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B8B178C-E189-47A3-A8DB-18C7632C339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28">'Hygiene Data'!$JV$1:$KE$2</definedName>
    <definedName name="myrangeH29">'Hygiene Data'!$KF$1:$KO$2</definedName>
    <definedName name="myrangeH3">'Hygiene Data'!$AF$1:$AO$2</definedName>
    <definedName name="myrangeH30">'Hygiene Data'!$KP$1:$KY$2</definedName>
    <definedName name="myrangeH31">'Hygiene Data'!$KZ$1:$LI$2</definedName>
    <definedName name="myrangeH32">'Hygiene Data'!$LJ$1:$LS$2</definedName>
    <definedName name="myrangeH33">'Hygiene Data'!$LT$1:$MC$2</definedName>
    <definedName name="myrangeH34">'Hygiene Data'!$MD$1:$MM$2</definedName>
    <definedName name="myrangeH35">'Hygiene Data'!$MN$1:$MW$2</definedName>
    <definedName name="myrangeH36">'Hygiene Data'!$MX$1:$NG$2</definedName>
    <definedName name="myrangeH37">'Hygiene Data'!$NH$1:$NQ$2</definedName>
    <definedName name="myrangeH38">'Hygiene Data'!$NR$1:$OA$2</definedName>
    <definedName name="myrangeH39">'Hygiene Data'!$OB$1:$OK$2</definedName>
    <definedName name="myrangeH4">'Hygiene Data'!$AP$1:$AY$2</definedName>
    <definedName name="myrangeH40">'Hygiene Data'!$OL$1:$OU$2</definedName>
    <definedName name="myrangeH41">'Hygiene Data'!$OV$1:$PE$2</definedName>
    <definedName name="myrangeH42">'Hygiene Data'!$PF$1:$PO$2</definedName>
    <definedName name="myrangeH43">'Hygiene Data'!$PP$1:$PY$2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28">'Sanitation Data'!$JV$1:$KE$2</definedName>
    <definedName name="myrangeS29">'Sanitation Data'!$KF$1:$KO$2</definedName>
    <definedName name="myrangeS3">'Sanitation Data'!$AF$1:$AO$2</definedName>
    <definedName name="myrangeS30">'Sanitation Data'!$KP$1:$KY$2</definedName>
    <definedName name="myrangeS31">'Sanitation Data'!$KZ$1:$LI$2</definedName>
    <definedName name="myrangeS32">'Sanitation Data'!$LJ$1:$LS$2</definedName>
    <definedName name="myrangeS33">'Sanitation Data'!$LT$1:$MC$2</definedName>
    <definedName name="myrangeS34">'Sanitation Data'!$MD$1:$MM$2</definedName>
    <definedName name="myrangeS35">'Sanitation Data'!$MN$1:$MW$2</definedName>
    <definedName name="myrangeS36">'Sanitation Data'!$MX$1:$NG$2</definedName>
    <definedName name="myrangeS37">'Sanitation Data'!$NH$1:$NQ$2</definedName>
    <definedName name="myrangeS38">'Sanitation Data'!$NR$1:$OA$2</definedName>
    <definedName name="myrangeS39">'Sanitation Data'!$OB$1:$OK$2</definedName>
    <definedName name="myrangeS4">'Sanitation Data'!$AP$1:$AY$2</definedName>
    <definedName name="myrangeS40">'Sanitation Data'!$OL$1:$OU$2</definedName>
    <definedName name="myrangeS41">'Sanitation Data'!$OV$1:$PE$2</definedName>
    <definedName name="myrangeS42">'Sanitation Data'!$PF$1:$PO$2</definedName>
    <definedName name="myrangeS43">'Sanitation Data'!$PP$1:$PY$2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28">'Water Data'!$JV$1:$KE$2</definedName>
    <definedName name="myrangeW29">'Water Data'!$KF$1:$KO$2</definedName>
    <definedName name="myrangeW3">'Water Data'!$AF$1:$AO$2</definedName>
    <definedName name="myrangeW30">'Water Data'!$KP$1:$KY$2</definedName>
    <definedName name="myrangeW31">'Water Data'!$KZ$1:$LI$2</definedName>
    <definedName name="myrangeW32">'Water Data'!$LJ$1:$LS$2</definedName>
    <definedName name="myrangeW33">'Water Data'!$LT$1:$MC$2</definedName>
    <definedName name="myrangeW34">'Water Data'!$MD$1:$MM$2</definedName>
    <definedName name="myrangeW35">'Water Data'!$MN$1:$MW$2</definedName>
    <definedName name="myrangeW36">'Water Data'!$MX$1:$NG$2</definedName>
    <definedName name="myrangeW37">'Water Data'!$NH$1:$NQ$2</definedName>
    <definedName name="myrangeW38">'Water Data'!$NR$1:$OA$2</definedName>
    <definedName name="myrangeW39">'Water Data'!$OB$1:$OK$2</definedName>
    <definedName name="myrangeW4">'Water Data'!$AP$1:$AY$2</definedName>
    <definedName name="myrangeW40">'Water Data'!$OL$1:$OU$2</definedName>
    <definedName name="myrangeW41">'Water Data'!$OV$1:$PE$2</definedName>
    <definedName name="myrangeW42">'Water Data'!$PF$1:$PO$2</definedName>
    <definedName name="myrangeW43">'Water Data'!$PP$1:$PY$2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<sst xmlns="http://schemas.openxmlformats.org/spreadsheetml/2006/main" xmlns:r="http://schemas.openxmlformats.org/officeDocument/2006/relationships" xmlns:xdr="http://schemas.openxmlformats.org/drawingml/2006/spreadsheetDrawing" count="6277" uniqueCount="510">
  <si>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</si>
  <si>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</si>
  <si>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</si>
  <si>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</si>
  <si>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</si>
  <si>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</si>
  <si>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</si>
  <si>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</si>
  <si>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</si>
  <si>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</si>
  <si>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</si>
  <si>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</si>
  <si>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</si>
  <si>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</si>
  <si>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</si>
  <si>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</si>
  <si>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</si>
  <si>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</si>
  <si>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</si>
  <si>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</si>
  <si>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</si>
  <si>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</si>
  <si>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</si>
  <si>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</si>
  <si>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</si>
  <si>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</si>
  <si>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</si>
  <si>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</si>
  <si>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</si>
  <si>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</si>
  <si>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</si>
  <si>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</si>
  <si>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</si>
  <si>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</si>
  <si>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</si>
  <si>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</si>
  <si>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</si>
  <si>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</si>
  <si>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</si>
  <si>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</si>
  <si>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</si>
  <si>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</si>
  <si>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</si>
  <si>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</si>
  <si>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</si>
  <si>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</si>
  <si>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</si>
  <si>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</si>
  <si>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</si>
  <si>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</si>
  <si>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</si>
  <si>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</si>
  <si>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</si>
  <si>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</si>
  <si>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</si>
  <si>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</si>
  <si>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</si>
  <si>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</si>
  <si>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</si>
  <si>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</si>
  <si>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</si>
  <si>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</si>
  <si>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</si>
  <si>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</si>
  <si>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</si>
  <si>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</si>
  <si>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</si>
  <si>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</si>
  <si>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</si>
  <si>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</si>
  <si>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</si>
  <si>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</si>
  <si>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</si>
  <si>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</si>
  <si>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</si>
  <si>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</si>
  <si>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</si>
  <si>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</si>
  <si>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</si>
  <si>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</si>
  <si>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</si>
  <si>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</si>
  <si>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</si>
  <si>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</si>
  <si>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</si>
  <si>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</si>
  <si>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</si>
  <si>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</si>
  <si>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</si>
  <si>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</si>
  <si>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</si>
  <si>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</si>
  <si>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</si>
  <si>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</si>
  <si>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</si>
  <si>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</si>
  <si>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</si>
  <si>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</si>
  <si>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</si>
  <si>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</si>
  <si>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</si>
  <si>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</si>
  <si>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</si>
  <si>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</si>
  <si>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</si>
  <si>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</si>
  <si>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</si>
  <si>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</si>
  <si>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</si>
  <si>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</si>
  <si>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</si>
  <si>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</si>
  <si>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</si>
  <si>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</si>
  <si>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</si>
  <si>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</si>
  <si>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</si>
  <si>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</si>
  <si>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</si>
  <si>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</si>
  <si>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</si>
  <si>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</si>
  <si>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</si>
  <si>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</si>
  <si>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</si>
  <si>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</si>
  <si>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</si>
  <si>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</si>
  <si>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</si>
  <si>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</si>
  <si>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</si>
  <si>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</si>
  <si>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</si>
  <si>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</si>
  <si>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</si>
  <si>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</si>
  <si>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</si>
  <si>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</si>
  <si>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</si>
  <si>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</si>
  <si>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</si>
  <si>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</si>
  <si>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</si>
  <si>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India</t>
  </si>
  <si>
    <t>National Census (DISE) 2002-03</t>
  </si>
  <si>
    <t>National Census (DISE) 2003-04</t>
  </si>
  <si>
    <t>National Census (DISE) 2004-05</t>
  </si>
  <si>
    <t>National Census (DISE) 2005-06</t>
  </si>
  <si>
    <t>National Census (DISE) 2006-07</t>
  </si>
  <si>
    <t>National Census (DISE) 2007-08</t>
  </si>
  <si>
    <t>National Census (DISE) 2008-09</t>
  </si>
  <si>
    <t>National Census (DISE) 2009-10</t>
  </si>
  <si>
    <t>National Census (DISE) 2010-11</t>
  </si>
  <si>
    <t>National Census (DISE) 2011-12</t>
  </si>
  <si>
    <t>National Census (DISE) 2012-13</t>
  </si>
  <si>
    <t>National Census (DISE) 2013-14</t>
  </si>
  <si>
    <t>National Census (DISE) 2014-15</t>
  </si>
  <si>
    <t>Others</t>
  </si>
  <si>
    <t>Tap water</t>
  </si>
  <si>
    <t>Well</t>
  </si>
  <si>
    <t>Handpump</t>
  </si>
  <si>
    <t xml:space="preserve">The national estimates include all primary schools, including those that offer secondary levels. Data are from "DISE School and Facility Indicators 2004-05". Schools with no response are assumed to not have a drinking water facility. </t>
  </si>
  <si>
    <t xml:space="preserve">The national estimates include all primary schools, including those that offer secondary levels.  Data are from "DISE School and Facility Indicators 2004-05". Schools with no response are assumed to not have a drinking water facility. </t>
  </si>
  <si>
    <t xml:space="preserve">All primary schools are included in the estimate, including those that offer secondary levels. Schools with no response are assumed to not have a drinking water facility. </t>
  </si>
  <si>
    <t>The national estimates include all primary schools, including those that offer secondary levels. Schools with no response are considered to not have a drinking water facility.</t>
  </si>
  <si>
    <t>The national estimate includes all primary schools, including those that offer secondary levels. Schools with no response are considered to not have a drinking water facility.</t>
  </si>
  <si>
    <t xml:space="preserve">The national estimate is calculated based on urban and rural coverage. The national estimate includes all primary schools, including those that offer secondary levels. </t>
  </si>
  <si>
    <t>The national estimate includes all primary schools, including those that offer secondary levels.</t>
  </si>
  <si>
    <t>The national estimate is calculated based on urban and rural coverage. The national estimate includes all primary schools, including those that offer secondary levels. Schools with no response are considered to not have a drinking water facility.</t>
  </si>
  <si>
    <t>Yes</t>
  </si>
  <si>
    <t>Functional</t>
  </si>
  <si>
    <t>Functional girls' toilet</t>
  </si>
  <si>
    <t>Girls' toilet</t>
  </si>
  <si>
    <t xml:space="preserve">The national estimates include all primary schools, including those that offer secondary levels. Data are from "DISE School and Facility Indicators 2004-05". Data are provided for schools with at least one toilet (common toilet) and schools with girls' toilet. </t>
  </si>
  <si>
    <t xml:space="preserve">The national estimates include all primary schools, including those that offer secondary levels. Data are provided for schools with at least one toilet (common toilet) and schools with girls' toilet. </t>
  </si>
  <si>
    <t xml:space="preserve">The national estimates include all primary schools, including those that offer secondary levels. The proportion of schools with a toilet is from the 2010-11 DISE analytical tables. </t>
  </si>
  <si>
    <t>The national estimates include all primary schools, including those that offer secondary levels. Data are provided for schools with at least one toilet. Functionality is based on an average of schools with a functional boys' and schools with a functional girls' toilet, since each estimate includes common toilets in the absence of a specific boys or girls toilet.</t>
  </si>
  <si>
    <t xml:space="preserve">The national estimates include all primary schools, including those that offer secondary levels. Data are provided for schools with girls' toilet. Data on the proportion with any toilet are not reported. </t>
  </si>
  <si>
    <t xml:space="preserve">The national estimates include all primary schools, including those that offer secondary levels.  Single toilet in co-educational school is considered as boys' toilet and multiple toilets are considered girls' toilets. The higher of these two values is reported above. The estimate for functional is an average of boys' and girls' toilet data. </t>
  </si>
  <si>
    <t xml:space="preserve">The national estimate is based on all schools, including those with secondary levels only. Pre-primary do not seem to be included. Single toilet in co-educational school is considered as boys' toilet and multiple toilets are considered girls' toilets. The higher of these two values is reported above (ie. no facilities = 100 - the larger value reported between girls' and boys' toilets). </t>
  </si>
  <si>
    <t>Facility near toilets</t>
  </si>
  <si>
    <t>No handwashing data</t>
  </si>
  <si>
    <t>The national estimates include all primary schools, including those that offer secondary levels.</t>
  </si>
  <si>
    <t>Survey</t>
  </si>
  <si>
    <t>Handpump or tap</t>
  </si>
  <si>
    <t>Annual Status of Education Report (ASER) 2005</t>
  </si>
  <si>
    <t>Annual Status of Education Report (ASER) 2007</t>
  </si>
  <si>
    <t>Annual Status of Education Report (ASER) 2009</t>
  </si>
  <si>
    <t>Water available from handpump/tap</t>
  </si>
  <si>
    <t>Annual Status of Education Report (ASER) 2010</t>
  </si>
  <si>
    <t>Annual Status of Education Report (ASER) 2011</t>
  </si>
  <si>
    <t>Drinking water available</t>
  </si>
  <si>
    <t>Annual Status of Education Report (ASER) 2012</t>
  </si>
  <si>
    <t>Annual Status of Education Report (ASER) 2013</t>
  </si>
  <si>
    <t>unlocked, water, basic level of cleanliness</t>
  </si>
  <si>
    <t>separate girls' toilet</t>
  </si>
  <si>
    <t>Estimated from separate, unlocked, usable</t>
  </si>
  <si>
    <t>separate, unlocked, usable</t>
  </si>
  <si>
    <t>Annual Status of Education Report (ASER) 2014</t>
  </si>
  <si>
    <t>Annual Status of Education Report (ASER) 2016</t>
  </si>
  <si>
    <t>No</t>
  </si>
  <si>
    <t xml:space="preserve">ASER includes government rural schools levels I-VIII from across the country. Values are for school levels I-VIII. Coverage for school levels I-V are lower: 78.6% had either a handpump or tap;  66.7% had water available. 4891 primary schools surveyed; 3541 primary + upper primary schools surveyed. The estimates are not used since this is a household survey and not confirmed by the education sector. </t>
  </si>
  <si>
    <t xml:space="preserve">ASER includes government rural schools levels I-VIII from across the country. Values are for school levels I-VIII. Coverage for school levels I-V are lower: 84.3% had either a handpump or tap;  75.4% had water available. 8715 primary schools surveyed; 4577 primary + upper primary schools surveyed. The estimates are not used since this is a household survey and not confirmed by the education sector. </t>
  </si>
  <si>
    <t xml:space="preserve">ASER includes government rural schools levels I-VIII from across the country. Values are for school levels I-VIII. Coverage for school levels I-V are lower: 84.5% had either a handpump or tap;  74.8% had water available. The estimates are not used since this is a household survey and not confirmed by the education sector. </t>
  </si>
  <si>
    <t xml:space="preserve">ASER includes government rural schools levels I-VIII from across the country. The estimates are not used since this is a household survey and not confirmed by the education sector. </t>
  </si>
  <si>
    <t xml:space="preserve">ASER includes rural schools levels I-VIII from across the country. Coverage for school levels I-V are lower: 61% had toilets; 42.9% had working toilets. 4891 primary schools surveyed; 3541 primary + upper primary schools surveyed. The estimates are not used since this is a household survey and not confirmed by the education sector. </t>
  </si>
  <si>
    <t xml:space="preserve">ASER includes rural schools levels I-VIII from across the country. Values are for school levels I-VIII. Coverage for school levels I-V are lower: 22.3% had no toilet;  59.8% had usable toilets. 8715 primary schools surveyed; 4577 primary + upper primary schools surveyed. The estimates are not used since this is a household survey and not confirmed by the education sector. </t>
  </si>
  <si>
    <t xml:space="preserve">ASER includes rural schools levels I-VIII from across the country. Values are for school levels I-VIII. Coverage for school levels I-V are lower: 16.4% had no toilet;  51.6% had usable toilet. The estimates are not used since this is a household survey and not confirmed by the education sector. </t>
  </si>
  <si>
    <t xml:space="preserve">Filtered/packaged water </t>
  </si>
  <si>
    <t>More than 1.5L per person per day throughout year</t>
  </si>
  <si>
    <t>Estimated from improved &amp; available</t>
  </si>
  <si>
    <t>Estimated from usable and single-sex</t>
  </si>
  <si>
    <t>Facility in or near the toilet units</t>
  </si>
  <si>
    <t>Available at handwashing points all the time</t>
  </si>
  <si>
    <t>2016-17 Swachh Vidyalaya Puraskar</t>
  </si>
  <si>
    <t>Hand pump / bore well / dug well / tube well / spring - within school premises</t>
  </si>
  <si>
    <t>Treated running water with storage tank</t>
  </si>
  <si>
    <t>Water for handwashing after toilets</t>
  </si>
  <si>
    <t>Estimated from facility with water and with soap</t>
  </si>
  <si>
    <t>National Census (DISE) 2015-16</t>
  </si>
  <si>
    <t>Functional boys' toilet</t>
  </si>
  <si>
    <t xml:space="preserve">The national estimate is based on all schools, including those with secondary levels only. Pre-primary are not included. Single toilet in co-educational school is considered as boys' toilet and multiple toilets are considered girls' toilets. The higher of these two values is reported above (ie. no facilities = 100 - the larger value reported between girls' and boys' toilets). The proportion of schools reporting having a funcitonal girls' toilet is slightly higher in all cases. E.g. 96.83% of elementary schools report having a functional girls' toilet. </t>
  </si>
  <si>
    <t>Handwash facility near toilets</t>
  </si>
  <si>
    <t xml:space="preserve">The national estimate is based on the primary and secondary school estimates. </t>
  </si>
  <si>
    <t>Hand wash facility available near toilet</t>
  </si>
  <si>
    <t>Door with latch/bolt</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</si>
  <si>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</si>
  <si>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</si>
  <si>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</si>
  <si>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</si>
  <si>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</si>
  <si>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</si>
  <si>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</si>
  <si>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</si>
  <si>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</si>
  <si>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</si>
  <si>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</si>
  <si>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</si>
  <si>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Other</t>
  </si>
  <si>
    <t>UNESCO UIS (data.uis.unesco.org)</t>
  </si>
  <si>
    <t>Basic drinking water</t>
  </si>
  <si>
    <t xml:space="preserve">The secondary school estimate is based on coverage in lower and upper secondary schools and the school age population for each level. The national estimate is basedon coverage in primary and secondary schools. Estimates are not used since national data from a primary data source are available. </t>
  </si>
  <si>
    <t>Single-sex basic sanitation facilities</t>
  </si>
  <si>
    <t>Basic handwashing facilities</t>
  </si>
  <si>
    <t>POPULATION OF SCHOOL AGE CHILDREN</t>
  </si>
  <si>
    <r>
      <t xml:space="preserve">School Age Population 
</t>
    </r>
    <r>
      <rPr>
        <sz val="8"/>
        <rFont val="Arial"/>
        <family val="2"/>
      </rPr>
      <t>Source: UN Population Div &amp; UNESCO</t>
    </r>
  </si>
  <si>
    <t>An estimate for facility with water is calculated by applying the proportion of schools with water for handwashing at some point to those with a facility. An estimate for Basic is calculated by applying the proportion of schools with soap available to the proportion of schools with a facility and water.</t>
  </si>
  <si>
    <t>Single-sex toilets in working condition or single-sex school with toilets in working condition</t>
  </si>
  <si>
    <t>Single-sex toilets and door with latch/bolt</t>
  </si>
  <si>
    <t>India Human Development Survey-II, 2011-12</t>
  </si>
  <si>
    <t>Piped</t>
  </si>
  <si>
    <t>Tube well</t>
  </si>
  <si>
    <t>Hand pump</t>
  </si>
  <si>
    <t>Dug, open well</t>
  </si>
  <si>
    <t>Covered well</t>
  </si>
  <si>
    <t>River, canal</t>
  </si>
  <si>
    <t>Pond</t>
  </si>
  <si>
    <t>Tanker truck</t>
  </si>
  <si>
    <t xml:space="preserve">Rainwater </t>
  </si>
  <si>
    <t>Bottled</t>
  </si>
  <si>
    <t>Separate toilets for girls/boys</t>
  </si>
  <si>
    <t>Flush toilet</t>
  </si>
  <si>
    <t>Pit latrine</t>
  </si>
  <si>
    <t>Ventilated improved pit latrine</t>
  </si>
  <si>
    <t>Toilets are unlocked</t>
  </si>
  <si>
    <t>Separate and unlocked</t>
  </si>
  <si>
    <t>No handwashing data available</t>
  </si>
  <si>
    <t>Improved &amp; separate</t>
  </si>
  <si>
    <t>Improved &amp; unlocked</t>
  </si>
  <si>
    <t>Improved, unlocked, separate</t>
  </si>
  <si>
    <t xml:space="preserve">Nationally representative household survey, including 1,420 villages and 1,042 urban neighborhoods across India. All states and union territories of India are covered with the exception of Andaman &amp; Nicobar and Lakshadweep. Up to two schools were assessed in each village/neighborhood. Government and private primary schools are included. Schools with grades 7 and higher are categorized as secondary schools in the analysis. Facility types are reported separately for boys and girls (the values are similar); an average of these is used above. Remaining schools are assumed to have an "other" facility type. 50% of pit latrines and other facilities are assumed to be of an improved type. </t>
  </si>
  <si>
    <t>Nationally representative household survey, including 1,420 villages and 1,042 urban neighborhoods across India. All states and union territories of India are covered with the exception of Andaman &amp; Nicobar and Lakshadweep. Up to two schools were assessed in each village/neighborhood. Government and private primary schools are included. Schools with grades 7 and higher are categorized as secondary schools in the analysis Schools that did not respond to the facility type question were assumed to have no water source since there was no option for 'none' in the question on water source type.</t>
  </si>
  <si>
    <t xml:space="preserve">The secondary school estimate is based on coverage in lower and upper secondary schools and the school age population for each level. The national estimate is basedon coverage in primary and secondary schools. Estimates are not used since data are available from a primary data source (SVP). </t>
  </si>
  <si>
    <t>India Human Development Survey-I, 2005</t>
  </si>
  <si>
    <t>Nationally representative household survey, including 1,501  villages and x,xxx urban neighborhoods across India. All states and union territories of India are covered with the exception of Andaman &amp; Nicobar and Lakshadweep. Up to two schools were assessed in each village/neighborhood. Government and private primary schools are included. Schools with grades 7 and higher are categorized as secondary schools in the analysis Schools that did not respond to the facility type question were assumed to have no water source since there was no option for 'none' in the question on water source type.</t>
  </si>
  <si>
    <t xml:space="preserve">Nationally representative household survey, including 1,501  villages and xxx  urban neighborhoods across India. All states and union territories of India are covered with the exception of Andaman &amp; Nicobar and Lakshadweep. Up to two schools were assessed in each village/neighborhood. Government and private primary schools are included. Schools with grades 7 and higher are categorized as secondary schools in the analysis. Facility types are reported separately for boys and girls (the values are similar); an average of these is used above. Remaining schools are assumed to have an "other" facility type. 50% of pit latrines and other facilities are assumed to be of an improved type. </t>
  </si>
  <si>
    <t>No drinking water facility includes schools where students bring drinking water from home (4.88% nationally). It is unclear if the wells and springs in the "hand pump/bore well/dug well/tube well/spring" category are of an improved type. A 0.95 ratio is used based on past HDS and EMIS data where handpumps (and other improved water sources) comprise the majority (roughly 95%) of these facility types. An estimate for basic is calculated by applying the proportion of schools with water available to the proportion of schools with water that is from an improved source.</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</si>
  <si>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</si>
  <si>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</si>
  <si>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</si>
  <si>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</si>
  <si>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</si>
  <si>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</si>
  <si>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</si>
  <si>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</si>
  <si>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</si>
  <si>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</si>
  <si>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</si>
  <si>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</si>
  <si>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</si>
  <si>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</si>
  <si>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</si>
  <si>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</si>
  <si>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</si>
  <si>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</si>
  <si>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</si>
  <si>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</si>
  <si>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</si>
  <si>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</si>
  <si>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</si>
  <si>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</si>
  <si>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Report of "Household survey for Assessment of Toilet Coverage under Swachh Bharat Mission - Gramin"</t>
  </si>
  <si>
    <t xml:space="preserve">No water data. </t>
  </si>
  <si>
    <t>Functional toilets</t>
  </si>
  <si>
    <t>Separate toilets for boys and girls</t>
  </si>
  <si>
    <t>Estimated from the min of functional and separate</t>
  </si>
  <si>
    <t>No hygiene data</t>
  </si>
  <si>
    <t>2017-18 Swachh Vidyalaya Puraskar</t>
  </si>
  <si>
    <t>No water data.</t>
  </si>
  <si>
    <t>Basic sanitation facilities</t>
  </si>
  <si>
    <t xml:space="preserve">The secondary school estimate is based on coverage in lower and upper secondary schools and the school age population for each level. The national estimate is based on coverage in primary and secondary schools. Estimates are not used since national data from a primary data source are available. </t>
  </si>
  <si>
    <t xml:space="preserve">No drinking water facility includes schools where students bring drinking water from home (4.56% nationally). It is unclear if the wells and springs in the "hand pump/bore well/dug well/tube well/spring" category are of an improved type. A 0.95 ratio is used based on past HDS and EMIS data where handpumps (and other improved water sources) comprise the majority (roughly 95%) of these facility types. "More than 1.5 L/person/day throughout the year" is used as a proxy for water availability in the absence of additional information. </t>
  </si>
  <si>
    <t>More than 1.5 litres per person per day throughout the year</t>
  </si>
  <si>
    <t>Basic (improved and more than 1.5L/person/day throughout year</t>
  </si>
  <si>
    <t>Treated running water (tap water) with water storage tank OR a direct from a tap where water is always available during the school hours within the school premises (else mark option-a)</t>
  </si>
  <si>
    <t>Filtered/ packaged water either brought from outside and served by the school or RO/UV water provided by the school</t>
  </si>
  <si>
    <t>Hand pump/ bore well/ dug well/ tube well/ spring-within the school premises</t>
  </si>
  <si>
    <t xml:space="preserve">Septic tank/bio-toilets/Sewer line </t>
  </si>
  <si>
    <t xml:space="preserve">Leach pits </t>
  </si>
  <si>
    <t xml:space="preserve">Drain </t>
  </si>
  <si>
    <t>No specific measure (minus no toilet)</t>
  </si>
  <si>
    <t>At least one functional toilet and door with latch/bolt</t>
  </si>
  <si>
    <t>At least one boys and one girls (or at least one toilet in a single-sex school)</t>
  </si>
  <si>
    <t>At least one functional boys and one functional girls toilet (or one functional toilet in a single-sex school) and door with latch/bolt</t>
  </si>
  <si>
    <t>Handwashing facility (post toilet)</t>
  </si>
  <si>
    <t>Handwashing facility with water (taps, hand pump, bucket, drum, tank, container)</t>
  </si>
  <si>
    <t>Soap available at all points at all times (post toilet)</t>
  </si>
  <si>
    <t>Handwashing facility with water and soap (post toilet)</t>
  </si>
  <si>
    <t xml:space="preserve">Information for handwashing facilities post toilet use are included above. </t>
  </si>
  <si>
    <t>Annual Status of Education Report (ASER) 2018 microdata</t>
  </si>
  <si>
    <t>Other drinking water source</t>
  </si>
  <si>
    <t>Proportion of taps/handpumps that are usable</t>
  </si>
  <si>
    <t>At least one unlocked toilet in a usable condition</t>
  </si>
  <si>
    <t>At least one boys and one girls toilet</t>
  </si>
  <si>
    <t>At least one unlocked and usable toilet for boys and one girls</t>
  </si>
  <si>
    <t xml:space="preserve">ASER includes government rural schools levels I-VIII from across the country. An estimate for basic is based on applying the proportion of taps/handpumps that are functional to the proportion of schools with an improved source (excluding schools without a water source). The estimates are not used since not confirmed by the education sector. </t>
  </si>
  <si>
    <t xml:space="preserve">ASER includes government rural schools levels I-VIII from across the country. An estimate for basic is based on schools with usable single-sex toilets in the absence of information on facility types. The estimates are not used since not confirmed by the education sector. </t>
  </si>
  <si>
    <t xml:space="preserve">Handpump </t>
  </si>
  <si>
    <t xml:space="preserve">50% of 'wells' and 'others' are assumed to be an 'improved' water source in the absence of additional information. </t>
  </si>
  <si>
    <t>National Census (DISE) 2016-17 (http://udise.in/index.htm)</t>
  </si>
  <si>
    <t>Functional (max of boys and girls)</t>
  </si>
  <si>
    <t xml:space="preserve">Facilities are reported separately for girls and for boys; estimates for no facilties are based on 100 minus the max of boys and girls. The estimate for functional toilets is based on the max of boys (92.58) and girls (94.46). </t>
  </si>
  <si>
    <t>Handwash facility near toilet (max of girls and boys)</t>
  </si>
  <si>
    <t xml:space="preserve">Data not available disaggregated by urban / rural or secondary schools. </t>
  </si>
  <si>
    <t>not used</t>
  </si>
  <si>
    <t>Estimated from ratio of improved/any facility from HDS12</t>
  </si>
  <si>
    <t>Estimated from usable &amp; single-sex &amp; proportion with usable and single-sex which are improved from HDS12</t>
  </si>
  <si>
    <t>In the absence of data on facility types, estimates for improved facilities are calculated by applying a ratio of improved / any facility from HDS12 to the proportion of schools with any toilets in the SVP17; and estimates for basic are calculated by applying a ratio of improved, usable and single sex / usable and single sex from the HDS12 to the proportion of schools with usable and single sex toilets from the SVP17.</t>
  </si>
  <si>
    <t xml:space="preserve">Rural schools only. Estimates not used due to relatively small sample size and data availability from other sources. </t>
  </si>
  <si>
    <t>IND_2003_EMIS</t>
  </si>
  <si>
    <t>IND_2004_EMIS</t>
  </si>
  <si>
    <t>IND_2005_HDS</t>
  </si>
  <si>
    <t>IND_2005_EMIS</t>
  </si>
  <si>
    <t>IND_2005_ASER</t>
  </si>
  <si>
    <t>IND_2006_EMIS</t>
  </si>
  <si>
    <t>IND_2007_EMIS</t>
  </si>
  <si>
    <t>IND_2007_ASER</t>
  </si>
  <si>
    <t>IND_2008_EMIS</t>
  </si>
  <si>
    <t>IND_2009_EMIS</t>
  </si>
  <si>
    <t>IND_2009_ASER</t>
  </si>
  <si>
    <t>IND_2010_EMIS</t>
  </si>
  <si>
    <t>IND_2010_ASER</t>
  </si>
  <si>
    <t>IND_2011_EMIS</t>
  </si>
  <si>
    <t>IND_2011_ASER</t>
  </si>
  <si>
    <t>IND_2012_EMIS</t>
  </si>
  <si>
    <t>IND_2012_ASER</t>
  </si>
  <si>
    <t>IND_2012_HDS</t>
  </si>
  <si>
    <t>IND_2013_EMIS</t>
  </si>
  <si>
    <t>IND_2013_ASER</t>
  </si>
  <si>
    <t>IND_2014_EMIS</t>
  </si>
  <si>
    <t>IND_2014_ASER</t>
  </si>
  <si>
    <t>IND_2015_EMIS</t>
  </si>
  <si>
    <t>IND_2016_ASER</t>
  </si>
  <si>
    <t>IND_2016_EMIS</t>
  </si>
  <si>
    <t>IND_2016_UIS</t>
  </si>
  <si>
    <t>IND_2017_SVP</t>
  </si>
  <si>
    <t>IND_2017_QCI</t>
  </si>
  <si>
    <t>IND_2017_UIS</t>
  </si>
  <si>
    <t>IND_2017_DISE</t>
  </si>
  <si>
    <t>IND_2018_SVP</t>
  </si>
  <si>
    <t>IND_2018_UIS</t>
  </si>
  <si>
    <t>IND_2018_ASER</t>
  </si>
  <si>
    <t>2003</t>
  </si>
  <si>
    <t>2004</t>
  </si>
  <si>
    <t>2005</t>
  </si>
  <si>
    <t>2006</t>
  </si>
  <si>
    <t>2007</t>
  </si>
  <si>
    <t>2008</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</si>
  <si>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</si>
  <si>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</si>
  <si>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</si>
  <si>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</si>
  <si>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</si>
  <si>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</si>
  <si>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</si>
  <si>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</si>
  <si>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</si>
  <si>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</si>
  <si>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</si>
  <si>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</si>
  <si>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</si>
  <si>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</si>
  <si>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</si>
  <si>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</si>
  <si>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</si>
  <si>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</si>
  <si>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</si>
  <si>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</si>
  <si>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</si>
  <si>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</si>
  <si>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</si>
  <si>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</si>
  <si>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</si>
  <si>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</si>
  <si>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IND_2018_EMIS</t>
  </si>
  <si>
    <t>UDISE 2018-2019</t>
  </si>
  <si>
    <t>Functional drinking water facility</t>
  </si>
  <si>
    <t xml:space="preserve">Basic estimate used </t>
  </si>
  <si>
    <t/>
  </si>
  <si>
    <t>IND_2019_EMIS</t>
  </si>
  <si>
    <t>IND_2020_EMIS</t>
  </si>
  <si>
    <t>UDISE+ 2019-2020</t>
  </si>
  <si>
    <t>Within school premises</t>
  </si>
  <si>
    <t>Packed water</t>
  </si>
  <si>
    <t>Unprotected well</t>
  </si>
  <si>
    <t>Other sources</t>
  </si>
  <si>
    <t>Functional toilet facility</t>
  </si>
  <si>
    <t>Co-ed school with girls toilet</t>
  </si>
  <si>
    <t>No sanitation data</t>
  </si>
  <si>
    <t>Hand wash facility</t>
  </si>
  <si>
    <t>No data on availability of water or soap</t>
  </si>
  <si>
    <t xml:space="preserve">Facility with soap </t>
  </si>
  <si>
    <t>Annual Status of Education Report 2021</t>
  </si>
  <si>
    <t>IND_2019_UIS</t>
  </si>
  <si>
    <t>The secondary school estimate is based on coverage in lower and upper secondary schools and the school age population for each level. The national estimate is based on coverage in primary and secondary schools. Not used, considering there is primary data for the same year (EMIS19)</t>
  </si>
  <si>
    <t>IND_2020_UIS</t>
  </si>
  <si>
    <t xml:space="preserve">The secondary school estimate is based on coverage in lower and upper secondary schools and the school age population for each level. The national estimate is basedon coverage in primary and secondary schools. Estimates are not used since data are available from a primary data source (EMIS19). </t>
  </si>
  <si>
    <t xml:space="preserve">The secondary school estimate is based on coverage in lower and upper secondary schools and the school age population for each level. The national estimate is basedon coverage in primary and secondary schools. Estimates are not used since data are available from a primary data source (EMIS20). </t>
  </si>
  <si>
    <t>IND_2021_ASER</t>
  </si>
  <si>
    <t>Improved and available</t>
  </si>
  <si>
    <t>The JMP releases updated estimates every 2 years following consultations with national authorities: https://washdata.org/how-we-work/jmp-country-consultation</t>
  </si>
  <si>
    <t>country</t>
  </si>
  <si>
    <t>India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</si>
  <si>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</si>
  <si>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</si>
  <si>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</si>
  <si>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</si>
  <si>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</si>
  <si>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</si>
  <si>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</si>
  <si>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</si>
  <si>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</si>
  <si>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</si>
  <si>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</si>
  <si>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</si>
  <si>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</si>
  <si>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</si>
  <si>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</si>
  <si>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</si>
  <si>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</si>
  <si>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</si>
  <si>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</si>
  <si>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</si>
  <si>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</si>
  <si>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</si>
  <si>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</si>
  <si>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</si>
  <si>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</si>
  <si>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</si>
  <si>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</si>
  <si>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</si>
  <si>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</si>
  <si>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</si>
  <si>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</si>
  <si>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</si>
  <si>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IND_2021_EMIS</t>
  </si>
  <si>
    <t>UDISE 2020-2021</t>
  </si>
  <si>
    <t>IND_2022_EMIS</t>
  </si>
  <si>
    <t>IND_2022_ASER</t>
  </si>
  <si>
    <t>ASER</t>
  </si>
  <si>
    <t>Annual Status of Education Report (Rural) 2022</t>
  </si>
  <si>
    <t>Co-ed school with functional girls toilet</t>
  </si>
  <si>
    <t>IND_2021_UIS</t>
  </si>
  <si>
    <t>The secondary school estimate is based on coverage in lower and upper secondary schools and the school age population for each level. The national estimate is based on coverage in primary and secondary schools. Not used, considering there is primary data for the same year (EMIS21)</t>
  </si>
  <si>
    <t>IND_2022_UIS</t>
  </si>
  <si>
    <t>The secondary school estimate is based on coverage in lower and upper secondary schools and the school age population for each level. The national estimate is based on coverage in primary and secondary schools. Not used, considering there is primary data for the same year (EMIS22)</t>
  </si>
  <si>
    <t xml:space="preserve">The secondary school estimate is based on coverage in lower and upper secondary schools and the school age population for each level. The national estimate is basedon coverage in primary and secondary schools. Estimates are not used since data are available from a primary data source (EMIS21). </t>
  </si>
  <si>
    <t xml:space="preserve">The secondary school estimate is based on coverage in lower and upper secondary schools and the school age population for each level. The national estimate is basedon coverage in primary and secondary schools. Estimates are not used since data are available from a primary data source (EMIS22). </t>
  </si>
  <si>
    <t>% of schools having drinking water facility within school
premises</t>
  </si>
  <si>
    <t>Estimated from improved and available</t>
  </si>
  <si>
    <t>Estimated based on improved, usable and single sex</t>
  </si>
  <si>
    <t xml:space="preserve">Estimates for facility types are not used since it is unclear if drain refer to open drains (unimproved) and if those with 'no specific measure' might have an improved pit latrine and a large proportion of schools reported these categories. In the absence of additional data on facility types, estimates for improved facilities are calculated by applying a ratio of improved / any facility from HDS12 to the proportion of schools with any toilets in the SVP18; and estimates for basic are calculated by applying a ratio of improved, usable and single sex / usable and single sex from the HDS12 to the proportion of schools with usable and single sex toilets from the SVP18. </t>
  </si>
  <si>
    <t>UDISE 2021-2022</t>
  </si>
  <si>
    <t>Estimated from data on improved from EMIS 2017</t>
  </si>
  <si>
    <t>Estimated from ratio of improved/any facility from EMIS 2017</t>
  </si>
  <si>
    <t xml:space="preserve">Includes primary and secondary in rural and urban. Microdata were available for no facility and functional water facility (which is used as a proxy for available). Data on facility types is only available in the report (not the microdata) and disaggregated data were not reported. Disaggregated data are therefore estimated by multiplying the proportion of schools with improved from the 2017 EMIS for each setting by the ratio of the proportion of schools nationally with improved from this EMIS to 2017 EMIIS. Basic service is estimated by taking the proportion of schools that have a water facility of which water is available multiplied by the proportion with an improved source.  </t>
  </si>
  <si>
    <t xml:space="preserve">Includes primary and secondary in rural and urban. Microdata were available for no facility and functional water facility (which is used as a proxy for available). Data on facility types is only available in the report (not the microdata) and disaggregated data were not reported. Disaggregated data are therefore estimated by multiplying the proportion of schools with improved to the proportion with any facility from the 2017 EMIS for each setting.Basic service is estimated by taking the proportion of schools that have a water facility of which water is available multiplied by the proportion with an improved source.  </t>
  </si>
  <si>
    <t>UDISE 2017-18</t>
  </si>
  <si>
    <t>Includes primary and secondary in rural and urban. National data for any facility and functional facility are based on values in the annual report. Disaggregated data and data on single-sex are based on grouped 'microdata' where data are reported separately for girls schools, boys schools and co-ed schools as mean values for each group (each combination of level, setting, sex). In the absence of data on individual schools, estimates for single sex are based on co-ed schools with girls toilet and estimates for single sex and usable are based on co-ed schools with usable girls toilet.In the absence of data on facility types, the ratios of improved to any facility are used from HDS 2012. Basic is estimated by multiplying the proportion of schools with improved facilities by the ratios of schools with usable facilities to schools with any sanitation facility and of schools with single sex facilities to schools with any sanitation facility (following JMP rules). In cases where the value of usable/(100-no facility)*single-sex/(100-no facility) is higher than 'usable &amp; single sex'/(100-no facility), basic is estimated by multiplying the proportion of schools with improved facilities by the ratio of schools with 'usable &amp; single sex' to schools with any sanitation facility.</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</si>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</sst>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5" fillId="0" borderId="0" applyNumberFormat="false" applyFill="false" applyBorder="false" applyAlignment="false" applyProtection="false"/>
    <xf numFmtId="0" fontId="19" fillId="0" borderId="93"/>
    <xf numFmtId="0" fontId="15" fillId="0" borderId="93"/>
    <xf numFmtId="0" fontId="19" fillId="0" borderId="93"/>
  </cellStyleXfs>
  <cellXfs count="107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164" fontId="3" fillId="2" borderId="35" xfId="0" applyNumberFormat="true" applyFont="true" applyFill="true" applyBorder="true" applyAlignment="true">
      <alignment horizontal="center" vertical="center"/>
    </xf>
    <xf numFmtId="0" fontId="3" fillId="0" borderId="20" xfId="0" applyFont="true" applyBorder="true" applyAlignment="true">
      <alignment horizontal="center" vertical="center" wrapText="true"/>
    </xf>
    <xf numFmtId="1" fontId="3" fillId="2" borderId="10" xfId="0" applyNumberFormat="true" applyFont="true" applyFill="true" applyBorder="true" applyAlignment="true">
      <alignment horizontal="center" vertical="center"/>
    </xf>
    <xf numFmtId="1" fontId="3" fillId="2" borderId="24"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2" borderId="28" xfId="0" applyFont="true" applyFill="true" applyBorder="true" applyAlignment="true">
      <alignment horizontal="center" vertical="center"/>
    </xf>
    <xf numFmtId="1" fontId="3" fillId="2" borderId="36" xfId="0" applyNumberFormat="true" applyFont="true" applyFill="true" applyBorder="true" applyAlignment="true">
      <alignment horizontal="center" vertical="center"/>
    </xf>
    <xf numFmtId="1" fontId="3" fillId="2" borderId="8" xfId="0" applyNumberFormat="true" applyFont="true" applyFill="true" applyBorder="true" applyAlignment="true">
      <alignment horizontal="center" vertical="center"/>
    </xf>
    <xf numFmtId="0" fontId="1" fillId="0" borderId="8" xfId="0" applyFont="true" applyBorder="true" applyAlignment="true">
      <alignment horizontal="center"/>
    </xf>
    <xf numFmtId="1" fontId="1" fillId="0" borderId="8" xfId="0" applyNumberFormat="true" applyFont="true" applyBorder="true" applyAlignment="true">
      <alignment horizontal="center"/>
    </xf>
    <xf numFmtId="1" fontId="1" fillId="0" borderId="26" xfId="0" applyNumberFormat="true" applyFont="true" applyBorder="true" applyAlignment="true">
      <alignment horizontal="center"/>
    </xf>
    <xf numFmtId="1" fontId="3" fillId="2" borderId="35"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164" fontId="3" fillId="0" borderId="25" xfId="0" applyNumberFormat="true" applyFont="true" applyFill="true" applyBorder="true" applyAlignment="true">
      <alignment horizontal="center" vertical="center"/>
    </xf>
    <xf numFmtId="0" fontId="3" fillId="0" borderId="22" xfId="0" applyFont="true" applyBorder="true" applyAlignment="true">
      <alignment horizontal="center"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4" fillId="0" borderId="2" xfId="0"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0" fillId="0" borderId="23" xfId="0" applyBorder="true" applyAlignment="true">
      <alignment horizontal="left" vertical="center"/>
    </xf>
    <xf numFmtId="0" fontId="0" fillId="0" borderId="37" xfId="0" applyBorder="true" applyAlignment="true">
      <alignment horizontal="left"/>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3" fillId="0" borderId="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164" fontId="1" fillId="0" borderId="24" xfId="0" applyNumberFormat="true" applyFont="true" applyBorder="true" applyAlignment="true">
      <alignment horizontal="center" vertical="center"/>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164" fontId="3" fillId="2" borderId="64" xfId="0" applyNumberFormat="true" applyFont="true" applyFill="true" applyBorder="true" applyAlignment="true">
      <alignment horizontal="center" vertical="center"/>
    </xf>
    <xf numFmtId="1" fontId="65" fillId="29" borderId="65" xfId="0" applyNumberFormat="true" applyFont="true" applyFill="true" applyBorder="true" applyAlignment="true" applyProtection="true">
      <alignment horizontal="center" vertical="center"/>
    </xf>
    <xf numFmtId="1" fontId="66" fillId="30" borderId="66" xfId="0" applyNumberFormat="true" applyFont="true" applyFill="true" applyBorder="true" applyAlignment="true" applyProtection="true">
      <alignment horizontal="center" vertical="center"/>
    </xf>
    <xf numFmtId="164" fontId="72" fillId="36" borderId="67" xfId="0" applyNumberFormat="true" applyFont="true" applyFill="true" applyBorder="true" applyAlignment="true" applyProtection="true">
      <alignment horizontal="center"/>
    </xf>
    <xf numFmtId="0" fontId="73" fillId="37" borderId="68" xfId="0" applyNumberFormat="true" applyFont="true" applyFill="true" applyBorder="true" applyAlignment="true" applyProtection="true">
      <alignment horizontal="center"/>
    </xf>
    <xf numFmtId="0" fontId="74" fillId="38" borderId="69" xfId="0" applyNumberFormat="true" applyFont="true" applyFill="true" applyBorder="true" applyAlignment="true" applyProtection="true">
      <alignment horizontal="center"/>
    </xf>
    <xf numFmtId="0" fontId="75" fillId="39" borderId="70" xfId="0" applyNumberFormat="true" applyFont="true" applyFill="true" applyBorder="true" applyAlignment="true" applyProtection="true">
      <alignment horizontal="center"/>
    </xf>
    <xf numFmtId="0" fontId="76" fillId="40" borderId="71" xfId="0" applyNumberFormat="true" applyFont="true" applyFill="true" applyBorder="true" applyAlignment="true" applyProtection="true">
      <alignment horizontal="center"/>
    </xf>
    <xf numFmtId="0" fontId="19" fillId="0" borderId="72" xfId="12"/>
    <xf numFmtId="0" fontId="3" fillId="41" borderId="40"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41" borderId="42" xfId="14" applyFont="true" applyFill="true" applyBorder="true" applyAlignment="true">
      <alignment horizontal="center" textRotation="90"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4" fillId="41"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40"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1"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3"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9"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1"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4"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1" fillId="2" borderId="72"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1" fontId="19" fillId="0" borderId="72" xfId="15" applyNumberFormat="true"/>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41"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4" borderId="43" xfId="14" applyNumberFormat="true" applyFont="true" applyFill="true" applyBorder="true" applyAlignment="true">
      <alignment horizontal="center"/>
    </xf>
    <xf numFmtId="164" fontId="3" fillId="41" borderId="39"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7" fillId="31" borderId="71" xfId="0" applyNumberFormat="true" applyFont="true" applyFill="true" applyBorder="true" applyAlignment="true" applyProtection="true">
      <alignment horizontal="center"/>
    </xf>
    <xf numFmtId="164" fontId="68" fillId="32" borderId="71" xfId="0" applyNumberFormat="true" applyFont="true" applyFill="true" applyBorder="true" applyAlignment="true" applyProtection="true">
      <alignment horizontal="center"/>
    </xf>
    <xf numFmtId="0" fontId="69" fillId="33" borderId="71" xfId="0" applyNumberFormat="true" applyFont="true" applyFill="true" applyBorder="true" applyAlignment="true" applyProtection="true">
      <alignment horizontal="center"/>
    </xf>
    <xf numFmtId="0" fontId="70" fillId="34" borderId="71" xfId="0" applyNumberFormat="true" applyFont="true" applyFill="true" applyBorder="true" applyAlignment="true" applyProtection="true">
      <alignment horizontal="center"/>
    </xf>
    <xf numFmtId="0" fontId="71" fillId="35" borderId="71"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2" xfId="16" applyFont="true" applyFill="true" applyBorder="true" applyAlignment="true">
      <alignment horizont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97" fillId="0" borderId="93" xfId="0" applyNumberFormat="true" applyFont="true" applyBorder="true" applyAlignment="true" applyProtection="true"/>
    <xf numFmtId="0" fontId="79" fillId="43" borderId="15" xfId="0" applyFont="true" applyFill="true" applyBorder="true" applyAlignment="true">
      <alignment horizontal="left" vertical="center"/>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3" fillId="0" borderId="4"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4" xfId="0" applyFont="true" applyBorder="true" applyAlignment="true">
      <alignment horizontal="left" vertical="center" wrapText="true"/>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xf>
    <xf numFmtId="164" fontId="122" fillId="73" borderId="118" xfId="0" applyNumberFormat="true" applyFont="true" applyFill="true" applyBorder="true" applyAlignment="true" applyProtection="true">
      <alignment horizontal="center"/>
    </xf>
    <xf numFmtId="0" fontId="123" fillId="74" borderId="119" xfId="0" applyNumberFormat="true" applyFont="true" applyFill="true" applyBorder="true" applyAlignment="true" applyProtection="true">
      <alignment horizontal="center"/>
    </xf>
    <xf numFmtId="0" fontId="124" fillId="75" borderId="120" xfId="0" applyNumberFormat="true" applyFont="true" applyFill="true" applyBorder="true" applyAlignment="true" applyProtection="true">
      <alignment horizontal="center"/>
    </xf>
    <xf numFmtId="0" fontId="125" fillId="76" borderId="121" xfId="0" applyNumberFormat="true" applyFont="true" applyFill="true" applyBorder="true" applyAlignment="true" applyProtection="true">
      <alignment horizontal="center"/>
    </xf>
    <xf numFmtId="1" fontId="126" fillId="77" borderId="122" xfId="0" applyNumberFormat="true" applyFont="true" applyFill="true" applyBorder="true" applyAlignment="true" applyProtection="true">
      <alignment horizontal="center" vertical="center"/>
    </xf>
    <xf numFmtId="0" fontId="127" fillId="78" borderId="123" xfId="0" applyNumberFormat="true" applyFont="true" applyFill="true" applyBorder="true" applyAlignment="true" applyProtection="true">
      <alignment horizontal="center"/>
    </xf>
    <xf numFmtId="164" fontId="128" fillId="79" borderId="124" xfId="0" applyNumberFormat="true" applyFont="true" applyFill="true" applyBorder="true" applyAlignment="true" applyProtection="true">
      <alignment horizontal="center"/>
    </xf>
    <xf numFmtId="0" fontId="129" fillId="80" borderId="125" xfId="0" applyNumberFormat="true" applyFont="true" applyFill="true" applyBorder="true" applyAlignment="true" applyProtection="true">
      <alignment horizontal="center"/>
    </xf>
    <xf numFmtId="0" fontId="130" fillId="81" borderId="126" xfId="0" applyNumberFormat="true" applyFont="true" applyFill="true" applyBorder="true" applyAlignment="true" applyProtection="true">
      <alignment horizontal="center"/>
    </xf>
    <xf numFmtId="0" fontId="131" fillId="82" borderId="127" xfId="0" applyNumberFormat="true" applyFont="true" applyFill="true" applyBorder="true" applyAlignment="true" applyProtection="true">
      <alignment horizontal="center"/>
    </xf>
    <xf numFmtId="0" fontId="132" fillId="83" borderId="128" xfId="0" applyNumberFormat="true" applyFont="true" applyFill="true" applyBorder="true" applyAlignment="true" applyProtection="true">
      <alignment horizontal="center"/>
    </xf>
    <xf numFmtId="164" fontId="133" fillId="84" borderId="129" xfId="0" applyNumberFormat="true" applyFont="true" applyFill="true" applyBorder="true" applyAlignment="true" applyProtection="true">
      <alignment horizontal="center"/>
    </xf>
    <xf numFmtId="0" fontId="134" fillId="85" borderId="130" xfId="0" applyNumberFormat="true" applyFont="true" applyFill="true" applyBorder="true" applyAlignment="true" applyProtection="true">
      <alignment horizontal="center"/>
    </xf>
    <xf numFmtId="0" fontId="135" fillId="86" borderId="131" xfId="0" applyNumberFormat="true" applyFont="true" applyFill="true" applyBorder="true" applyAlignment="true" applyProtection="true">
      <alignment horizontal="center"/>
    </xf>
    <xf numFmtId="0" fontId="136" fillId="87" borderId="132" xfId="0" applyNumberFormat="true" applyFont="true" applyFill="true" applyBorder="true" applyAlignment="true" applyProtection="true">
      <alignment horizontal="center"/>
    </xf>
    <xf numFmtId="0" fontId="137" fillId="88" borderId="133" xfId="0" applyNumberFormat="true" applyFont="true" applyFill="true" applyBorder="true" applyAlignment="true" applyProtection="true">
      <alignment horizontal="center"/>
    </xf>
    <xf numFmtId="164" fontId="138" fillId="89" borderId="134" xfId="0" applyNumberFormat="true" applyFont="true" applyFill="true" applyBorder="true" applyAlignment="true" applyProtection="true">
      <alignment horizontal="center"/>
    </xf>
    <xf numFmtId="0" fontId="139" fillId="90" borderId="135" xfId="0" applyNumberFormat="true" applyFont="true" applyFill="true" applyBorder="true" applyAlignment="true" applyProtection="true">
      <alignment horizontal="center"/>
    </xf>
    <xf numFmtId="0" fontId="140" fillId="91" borderId="136" xfId="0" applyNumberFormat="true" applyFont="true" applyFill="true" applyBorder="true" applyAlignment="true" applyProtection="true">
      <alignment horizontal="center"/>
    </xf>
    <xf numFmtId="0" fontId="141" fillId="92" borderId="137" xfId="0" applyNumberFormat="true" applyFont="true" applyFill="true" applyBorder="true" applyAlignment="true" applyProtection="true">
      <alignment horizontal="center"/>
    </xf>
    <xf numFmtId="0" fontId="142" fillId="93" borderId="138" xfId="0" applyNumberFormat="true" applyFont="true" applyFill="true" applyBorder="true" applyAlignment="true" applyProtection="true">
      <alignment horizontal="center"/>
    </xf>
    <xf numFmtId="164" fontId="143" fillId="94" borderId="139" xfId="0" applyNumberFormat="true" applyFont="true" applyFill="true" applyBorder="true" applyAlignment="true" applyProtection="true">
      <alignment horizontal="center"/>
    </xf>
    <xf numFmtId="0" fontId="144" fillId="95" borderId="140" xfId="0" applyNumberFormat="true" applyFont="true" applyFill="true" applyBorder="true" applyAlignment="true" applyProtection="true">
      <alignment horizontal="center"/>
    </xf>
    <xf numFmtId="0" fontId="145" fillId="96" borderId="141" xfId="0" applyNumberFormat="true" applyFont="true" applyFill="true" applyBorder="true" applyAlignment="true" applyProtection="true">
      <alignment horizontal="center"/>
    </xf>
    <xf numFmtId="0" fontId="146" fillId="97" borderId="142" xfId="0" applyNumberFormat="true" applyFont="true" applyFill="true" applyBorder="true" applyAlignment="true" applyProtection="true">
      <alignment horizontal="center"/>
    </xf>
    <xf numFmtId="0" fontId="147" fillId="98" borderId="143" xfId="0" applyNumberFormat="true" applyFont="true" applyFill="true" applyBorder="true" applyAlignment="true" applyProtection="true">
      <alignment horizontal="center"/>
    </xf>
    <xf numFmtId="164" fontId="148" fillId="99" borderId="144" xfId="0" applyNumberFormat="true" applyFont="true" applyFill="true" applyBorder="true" applyAlignment="true" applyProtection="true">
      <alignment horizontal="center"/>
    </xf>
    <xf numFmtId="0" fontId="149" fillId="100" borderId="145" xfId="0" applyNumberFormat="true" applyFont="true" applyFill="true" applyBorder="true" applyAlignment="true" applyProtection="true">
      <alignment horizontal="center"/>
    </xf>
    <xf numFmtId="0" fontId="150" fillId="101" borderId="146" xfId="0" applyNumberFormat="true" applyFont="true" applyFill="true" applyBorder="true" applyAlignment="true" applyProtection="true">
      <alignment horizontal="center"/>
    </xf>
    <xf numFmtId="0" fontId="151" fillId="102" borderId="147" xfId="0" applyNumberFormat="true" applyFont="true" applyFill="true" applyBorder="true" applyAlignment="true" applyProtection="true">
      <alignment horizontal="center"/>
    </xf>
    <xf numFmtId="0" fontId="152" fillId="103" borderId="148" xfId="0" applyNumberFormat="true" applyFont="true" applyFill="true" applyBorder="true" applyAlignment="true" applyProtection="true">
      <alignment horizontal="center"/>
    </xf>
    <xf numFmtId="164" fontId="153" fillId="104" borderId="149" xfId="0" applyNumberFormat="true" applyFont="true" applyFill="true" applyBorder="true" applyAlignment="true" applyProtection="true">
      <alignment horizontal="center"/>
    </xf>
    <xf numFmtId="0" fontId="154" fillId="105" borderId="150" xfId="0" applyNumberFormat="true" applyFont="true" applyFill="true" applyBorder="true" applyAlignment="true" applyProtection="true">
      <alignment horizontal="center"/>
    </xf>
    <xf numFmtId="0" fontId="155" fillId="106" borderId="151" xfId="0" applyNumberFormat="true" applyFont="true" applyFill="true" applyBorder="true" applyAlignment="true" applyProtection="true">
      <alignment horizontal="center"/>
    </xf>
    <xf numFmtId="0" fontId="156" fillId="107" borderId="152" xfId="0" applyNumberFormat="true" applyFont="true" applyFill="true" applyBorder="true" applyAlignment="true" applyProtection="true">
      <alignment horizontal="center"/>
    </xf>
    <xf numFmtId="0" fontId="157" fillId="108" borderId="153" xfId="0" applyNumberFormat="true" applyFont="true" applyFill="true" applyBorder="true" applyAlignment="true" applyProtection="true">
      <alignment horizontal="center"/>
    </xf>
    <xf numFmtId="164" fontId="158" fillId="109" borderId="154" xfId="0" applyNumberFormat="true" applyFont="true" applyFill="true" applyBorder="true" applyAlignment="true" applyProtection="true">
      <alignment horizontal="center"/>
    </xf>
    <xf numFmtId="0" fontId="159" fillId="110" borderId="155" xfId="0" applyNumberFormat="true" applyFont="true" applyFill="true" applyBorder="true" applyAlignment="true" applyProtection="true">
      <alignment horizontal="center"/>
    </xf>
    <xf numFmtId="0" fontId="160" fillId="111" borderId="156" xfId="0" applyNumberFormat="true" applyFont="true" applyFill="true" applyBorder="true" applyAlignment="true" applyProtection="true">
      <alignment horizontal="center"/>
    </xf>
    <xf numFmtId="0" fontId="161" fillId="112" borderId="157" xfId="0" applyNumberFormat="true" applyFont="true" applyFill="true" applyBorder="true" applyAlignment="true" applyProtection="true">
      <alignment horizontal="center"/>
    </xf>
    <xf numFmtId="0" fontId="162" fillId="113" borderId="158" xfId="0" applyNumberFormat="true" applyFont="true" applyFill="true" applyBorder="true" applyAlignment="true" applyProtection="true">
      <alignment horizontal="center"/>
    </xf>
    <xf numFmtId="164" fontId="163" fillId="114" borderId="159" xfId="0" applyNumberFormat="true" applyFont="true" applyFill="true" applyBorder="true" applyAlignment="true" applyProtection="true">
      <alignment horizontal="center"/>
    </xf>
    <xf numFmtId="0" fontId="164" fillId="115" borderId="160" xfId="0" applyNumberFormat="true" applyFont="true" applyFill="true" applyBorder="true" applyAlignment="true" applyProtection="true">
      <alignment horizontal="center"/>
    </xf>
    <xf numFmtId="0" fontId="165" fillId="116" borderId="161" xfId="0" applyNumberFormat="true" applyFont="true" applyFill="true" applyBorder="true" applyAlignment="true" applyProtection="true">
      <alignment horizontal="center"/>
    </xf>
    <xf numFmtId="0" fontId="166" fillId="117" borderId="162" xfId="0" applyNumberFormat="true" applyFont="true" applyFill="true" applyBorder="true" applyAlignment="true" applyProtection="true">
      <alignment horizontal="center"/>
    </xf>
    <xf numFmtId="0" fontId="167" fillId="118" borderId="163" xfId="0" applyNumberFormat="true" applyFont="true" applyFill="true" applyBorder="true" applyAlignment="true" applyProtection="true">
      <alignment horizontal="center"/>
    </xf>
    <xf numFmtId="164" fontId="168" fillId="119" borderId="164" xfId="0" applyNumberFormat="true" applyFont="true" applyFill="true" applyBorder="true" applyAlignment="true" applyProtection="true">
      <alignment horizontal="center"/>
    </xf>
    <xf numFmtId="0" fontId="169" fillId="120" borderId="165" xfId="0" applyNumberFormat="true" applyFont="true" applyFill="true" applyBorder="true" applyAlignment="true" applyProtection="true">
      <alignment horizontal="center"/>
    </xf>
    <xf numFmtId="0" fontId="170" fillId="121" borderId="166" xfId="0" applyNumberFormat="true" applyFont="true" applyFill="true" applyBorder="true" applyAlignment="true" applyProtection="true">
      <alignment horizontal="center"/>
    </xf>
    <xf numFmtId="0" fontId="171" fillId="122" borderId="167" xfId="0" applyNumberFormat="true" applyFont="true" applyFill="true" applyBorder="true" applyAlignment="true" applyProtection="true">
      <alignment horizontal="center"/>
    </xf>
    <xf numFmtId="0" fontId="172" fillId="123" borderId="168" xfId="0" applyNumberFormat="true" applyFont="true" applyFill="true" applyBorder="true" applyAlignment="true" applyProtection="true">
      <alignment horizontal="center"/>
    </xf>
    <xf numFmtId="164" fontId="173" fillId="124" borderId="169" xfId="0" applyNumberFormat="true" applyFont="true" applyFill="true" applyBorder="true" applyAlignment="true" applyProtection="true">
      <alignment horizontal="center"/>
    </xf>
    <xf numFmtId="0" fontId="174" fillId="125" borderId="170" xfId="0" applyNumberFormat="true" applyFont="true" applyFill="true" applyBorder="true" applyAlignment="true" applyProtection="true">
      <alignment horizontal="center"/>
    </xf>
    <xf numFmtId="0" fontId="175" fillId="126" borderId="171" xfId="0" applyNumberFormat="true" applyFont="true" applyFill="true" applyBorder="true" applyAlignment="true" applyProtection="true">
      <alignment horizontal="center"/>
    </xf>
    <xf numFmtId="0" fontId="176" fillId="127" borderId="172" xfId="0" applyNumberFormat="true" applyFont="true" applyFill="true" applyBorder="true" applyAlignment="true" applyProtection="true">
      <alignment horizontal="center"/>
    </xf>
    <xf numFmtId="0" fontId="177" fillId="128" borderId="173" xfId="0" applyNumberFormat="true" applyFont="true" applyFill="true" applyBorder="true" applyAlignment="true" applyProtection="true">
      <alignment horizontal="center"/>
    </xf>
    <xf numFmtId="164" fontId="178" fillId="129" borderId="174" xfId="0" applyNumberFormat="true" applyFont="true" applyFill="true" applyBorder="true" applyAlignment="true" applyProtection="true">
      <alignment horizontal="center"/>
    </xf>
    <xf numFmtId="0" fontId="179" fillId="130" borderId="175" xfId="0" applyNumberFormat="true" applyFont="true" applyFill="true" applyBorder="true" applyAlignment="true" applyProtection="true">
      <alignment horizontal="center"/>
    </xf>
    <xf numFmtId="0" fontId="180" fillId="131" borderId="176" xfId="0" applyNumberFormat="true" applyFont="true" applyFill="true" applyBorder="true" applyAlignment="true" applyProtection="true">
      <alignment horizontal="center"/>
    </xf>
    <xf numFmtId="0" fontId="181" fillId="132" borderId="177" xfId="0" applyNumberFormat="true" applyFont="true" applyFill="true" applyBorder="true" applyAlignment="true" applyProtection="true">
      <alignment horizontal="center"/>
    </xf>
    <xf numFmtId="0" fontId="182" fillId="133" borderId="178" xfId="0" applyNumberFormat="true" applyFont="true" applyFill="true" applyBorder="true" applyAlignment="true" applyProtection="true">
      <alignment horizontal="center"/>
    </xf>
    <xf numFmtId="164" fontId="183" fillId="134" borderId="179" xfId="0" applyNumberFormat="true" applyFont="true" applyFill="true" applyBorder="true" applyAlignment="true" applyProtection="true">
      <alignment horizontal="center"/>
    </xf>
    <xf numFmtId="0" fontId="184" fillId="135" borderId="180" xfId="0" applyNumberFormat="true" applyFont="true" applyFill="true" applyBorder="true" applyAlignment="true" applyProtection="true">
      <alignment horizontal="center"/>
    </xf>
    <xf numFmtId="0" fontId="185" fillId="136" borderId="181" xfId="0" applyNumberFormat="true" applyFont="true" applyFill="true" applyBorder="true" applyAlignment="true" applyProtection="true">
      <alignment horizontal="center"/>
    </xf>
    <xf numFmtId="0" fontId="186" fillId="137" borderId="182" xfId="0" applyNumberFormat="true" applyFont="true" applyFill="true" applyBorder="true" applyAlignment="true" applyProtection="true">
      <alignment horizontal="center"/>
    </xf>
    <xf numFmtId="0" fontId="187" fillId="138" borderId="183" xfId="0" applyNumberFormat="true" applyFont="true" applyFill="true" applyBorder="true" applyAlignment="true" applyProtection="true">
      <alignment horizontal="center"/>
    </xf>
    <xf numFmtId="164" fontId="188" fillId="139" borderId="184" xfId="0" applyNumberFormat="true" applyFont="true" applyFill="true" applyBorder="true" applyAlignment="true" applyProtection="true">
      <alignment horizontal="center"/>
    </xf>
    <xf numFmtId="0" fontId="189" fillId="140" borderId="185" xfId="0" applyNumberFormat="true" applyFont="true" applyFill="true" applyBorder="true" applyAlignment="true" applyProtection="true">
      <alignment horizontal="center"/>
    </xf>
    <xf numFmtId="0" fontId="190" fillId="141" borderId="186" xfId="0" applyNumberFormat="true" applyFont="true" applyFill="true" applyBorder="true" applyAlignment="true" applyProtection="true">
      <alignment horizontal="center"/>
    </xf>
    <xf numFmtId="0" fontId="191" fillId="142" borderId="187" xfId="0" applyNumberFormat="true" applyFont="true" applyFill="true" applyBorder="true" applyAlignment="true" applyProtection="true">
      <alignment horizontal="center"/>
    </xf>
    <xf numFmtId="0" fontId="192" fillId="143" borderId="188" xfId="0" applyNumberFormat="true" applyFont="true" applyFill="true" applyBorder="true" applyAlignment="true" applyProtection="true">
      <alignment horizontal="center"/>
    </xf>
    <xf numFmtId="164" fontId="193" fillId="144" borderId="189" xfId="0" applyNumberFormat="true" applyFont="true" applyFill="true" applyBorder="true" applyAlignment="true" applyProtection="true">
      <alignment horizontal="center"/>
    </xf>
    <xf numFmtId="0" fontId="194" fillId="145" borderId="190" xfId="0" applyNumberFormat="true" applyFont="true" applyFill="true" applyBorder="true" applyAlignment="true" applyProtection="true">
      <alignment horizontal="center"/>
    </xf>
    <xf numFmtId="0" fontId="195" fillId="146" borderId="191" xfId="0" applyNumberFormat="true" applyFont="true" applyFill="true" applyBorder="true" applyAlignment="true" applyProtection="true">
      <alignment horizontal="center"/>
    </xf>
    <xf numFmtId="0" fontId="196" fillId="147" borderId="192" xfId="0" applyNumberFormat="true" applyFont="true" applyFill="true" applyBorder="true" applyAlignment="true" applyProtection="true">
      <alignment horizontal="center"/>
    </xf>
    <xf numFmtId="0" fontId="197" fillId="148" borderId="193" xfId="0" applyNumberFormat="true" applyFont="true" applyFill="true" applyBorder="true" applyAlignment="true" applyProtection="true">
      <alignment horizontal="center"/>
    </xf>
    <xf numFmtId="164" fontId="198" fillId="149" borderId="194" xfId="0" applyNumberFormat="true" applyFont="true" applyFill="true" applyBorder="true" applyAlignment="true" applyProtection="true">
      <alignment horizontal="center"/>
    </xf>
    <xf numFmtId="0" fontId="199" fillId="150" borderId="195" xfId="0" applyNumberFormat="true" applyFont="true" applyFill="true" applyBorder="true" applyAlignment="true" applyProtection="true">
      <alignment horizontal="center"/>
    </xf>
    <xf numFmtId="0" fontId="200" fillId="151" borderId="196" xfId="0" applyNumberFormat="true" applyFont="true" applyFill="true" applyBorder="true" applyAlignment="true" applyProtection="true">
      <alignment horizontal="center"/>
    </xf>
    <xf numFmtId="0" fontId="201" fillId="152" borderId="197" xfId="0" applyNumberFormat="true" applyFont="true" applyFill="true" applyBorder="true" applyAlignment="true" applyProtection="true">
      <alignment horizontal="center"/>
    </xf>
    <xf numFmtId="0" fontId="202" fillId="153" borderId="198" xfId="0" applyNumberFormat="true" applyFont="true" applyFill="true" applyBorder="true" applyAlignment="true" applyProtection="true">
      <alignment horizontal="center"/>
    </xf>
    <xf numFmtId="164" fontId="203" fillId="154" borderId="199" xfId="0" applyNumberFormat="true" applyFont="true" applyFill="true" applyBorder="true" applyAlignment="true" applyProtection="true">
      <alignment horizontal="center"/>
    </xf>
    <xf numFmtId="0" fontId="204" fillId="155" borderId="200" xfId="0" applyNumberFormat="true" applyFont="true" applyFill="true" applyBorder="true" applyAlignment="true" applyProtection="true">
      <alignment horizontal="center"/>
    </xf>
    <xf numFmtId="0" fontId="205" fillId="156" borderId="201" xfId="0" applyNumberFormat="true" applyFont="true" applyFill="true" applyBorder="true" applyAlignment="true" applyProtection="true">
      <alignment horizontal="center"/>
    </xf>
    <xf numFmtId="0" fontId="206" fillId="157" borderId="202" xfId="0" applyNumberFormat="true" applyFont="true" applyFill="true" applyBorder="true" applyAlignment="true" applyProtection="true">
      <alignment horizontal="center"/>
    </xf>
    <xf numFmtId="0" fontId="207" fillId="158" borderId="203" xfId="0" applyNumberFormat="true" applyFont="true" applyFill="true" applyBorder="true" applyAlignment="true" applyProtection="true">
      <alignment horizontal="center"/>
    </xf>
    <xf numFmtId="164" fontId="208" fillId="159" borderId="204" xfId="0" applyNumberFormat="true" applyFont="true" applyFill="true" applyBorder="true" applyAlignment="true" applyProtection="true">
      <alignment horizontal="center"/>
    </xf>
    <xf numFmtId="0" fontId="209" fillId="160" borderId="205" xfId="0" applyNumberFormat="true" applyFont="true" applyFill="true" applyBorder="true" applyAlignment="true" applyProtection="true">
      <alignment horizontal="center"/>
    </xf>
    <xf numFmtId="0" fontId="210" fillId="161" borderId="206" xfId="0" applyNumberFormat="true" applyFont="true" applyFill="true" applyBorder="true" applyAlignment="true" applyProtection="true">
      <alignment horizontal="center"/>
    </xf>
    <xf numFmtId="0" fontId="211" fillId="162" borderId="207" xfId="0" applyNumberFormat="true" applyFont="true" applyFill="true" applyBorder="true" applyAlignment="true" applyProtection="true">
      <alignment horizontal="center"/>
    </xf>
    <xf numFmtId="0" fontId="212" fillId="163" borderId="208" xfId="0" applyNumberFormat="true" applyFont="true" applyFill="true" applyBorder="true" applyAlignment="true" applyProtection="true">
      <alignment horizontal="center"/>
    </xf>
    <xf numFmtId="164" fontId="213" fillId="164" borderId="209" xfId="0" applyNumberFormat="true" applyFont="true" applyFill="true" applyBorder="true" applyAlignment="true" applyProtection="true">
      <alignment horizontal="center"/>
    </xf>
    <xf numFmtId="0" fontId="214" fillId="165" borderId="210" xfId="0" applyNumberFormat="true" applyFont="true" applyFill="true" applyBorder="true" applyAlignment="true" applyProtection="true">
      <alignment horizontal="center"/>
    </xf>
    <xf numFmtId="0" fontId="215" fillId="166" borderId="211" xfId="0" applyNumberFormat="true" applyFont="true" applyFill="true" applyBorder="true" applyAlignment="true" applyProtection="true">
      <alignment horizontal="center"/>
    </xf>
    <xf numFmtId="0" fontId="216" fillId="167" borderId="212" xfId="0" applyNumberFormat="true" applyFont="true" applyFill="true" applyBorder="true" applyAlignment="true" applyProtection="true">
      <alignment horizontal="center"/>
    </xf>
    <xf numFmtId="0" fontId="217" fillId="168" borderId="213" xfId="0" applyNumberFormat="true" applyFont="true" applyFill="true" applyBorder="true" applyAlignment="true" applyProtection="true">
      <alignment horizontal="center"/>
    </xf>
    <xf numFmtId="164" fontId="218" fillId="169" borderId="214" xfId="0" applyNumberFormat="true" applyFont="true" applyFill="true" applyBorder="true" applyAlignment="true" applyProtection="true">
      <alignment horizontal="center"/>
    </xf>
    <xf numFmtId="0" fontId="219" fillId="170" borderId="215" xfId="0" applyNumberFormat="true" applyFont="true" applyFill="true" applyBorder="true" applyAlignment="true" applyProtection="true">
      <alignment horizontal="center"/>
    </xf>
    <xf numFmtId="0" fontId="220" fillId="171" borderId="216" xfId="0" applyNumberFormat="true" applyFont="true" applyFill="true" applyBorder="true" applyAlignment="true" applyProtection="true">
      <alignment horizontal="center"/>
    </xf>
    <xf numFmtId="0" fontId="221" fillId="172" borderId="217" xfId="0" applyNumberFormat="true" applyFont="true" applyFill="true" applyBorder="true" applyAlignment="true" applyProtection="true">
      <alignment horizontal="center"/>
    </xf>
    <xf numFmtId="0" fontId="222" fillId="173" borderId="218" xfId="0" applyNumberFormat="true" applyFont="true" applyFill="true" applyBorder="true" applyAlignment="true" applyProtection="true">
      <alignment horizontal="center"/>
    </xf>
    <xf numFmtId="164" fontId="223" fillId="174" borderId="219" xfId="0" applyNumberFormat="true" applyFont="true" applyFill="true" applyBorder="true" applyAlignment="true" applyProtection="true">
      <alignment horizontal="center"/>
    </xf>
    <xf numFmtId="0" fontId="224" fillId="175" borderId="220" xfId="0" applyNumberFormat="true" applyFont="true" applyFill="true" applyBorder="true" applyAlignment="true" applyProtection="true">
      <alignment horizontal="center"/>
    </xf>
    <xf numFmtId="0" fontId="225" fillId="176" borderId="221" xfId="0" applyNumberFormat="true" applyFont="true" applyFill="true" applyBorder="true" applyAlignment="true" applyProtection="true">
      <alignment horizontal="center"/>
    </xf>
    <xf numFmtId="0" fontId="226" fillId="177" borderId="222" xfId="0" applyNumberFormat="true" applyFont="true" applyFill="true" applyBorder="true" applyAlignment="true" applyProtection="true">
      <alignment horizontal="center"/>
    </xf>
    <xf numFmtId="0" fontId="227" fillId="178" borderId="223" xfId="0" applyNumberFormat="true" applyFont="true" applyFill="true" applyBorder="true" applyAlignment="true" applyProtection="true">
      <alignment horizontal="center"/>
    </xf>
    <xf numFmtId="164" fontId="228" fillId="179" borderId="224" xfId="0" applyNumberFormat="true" applyFont="true" applyFill="true" applyBorder="true" applyAlignment="true" applyProtection="true">
      <alignment horizontal="center"/>
    </xf>
    <xf numFmtId="0" fontId="229" fillId="180" borderId="225" xfId="0" applyNumberFormat="true" applyFont="true" applyFill="true" applyBorder="true" applyAlignment="true" applyProtection="true">
      <alignment horizontal="center"/>
    </xf>
    <xf numFmtId="0" fontId="230" fillId="181" borderId="226" xfId="0" applyNumberFormat="true" applyFont="true" applyFill="true" applyBorder="true" applyAlignment="true" applyProtection="true">
      <alignment horizontal="center"/>
    </xf>
    <xf numFmtId="0" fontId="231" fillId="182" borderId="227" xfId="0" applyNumberFormat="true" applyFont="true" applyFill="true" applyBorder="true" applyAlignment="true" applyProtection="true">
      <alignment horizontal="center"/>
    </xf>
    <xf numFmtId="0" fontId="232" fillId="183" borderId="228" xfId="0" applyNumberFormat="true" applyFont="true" applyFill="true" applyBorder="true" applyAlignment="true" applyProtection="true">
      <alignment horizontal="center"/>
    </xf>
    <xf numFmtId="164" fontId="233" fillId="184" borderId="229" xfId="0" applyNumberFormat="true" applyFont="true" applyFill="true" applyBorder="true" applyAlignment="true" applyProtection="true">
      <alignment horizontal="center"/>
    </xf>
    <xf numFmtId="0" fontId="234" fillId="185" borderId="230" xfId="0" applyNumberFormat="true" applyFont="true" applyFill="true" applyBorder="true" applyAlignment="true" applyProtection="true">
      <alignment horizontal="center"/>
    </xf>
    <xf numFmtId="0" fontId="235" fillId="186" borderId="231" xfId="0" applyNumberFormat="true" applyFont="true" applyFill="true" applyBorder="true" applyAlignment="true" applyProtection="true">
      <alignment horizontal="center"/>
    </xf>
    <xf numFmtId="0" fontId="236" fillId="187" borderId="232" xfId="0" applyNumberFormat="true" applyFont="true" applyFill="true" applyBorder="true" applyAlignment="true" applyProtection="true">
      <alignment horizontal="center"/>
    </xf>
    <xf numFmtId="0" fontId="237" fillId="188" borderId="233" xfId="0" applyNumberFormat="true" applyFont="true" applyFill="true" applyBorder="true" applyAlignment="true" applyProtection="true">
      <alignment horizontal="center"/>
    </xf>
    <xf numFmtId="164" fontId="238" fillId="189" borderId="234" xfId="0" applyNumberFormat="true" applyFont="true" applyFill="true" applyBorder="true" applyAlignment="true" applyProtection="true">
      <alignment horizontal="center"/>
    </xf>
    <xf numFmtId="0" fontId="239" fillId="190" borderId="235" xfId="0" applyNumberFormat="true" applyFont="true" applyFill="true" applyBorder="true" applyAlignment="true" applyProtection="true">
      <alignment horizontal="center"/>
    </xf>
    <xf numFmtId="0" fontId="240" fillId="191" borderId="236" xfId="0" applyNumberFormat="true" applyFont="true" applyFill="true" applyBorder="true" applyAlignment="true" applyProtection="true">
      <alignment horizontal="center"/>
    </xf>
    <xf numFmtId="0" fontId="241" fillId="192" borderId="237" xfId="0" applyNumberFormat="true" applyFont="true" applyFill="true" applyBorder="true" applyAlignment="true" applyProtection="true">
      <alignment horizont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20" xfId="0" applyFont="true" applyBorder="true" applyAlignment="true">
      <alignment horizontal="left" vertical="center" wrapText="true"/>
    </xf>
    <xf numFmtId="0" fontId="3" fillId="2" borderId="11" xfId="0" applyFont="true" applyFill="true" applyBorder="true" applyAlignment="true">
      <alignment horizontal="left" vertical="center" wrapText="true"/>
    </xf>
    <xf numFmtId="0" fontId="3" fillId="2" borderId="32" xfId="0" applyFont="true" applyFill="true" applyBorder="true" applyAlignment="true">
      <alignment horizontal="left" vertical="center" wrapText="true"/>
    </xf>
    <xf numFmtId="0" fontId="3" fillId="2" borderId="25" xfId="0" applyFont="true" applyFill="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7" fillId="2" borderId="93" xfId="20" applyFont="true" applyFill="true"/>
    <xf numFmtId="0" fontId="26" fillId="2" borderId="93" xfId="20" applyFont="true" applyFill="true"/>
    <xf numFmtId="0" fontId="78" fillId="2" borderId="93" xfId="20" applyFont="true" applyFill="true"/>
    <xf numFmtId="0" fontId="63"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5"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8"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93"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7" xfId="20" applyFont="true" applyFill="true" applyBorder="true"/>
    <xf numFmtId="165" fontId="3" fillId="2" borderId="93"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60" xfId="20" applyFont="true" applyFill="true" applyBorder="true"/>
    <xf numFmtId="0" fontId="16" fillId="2" borderId="83" xfId="20" applyFont="true" applyFill="true" applyBorder="true" applyAlignment="true">
      <alignment horizontal="left"/>
    </xf>
    <xf numFmtId="0" fontId="16" fillId="2" borderId="60"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2" fillId="42" borderId="93"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93" xfId="22" applyFont="true" applyFill="true" applyAlignment="true">
      <alignment horizontal="left" vertical="center" wrapText="true"/>
    </xf>
    <xf numFmtId="0" fontId="242"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52.891226000000003</c:v>
                </c:pt>
                <c:pt idx="1">
                  <c:v>57.575744499999999</c:v>
                </c:pt>
                <c:pt idx="2">
                  <c:v>52.3286205</c:v>
                </c:pt>
                <c:pt idx="3">
                  <c:v>1E-10</c:v>
                </c:pt>
                <c:pt idx="4">
                  <c:v>53.0909458</c:v>
                </c:pt>
                <c:pt idx="5">
                  <c:v>53.309961119999997</c:v>
                </c:pt>
              </c:numCache>
            </c:numRef>
          </c:val>
          <c:extLst>
            <c:ext xmlns:c16="http://schemas.microsoft.com/office/drawing/2014/chart" uri="{C3380CC4-5D6E-409C-BE32-E72D297353CC}">
              <c16:uniqueId val="{00000000-213B-49BF-9821-ED6AA2894B7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3B-49BF-9821-ED6AA2894B7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B-49BF-9821-ED6AA2894B7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3B-49BF-9821-ED6AA2894B7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3B-49BF-9821-ED6AA2894B7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3B-49BF-9821-ED6AA2894B7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3B-49BF-9821-ED6AA2894B7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22.552531999999999</c:v>
                </c:pt>
                <c:pt idx="1">
                  <c:v>26.127099000000001</c:v>
                </c:pt>
                <c:pt idx="2">
                  <c:v>22.154785499999999</c:v>
                </c:pt>
                <c:pt idx="3">
                  <c:v>1E-10</c:v>
                </c:pt>
                <c:pt idx="4">
                  <c:v>21.86192166</c:v>
                </c:pt>
                <c:pt idx="5">
                  <c:v>29.227550069999999</c:v>
                </c:pt>
              </c:numCache>
            </c:numRef>
          </c:val>
          <c:extLst>
            <c:ext xmlns:c16="http://schemas.microsoft.com/office/drawing/2014/chart" uri="{C3380CC4-5D6E-409C-BE32-E72D297353CC}">
              <c16:uniqueId val="{00000007-213B-49BF-9821-ED6AA2894B7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8-213B-49BF-9821-ED6AA2894B7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24.556242000000001</c:v>
                </c:pt>
                <c:pt idx="1">
                  <c:v>16.2971565</c:v>
                </c:pt>
                <c:pt idx="2">
                  <c:v>25.516594000000001</c:v>
                </c:pt>
                <c:pt idx="3">
                  <c:v>1E-10</c:v>
                </c:pt>
                <c:pt idx="4">
                  <c:v>25.04713254</c:v>
                </c:pt>
                <c:pt idx="5">
                  <c:v>17.462488799999999</c:v>
                </c:pt>
              </c:numCache>
            </c:numRef>
          </c:val>
          <c:extLst>
            <c:ext xmlns:c16="http://schemas.microsoft.com/office/drawing/2014/chart" uri="{C3380CC4-5D6E-409C-BE32-E72D297353CC}">
              <c16:uniqueId val="{00000009-213B-49BF-9821-ED6AA2894B7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01-411D-AE50-5912FE7854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01-411D-AE50-5912FE785417}"/>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01-411D-AE50-5912FE7854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01-411D-AE50-5912FE785417}"/>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01-411D-AE50-5912FE78541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01-411D-AE50-5912FE78541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01-411D-AE50-5912FE785417}"/>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01-411D-AE50-5912FE78541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01-411D-AE50-5912FE78541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01-411D-AE50-5912FE785417}"/>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01-411D-AE50-5912FE78541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01-411D-AE50-5912FE785417}"/>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01-411D-AE50-5912FE78541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01-411D-AE50-5912FE785417}"/>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01-411D-AE50-5912FE785417}"/>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701-411D-AE50-5912FE785417}"/>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701-411D-AE50-5912FE785417}"/>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701-411D-AE50-5912FE785417}"/>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701-411D-AE50-5912FE785417}"/>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701-411D-AE50-5912FE785417}"/>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701-411D-AE50-5912FE785417}"/>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701-411D-AE50-5912FE785417}"/>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701-411D-AE50-5912FE785417}"/>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701-411D-AE50-5912FE78541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701-411D-AE50-5912FE78541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14-4A98-AEE3-861B5D135F8A}"/>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B0-4359-81A7-D3D54E0E0C5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B0-4359-81A7-D3D54E0E0C5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A0-4B82-B2DF-3D6AFC20E5D3}"/>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A0-4B82-B2DF-3D6AFC20E5D3}"/>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A0-4B82-B2DF-3D6AFC20E5D3}"/>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B6-440F-95B9-6C06D7539E1D}"/>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1F-4F67-8D21-59DDDC9DD95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1F-4F67-8D21-59DDDC9DD95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EA-4C1B-BE95-F2D1D44F3733}"/>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EA-4C1B-BE95-F2D1D44F3733}"/>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EA-4C1B-BE95-F2D1D44F3733}"/>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EA-4C1B-BE95-F2D1D44F3733}"/>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EA-4C1B-BE95-F2D1D44F3733}"/>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EA-4C1B-BE95-F2D1D44F3733}"/>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55-4F17-90D2-98CF89DB252E}"/>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55-4F17-90D2-98CF89DB252E}"/>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55-4F17-90D2-98CF89DB252E}"/>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9D-47D4-8D3C-E098F6375044}"/>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9D-47D4-8D3C-E098F63750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87.748530000000002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95.202500000000015</c:v>
                </c:pt>
                <c:pt idx="18">
                  <c:v>#N/A</c:v>
                </c:pt>
                <c:pt idx="19">
                  <c:v>#N/A</c:v>
                </c:pt>
                <c:pt idx="20">
                  <c:v>#N/A</c:v>
                </c:pt>
                <c:pt idx="21">
                  <c:v>#N/A</c:v>
                </c:pt>
                <c:pt idx="22">
                  <c:v>#N/A</c:v>
                </c:pt>
                <c:pt idx="23">
                  <c:v>#N/A</c:v>
                </c:pt>
                <c:pt idx="24">
                  <c:v>#N/A</c:v>
                </c:pt>
                <c:pt idx="25">
                  <c:v>#N/A</c:v>
                </c:pt>
                <c:pt idx="26">
                  <c:v>94.790500000000009</c:v>
                </c:pt>
                <c:pt idx="27">
                  <c:v>#N/A</c:v>
                </c:pt>
                <c:pt idx="28">
                  <c:v>#N/A</c:v>
                </c:pt>
                <c:pt idx="29">
                  <c:v>87.062168733190035</c:v>
                </c:pt>
                <c:pt idx="30">
                  <c:v>95.404679365760103</c:v>
                </c:pt>
                <c:pt idx="31">
                  <c:v>#N/A</c:v>
                </c:pt>
                <c:pt idx="32">
                  <c:v>#N/A</c:v>
                </c:pt>
                <c:pt idx="33">
                  <c:v>82.108917067444054</c:v>
                </c:pt>
                <c:pt idx="34">
                  <c:v>#N/A</c:v>
                </c:pt>
                <c:pt idx="35">
                  <c:v>85.604090845728322</c:v>
                </c:pt>
                <c:pt idx="36">
                  <c:v>#N/A</c:v>
                </c:pt>
                <c:pt idx="37">
                  <c:v>89.388283184807506</c:v>
                </c:pt>
                <c:pt idx="38">
                  <c:v>#N/A</c:v>
                </c:pt>
                <c:pt idx="39">
                  <c:v>89.838319124548732</c:v>
                </c:pt>
                <c:pt idx="40">
                  <c:v>#N/A</c:v>
                </c:pt>
                <c:pt idx="41">
                  <c:v>#N/A</c:v>
                </c:pt>
                <c:pt idx="42">
                  <c:v>91.594889069468252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90.2</c:v>
                </c:pt>
                <c:pt idx="1">
                  <c:v>90.2</c:v>
                </c:pt>
                <c:pt idx="2">
                  <c:v>90.2</c:v>
                </c:pt>
                <c:pt idx="3">
                  <c:v>90.2</c:v>
                </c:pt>
                <c:pt idx="4">
                  <c:v>90.2</c:v>
                </c:pt>
                <c:pt idx="5">
                  <c:v>90.1</c:v>
                </c:pt>
                <c:pt idx="6">
                  <c:v>90.1</c:v>
                </c:pt>
                <c:pt idx="7">
                  <c:v>90.1</c:v>
                </c:pt>
                <c:pt idx="8">
                  <c:v>90.1</c:v>
                </c:pt>
                <c:pt idx="9">
                  <c:v>90</c:v>
                </c:pt>
                <c:pt idx="10">
                  <c:v>90</c:v>
                </c:pt>
                <c:pt idx="11">
                  <c:v>90</c:v>
                </c:pt>
                <c:pt idx="12">
                  <c:v>90</c:v>
                </c:pt>
                <c:pt idx="13">
                  <c:v>90</c:v>
                </c:pt>
                <c:pt idx="14">
                  <c:v>89.9</c:v>
                </c:pt>
                <c:pt idx="15">
                  <c:v>89.9</c:v>
                </c:pt>
                <c:pt idx="16">
                  <c:v>89.9</c:v>
                </c:pt>
                <c:pt idx="17">
                  <c:v>89.9</c:v>
                </c:pt>
                <c:pt idx="18">
                  <c:v>89.9</c:v>
                </c:pt>
                <c:pt idx="19">
                  <c:v>89.8</c:v>
                </c:pt>
                <c:pt idx="20">
                  <c:v>89.8</c:v>
                </c:pt>
                <c:pt idx="21">
                  <c:v>89.8</c:v>
                </c:pt>
                <c:pt idx="22">
                  <c:v>89.8</c:v>
                </c:pt>
                <c:pt idx="23">
                  <c:v>89.7</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54.4</c:v>
                </c:pt>
                <c:pt idx="12">
                  <c:v>54.4</c:v>
                </c:pt>
                <c:pt idx="13">
                  <c:v>54.4</c:v>
                </c:pt>
                <c:pt idx="14">
                  <c:v>54.4</c:v>
                </c:pt>
                <c:pt idx="15">
                  <c:v>54.4</c:v>
                </c:pt>
                <c:pt idx="16">
                  <c:v>59.9</c:v>
                </c:pt>
                <c:pt idx="17">
                  <c:v>65.3</c:v>
                </c:pt>
                <c:pt idx="18">
                  <c:v>70.8</c:v>
                </c:pt>
                <c:pt idx="19">
                  <c:v>76.2</c:v>
                </c:pt>
                <c:pt idx="20">
                  <c:v>81.7</c:v>
                </c:pt>
                <c:pt idx="21">
                  <c:v>87.2</c:v>
                </c:pt>
                <c:pt idx="22">
                  <c:v>89.8</c:v>
                </c:pt>
                <c:pt idx="23">
                  <c:v>89.7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54-468F-82FA-1E3E73383D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54-468F-82FA-1E3E73383D3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54-468F-82FA-1E3E73383D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54-468F-82FA-1E3E73383D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54-468F-82FA-1E3E73383D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54-468F-82FA-1E3E73383D3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54-468F-82FA-1E3E73383D3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54-468F-82FA-1E3E73383D3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54-468F-82FA-1E3E73383D3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54-468F-82FA-1E3E73383D3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54-468F-82FA-1E3E73383D3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54-468F-82FA-1E3E73383D3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54-468F-82FA-1E3E73383D3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54-468F-82FA-1E3E73383D3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54-468F-82FA-1E3E73383D3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54-468F-82FA-1E3E73383D3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54-468F-82FA-1E3E73383D3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54-468F-82FA-1E3E73383D3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54-468F-82FA-1E3E73383D3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54-468F-82FA-1E3E73383D3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54-468F-82FA-1E3E73383D3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54-468F-82FA-1E3E73383D3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54-468F-82FA-1E3E73383D38}"/>
                </c:ext>
              </c:extLst>
            </c:dLbl>
            <c:dLbl>
              <c:idx val="2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54-468F-82FA-1E3E73383D3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54-468F-82FA-1E3E73383D38}"/>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B0-4359-81A7-D3D54E0E0C5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B0-4359-81A7-D3D54E0E0C5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A0-4B82-B2DF-3D6AFC20E5D3}"/>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A0-4B82-B2DF-3D6AFC20E5D3}"/>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A0-4B82-B2DF-3D6AFC20E5D3}"/>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B6-440F-95B9-6C06D7539E1D}"/>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1F-4F67-8D21-59DDDC9DD95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1F-4F67-8D21-59DDDC9DD95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7EA-4C1B-BE95-F2D1D44F3733}"/>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7EA-4C1B-BE95-F2D1D44F3733}"/>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7EA-4C1B-BE95-F2D1D44F3733}"/>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7EA-4C1B-BE95-F2D1D44F3733}"/>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7EA-4C1B-BE95-F2D1D44F3733}"/>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7EA-4C1B-BE95-F2D1D44F3733}"/>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55-4F17-90D2-98CF89DB252E}"/>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55-4F17-90D2-98CF89DB252E}"/>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55-4F17-90D2-98CF89DB252E}"/>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9D-47D4-8D3C-E098F6375044}"/>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9D-47D4-8D3C-E098F63750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75.124015173410413</c:v>
                </c:pt>
                <c:pt idx="27">
                  <c:v>#N/A</c:v>
                </c:pt>
                <c:pt idx="28">
                  <c:v>#N/A</c:v>
                </c:pt>
                <c:pt idx="29">
                  <c:v>#N/A</c:v>
                </c:pt>
                <c:pt idx="30">
                  <c:v>75.859571375814554</c:v>
                </c:pt>
                <c:pt idx="31">
                  <c:v>#N/A</c:v>
                </c:pt>
                <c:pt idx="32">
                  <c:v>#N/A</c:v>
                </c:pt>
                <c:pt idx="33">
                  <c:v>45.57140037897603</c:v>
                </c:pt>
                <c:pt idx="34">
                  <c:v>#N/A</c:v>
                </c:pt>
                <c:pt idx="35">
                  <c:v>82.375474396567725</c:v>
                </c:pt>
                <c:pt idx="36">
                  <c:v>#N/A</c:v>
                </c:pt>
                <c:pt idx="37">
                  <c:v>87.759490256333507</c:v>
                </c:pt>
                <c:pt idx="38">
                  <c:v>#N/A</c:v>
                </c:pt>
                <c:pt idx="39">
                  <c:v>88.1707370401639</c:v>
                </c:pt>
                <c:pt idx="40">
                  <c:v>#N/A</c:v>
                </c:pt>
                <c:pt idx="41">
                  <c:v>#N/A</c:v>
                </c:pt>
                <c:pt idx="42">
                  <c:v>89.762216277659974</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93.7</c:v>
                </c:pt>
                <c:pt idx="1">
                  <c:v>93.7</c:v>
                </c:pt>
                <c:pt idx="2">
                  <c:v>93.7</c:v>
                </c:pt>
                <c:pt idx="3">
                  <c:v>93.7</c:v>
                </c:pt>
                <c:pt idx="4">
                  <c:v>94</c:v>
                </c:pt>
                <c:pt idx="5">
                  <c:v>94.2</c:v>
                </c:pt>
                <c:pt idx="6">
                  <c:v>94.5</c:v>
                </c:pt>
                <c:pt idx="7">
                  <c:v>94.8</c:v>
                </c:pt>
                <c:pt idx="8">
                  <c:v>95</c:v>
                </c:pt>
                <c:pt idx="9">
                  <c:v>95.3</c:v>
                </c:pt>
                <c:pt idx="10">
                  <c:v>95.6</c:v>
                </c:pt>
                <c:pt idx="11">
                  <c:v>95.9</c:v>
                </c:pt>
                <c:pt idx="12">
                  <c:v>96.1</c:v>
                </c:pt>
                <c:pt idx="13">
                  <c:v>96.4</c:v>
                </c:pt>
                <c:pt idx="14">
                  <c:v>96.7</c:v>
                </c:pt>
                <c:pt idx="15">
                  <c:v>97</c:v>
                </c:pt>
                <c:pt idx="16">
                  <c:v>97.2</c:v>
                </c:pt>
                <c:pt idx="17">
                  <c:v>97.5</c:v>
                </c:pt>
                <c:pt idx="18">
                  <c:v>97.8</c:v>
                </c:pt>
                <c:pt idx="19">
                  <c:v>98.1</c:v>
                </c:pt>
                <c:pt idx="20">
                  <c:v>98.3</c:v>
                </c:pt>
                <c:pt idx="21">
                  <c:v>98.6</c:v>
                </c:pt>
                <c:pt idx="22">
                  <c:v>98.9</c:v>
                </c:pt>
                <c:pt idx="23">
                  <c:v>99.2</c:v>
                </c:pt>
              </c:numCache>
            </c:numRef>
          </c:yVal>
          <c:smooth val="0"/>
          <c:extLst>
            <c:ext xmlns:c16="http://schemas.microsoft.com/office/drawing/2014/chart" uri="{C3380CC4-5D6E-409C-BE32-E72D297353CC}">
              <c16:uniqueId val="{0000001A-8701-411D-AE50-5912FE78541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701-411D-AE50-5912FE7854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701-411D-AE50-5912FE785417}"/>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701-411D-AE50-5912FE7854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701-411D-AE50-5912FE785417}"/>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701-411D-AE50-5912FE78541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701-411D-AE50-5912FE78541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701-411D-AE50-5912FE785417}"/>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701-411D-AE50-5912FE78541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701-411D-AE50-5912FE78541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701-411D-AE50-5912FE785417}"/>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701-411D-AE50-5912FE78541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701-411D-AE50-5912FE785417}"/>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701-411D-AE50-5912FE78541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701-411D-AE50-5912FE785417}"/>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701-411D-AE50-5912FE785417}"/>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701-411D-AE50-5912FE785417}"/>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701-411D-AE50-5912FE785417}"/>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701-411D-AE50-5912FE785417}"/>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701-411D-AE50-5912FE785417}"/>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701-411D-AE50-5912FE785417}"/>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701-411D-AE50-5912FE785417}"/>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701-411D-AE50-5912FE785417}"/>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701-411D-AE50-5912FE785417}"/>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701-411D-AE50-5912FE78541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701-411D-AE50-5912FE78541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14-4A98-AEE3-861B5D135F8A}"/>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B0-4359-81A7-D3D54E0E0C5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B0-4359-81A7-D3D54E0E0C5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A0-4B82-B2DF-3D6AFC20E5D3}"/>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A0-4B82-B2DF-3D6AFC20E5D3}"/>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A0-4B82-B2DF-3D6AFC20E5D3}"/>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B6-440F-95B9-6C06D7539E1D}"/>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1F-4F67-8D21-59DDDC9DD95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1F-4F67-8D21-59DDDC9DD95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EA-4C1B-BE95-F2D1D44F3733}"/>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EA-4C1B-BE95-F2D1D44F3733}"/>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EA-4C1B-BE95-F2D1D44F3733}"/>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EA-4C1B-BE95-F2D1D44F3733}"/>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EA-4C1B-BE95-F2D1D44F3733}"/>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EA-4C1B-BE95-F2D1D44F3733}"/>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55-4F17-90D2-98CF89DB252E}"/>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55-4F17-90D2-98CF89DB252E}"/>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55-4F17-90D2-98CF89DB252E}"/>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9D-47D4-8D3C-E098F6375044}"/>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9D-47D4-8D3C-E098F63750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95.353089999999995</c:v>
                </c:pt>
                <c:pt idx="3">
                  <c:v>#N/A</c:v>
                </c:pt>
                <c:pt idx="4">
                  <c:v>#N/A</c:v>
                </c:pt>
                <c:pt idx="5">
                  <c:v>#N/A</c:v>
                </c:pt>
                <c:pt idx="6">
                  <c:v>#N/A</c:v>
                </c:pt>
                <c:pt idx="7">
                  <c:v>#N/A</c:v>
                </c:pt>
                <c:pt idx="8">
                  <c:v>#N/A</c:v>
                </c:pt>
                <c:pt idx="9">
                  <c:v>#N/A</c:v>
                </c:pt>
                <c:pt idx="10">
                  <c:v>#N/A</c:v>
                </c:pt>
                <c:pt idx="11">
                  <c:v>#N/A</c:v>
                </c:pt>
                <c:pt idx="12">
                  <c:v>#N/A</c:v>
                </c:pt>
                <c:pt idx="13">
                  <c:v>89.14</c:v>
                </c:pt>
                <c:pt idx="14">
                  <c:v>#N/A</c:v>
                </c:pt>
                <c:pt idx="15">
                  <c:v>#N/A</c:v>
                </c:pt>
                <c:pt idx="16">
                  <c:v>#N/A</c:v>
                </c:pt>
                <c:pt idx="17">
                  <c:v>98.76</c:v>
                </c:pt>
                <c:pt idx="18">
                  <c:v>97.37</c:v>
                </c:pt>
                <c:pt idx="19">
                  <c:v>#N/A</c:v>
                </c:pt>
                <c:pt idx="20">
                  <c:v>98.08</c:v>
                </c:pt>
                <c:pt idx="21">
                  <c:v>#N/A</c:v>
                </c:pt>
                <c:pt idx="22">
                  <c:v>98.56</c:v>
                </c:pt>
                <c:pt idx="23">
                  <c:v>#N/A</c:v>
                </c:pt>
                <c:pt idx="24">
                  <c:v>98.84</c:v>
                </c:pt>
                <c:pt idx="25">
                  <c:v>#N/A</c:v>
                </c:pt>
                <c:pt idx="26">
                  <c:v>96.88</c:v>
                </c:pt>
                <c:pt idx="27">
                  <c:v>#N/A</c:v>
                </c:pt>
                <c:pt idx="28">
                  <c:v>#N/A</c:v>
                </c:pt>
                <c:pt idx="29">
                  <c:v>99.368235874430155</c:v>
                </c:pt>
                <c:pt idx="30">
                  <c:v>97.300549182183147</c:v>
                </c:pt>
                <c:pt idx="31">
                  <c:v>#N/A</c:v>
                </c:pt>
                <c:pt idx="32">
                  <c:v>#N/A</c:v>
                </c:pt>
                <c:pt idx="33">
                  <c:v>93.714851780867775</c:v>
                </c:pt>
                <c:pt idx="34">
                  <c:v>#N/A</c:v>
                </c:pt>
                <c:pt idx="35">
                  <c:v>97.704061531511996</c:v>
                </c:pt>
                <c:pt idx="36">
                  <c:v>#N/A</c:v>
                </c:pt>
                <c:pt idx="37">
                  <c:v>98.816013395384431</c:v>
                </c:pt>
                <c:pt idx="38">
                  <c:v>#N/A</c:v>
                </c:pt>
                <c:pt idx="39">
                  <c:v>98.850295332819428</c:v>
                </c:pt>
                <c:pt idx="40">
                  <c:v>#N/A</c:v>
                </c:pt>
                <c:pt idx="41">
                  <c:v>#N/A</c:v>
                </c:pt>
                <c:pt idx="42">
                  <c:v>99.257981942765269</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4-8701-411D-AE50-5912FE785417}"/>
            </c:ext>
          </c:extLst>
        </c:ser>
        <c:dLbls>
          <c:showLegendKey val="0"/>
          <c:showVal val="0"/>
          <c:showCatName val="0"/>
          <c:showSerName val="0"/>
          <c:showPercent val="0"/>
          <c:showBubbleSize val="0"/>
        </c:dLbls>
        <c:axId val="91415296"/>
        <c:axId val="91416832"/>
      </c:scatterChart>
      <c:valAx>
        <c:axId val="91415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832"/>
        <c:crosses val="autoZero"/>
        <c:crossBetween val="midCat"/>
        <c:majorUnit val="5"/>
      </c:valAx>
      <c:valAx>
        <c:axId val="91416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5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E9-4176-B1DF-6C3DFCAA4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E9-4176-B1DF-6C3DFCAA4B4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E9-4176-B1DF-6C3DFCAA4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E9-4176-B1DF-6C3DFCAA4B4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E9-4176-B1DF-6C3DFCAA4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E9-4176-B1DF-6C3DFCAA4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E9-4176-B1DF-6C3DFCAA4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E9-4176-B1DF-6C3DFCAA4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E9-4176-B1DF-6C3DFCAA4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E9-4176-B1DF-6C3DFCAA4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E9-4176-B1DF-6C3DFCAA4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E9-4176-B1DF-6C3DFCAA4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E9-4176-B1DF-6C3DFCAA4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8E9-4176-B1DF-6C3DFCAA4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8E9-4176-B1DF-6C3DFCAA4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8E9-4176-B1DF-6C3DFCAA4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8E9-4176-B1DF-6C3DFCAA4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8E9-4176-B1DF-6C3DFCAA4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8E9-4176-B1DF-6C3DFCAA4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8E9-4176-B1DF-6C3DFCAA4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8E9-4176-B1DF-6C3DFCAA4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8E9-4176-B1DF-6C3DFCAA4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8E9-4176-B1DF-6C3DFCAA4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8E9-4176-B1DF-6C3DFCAA4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8E9-4176-B1DF-6C3DFCAA4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E3-40A5-9194-59C52D15F35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33-4707-8236-98B4F7C2F04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33-4707-8236-98B4F7C2F04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B9-4C2E-8CA4-8B24766E01A2}"/>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B9-4C2E-8CA4-8B24766E01A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B9-4C2E-8CA4-8B24766E01A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83-45FA-96BA-C61DBB5CA97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F-44D5-98D0-D8A225AA78D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F-44D5-98D0-D8A225AA78D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E8-42A3-A5E0-CAF6BC448EF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E8-42A3-A5E0-CAF6BC448EF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E8-42A3-A5E0-CAF6BC448EF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E8-42A3-A5E0-CAF6BC448EF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E8-42A3-A5E0-CAF6BC448EF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E8-42A3-A5E0-CAF6BC448EF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72-4D35-97B0-09EFA9EC131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72-4D35-97B0-09EFA9EC131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72-4D35-97B0-09EFA9EC131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BF-4F52-9604-5962D486A5C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BF-4F52-9604-5962D486A5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8E9-4176-B1DF-6C3DFCAA4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8E9-4176-B1DF-6C3DFCAA4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8E9-4176-B1DF-6C3DFCAA4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8E9-4176-B1DF-6C3DFCAA4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8E9-4176-B1DF-6C3DFCAA4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8E9-4176-B1DF-6C3DFCAA4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8E9-4176-B1DF-6C3DFCAA4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8E9-4176-B1DF-6C3DFCAA4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8E9-4176-B1DF-6C3DFCAA4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8E9-4176-B1DF-6C3DFCAA4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8E9-4176-B1DF-6C3DFCAA4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8E9-4176-B1DF-6C3DFCAA4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8E9-4176-B1DF-6C3DFCAA4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8E9-4176-B1DF-6C3DFCAA4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8E9-4176-B1DF-6C3DFCAA4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8E9-4176-B1DF-6C3DFCAA4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8E9-4176-B1DF-6C3DFCAA4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8E9-4176-B1DF-6C3DFCAA4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68E9-4176-B1DF-6C3DFCAA4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8E9-4176-B1DF-6C3DFCAA4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8E9-4176-B1DF-6C3DFCAA4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8E9-4176-B1DF-6C3DFCAA4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8E9-4176-B1DF-6C3DFCAA4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E3-40A5-9194-59C52D15F35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3-4707-8236-98B4F7C2F04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3-4707-8236-98B4F7C2F04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B9-4C2E-8CA4-8B24766E01A2}"/>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B9-4C2E-8CA4-8B24766E01A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B9-4C2E-8CA4-8B24766E01A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83-45FA-96BA-C61DBB5CA97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2F-44D5-98D0-D8A225AA78D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2F-44D5-98D0-D8A225AA78D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E8-42A3-A5E0-CAF6BC448EF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E8-42A3-A5E0-CAF6BC448EF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E8-42A3-A5E0-CAF6BC448EF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E8-42A3-A5E0-CAF6BC448EF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E8-42A3-A5E0-CAF6BC448EF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E8-42A3-A5E0-CAF6BC448EF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72-4D35-97B0-09EFA9EC131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72-4D35-97B0-09EFA9EC131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72-4D35-97B0-09EFA9EC131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BF-4F52-9604-5962D486A5C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BF-4F52-9604-5962D486A5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2-68E9-4176-B1DF-6C3DFCAA4B4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8E9-4176-B1DF-6C3DFCAA4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8E9-4176-B1DF-6C3DFCAA4B4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8E9-4176-B1DF-6C3DFCAA4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8E9-4176-B1DF-6C3DFCAA4B4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8E9-4176-B1DF-6C3DFCAA4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8E9-4176-B1DF-6C3DFCAA4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8E9-4176-B1DF-6C3DFCAA4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8E9-4176-B1DF-6C3DFCAA4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8E9-4176-B1DF-6C3DFCAA4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8E9-4176-B1DF-6C3DFCAA4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8E9-4176-B1DF-6C3DFCAA4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8E9-4176-B1DF-6C3DFCAA4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8E9-4176-B1DF-6C3DFCAA4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8E9-4176-B1DF-6C3DFCAA4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8E9-4176-B1DF-6C3DFCAA4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8E9-4176-B1DF-6C3DFCAA4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8E9-4176-B1DF-6C3DFCAA4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68E9-4176-B1DF-6C3DFCAA4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68E9-4176-B1DF-6C3DFCAA4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68E9-4176-B1DF-6C3DFCAA4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68E9-4176-B1DF-6C3DFCAA4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68E9-4176-B1DF-6C3DFCAA4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68E9-4176-B1DF-6C3DFCAA4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68E9-4176-B1DF-6C3DFCAA4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68E9-4176-B1DF-6C3DFCAA4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E3-40A5-9194-59C52D15F35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33-4707-8236-98B4F7C2F04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33-4707-8236-98B4F7C2F04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B9-4C2E-8CA4-8B24766E01A2}"/>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B9-4C2E-8CA4-8B24766E01A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B9-4C2E-8CA4-8B24766E01A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83-45FA-96BA-C61DBB5CA97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2F-44D5-98D0-D8A225AA78D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F-44D5-98D0-D8A225AA78D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E8-42A3-A5E0-CAF6BC448EF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E8-42A3-A5E0-CAF6BC448EF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E8-42A3-A5E0-CAF6BC448EF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E8-42A3-A5E0-CAF6BC448EF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E8-42A3-A5E0-CAF6BC448EF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E8-42A3-A5E0-CAF6BC448EF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72-4D35-97B0-09EFA9EC131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72-4D35-97B0-09EFA9EC131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72-4D35-97B0-09EFA9EC131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BF-4F52-9604-5962D486A5C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F-4F52-9604-5962D486A5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4C-68E9-4176-B1DF-6C3DFCAA4B48}"/>
            </c:ext>
          </c:extLst>
        </c:ser>
        <c:dLbls>
          <c:showLegendKey val="0"/>
          <c:showVal val="0"/>
          <c:showCatName val="0"/>
          <c:showSerName val="0"/>
          <c:showPercent val="0"/>
          <c:showBubbleSize val="0"/>
        </c:dLbls>
        <c:axId val="93770112"/>
        <c:axId val="93771648"/>
      </c:scatterChart>
      <c:valAx>
        <c:axId val="93770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1648"/>
        <c:crosses val="autoZero"/>
        <c:crossBetween val="midCat"/>
        <c:majorUnit val="5"/>
      </c:valAx>
      <c:valAx>
        <c:axId val="93771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01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7A-4398-B833-9B5166070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7A-4398-B833-9B5166070B4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7A-4398-B833-9B5166070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7A-4398-B833-9B5166070B4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7A-4398-B833-9B5166070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A-4398-B833-9B5166070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7A-4398-B833-9B5166070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7A-4398-B833-9B5166070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7A-4398-B833-9B5166070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7A-4398-B833-9B5166070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7A-4398-B833-9B5166070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7A-4398-B833-9B5166070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7A-4398-B833-9B5166070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7A-4398-B833-9B5166070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7A-4398-B833-9B5166070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7A-4398-B833-9B5166070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7A-4398-B833-9B5166070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7A-4398-B833-9B5166070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7A-4398-B833-9B5166070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7A-4398-B833-9B5166070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7A-4398-B833-9B5166070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7A-4398-B833-9B5166070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E7A-4398-B833-9B5166070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E7A-4398-B833-9B5166070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E7A-4398-B833-9B5166070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DD-4B44-BA59-C93A2A8CD3A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EF-461D-B60F-B685A4C115C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EF-461D-B60F-B685A4C115C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47-4B21-9BAB-45DA96B60662}"/>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47-4B21-9BAB-45DA96B6066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47-4B21-9BAB-45DA96B6066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12-4387-BD34-257AC3196F8A}"/>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2A-4B1C-B62F-FBB9AD63B79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2A-4B1C-B62F-FBB9AD63B79D}"/>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A1-4AAF-8410-4A11EBEA3B1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A1-4AAF-8410-4A11EBEA3B1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A1-4AAF-8410-4A11EBEA3B1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A1-4AAF-8410-4A11EBEA3B1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A1-4AAF-8410-4A11EBEA3B1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A1-4AAF-8410-4A11EBEA3B1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C6-4485-8F3D-A003646886B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C6-4485-8F3D-A003646886B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C6-4485-8F3D-A003646886B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69-4A76-A9BA-7B67C0B24175}"/>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69-4A76-A9BA-7B67C0B241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90.118265000000008</c:v>
                </c:pt>
                <c:pt idx="3">
                  <c:v>72.94</c:v>
                </c:pt>
                <c:pt idx="4">
                  <c:v>#N/A</c:v>
                </c:pt>
                <c:pt idx="5">
                  <c:v>77.84</c:v>
                </c:pt>
                <c:pt idx="6">
                  <c:v>78.474999999999994</c:v>
                </c:pt>
                <c:pt idx="7">
                  <c:v>#N/A</c:v>
                </c:pt>
                <c:pt idx="8">
                  <c:v>80.28</c:v>
                </c:pt>
                <c:pt idx="9">
                  <c:v>80.474999999999994</c:v>
                </c:pt>
                <c:pt idx="10">
                  <c:v>#N/A</c:v>
                </c:pt>
                <c:pt idx="11">
                  <c:v>84.555000000000007</c:v>
                </c:pt>
                <c:pt idx="12">
                  <c:v>#N/A</c:v>
                </c:pt>
                <c:pt idx="13">
                  <c:v>84.831316958976757</c:v>
                </c:pt>
                <c:pt idx="14">
                  <c:v>#N/A</c:v>
                </c:pt>
                <c:pt idx="15">
                  <c:v>#N/A</c:v>
                </c:pt>
                <c:pt idx="16">
                  <c:v>#N/A</c:v>
                </c:pt>
                <c:pt idx="17">
                  <c:v>95.914999999999992</c:v>
                </c:pt>
                <c:pt idx="18">
                  <c:v>86.664536874601609</c:v>
                </c:pt>
                <c:pt idx="19">
                  <c:v>#N/A</c:v>
                </c:pt>
                <c:pt idx="20">
                  <c:v>86.853469318494831</c:v>
                </c:pt>
                <c:pt idx="21">
                  <c:v>#N/A</c:v>
                </c:pt>
                <c:pt idx="22">
                  <c:v>87.974624652816459</c:v>
                </c:pt>
                <c:pt idx="23">
                  <c:v>#N/A</c:v>
                </c:pt>
                <c:pt idx="24">
                  <c:v>88.616417910344751</c:v>
                </c:pt>
                <c:pt idx="25">
                  <c:v>#N/A</c:v>
                </c:pt>
                <c:pt idx="26">
                  <c:v>91.141499999999994</c:v>
                </c:pt>
                <c:pt idx="27">
                  <c:v>#N/A</c:v>
                </c:pt>
                <c:pt idx="28">
                  <c:v>#N/A</c:v>
                </c:pt>
                <c:pt idx="29">
                  <c:v>89.014034650699472</c:v>
                </c:pt>
                <c:pt idx="30">
                  <c:v>91.19373698385607</c:v>
                </c:pt>
                <c:pt idx="31">
                  <c:v>#N/A</c:v>
                </c:pt>
                <c:pt idx="32">
                  <c:v>#N/A</c:v>
                </c:pt>
                <c:pt idx="33">
                  <c:v>82.535029239269221</c:v>
                </c:pt>
                <c:pt idx="34">
                  <c:v>#N/A</c:v>
                </c:pt>
                <c:pt idx="35">
                  <c:v>87.672975261284947</c:v>
                </c:pt>
                <c:pt idx="36">
                  <c:v>#N/A</c:v>
                </c:pt>
                <c:pt idx="37">
                  <c:v>91.392298774033165</c:v>
                </c:pt>
                <c:pt idx="38">
                  <c:v>#N/A</c:v>
                </c:pt>
                <c:pt idx="39">
                  <c:v>91.852424168530888</c:v>
                </c:pt>
                <c:pt idx="40">
                  <c:v>#N/A</c:v>
                </c:pt>
                <c:pt idx="41">
                  <c:v>#N/A</c:v>
                </c:pt>
                <c:pt idx="42">
                  <c:v>93.648375041551532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78.599999999999994</c:v>
                </c:pt>
                <c:pt idx="1">
                  <c:v>78.599999999999994</c:v>
                </c:pt>
                <c:pt idx="2">
                  <c:v>78.599999999999994</c:v>
                </c:pt>
                <c:pt idx="3">
                  <c:v>78.599999999999994</c:v>
                </c:pt>
                <c:pt idx="4">
                  <c:v>79.400000000000006</c:v>
                </c:pt>
                <c:pt idx="5">
                  <c:v>80.099999999999994</c:v>
                </c:pt>
                <c:pt idx="6">
                  <c:v>80.900000000000006</c:v>
                </c:pt>
                <c:pt idx="7">
                  <c:v>81.599999999999994</c:v>
                </c:pt>
                <c:pt idx="8">
                  <c:v>82.3</c:v>
                </c:pt>
                <c:pt idx="9">
                  <c:v>83.1</c:v>
                </c:pt>
                <c:pt idx="10">
                  <c:v>83.8</c:v>
                </c:pt>
                <c:pt idx="11">
                  <c:v>84.6</c:v>
                </c:pt>
                <c:pt idx="12">
                  <c:v>85.3</c:v>
                </c:pt>
                <c:pt idx="13">
                  <c:v>86</c:v>
                </c:pt>
                <c:pt idx="14">
                  <c:v>86.8</c:v>
                </c:pt>
                <c:pt idx="15">
                  <c:v>87.5</c:v>
                </c:pt>
                <c:pt idx="16">
                  <c:v>88.2</c:v>
                </c:pt>
                <c:pt idx="17">
                  <c:v>89</c:v>
                </c:pt>
                <c:pt idx="18">
                  <c:v>89.7</c:v>
                </c:pt>
                <c:pt idx="19">
                  <c:v>90.5</c:v>
                </c:pt>
                <c:pt idx="20">
                  <c:v>91.2</c:v>
                </c:pt>
                <c:pt idx="21">
                  <c:v>91.9</c:v>
                </c:pt>
                <c:pt idx="22">
                  <c:v>92.7</c:v>
                </c:pt>
                <c:pt idx="23">
                  <c:v>93.4</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44.5</c:v>
                </c:pt>
                <c:pt idx="12">
                  <c:v>44.5</c:v>
                </c:pt>
                <c:pt idx="13">
                  <c:v>44.5</c:v>
                </c:pt>
                <c:pt idx="14">
                  <c:v>44.5</c:v>
                </c:pt>
                <c:pt idx="15">
                  <c:v>44.5</c:v>
                </c:pt>
                <c:pt idx="16">
                  <c:v>51.9</c:v>
                </c:pt>
                <c:pt idx="17">
                  <c:v>59.3</c:v>
                </c:pt>
                <c:pt idx="18">
                  <c:v>66.7</c:v>
                </c:pt>
                <c:pt idx="19">
                  <c:v>74.099999999999994</c:v>
                </c:pt>
                <c:pt idx="20">
                  <c:v>81.5</c:v>
                </c:pt>
                <c:pt idx="21">
                  <c:v>88.9</c:v>
                </c:pt>
                <c:pt idx="22">
                  <c:v>92.7</c:v>
                </c:pt>
                <c:pt idx="23">
                  <c:v>93.4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E7A-4398-B833-9B5166070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E7A-4398-B833-9B5166070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E7A-4398-B833-9B5166070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E7A-4398-B833-9B5166070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E7A-4398-B833-9B5166070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E7A-4398-B833-9B5166070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E7A-4398-B833-9B5166070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E7A-4398-B833-9B5166070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E7A-4398-B833-9B5166070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E7A-4398-B833-9B5166070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E7A-4398-B833-9B5166070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E7A-4398-B833-9B5166070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E7A-4398-B833-9B5166070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E7A-4398-B833-9B5166070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7E7A-4398-B833-9B5166070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7E7A-4398-B833-9B5166070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7E7A-4398-B833-9B5166070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7E7A-4398-B833-9B5166070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7E7A-4398-B833-9B5166070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7E7A-4398-B833-9B5166070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7E7A-4398-B833-9B5166070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7E7A-4398-B833-9B5166070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7E7A-4398-B833-9B5166070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DD-4B44-BA59-C93A2A8CD3A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EF-461D-B60F-B685A4C115C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EF-461D-B60F-B685A4C115C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47-4B21-9BAB-45DA96B60662}"/>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47-4B21-9BAB-45DA96B6066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47-4B21-9BAB-45DA96B6066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12-4387-BD34-257AC3196F8A}"/>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2A-4B1C-B62F-FBB9AD63B79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2A-4B1C-B62F-FBB9AD63B79D}"/>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A1-4AAF-8410-4A11EBEA3B1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A1-4AAF-8410-4A11EBEA3B1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A1-4AAF-8410-4A11EBEA3B1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A1-4AAF-8410-4A11EBEA3B1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A1-4AAF-8410-4A11EBEA3B1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A1-4AAF-8410-4A11EBEA3B1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C6-4485-8F3D-A003646886B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C6-4485-8F3D-A003646886B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C6-4485-8F3D-A003646886B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69-4A76-A9BA-7B67C0B24175}"/>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69-4A76-A9BA-7B67C0B241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68.141995034173434</c:v>
                </c:pt>
                <c:pt idx="27">
                  <c:v>#N/A</c:v>
                </c:pt>
                <c:pt idx="28">
                  <c:v>#N/A</c:v>
                </c:pt>
                <c:pt idx="29">
                  <c:v>#N/A</c:v>
                </c:pt>
                <c:pt idx="30">
                  <c:v>65.570028811675002</c:v>
                </c:pt>
                <c:pt idx="31">
                  <c:v>#N/A</c:v>
                </c:pt>
                <c:pt idx="32">
                  <c:v>#N/A</c:v>
                </c:pt>
                <c:pt idx="33">
                  <c:v>45.331925087477636</c:v>
                </c:pt>
                <c:pt idx="34">
                  <c:v>#N/A</c:v>
                </c:pt>
                <c:pt idx="35">
                  <c:v>83.460568198050353</c:v>
                </c:pt>
                <c:pt idx="36">
                  <c:v>#N/A</c:v>
                </c:pt>
                <c:pt idx="37">
                  <c:v>89.544185291967338</c:v>
                </c:pt>
                <c:pt idx="38">
                  <c:v>#N/A</c:v>
                </c:pt>
                <c:pt idx="39">
                  <c:v>89.701126468203512</c:v>
                </c:pt>
                <c:pt idx="40">
                  <c:v>#N/A</c:v>
                </c:pt>
                <c:pt idx="41">
                  <c:v>#N/A</c:v>
                </c:pt>
                <c:pt idx="42">
                  <c:v>91.455600478868192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85.8</c:v>
                </c:pt>
                <c:pt idx="1">
                  <c:v>85.8</c:v>
                </c:pt>
                <c:pt idx="2">
                  <c:v>85.8</c:v>
                </c:pt>
                <c:pt idx="3">
                  <c:v>85.8</c:v>
                </c:pt>
                <c:pt idx="4">
                  <c:v>86.4</c:v>
                </c:pt>
                <c:pt idx="5">
                  <c:v>87.1</c:v>
                </c:pt>
                <c:pt idx="6">
                  <c:v>87.8</c:v>
                </c:pt>
                <c:pt idx="7">
                  <c:v>88.5</c:v>
                </c:pt>
                <c:pt idx="8">
                  <c:v>89.2</c:v>
                </c:pt>
                <c:pt idx="9">
                  <c:v>89.8</c:v>
                </c:pt>
                <c:pt idx="10">
                  <c:v>90.5</c:v>
                </c:pt>
                <c:pt idx="11">
                  <c:v>91.2</c:v>
                </c:pt>
                <c:pt idx="12">
                  <c:v>91.9</c:v>
                </c:pt>
                <c:pt idx="13">
                  <c:v>92.6</c:v>
                </c:pt>
                <c:pt idx="14">
                  <c:v>93.2</c:v>
                </c:pt>
                <c:pt idx="15">
                  <c:v>93.9</c:v>
                </c:pt>
                <c:pt idx="16">
                  <c:v>94.6</c:v>
                </c:pt>
                <c:pt idx="17">
                  <c:v>95.3</c:v>
                </c:pt>
                <c:pt idx="18">
                  <c:v>96</c:v>
                </c:pt>
                <c:pt idx="19">
                  <c:v>96.6</c:v>
                </c:pt>
                <c:pt idx="20">
                  <c:v>97.3</c:v>
                </c:pt>
                <c:pt idx="21">
                  <c:v>98</c:v>
                </c:pt>
                <c:pt idx="22">
                  <c:v>98.7</c:v>
                </c:pt>
                <c:pt idx="23">
                  <c:v>99.4</c:v>
                </c:pt>
              </c:numCache>
            </c:numRef>
          </c:yVal>
          <c:smooth val="0"/>
          <c:extLst>
            <c:ext xmlns:c16="http://schemas.microsoft.com/office/drawing/2014/chart" uri="{C3380CC4-5D6E-409C-BE32-E72D297353CC}">
              <c16:uniqueId val="{00000033-7E7A-4398-B833-9B5166070B4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7E7A-4398-B833-9B5166070B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7E7A-4398-B833-9B5166070B4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7E7A-4398-B833-9B5166070B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7E7A-4398-B833-9B5166070B4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7E7A-4398-B833-9B5166070B4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7E7A-4398-B833-9B5166070B4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7E7A-4398-B833-9B5166070B4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7E7A-4398-B833-9B5166070B4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7E7A-4398-B833-9B5166070B4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7E7A-4398-B833-9B5166070B4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7E7A-4398-B833-9B5166070B4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7E7A-4398-B833-9B5166070B4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7E7A-4398-B833-9B5166070B4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7E7A-4398-B833-9B5166070B4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7E7A-4398-B833-9B5166070B4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7E7A-4398-B833-9B5166070B4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7E7A-4398-B833-9B5166070B4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7E7A-4398-B833-9B5166070B4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7E7A-4398-B833-9B5166070B4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7E7A-4398-B833-9B5166070B4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7E7A-4398-B833-9B5166070B4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7E7A-4398-B833-9B5166070B4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7E7A-4398-B833-9B5166070B4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7E7A-4398-B833-9B5166070B4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C-7E7A-4398-B833-9B5166070B4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DD-4B44-BA59-C93A2A8CD3A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EF-461D-B60F-B685A4C115C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EF-461D-B60F-B685A4C115C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7-4B21-9BAB-45DA96B60662}"/>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7-4B21-9BAB-45DA96B60662}"/>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47-4B21-9BAB-45DA96B60662}"/>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12-4387-BD34-257AC3196F8A}"/>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2A-4B1C-B62F-FBB9AD63B79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2A-4B1C-B62F-FBB9AD63B79D}"/>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A1-4AAF-8410-4A11EBEA3B1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A1-4AAF-8410-4A11EBEA3B1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A1-4AAF-8410-4A11EBEA3B1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A1-4AAF-8410-4A11EBEA3B1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A1-4AAF-8410-4A11EBEA3B1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A1-4AAF-8410-4A11EBEA3B1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C6-4485-8F3D-A003646886B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C6-4485-8F3D-A003646886B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C6-4485-8F3D-A003646886B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69-4A76-A9BA-7B67C0B24175}"/>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69-4A76-A9BA-7B67C0B241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96.689930000000004</c:v>
                </c:pt>
                <c:pt idx="3">
                  <c:v>78.81</c:v>
                </c:pt>
                <c:pt idx="4">
                  <c:v>#N/A</c:v>
                </c:pt>
                <c:pt idx="5">
                  <c:v>83.58</c:v>
                </c:pt>
                <c:pt idx="6">
                  <c:v>84.87</c:v>
                </c:pt>
                <c:pt idx="7">
                  <c:v>#N/A</c:v>
                </c:pt>
                <c:pt idx="8">
                  <c:v>86.75</c:v>
                </c:pt>
                <c:pt idx="9">
                  <c:v>87.74</c:v>
                </c:pt>
                <c:pt idx="10">
                  <c:v>#N/A</c:v>
                </c:pt>
                <c:pt idx="11">
                  <c:v>92.6</c:v>
                </c:pt>
                <c:pt idx="12">
                  <c:v>#N/A</c:v>
                </c:pt>
                <c:pt idx="13">
                  <c:v>92.735919543520581</c:v>
                </c:pt>
                <c:pt idx="14">
                  <c:v>#N/A</c:v>
                </c:pt>
                <c:pt idx="15">
                  <c:v>94.4</c:v>
                </c:pt>
                <c:pt idx="16">
                  <c:v>#N/A</c:v>
                </c:pt>
                <c:pt idx="17">
                  <c:v>99.516000000000005</c:v>
                </c:pt>
                <c:pt idx="18">
                  <c:v>94.841650001956992</c:v>
                </c:pt>
                <c:pt idx="19">
                  <c:v>#N/A</c:v>
                </c:pt>
                <c:pt idx="20">
                  <c:v>93.553441160228644</c:v>
                </c:pt>
                <c:pt idx="21">
                  <c:v>#N/A</c:v>
                </c:pt>
                <c:pt idx="22">
                  <c:v>96.09757844056989</c:v>
                </c:pt>
                <c:pt idx="23">
                  <c:v>#N/A</c:v>
                </c:pt>
                <c:pt idx="24">
                  <c:v>96.8</c:v>
                </c:pt>
                <c:pt idx="25">
                  <c:v>#N/A</c:v>
                </c:pt>
                <c:pt idx="26">
                  <c:v>93.64</c:v>
                </c:pt>
                <c:pt idx="27">
                  <c:v>#N/A</c:v>
                </c:pt>
                <c:pt idx="28">
                  <c:v>#N/A</c:v>
                </c:pt>
                <c:pt idx="29">
                  <c:v>97.199547311531973</c:v>
                </c:pt>
                <c:pt idx="30">
                  <c:v>94.085973098664326</c:v>
                </c:pt>
                <c:pt idx="31">
                  <c:v>#N/A</c:v>
                </c:pt>
                <c:pt idx="32">
                  <c:v>#N/A</c:v>
                </c:pt>
                <c:pt idx="33">
                  <c:v>90.124748427387274</c:v>
                </c:pt>
                <c:pt idx="34">
                  <c:v>#N/A</c:v>
                </c:pt>
                <c:pt idx="35">
                  <c:v>95.735167384473513</c:v>
                </c:pt>
                <c:pt idx="36">
                  <c:v>#N/A</c:v>
                </c:pt>
                <c:pt idx="37">
                  <c:v>97.120262314991407</c:v>
                </c:pt>
                <c:pt idx="38">
                  <c:v>#N/A</c:v>
                </c:pt>
                <c:pt idx="39">
                  <c:v>97.438448628583572</c:v>
                </c:pt>
                <c:pt idx="40">
                  <c:v>#N/A</c:v>
                </c:pt>
                <c:pt idx="41">
                  <c:v>#N/A</c:v>
                </c:pt>
                <c:pt idx="42">
                  <c:v>98.212123337149436</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4D-7E7A-4398-B833-9B5166070B48}"/>
            </c:ext>
          </c:extLst>
        </c:ser>
        <c:dLbls>
          <c:showLegendKey val="0"/>
          <c:showVal val="0"/>
          <c:showCatName val="0"/>
          <c:showSerName val="0"/>
          <c:showPercent val="0"/>
          <c:showBubbleSize val="0"/>
        </c:dLbls>
        <c:axId val="95617792"/>
        <c:axId val="95619328"/>
      </c:scatterChart>
      <c:valAx>
        <c:axId val="9561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19328"/>
        <c:crosses val="autoZero"/>
        <c:crossBetween val="midCat"/>
        <c:majorUnit val="5"/>
      </c:valAx>
      <c:valAx>
        <c:axId val="9561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17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B2-4254-876B-A6AC1C50E1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B2-4254-876B-A6AC1C50E1A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B2-4254-876B-A6AC1C50E1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B2-4254-876B-A6AC1C50E1A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B2-4254-876B-A6AC1C50E1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B2-4254-876B-A6AC1C50E1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B2-4254-876B-A6AC1C50E1A2}"/>
                </c:ext>
              </c:extLst>
            </c:dLbl>
            <c:dLbl>
              <c:idx val="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F4-4F89-946F-797BB395F0E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F4-4F89-946F-797BB395F0E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F4-4F89-946F-797BB395F0E7}"/>
                </c:ext>
              </c:extLst>
            </c:dLbl>
            <c:dLbl>
              <c:idx val="1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F4-4F89-946F-797BB395F0E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F4-4F89-946F-797BB395F0E7}"/>
                </c:ext>
              </c:extLst>
            </c:dLbl>
            <c:dLbl>
              <c:idx val="1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F4-4F89-946F-797BB395F0E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F4-4F89-946F-797BB395F0E7}"/>
                </c:ext>
              </c:extLst>
            </c:dLbl>
            <c:dLbl>
              <c:idx val="14"/>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F4-4F89-946F-797BB395F0E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F4-4F89-946F-797BB395F0E7}"/>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F4-4F89-946F-797BB395F0E7}"/>
                </c:ext>
              </c:extLst>
            </c:dLbl>
            <c:dLbl>
              <c:idx val="17"/>
              <c:tx>
                <c:rich>
                  <a:bodyPr/>
                  <a:lstStyle/>
                  <a:p>
                    <a:pPr>
                      <a:defRPr sz="600" b="0" i="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F4-4F89-946F-797BB395F0E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F4-4F89-946F-797BB395F0E7}"/>
                </c:ext>
              </c:extLst>
            </c:dLbl>
            <c:dLbl>
              <c:idx val="19"/>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F4-4F89-946F-797BB395F0E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F4-4F89-946F-797BB395F0E7}"/>
                </c:ext>
              </c:extLst>
            </c:dLbl>
            <c:dLbl>
              <c:idx val="2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F4-4F89-946F-797BB395F0E7}"/>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F4-4F89-946F-797BB395F0E7}"/>
                </c:ext>
              </c:extLst>
            </c:dLbl>
            <c:dLbl>
              <c:idx val="2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F4-4F89-946F-797BB395F0E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F4-4F89-946F-797BB395F0E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F4-4F89-946F-797BB395F0E7}"/>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58-438B-A1BE-C16CE70A290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58-438B-A1BE-C16CE70A290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E0-40D9-BF24-5909C764FF70}"/>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0-40D9-BF24-5909C764FF70}"/>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0-40D9-BF24-5909C764FF70}"/>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F0-4049-9AFB-F1FCC7214D7F}"/>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23-41C5-BA70-107DBC13C83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23-41C5-BA70-107DBC13C83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2A-4160-85CE-79F6367341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2A-4160-85CE-79F6367341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2A-4160-85CE-79F6367341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2A-4160-85CE-79F6367341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2A-4160-85CE-79F6367341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2A-4160-85CE-79F6367341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EB-4880-8493-F2D8FB6298CA}"/>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EB-4880-8493-F2D8FB6298CA}"/>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EB-4880-8493-F2D8FB6298CA}"/>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68-4379-A857-C2D60BFE896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68-4379-A857-C2D60BFE89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57.691224999999996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74.209999999999994</c:v>
                </c:pt>
                <c:pt idx="18">
                  <c:v>#N/A</c:v>
                </c:pt>
                <c:pt idx="19">
                  <c:v>#N/A</c:v>
                </c:pt>
                <c:pt idx="20">
                  <c:v>#N/A</c:v>
                </c:pt>
                <c:pt idx="21">
                  <c:v>#N/A</c:v>
                </c:pt>
                <c:pt idx="22">
                  <c:v>#N/A</c:v>
                </c:pt>
                <c:pt idx="23">
                  <c:v>#N/A</c:v>
                </c:pt>
                <c:pt idx="24">
                  <c:v>#N/A</c:v>
                </c:pt>
                <c:pt idx="25">
                  <c:v>#N/A</c:v>
                </c:pt>
                <c:pt idx="26">
                  <c:v>79.915331212985294</c:v>
                </c:pt>
                <c:pt idx="27">
                  <c:v>#N/A</c:v>
                </c:pt>
                <c:pt idx="28">
                  <c:v>#N/A</c:v>
                </c:pt>
                <c:pt idx="29">
                  <c:v>#N/A</c:v>
                </c:pt>
                <c:pt idx="30">
                  <c:v>77.39771972143005</c:v>
                </c:pt>
                <c:pt idx="31">
                  <c:v>#N/A</c:v>
                </c:pt>
                <c:pt idx="32">
                  <c:v>#N/A</c:v>
                </c:pt>
                <c:pt idx="33">
                  <c:v>79.630418086365978</c:v>
                </c:pt>
                <c:pt idx="34">
                  <c:v>#N/A</c:v>
                </c:pt>
                <c:pt idx="35">
                  <c:v>79.097847530725801</c:v>
                </c:pt>
                <c:pt idx="36">
                  <c:v>#N/A</c:v>
                </c:pt>
                <c:pt idx="37">
                  <c:v>80.082985145303269</c:v>
                </c:pt>
                <c:pt idx="38">
                  <c:v>#N/A</c:v>
                </c:pt>
                <c:pt idx="39">
                  <c:v>80.804854575902596</c:v>
                </c:pt>
                <c:pt idx="40">
                  <c:v>#N/A</c:v>
                </c:pt>
                <c:pt idx="41">
                  <c:v>#N/A</c:v>
                </c:pt>
                <c:pt idx="42">
                  <c:v>81.028001832212823</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58.3</c:v>
                </c:pt>
                <c:pt idx="1">
                  <c:v>58.3</c:v>
                </c:pt>
                <c:pt idx="2">
                  <c:v>58.3</c:v>
                </c:pt>
                <c:pt idx="3">
                  <c:v>58.3</c:v>
                </c:pt>
                <c:pt idx="4">
                  <c:v>59.6</c:v>
                </c:pt>
                <c:pt idx="5">
                  <c:v>60.9</c:v>
                </c:pt>
                <c:pt idx="6">
                  <c:v>62.3</c:v>
                </c:pt>
                <c:pt idx="7">
                  <c:v>63.6</c:v>
                </c:pt>
                <c:pt idx="8">
                  <c:v>64.900000000000006</c:v>
                </c:pt>
                <c:pt idx="9">
                  <c:v>66.2</c:v>
                </c:pt>
                <c:pt idx="10">
                  <c:v>67.5</c:v>
                </c:pt>
                <c:pt idx="11">
                  <c:v>68.900000000000006</c:v>
                </c:pt>
                <c:pt idx="12">
                  <c:v>70.2</c:v>
                </c:pt>
                <c:pt idx="13">
                  <c:v>71.5</c:v>
                </c:pt>
                <c:pt idx="14">
                  <c:v>72.8</c:v>
                </c:pt>
                <c:pt idx="15">
                  <c:v>74.2</c:v>
                </c:pt>
                <c:pt idx="16">
                  <c:v>75.5</c:v>
                </c:pt>
                <c:pt idx="17">
                  <c:v>76.8</c:v>
                </c:pt>
                <c:pt idx="18">
                  <c:v>78.099999999999994</c:v>
                </c:pt>
                <c:pt idx="19">
                  <c:v>79.400000000000006</c:v>
                </c:pt>
                <c:pt idx="20">
                  <c:v>80.8</c:v>
                </c:pt>
                <c:pt idx="21">
                  <c:v>82.1</c:v>
                </c:pt>
                <c:pt idx="22">
                  <c:v>83.4</c:v>
                </c:pt>
                <c:pt idx="23">
                  <c:v>84.7</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49.6</c:v>
                </c:pt>
                <c:pt idx="7">
                  <c:v>49.6</c:v>
                </c:pt>
                <c:pt idx="8">
                  <c:v>49.6</c:v>
                </c:pt>
                <c:pt idx="9">
                  <c:v>49.6</c:v>
                </c:pt>
                <c:pt idx="10">
                  <c:v>49.6</c:v>
                </c:pt>
                <c:pt idx="11">
                  <c:v>52.4</c:v>
                </c:pt>
                <c:pt idx="12">
                  <c:v>55.2</c:v>
                </c:pt>
                <c:pt idx="13">
                  <c:v>57.9</c:v>
                </c:pt>
                <c:pt idx="14">
                  <c:v>60.7</c:v>
                </c:pt>
                <c:pt idx="15">
                  <c:v>63.5</c:v>
                </c:pt>
                <c:pt idx="16">
                  <c:v>66.2</c:v>
                </c:pt>
                <c:pt idx="17">
                  <c:v>69</c:v>
                </c:pt>
                <c:pt idx="18">
                  <c:v>71.8</c:v>
                </c:pt>
                <c:pt idx="19">
                  <c:v>74.5</c:v>
                </c:pt>
                <c:pt idx="20">
                  <c:v>77.3</c:v>
                </c:pt>
                <c:pt idx="21">
                  <c:v>80.099999999999994</c:v>
                </c:pt>
                <c:pt idx="22">
                  <c:v>82.8</c:v>
                </c:pt>
                <c:pt idx="23">
                  <c:v>84.7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B2-4254-876B-A6AC1C50E1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B2-4254-876B-A6AC1C50E1A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B2-4254-876B-A6AC1C50E1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B2-4254-876B-A6AC1C50E1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B2-4254-876B-A6AC1C50E1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B2-4254-876B-A6AC1C50E1A2}"/>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B2-4254-876B-A6AC1C50E1A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B2-4254-876B-A6AC1C50E1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B2-4254-876B-A6AC1C50E1A2}"/>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B2-4254-876B-A6AC1C50E1A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B2-4254-876B-A6AC1C50E1A2}"/>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9B2-4254-876B-A6AC1C50E1A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B2-4254-876B-A6AC1C50E1A2}"/>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B2-4254-876B-A6AC1C50E1A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9B2-4254-876B-A6AC1C50E1A2}"/>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9B2-4254-876B-A6AC1C50E1A2}"/>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9B2-4254-876B-A6AC1C50E1A2}"/>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9B2-4254-876B-A6AC1C50E1A2}"/>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9B2-4254-876B-A6AC1C50E1A2}"/>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9B2-4254-876B-A6AC1C50E1A2}"/>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9B2-4254-876B-A6AC1C50E1A2}"/>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9B2-4254-876B-A6AC1C50E1A2}"/>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9B2-4254-876B-A6AC1C50E1A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9B2-4254-876B-A6AC1C50E1A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F4-4239-A6A7-7818446F6D45}"/>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58-438B-A1BE-C16CE70A290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58-438B-A1BE-C16CE70A290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E0-40D9-BF24-5909C764FF70}"/>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E0-40D9-BF24-5909C764FF70}"/>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E0-40D9-BF24-5909C764FF70}"/>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F0-4049-9AFB-F1FCC7214D7F}"/>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23-41C5-BA70-107DBC13C83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23-41C5-BA70-107DBC13C83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2A-4160-85CE-79F6367341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2A-4160-85CE-79F6367341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2A-4160-85CE-79F6367341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2A-4160-85CE-79F6367341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2A-4160-85CE-79F6367341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2A-4160-85CE-79F6367341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EB-4880-8493-F2D8FB6298CA}"/>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EB-4880-8493-F2D8FB6298CA}"/>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EB-4880-8493-F2D8FB6298CA}"/>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68-4379-A857-C2D60BFE896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68-4379-A857-C2D60BFE89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52.634999999999998</c:v>
                </c:pt>
                <c:pt idx="18">
                  <c:v>#N/A</c:v>
                </c:pt>
                <c:pt idx="19">
                  <c:v>#N/A</c:v>
                </c:pt>
                <c:pt idx="20">
                  <c:v>#N/A</c:v>
                </c:pt>
                <c:pt idx="21">
                  <c:v>#N/A</c:v>
                </c:pt>
                <c:pt idx="22">
                  <c:v>#N/A</c:v>
                </c:pt>
                <c:pt idx="23">
                  <c:v>#N/A</c:v>
                </c:pt>
                <c:pt idx="24">
                  <c:v>#N/A</c:v>
                </c:pt>
                <c:pt idx="25">
                  <c:v>#N/A</c:v>
                </c:pt>
                <c:pt idx="26">
                  <c:v>72.813579225753543</c:v>
                </c:pt>
                <c:pt idx="27">
                  <c:v>#N/A</c:v>
                </c:pt>
                <c:pt idx="28">
                  <c:v>#N/A</c:v>
                </c:pt>
                <c:pt idx="29">
                  <c:v>#N/A</c:v>
                </c:pt>
                <c:pt idx="30">
                  <c:v>65.390899899741868</c:v>
                </c:pt>
                <c:pt idx="31">
                  <c:v>#N/A</c:v>
                </c:pt>
                <c:pt idx="32">
                  <c:v>#N/A</c:v>
                </c:pt>
                <c:pt idx="33">
                  <c:v>77.813367406298994</c:v>
                </c:pt>
                <c:pt idx="34">
                  <c:v>#N/A</c:v>
                </c:pt>
                <c:pt idx="35">
                  <c:v>76.783671776194211</c:v>
                </c:pt>
                <c:pt idx="36">
                  <c:v>#N/A</c:v>
                </c:pt>
                <c:pt idx="37">
                  <c:v>78.208932527087441</c:v>
                </c:pt>
                <c:pt idx="38">
                  <c:v>#N/A</c:v>
                </c:pt>
                <c:pt idx="39">
                  <c:v>79.12871139969775</c:v>
                </c:pt>
                <c:pt idx="40">
                  <c:v>#N/A</c:v>
                </c:pt>
                <c:pt idx="41">
                  <c:v>#N/A</c:v>
                </c:pt>
                <c:pt idx="42">
                  <c:v>79.664989781381649</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72.099999999999994</c:v>
                </c:pt>
                <c:pt idx="1">
                  <c:v>72.099999999999994</c:v>
                </c:pt>
                <c:pt idx="2">
                  <c:v>72.099999999999994</c:v>
                </c:pt>
                <c:pt idx="3">
                  <c:v>72.099999999999994</c:v>
                </c:pt>
                <c:pt idx="4">
                  <c:v>73.8</c:v>
                </c:pt>
                <c:pt idx="5">
                  <c:v>75.400000000000006</c:v>
                </c:pt>
                <c:pt idx="6">
                  <c:v>77.099999999999994</c:v>
                </c:pt>
                <c:pt idx="7">
                  <c:v>78.7</c:v>
                </c:pt>
                <c:pt idx="8">
                  <c:v>80.400000000000006</c:v>
                </c:pt>
                <c:pt idx="9">
                  <c:v>82</c:v>
                </c:pt>
                <c:pt idx="10">
                  <c:v>83.7</c:v>
                </c:pt>
                <c:pt idx="11">
                  <c:v>85.3</c:v>
                </c:pt>
                <c:pt idx="12">
                  <c:v>87</c:v>
                </c:pt>
                <c:pt idx="13">
                  <c:v>88.6</c:v>
                </c:pt>
                <c:pt idx="14">
                  <c:v>90.3</c:v>
                </c:pt>
                <c:pt idx="15">
                  <c:v>91.9</c:v>
                </c:pt>
                <c:pt idx="16">
                  <c:v>93.6</c:v>
                </c:pt>
                <c:pt idx="17">
                  <c:v>95.2</c:v>
                </c:pt>
                <c:pt idx="18">
                  <c:v>96.9</c:v>
                </c:pt>
                <c:pt idx="19">
                  <c:v>98.5</c:v>
                </c:pt>
                <c:pt idx="20">
                  <c:v>100</c:v>
                </c:pt>
                <c:pt idx="21">
                  <c:v>100</c:v>
                </c:pt>
                <c:pt idx="22">
                  <c:v>100</c:v>
                </c:pt>
                <c:pt idx="23">
                  <c:v>100</c:v>
                </c:pt>
              </c:numCache>
            </c:numRef>
          </c:yVal>
          <c:smooth val="0"/>
          <c:extLst>
            <c:ext xmlns:c16="http://schemas.microsoft.com/office/drawing/2014/chart" uri="{C3380CC4-5D6E-409C-BE32-E72D297353CC}">
              <c16:uniqueId val="{00000020-99B2-4254-876B-A6AC1C50E1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9B2-4254-876B-A6AC1C50E1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9B2-4254-876B-A6AC1C50E1A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9B2-4254-876B-A6AC1C50E1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9B2-4254-876B-A6AC1C50E1A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9B2-4254-876B-A6AC1C50E1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9B2-4254-876B-A6AC1C50E1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9B2-4254-876B-A6AC1C50E1A2}"/>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9B2-4254-876B-A6AC1C50E1A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99B2-4254-876B-A6AC1C50E1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99B2-4254-876B-A6AC1C50E1A2}"/>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99B2-4254-876B-A6AC1C50E1A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99B2-4254-876B-A6AC1C50E1A2}"/>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99B2-4254-876B-A6AC1C50E1A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99B2-4254-876B-A6AC1C50E1A2}"/>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99B2-4254-876B-A6AC1C50E1A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99B2-4254-876B-A6AC1C50E1A2}"/>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99B2-4254-876B-A6AC1C50E1A2}"/>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99B2-4254-876B-A6AC1C50E1A2}"/>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99B2-4254-876B-A6AC1C50E1A2}"/>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99B2-4254-876B-A6AC1C50E1A2}"/>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99B2-4254-876B-A6AC1C50E1A2}"/>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99B2-4254-876B-A6AC1C50E1A2}"/>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99B2-4254-876B-A6AC1C50E1A2}"/>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99B2-4254-876B-A6AC1C50E1A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99B2-4254-876B-A6AC1C50E1A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F4-4239-A6A7-7818446F6D45}"/>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58-438B-A1BE-C16CE70A290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58-438B-A1BE-C16CE70A290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0-40D9-BF24-5909C764FF70}"/>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0-40D9-BF24-5909C764FF70}"/>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0-40D9-BF24-5909C764FF70}"/>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F0-4049-9AFB-F1FCC7214D7F}"/>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23-41C5-BA70-107DBC13C83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23-41C5-BA70-107DBC13C83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2A-4160-85CE-79F6367341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2A-4160-85CE-79F6367341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2A-4160-85CE-79F6367341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2A-4160-85CE-79F6367341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2A-4160-85CE-79F6367341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2A-4160-85CE-79F6367341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EB-4880-8493-F2D8FB6298CA}"/>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EB-4880-8493-F2D8FB6298CA}"/>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EB-4880-8493-F2D8FB6298CA}"/>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68-4379-A857-C2D60BFE896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68-4379-A857-C2D60BFE89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70.073480000000004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91.18</c:v>
                </c:pt>
                <c:pt idx="18">
                  <c:v>#N/A</c:v>
                </c:pt>
                <c:pt idx="19">
                  <c:v>#N/A</c:v>
                </c:pt>
                <c:pt idx="20">
                  <c:v>#N/A</c:v>
                </c:pt>
                <c:pt idx="21">
                  <c:v>#N/A</c:v>
                </c:pt>
                <c:pt idx="22">
                  <c:v>#N/A</c:v>
                </c:pt>
                <c:pt idx="23">
                  <c:v>#N/A</c:v>
                </c:pt>
                <c:pt idx="24">
                  <c:v>97.98</c:v>
                </c:pt>
                <c:pt idx="25">
                  <c:v>#N/A</c:v>
                </c:pt>
                <c:pt idx="26">
                  <c:v>98.19</c:v>
                </c:pt>
                <c:pt idx="27">
                  <c:v>#N/A</c:v>
                </c:pt>
                <c:pt idx="28">
                  <c:v>#N/A</c:v>
                </c:pt>
                <c:pt idx="29">
                  <c:v>99.398820887462747</c:v>
                </c:pt>
                <c:pt idx="30">
                  <c:v>95.096672742217933</c:v>
                </c:pt>
                <c:pt idx="31">
                  <c:v>#N/A</c:v>
                </c:pt>
                <c:pt idx="32">
                  <c:v>#N/A</c:v>
                </c:pt>
                <c:pt idx="33">
                  <c:v>97.839934255691304</c:v>
                </c:pt>
                <c:pt idx="34">
                  <c:v>#N/A</c:v>
                </c:pt>
                <c:pt idx="35">
                  <c:v>97.185577925503026</c:v>
                </c:pt>
                <c:pt idx="36">
                  <c:v>#N/A</c:v>
                </c:pt>
                <c:pt idx="37">
                  <c:v>98.395992259112703</c:v>
                </c:pt>
                <c:pt idx="38">
                  <c:v>#N/A</c:v>
                </c:pt>
                <c:pt idx="39">
                  <c:v>99.282935456553034</c:v>
                </c:pt>
                <c:pt idx="40">
                  <c:v>#N/A</c:v>
                </c:pt>
                <c:pt idx="41">
                  <c:v>#N/A</c:v>
                </c:pt>
                <c:pt idx="42">
                  <c:v>99.557110996646898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A-99B2-4254-876B-A6AC1C50E1A2}"/>
            </c:ext>
          </c:extLst>
        </c:ser>
        <c:dLbls>
          <c:showLegendKey val="0"/>
          <c:showVal val="0"/>
          <c:showCatName val="0"/>
          <c:showSerName val="0"/>
          <c:showPercent val="0"/>
          <c:showBubbleSize val="0"/>
        </c:dLbls>
        <c:axId val="97558912"/>
        <c:axId val="97560448"/>
      </c:scatterChart>
      <c:valAx>
        <c:axId val="97558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0448"/>
        <c:crosses val="autoZero"/>
        <c:crossBetween val="midCat"/>
        <c:majorUnit val="5"/>
      </c:valAx>
      <c:valAx>
        <c:axId val="975604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589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E7-45ED-9738-FB98C0BE3B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E7-45ED-9738-FB98C0BE3BF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E7-45ED-9738-FB98C0BE3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E7-45ED-9738-FB98C0BE3BF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E7-45ED-9738-FB98C0BE3BF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E7-45ED-9738-FB98C0BE3BF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E7-45ED-9738-FB98C0BE3BF8}"/>
                </c:ext>
              </c:extLst>
            </c:dLbl>
            <c:dLbl>
              <c:idx val="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3D-4BAD-88EE-EA7C216D0B5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3D-4BAD-88EE-EA7C216D0B5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3D-4BAD-88EE-EA7C216D0B5C}"/>
                </c:ext>
              </c:extLst>
            </c:dLbl>
            <c:dLbl>
              <c:idx val="1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3D-4BAD-88EE-EA7C216D0B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3D-4BAD-88EE-EA7C216D0B5C}"/>
                </c:ext>
              </c:extLst>
            </c:dLbl>
            <c:dLbl>
              <c:idx val="1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3D-4BAD-88EE-EA7C216D0B5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3D-4BAD-88EE-EA7C216D0B5C}"/>
                </c:ext>
              </c:extLst>
            </c:dLbl>
            <c:dLbl>
              <c:idx val="14"/>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3D-4BAD-88EE-EA7C216D0B5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3D-4BAD-88EE-EA7C216D0B5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3D-4BAD-88EE-EA7C216D0B5C}"/>
                </c:ext>
              </c:extLst>
            </c:dLbl>
            <c:dLbl>
              <c:idx val="17"/>
              <c:tx>
                <c:rich>
                  <a:bodyPr/>
                  <a:lstStyle/>
                  <a:p>
                    <a:pPr>
                      <a:defRPr sz="600" b="0" i="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3D-4BAD-88EE-EA7C216D0B5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3D-4BAD-88EE-EA7C216D0B5C}"/>
                </c:ext>
              </c:extLst>
            </c:dLbl>
            <c:dLbl>
              <c:idx val="19"/>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3D-4BAD-88EE-EA7C216D0B5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3D-4BAD-88EE-EA7C216D0B5C}"/>
                </c:ext>
              </c:extLst>
            </c:dLbl>
            <c:dLbl>
              <c:idx val="2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3D-4BAD-88EE-EA7C216D0B5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3D-4BAD-88EE-EA7C216D0B5C}"/>
                </c:ext>
              </c:extLst>
            </c:dLbl>
            <c:dLbl>
              <c:idx val="2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3D-4BAD-88EE-EA7C216D0B5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3D-4BAD-88EE-EA7C216D0B5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D3D-4BAD-88EE-EA7C216D0B5C}"/>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B0-46F3-990F-7BDF8846F28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B0-46F3-990F-7BDF8846F28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23-45A3-A19D-3226B5FADEE5}"/>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23-45A3-A19D-3226B5FADEE5}"/>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23-45A3-A19D-3226B5FADEE5}"/>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66-4A86-AA40-9A33DEB65A2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F0-46D4-96A1-FF3CD33BAEC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F0-46D4-96A1-FF3CD33BAEC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CB-44AD-880B-D8885DB65F39}"/>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CB-44AD-880B-D8885DB65F39}"/>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CB-44AD-880B-D8885DB65F39}"/>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CB-44AD-880B-D8885DB65F39}"/>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CB-44AD-880B-D8885DB65F39}"/>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CB-44AD-880B-D8885DB65F39}"/>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03-4734-8C93-40D40E47FA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03-4734-8C93-40D40E47FA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03-4734-8C93-40D40E47FA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9A-449D-9142-4739CA6C190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9A-449D-9142-4739CA6C19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E7-45ED-9738-FB98C0BE3B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E7-45ED-9738-FB98C0BE3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E7-45ED-9738-FB98C0BE3BF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E7-45ED-9738-FB98C0BE3BF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E7-45ED-9738-FB98C0BE3BF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E7-45ED-9738-FB98C0BE3BF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E7-45ED-9738-FB98C0BE3BF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6E7-45ED-9738-FB98C0BE3BF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6E7-45ED-9738-FB98C0BE3BF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6E7-45ED-9738-FB98C0BE3BF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6E7-45ED-9738-FB98C0BE3BF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6E7-45ED-9738-FB98C0BE3BF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6E7-45ED-9738-FB98C0BE3BF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6E7-45ED-9738-FB98C0BE3BF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6E7-45ED-9738-FB98C0BE3BF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6E7-45ED-9738-FB98C0BE3BF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6E7-45ED-9738-FB98C0BE3BF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6E7-45ED-9738-FB98C0BE3BF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6E7-45ED-9738-FB98C0BE3BF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6E7-45ED-9738-FB98C0BE3BF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6E7-45ED-9738-FB98C0BE3BF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6E7-45ED-9738-FB98C0BE3BF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6E7-45ED-9738-FB98C0BE3BF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48-4FBB-A76A-39CA69D07AF1}"/>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B0-46F3-990F-7BDF8846F28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B0-46F3-990F-7BDF8846F28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23-45A3-A19D-3226B5FADEE5}"/>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23-45A3-A19D-3226B5FADEE5}"/>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23-45A3-A19D-3226B5FADEE5}"/>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66-4A86-AA40-9A33DEB65A2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F0-46D4-96A1-FF3CD33BAEC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F0-46D4-96A1-FF3CD33BAEC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CB-44AD-880B-D8885DB65F39}"/>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CB-44AD-880B-D8885DB65F39}"/>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FCB-44AD-880B-D8885DB65F39}"/>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FCB-44AD-880B-D8885DB65F39}"/>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FCB-44AD-880B-D8885DB65F39}"/>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FCB-44AD-880B-D8885DB65F39}"/>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03-4734-8C93-40D40E47FA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03-4734-8C93-40D40E47FA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03-4734-8C93-40D40E47FA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9A-449D-9142-4739CA6C190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9A-449D-9142-4739CA6C19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20-56E7-45ED-9738-FB98C0BE3BF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6E7-45ED-9738-FB98C0BE3B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6E7-45ED-9738-FB98C0BE3BF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6E7-45ED-9738-FB98C0BE3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6E7-45ED-9738-FB98C0BE3BF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6E7-45ED-9738-FB98C0BE3BF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6E7-45ED-9738-FB98C0BE3BF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6E7-45ED-9738-FB98C0BE3BF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6E7-45ED-9738-FB98C0BE3BF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6E7-45ED-9738-FB98C0BE3BF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6E7-45ED-9738-FB98C0BE3BF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6E7-45ED-9738-FB98C0BE3BF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6E7-45ED-9738-FB98C0BE3BF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56E7-45ED-9738-FB98C0BE3BF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6E7-45ED-9738-FB98C0BE3BF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6E7-45ED-9738-FB98C0BE3BF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6E7-45ED-9738-FB98C0BE3BF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6E7-45ED-9738-FB98C0BE3BF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6E7-45ED-9738-FB98C0BE3BF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6E7-45ED-9738-FB98C0BE3BF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6E7-45ED-9738-FB98C0BE3BF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6E7-45ED-9738-FB98C0BE3BF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56E7-45ED-9738-FB98C0BE3BF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6E7-45ED-9738-FB98C0BE3BF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56E7-45ED-9738-FB98C0BE3BF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6E7-45ED-9738-FB98C0BE3BF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48-4FBB-A76A-39CA69D07AF1}"/>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B0-46F3-990F-7BDF8846F28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B0-46F3-990F-7BDF8846F28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23-45A3-A19D-3226B5FADEE5}"/>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23-45A3-A19D-3226B5FADEE5}"/>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23-45A3-A19D-3226B5FADEE5}"/>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66-4A86-AA40-9A33DEB65A2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F0-46D4-96A1-FF3CD33BAEC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F0-46D4-96A1-FF3CD33BAEC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CB-44AD-880B-D8885DB65F39}"/>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B-44AD-880B-D8885DB65F39}"/>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B-44AD-880B-D8885DB65F39}"/>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B-44AD-880B-D8885DB65F39}"/>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CB-44AD-880B-D8885DB65F39}"/>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CB-44AD-880B-D8885DB65F39}"/>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03-4734-8C93-40D40E47FA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03-4734-8C93-40D40E47FA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03-4734-8C93-40D40E47FA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9A-449D-9142-4739CA6C190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9A-449D-9142-4739CA6C19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A-56E7-45ED-9738-FB98C0BE3BF8}"/>
            </c:ext>
          </c:extLst>
        </c:ser>
        <c:dLbls>
          <c:showLegendKey val="0"/>
          <c:showVal val="0"/>
          <c:showCatName val="0"/>
          <c:showSerName val="0"/>
          <c:showPercent val="0"/>
          <c:showBubbleSize val="0"/>
        </c:dLbls>
        <c:axId val="113639808"/>
        <c:axId val="113641344"/>
      </c:scatterChart>
      <c:valAx>
        <c:axId val="11363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41344"/>
        <c:crosses val="autoZero"/>
        <c:crossBetween val="midCat"/>
        <c:majorUnit val="5"/>
      </c:valAx>
      <c:valAx>
        <c:axId val="1136413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39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00-419D-9AA1-750CCE6D1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00-419D-9AA1-750CCE6D1BAF}"/>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00-419D-9AA1-750CCE6D1B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00-419D-9AA1-750CCE6D1BAF}"/>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00-419D-9AA1-750CCE6D1B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00-419D-9AA1-750CCE6D1BAF}"/>
                </c:ext>
              </c:extLst>
            </c:dLbl>
            <c:dLbl>
              <c:idx val="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92-4928-9F16-E121B77C78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92-4928-9F16-E121B77C78A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92-4928-9F16-E121B77C78A6}"/>
                </c:ext>
              </c:extLst>
            </c:dLbl>
            <c:dLbl>
              <c:idx val="1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92-4928-9F16-E121B77C78A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92-4928-9F16-E121B77C78A6}"/>
                </c:ext>
              </c:extLst>
            </c:dLbl>
            <c:dLbl>
              <c:idx val="1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92-4928-9F16-E121B77C78A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92-4928-9F16-E121B77C78A6}"/>
                </c:ext>
              </c:extLst>
            </c:dLbl>
            <c:dLbl>
              <c:idx val="14"/>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92-4928-9F16-E121B77C78A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92-4928-9F16-E121B77C78A6}"/>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92-4928-9F16-E121B77C78A6}"/>
                </c:ext>
              </c:extLst>
            </c:dLbl>
            <c:dLbl>
              <c:idx val="17"/>
              <c:tx>
                <c:rich>
                  <a:bodyPr/>
                  <a:lstStyle/>
                  <a:p>
                    <a:pPr>
                      <a:defRPr sz="600" b="0" i="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92-4928-9F16-E121B77C78A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92-4928-9F16-E121B77C78A6}"/>
                </c:ext>
              </c:extLst>
            </c:dLbl>
            <c:dLbl>
              <c:idx val="19"/>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92-4928-9F16-E121B77C78A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92-4928-9F16-E121B77C78A6}"/>
                </c:ext>
              </c:extLst>
            </c:dLbl>
            <c:dLbl>
              <c:idx val="2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92-4928-9F16-E121B77C78A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92-4928-9F16-E121B77C78A6}"/>
                </c:ext>
              </c:extLst>
            </c:dLbl>
            <c:dLbl>
              <c:idx val="2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92-4928-9F16-E121B77C78A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92-4928-9F16-E121B77C78A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92-4928-9F16-E121B77C78A6}"/>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69-4745-85EB-ED7B0585F7C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69-4745-85EB-ED7B0585F7C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A4-496D-BAB0-7F35D4DE941B}"/>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A4-496D-BAB0-7F35D4DE941B}"/>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A4-496D-BAB0-7F35D4DE941B}"/>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7F-4104-9F7E-C2075146B9EE}"/>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01-48C8-B3DE-565A995CD5B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01-48C8-B3DE-565A995CD5B4}"/>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84-4DAC-8199-8FE3170A8D2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84-4DAC-8199-8FE3170A8D2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84-4DAC-8199-8FE3170A8D2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84-4DAC-8199-8FE3170A8D2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84-4DAC-8199-8FE3170A8D2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84-4DAC-8199-8FE3170A8D2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57-47C1-8B22-5E2D6DCCDA7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57-47C1-8B22-5E2D6DCCDA7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57-47C1-8B22-5E2D6DCCDA7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AF-4B3B-BD1F-36447F87C599}"/>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AF-4B3B-BD1F-36447F87C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52.702985000000005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70.875000000000014</c:v>
                </c:pt>
                <c:pt idx="18">
                  <c:v>#N/A</c:v>
                </c:pt>
                <c:pt idx="19">
                  <c:v>#N/A</c:v>
                </c:pt>
                <c:pt idx="20">
                  <c:v>#N/A</c:v>
                </c:pt>
                <c:pt idx="21">
                  <c:v>#N/A</c:v>
                </c:pt>
                <c:pt idx="22">
                  <c:v>#N/A</c:v>
                </c:pt>
                <c:pt idx="23">
                  <c:v>#N/A</c:v>
                </c:pt>
                <c:pt idx="24">
                  <c:v>#N/A</c:v>
                </c:pt>
                <c:pt idx="25">
                  <c:v>#N/A</c:v>
                </c:pt>
                <c:pt idx="26">
                  <c:v>80.776380368098174</c:v>
                </c:pt>
                <c:pt idx="27">
                  <c:v>#N/A</c:v>
                </c:pt>
                <c:pt idx="28">
                  <c:v>#N/A</c:v>
                </c:pt>
                <c:pt idx="29">
                  <c:v>#N/A</c:v>
                </c:pt>
                <c:pt idx="30">
                  <c:v>78.707437767713856</c:v>
                </c:pt>
                <c:pt idx="31">
                  <c:v>#N/A</c:v>
                </c:pt>
                <c:pt idx="32">
                  <c:v>#N/A</c:v>
                </c:pt>
                <c:pt idx="33">
                  <c:v>80.859140998058848</c:v>
                </c:pt>
                <c:pt idx="34">
                  <c:v>#N/A</c:v>
                </c:pt>
                <c:pt idx="35">
                  <c:v>79.883677065037716</c:v>
                </c:pt>
                <c:pt idx="36">
                  <c:v>#N/A</c:v>
                </c:pt>
                <c:pt idx="37">
                  <c:v>81.00080091837566</c:v>
                </c:pt>
                <c:pt idx="38">
                  <c:v>#N/A</c:v>
                </c:pt>
                <c:pt idx="39">
                  <c:v>81.584570302897745</c:v>
                </c:pt>
                <c:pt idx="40">
                  <c:v>#N/A</c:v>
                </c:pt>
                <c:pt idx="41">
                  <c:v>#N/A</c:v>
                </c:pt>
                <c:pt idx="42">
                  <c:v>81.745798370685577</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41.1</c:v>
                </c:pt>
                <c:pt idx="1">
                  <c:v>41.1</c:v>
                </c:pt>
                <c:pt idx="2">
                  <c:v>44.4</c:v>
                </c:pt>
                <c:pt idx="3">
                  <c:v>47.7</c:v>
                </c:pt>
                <c:pt idx="4">
                  <c:v>51</c:v>
                </c:pt>
                <c:pt idx="5">
                  <c:v>54.3</c:v>
                </c:pt>
                <c:pt idx="6">
                  <c:v>57.6</c:v>
                </c:pt>
                <c:pt idx="7">
                  <c:v>59.4</c:v>
                </c:pt>
                <c:pt idx="8">
                  <c:v>61.2</c:v>
                </c:pt>
                <c:pt idx="9">
                  <c:v>62.9</c:v>
                </c:pt>
                <c:pt idx="10">
                  <c:v>64.599999999999994</c:v>
                </c:pt>
                <c:pt idx="11">
                  <c:v>66.3</c:v>
                </c:pt>
                <c:pt idx="12">
                  <c:v>68</c:v>
                </c:pt>
                <c:pt idx="13">
                  <c:v>69.8</c:v>
                </c:pt>
                <c:pt idx="14">
                  <c:v>71.5</c:v>
                </c:pt>
                <c:pt idx="15">
                  <c:v>73.2</c:v>
                </c:pt>
                <c:pt idx="16">
                  <c:v>74.900000000000006</c:v>
                </c:pt>
                <c:pt idx="17">
                  <c:v>76.7</c:v>
                </c:pt>
                <c:pt idx="18">
                  <c:v>78.400000000000006</c:v>
                </c:pt>
                <c:pt idx="19">
                  <c:v>80.099999999999994</c:v>
                </c:pt>
                <c:pt idx="20">
                  <c:v>81.8</c:v>
                </c:pt>
                <c:pt idx="21">
                  <c:v>83.5</c:v>
                </c:pt>
                <c:pt idx="22">
                  <c:v>85.3</c:v>
                </c:pt>
                <c:pt idx="23">
                  <c:v>87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43.4</c:v>
                </c:pt>
                <c:pt idx="7">
                  <c:v>43.4</c:v>
                </c:pt>
                <c:pt idx="8">
                  <c:v>43.4</c:v>
                </c:pt>
                <c:pt idx="9">
                  <c:v>43.4</c:v>
                </c:pt>
                <c:pt idx="10">
                  <c:v>43.4</c:v>
                </c:pt>
                <c:pt idx="11">
                  <c:v>46.5</c:v>
                </c:pt>
                <c:pt idx="12">
                  <c:v>49.7</c:v>
                </c:pt>
                <c:pt idx="13">
                  <c:v>52.9</c:v>
                </c:pt>
                <c:pt idx="14">
                  <c:v>56.1</c:v>
                </c:pt>
                <c:pt idx="15">
                  <c:v>59.3</c:v>
                </c:pt>
                <c:pt idx="16">
                  <c:v>62.5</c:v>
                </c:pt>
                <c:pt idx="17">
                  <c:v>65.599999999999994</c:v>
                </c:pt>
                <c:pt idx="18">
                  <c:v>68.8</c:v>
                </c:pt>
                <c:pt idx="19">
                  <c:v>72</c:v>
                </c:pt>
                <c:pt idx="20">
                  <c:v>75.2</c:v>
                </c:pt>
                <c:pt idx="21">
                  <c:v>78.400000000000006</c:v>
                </c:pt>
                <c:pt idx="22">
                  <c:v>81.5</c:v>
                </c:pt>
                <c:pt idx="23">
                  <c:v>84.7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00-419D-9AA1-750CCE6D1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00-419D-9AA1-750CCE6D1B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00-419D-9AA1-750CCE6D1B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00-419D-9AA1-750CCE6D1B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00-419D-9AA1-750CCE6D1BAF}"/>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00-419D-9AA1-750CCE6D1BA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00-419D-9AA1-750CCE6D1BA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00-419D-9AA1-750CCE6D1BAF}"/>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00-419D-9AA1-750CCE6D1BA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800-419D-9AA1-750CCE6D1BAF}"/>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800-419D-9AA1-750CCE6D1BA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800-419D-9AA1-750CCE6D1BAF}"/>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800-419D-9AA1-750CCE6D1BA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800-419D-9AA1-750CCE6D1BAF}"/>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800-419D-9AA1-750CCE6D1BAF}"/>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800-419D-9AA1-750CCE6D1BAF}"/>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800-419D-9AA1-750CCE6D1BAF}"/>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800-419D-9AA1-750CCE6D1BAF}"/>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800-419D-9AA1-750CCE6D1BAF}"/>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800-419D-9AA1-750CCE6D1BAF}"/>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800-419D-9AA1-750CCE6D1BAF}"/>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800-419D-9AA1-750CCE6D1BA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800-419D-9AA1-750CCE6D1BA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25-4979-BEA7-C6EBE04CA223}"/>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69-4745-85EB-ED7B0585F7C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69-4745-85EB-ED7B0585F7C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A4-496D-BAB0-7F35D4DE941B}"/>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A4-496D-BAB0-7F35D4DE941B}"/>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A4-496D-BAB0-7F35D4DE941B}"/>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7F-4104-9F7E-C2075146B9EE}"/>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01-48C8-B3DE-565A995CD5B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01-48C8-B3DE-565A995CD5B4}"/>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84-4DAC-8199-8FE3170A8D2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84-4DAC-8199-8FE3170A8D2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E84-4DAC-8199-8FE3170A8D2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E84-4DAC-8199-8FE3170A8D2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E84-4DAC-8199-8FE3170A8D2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E84-4DAC-8199-8FE3170A8D2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57-47C1-8B22-5E2D6DCCDA7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57-47C1-8B22-5E2D6DCCDA7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57-47C1-8B22-5E2D6DCCDA7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AF-4B3B-BD1F-36447F87C599}"/>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AF-4B3B-BD1F-36447F87C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49.344999999999999</c:v>
                </c:pt>
                <c:pt idx="18">
                  <c:v>#N/A</c:v>
                </c:pt>
                <c:pt idx="19">
                  <c:v>#N/A</c:v>
                </c:pt>
                <c:pt idx="20">
                  <c:v>#N/A</c:v>
                </c:pt>
                <c:pt idx="21">
                  <c:v>#N/A</c:v>
                </c:pt>
                <c:pt idx="22">
                  <c:v>#N/A</c:v>
                </c:pt>
                <c:pt idx="23">
                  <c:v>#N/A</c:v>
                </c:pt>
                <c:pt idx="24">
                  <c:v>#N/A</c:v>
                </c:pt>
                <c:pt idx="25">
                  <c:v>#N/A</c:v>
                </c:pt>
                <c:pt idx="26">
                  <c:v>64.451961714564618</c:v>
                </c:pt>
                <c:pt idx="27">
                  <c:v>#N/A</c:v>
                </c:pt>
                <c:pt idx="28">
                  <c:v>#N/A</c:v>
                </c:pt>
                <c:pt idx="29">
                  <c:v>#N/A</c:v>
                </c:pt>
                <c:pt idx="30">
                  <c:v>58.30417309933744</c:v>
                </c:pt>
                <c:pt idx="31">
                  <c:v>#N/A</c:v>
                </c:pt>
                <c:pt idx="32">
                  <c:v>#N/A</c:v>
                </c:pt>
                <c:pt idx="33">
                  <c:v>77.817719781705136</c:v>
                </c:pt>
                <c:pt idx="34">
                  <c:v>#N/A</c:v>
                </c:pt>
                <c:pt idx="35">
                  <c:v>76.052251380084698</c:v>
                </c:pt>
                <c:pt idx="36">
                  <c:v>#N/A</c:v>
                </c:pt>
                <c:pt idx="37">
                  <c:v>77.104736877666255</c:v>
                </c:pt>
                <c:pt idx="38">
                  <c:v>#N/A</c:v>
                </c:pt>
                <c:pt idx="39">
                  <c:v>78.243970647361195</c:v>
                </c:pt>
                <c:pt idx="40">
                  <c:v>#N/A</c:v>
                </c:pt>
                <c:pt idx="41">
                  <c:v>#N/A</c:v>
                </c:pt>
                <c:pt idx="42">
                  <c:v>78.787037860281913</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41.1</c:v>
                </c:pt>
                <c:pt idx="1">
                  <c:v>41.1</c:v>
                </c:pt>
                <c:pt idx="2">
                  <c:v>44.4</c:v>
                </c:pt>
                <c:pt idx="3">
                  <c:v>47.7</c:v>
                </c:pt>
                <c:pt idx="4">
                  <c:v>51</c:v>
                </c:pt>
                <c:pt idx="5">
                  <c:v>54.3</c:v>
                </c:pt>
                <c:pt idx="6">
                  <c:v>57.6</c:v>
                </c:pt>
                <c:pt idx="7">
                  <c:v>60.9</c:v>
                </c:pt>
                <c:pt idx="8">
                  <c:v>64.2</c:v>
                </c:pt>
                <c:pt idx="9">
                  <c:v>67.5</c:v>
                </c:pt>
                <c:pt idx="10">
                  <c:v>70.8</c:v>
                </c:pt>
                <c:pt idx="11">
                  <c:v>74.099999999999994</c:v>
                </c:pt>
                <c:pt idx="12">
                  <c:v>77.400000000000006</c:v>
                </c:pt>
                <c:pt idx="13">
                  <c:v>80.7</c:v>
                </c:pt>
                <c:pt idx="14">
                  <c:v>84</c:v>
                </c:pt>
                <c:pt idx="15">
                  <c:v>87.3</c:v>
                </c:pt>
                <c:pt idx="16">
                  <c:v>90.6</c:v>
                </c:pt>
                <c:pt idx="17">
                  <c:v>93.9</c:v>
                </c:pt>
                <c:pt idx="18">
                  <c:v>97.2</c:v>
                </c:pt>
                <c:pt idx="19">
                  <c:v>100</c:v>
                </c:pt>
                <c:pt idx="20">
                  <c:v>100</c:v>
                </c:pt>
                <c:pt idx="21">
                  <c:v>100</c:v>
                </c:pt>
                <c:pt idx="22">
                  <c:v>100</c:v>
                </c:pt>
                <c:pt idx="23">
                  <c:v>100</c:v>
                </c:pt>
              </c:numCache>
            </c:numRef>
          </c:yVal>
          <c:smooth val="0"/>
          <c:extLst>
            <c:ext xmlns:c16="http://schemas.microsoft.com/office/drawing/2014/chart" uri="{C3380CC4-5D6E-409C-BE32-E72D297353CC}">
              <c16:uniqueId val="{00000020-9800-419D-9AA1-750CCE6D1BA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800-419D-9AA1-750CCE6D1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800-419D-9AA1-750CCE6D1BAF}"/>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800-419D-9AA1-750CCE6D1B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800-419D-9AA1-750CCE6D1BAF}"/>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800-419D-9AA1-750CCE6D1B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800-419D-9AA1-750CCE6D1B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800-419D-9AA1-750CCE6D1BAF}"/>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800-419D-9AA1-750CCE6D1BA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9800-419D-9AA1-750CCE6D1BA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9800-419D-9AA1-750CCE6D1BAF}"/>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9800-419D-9AA1-750CCE6D1BA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9800-419D-9AA1-750CCE6D1BAF}"/>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9800-419D-9AA1-750CCE6D1BA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9800-419D-9AA1-750CCE6D1BAF}"/>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9800-419D-9AA1-750CCE6D1BA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9800-419D-9AA1-750CCE6D1BAF}"/>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9800-419D-9AA1-750CCE6D1BAF}"/>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9800-419D-9AA1-750CCE6D1BAF}"/>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9800-419D-9AA1-750CCE6D1BAF}"/>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9800-419D-9AA1-750CCE6D1BAF}"/>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9800-419D-9AA1-750CCE6D1BAF}"/>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9800-419D-9AA1-750CCE6D1BAF}"/>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9800-419D-9AA1-750CCE6D1BAF}"/>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9800-419D-9AA1-750CCE6D1BA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9800-419D-9AA1-750CCE6D1BA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25-4979-BEA7-C6EBE04CA223}"/>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69-4745-85EB-ED7B0585F7C0}"/>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69-4745-85EB-ED7B0585F7C0}"/>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A4-496D-BAB0-7F35D4DE941B}"/>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A4-496D-BAB0-7F35D4DE941B}"/>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A4-496D-BAB0-7F35D4DE941B}"/>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7F-4104-9F7E-C2075146B9EE}"/>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01-48C8-B3DE-565A995CD5B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01-48C8-B3DE-565A995CD5B4}"/>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84-4DAC-8199-8FE3170A8D2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84-4DAC-8199-8FE3170A8D2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84-4DAC-8199-8FE3170A8D2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84-4DAC-8199-8FE3170A8D2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84-4DAC-8199-8FE3170A8D2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84-4DAC-8199-8FE3170A8D2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57-47C1-8B22-5E2D6DCCDA7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57-47C1-8B22-5E2D6DCCDA7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57-47C1-8B22-5E2D6DCCDA7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AF-4B3B-BD1F-36447F87C599}"/>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AF-4B3B-BD1F-36447F87C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34.340000000000003</c:v>
                </c:pt>
                <c:pt idx="1">
                  <c:v>41.81</c:v>
                </c:pt>
                <c:pt idx="2">
                  <c:v>63.32629</c:v>
                </c:pt>
                <c:pt idx="3">
                  <c:v>46.82</c:v>
                </c:pt>
                <c:pt idx="4">
                  <c:v>#N/A</c:v>
                </c:pt>
                <c:pt idx="5">
                  <c:v>52.39</c:v>
                </c:pt>
                <c:pt idx="6">
                  <c:v>58.13</c:v>
                </c:pt>
                <c:pt idx="7">
                  <c:v>#N/A</c:v>
                </c:pt>
                <c:pt idx="8">
                  <c:v>62.67</c:v>
                </c:pt>
                <c:pt idx="9">
                  <c:v>66.84</c:v>
                </c:pt>
                <c:pt idx="10">
                  <c:v>#N/A</c:v>
                </c:pt>
                <c:pt idx="11">
                  <c:v>81.63</c:v>
                </c:pt>
                <c:pt idx="12">
                  <c:v>#N/A</c:v>
                </c:pt>
                <c:pt idx="13">
                  <c:v>82.9</c:v>
                </c:pt>
                <c:pt idx="14">
                  <c:v>#N/A</c:v>
                </c:pt>
                <c:pt idx="15">
                  <c:v>92.64</c:v>
                </c:pt>
                <c:pt idx="16">
                  <c:v>#N/A</c:v>
                </c:pt>
                <c:pt idx="17">
                  <c:v>85.575000000000003</c:v>
                </c:pt>
                <c:pt idx="18">
                  <c:v>#N/A</c:v>
                </c:pt>
                <c:pt idx="19">
                  <c:v>#N/A</c:v>
                </c:pt>
                <c:pt idx="20">
                  <c:v>91.23</c:v>
                </c:pt>
                <c:pt idx="21">
                  <c:v>#N/A</c:v>
                </c:pt>
                <c:pt idx="22">
                  <c:v>#N/A</c:v>
                </c:pt>
                <c:pt idx="23">
                  <c:v>#N/A</c:v>
                </c:pt>
                <c:pt idx="24">
                  <c:v>97.07</c:v>
                </c:pt>
                <c:pt idx="25">
                  <c:v>#N/A</c:v>
                </c:pt>
                <c:pt idx="26">
                  <c:v>97.53</c:v>
                </c:pt>
                <c:pt idx="27">
                  <c:v>#N/A</c:v>
                </c:pt>
                <c:pt idx="28">
                  <c:v>#N/A</c:v>
                </c:pt>
                <c:pt idx="29">
                  <c:v>97.51</c:v>
                </c:pt>
                <c:pt idx="30">
                  <c:v>95.031943378795233</c:v>
                </c:pt>
                <c:pt idx="31">
                  <c:v>#N/A</c:v>
                </c:pt>
                <c:pt idx="32">
                  <c:v>#N/A</c:v>
                </c:pt>
                <c:pt idx="33">
                  <c:v>97.629925797656227</c:v>
                </c:pt>
                <c:pt idx="34">
                  <c:v>#N/A</c:v>
                </c:pt>
                <c:pt idx="35">
                  <c:v>96.452143419267742</c:v>
                </c:pt>
                <c:pt idx="36">
                  <c:v>#N/A</c:v>
                </c:pt>
                <c:pt idx="37">
                  <c:v>97.800967034779489</c:v>
                </c:pt>
                <c:pt idx="38">
                  <c:v>#N/A</c:v>
                </c:pt>
                <c:pt idx="39">
                  <c:v>98.505814513869112</c:v>
                </c:pt>
                <c:pt idx="40">
                  <c:v>#N/A</c:v>
                </c:pt>
                <c:pt idx="41">
                  <c:v>#N/A</c:v>
                </c:pt>
                <c:pt idx="42">
                  <c:v>98.700482477198136</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A-9800-419D-9AA1-750CCE6D1BAF}"/>
            </c:ext>
          </c:extLst>
        </c:ser>
        <c:dLbls>
          <c:showLegendKey val="0"/>
          <c:showVal val="0"/>
          <c:showCatName val="0"/>
          <c:showSerName val="0"/>
          <c:showPercent val="0"/>
          <c:showBubbleSize val="0"/>
        </c:dLbls>
        <c:axId val="114176768"/>
        <c:axId val="114178304"/>
      </c:scatterChart>
      <c:valAx>
        <c:axId val="11417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78304"/>
        <c:crosses val="autoZero"/>
        <c:crossBetween val="midCat"/>
        <c:majorUnit val="5"/>
      </c:valAx>
      <c:valAx>
        <c:axId val="1141783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76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18.2</c:v>
                </c:pt>
                <c:pt idx="8">
                  <c:v>18.2</c:v>
                </c:pt>
                <c:pt idx="9">
                  <c:v>18.2</c:v>
                </c:pt>
                <c:pt idx="10">
                  <c:v>18.2</c:v>
                </c:pt>
                <c:pt idx="11">
                  <c:v>18.2</c:v>
                </c:pt>
                <c:pt idx="12">
                  <c:v>25.7</c:v>
                </c:pt>
                <c:pt idx="13">
                  <c:v>33.200000000000003</c:v>
                </c:pt>
                <c:pt idx="14">
                  <c:v>40.700000000000003</c:v>
                </c:pt>
                <c:pt idx="15">
                  <c:v>48.2</c:v>
                </c:pt>
                <c:pt idx="16">
                  <c:v>55.7</c:v>
                </c:pt>
                <c:pt idx="17">
                  <c:v>63.2</c:v>
                </c:pt>
                <c:pt idx="18">
                  <c:v>70.7</c:v>
                </c:pt>
                <c:pt idx="19">
                  <c:v>78.2</c:v>
                </c:pt>
                <c:pt idx="20">
                  <c:v>85.7</c:v>
                </c:pt>
                <c:pt idx="21">
                  <c:v>93.2</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06-465E-AEC3-31199DB4D9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06-465E-AEC3-31199DB4D9C9}"/>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06-465E-AEC3-31199DB4D9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06-465E-AEC3-31199DB4D9C9}"/>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06-465E-AEC3-31199DB4D9C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06-465E-AEC3-31199DB4D9C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06-465E-AEC3-31199DB4D9C9}"/>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06-465E-AEC3-31199DB4D9C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06-465E-AEC3-31199DB4D9C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06-465E-AEC3-31199DB4D9C9}"/>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06-465E-AEC3-31199DB4D9C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606-465E-AEC3-31199DB4D9C9}"/>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606-465E-AEC3-31199DB4D9C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606-465E-AEC3-31199DB4D9C9}"/>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606-465E-AEC3-31199DB4D9C9}"/>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606-465E-AEC3-31199DB4D9C9}"/>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606-465E-AEC3-31199DB4D9C9}"/>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606-465E-AEC3-31199DB4D9C9}"/>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606-465E-AEC3-31199DB4D9C9}"/>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606-465E-AEC3-31199DB4D9C9}"/>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606-465E-AEC3-31199DB4D9C9}"/>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606-465E-AEC3-31199DB4D9C9}"/>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606-465E-AEC3-31199DB4D9C9}"/>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606-465E-AEC3-31199DB4D9C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606-465E-AEC3-31199DB4D9C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BB-40FB-977B-6090983FAA4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F5-4AB7-BFE7-538B35D88CEC}"/>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F5-4AB7-BFE7-538B35D88CEC}"/>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85-4139-8B80-8CF14873E19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85-4139-8B80-8CF14873E19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85-4139-8B80-8CF14873E19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FC-49A9-9B37-16600073901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49-4FE9-BA86-FEA362E1B92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49-4FE9-BA86-FEA362E1B92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D7-4FCB-B710-C076E6A6EB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D7-4FCB-B710-C076E6A6EB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D7-4FCB-B710-C076E6A6EB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D7-4FCB-B710-C076E6A6EB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D7-4FCB-B710-C076E6A6EB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D7-4FCB-B710-C076E6A6EB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F-418D-B6D3-286223E9C88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0F-418D-B6D3-286223E9C88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0F-418D-B6D3-286223E9C88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F4-4121-851B-780DAF4F40A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F4-4121-851B-780DAF4F4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27.602606141335507</c:v>
                </c:pt>
                <c:pt idx="19">
                  <c:v>#N/A</c:v>
                </c:pt>
                <c:pt idx="20">
                  <c:v>46.555961960419324</c:v>
                </c:pt>
                <c:pt idx="21">
                  <c:v>#N/A</c:v>
                </c:pt>
                <c:pt idx="22">
                  <c:v>46.023552240218642</c:v>
                </c:pt>
                <c:pt idx="23">
                  <c:v>#N/A</c:v>
                </c:pt>
                <c:pt idx="24">
                  <c:v>53.798797710394794</c:v>
                </c:pt>
                <c:pt idx="25">
                  <c:v>#N/A</c:v>
                </c:pt>
                <c:pt idx="26">
                  <c:v>73.539999999999992</c:v>
                </c:pt>
                <c:pt idx="27">
                  <c:v>#N/A</c:v>
                </c:pt>
                <c:pt idx="28">
                  <c:v>#N/A</c:v>
                </c:pt>
                <c:pt idx="29">
                  <c:v>55.17</c:v>
                </c:pt>
                <c:pt idx="30">
                  <c:v>78.569779999999994</c:v>
                </c:pt>
                <c:pt idx="31">
                  <c:v>#N/A</c:v>
                </c:pt>
                <c:pt idx="32">
                  <c:v>#N/A</c:v>
                </c:pt>
                <c:pt idx="33">
                  <c:v>58.129531088676991</c:v>
                </c:pt>
                <c:pt idx="34">
                  <c:v>#N/A</c:v>
                </c:pt>
                <c:pt idx="35">
                  <c:v>88.183623685702671</c:v>
                </c:pt>
                <c:pt idx="36">
                  <c:v>#N/A</c:v>
                </c:pt>
                <c:pt idx="37">
                  <c:v>90.24</c:v>
                </c:pt>
                <c:pt idx="38">
                  <c:v>#N/A</c:v>
                </c:pt>
                <c:pt idx="39">
                  <c:v>91.992836204839676</c:v>
                </c:pt>
                <c:pt idx="40">
                  <c:v>#N/A</c:v>
                </c:pt>
                <c:pt idx="41">
                  <c:v>#N/A</c:v>
                </c:pt>
                <c:pt idx="42">
                  <c:v>93.64380798975715</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xmlns:c15="http://schemas.microsoft.com/office/drawing/2012/char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18.2</c:v>
                </c:pt>
                <c:pt idx="12">
                  <c:v>25.7</c:v>
                </c:pt>
                <c:pt idx="13">
                  <c:v>33.200000000000003</c:v>
                </c:pt>
                <c:pt idx="14">
                  <c:v>40.700000000000003</c:v>
                </c:pt>
                <c:pt idx="15">
                  <c:v>48.2</c:v>
                </c:pt>
                <c:pt idx="16">
                  <c:v>55.7</c:v>
                </c:pt>
                <c:pt idx="17">
                  <c:v>63.2</c:v>
                </c:pt>
                <c:pt idx="18">
                  <c:v>70.7</c:v>
                </c:pt>
                <c:pt idx="19">
                  <c:v>75.400000000000006</c:v>
                </c:pt>
                <c:pt idx="20">
                  <c:v>75.400000000000006</c:v>
                </c:pt>
                <c:pt idx="21">
                  <c:v>75.400000000000006</c:v>
                </c:pt>
                <c:pt idx="22">
                  <c:v>75.400000000000006</c:v>
                </c:pt>
                <c:pt idx="23">
                  <c:v>75.400000000000006</c:v>
                </c:pt>
              </c:numCache>
            </c:numRef>
          </c:yVal>
          <c:smooth val="0"/>
          <c:extLst xmlns:c15="http://schemas.microsoft.com/office/drawing/2012/char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606-465E-AEC3-31199DB4D9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606-465E-AEC3-31199DB4D9C9}"/>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606-465E-AEC3-31199DB4D9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606-465E-AEC3-31199DB4D9C9}"/>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606-465E-AEC3-31199DB4D9C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606-465E-AEC3-31199DB4D9C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606-465E-AEC3-31199DB4D9C9}"/>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606-465E-AEC3-31199DB4D9C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606-465E-AEC3-31199DB4D9C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606-465E-AEC3-31199DB4D9C9}"/>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606-465E-AEC3-31199DB4D9C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606-465E-AEC3-31199DB4D9C9}"/>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606-465E-AEC3-31199DB4D9C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606-465E-AEC3-31199DB4D9C9}"/>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606-465E-AEC3-31199DB4D9C9}"/>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606-465E-AEC3-31199DB4D9C9}"/>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606-465E-AEC3-31199DB4D9C9}"/>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606-465E-AEC3-31199DB4D9C9}"/>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606-465E-AEC3-31199DB4D9C9}"/>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6606-465E-AEC3-31199DB4D9C9}"/>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606-465E-AEC3-31199DB4D9C9}"/>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606-465E-AEC3-31199DB4D9C9}"/>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606-465E-AEC3-31199DB4D9C9}"/>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606-465E-AEC3-31199DB4D9C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606-465E-AEC3-31199DB4D9C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BB-40FB-977B-6090983FAA4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F5-4AB7-BFE7-538B35D88CEC}"/>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F5-4AB7-BFE7-538B35D88CEC}"/>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85-4139-8B80-8CF14873E19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85-4139-8B80-8CF14873E19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85-4139-8B80-8CF14873E19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FC-49A9-9B37-16600073901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49-4FE9-BA86-FEA362E1B92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49-4FE9-BA86-FEA362E1B92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D7-4FCB-B710-C076E6A6EB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D7-4FCB-B710-C076E6A6EB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D7-4FCB-B710-C076E6A6EB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D7-4FCB-B710-C076E6A6EB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D7-4FCB-B710-C076E6A6EB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D7-4FCB-B710-C076E6A6EB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0F-418D-B6D3-286223E9C88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0F-418D-B6D3-286223E9C88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0F-418D-B6D3-286223E9C88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F4-4121-851B-780DAF4F40A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F4-4121-851B-780DAF4F4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72.319235999999989</c:v>
                </c:pt>
                <c:pt idx="27">
                  <c:v>#N/A</c:v>
                </c:pt>
                <c:pt idx="28">
                  <c:v>#N/A</c:v>
                </c:pt>
                <c:pt idx="29">
                  <c:v>#N/A</c:v>
                </c:pt>
                <c:pt idx="30">
                  <c:v>78.568280000000001</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18.2</c:v>
                </c:pt>
                <c:pt idx="12">
                  <c:v>25.7</c:v>
                </c:pt>
                <c:pt idx="13">
                  <c:v>33.200000000000003</c:v>
                </c:pt>
                <c:pt idx="14">
                  <c:v>40.700000000000003</c:v>
                </c:pt>
                <c:pt idx="15">
                  <c:v>48.2</c:v>
                </c:pt>
                <c:pt idx="16">
                  <c:v>52.9</c:v>
                </c:pt>
                <c:pt idx="17">
                  <c:v>52.9</c:v>
                </c:pt>
                <c:pt idx="18">
                  <c:v>52.9</c:v>
                </c:pt>
                <c:pt idx="19">
                  <c:v>52.9</c:v>
                </c:pt>
                <c:pt idx="20">
                  <c:v>52.9</c:v>
                </c:pt>
                <c:pt idx="21">
                  <c:v>52.9</c:v>
                </c:pt>
                <c:pt idx="22">
                  <c:v>52.9</c:v>
                </c:pt>
                <c:pt idx="23">
                  <c:v>52.9</c:v>
                </c:pt>
              </c:numCache>
            </c:numRef>
          </c:yVal>
          <c:smooth val="0"/>
          <c:extLst xmlns:c15="http://schemas.microsoft.com/office/drawing/2012/char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606-465E-AEC3-31199DB4D9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606-465E-AEC3-31199DB4D9C9}"/>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606-465E-AEC3-31199DB4D9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606-465E-AEC3-31199DB4D9C9}"/>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606-465E-AEC3-31199DB4D9C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606-465E-AEC3-31199DB4D9C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606-465E-AEC3-31199DB4D9C9}"/>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606-465E-AEC3-31199DB4D9C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606-465E-AEC3-31199DB4D9C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606-465E-AEC3-31199DB4D9C9}"/>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606-465E-AEC3-31199DB4D9C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606-465E-AEC3-31199DB4D9C9}"/>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606-465E-AEC3-31199DB4D9C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606-465E-AEC3-31199DB4D9C9}"/>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606-465E-AEC3-31199DB4D9C9}"/>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606-465E-AEC3-31199DB4D9C9}"/>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606-465E-AEC3-31199DB4D9C9}"/>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6606-465E-AEC3-31199DB4D9C9}"/>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6606-465E-AEC3-31199DB4D9C9}"/>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6606-465E-AEC3-31199DB4D9C9}"/>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6606-465E-AEC3-31199DB4D9C9}"/>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6606-465E-AEC3-31199DB4D9C9}"/>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6606-465E-AEC3-31199DB4D9C9}"/>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6606-465E-AEC3-31199DB4D9C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6606-465E-AEC3-31199DB4D9C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BB-40FB-977B-6090983FAA4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F5-4AB7-BFE7-538B35D88CEC}"/>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F5-4AB7-BFE7-538B35D88CEC}"/>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85-4139-8B80-8CF14873E19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85-4139-8B80-8CF14873E19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85-4139-8B80-8CF14873E19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FC-49A9-9B37-16600073901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49-4FE9-BA86-FEA362E1B92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49-4FE9-BA86-FEA362E1B92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D7-4FCB-B710-C076E6A6EB30}"/>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D7-4FCB-B710-C076E6A6EB30}"/>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D7-4FCB-B710-C076E6A6EB30}"/>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D7-4FCB-B710-C076E6A6EB30}"/>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D7-4FCB-B710-C076E6A6EB30}"/>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D7-4FCB-B710-C076E6A6EB30}"/>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0F-418D-B6D3-286223E9C885}"/>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F-418D-B6D3-286223E9C885}"/>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0F-418D-B6D3-286223E9C885}"/>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F4-4121-851B-780DAF4F40A2}"/>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F4-4121-851B-780DAF4F4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54.411521999999998</c:v>
                </c:pt>
                <c:pt idx="27">
                  <c:v>#N/A</c:v>
                </c:pt>
                <c:pt idx="28">
                  <c:v>#N/A</c:v>
                </c:pt>
                <c:pt idx="29">
                  <c:v>#N/A</c:v>
                </c:pt>
                <c:pt idx="30">
                  <c:v>51.370930000000001</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129043840"/>
        <c:axId val="129127552"/>
        <c:extLst/>
      </c:scatterChart>
      <c:valAx>
        <c:axId val="129043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27552"/>
        <c:crosses val="autoZero"/>
        <c:crossBetween val="midCat"/>
        <c:majorUnit val="5"/>
      </c:valAx>
      <c:valAx>
        <c:axId val="129127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04384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71.2</c:v>
                </c:pt>
                <c:pt idx="12">
                  <c:v>71.2</c:v>
                </c:pt>
                <c:pt idx="13">
                  <c:v>71.2</c:v>
                </c:pt>
                <c:pt idx="14">
                  <c:v>71.2</c:v>
                </c:pt>
                <c:pt idx="15">
                  <c:v>71.2</c:v>
                </c:pt>
                <c:pt idx="16">
                  <c:v>75.2</c:v>
                </c:pt>
                <c:pt idx="17">
                  <c:v>79.099999999999994</c:v>
                </c:pt>
                <c:pt idx="18">
                  <c:v>83.1</c:v>
                </c:pt>
                <c:pt idx="19">
                  <c:v>83.7</c:v>
                </c:pt>
                <c:pt idx="20">
                  <c:v>83.7</c:v>
                </c:pt>
                <c:pt idx="21">
                  <c:v>83.7</c:v>
                </c:pt>
                <c:pt idx="22">
                  <c:v>83.7</c:v>
                </c:pt>
                <c:pt idx="23">
                  <c:v>83.7</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9E-46C0-A5BE-2E276D89FF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9E-46C0-A5BE-2E276D89FF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9E-46C0-A5BE-2E276D89FF4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9E-46C0-A5BE-2E276D89FF4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9E-46C0-A5BE-2E276D89FF4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9E-46C0-A5BE-2E276D89FF4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9E-46C0-A5BE-2E276D89FF4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9E-46C0-A5BE-2E276D89FF4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9E-46C0-A5BE-2E276D89FF4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9E-46C0-A5BE-2E276D89FF4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9E-46C0-A5BE-2E276D89FF4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9E-46C0-A5BE-2E276D89FF4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9E-46C0-A5BE-2E276D89FF4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29E-46C0-A5BE-2E276D89FF4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29E-46C0-A5BE-2E276D89FF4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29E-46C0-A5BE-2E276D89FF4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29E-46C0-A5BE-2E276D89FF4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29E-46C0-A5BE-2E276D89FF4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29E-46C0-A5BE-2E276D89FF4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29E-46C0-A5BE-2E276D89FF4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29E-46C0-A5BE-2E276D89FF4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29E-46C0-A5BE-2E276D89FF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29E-46C0-A5BE-2E276D89FF4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8C-4495-A7D0-0D54B0E3519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11-44BC-814C-2A813FE618A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11-44BC-814C-2A813FE618A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D6-4FDF-9690-07B899E241A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D6-4FDF-9690-07B899E241A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D6-4FDF-9690-07B899E241A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BE-4332-B13A-7D621A60552C}"/>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CB-482B-8F6F-CE9D719C15A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CB-482B-8F6F-CE9D719C15A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3D-4DDF-9F58-B90608A1511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3D-4DDF-9F58-B90608A1511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3D-4DDF-9F58-B90608A1511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33D-4DDF-9F58-B90608A1511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33D-4DDF-9F58-B90608A1511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33D-4DDF-9F58-B90608A1511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2E-4AEC-A785-0471B84E2A99}"/>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2E-4AEC-A785-0471B84E2A99}"/>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2E-4AEC-A785-0471B84E2A99}"/>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2C-44C6-84A3-14D7EB0CBAF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2C-44C6-84A3-14D7EB0CB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78.649856999999997</c:v>
                </c:pt>
                <c:pt idx="27">
                  <c:v>#N/A</c:v>
                </c:pt>
                <c:pt idx="28">
                  <c:v>#N/A</c:v>
                </c:pt>
                <c:pt idx="29">
                  <c:v>#N/A</c:v>
                </c:pt>
                <c:pt idx="30">
                  <c:v>88.755830000000003</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57.6</c:v>
                </c:pt>
                <c:pt idx="12">
                  <c:v>57.6</c:v>
                </c:pt>
                <c:pt idx="13">
                  <c:v>57.6</c:v>
                </c:pt>
                <c:pt idx="14">
                  <c:v>57.6</c:v>
                </c:pt>
                <c:pt idx="15">
                  <c:v>57.6</c:v>
                </c:pt>
                <c:pt idx="16">
                  <c:v>57.6</c:v>
                </c:pt>
                <c:pt idx="17">
                  <c:v>57.6</c:v>
                </c:pt>
                <c:pt idx="18">
                  <c:v>57.6</c:v>
                </c:pt>
                <c:pt idx="19">
                  <c:v>57.6</c:v>
                </c:pt>
                <c:pt idx="20">
                  <c:v>57.6</c:v>
                </c:pt>
                <c:pt idx="21">
                  <c:v>57.6</c:v>
                </c:pt>
                <c:pt idx="22">
                  <c:v>57.6</c:v>
                </c:pt>
                <c:pt idx="23">
                  <c:v>57.6</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29E-46C0-A5BE-2E276D89FF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29E-46C0-A5BE-2E276D89FF45}"/>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29E-46C0-A5BE-2E276D89FF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29E-46C0-A5BE-2E276D89FF45}"/>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29E-46C0-A5BE-2E276D89FF4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29E-46C0-A5BE-2E276D89FF4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29E-46C0-A5BE-2E276D89FF4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29E-46C0-A5BE-2E276D89FF4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29E-46C0-A5BE-2E276D89FF4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29E-46C0-A5BE-2E276D89FF4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29E-46C0-A5BE-2E276D89FF4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29E-46C0-A5BE-2E276D89FF4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29E-46C0-A5BE-2E276D89FF4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29E-46C0-A5BE-2E276D89FF4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29E-46C0-A5BE-2E276D89FF4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29E-46C0-A5BE-2E276D89FF4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29E-46C0-A5BE-2E276D89FF4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29E-46C0-A5BE-2E276D89FF4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29E-46C0-A5BE-2E276D89FF4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29E-46C0-A5BE-2E276D89FF4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29E-46C0-A5BE-2E276D89FF4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29E-46C0-A5BE-2E276D89FF4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29E-46C0-A5BE-2E276D89FF4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29E-46C0-A5BE-2E276D89FF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29E-46C0-A5BE-2E276D89FF4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8C-4495-A7D0-0D54B0E3519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11-44BC-814C-2A813FE618A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11-44BC-814C-2A813FE618A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D6-4FDF-9690-07B899E241A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D6-4FDF-9690-07B899E241A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D6-4FDF-9690-07B899E241A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BE-4332-B13A-7D621A60552C}"/>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CB-482B-8F6F-CE9D719C15A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CB-482B-8F6F-CE9D719C15A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3D-4DDF-9F58-B90608A1511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3D-4DDF-9F58-B90608A1511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3D-4DDF-9F58-B90608A1511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3D-4DDF-9F58-B90608A1511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3D-4DDF-9F58-B90608A1511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3D-4DDF-9F58-B90608A1511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2E-4AEC-A785-0471B84E2A99}"/>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2E-4AEC-A785-0471B84E2A99}"/>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2E-4AEC-A785-0471B84E2A99}"/>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2C-44C6-84A3-14D7EB0CBAF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2C-44C6-84A3-14D7EB0CB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57.198998999999993</c:v>
                </c:pt>
                <c:pt idx="27">
                  <c:v>#N/A</c:v>
                </c:pt>
                <c:pt idx="28">
                  <c:v>#N/A</c:v>
                </c:pt>
                <c:pt idx="29">
                  <c:v>#N/A</c:v>
                </c:pt>
                <c:pt idx="30">
                  <c:v>57.952489999999997</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71.2</c:v>
                </c:pt>
                <c:pt idx="12">
                  <c:v>71.2</c:v>
                </c:pt>
                <c:pt idx="13">
                  <c:v>71.2</c:v>
                </c:pt>
                <c:pt idx="14">
                  <c:v>71.2</c:v>
                </c:pt>
                <c:pt idx="15">
                  <c:v>71.2</c:v>
                </c:pt>
                <c:pt idx="16">
                  <c:v>75.2</c:v>
                </c:pt>
                <c:pt idx="17">
                  <c:v>79.099999999999994</c:v>
                </c:pt>
                <c:pt idx="18">
                  <c:v>83.1</c:v>
                </c:pt>
                <c:pt idx="19">
                  <c:v>87.1</c:v>
                </c:pt>
                <c:pt idx="20">
                  <c:v>91.1</c:v>
                </c:pt>
                <c:pt idx="21">
                  <c:v>95.1</c:v>
                </c:pt>
                <c:pt idx="22">
                  <c:v>99</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29E-46C0-A5BE-2E276D89FF4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29E-46C0-A5BE-2E276D89FF4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29E-46C0-A5BE-2E276D89FF4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29E-46C0-A5BE-2E276D89FF4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29E-46C0-A5BE-2E276D89FF4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29E-46C0-A5BE-2E276D89FF4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29E-46C0-A5BE-2E276D89FF4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29E-46C0-A5BE-2E276D89FF4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29E-46C0-A5BE-2E276D89FF4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129E-46C0-A5BE-2E276D89FF4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129E-46C0-A5BE-2E276D89FF4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129E-46C0-A5BE-2E276D89FF4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129E-46C0-A5BE-2E276D89FF4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129E-46C0-A5BE-2E276D89FF4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129E-46C0-A5BE-2E276D89FF4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129E-46C0-A5BE-2E276D89FF4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129E-46C0-A5BE-2E276D89FF4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129E-46C0-A5BE-2E276D89FF4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129E-46C0-A5BE-2E276D89FF4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129E-46C0-A5BE-2E276D89FF4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129E-46C0-A5BE-2E276D89FF4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129E-46C0-A5BE-2E276D89FF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129E-46C0-A5BE-2E276D89FF4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8C-4495-A7D0-0D54B0E3519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11-44BC-814C-2A813FE618A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11-44BC-814C-2A813FE618A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D6-4FDF-9690-07B899E241AD}"/>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D6-4FDF-9690-07B899E241AD}"/>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D6-4FDF-9690-07B899E241AD}"/>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BE-4332-B13A-7D621A60552C}"/>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B-482B-8F6F-CE9D719C15A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CB-482B-8F6F-CE9D719C15A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3D-4DDF-9F58-B90608A1511E}"/>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3D-4DDF-9F58-B90608A1511E}"/>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3D-4DDF-9F58-B90608A1511E}"/>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3D-4DDF-9F58-B90608A1511E}"/>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3D-4DDF-9F58-B90608A1511E}"/>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3D-4DDF-9F58-B90608A1511E}"/>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2E-4AEC-A785-0471B84E2A99}"/>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2E-4AEC-A785-0471B84E2A99}"/>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2E-4AEC-A785-0471B84E2A99}"/>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2C-44C6-84A3-14D7EB0CBAFB}"/>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2C-44C6-84A3-14D7EB0CB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79.710000000000008</c:v>
                </c:pt>
                <c:pt idx="27">
                  <c:v>#N/A</c:v>
                </c:pt>
                <c:pt idx="28">
                  <c:v>#N/A</c:v>
                </c:pt>
                <c:pt idx="29">
                  <c:v>#N/A</c:v>
                </c:pt>
                <c:pt idx="30">
                  <c:v>88.755830000000003</c:v>
                </c:pt>
                <c:pt idx="31">
                  <c:v>#N/A</c:v>
                </c:pt>
                <c:pt idx="32">
                  <c:v>#N/A</c:v>
                </c:pt>
                <c:pt idx="33">
                  <c:v>70.992236844158995</c:v>
                </c:pt>
                <c:pt idx="34">
                  <c:v>#N/A</c:v>
                </c:pt>
                <c:pt idx="35">
                  <c:v>92.788029584555602</c:v>
                </c:pt>
                <c:pt idx="36">
                  <c:v>#N/A</c:v>
                </c:pt>
                <c:pt idx="37">
                  <c:v>94.025929992460462</c:v>
                </c:pt>
                <c:pt idx="38">
                  <c:v>#N/A</c:v>
                </c:pt>
                <c:pt idx="39">
                  <c:v>95.151295218225471</c:v>
                </c:pt>
                <c:pt idx="40">
                  <c:v>#N/A</c:v>
                </c:pt>
                <c:pt idx="41">
                  <c:v>#N/A</c:v>
                </c:pt>
                <c:pt idx="42">
                  <c:v>96.197414982575609</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130900736"/>
        <c:axId val="130902272"/>
      </c:scatterChart>
      <c:valAx>
        <c:axId val="130900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902272"/>
        <c:crosses val="autoZero"/>
        <c:crossBetween val="midCat"/>
        <c:majorUnit val="5"/>
      </c:valAx>
      <c:valAx>
        <c:axId val="13090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900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56.6</c:v>
                </c:pt>
                <c:pt idx="12">
                  <c:v>56.6</c:v>
                </c:pt>
                <c:pt idx="13">
                  <c:v>56.6</c:v>
                </c:pt>
                <c:pt idx="14">
                  <c:v>56.6</c:v>
                </c:pt>
                <c:pt idx="15">
                  <c:v>56.6</c:v>
                </c:pt>
                <c:pt idx="16">
                  <c:v>62.3</c:v>
                </c:pt>
                <c:pt idx="17">
                  <c:v>68</c:v>
                </c:pt>
                <c:pt idx="18">
                  <c:v>73.7</c:v>
                </c:pt>
                <c:pt idx="19">
                  <c:v>74.5</c:v>
                </c:pt>
                <c:pt idx="20">
                  <c:v>74.5</c:v>
                </c:pt>
                <c:pt idx="21">
                  <c:v>74.5</c:v>
                </c:pt>
                <c:pt idx="22">
                  <c:v>74.5</c:v>
                </c:pt>
                <c:pt idx="23">
                  <c:v>74.5</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52.3</c:v>
                </c:pt>
                <c:pt idx="12">
                  <c:v>52.3</c:v>
                </c:pt>
                <c:pt idx="13">
                  <c:v>52.3</c:v>
                </c:pt>
                <c:pt idx="14">
                  <c:v>52.3</c:v>
                </c:pt>
                <c:pt idx="15">
                  <c:v>52.3</c:v>
                </c:pt>
                <c:pt idx="16">
                  <c:v>52.3</c:v>
                </c:pt>
                <c:pt idx="17">
                  <c:v>52.3</c:v>
                </c:pt>
                <c:pt idx="18">
                  <c:v>52.3</c:v>
                </c:pt>
                <c:pt idx="19">
                  <c:v>52.3</c:v>
                </c:pt>
                <c:pt idx="20">
                  <c:v>52.3</c:v>
                </c:pt>
                <c:pt idx="21">
                  <c:v>52.3</c:v>
                </c:pt>
                <c:pt idx="22">
                  <c:v>52.3</c:v>
                </c:pt>
                <c:pt idx="23">
                  <c:v>52.3</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E4-4636-8FB6-141F0D73B4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E4-4636-8FB6-141F0D73B4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E4-4636-8FB6-141F0D73B4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E4-4636-8FB6-141F0D73B4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E4-4636-8FB6-141F0D73B47F}"/>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E4-4636-8FB6-141F0D73B47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E4-4636-8FB6-141F0D73B47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E4-4636-8FB6-141F0D73B47F}"/>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E4-4636-8FB6-141F0D73B47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E4-4636-8FB6-141F0D73B47F}"/>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E4-4636-8FB6-141F0D73B47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E4-4636-8FB6-141F0D73B47F}"/>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E4-4636-8FB6-141F0D73B47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E4-4636-8FB6-141F0D73B47F}"/>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9E4-4636-8FB6-141F0D73B47F}"/>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9E4-4636-8FB6-141F0D73B47F}"/>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9E4-4636-8FB6-141F0D73B47F}"/>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9E4-4636-8FB6-141F0D73B47F}"/>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9E4-4636-8FB6-141F0D73B47F}"/>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9E4-4636-8FB6-141F0D73B47F}"/>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9E4-4636-8FB6-141F0D73B47F}"/>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9E4-4636-8FB6-141F0D73B47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9E4-4636-8FB6-141F0D73B47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61-45BD-AE94-B8779DA790A2}"/>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AB-4490-A929-FD357CA4C013}"/>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AB-4490-A929-FD357CA4C01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FD-4753-BB0E-33C8E21413D9}"/>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FD-4753-BB0E-33C8E21413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FD-4753-BB0E-33C8E21413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E8-4715-B098-527FEC00CA76}"/>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F6-4C24-86E6-55B57CFBBFB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F6-4C24-86E6-55B57CFBBFB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AD-431D-8C9B-C63C4899CF8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AD-431D-8C9B-C63C4899CF8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AD-431D-8C9B-C63C4899CF8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AD-431D-8C9B-C63C4899CF8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AD-431D-8C9B-C63C4899CF8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AD-431D-8C9B-C63C4899CF8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B2-48AE-9876-BECCA99A3566}"/>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B2-48AE-9876-BECCA99A3566}"/>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B2-48AE-9876-BECCA99A3566}"/>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2A-40A1-B3DC-7919E8B5BDF8}"/>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02A-40A1-B3DC-7919E8B5BD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71.732041999999993</c:v>
                </c:pt>
                <c:pt idx="27">
                  <c:v>#N/A</c:v>
                </c:pt>
                <c:pt idx="28">
                  <c:v>#N/A</c:v>
                </c:pt>
                <c:pt idx="29">
                  <c:v>#N/A</c:v>
                </c:pt>
                <c:pt idx="30">
                  <c:v>77.234769999999997</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9E4-4636-8FB6-141F0D73B4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9E4-4636-8FB6-141F0D73B47F}"/>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9E4-4636-8FB6-141F0D73B4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9E4-4636-8FB6-141F0D73B47F}"/>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9E4-4636-8FB6-141F0D73B4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9E4-4636-8FB6-141F0D73B4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9E4-4636-8FB6-141F0D73B47F}"/>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9E4-4636-8FB6-141F0D73B47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9E4-4636-8FB6-141F0D73B47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9E4-4636-8FB6-141F0D73B47F}"/>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9E4-4636-8FB6-141F0D73B47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9E4-4636-8FB6-141F0D73B47F}"/>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9E4-4636-8FB6-141F0D73B47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9E4-4636-8FB6-141F0D73B47F}"/>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9E4-4636-8FB6-141F0D73B47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9E4-4636-8FB6-141F0D73B47F}"/>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9E4-4636-8FB6-141F0D73B47F}"/>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9E4-4636-8FB6-141F0D73B47F}"/>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9E4-4636-8FB6-141F0D73B47F}"/>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9E4-4636-8FB6-141F0D73B47F}"/>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9E4-4636-8FB6-141F0D73B47F}"/>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9E4-4636-8FB6-141F0D73B47F}"/>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9E4-4636-8FB6-141F0D73B47F}"/>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9E4-4636-8FB6-141F0D73B47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9E4-4636-8FB6-141F0D73B47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61-45BD-AE94-B8779DA790A2}"/>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AB-4490-A929-FD357CA4C013}"/>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AB-4490-A929-FD357CA4C01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FD-4753-BB0E-33C8E21413D9}"/>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FD-4753-BB0E-33C8E21413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FD-4753-BB0E-33C8E21413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E8-4715-B098-527FEC00CA76}"/>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F6-4C24-86E6-55B57CFBBFB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F6-4C24-86E6-55B57CFBBFB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AD-431D-8C9B-C63C4899CF8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AD-431D-8C9B-C63C4899CF8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AD-431D-8C9B-C63C4899CF8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AD-431D-8C9B-C63C4899CF8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AD-431D-8C9B-C63C4899CF8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AD-431D-8C9B-C63C4899CF8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B2-48AE-9876-BECCA99A3566}"/>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B2-48AE-9876-BECCA99A3566}"/>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B2-48AE-9876-BECCA99A3566}"/>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2A-40A1-B3DC-7919E8B5BDF8}"/>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2A-40A1-B3DC-7919E8B5BD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54.147961000000002</c:v>
                </c:pt>
                <c:pt idx="27">
                  <c:v>#N/A</c:v>
                </c:pt>
                <c:pt idx="28">
                  <c:v>#N/A</c:v>
                </c:pt>
                <c:pt idx="29">
                  <c:v>#N/A</c:v>
                </c:pt>
                <c:pt idx="30">
                  <c:v>50.509279999999997</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56.6</c:v>
                </c:pt>
                <c:pt idx="12">
                  <c:v>56.6</c:v>
                </c:pt>
                <c:pt idx="13">
                  <c:v>56.6</c:v>
                </c:pt>
                <c:pt idx="14">
                  <c:v>56.6</c:v>
                </c:pt>
                <c:pt idx="15">
                  <c:v>56.6</c:v>
                </c:pt>
                <c:pt idx="16">
                  <c:v>62.3</c:v>
                </c:pt>
                <c:pt idx="17">
                  <c:v>68</c:v>
                </c:pt>
                <c:pt idx="18">
                  <c:v>73.7</c:v>
                </c:pt>
                <c:pt idx="19">
                  <c:v>79.400000000000006</c:v>
                </c:pt>
                <c:pt idx="20">
                  <c:v>85.1</c:v>
                </c:pt>
                <c:pt idx="21">
                  <c:v>90.8</c:v>
                </c:pt>
                <c:pt idx="22">
                  <c:v>96.5</c:v>
                </c:pt>
                <c:pt idx="23">
                  <c:v>100</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9E4-4636-8FB6-141F0D73B4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9E4-4636-8FB6-141F0D73B4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9E4-4636-8FB6-141F0D73B4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9E4-4636-8FB6-141F0D73B4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9E4-4636-8FB6-141F0D73B47F}"/>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9E4-4636-8FB6-141F0D73B47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9E4-4636-8FB6-141F0D73B47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9E4-4636-8FB6-141F0D73B47F}"/>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9E4-4636-8FB6-141F0D73B47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19E4-4636-8FB6-141F0D73B47F}"/>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19E4-4636-8FB6-141F0D73B47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19E4-4636-8FB6-141F0D73B47F}"/>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19E4-4636-8FB6-141F0D73B47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19E4-4636-8FB6-141F0D73B47F}"/>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19E4-4636-8FB6-141F0D73B47F}"/>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19E4-4636-8FB6-141F0D73B47F}"/>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19E4-4636-8FB6-141F0D73B47F}"/>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19E4-4636-8FB6-141F0D73B47F}"/>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19E4-4636-8FB6-141F0D73B47F}"/>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19E4-4636-8FB6-141F0D73B47F}"/>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19E4-4636-8FB6-141F0D73B47F}"/>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19E4-4636-8FB6-141F0D73B47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19E4-4636-8FB6-141F0D73B47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61-45BD-AE94-B8779DA790A2}"/>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AB-4490-A929-FD357CA4C013}"/>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AB-4490-A929-FD357CA4C01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FD-4753-BB0E-33C8E21413D9}"/>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FD-4753-BB0E-33C8E21413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FD-4753-BB0E-33C8E21413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E8-4715-B098-527FEC00CA76}"/>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F6-4C24-86E6-55B57CFBBFB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F6-4C24-86E6-55B57CFBBFB6}"/>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AD-431D-8C9B-C63C4899CF81}"/>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D-431D-8C9B-C63C4899CF81}"/>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AD-431D-8C9B-C63C4899CF81}"/>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AD-431D-8C9B-C63C4899CF81}"/>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AD-431D-8C9B-C63C4899CF81}"/>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AD-431D-8C9B-C63C4899CF81}"/>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B2-48AE-9876-BECCA99A3566}"/>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B2-48AE-9876-BECCA99A3566}"/>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B2-48AE-9876-BECCA99A3566}"/>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A-40A1-B3DC-7919E8B5BDF8}"/>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2A-40A1-B3DC-7919E8B5BD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72.98</c:v>
                </c:pt>
                <c:pt idx="27">
                  <c:v>#N/A</c:v>
                </c:pt>
                <c:pt idx="28">
                  <c:v>#N/A</c:v>
                </c:pt>
                <c:pt idx="29">
                  <c:v>#N/A</c:v>
                </c:pt>
                <c:pt idx="30">
                  <c:v>77.236459999999994</c:v>
                </c:pt>
                <c:pt idx="31">
                  <c:v>#N/A</c:v>
                </c:pt>
                <c:pt idx="32">
                  <c:v>#N/A</c:v>
                </c:pt>
                <c:pt idx="33">
                  <c:v>55.708641200420338</c:v>
                </c:pt>
                <c:pt idx="34">
                  <c:v>#N/A</c:v>
                </c:pt>
                <c:pt idx="35">
                  <c:v>87.314471495434162</c:v>
                </c:pt>
                <c:pt idx="36">
                  <c:v>#N/A</c:v>
                </c:pt>
                <c:pt idx="37">
                  <c:v>89.484854809644162</c:v>
                </c:pt>
                <c:pt idx="38">
                  <c:v>#N/A</c:v>
                </c:pt>
                <c:pt idx="39">
                  <c:v>91.36540190265687</c:v>
                </c:pt>
                <c:pt idx="40">
                  <c:v>#N/A</c:v>
                </c:pt>
                <c:pt idx="41">
                  <c:v>#N/A</c:v>
                </c:pt>
                <c:pt idx="42">
                  <c:v>93.117845829251891</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131749376"/>
        <c:axId val="131750912"/>
      </c:scatterChart>
      <c:valAx>
        <c:axId val="13174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50912"/>
        <c:crosses val="autoZero"/>
        <c:crossBetween val="midCat"/>
        <c:majorUnit val="5"/>
      </c:valAx>
      <c:valAx>
        <c:axId val="131750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493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42.9</c:v>
                </c:pt>
                <c:pt idx="12">
                  <c:v>48.2</c:v>
                </c:pt>
                <c:pt idx="13">
                  <c:v>53.4</c:v>
                </c:pt>
                <c:pt idx="14">
                  <c:v>58.6</c:v>
                </c:pt>
                <c:pt idx="15">
                  <c:v>63.9</c:v>
                </c:pt>
                <c:pt idx="16">
                  <c:v>69.099999999999994</c:v>
                </c:pt>
                <c:pt idx="17">
                  <c:v>74.400000000000006</c:v>
                </c:pt>
                <c:pt idx="18">
                  <c:v>79.599999999999994</c:v>
                </c:pt>
                <c:pt idx="19">
                  <c:v>82.5</c:v>
                </c:pt>
                <c:pt idx="20">
                  <c:v>82.5</c:v>
                </c:pt>
                <c:pt idx="21">
                  <c:v>82.5</c:v>
                </c:pt>
                <c:pt idx="22">
                  <c:v>82.5</c:v>
                </c:pt>
                <c:pt idx="23">
                  <c:v>82.5</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42.9</c:v>
                </c:pt>
                <c:pt idx="12">
                  <c:v>48.2</c:v>
                </c:pt>
                <c:pt idx="13">
                  <c:v>53.3</c:v>
                </c:pt>
                <c:pt idx="14">
                  <c:v>53.3</c:v>
                </c:pt>
                <c:pt idx="15">
                  <c:v>53.3</c:v>
                </c:pt>
                <c:pt idx="16">
                  <c:v>53.3</c:v>
                </c:pt>
                <c:pt idx="17">
                  <c:v>53.3</c:v>
                </c:pt>
                <c:pt idx="18">
                  <c:v>53.3</c:v>
                </c:pt>
                <c:pt idx="19">
                  <c:v>53.3</c:v>
                </c:pt>
                <c:pt idx="20">
                  <c:v>53.3</c:v>
                </c:pt>
                <c:pt idx="21">
                  <c:v>53.3</c:v>
                </c:pt>
                <c:pt idx="22">
                  <c:v>53.3</c:v>
                </c:pt>
                <c:pt idx="23">
                  <c:v>53.3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21-45F0-9C29-6D330A7238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21-45F0-9C29-6D330A72389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21-45F0-9C29-6D330A72389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21-45F0-9C29-6D330A72389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21-45F0-9C29-6D330A72389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21-45F0-9C29-6D330A72389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21-45F0-9C29-6D330A72389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21-45F0-9C29-6D330A72389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21-45F0-9C29-6D330A72389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21-45F0-9C29-6D330A72389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21-45F0-9C29-6D330A72389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21-45F0-9C29-6D330A72389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21-45F0-9C29-6D330A72389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21-45F0-9C29-6D330A72389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21-45F0-9C29-6D330A72389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21-45F0-9C29-6D330A72389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21-45F0-9C29-6D330A72389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021-45F0-9C29-6D330A72389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021-45F0-9C29-6D330A72389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021-45F0-9C29-6D330A72389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021-45F0-9C29-6D330A72389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021-45F0-9C29-6D330A72389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021-45F0-9C29-6D330A72389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021-45F0-9C29-6D330A72389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0E-4372-876B-B52890629779}"/>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37-4030-B63F-ADAD29F6B0D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37-4030-B63F-ADAD29F6B0D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D6-41AC-895D-770BF3839EB9}"/>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D6-41AC-895D-770BF3839EB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D6-41AC-895D-770BF3839EB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18-4401-94CB-7279DC0BEB9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E9-4796-B314-8D409C83D7D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E9-4796-B314-8D409C83D7D8}"/>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FF-450B-85CA-DA3B608CDB84}"/>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FF-450B-85CA-DA3B608CDB84}"/>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FF-450B-85CA-DA3B608CDB84}"/>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FF-450B-85CA-DA3B608CDB84}"/>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FF-450B-85CA-DA3B608CDB84}"/>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4FF-450B-85CA-DA3B608CDB84}"/>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64-432F-BF5D-E7D519430B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64-432F-BF5D-E7D519430B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64-432F-BF5D-E7D519430B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83-4B28-A211-213CAA5880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83-4B28-A211-213CAA5880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77.745525000000001</c:v>
                </c:pt>
                <c:pt idx="27">
                  <c:v>#N/A</c:v>
                </c:pt>
                <c:pt idx="28">
                  <c:v>#N/A</c:v>
                </c:pt>
                <c:pt idx="29">
                  <c:v>#N/A</c:v>
                </c:pt>
                <c:pt idx="30">
                  <c:v>87.329497397043227</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021-45F0-9C29-6D330A7238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021-45F0-9C29-6D330A72389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021-45F0-9C29-6D330A72389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021-45F0-9C29-6D330A72389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021-45F0-9C29-6D330A72389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021-45F0-9C29-6D330A72389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021-45F0-9C29-6D330A72389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021-45F0-9C29-6D330A72389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021-45F0-9C29-6D330A72389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021-45F0-9C29-6D330A72389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021-45F0-9C29-6D330A72389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021-45F0-9C29-6D330A72389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021-45F0-9C29-6D330A72389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021-45F0-9C29-6D330A72389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021-45F0-9C29-6D330A72389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021-45F0-9C29-6D330A72389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021-45F0-9C29-6D330A72389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3021-45F0-9C29-6D330A72389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3021-45F0-9C29-6D330A72389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3021-45F0-9C29-6D330A72389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3021-45F0-9C29-6D330A72389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3021-45F0-9C29-6D330A72389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3021-45F0-9C29-6D330A72389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3021-45F0-9C29-6D330A72389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3021-45F0-9C29-6D330A72389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0E-4372-876B-B52890629779}"/>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37-4030-B63F-ADAD29F6B0D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37-4030-B63F-ADAD29F6B0D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D6-41AC-895D-770BF3839EB9}"/>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D6-41AC-895D-770BF3839EB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D6-41AC-895D-770BF3839EB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18-4401-94CB-7279DC0BEB9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E9-4796-B314-8D409C83D7D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E9-4796-B314-8D409C83D7D8}"/>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FF-450B-85CA-DA3B608CDB84}"/>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FF-450B-85CA-DA3B608CDB84}"/>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FF-450B-85CA-DA3B608CDB84}"/>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FF-450B-85CA-DA3B608CDB84}"/>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FF-450B-85CA-DA3B608CDB84}"/>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FF-450B-85CA-DA3B608CDB84}"/>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64-432F-BF5D-E7D519430B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64-432F-BF5D-E7D519430B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64-432F-BF5D-E7D519430B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83-4B28-A211-213CAA5880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83-4B28-A211-213CAA5880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52.815554999999989</c:v>
                </c:pt>
                <c:pt idx="27">
                  <c:v>#N/A</c:v>
                </c:pt>
                <c:pt idx="28">
                  <c:v>#N/A</c:v>
                </c:pt>
                <c:pt idx="29">
                  <c:v>#N/A</c:v>
                </c:pt>
                <c:pt idx="30">
                  <c:v>53.804367249204823</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42.9</c:v>
                </c:pt>
                <c:pt idx="8">
                  <c:v>42.9</c:v>
                </c:pt>
                <c:pt idx="9">
                  <c:v>42.9</c:v>
                </c:pt>
                <c:pt idx="10">
                  <c:v>42.9</c:v>
                </c:pt>
                <c:pt idx="11">
                  <c:v>42.9</c:v>
                </c:pt>
                <c:pt idx="12">
                  <c:v>48.2</c:v>
                </c:pt>
                <c:pt idx="13">
                  <c:v>53.4</c:v>
                </c:pt>
                <c:pt idx="14">
                  <c:v>58.6</c:v>
                </c:pt>
                <c:pt idx="15">
                  <c:v>63.9</c:v>
                </c:pt>
                <c:pt idx="16">
                  <c:v>69.099999999999994</c:v>
                </c:pt>
                <c:pt idx="17">
                  <c:v>74.400000000000006</c:v>
                </c:pt>
                <c:pt idx="18">
                  <c:v>79.599999999999994</c:v>
                </c:pt>
                <c:pt idx="19">
                  <c:v>84.8</c:v>
                </c:pt>
                <c:pt idx="20">
                  <c:v>90.1</c:v>
                </c:pt>
                <c:pt idx="21">
                  <c:v>95.3</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3021-45F0-9C29-6D330A7238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3021-45F0-9C29-6D330A72389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3021-45F0-9C29-6D330A72389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3021-45F0-9C29-6D330A72389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3021-45F0-9C29-6D330A72389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3021-45F0-9C29-6D330A723898}"/>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3021-45F0-9C29-6D330A72389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3021-45F0-9C29-6D330A72389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3021-45F0-9C29-6D330A723898}"/>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3021-45F0-9C29-6D330A72389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3021-45F0-9C29-6D330A723898}"/>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3021-45F0-9C29-6D330A72389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3021-45F0-9C29-6D330A723898}"/>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3021-45F0-9C29-6D330A723898}"/>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3021-45F0-9C29-6D330A723898}"/>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3021-45F0-9C29-6D330A723898}"/>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3021-45F0-9C29-6D330A723898}"/>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3021-45F0-9C29-6D330A723898}"/>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3021-45F0-9C29-6D330A723898}"/>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3021-45F0-9C29-6D330A723898}"/>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3021-45F0-9C29-6D330A723898}"/>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3021-45F0-9C29-6D330A723898}"/>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3021-45F0-9C29-6D330A72389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3021-45F0-9C29-6D330A72389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0E-4372-876B-B52890629779}"/>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37-4030-B63F-ADAD29F6B0DF}"/>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37-4030-B63F-ADAD29F6B0DF}"/>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D6-41AC-895D-770BF3839EB9}"/>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D6-41AC-895D-770BF3839EB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D6-41AC-895D-770BF3839EB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18-4401-94CB-7279DC0BEB9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E9-4796-B314-8D409C83D7D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E9-4796-B314-8D409C83D7D8}"/>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FF-450B-85CA-DA3B608CDB84}"/>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FF-450B-85CA-DA3B608CDB84}"/>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FF-450B-85CA-DA3B608CDB84}"/>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FF-450B-85CA-DA3B608CDB84}"/>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FF-450B-85CA-DA3B608CDB84}"/>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FF-450B-85CA-DA3B608CDB84}"/>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64-432F-BF5D-E7D519430B0F}"/>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64-432F-BF5D-E7D519430B0F}"/>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64-432F-BF5D-E7D519430B0F}"/>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83-4B28-A211-213CAA5880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83-4B28-A211-213CAA5880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58.14</c:v>
                </c:pt>
                <c:pt idx="19">
                  <c:v>#N/A</c:v>
                </c:pt>
                <c:pt idx="20">
                  <c:v>58.14</c:v>
                </c:pt>
                <c:pt idx="21">
                  <c:v>#N/A</c:v>
                </c:pt>
                <c:pt idx="22">
                  <c:v>56.15</c:v>
                </c:pt>
                <c:pt idx="23">
                  <c:v>#N/A</c:v>
                </c:pt>
                <c:pt idx="24">
                  <c:v>64.48</c:v>
                </c:pt>
                <c:pt idx="25">
                  <c:v>#N/A</c:v>
                </c:pt>
                <c:pt idx="26">
                  <c:v>78.650000000000006</c:v>
                </c:pt>
                <c:pt idx="27">
                  <c:v>#N/A</c:v>
                </c:pt>
                <c:pt idx="28">
                  <c:v>#N/A</c:v>
                </c:pt>
                <c:pt idx="29">
                  <c:v>#N/A</c:v>
                </c:pt>
                <c:pt idx="30">
                  <c:v>87.33187996616752</c:v>
                </c:pt>
                <c:pt idx="31">
                  <c:v>#N/A</c:v>
                </c:pt>
                <c:pt idx="32">
                  <c:v>#N/A</c:v>
                </c:pt>
                <c:pt idx="33">
                  <c:v>70.222358189177086</c:v>
                </c:pt>
                <c:pt idx="34">
                  <c:v>#N/A</c:v>
                </c:pt>
                <c:pt idx="35">
                  <c:v>92.323234179250036</c:v>
                </c:pt>
                <c:pt idx="36">
                  <c:v>#N/A</c:v>
                </c:pt>
                <c:pt idx="37">
                  <c:v>93.653737404825904</c:v>
                </c:pt>
                <c:pt idx="38">
                  <c:v>#N/A</c:v>
                </c:pt>
                <c:pt idx="39">
                  <c:v>94.55854140247277</c:v>
                </c:pt>
                <c:pt idx="40">
                  <c:v>#N/A</c:v>
                </c:pt>
                <c:pt idx="41">
                  <c:v>#N/A</c:v>
                </c:pt>
                <c:pt idx="42">
                  <c:v>95.838825098815292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33178880"/>
        <c:axId val="133180416"/>
      </c:scatterChart>
      <c:valAx>
        <c:axId val="133178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0416"/>
        <c:crosses val="autoZero"/>
        <c:crossBetween val="midCat"/>
        <c:majorUnit val="5"/>
      </c:valAx>
      <c:valAx>
        <c:axId val="133180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78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570-4067-9AC5-107B4579DB4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94.906663839999993</c:v>
                </c:pt>
                <c:pt idx="1">
                  <c:v>93.522595550000005</c:v>
                </c:pt>
                <c:pt idx="2">
                  <c:v>92.891201229999993</c:v>
                </c:pt>
                <c:pt idx="3">
                  <c:v>1E-10</c:v>
                </c:pt>
                <c:pt idx="4">
                  <c:v>93.40828741</c:v>
                </c:pt>
                <c:pt idx="5">
                  <c:v>89.741215449999999</c:v>
                </c:pt>
              </c:numCache>
            </c:numRef>
          </c:val>
          <c:extLst>
            <c:ext xmlns:c16="http://schemas.microsoft.com/office/drawing/2014/chart" uri="{C3380CC4-5D6E-409C-BE32-E72D297353CC}">
              <c16:uniqueId val="{00000002-8570-4067-9AC5-107B4579DB4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0</c:v>
                </c:pt>
                <c:pt idx="3">
                  <c:v>1E-10</c:v>
                </c:pt>
                <c:pt idx="4">
                  <c:v>0</c:v>
                </c:pt>
                <c:pt idx="5">
                  <c:v>0</c:v>
                </c:pt>
              </c:numCache>
            </c:numRef>
          </c:val>
          <c:extLst>
            <c:ext xmlns:c16="http://schemas.microsoft.com/office/drawing/2014/chart" uri="{C3380CC4-5D6E-409C-BE32-E72D297353CC}">
              <c16:uniqueId val="{00000003-8570-4067-9AC5-107B4579DB4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4-8570-4067-9AC5-107B4579DB4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5.0933361570000004</c:v>
                </c:pt>
                <c:pt idx="1">
                  <c:v>6.477404452</c:v>
                </c:pt>
                <c:pt idx="2">
                  <c:v>7.1087987669999997</c:v>
                </c:pt>
                <c:pt idx="3">
                  <c:v>1E-10</c:v>
                </c:pt>
                <c:pt idx="4">
                  <c:v>6.5917125939999996</c:v>
                </c:pt>
                <c:pt idx="5">
                  <c:v>10.25878455</c:v>
                </c:pt>
              </c:numCache>
            </c:numRef>
          </c:val>
          <c:extLst>
            <c:ext xmlns:c16="http://schemas.microsoft.com/office/drawing/2014/chart" uri="{C3380CC4-5D6E-409C-BE32-E72D297353CC}">
              <c16:uniqueId val="{00000005-8570-4067-9AC5-107B4579DB4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38-4F7B-8FA1-B82E93C12B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38-4F7B-8FA1-B82E93C12B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8-4F7B-8FA1-B82E93C12B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8-4F7B-8FA1-B82E93C12B5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38-4F7B-8FA1-B82E93C12B5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38-4F7B-8FA1-B82E93C12B5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38-4F7B-8FA1-B82E93C12B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38-4F7B-8FA1-B82E93C12B5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38-4F7B-8FA1-B82E93C12B5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38-4F7B-8FA1-B82E93C12B5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38-4F7B-8FA1-B82E93C12B5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38-4F7B-8FA1-B82E93C12B5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38-4F7B-8FA1-B82E93C12B5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38-4F7B-8FA1-B82E93C12B5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38-4F7B-8FA1-B82E93C12B5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38-4F7B-8FA1-B82E93C12B5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38-4F7B-8FA1-B82E93C12B5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38-4F7B-8FA1-B82E93C12B5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38-4F7B-8FA1-B82E93C12B5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38-4F7B-8FA1-B82E93C12B5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538-4F7B-8FA1-B82E93C12B5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538-4F7B-8FA1-B82E93C12B5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538-4F7B-8FA1-B82E93C12B5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3D-4876-9906-35F01C389164}"/>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05-42E9-B161-114222A39A5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05-42E9-B161-114222A39A5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2A-4A08-A9D9-3787C72FC83F}"/>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2A-4A08-A9D9-3787C72FC83F}"/>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2A-4A08-A9D9-3787C72FC83F}"/>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9D-4EA2-849B-F6F28F68D4F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6A-4DB2-A707-155ACDBDAA2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6A-4DB2-A707-155ACDBDAA2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C3-4AA7-BB95-4C44B63DCAE5}"/>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C3-4AA7-BB95-4C44B63DCAE5}"/>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2C3-4AA7-BB95-4C44B63DCAE5}"/>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2C3-4AA7-BB95-4C44B63DCAE5}"/>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2C3-4AA7-BB95-4C44B63DCAE5}"/>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2C3-4AA7-BB95-4C44B63DCAE5}"/>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A2-4041-9642-C4608BA184C1}"/>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A2-4041-9642-C4608BA184C1}"/>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A2-4041-9642-C4608BA184C1}"/>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94-4648-A3B2-8FEE99D81401}"/>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294-4648-A3B2-8FEE99D81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538-4F7B-8FA1-B82E93C12B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538-4F7B-8FA1-B82E93C12B55}"/>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538-4F7B-8FA1-B82E93C12B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538-4F7B-8FA1-B82E93C12B55}"/>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538-4F7B-8FA1-B82E93C12B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538-4F7B-8FA1-B82E93C12B5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538-4F7B-8FA1-B82E93C12B5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538-4F7B-8FA1-B82E93C12B5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538-4F7B-8FA1-B82E93C12B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538-4F7B-8FA1-B82E93C12B5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538-4F7B-8FA1-B82E93C12B5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538-4F7B-8FA1-B82E93C12B5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538-4F7B-8FA1-B82E93C12B5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538-4F7B-8FA1-B82E93C12B5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538-4F7B-8FA1-B82E93C12B5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538-4F7B-8FA1-B82E93C12B5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538-4F7B-8FA1-B82E93C12B5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538-4F7B-8FA1-B82E93C12B5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538-4F7B-8FA1-B82E93C12B5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F538-4F7B-8FA1-B82E93C12B5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F538-4F7B-8FA1-B82E93C12B5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F538-4F7B-8FA1-B82E93C12B5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F538-4F7B-8FA1-B82E93C12B5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F538-4F7B-8FA1-B82E93C12B5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F538-4F7B-8FA1-B82E93C12B5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3D-4876-9906-35F01C389164}"/>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05-42E9-B161-114222A39A5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05-42E9-B161-114222A39A5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2A-4A08-A9D9-3787C72FC83F}"/>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2A-4A08-A9D9-3787C72FC83F}"/>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2A-4A08-A9D9-3787C72FC83F}"/>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9D-4EA2-849B-F6F28F68D4F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6A-4DB2-A707-155ACDBDAA2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6A-4DB2-A707-155ACDBDAA2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C3-4AA7-BB95-4C44B63DCAE5}"/>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C3-4AA7-BB95-4C44B63DCAE5}"/>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C3-4AA7-BB95-4C44B63DCAE5}"/>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C3-4AA7-BB95-4C44B63DCAE5}"/>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C3-4AA7-BB95-4C44B63DCAE5}"/>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C3-4AA7-BB95-4C44B63DCAE5}"/>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A2-4041-9642-C4608BA184C1}"/>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A2-4041-9642-C4608BA184C1}"/>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A2-4041-9642-C4608BA184C1}"/>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94-4648-A3B2-8FEE99D81401}"/>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94-4648-A3B2-8FEE99D81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F538-4F7B-8FA1-B82E93C12B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538-4F7B-8FA1-B82E93C12B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F538-4F7B-8FA1-B82E93C12B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F538-4F7B-8FA1-B82E93C12B5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F538-4F7B-8FA1-B82E93C12B55}"/>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F538-4F7B-8FA1-B82E93C12B5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F538-4F7B-8FA1-B82E93C12B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F538-4F7B-8FA1-B82E93C12B55}"/>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F538-4F7B-8FA1-B82E93C12B5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F538-4F7B-8FA1-B82E93C12B55}"/>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F538-4F7B-8FA1-B82E93C12B5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F538-4F7B-8FA1-B82E93C12B55}"/>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F538-4F7B-8FA1-B82E93C12B5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F538-4F7B-8FA1-B82E93C12B55}"/>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F538-4F7B-8FA1-B82E93C12B55}"/>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F538-4F7B-8FA1-B82E93C12B55}"/>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F538-4F7B-8FA1-B82E93C12B55}"/>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F538-4F7B-8FA1-B82E93C12B55}"/>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F538-4F7B-8FA1-B82E93C12B55}"/>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F538-4F7B-8FA1-B82E93C12B55}"/>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F538-4F7B-8FA1-B82E93C12B55}"/>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F538-4F7B-8FA1-B82E93C12B5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F538-4F7B-8FA1-B82E93C12B5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3D-4876-9906-35F01C389164}"/>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05-42E9-B161-114222A39A5B}"/>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05-42E9-B161-114222A39A5B}"/>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2A-4A08-A9D9-3787C72FC83F}"/>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2A-4A08-A9D9-3787C72FC83F}"/>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2A-4A08-A9D9-3787C72FC83F}"/>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9D-4EA2-849B-F6F28F68D4F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6A-4DB2-A707-155ACDBDAA2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6A-4DB2-A707-155ACDBDAA27}"/>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C3-4AA7-BB95-4C44B63DCAE5}"/>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C3-4AA7-BB95-4C44B63DCAE5}"/>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C3-4AA7-BB95-4C44B63DCAE5}"/>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C3-4AA7-BB95-4C44B63DCAE5}"/>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C3-4AA7-BB95-4C44B63DCAE5}"/>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C3-4AA7-BB95-4C44B63DCAE5}"/>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A2-4041-9642-C4608BA184C1}"/>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A2-4041-9642-C4608BA184C1}"/>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A2-4041-9642-C4608BA184C1}"/>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94-4648-A3B2-8FEE99D81401}"/>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4-4648-A3B2-8FEE99D814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35002752"/>
        <c:axId val="135348608"/>
      </c:scatterChart>
      <c:valAx>
        <c:axId val="13500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348608"/>
        <c:crosses val="autoZero"/>
        <c:crossBetween val="midCat"/>
        <c:majorUnit val="5"/>
      </c:valAx>
      <c:valAx>
        <c:axId val="135348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02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14.4</c:v>
                </c:pt>
                <c:pt idx="12">
                  <c:v>22.3</c:v>
                </c:pt>
                <c:pt idx="13">
                  <c:v>30.3</c:v>
                </c:pt>
                <c:pt idx="14">
                  <c:v>38.200000000000003</c:v>
                </c:pt>
                <c:pt idx="15">
                  <c:v>46.2</c:v>
                </c:pt>
                <c:pt idx="16">
                  <c:v>54.1</c:v>
                </c:pt>
                <c:pt idx="17">
                  <c:v>62.1</c:v>
                </c:pt>
                <c:pt idx="18">
                  <c:v>70</c:v>
                </c:pt>
                <c:pt idx="19">
                  <c:v>75</c:v>
                </c:pt>
                <c:pt idx="20">
                  <c:v>75</c:v>
                </c:pt>
                <c:pt idx="21">
                  <c:v>75</c:v>
                </c:pt>
                <c:pt idx="22">
                  <c:v>75</c:v>
                </c:pt>
                <c:pt idx="23">
                  <c:v>75</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14.4</c:v>
                </c:pt>
                <c:pt idx="12">
                  <c:v>22.3</c:v>
                </c:pt>
                <c:pt idx="13">
                  <c:v>30.3</c:v>
                </c:pt>
                <c:pt idx="14">
                  <c:v>38.200000000000003</c:v>
                </c:pt>
                <c:pt idx="15">
                  <c:v>46.2</c:v>
                </c:pt>
                <c:pt idx="16">
                  <c:v>53.1</c:v>
                </c:pt>
                <c:pt idx="17">
                  <c:v>53.1</c:v>
                </c:pt>
                <c:pt idx="18">
                  <c:v>53.1</c:v>
                </c:pt>
                <c:pt idx="19">
                  <c:v>53.1</c:v>
                </c:pt>
                <c:pt idx="20">
                  <c:v>53.1</c:v>
                </c:pt>
                <c:pt idx="21">
                  <c:v>53.1</c:v>
                </c:pt>
                <c:pt idx="22">
                  <c:v>53.1</c:v>
                </c:pt>
                <c:pt idx="23">
                  <c:v>53.1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82-495E-A885-9C03EF31E3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82-495E-A885-9C03EF31E3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82-495E-A885-9C03EF31E3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82-495E-A885-9C03EF31E3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82-495E-A885-9C03EF31E3AB}"/>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82-495E-A885-9C03EF31E3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82-495E-A885-9C03EF31E3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82-495E-A885-9C03EF31E3AB}"/>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82-495E-A885-9C03EF31E3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82-495E-A885-9C03EF31E3AB}"/>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82-495E-A885-9C03EF31E3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82-495E-A885-9C03EF31E3AB}"/>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82-495E-A885-9C03EF31E3A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82-495E-A885-9C03EF31E3AB}"/>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82-495E-A885-9C03EF31E3AB}"/>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82-495E-A885-9C03EF31E3AB}"/>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882-495E-A885-9C03EF31E3AB}"/>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882-495E-A885-9C03EF31E3AB}"/>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882-495E-A885-9C03EF31E3AB}"/>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882-495E-A885-9C03EF31E3AB}"/>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882-495E-A885-9C03EF31E3AB}"/>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882-495E-A885-9C03EF31E3A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882-495E-A885-9C03EF31E3A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38-49B2-A08A-1B23B5FF723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63-48FB-B79E-D64366061637}"/>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63-48FB-B79E-D64366061637}"/>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85-49C2-85EF-336C1E1A1996}"/>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85-49C2-85EF-336C1E1A199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85-49C2-85EF-336C1E1A199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45-4776-8D7C-A967AE73F2F7}"/>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11-4B39-BEDE-B1BC58DC014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11-4B39-BEDE-B1BC58DC0143}"/>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59-40D2-A657-6AA6C4388F3D}"/>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59-40D2-A657-6AA6C4388F3D}"/>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59-40D2-A657-6AA6C4388F3D}"/>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59-40D2-A657-6AA6C4388F3D}"/>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59-40D2-A657-6AA6C4388F3D}"/>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59-40D2-A657-6AA6C4388F3D}"/>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83-4B3A-A333-2FD0D5C2251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83-4B3A-A333-2FD0D5C2251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83-4B3A-A333-2FD0D5C2251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26-4596-993E-0AB3FBFC0B6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A26-4596-993E-0AB3FBFC0B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71.582409999999996</c:v>
                </c:pt>
                <c:pt idx="27">
                  <c:v>#N/A</c:v>
                </c:pt>
                <c:pt idx="28">
                  <c:v>#N/A</c:v>
                </c:pt>
                <c:pt idx="29">
                  <c:v>#N/A</c:v>
                </c:pt>
                <c:pt idx="30">
                  <c:v>78.323324929928134</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882-495E-A885-9C03EF31E3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882-495E-A885-9C03EF31E3AB}"/>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882-495E-A885-9C03EF31E3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882-495E-A885-9C03EF31E3AB}"/>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882-495E-A885-9C03EF31E3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882-495E-A885-9C03EF31E3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882-495E-A885-9C03EF31E3AB}"/>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882-495E-A885-9C03EF31E3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882-495E-A885-9C03EF31E3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882-495E-A885-9C03EF31E3AB}"/>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882-495E-A885-9C03EF31E3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882-495E-A885-9C03EF31E3AB}"/>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882-495E-A885-9C03EF31E3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882-495E-A885-9C03EF31E3AB}"/>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882-495E-A885-9C03EF31E3A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882-495E-A885-9C03EF31E3AB}"/>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882-495E-A885-9C03EF31E3AB}"/>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882-495E-A885-9C03EF31E3AB}"/>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882-495E-A885-9C03EF31E3AB}"/>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882-495E-A885-9C03EF31E3AB}"/>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A882-495E-A885-9C03EF31E3AB}"/>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882-495E-A885-9C03EF31E3AB}"/>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882-495E-A885-9C03EF31E3AB}"/>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882-495E-A885-9C03EF31E3A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882-495E-A885-9C03EF31E3A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38-49B2-A08A-1B23B5FF723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63-48FB-B79E-D64366061637}"/>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63-48FB-B79E-D64366061637}"/>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85-49C2-85EF-336C1E1A1996}"/>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85-49C2-85EF-336C1E1A199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85-49C2-85EF-336C1E1A199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45-4776-8D7C-A967AE73F2F7}"/>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11-4B39-BEDE-B1BC58DC014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11-4B39-BEDE-B1BC58DC0143}"/>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59-40D2-A657-6AA6C4388F3D}"/>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59-40D2-A657-6AA6C4388F3D}"/>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59-40D2-A657-6AA6C4388F3D}"/>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59-40D2-A657-6AA6C4388F3D}"/>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59-40D2-A657-6AA6C4388F3D}"/>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59-40D2-A657-6AA6C4388F3D}"/>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83-4B3A-A333-2FD0D5C2251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83-4B3A-A333-2FD0D5C2251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83-4B3A-A333-2FD0D5C2251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26-4596-993E-0AB3FBFC0B6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26-4596-993E-0AB3FBFC0B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54.61290799999999</c:v>
                </c:pt>
                <c:pt idx="27">
                  <c:v>#N/A</c:v>
                </c:pt>
                <c:pt idx="28">
                  <c:v>#N/A</c:v>
                </c:pt>
                <c:pt idx="29">
                  <c:v>#N/A</c:v>
                </c:pt>
                <c:pt idx="30">
                  <c:v>51.56898360553059</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14.4</c:v>
                </c:pt>
                <c:pt idx="8">
                  <c:v>14.4</c:v>
                </c:pt>
                <c:pt idx="9">
                  <c:v>14.4</c:v>
                </c:pt>
                <c:pt idx="10">
                  <c:v>14.4</c:v>
                </c:pt>
                <c:pt idx="11">
                  <c:v>14.4</c:v>
                </c:pt>
                <c:pt idx="12">
                  <c:v>22.3</c:v>
                </c:pt>
                <c:pt idx="13">
                  <c:v>30.3</c:v>
                </c:pt>
                <c:pt idx="14">
                  <c:v>38.200000000000003</c:v>
                </c:pt>
                <c:pt idx="15">
                  <c:v>46.2</c:v>
                </c:pt>
                <c:pt idx="16">
                  <c:v>54.1</c:v>
                </c:pt>
                <c:pt idx="17">
                  <c:v>62.1</c:v>
                </c:pt>
                <c:pt idx="18">
                  <c:v>70</c:v>
                </c:pt>
                <c:pt idx="19">
                  <c:v>78</c:v>
                </c:pt>
                <c:pt idx="20">
                  <c:v>85.9</c:v>
                </c:pt>
                <c:pt idx="21">
                  <c:v>93.9</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882-495E-A885-9C03EF31E3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882-495E-A885-9C03EF31E3AB}"/>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882-495E-A885-9C03EF31E3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882-495E-A885-9C03EF31E3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882-495E-A885-9C03EF31E3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882-495E-A885-9C03EF31E3AB}"/>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882-495E-A885-9C03EF31E3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882-495E-A885-9C03EF31E3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882-495E-A885-9C03EF31E3AB}"/>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882-495E-A885-9C03EF31E3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882-495E-A885-9C03EF31E3AB}"/>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882-495E-A885-9C03EF31E3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882-495E-A885-9C03EF31E3AB}"/>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882-495E-A885-9C03EF31E3A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882-495E-A885-9C03EF31E3AB}"/>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882-495E-A885-9C03EF31E3AB}"/>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A882-495E-A885-9C03EF31E3AB}"/>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A882-495E-A885-9C03EF31E3AB}"/>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A882-495E-A885-9C03EF31E3AB}"/>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A882-495E-A885-9C03EF31E3AB}"/>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A882-495E-A885-9C03EF31E3AB}"/>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A882-495E-A885-9C03EF31E3AB}"/>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A882-495E-A885-9C03EF31E3A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A882-495E-A885-9C03EF31E3A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38-49B2-A08A-1B23B5FF7230}"/>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63-48FB-B79E-D64366061637}"/>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63-48FB-B79E-D64366061637}"/>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85-49C2-85EF-336C1E1A1996}"/>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85-49C2-85EF-336C1E1A199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85-49C2-85EF-336C1E1A199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45-4776-8D7C-A967AE73F2F7}"/>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11-4B39-BEDE-B1BC58DC014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11-4B39-BEDE-B1BC58DC0143}"/>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59-40D2-A657-6AA6C4388F3D}"/>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59-40D2-A657-6AA6C4388F3D}"/>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59-40D2-A657-6AA6C4388F3D}"/>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59-40D2-A657-6AA6C4388F3D}"/>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59-40D2-A657-6AA6C4388F3D}"/>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59-40D2-A657-6AA6C4388F3D}"/>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83-4B3A-A333-2FD0D5C2251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83-4B3A-A333-2FD0D5C2251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83-4B3A-A333-2FD0D5C2251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26-4596-993E-0AB3FBFC0B6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26-4596-993E-0AB3FBFC0B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22.72</c:v>
                </c:pt>
                <c:pt idx="19">
                  <c:v>#N/A</c:v>
                </c:pt>
                <c:pt idx="20">
                  <c:v>44.66</c:v>
                </c:pt>
                <c:pt idx="21">
                  <c:v>#N/A</c:v>
                </c:pt>
                <c:pt idx="22">
                  <c:v>44.31</c:v>
                </c:pt>
                <c:pt idx="23">
                  <c:v>#N/A</c:v>
                </c:pt>
                <c:pt idx="24">
                  <c:v>51.94</c:v>
                </c:pt>
                <c:pt idx="25">
                  <c:v>#N/A</c:v>
                </c:pt>
                <c:pt idx="26">
                  <c:v>72.849999999999994</c:v>
                </c:pt>
                <c:pt idx="27">
                  <c:v>#N/A</c:v>
                </c:pt>
                <c:pt idx="28">
                  <c:v>#N/A</c:v>
                </c:pt>
                <c:pt idx="29">
                  <c:v>55.17</c:v>
                </c:pt>
                <c:pt idx="30">
                  <c:v>78.324499318854421</c:v>
                </c:pt>
                <c:pt idx="31">
                  <c:v>#N/A</c:v>
                </c:pt>
                <c:pt idx="32">
                  <c:v>#N/A</c:v>
                </c:pt>
                <c:pt idx="33">
                  <c:v>57.900605488785992</c:v>
                </c:pt>
                <c:pt idx="34">
                  <c:v>#N/A</c:v>
                </c:pt>
                <c:pt idx="35">
                  <c:v>88.264045472955161</c:v>
                </c:pt>
                <c:pt idx="36">
                  <c:v>#N/A</c:v>
                </c:pt>
                <c:pt idx="37">
                  <c:v>90.393016015498873</c:v>
                </c:pt>
                <c:pt idx="38">
                  <c:v>#N/A</c:v>
                </c:pt>
                <c:pt idx="39">
                  <c:v>92.187990003941508</c:v>
                </c:pt>
                <c:pt idx="40">
                  <c:v>#N/A</c:v>
                </c:pt>
                <c:pt idx="41">
                  <c:v>#N/A</c:v>
                </c:pt>
                <c:pt idx="42">
                  <c:v>93.805193976339012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35822720"/>
        <c:axId val="135840896"/>
      </c:scatterChart>
      <c:valAx>
        <c:axId val="135822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840896"/>
        <c:crosses val="autoZero"/>
        <c:crossBetween val="midCat"/>
        <c:majorUnit val="5"/>
      </c:valAx>
      <c:valAx>
        <c:axId val="13584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8227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84.343945059999996</c:v>
                </c:pt>
                <c:pt idx="1">
                  <c:v>88.398219589999997</c:v>
                </c:pt>
                <c:pt idx="2">
                  <c:v>82.636954299999999</c:v>
                </c:pt>
                <c:pt idx="3">
                  <c:v>1E-10</c:v>
                </c:pt>
                <c:pt idx="4">
                  <c:v>84.727684749999995</c:v>
                </c:pt>
                <c:pt idx="5">
                  <c:v>84.725345779999998</c:v>
                </c:pt>
              </c:numCache>
            </c:numRef>
          </c:val>
          <c:extLst>
            <c:ext xmlns:c16="http://schemas.microsoft.com/office/drawing/2014/chart" uri="{C3380CC4-5D6E-409C-BE32-E72D297353CC}">
              <c16:uniqueId val="{00000000-EDD0-489A-AE36-CC88F52026E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2.6822392869999998</c:v>
                </c:pt>
                <c:pt idx="1">
                  <c:v>0</c:v>
                </c:pt>
                <c:pt idx="2">
                  <c:v>3.013566687</c:v>
                </c:pt>
                <c:pt idx="3">
                  <c:v>1E-10</c:v>
                </c:pt>
                <c:pt idx="4">
                  <c:v>2.2495736759999998</c:v>
                </c:pt>
                <c:pt idx="5">
                  <c:v>0</c:v>
                </c:pt>
              </c:numCache>
            </c:numRef>
          </c:val>
          <c:extLst>
            <c:ext xmlns:c16="http://schemas.microsoft.com/office/drawing/2014/chart" uri="{C3380CC4-5D6E-409C-BE32-E72D297353CC}">
              <c16:uniqueId val="{00000001-EDD0-489A-AE36-CC88F52026E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EDD0-489A-AE36-CC88F52026E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12.97381566</c:v>
                </c:pt>
                <c:pt idx="1">
                  <c:v>11.60178041</c:v>
                </c:pt>
                <c:pt idx="2">
                  <c:v>14.34947902</c:v>
                </c:pt>
                <c:pt idx="3">
                  <c:v>1E-10</c:v>
                </c:pt>
                <c:pt idx="4">
                  <c:v>13.02274158</c:v>
                </c:pt>
                <c:pt idx="5">
                  <c:v>15.27465422</c:v>
                </c:pt>
              </c:numCache>
            </c:numRef>
          </c:val>
          <c:extLst>
            <c:ext xmlns:c16="http://schemas.microsoft.com/office/drawing/2014/chart" uri="{C3380CC4-5D6E-409C-BE32-E72D297353CC}">
              <c16:uniqueId val="{00000003-EDD0-489A-AE36-CC88F52026E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80.900000000000006</c:v>
                </c:pt>
                <c:pt idx="1">
                  <c:v>80.900000000000006</c:v>
                </c:pt>
                <c:pt idx="2">
                  <c:v>81.8</c:v>
                </c:pt>
                <c:pt idx="3">
                  <c:v>82.7</c:v>
                </c:pt>
                <c:pt idx="4">
                  <c:v>83.6</c:v>
                </c:pt>
                <c:pt idx="5">
                  <c:v>84.6</c:v>
                </c:pt>
                <c:pt idx="6">
                  <c:v>85.5</c:v>
                </c:pt>
                <c:pt idx="7">
                  <c:v>86.4</c:v>
                </c:pt>
                <c:pt idx="8">
                  <c:v>87.3</c:v>
                </c:pt>
                <c:pt idx="9">
                  <c:v>88.2</c:v>
                </c:pt>
                <c:pt idx="10">
                  <c:v>89.1</c:v>
                </c:pt>
                <c:pt idx="11">
                  <c:v>90.1</c:v>
                </c:pt>
                <c:pt idx="12">
                  <c:v>91</c:v>
                </c:pt>
                <c:pt idx="13">
                  <c:v>91.9</c:v>
                </c:pt>
                <c:pt idx="14">
                  <c:v>92.8</c:v>
                </c:pt>
                <c:pt idx="15">
                  <c:v>93.7</c:v>
                </c:pt>
                <c:pt idx="16">
                  <c:v>94.6</c:v>
                </c:pt>
                <c:pt idx="17">
                  <c:v>95.5</c:v>
                </c:pt>
                <c:pt idx="18">
                  <c:v>96.5</c:v>
                </c:pt>
                <c:pt idx="19">
                  <c:v>97.4</c:v>
                </c:pt>
                <c:pt idx="20">
                  <c:v>98.3</c:v>
                </c:pt>
                <c:pt idx="21">
                  <c:v>99.2</c:v>
                </c:pt>
                <c:pt idx="22">
                  <c:v>100</c:v>
                </c:pt>
                <c:pt idx="23">
                  <c:v>100</c:v>
                </c:pt>
              </c:numCache>
            </c:numRef>
          </c:yVal>
          <c:smooth val="0"/>
          <c:extLst>
            <c:ext xmlns:c16="http://schemas.microsoft.com/office/drawing/2014/chart" uri="{C3380CC4-5D6E-409C-BE32-E72D297353CC}">
              <c16:uniqueId val="{00000000-1B79-4C7F-AA4A-00255C00D0B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79-4C7F-AA4A-00255C00D0B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79-4C7F-AA4A-00255C00D0BE}"/>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79-4C7F-AA4A-00255C00D0B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79-4C7F-AA4A-00255C00D0BE}"/>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79-4C7F-AA4A-00255C00D0B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79-4C7F-AA4A-00255C00D0B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79-4C7F-AA4A-00255C00D0BE}"/>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79-4C7F-AA4A-00255C00D0B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79-4C7F-AA4A-00255C00D0B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79-4C7F-AA4A-00255C00D0BE}"/>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79-4C7F-AA4A-00255C00D0B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79-4C7F-AA4A-00255C00D0BE}"/>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79-4C7F-AA4A-00255C00D0B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79-4C7F-AA4A-00255C00D0BE}"/>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79-4C7F-AA4A-00255C00D0BE}"/>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79-4C7F-AA4A-00255C00D0BE}"/>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79-4C7F-AA4A-00255C00D0BE}"/>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79-4C7F-AA4A-00255C00D0BE}"/>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B79-4C7F-AA4A-00255C00D0BE}"/>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B79-4C7F-AA4A-00255C00D0BE}"/>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B79-4C7F-AA4A-00255C00D0BE}"/>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B79-4C7F-AA4A-00255C00D0BE}"/>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B79-4C7F-AA4A-00255C00D0BE}"/>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B79-4C7F-AA4A-00255C00D0B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B79-4C7F-AA4A-00255C00D0B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77-45D5-BC58-745C107E9C62}"/>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12-4CD9-A604-476864C3D991}"/>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12-4CD9-A604-476864C3D991}"/>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A4-4BBE-8F1B-F5EB2D688E07}"/>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A4-4BBE-8F1B-F5EB2D688E07}"/>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A4-4BBE-8F1B-F5EB2D688E07}"/>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BA-4591-8EF1-8141A3D86D52}"/>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1F-4D42-BED0-A978CFB71FB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1F-4D42-BED0-A978CFB71FBD}"/>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47-47D4-A440-76FB07FBF0C8}"/>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47-47D4-A440-76FB07FBF0C8}"/>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47-47D4-A440-76FB07FBF0C8}"/>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47-47D4-A440-76FB07FBF0C8}"/>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47-47D4-A440-76FB07FBF0C8}"/>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47-47D4-A440-76FB07FBF0C8}"/>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BF-4C61-8308-319268AD214A}"/>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BF-4C61-8308-319268AD214A}"/>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BF-4C61-8308-319268AD214A}"/>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F7-401D-94BA-C228BB1BF773}"/>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F7-401D-94BA-C228BB1BF7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73.290000000000006</c:v>
                </c:pt>
                <c:pt idx="1">
                  <c:v>77.89</c:v>
                </c:pt>
                <c:pt idx="2">
                  <c:v>96.68947</c:v>
                </c:pt>
                <c:pt idx="3">
                  <c:v>80.61</c:v>
                </c:pt>
                <c:pt idx="4">
                  <c:v>#N/A</c:v>
                </c:pt>
                <c:pt idx="5">
                  <c:v>83.58</c:v>
                </c:pt>
                <c:pt idx="6">
                  <c:v>84.87</c:v>
                </c:pt>
                <c:pt idx="7">
                  <c:v>#N/A</c:v>
                </c:pt>
                <c:pt idx="8">
                  <c:v>86.75</c:v>
                </c:pt>
                <c:pt idx="9">
                  <c:v>87.74</c:v>
                </c:pt>
                <c:pt idx="10">
                  <c:v>#N/A</c:v>
                </c:pt>
                <c:pt idx="11">
                  <c:v>92.6</c:v>
                </c:pt>
                <c:pt idx="12">
                  <c:v>#N/A</c:v>
                </c:pt>
                <c:pt idx="13">
                  <c:v>92.735919543520581</c:v>
                </c:pt>
                <c:pt idx="14">
                  <c:v>#N/A</c:v>
                </c:pt>
                <c:pt idx="15">
                  <c:v>94.45</c:v>
                </c:pt>
                <c:pt idx="16">
                  <c:v>#N/A</c:v>
                </c:pt>
                <c:pt idx="17">
                  <c:v>99.516390000000001</c:v>
                </c:pt>
                <c:pt idx="18">
                  <c:v>94.841650001956992</c:v>
                </c:pt>
                <c:pt idx="19">
                  <c:v>#N/A</c:v>
                </c:pt>
                <c:pt idx="20">
                  <c:v>93.553441160228644</c:v>
                </c:pt>
                <c:pt idx="21">
                  <c:v>#N/A</c:v>
                </c:pt>
                <c:pt idx="22">
                  <c:v>96.091239999999999</c:v>
                </c:pt>
                <c:pt idx="23">
                  <c:v>#N/A</c:v>
                </c:pt>
                <c:pt idx="24">
                  <c:v>96.781639999999996</c:v>
                </c:pt>
                <c:pt idx="25">
                  <c:v>#N/A</c:v>
                </c:pt>
                <c:pt idx="26">
                  <c:v>94.02</c:v>
                </c:pt>
                <c:pt idx="27">
                  <c:v>#N/A</c:v>
                </c:pt>
                <c:pt idx="28">
                  <c:v>#N/A</c:v>
                </c:pt>
                <c:pt idx="29">
                  <c:v>97.115543757614077</c:v>
                </c:pt>
                <c:pt idx="30">
                  <c:v>94.184529999999995</c:v>
                </c:pt>
                <c:pt idx="31">
                  <c:v>#N/A</c:v>
                </c:pt>
                <c:pt idx="32">
                  <c:v>#N/A</c:v>
                </c:pt>
                <c:pt idx="33">
                  <c:v>90.098870588184582</c:v>
                </c:pt>
                <c:pt idx="34">
                  <c:v>#N/A</c:v>
                </c:pt>
                <c:pt idx="35">
                  <c:v>95.784848839105095</c:v>
                </c:pt>
                <c:pt idx="36">
                  <c:v>#N/A</c:v>
                </c:pt>
                <c:pt idx="37">
                  <c:v>97.149315384676612</c:v>
                </c:pt>
                <c:pt idx="38">
                  <c:v>#N/A</c:v>
                </c:pt>
                <c:pt idx="39">
                  <c:v>97.452449431529089</c:v>
                </c:pt>
                <c:pt idx="40">
                  <c:v>#N/A</c:v>
                </c:pt>
                <c:pt idx="41">
                  <c:v>#N/A</c:v>
                </c:pt>
                <c:pt idx="42">
                  <c:v>98.224112979857168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1B79-4C7F-AA4A-00255C00D0B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74</c:v>
                </c:pt>
                <c:pt idx="1">
                  <c:v>74</c:v>
                </c:pt>
                <c:pt idx="2">
                  <c:v>74.900000000000006</c:v>
                </c:pt>
                <c:pt idx="3">
                  <c:v>75.900000000000006</c:v>
                </c:pt>
                <c:pt idx="4">
                  <c:v>76.8</c:v>
                </c:pt>
                <c:pt idx="5">
                  <c:v>77.8</c:v>
                </c:pt>
                <c:pt idx="6">
                  <c:v>78.7</c:v>
                </c:pt>
                <c:pt idx="7">
                  <c:v>79.7</c:v>
                </c:pt>
                <c:pt idx="8">
                  <c:v>80.599999999999994</c:v>
                </c:pt>
                <c:pt idx="9">
                  <c:v>81.599999999999994</c:v>
                </c:pt>
                <c:pt idx="10">
                  <c:v>82.5</c:v>
                </c:pt>
                <c:pt idx="11">
                  <c:v>83.5</c:v>
                </c:pt>
                <c:pt idx="12">
                  <c:v>84.4</c:v>
                </c:pt>
                <c:pt idx="13">
                  <c:v>85.4</c:v>
                </c:pt>
                <c:pt idx="14">
                  <c:v>86.3</c:v>
                </c:pt>
                <c:pt idx="15">
                  <c:v>87.3</c:v>
                </c:pt>
                <c:pt idx="16">
                  <c:v>88.2</c:v>
                </c:pt>
                <c:pt idx="17">
                  <c:v>89.2</c:v>
                </c:pt>
                <c:pt idx="18">
                  <c:v>90.2</c:v>
                </c:pt>
                <c:pt idx="19">
                  <c:v>91.1</c:v>
                </c:pt>
                <c:pt idx="20">
                  <c:v>92.1</c:v>
                </c:pt>
                <c:pt idx="21">
                  <c:v>93</c:v>
                </c:pt>
                <c:pt idx="22">
                  <c:v>94</c:v>
                </c:pt>
                <c:pt idx="23">
                  <c:v>94.9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B79-4C7F-AA4A-00255C00D0B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B79-4C7F-AA4A-00255C00D0B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B79-4C7F-AA4A-00255C00D0B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B79-4C7F-AA4A-00255C00D0BE}"/>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B79-4C7F-AA4A-00255C00D0B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B79-4C7F-AA4A-00255C00D0BE}"/>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B79-4C7F-AA4A-00255C00D0BE}"/>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B79-4C7F-AA4A-00255C00D0BE}"/>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B79-4C7F-AA4A-00255C00D0BE}"/>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B79-4C7F-AA4A-00255C00D0BE}"/>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B79-4C7F-AA4A-00255C00D0BE}"/>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B79-4C7F-AA4A-00255C00D0BE}"/>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B79-4C7F-AA4A-00255C00D0BE}"/>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B79-4C7F-AA4A-00255C00D0BE}"/>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B79-4C7F-AA4A-00255C00D0BE}"/>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B79-4C7F-AA4A-00255C00D0BE}"/>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B79-4C7F-AA4A-00255C00D0BE}"/>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B79-4C7F-AA4A-00255C00D0BE}"/>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77-45D5-BC58-745C107E9C62}"/>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12-4CD9-A604-476864C3D99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12-4CD9-A604-476864C3D991}"/>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A4-4BBE-8F1B-F5EB2D688E07}"/>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A4-4BBE-8F1B-F5EB2D688E07}"/>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A4-4BBE-8F1B-F5EB2D688E07}"/>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BA-4591-8EF1-8141A3D86D52}"/>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1F-4D42-BED0-A978CFB71FBD}"/>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1F-4D42-BED0-A978CFB71FBD}"/>
                </c:ext>
              </c:extLst>
            </c:dLbl>
            <c:dLbl>
              <c:idx val="3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47-47D4-A440-76FB07FBF0C8}"/>
                </c:ext>
              </c:extLst>
            </c:dLbl>
            <c:dLbl>
              <c:idx val="3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47-47D4-A440-76FB07FBF0C8}"/>
                </c:ext>
              </c:extLst>
            </c:dLbl>
            <c:dLbl>
              <c:idx val="3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47-47D4-A440-76FB07FBF0C8}"/>
                </c:ext>
              </c:extLst>
            </c:dLbl>
            <c:dLbl>
              <c:idx val="3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47-47D4-A440-76FB07FBF0C8}"/>
                </c:ext>
              </c:extLst>
            </c:dLbl>
            <c:dLbl>
              <c:idx val="3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47-47D4-A440-76FB07FBF0C8}"/>
                </c:ext>
              </c:extLst>
            </c:dLbl>
            <c:dLbl>
              <c:idx val="3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47-47D4-A440-76FB07FBF0C8}"/>
                </c:ext>
              </c:extLst>
            </c:dLbl>
            <c:dLbl>
              <c:idx val="4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BF-4C61-8308-319268AD214A}"/>
                </c:ext>
              </c:extLst>
            </c:dLbl>
            <c:dLbl>
              <c:idx val="4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BF-4C61-8308-319268AD214A}"/>
                </c:ext>
              </c:extLst>
            </c:dLbl>
            <c:dLbl>
              <c:idx val="4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BF-4C61-8308-319268AD214A}"/>
                </c:ext>
              </c:extLst>
            </c:dLbl>
            <c:dLbl>
              <c:idx val="4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F7-401D-94BA-C228BB1BF773}"/>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F7-401D-94BA-C228BB1BF77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67.510000000000005</c:v>
                </c:pt>
                <c:pt idx="1">
                  <c:v>71.754999999999995</c:v>
                </c:pt>
                <c:pt idx="2">
                  <c:v>90.118265000000008</c:v>
                </c:pt>
                <c:pt idx="3">
                  <c:v>74.52</c:v>
                </c:pt>
                <c:pt idx="4">
                  <c:v>#N/A</c:v>
                </c:pt>
                <c:pt idx="5">
                  <c:v>77.84</c:v>
                </c:pt>
                <c:pt idx="6">
                  <c:v>78.474999999999994</c:v>
                </c:pt>
                <c:pt idx="7">
                  <c:v>#N/A</c:v>
                </c:pt>
                <c:pt idx="8">
                  <c:v>80.28</c:v>
                </c:pt>
                <c:pt idx="9">
                  <c:v>80.474999999999994</c:v>
                </c:pt>
                <c:pt idx="10">
                  <c:v>#N/A</c:v>
                </c:pt>
                <c:pt idx="11">
                  <c:v>84.555000000000007</c:v>
                </c:pt>
                <c:pt idx="12">
                  <c:v>#N/A</c:v>
                </c:pt>
                <c:pt idx="13">
                  <c:v>84.831316958976757</c:v>
                </c:pt>
                <c:pt idx="14">
                  <c:v>#N/A</c:v>
                </c:pt>
                <c:pt idx="15">
                  <c:v>#N/A</c:v>
                </c:pt>
                <c:pt idx="16">
                  <c:v>#N/A</c:v>
                </c:pt>
                <c:pt idx="17">
                  <c:v>95.924315000000007</c:v>
                </c:pt>
                <c:pt idx="18">
                  <c:v>86.664536874601609</c:v>
                </c:pt>
                <c:pt idx="19">
                  <c:v>#N/A</c:v>
                </c:pt>
                <c:pt idx="20">
                  <c:v>86.853469318494831</c:v>
                </c:pt>
                <c:pt idx="21">
                  <c:v>#N/A</c:v>
                </c:pt>
                <c:pt idx="22">
                  <c:v>87.969090000000008</c:v>
                </c:pt>
                <c:pt idx="23">
                  <c:v>#N/A</c:v>
                </c:pt>
                <c:pt idx="24">
                  <c:v>88.621824999999987</c:v>
                </c:pt>
                <c:pt idx="25">
                  <c:v>#N/A</c:v>
                </c:pt>
                <c:pt idx="26">
                  <c:v>91.579000000000008</c:v>
                </c:pt>
                <c:pt idx="27">
                  <c:v>#N/A</c:v>
                </c:pt>
                <c:pt idx="28">
                  <c:v>#N/A</c:v>
                </c:pt>
                <c:pt idx="29">
                  <c:v>89.014034650699472</c:v>
                </c:pt>
                <c:pt idx="30">
                  <c:v>91.318365499999999</c:v>
                </c:pt>
                <c:pt idx="31">
                  <c:v>#N/A</c:v>
                </c:pt>
                <c:pt idx="32">
                  <c:v>#N/A</c:v>
                </c:pt>
                <c:pt idx="33">
                  <c:v>82.582701781935484</c:v>
                </c:pt>
                <c:pt idx="34">
                  <c:v>#N/A</c:v>
                </c:pt>
                <c:pt idx="35">
                  <c:v>87.794348089696385</c:v>
                </c:pt>
                <c:pt idx="36">
                  <c:v>#N/A</c:v>
                </c:pt>
                <c:pt idx="37">
                  <c:v>91.392298774033165</c:v>
                </c:pt>
                <c:pt idx="38">
                  <c:v>#N/A</c:v>
                </c:pt>
                <c:pt idx="39">
                  <c:v>91.852424168530888</c:v>
                </c:pt>
                <c:pt idx="40">
                  <c:v>#N/A</c:v>
                </c:pt>
                <c:pt idx="41">
                  <c:v>#N/A</c:v>
                </c:pt>
                <c:pt idx="42">
                  <c:v>93.648375041551517</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c:v>
                </c:pt>
                <c:pt idx="12">
                  <c:v>45</c:v>
                </c:pt>
                <c:pt idx="13">
                  <c:v>45</c:v>
                </c:pt>
                <c:pt idx="14">
                  <c:v>45</c:v>
                </c:pt>
                <c:pt idx="15">
                  <c:v>45</c:v>
                </c:pt>
                <c:pt idx="16">
                  <c:v>52.3</c:v>
                </c:pt>
                <c:pt idx="17">
                  <c:v>59.6</c:v>
                </c:pt>
                <c:pt idx="18">
                  <c:v>66.900000000000006</c:v>
                </c:pt>
                <c:pt idx="19">
                  <c:v>74.2</c:v>
                </c:pt>
                <c:pt idx="20">
                  <c:v>81.5</c:v>
                </c:pt>
                <c:pt idx="21">
                  <c:v>88.8</c:v>
                </c:pt>
                <c:pt idx="22">
                  <c:v>94</c:v>
                </c:pt>
                <c:pt idx="23">
                  <c:v>94.9</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B79-4C7F-AA4A-00255C00D0B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B79-4C7F-AA4A-00255C00D0BE}"/>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B79-4C7F-AA4A-00255C00D0B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B79-4C7F-AA4A-00255C00D0BE}"/>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B79-4C7F-AA4A-00255C00D0B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B79-4C7F-AA4A-00255C00D0B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B79-4C7F-AA4A-00255C00D0BE}"/>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B79-4C7F-AA4A-00255C00D0B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B79-4C7F-AA4A-00255C00D0B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B79-4C7F-AA4A-00255C00D0BE}"/>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B79-4C7F-AA4A-00255C00D0B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B79-4C7F-AA4A-00255C00D0BE}"/>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B79-4C7F-AA4A-00255C00D0B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B79-4C7F-AA4A-00255C00D0BE}"/>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B79-4C7F-AA4A-00255C00D0BE}"/>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B79-4C7F-AA4A-00255C00D0BE}"/>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1B79-4C7F-AA4A-00255C00D0BE}"/>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1B79-4C7F-AA4A-00255C00D0BE}"/>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1B79-4C7F-AA4A-00255C00D0BE}"/>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1B79-4C7F-AA4A-00255C00D0BE}"/>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1B79-4C7F-AA4A-00255C00D0BE}"/>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1B79-4C7F-AA4A-00255C00D0BE}"/>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1B79-4C7F-AA4A-00255C00D0BE}"/>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1B79-4C7F-AA4A-00255C00D0B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1B79-4C7F-AA4A-00255C00D0B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77-45D5-BC58-745C107E9C62}"/>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12-4CD9-A604-476864C3D991}"/>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12-4CD9-A604-476864C3D991}"/>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A4-4BBE-8F1B-F5EB2D688E07}"/>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A4-4BBE-8F1B-F5EB2D688E07}"/>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A4-4BBE-8F1B-F5EB2D688E07}"/>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BA-4591-8EF1-8141A3D86D52}"/>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1F-4D42-BED0-A978CFB71FB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1F-4D42-BED0-A978CFB71FBD}"/>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47-47D4-A440-76FB07FBF0C8}"/>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47-47D4-A440-76FB07FBF0C8}"/>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47-47D4-A440-76FB07FBF0C8}"/>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47-47D4-A440-76FB07FBF0C8}"/>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47-47D4-A440-76FB07FBF0C8}"/>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47-47D4-A440-76FB07FBF0C8}"/>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BF-4C61-8308-319268AD214A}"/>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BF-4C61-8308-319268AD214A}"/>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BF-4C61-8308-319268AD214A}"/>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F7-401D-94BA-C228BB1BF773}"/>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F7-401D-94BA-C228BB1BF7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68.961850670070206</c:v>
                </c:pt>
                <c:pt idx="27">
                  <c:v>#N/A</c:v>
                </c:pt>
                <c:pt idx="28">
                  <c:v>#N/A</c:v>
                </c:pt>
                <c:pt idx="29">
                  <c:v>#N/A</c:v>
                </c:pt>
                <c:pt idx="30">
                  <c:v>65.879597500000003</c:v>
                </c:pt>
                <c:pt idx="31">
                  <c:v>#N/A</c:v>
                </c:pt>
                <c:pt idx="32">
                  <c:v>#N/A</c:v>
                </c:pt>
                <c:pt idx="33">
                  <c:v>44.96377279655507</c:v>
                </c:pt>
                <c:pt idx="34">
                  <c:v>#N/A</c:v>
                </c:pt>
                <c:pt idx="35">
                  <c:v>83.630325851624207</c:v>
                </c:pt>
                <c:pt idx="36">
                  <c:v>#N/A</c:v>
                </c:pt>
                <c:pt idx="37">
                  <c:v>89.532910631814246</c:v>
                </c:pt>
                <c:pt idx="38">
                  <c:v>#N/A</c:v>
                </c:pt>
                <c:pt idx="39">
                  <c:v>89.703772921206124</c:v>
                </c:pt>
                <c:pt idx="40">
                  <c:v>#N/A</c:v>
                </c:pt>
                <c:pt idx="41">
                  <c:v>#N/A</c:v>
                </c:pt>
                <c:pt idx="42">
                  <c:v>91.432530099065403</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8367744"/>
        <c:axId val="138369664"/>
      </c:scatterChart>
      <c:valAx>
        <c:axId val="138367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9664"/>
        <c:crosses val="autoZero"/>
        <c:crossBetween val="midCat"/>
        <c:majorUnit val="5"/>
      </c:valAx>
      <c:valAx>
        <c:axId val="138369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8367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85.1</c:v>
                </c:pt>
                <c:pt idx="1">
                  <c:v>85.1</c:v>
                </c:pt>
                <c:pt idx="2">
                  <c:v>85.1</c:v>
                </c:pt>
                <c:pt idx="3">
                  <c:v>85.1</c:v>
                </c:pt>
                <c:pt idx="4">
                  <c:v>85.5</c:v>
                </c:pt>
                <c:pt idx="5">
                  <c:v>86</c:v>
                </c:pt>
                <c:pt idx="6">
                  <c:v>86.4</c:v>
                </c:pt>
                <c:pt idx="7">
                  <c:v>86.8</c:v>
                </c:pt>
                <c:pt idx="8">
                  <c:v>87.2</c:v>
                </c:pt>
                <c:pt idx="9">
                  <c:v>87.6</c:v>
                </c:pt>
                <c:pt idx="10">
                  <c:v>88.1</c:v>
                </c:pt>
                <c:pt idx="11">
                  <c:v>88.5</c:v>
                </c:pt>
                <c:pt idx="12">
                  <c:v>88.9</c:v>
                </c:pt>
                <c:pt idx="13">
                  <c:v>89.3</c:v>
                </c:pt>
                <c:pt idx="14">
                  <c:v>89.7</c:v>
                </c:pt>
                <c:pt idx="15">
                  <c:v>90.2</c:v>
                </c:pt>
                <c:pt idx="16">
                  <c:v>90.6</c:v>
                </c:pt>
                <c:pt idx="17">
                  <c:v>91</c:v>
                </c:pt>
                <c:pt idx="18">
                  <c:v>91.4</c:v>
                </c:pt>
                <c:pt idx="19">
                  <c:v>91.8</c:v>
                </c:pt>
                <c:pt idx="20">
                  <c:v>92.3</c:v>
                </c:pt>
                <c:pt idx="21">
                  <c:v>92.7</c:v>
                </c:pt>
                <c:pt idx="22">
                  <c:v>93.1</c:v>
                </c:pt>
                <c:pt idx="23">
                  <c:v>93.5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9C-4CD3-AEBB-E91D6EDCB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9C-4CD3-AEBB-E91D6EDCBC01}"/>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9C-4CD3-AEBB-E91D6EDCB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9C-4CD3-AEBB-E91D6EDCBC01}"/>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9C-4CD3-AEBB-E91D6EDCB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9C-4CD3-AEBB-E91D6EDCB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9C-4CD3-AEBB-E91D6EDCBC01}"/>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9C-4CD3-AEBB-E91D6EDCBC0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9C-4CD3-AEBB-E91D6EDCB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9C-4CD3-AEBB-E91D6EDCBC01}"/>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9C-4CD3-AEBB-E91D6EDCB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9C-4CD3-AEBB-E91D6EDCBC01}"/>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9C-4CD3-AEBB-E91D6EDCBC0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9C-4CD3-AEBB-E91D6EDCBC01}"/>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9C-4CD3-AEBB-E91D6EDCBC0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9C-4CD3-AEBB-E91D6EDCBC01}"/>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9C-4CD3-AEBB-E91D6EDCBC01}"/>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9C-4CD3-AEBB-E91D6EDCBC01}"/>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9C-4CD3-AEBB-E91D6EDCBC01}"/>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9C-4CD3-AEBB-E91D6EDCBC01}"/>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9C-4CD3-AEBB-E91D6EDCBC01}"/>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9C-4CD3-AEBB-E91D6EDCBC01}"/>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09C-4CD3-AEBB-E91D6EDCBC01}"/>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09C-4CD3-AEBB-E91D6EDCBC0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09C-4CD3-AEBB-E91D6EDCBC0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C5-40FA-A30E-E716B08DCD0C}"/>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8D-4F67-AEB8-6C22E429B53E}"/>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8D-4F67-AEB8-6C22E429B53E}"/>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E6-452E-80F8-CCFB1DF02E84}"/>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E6-452E-80F8-CCFB1DF02E84}"/>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E6-452E-80F8-CCFB1DF02E84}"/>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24-4FAD-856F-229018AB51F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1B-4EBD-925E-D4B636D72DFB}"/>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1B-4EBD-925E-D4B636D72DFB}"/>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7C-42A9-8BA0-EADA9E5E1B2C}"/>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7C-42A9-8BA0-EADA9E5E1B2C}"/>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7C-42A9-8BA0-EADA9E5E1B2C}"/>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7C-42A9-8BA0-EADA9E5E1B2C}"/>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7C-42A9-8BA0-EADA9E5E1B2C}"/>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7C-42A9-8BA0-EADA9E5E1B2C}"/>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D9-48B5-85FF-E4AC72AB676D}"/>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D9-48B5-85FF-E4AC72AB676D}"/>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D9-48B5-85FF-E4AC72AB676D}"/>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51-4739-9067-BF11FC9CA1EA}"/>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51-4739-9067-BF11FC9CA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93.987795000000006</c:v>
                </c:pt>
                <c:pt idx="3">
                  <c:v>80.835000000000008</c:v>
                </c:pt>
                <c:pt idx="4">
                  <c:v>#N/A</c:v>
                </c:pt>
                <c:pt idx="5">
                  <c:v>#N/A</c:v>
                </c:pt>
                <c:pt idx="6">
                  <c:v>83.48</c:v>
                </c:pt>
                <c:pt idx="7">
                  <c:v>#N/A</c:v>
                </c:pt>
                <c:pt idx="8">
                  <c:v>85.09</c:v>
                </c:pt>
                <c:pt idx="9">
                  <c:v>85.38000000000001</c:v>
                </c:pt>
                <c:pt idx="10">
                  <c:v>#N/A</c:v>
                </c:pt>
                <c:pt idx="11">
                  <c:v>88.155000000000001</c:v>
                </c:pt>
                <c:pt idx="12">
                  <c:v>#N/A</c:v>
                </c:pt>
                <c:pt idx="13">
                  <c:v>88.555000000000007</c:v>
                </c:pt>
                <c:pt idx="14">
                  <c:v>#N/A</c:v>
                </c:pt>
                <c:pt idx="15">
                  <c:v>#N/A</c:v>
                </c:pt>
                <c:pt idx="16">
                  <c:v>#N/A</c:v>
                </c:pt>
                <c:pt idx="17">
                  <c:v>96.39</c:v>
                </c:pt>
                <c:pt idx="18">
                  <c:v>88.884999999999991</c:v>
                </c:pt>
                <c:pt idx="19">
                  <c:v>#N/A</c:v>
                </c:pt>
                <c:pt idx="20">
                  <c:v>90.555000000000007</c:v>
                </c:pt>
                <c:pt idx="21">
                  <c:v>#N/A</c:v>
                </c:pt>
                <c:pt idx="22">
                  <c:v>90.02</c:v>
                </c:pt>
                <c:pt idx="23">
                  <c:v>#N/A</c:v>
                </c:pt>
                <c:pt idx="24">
                  <c:v>90.26</c:v>
                </c:pt>
                <c:pt idx="25">
                  <c:v>#N/A</c:v>
                </c:pt>
                <c:pt idx="26">
                  <c:v>93.351500000000001</c:v>
                </c:pt>
                <c:pt idx="27">
                  <c:v>#N/A</c:v>
                </c:pt>
                <c:pt idx="28">
                  <c:v>#N/A</c:v>
                </c:pt>
                <c:pt idx="29">
                  <c:v>90.34</c:v>
                </c:pt>
                <c:pt idx="30">
                  <c:v>93.903339500000001</c:v>
                </c:pt>
                <c:pt idx="31">
                  <c:v>#N/A</c:v>
                </c:pt>
                <c:pt idx="32">
                  <c:v>#N/A</c:v>
                </c:pt>
                <c:pt idx="33">
                  <c:v>84.882841157790679</c:v>
                </c:pt>
                <c:pt idx="34">
                  <c:v>#N/A</c:v>
                </c:pt>
                <c:pt idx="35">
                  <c:v>88.535480944048032</c:v>
                </c:pt>
                <c:pt idx="36">
                  <c:v>#N/A</c:v>
                </c:pt>
                <c:pt idx="37">
                  <c:v>92.753691074054444</c:v>
                </c:pt>
                <c:pt idx="38">
                  <c:v>#N/A</c:v>
                </c:pt>
                <c:pt idx="39">
                  <c:v>93.220670559952822</c:v>
                </c:pt>
                <c:pt idx="40">
                  <c:v>#N/A</c:v>
                </c:pt>
                <c:pt idx="41">
                  <c:v>#N/A</c:v>
                </c:pt>
                <c:pt idx="42">
                  <c:v>95.043374165124249</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48.9</c:v>
                </c:pt>
                <c:pt idx="12">
                  <c:v>48.9</c:v>
                </c:pt>
                <c:pt idx="13">
                  <c:v>48.9</c:v>
                </c:pt>
                <c:pt idx="14">
                  <c:v>48.9</c:v>
                </c:pt>
                <c:pt idx="15">
                  <c:v>48.9</c:v>
                </c:pt>
                <c:pt idx="16">
                  <c:v>55.8</c:v>
                </c:pt>
                <c:pt idx="17">
                  <c:v>62.7</c:v>
                </c:pt>
                <c:pt idx="18">
                  <c:v>69.599999999999994</c:v>
                </c:pt>
                <c:pt idx="19">
                  <c:v>76.5</c:v>
                </c:pt>
                <c:pt idx="20">
                  <c:v>83.5</c:v>
                </c:pt>
                <c:pt idx="21">
                  <c:v>90.4</c:v>
                </c:pt>
                <c:pt idx="22">
                  <c:v>93.1</c:v>
                </c:pt>
                <c:pt idx="23">
                  <c:v>93.5</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09C-4CD3-AEBB-E91D6EDCB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09C-4CD3-AEBB-E91D6EDCBC01}"/>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09C-4CD3-AEBB-E91D6EDCB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09C-4CD3-AEBB-E91D6EDCBC01}"/>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09C-4CD3-AEBB-E91D6EDCB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09C-4CD3-AEBB-E91D6EDCB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09C-4CD3-AEBB-E91D6EDCBC01}"/>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09C-4CD3-AEBB-E91D6EDCBC0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09C-4CD3-AEBB-E91D6EDCB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09C-4CD3-AEBB-E91D6EDCBC01}"/>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09C-4CD3-AEBB-E91D6EDCB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09C-4CD3-AEBB-E91D6EDCBC01}"/>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09C-4CD3-AEBB-E91D6EDCBC0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09C-4CD3-AEBB-E91D6EDCBC01}"/>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09C-4CD3-AEBB-E91D6EDCBC0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09C-4CD3-AEBB-E91D6EDCBC01}"/>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09C-4CD3-AEBB-E91D6EDCBC01}"/>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09C-4CD3-AEBB-E91D6EDCBC01}"/>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09C-4CD3-AEBB-E91D6EDCBC01}"/>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09C-4CD3-AEBB-E91D6EDCBC01}"/>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609C-4CD3-AEBB-E91D6EDCBC01}"/>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09C-4CD3-AEBB-E91D6EDCBC01}"/>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09C-4CD3-AEBB-E91D6EDCBC01}"/>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09C-4CD3-AEBB-E91D6EDCBC0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09C-4CD3-AEBB-E91D6EDCBC0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C5-40FA-A30E-E716B08DCD0C}"/>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8D-4F67-AEB8-6C22E429B53E}"/>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8D-4F67-AEB8-6C22E429B53E}"/>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E6-452E-80F8-CCFB1DF02E84}"/>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E6-452E-80F8-CCFB1DF02E84}"/>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E6-452E-80F8-CCFB1DF02E84}"/>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24-4FAD-856F-229018AB51F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1B-4EBD-925E-D4B636D72DFB}"/>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1B-4EBD-925E-D4B636D72DFB}"/>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7C-42A9-8BA0-EADA9E5E1B2C}"/>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7C-42A9-8BA0-EADA9E5E1B2C}"/>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7C-42A9-8BA0-EADA9E5E1B2C}"/>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7C-42A9-8BA0-EADA9E5E1B2C}"/>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7C-42A9-8BA0-EADA9E5E1B2C}"/>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7C-42A9-8BA0-EADA9E5E1B2C}"/>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D9-48B5-85FF-E4AC72AB676D}"/>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D9-48B5-85FF-E4AC72AB676D}"/>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D9-48B5-85FF-E4AC72AB676D}"/>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51-4739-9067-BF11FC9CA1EA}"/>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51-4739-9067-BF11FC9CA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71.900307947368418</c:v>
                </c:pt>
                <c:pt idx="27">
                  <c:v>#N/A</c:v>
                </c:pt>
                <c:pt idx="28">
                  <c:v>#N/A</c:v>
                </c:pt>
                <c:pt idx="29">
                  <c:v>#N/A</c:v>
                </c:pt>
                <c:pt idx="30">
                  <c:v>72.960010499999996</c:v>
                </c:pt>
                <c:pt idx="31">
                  <c:v>#N/A</c:v>
                </c:pt>
                <c:pt idx="32">
                  <c:v>#N/A</c:v>
                </c:pt>
                <c:pt idx="33">
                  <c:v>44.803362522699331</c:v>
                </c:pt>
                <c:pt idx="34">
                  <c:v>#N/A</c:v>
                </c:pt>
                <c:pt idx="35">
                  <c:v>84.566914516866348</c:v>
                </c:pt>
                <c:pt idx="36">
                  <c:v>#N/A</c:v>
                </c:pt>
                <c:pt idx="37">
                  <c:v>90.997166298625999</c:v>
                </c:pt>
                <c:pt idx="38">
                  <c:v>#N/A</c:v>
                </c:pt>
                <c:pt idx="39">
                  <c:v>91.350081286568695</c:v>
                </c:pt>
                <c:pt idx="40">
                  <c:v>#N/A</c:v>
                </c:pt>
                <c:pt idx="41">
                  <c:v>#N/A</c:v>
                </c:pt>
                <c:pt idx="42">
                  <c:v>93.099354714318508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91.6</c:v>
                </c:pt>
                <c:pt idx="1">
                  <c:v>91.6</c:v>
                </c:pt>
                <c:pt idx="2">
                  <c:v>91.6</c:v>
                </c:pt>
                <c:pt idx="3">
                  <c:v>91.6</c:v>
                </c:pt>
                <c:pt idx="4">
                  <c:v>92</c:v>
                </c:pt>
                <c:pt idx="5">
                  <c:v>92.4</c:v>
                </c:pt>
                <c:pt idx="6">
                  <c:v>92.8</c:v>
                </c:pt>
                <c:pt idx="7">
                  <c:v>93.2</c:v>
                </c:pt>
                <c:pt idx="8">
                  <c:v>93.6</c:v>
                </c:pt>
                <c:pt idx="9">
                  <c:v>94</c:v>
                </c:pt>
                <c:pt idx="10">
                  <c:v>94.4</c:v>
                </c:pt>
                <c:pt idx="11">
                  <c:v>94.8</c:v>
                </c:pt>
                <c:pt idx="12">
                  <c:v>95.2</c:v>
                </c:pt>
                <c:pt idx="13">
                  <c:v>95.6</c:v>
                </c:pt>
                <c:pt idx="14">
                  <c:v>96</c:v>
                </c:pt>
                <c:pt idx="15">
                  <c:v>96.4</c:v>
                </c:pt>
                <c:pt idx="16">
                  <c:v>96.8</c:v>
                </c:pt>
                <c:pt idx="17">
                  <c:v>97.3</c:v>
                </c:pt>
                <c:pt idx="18">
                  <c:v>97.7</c:v>
                </c:pt>
                <c:pt idx="19">
                  <c:v>98.1</c:v>
                </c:pt>
                <c:pt idx="20">
                  <c:v>98.5</c:v>
                </c:pt>
                <c:pt idx="21">
                  <c:v>98.9</c:v>
                </c:pt>
                <c:pt idx="22">
                  <c:v>99.3</c:v>
                </c:pt>
                <c:pt idx="23">
                  <c:v>99.7</c:v>
                </c:pt>
              </c:numCache>
            </c:numRef>
          </c:yVal>
          <c:smooth val="0"/>
          <c:extLst>
            <c:ext xmlns:c16="http://schemas.microsoft.com/office/drawing/2014/chart" uri="{C3380CC4-5D6E-409C-BE32-E72D297353CC}">
              <c16:uniqueId val="{00000032-609C-4CD3-AEBB-E91D6EDCBC0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09C-4CD3-AEBB-E91D6EDCB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09C-4CD3-AEBB-E91D6EDCBC01}"/>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09C-4CD3-AEBB-E91D6EDCB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09C-4CD3-AEBB-E91D6EDCBC01}"/>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09C-4CD3-AEBB-E91D6EDCB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09C-4CD3-AEBB-E91D6EDCB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09C-4CD3-AEBB-E91D6EDCBC01}"/>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09C-4CD3-AEBB-E91D6EDCBC0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09C-4CD3-AEBB-E91D6EDCB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09C-4CD3-AEBB-E91D6EDCBC01}"/>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09C-4CD3-AEBB-E91D6EDCB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09C-4CD3-AEBB-E91D6EDCBC01}"/>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09C-4CD3-AEBB-E91D6EDCBC0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09C-4CD3-AEBB-E91D6EDCBC01}"/>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09C-4CD3-AEBB-E91D6EDCBC0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09C-4CD3-AEBB-E91D6EDCBC01}"/>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09C-4CD3-AEBB-E91D6EDCBC01}"/>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609C-4CD3-AEBB-E91D6EDCBC01}"/>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609C-4CD3-AEBB-E91D6EDCBC01}"/>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609C-4CD3-AEBB-E91D6EDCBC01}"/>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609C-4CD3-AEBB-E91D6EDCBC01}"/>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609C-4CD3-AEBB-E91D6EDCBC01}"/>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609C-4CD3-AEBB-E91D6EDCBC01}"/>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609C-4CD3-AEBB-E91D6EDCBC01}"/>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609C-4CD3-AEBB-E91D6EDCBC0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C5-40FA-A30E-E716B08DCD0C}"/>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8D-4F67-AEB8-6C22E429B53E}"/>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8D-4F67-AEB8-6C22E429B53E}"/>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E6-452E-80F8-CCFB1DF02E84}"/>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E6-452E-80F8-CCFB1DF02E84}"/>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E6-452E-80F8-CCFB1DF02E84}"/>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24-4FAD-856F-229018AB51F3}"/>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1B-4EBD-925E-D4B636D72DFB}"/>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1B-4EBD-925E-D4B636D72DFB}"/>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7C-42A9-8BA0-EADA9E5E1B2C}"/>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7C-42A9-8BA0-EADA9E5E1B2C}"/>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7C-42A9-8BA0-EADA9E5E1B2C}"/>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7C-42A9-8BA0-EADA9E5E1B2C}"/>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7C-42A9-8BA0-EADA9E5E1B2C}"/>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7C-42A9-8BA0-EADA9E5E1B2C}"/>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D9-48B5-85FF-E4AC72AB676D}"/>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D9-48B5-85FF-E4AC72AB676D}"/>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D9-48B5-85FF-E4AC72AB676D}"/>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51-4739-9067-BF11FC9CA1EA}"/>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1-4739-9067-BF11FC9CA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96.48057</c:v>
                </c:pt>
                <c:pt idx="3">
                  <c:v>87.05</c:v>
                </c:pt>
                <c:pt idx="4">
                  <c:v>#N/A</c:v>
                </c:pt>
                <c:pt idx="5">
                  <c:v>#N/A</c:v>
                </c:pt>
                <c:pt idx="6">
                  <c:v>90</c:v>
                </c:pt>
                <c:pt idx="7">
                  <c:v>#N/A</c:v>
                </c:pt>
                <c:pt idx="8">
                  <c:v>91.750000000000014</c:v>
                </c:pt>
                <c:pt idx="9">
                  <c:v>92.820000000000007</c:v>
                </c:pt>
                <c:pt idx="10">
                  <c:v>#N/A</c:v>
                </c:pt>
                <c:pt idx="11">
                  <c:v>96.37</c:v>
                </c:pt>
                <c:pt idx="12">
                  <c:v>#N/A</c:v>
                </c:pt>
                <c:pt idx="13">
                  <c:v>96.72</c:v>
                </c:pt>
                <c:pt idx="14">
                  <c:v>#N/A</c:v>
                </c:pt>
                <c:pt idx="15">
                  <c:v>#N/A</c:v>
                </c:pt>
                <c:pt idx="16">
                  <c:v>#N/A</c:v>
                </c:pt>
                <c:pt idx="17">
                  <c:v>99.59</c:v>
                </c:pt>
                <c:pt idx="18">
                  <c:v>97.41</c:v>
                </c:pt>
                <c:pt idx="19">
                  <c:v>#N/A</c:v>
                </c:pt>
                <c:pt idx="20">
                  <c:v>97.74</c:v>
                </c:pt>
                <c:pt idx="21">
                  <c:v>#N/A</c:v>
                </c:pt>
                <c:pt idx="22">
                  <c:v>98.44</c:v>
                </c:pt>
                <c:pt idx="23">
                  <c:v>#N/A</c:v>
                </c:pt>
                <c:pt idx="24">
                  <c:v>98.79</c:v>
                </c:pt>
                <c:pt idx="25">
                  <c:v>#N/A</c:v>
                </c:pt>
                <c:pt idx="26">
                  <c:v>95</c:v>
                </c:pt>
                <c:pt idx="27">
                  <c:v>#N/A</c:v>
                </c:pt>
                <c:pt idx="28">
                  <c:v>#N/A</c:v>
                </c:pt>
                <c:pt idx="29">
                  <c:v>99.01</c:v>
                </c:pt>
                <c:pt idx="30">
                  <c:v>95.499409999999997</c:v>
                </c:pt>
                <c:pt idx="31">
                  <c:v>#N/A</c:v>
                </c:pt>
                <c:pt idx="32">
                  <c:v>#N/A</c:v>
                </c:pt>
                <c:pt idx="33">
                  <c:v>93.029113383139858</c:v>
                </c:pt>
                <c:pt idx="34">
                  <c:v>#N/A</c:v>
                </c:pt>
                <c:pt idx="35">
                  <c:v>97.032299848020756</c:v>
                </c:pt>
                <c:pt idx="36">
                  <c:v>#N/A</c:v>
                </c:pt>
                <c:pt idx="37">
                  <c:v>98.735968446366911</c:v>
                </c:pt>
                <c:pt idx="38">
                  <c:v>#N/A</c:v>
                </c:pt>
                <c:pt idx="39">
                  <c:v>98.849696903090575</c:v>
                </c:pt>
                <c:pt idx="40">
                  <c:v>#N/A</c:v>
                </c:pt>
                <c:pt idx="41">
                  <c:v>#N/A</c:v>
                </c:pt>
                <c:pt idx="42">
                  <c:v>99.211645138318687</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4C-609C-4CD3-AEBB-E91D6EDCBC01}"/>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78.900000000000006</c:v>
                </c:pt>
                <c:pt idx="1">
                  <c:v>78.900000000000006</c:v>
                </c:pt>
                <c:pt idx="2">
                  <c:v>78.900000000000006</c:v>
                </c:pt>
                <c:pt idx="3">
                  <c:v>78.900000000000006</c:v>
                </c:pt>
                <c:pt idx="4">
                  <c:v>79.599999999999994</c:v>
                </c:pt>
                <c:pt idx="5">
                  <c:v>80.3</c:v>
                </c:pt>
                <c:pt idx="6">
                  <c:v>81</c:v>
                </c:pt>
                <c:pt idx="7">
                  <c:v>81.7</c:v>
                </c:pt>
                <c:pt idx="8">
                  <c:v>82.4</c:v>
                </c:pt>
                <c:pt idx="9">
                  <c:v>83.1</c:v>
                </c:pt>
                <c:pt idx="10">
                  <c:v>83.8</c:v>
                </c:pt>
                <c:pt idx="11">
                  <c:v>84.5</c:v>
                </c:pt>
                <c:pt idx="12">
                  <c:v>85.2</c:v>
                </c:pt>
                <c:pt idx="13">
                  <c:v>85.9</c:v>
                </c:pt>
                <c:pt idx="14">
                  <c:v>86.6</c:v>
                </c:pt>
                <c:pt idx="15">
                  <c:v>87.3</c:v>
                </c:pt>
                <c:pt idx="16">
                  <c:v>88</c:v>
                </c:pt>
                <c:pt idx="17">
                  <c:v>88.7</c:v>
                </c:pt>
                <c:pt idx="18">
                  <c:v>89.4</c:v>
                </c:pt>
                <c:pt idx="19">
                  <c:v>90.1</c:v>
                </c:pt>
                <c:pt idx="20">
                  <c:v>90.8</c:v>
                </c:pt>
                <c:pt idx="21">
                  <c:v>91.5</c:v>
                </c:pt>
                <c:pt idx="22">
                  <c:v>92.2</c:v>
                </c:pt>
                <c:pt idx="23">
                  <c:v>92.9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7C-4A0D-81D3-8B67D919D12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7C-4A0D-81D3-8B67D919D12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7C-4A0D-81D3-8B67D919D1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7C-4A0D-81D3-8B67D919D12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7C-4A0D-81D3-8B67D919D12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7C-4A0D-81D3-8B67D919D12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7C-4A0D-81D3-8B67D919D122}"/>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7C-4A0D-81D3-8B67D919D12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7C-4A0D-81D3-8B67D919D12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7C-4A0D-81D3-8B67D919D122}"/>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7C-4A0D-81D3-8B67D919D12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7C-4A0D-81D3-8B67D919D122}"/>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7C-4A0D-81D3-8B67D919D12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7C-4A0D-81D3-8B67D919D122}"/>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7C-4A0D-81D3-8B67D919D12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7C-4A0D-81D3-8B67D919D122}"/>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7C-4A0D-81D3-8B67D919D122}"/>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7C-4A0D-81D3-8B67D919D122}"/>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7C-4A0D-81D3-8B67D919D122}"/>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7C-4A0D-81D3-8B67D919D122}"/>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7C-4A0D-81D3-8B67D919D122}"/>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7C-4A0D-81D3-8B67D919D122}"/>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07C-4A0D-81D3-8B67D919D122}"/>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07C-4A0D-81D3-8B67D919D12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07C-4A0D-81D3-8B67D919D12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FC-47F3-9BB0-C928510CA4AD}"/>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99-4E04-9FBC-8C1E317C6E58}"/>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99-4E04-9FBC-8C1E317C6E58}"/>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E1-4559-8123-A6EB954C9F58}"/>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E1-4559-8123-A6EB954C9F58}"/>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E1-4559-8123-A6EB954C9F58}"/>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D2-41EF-9065-1AF398F2C5B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06-4F30-9C4D-F2B7670E0BB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06-4F30-9C4D-F2B7670E0BB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91-49DB-B833-200426881F27}"/>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91-49DB-B833-200426881F27}"/>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91-49DB-B833-200426881F27}"/>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91-49DB-B833-200426881F27}"/>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91-49DB-B833-200426881F27}"/>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91-49DB-B833-200426881F27}"/>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9F-4F2A-91E7-BF228314CDD3}"/>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9F-4F2A-91E7-BF228314CDD3}"/>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9F-4F2A-91E7-BF228314CDD3}"/>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21-44C2-BE9A-66592014D8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1-44C2-BE9A-66592014D8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89.022419999999997</c:v>
                </c:pt>
                <c:pt idx="3">
                  <c:v>74.37</c:v>
                </c:pt>
                <c:pt idx="4">
                  <c:v>#N/A</c:v>
                </c:pt>
                <c:pt idx="5">
                  <c:v>#N/A</c:v>
                </c:pt>
                <c:pt idx="6">
                  <c:v>77.88</c:v>
                </c:pt>
                <c:pt idx="7">
                  <c:v>#N/A</c:v>
                </c:pt>
                <c:pt idx="8">
                  <c:v>79.674999999999997</c:v>
                </c:pt>
                <c:pt idx="9">
                  <c:v>79.784999999999997</c:v>
                </c:pt>
                <c:pt idx="10">
                  <c:v>#N/A</c:v>
                </c:pt>
                <c:pt idx="11">
                  <c:v>84.039999999999992</c:v>
                </c:pt>
                <c:pt idx="12">
                  <c:v>#N/A</c:v>
                </c:pt>
                <c:pt idx="13">
                  <c:v>84.265000000000001</c:v>
                </c:pt>
                <c:pt idx="14">
                  <c:v>#N/A</c:v>
                </c:pt>
                <c:pt idx="15">
                  <c:v>#N/A</c:v>
                </c:pt>
                <c:pt idx="16">
                  <c:v>#N/A</c:v>
                </c:pt>
                <c:pt idx="17">
                  <c:v>95.709699999999984</c:v>
                </c:pt>
                <c:pt idx="18">
                  <c:v>86.300000000000011</c:v>
                </c:pt>
                <c:pt idx="19">
                  <c:v>#N/A</c:v>
                </c:pt>
                <c:pt idx="20">
                  <c:v>86.204999999999998</c:v>
                </c:pt>
                <c:pt idx="21">
                  <c:v>#N/A</c:v>
                </c:pt>
                <c:pt idx="22">
                  <c:v>87.61</c:v>
                </c:pt>
                <c:pt idx="23">
                  <c:v>#N/A</c:v>
                </c:pt>
                <c:pt idx="24">
                  <c:v>88.334999999999994</c:v>
                </c:pt>
                <c:pt idx="25">
                  <c:v>#N/A</c:v>
                </c:pt>
                <c:pt idx="26">
                  <c:v>91.366500000000002</c:v>
                </c:pt>
                <c:pt idx="27">
                  <c:v>#N/A</c:v>
                </c:pt>
                <c:pt idx="28">
                  <c:v>#N/A</c:v>
                </c:pt>
                <c:pt idx="29">
                  <c:v>88.78</c:v>
                </c:pt>
                <c:pt idx="30">
                  <c:v>90.980162500000006</c:v>
                </c:pt>
                <c:pt idx="31">
                  <c:v>#N/A</c:v>
                </c:pt>
                <c:pt idx="32">
                  <c:v>#N/A</c:v>
                </c:pt>
                <c:pt idx="33">
                  <c:v>82.06044132976146</c:v>
                </c:pt>
                <c:pt idx="34">
                  <c:v>#N/A</c:v>
                </c:pt>
                <c:pt idx="35">
                  <c:v>87.560625019517744</c:v>
                </c:pt>
                <c:pt idx="36">
                  <c:v>#N/A</c:v>
                </c:pt>
                <c:pt idx="37">
                  <c:v>91.152011219333119</c:v>
                </c:pt>
                <c:pt idx="38">
                  <c:v>#N/A</c:v>
                </c:pt>
                <c:pt idx="39">
                  <c:v>91.610926857567094</c:v>
                </c:pt>
                <c:pt idx="40">
                  <c:v>#N/A</c:v>
                </c:pt>
                <c:pt idx="41">
                  <c:v>#N/A</c:v>
                </c:pt>
                <c:pt idx="42">
                  <c:v>93.402155837721182</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44.6</c:v>
                </c:pt>
                <c:pt idx="12">
                  <c:v>44.6</c:v>
                </c:pt>
                <c:pt idx="13">
                  <c:v>44.6</c:v>
                </c:pt>
                <c:pt idx="14">
                  <c:v>44.6</c:v>
                </c:pt>
                <c:pt idx="15">
                  <c:v>44.6</c:v>
                </c:pt>
                <c:pt idx="16">
                  <c:v>51.9</c:v>
                </c:pt>
                <c:pt idx="17">
                  <c:v>59.2</c:v>
                </c:pt>
                <c:pt idx="18">
                  <c:v>66.5</c:v>
                </c:pt>
                <c:pt idx="19">
                  <c:v>73.900000000000006</c:v>
                </c:pt>
                <c:pt idx="20">
                  <c:v>81.2</c:v>
                </c:pt>
                <c:pt idx="21">
                  <c:v>88.5</c:v>
                </c:pt>
                <c:pt idx="22">
                  <c:v>92.2</c:v>
                </c:pt>
                <c:pt idx="23">
                  <c:v>92.9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07C-4A0D-81D3-8B67D919D12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07C-4A0D-81D3-8B67D919D12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07C-4A0D-81D3-8B67D919D1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07C-4A0D-81D3-8B67D919D12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07C-4A0D-81D3-8B67D919D12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07C-4A0D-81D3-8B67D919D12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07C-4A0D-81D3-8B67D919D122}"/>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07C-4A0D-81D3-8B67D919D12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07C-4A0D-81D3-8B67D919D12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07C-4A0D-81D3-8B67D919D122}"/>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07C-4A0D-81D3-8B67D919D12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07C-4A0D-81D3-8B67D919D122}"/>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07C-4A0D-81D3-8B67D919D12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07C-4A0D-81D3-8B67D919D122}"/>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07C-4A0D-81D3-8B67D919D12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07C-4A0D-81D3-8B67D919D122}"/>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07C-4A0D-81D3-8B67D919D122}"/>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07C-4A0D-81D3-8B67D919D122}"/>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B07C-4A0D-81D3-8B67D919D122}"/>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B07C-4A0D-81D3-8B67D919D122}"/>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B07C-4A0D-81D3-8B67D919D122}"/>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B07C-4A0D-81D3-8B67D919D122}"/>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B07C-4A0D-81D3-8B67D919D122}"/>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B07C-4A0D-81D3-8B67D919D12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B07C-4A0D-81D3-8B67D919D12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FC-47F3-9BB0-C928510CA4AD}"/>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99-4E04-9FBC-8C1E317C6E58}"/>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99-4E04-9FBC-8C1E317C6E58}"/>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E1-4559-8123-A6EB954C9F58}"/>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E1-4559-8123-A6EB954C9F58}"/>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E1-4559-8123-A6EB954C9F58}"/>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D2-41EF-9065-1AF398F2C5B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06-4F30-9C4D-F2B7670E0BB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06-4F30-9C4D-F2B7670E0BB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91-49DB-B833-200426881F27}"/>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91-49DB-B833-200426881F27}"/>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91-49DB-B833-200426881F27}"/>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91-49DB-B833-200426881F27}"/>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91-49DB-B833-200426881F27}"/>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91-49DB-B833-200426881F27}"/>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9F-4F2A-91E7-BF228314CDD3}"/>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9F-4F2A-91E7-BF228314CDD3}"/>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9F-4F2A-91E7-BF228314CDD3}"/>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21-44C2-BE9A-66592014D8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21-44C2-BE9A-66592014D8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68.685423162939301</c:v>
                </c:pt>
                <c:pt idx="27">
                  <c:v>#N/A</c:v>
                </c:pt>
                <c:pt idx="28">
                  <c:v>#N/A</c:v>
                </c:pt>
                <c:pt idx="29">
                  <c:v>#N/A</c:v>
                </c:pt>
                <c:pt idx="30">
                  <c:v>64.952758000000003</c:v>
                </c:pt>
                <c:pt idx="31">
                  <c:v>#N/A</c:v>
                </c:pt>
                <c:pt idx="32">
                  <c:v>#N/A</c:v>
                </c:pt>
                <c:pt idx="33">
                  <c:v>44.946468237454518</c:v>
                </c:pt>
                <c:pt idx="34">
                  <c:v>#N/A</c:v>
                </c:pt>
                <c:pt idx="35">
                  <c:v>83.363969170478285</c:v>
                </c:pt>
                <c:pt idx="36">
                  <c:v>#N/A</c:v>
                </c:pt>
                <c:pt idx="37">
                  <c:v>89.270812951447468</c:v>
                </c:pt>
                <c:pt idx="38">
                  <c:v>#N/A</c:v>
                </c:pt>
                <c:pt idx="39">
                  <c:v>89.406351492306882</c:v>
                </c:pt>
                <c:pt idx="40">
                  <c:v>#N/A</c:v>
                </c:pt>
                <c:pt idx="41">
                  <c:v>#N/A</c:v>
                </c:pt>
                <c:pt idx="42">
                  <c:v>91.167631050483635</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86.6</c:v>
                </c:pt>
                <c:pt idx="1">
                  <c:v>86.6</c:v>
                </c:pt>
                <c:pt idx="2">
                  <c:v>86.6</c:v>
                </c:pt>
                <c:pt idx="3">
                  <c:v>86.6</c:v>
                </c:pt>
                <c:pt idx="4">
                  <c:v>87.2</c:v>
                </c:pt>
                <c:pt idx="5">
                  <c:v>87.8</c:v>
                </c:pt>
                <c:pt idx="6">
                  <c:v>88.3</c:v>
                </c:pt>
                <c:pt idx="7">
                  <c:v>88.9</c:v>
                </c:pt>
                <c:pt idx="8">
                  <c:v>89.5</c:v>
                </c:pt>
                <c:pt idx="9">
                  <c:v>90.1</c:v>
                </c:pt>
                <c:pt idx="10">
                  <c:v>90.7</c:v>
                </c:pt>
                <c:pt idx="11">
                  <c:v>91.3</c:v>
                </c:pt>
                <c:pt idx="12">
                  <c:v>91.9</c:v>
                </c:pt>
                <c:pt idx="13">
                  <c:v>92.5</c:v>
                </c:pt>
                <c:pt idx="14">
                  <c:v>93.1</c:v>
                </c:pt>
                <c:pt idx="15">
                  <c:v>93.7</c:v>
                </c:pt>
                <c:pt idx="16">
                  <c:v>94.3</c:v>
                </c:pt>
                <c:pt idx="17">
                  <c:v>94.9</c:v>
                </c:pt>
                <c:pt idx="18">
                  <c:v>95.5</c:v>
                </c:pt>
                <c:pt idx="19">
                  <c:v>96.1</c:v>
                </c:pt>
                <c:pt idx="20">
                  <c:v>96.7</c:v>
                </c:pt>
                <c:pt idx="21">
                  <c:v>97.3</c:v>
                </c:pt>
                <c:pt idx="22">
                  <c:v>97.9</c:v>
                </c:pt>
                <c:pt idx="23">
                  <c:v>98.5</c:v>
                </c:pt>
              </c:numCache>
            </c:numRef>
          </c:yVal>
          <c:smooth val="0"/>
          <c:extLst>
            <c:ext xmlns:c16="http://schemas.microsoft.com/office/drawing/2014/chart" uri="{C3380CC4-5D6E-409C-BE32-E72D297353CC}">
              <c16:uniqueId val="{00000032-B07C-4A0D-81D3-8B67D919D12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B07C-4A0D-81D3-8B67D919D12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B07C-4A0D-81D3-8B67D919D122}"/>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B07C-4A0D-81D3-8B67D919D1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B07C-4A0D-81D3-8B67D919D122}"/>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B07C-4A0D-81D3-8B67D919D12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B07C-4A0D-81D3-8B67D919D12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B07C-4A0D-81D3-8B67D919D122}"/>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B07C-4A0D-81D3-8B67D919D12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B07C-4A0D-81D3-8B67D919D12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B07C-4A0D-81D3-8B67D919D122}"/>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B07C-4A0D-81D3-8B67D919D12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B07C-4A0D-81D3-8B67D919D122}"/>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B07C-4A0D-81D3-8B67D919D12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B07C-4A0D-81D3-8B67D919D122}"/>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B07C-4A0D-81D3-8B67D919D12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B07C-4A0D-81D3-8B67D919D122}"/>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B07C-4A0D-81D3-8B67D919D122}"/>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B07C-4A0D-81D3-8B67D919D122}"/>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B07C-4A0D-81D3-8B67D919D122}"/>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B07C-4A0D-81D3-8B67D919D122}"/>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B07C-4A0D-81D3-8B67D919D122}"/>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B07C-4A0D-81D3-8B67D919D122}"/>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B07C-4A0D-81D3-8B67D919D122}"/>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B07C-4A0D-81D3-8B67D919D122}"/>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B07C-4A0D-81D3-8B67D919D12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FC-47F3-9BB0-C928510CA4AD}"/>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99-4E04-9FBC-8C1E317C6E58}"/>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99-4E04-9FBC-8C1E317C6E58}"/>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E1-4559-8123-A6EB954C9F58}"/>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E1-4559-8123-A6EB954C9F58}"/>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E1-4559-8123-A6EB954C9F58}"/>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D2-41EF-9065-1AF398F2C5B5}"/>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06-4F30-9C4D-F2B7670E0BB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06-4F30-9C4D-F2B7670E0BB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91-49DB-B833-200426881F27}"/>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91-49DB-B833-200426881F27}"/>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91-49DB-B833-200426881F27}"/>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91-49DB-B833-200426881F27}"/>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91-49DB-B833-200426881F27}"/>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91-49DB-B833-200426881F27}"/>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9F-4F2A-91E7-BF228314CDD3}"/>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9F-4F2A-91E7-BF228314CDD3}"/>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9F-4F2A-91E7-BF228314CDD3}"/>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21-44C2-BE9A-66592014D87F}"/>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1-44C2-BE9A-66592014D8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97.427130000000005</c:v>
                </c:pt>
                <c:pt idx="3">
                  <c:v>80.56</c:v>
                </c:pt>
                <c:pt idx="4">
                  <c:v>#N/A</c:v>
                </c:pt>
                <c:pt idx="5">
                  <c:v>#N/A</c:v>
                </c:pt>
                <c:pt idx="6">
                  <c:v>84.28</c:v>
                </c:pt>
                <c:pt idx="7">
                  <c:v>#N/A</c:v>
                </c:pt>
                <c:pt idx="8">
                  <c:v>86.11999999999999</c:v>
                </c:pt>
                <c:pt idx="9">
                  <c:v>87.03</c:v>
                </c:pt>
                <c:pt idx="10">
                  <c:v>#N/A</c:v>
                </c:pt>
                <c:pt idx="11">
                  <c:v>92.049999999999983</c:v>
                </c:pt>
                <c:pt idx="12">
                  <c:v>#N/A</c:v>
                </c:pt>
                <c:pt idx="13">
                  <c:v>92.13</c:v>
                </c:pt>
                <c:pt idx="14">
                  <c:v>#N/A</c:v>
                </c:pt>
                <c:pt idx="15">
                  <c:v>#N/A</c:v>
                </c:pt>
                <c:pt idx="16">
                  <c:v>#N/A</c:v>
                </c:pt>
                <c:pt idx="17">
                  <c:v>99.483000000000004</c:v>
                </c:pt>
                <c:pt idx="18">
                  <c:v>94.42</c:v>
                </c:pt>
                <c:pt idx="19">
                  <c:v>#N/A</c:v>
                </c:pt>
                <c:pt idx="20">
                  <c:v>92.82</c:v>
                </c:pt>
                <c:pt idx="21">
                  <c:v>#N/A</c:v>
                </c:pt>
                <c:pt idx="22">
                  <c:v>95.68</c:v>
                </c:pt>
                <c:pt idx="23">
                  <c:v>#N/A</c:v>
                </c:pt>
                <c:pt idx="24">
                  <c:v>96.43</c:v>
                </c:pt>
                <c:pt idx="25">
                  <c:v>#N/A</c:v>
                </c:pt>
                <c:pt idx="26">
                  <c:v>93.9</c:v>
                </c:pt>
                <c:pt idx="27">
                  <c:v>#N/A</c:v>
                </c:pt>
                <c:pt idx="28">
                  <c:v>#N/A</c:v>
                </c:pt>
                <c:pt idx="29">
                  <c:v>96.88</c:v>
                </c:pt>
                <c:pt idx="30">
                  <c:v>94.01258</c:v>
                </c:pt>
                <c:pt idx="31">
                  <c:v>#N/A</c:v>
                </c:pt>
                <c:pt idx="32">
                  <c:v>#N/A</c:v>
                </c:pt>
                <c:pt idx="33">
                  <c:v>89.54737053421141</c:v>
                </c:pt>
                <c:pt idx="34">
                  <c:v>#N/A</c:v>
                </c:pt>
                <c:pt idx="35">
                  <c:v>95.549373190931263</c:v>
                </c:pt>
                <c:pt idx="36">
                  <c:v>#N/A</c:v>
                </c:pt>
                <c:pt idx="37">
                  <c:v>96.834895840753504</c:v>
                </c:pt>
                <c:pt idx="38">
                  <c:v>#N/A</c:v>
                </c:pt>
                <c:pt idx="39">
                  <c:v>97.174883464328147</c:v>
                </c:pt>
                <c:pt idx="40">
                  <c:v>#N/A</c:v>
                </c:pt>
                <c:pt idx="41">
                  <c:v>#N/A</c:v>
                </c:pt>
                <c:pt idx="42">
                  <c:v>98.020712651484857</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4C-B07C-4A0D-81D3-8B67D919D122}"/>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41.1</c:v>
                </c:pt>
                <c:pt idx="1">
                  <c:v>41.1</c:v>
                </c:pt>
                <c:pt idx="2">
                  <c:v>44.5</c:v>
                </c:pt>
                <c:pt idx="3">
                  <c:v>47.8</c:v>
                </c:pt>
                <c:pt idx="4">
                  <c:v>51.1</c:v>
                </c:pt>
                <c:pt idx="5">
                  <c:v>54.4</c:v>
                </c:pt>
                <c:pt idx="6">
                  <c:v>57.8</c:v>
                </c:pt>
                <c:pt idx="7">
                  <c:v>61.1</c:v>
                </c:pt>
                <c:pt idx="8">
                  <c:v>64.400000000000006</c:v>
                </c:pt>
                <c:pt idx="9">
                  <c:v>67.7</c:v>
                </c:pt>
                <c:pt idx="10">
                  <c:v>71</c:v>
                </c:pt>
                <c:pt idx="11">
                  <c:v>74.400000000000006</c:v>
                </c:pt>
                <c:pt idx="12">
                  <c:v>77.7</c:v>
                </c:pt>
                <c:pt idx="13">
                  <c:v>81</c:v>
                </c:pt>
                <c:pt idx="14">
                  <c:v>84.3</c:v>
                </c:pt>
                <c:pt idx="15">
                  <c:v>87.6</c:v>
                </c:pt>
                <c:pt idx="16">
                  <c:v>91</c:v>
                </c:pt>
                <c:pt idx="17">
                  <c:v>94.3</c:v>
                </c:pt>
                <c:pt idx="18">
                  <c:v>97.6</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78E-4DAF-955D-0E8538922E2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8E-4DAF-955D-0E8538922E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8E-4DAF-955D-0E8538922E20}"/>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8E-4DAF-955D-0E8538922E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8E-4DAF-955D-0E8538922E20}"/>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8E-4DAF-955D-0E8538922E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8E-4DAF-955D-0E8538922E2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8E-4DAF-955D-0E8538922E20}"/>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8E-4DAF-955D-0E8538922E2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8E-4DAF-955D-0E8538922E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8E-4DAF-955D-0E8538922E20}"/>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8E-4DAF-955D-0E8538922E2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78E-4DAF-955D-0E8538922E20}"/>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8E-4DAF-955D-0E8538922E2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8E-4DAF-955D-0E8538922E20}"/>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8E-4DAF-955D-0E8538922E2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78E-4DAF-955D-0E8538922E20}"/>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78E-4DAF-955D-0E8538922E20}"/>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78E-4DAF-955D-0E8538922E20}"/>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78E-4DAF-955D-0E8538922E20}"/>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78E-4DAF-955D-0E8538922E20}"/>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78E-4DAF-955D-0E8538922E20}"/>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78E-4DAF-955D-0E8538922E20}"/>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78E-4DAF-955D-0E8538922E20}"/>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78E-4DAF-955D-0E8538922E2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78E-4DAF-955D-0E8538922E2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E1-4EA3-80A0-C98434C85F4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CF-47D4-8A42-0A7B3A104FE2}"/>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CF-47D4-8A42-0A7B3A104FE2}"/>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FE-499F-982F-658B8579C9C0}"/>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FE-499F-982F-658B8579C9C0}"/>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FE-499F-982F-658B8579C9C0}"/>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81-4846-AC51-ED598D24D22C}"/>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DD-4D94-8AA1-2C7BE0502655}"/>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DD-4D94-8AA1-2C7BE0502655}"/>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CC-4825-891C-DB891D7ED313}"/>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CC-4825-891C-DB891D7ED313}"/>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CC-4825-891C-DB891D7ED313}"/>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CC-4825-891C-DB891D7ED313}"/>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CC-4825-891C-DB891D7ED313}"/>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CC-4825-891C-DB891D7ED313}"/>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43-4BD1-87F5-79808F74B9D9}"/>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43-4BD1-87F5-79808F74B9D9}"/>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43-4BD1-87F5-79808F74B9D9}"/>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AA-409D-A88C-581273C31010}"/>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AA-409D-A88C-581273C31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34.340000000000003</c:v>
                </c:pt>
                <c:pt idx="1">
                  <c:v>41.81</c:v>
                </c:pt>
                <c:pt idx="2">
                  <c:v>63.32629</c:v>
                </c:pt>
                <c:pt idx="3">
                  <c:v>46.82</c:v>
                </c:pt>
                <c:pt idx="4">
                  <c:v>#N/A</c:v>
                </c:pt>
                <c:pt idx="5">
                  <c:v>52.39</c:v>
                </c:pt>
                <c:pt idx="6">
                  <c:v>58.13</c:v>
                </c:pt>
                <c:pt idx="7">
                  <c:v>#N/A</c:v>
                </c:pt>
                <c:pt idx="8">
                  <c:v>62.67</c:v>
                </c:pt>
                <c:pt idx="9">
                  <c:v>66.84</c:v>
                </c:pt>
                <c:pt idx="10">
                  <c:v>#N/A</c:v>
                </c:pt>
                <c:pt idx="11">
                  <c:v>81.63</c:v>
                </c:pt>
                <c:pt idx="12">
                  <c:v>#N/A</c:v>
                </c:pt>
                <c:pt idx="13">
                  <c:v>82.9</c:v>
                </c:pt>
                <c:pt idx="14">
                  <c:v>#N/A</c:v>
                </c:pt>
                <c:pt idx="15">
                  <c:v>92.64</c:v>
                </c:pt>
                <c:pt idx="16">
                  <c:v>#N/A</c:v>
                </c:pt>
                <c:pt idx="17">
                  <c:v>85.575000000000003</c:v>
                </c:pt>
                <c:pt idx="18">
                  <c:v>#N/A</c:v>
                </c:pt>
                <c:pt idx="19">
                  <c:v>#N/A</c:v>
                </c:pt>
                <c:pt idx="20">
                  <c:v>91.23</c:v>
                </c:pt>
                <c:pt idx="21">
                  <c:v>#N/A</c:v>
                </c:pt>
                <c:pt idx="22">
                  <c:v>93.08</c:v>
                </c:pt>
                <c:pt idx="23">
                  <c:v>#N/A</c:v>
                </c:pt>
                <c:pt idx="24">
                  <c:v>97.02</c:v>
                </c:pt>
                <c:pt idx="25">
                  <c:v>#N/A</c:v>
                </c:pt>
                <c:pt idx="26">
                  <c:v>97.65</c:v>
                </c:pt>
                <c:pt idx="27">
                  <c:v>#N/A</c:v>
                </c:pt>
                <c:pt idx="28">
                  <c:v>#N/A</c:v>
                </c:pt>
                <c:pt idx="29">
                  <c:v>97.51</c:v>
                </c:pt>
                <c:pt idx="30">
                  <c:v>95.032169999999994</c:v>
                </c:pt>
                <c:pt idx="31">
                  <c:v>#N/A</c:v>
                </c:pt>
                <c:pt idx="32">
                  <c:v>#N/A</c:v>
                </c:pt>
                <c:pt idx="33">
                  <c:v>97.542439594383666</c:v>
                </c:pt>
                <c:pt idx="34">
                  <c:v>#N/A</c:v>
                </c:pt>
                <c:pt idx="35">
                  <c:v>96.433204831412084</c:v>
                </c:pt>
                <c:pt idx="36">
                  <c:v>#N/A</c:v>
                </c:pt>
                <c:pt idx="37">
                  <c:v>98.12</c:v>
                </c:pt>
                <c:pt idx="38">
                  <c:v>#N/A</c:v>
                </c:pt>
                <c:pt idx="39">
                  <c:v>98.489399286430228</c:v>
                </c:pt>
                <c:pt idx="40">
                  <c:v>#N/A</c:v>
                </c:pt>
                <c:pt idx="41">
                  <c:v>#N/A</c:v>
                </c:pt>
                <c:pt idx="42">
                  <c:v>98.709030525350443</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C78E-4DAF-955D-0E8538922E20}"/>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41.1</c:v>
                </c:pt>
                <c:pt idx="1">
                  <c:v>41.1</c:v>
                </c:pt>
                <c:pt idx="2">
                  <c:v>44.5</c:v>
                </c:pt>
                <c:pt idx="3">
                  <c:v>47.8</c:v>
                </c:pt>
                <c:pt idx="4">
                  <c:v>51.1</c:v>
                </c:pt>
                <c:pt idx="5">
                  <c:v>54.4</c:v>
                </c:pt>
                <c:pt idx="6">
                  <c:v>57.7</c:v>
                </c:pt>
                <c:pt idx="7">
                  <c:v>59.4</c:v>
                </c:pt>
                <c:pt idx="8">
                  <c:v>61.2</c:v>
                </c:pt>
                <c:pt idx="9">
                  <c:v>62.9</c:v>
                </c:pt>
                <c:pt idx="10">
                  <c:v>64.599999999999994</c:v>
                </c:pt>
                <c:pt idx="11">
                  <c:v>66.3</c:v>
                </c:pt>
                <c:pt idx="12">
                  <c:v>68.099999999999994</c:v>
                </c:pt>
                <c:pt idx="13">
                  <c:v>69.8</c:v>
                </c:pt>
                <c:pt idx="14">
                  <c:v>71.5</c:v>
                </c:pt>
                <c:pt idx="15">
                  <c:v>73.2</c:v>
                </c:pt>
                <c:pt idx="16">
                  <c:v>75</c:v>
                </c:pt>
                <c:pt idx="17">
                  <c:v>76.7</c:v>
                </c:pt>
                <c:pt idx="18">
                  <c:v>78.400000000000006</c:v>
                </c:pt>
                <c:pt idx="19">
                  <c:v>80.099999999999994</c:v>
                </c:pt>
                <c:pt idx="20">
                  <c:v>81.900000000000006</c:v>
                </c:pt>
                <c:pt idx="21">
                  <c:v>83.6</c:v>
                </c:pt>
                <c:pt idx="22">
                  <c:v>85.3</c:v>
                </c:pt>
                <c:pt idx="23">
                  <c:v>87</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52.702985000000005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70.875000000000014</c:v>
                </c:pt>
                <c:pt idx="18">
                  <c:v>#N/A</c:v>
                </c:pt>
                <c:pt idx="19">
                  <c:v>#N/A</c:v>
                </c:pt>
                <c:pt idx="20">
                  <c:v>#N/A</c:v>
                </c:pt>
                <c:pt idx="21">
                  <c:v>#N/A</c:v>
                </c:pt>
                <c:pt idx="22">
                  <c:v>#N/A</c:v>
                </c:pt>
                <c:pt idx="23">
                  <c:v>#N/A</c:v>
                </c:pt>
                <c:pt idx="24">
                  <c:v>#N/A</c:v>
                </c:pt>
                <c:pt idx="25">
                  <c:v>#N/A</c:v>
                </c:pt>
                <c:pt idx="26">
                  <c:v>80.875766871165652</c:v>
                </c:pt>
                <c:pt idx="27">
                  <c:v>#N/A</c:v>
                </c:pt>
                <c:pt idx="28">
                  <c:v>#N/A</c:v>
                </c:pt>
                <c:pt idx="29">
                  <c:v>#N/A</c:v>
                </c:pt>
                <c:pt idx="30">
                  <c:v>78.707625460122699</c:v>
                </c:pt>
                <c:pt idx="31">
                  <c:v>#N/A</c:v>
                </c:pt>
                <c:pt idx="32">
                  <c:v>#N/A</c:v>
                </c:pt>
                <c:pt idx="33">
                  <c:v>80.786683099642929</c:v>
                </c:pt>
                <c:pt idx="34">
                  <c:v>#N/A</c:v>
                </c:pt>
                <c:pt idx="35">
                  <c:v>79.867991731537629</c:v>
                </c:pt>
                <c:pt idx="36">
                  <c:v>#N/A</c:v>
                </c:pt>
                <c:pt idx="37">
                  <c:v>81.265030674846642</c:v>
                </c:pt>
                <c:pt idx="38">
                  <c:v>#N/A</c:v>
                </c:pt>
                <c:pt idx="39">
                  <c:v>81.570974869129344</c:v>
                </c:pt>
                <c:pt idx="40">
                  <c:v>#N/A</c:v>
                </c:pt>
                <c:pt idx="41">
                  <c:v>#N/A</c:v>
                </c:pt>
                <c:pt idx="42">
                  <c:v>81.752878042468168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43.8</c:v>
                </c:pt>
                <c:pt idx="7">
                  <c:v>43.8</c:v>
                </c:pt>
                <c:pt idx="8">
                  <c:v>43.8</c:v>
                </c:pt>
                <c:pt idx="9">
                  <c:v>43.8</c:v>
                </c:pt>
                <c:pt idx="10">
                  <c:v>43.8</c:v>
                </c:pt>
                <c:pt idx="11">
                  <c:v>46.9</c:v>
                </c:pt>
                <c:pt idx="12">
                  <c:v>50</c:v>
                </c:pt>
                <c:pt idx="13">
                  <c:v>53.2</c:v>
                </c:pt>
                <c:pt idx="14">
                  <c:v>56.3</c:v>
                </c:pt>
                <c:pt idx="15">
                  <c:v>59.4</c:v>
                </c:pt>
                <c:pt idx="16">
                  <c:v>62.5</c:v>
                </c:pt>
                <c:pt idx="17">
                  <c:v>65.599999999999994</c:v>
                </c:pt>
                <c:pt idx="18">
                  <c:v>68.7</c:v>
                </c:pt>
                <c:pt idx="19">
                  <c:v>71.900000000000006</c:v>
                </c:pt>
                <c:pt idx="20">
                  <c:v>75</c:v>
                </c:pt>
                <c:pt idx="21">
                  <c:v>78.099999999999994</c:v>
                </c:pt>
                <c:pt idx="22">
                  <c:v>81.2</c:v>
                </c:pt>
                <c:pt idx="23">
                  <c:v>84.3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78E-4DAF-955D-0E8538922E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78E-4DAF-955D-0E8538922E20}"/>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78E-4DAF-955D-0E8538922E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78E-4DAF-955D-0E8538922E20}"/>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78E-4DAF-955D-0E8538922E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78E-4DAF-955D-0E8538922E2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78E-4DAF-955D-0E8538922E20}"/>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78E-4DAF-955D-0E8538922E2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78E-4DAF-955D-0E8538922E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78E-4DAF-955D-0E8538922E20}"/>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C78E-4DAF-955D-0E8538922E2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C78E-4DAF-955D-0E8538922E20}"/>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C78E-4DAF-955D-0E8538922E2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C78E-4DAF-955D-0E8538922E20}"/>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C78E-4DAF-955D-0E8538922E2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C78E-4DAF-955D-0E8538922E20}"/>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C78E-4DAF-955D-0E8538922E20}"/>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C78E-4DAF-955D-0E8538922E20}"/>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C78E-4DAF-955D-0E8538922E20}"/>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C78E-4DAF-955D-0E8538922E20}"/>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C78E-4DAF-955D-0E8538922E20}"/>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C78E-4DAF-955D-0E8538922E20}"/>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C78E-4DAF-955D-0E8538922E20}"/>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C78E-4DAF-955D-0E8538922E2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C78E-4DAF-955D-0E8538922E2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E1-4EA3-80A0-C98434C85F4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CF-47D4-8A42-0A7B3A104FE2}"/>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CF-47D4-8A42-0A7B3A104FE2}"/>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FE-499F-982F-658B8579C9C0}"/>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FE-499F-982F-658B8579C9C0}"/>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FE-499F-982F-658B8579C9C0}"/>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81-4846-AC51-ED598D24D22C}"/>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DD-4D94-8AA1-2C7BE0502655}"/>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DD-4D94-8AA1-2C7BE0502655}"/>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CC-4825-891C-DB891D7ED313}"/>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CC-4825-891C-DB891D7ED313}"/>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CC-4825-891C-DB891D7ED313}"/>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CC-4825-891C-DB891D7ED313}"/>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CC-4825-891C-DB891D7ED313}"/>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CC-4825-891C-DB891D7ED313}"/>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43-4BD1-87F5-79808F74B9D9}"/>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43-4BD1-87F5-79808F74B9D9}"/>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43-4BD1-87F5-79808F74B9D9}"/>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AA-409D-A88C-581273C31010}"/>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AA-409D-A88C-581273C31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49.365000000000002</c:v>
                </c:pt>
                <c:pt idx="18">
                  <c:v>#N/A</c:v>
                </c:pt>
                <c:pt idx="19">
                  <c:v>#N/A</c:v>
                </c:pt>
                <c:pt idx="20">
                  <c:v>#N/A</c:v>
                </c:pt>
                <c:pt idx="21">
                  <c:v>#N/A</c:v>
                </c:pt>
                <c:pt idx="22">
                  <c:v>#N/A</c:v>
                </c:pt>
                <c:pt idx="23">
                  <c:v>#N/A</c:v>
                </c:pt>
                <c:pt idx="24">
                  <c:v>#N/A</c:v>
                </c:pt>
                <c:pt idx="25">
                  <c:v>#N/A</c:v>
                </c:pt>
                <c:pt idx="26">
                  <c:v>65.247838225263578</c:v>
                </c:pt>
                <c:pt idx="27">
                  <c:v>#N/A</c:v>
                </c:pt>
                <c:pt idx="28">
                  <c:v>#N/A</c:v>
                </c:pt>
                <c:pt idx="29">
                  <c:v>#N/A</c:v>
                </c:pt>
                <c:pt idx="30">
                  <c:v>58.402827258703539</c:v>
                </c:pt>
                <c:pt idx="31">
                  <c:v>#N/A</c:v>
                </c:pt>
                <c:pt idx="32">
                  <c:v>#N/A</c:v>
                </c:pt>
                <c:pt idx="33">
                  <c:v>77.291293740346305</c:v>
                </c:pt>
                <c:pt idx="34">
                  <c:v>#N/A</c:v>
                </c:pt>
                <c:pt idx="35">
                  <c:v>75.84133018990353</c:v>
                </c:pt>
                <c:pt idx="36">
                  <c:v>#N/A</c:v>
                </c:pt>
                <c:pt idx="37">
                  <c:v>77.154142360999515</c:v>
                </c:pt>
                <c:pt idx="38">
                  <c:v>#N/A</c:v>
                </c:pt>
                <c:pt idx="39">
                  <c:v>77.714788913491631</c:v>
                </c:pt>
                <c:pt idx="40">
                  <c:v>#N/A</c:v>
                </c:pt>
                <c:pt idx="41">
                  <c:v>#N/A</c:v>
                </c:pt>
                <c:pt idx="42">
                  <c:v>78.338431313879454</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84884864"/>
        <c:axId val="84890752"/>
      </c:scatterChart>
      <c:valAx>
        <c:axId val="84884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752"/>
        <c:crosses val="autoZero"/>
        <c:crossBetween val="midCat"/>
        <c:majorUnit val="5"/>
      </c:valAx>
      <c:valAx>
        <c:axId val="84890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86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66.599999999999994</c:v>
                </c:pt>
                <c:pt idx="1">
                  <c:v>66.599999999999994</c:v>
                </c:pt>
                <c:pt idx="2">
                  <c:v>66.599999999999994</c:v>
                </c:pt>
                <c:pt idx="3">
                  <c:v>66.599999999999994</c:v>
                </c:pt>
                <c:pt idx="4">
                  <c:v>68.599999999999994</c:v>
                </c:pt>
                <c:pt idx="5">
                  <c:v>70.7</c:v>
                </c:pt>
                <c:pt idx="6">
                  <c:v>71.900000000000006</c:v>
                </c:pt>
                <c:pt idx="7">
                  <c:v>72.900000000000006</c:v>
                </c:pt>
                <c:pt idx="8">
                  <c:v>73.900000000000006</c:v>
                </c:pt>
                <c:pt idx="9">
                  <c:v>74.8</c:v>
                </c:pt>
                <c:pt idx="10">
                  <c:v>75.8</c:v>
                </c:pt>
                <c:pt idx="11">
                  <c:v>76.8</c:v>
                </c:pt>
                <c:pt idx="12">
                  <c:v>77.7</c:v>
                </c:pt>
                <c:pt idx="13">
                  <c:v>78.7</c:v>
                </c:pt>
                <c:pt idx="14">
                  <c:v>79.7</c:v>
                </c:pt>
                <c:pt idx="15">
                  <c:v>80.599999999999994</c:v>
                </c:pt>
                <c:pt idx="16">
                  <c:v>81.599999999999994</c:v>
                </c:pt>
                <c:pt idx="17">
                  <c:v>82.6</c:v>
                </c:pt>
                <c:pt idx="18">
                  <c:v>83.6</c:v>
                </c:pt>
                <c:pt idx="19">
                  <c:v>84.5</c:v>
                </c:pt>
                <c:pt idx="20">
                  <c:v>85.5</c:v>
                </c:pt>
                <c:pt idx="21">
                  <c:v>86.5</c:v>
                </c:pt>
                <c:pt idx="22">
                  <c:v>87.4</c:v>
                </c:pt>
                <c:pt idx="23">
                  <c:v>88.4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84-44D2-9EE2-4BD73D31F0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84-44D2-9EE2-4BD73D31F00C}"/>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84-44D2-9EE2-4BD73D31F00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84-44D2-9EE2-4BD73D31F00C}"/>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84-44D2-9EE2-4BD73D31F0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84-44D2-9EE2-4BD73D31F0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84-44D2-9EE2-4BD73D31F00C}"/>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84-44D2-9EE2-4BD73D31F00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84-44D2-9EE2-4BD73D31F00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84-44D2-9EE2-4BD73D31F00C}"/>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84-44D2-9EE2-4BD73D31F00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84-44D2-9EE2-4BD73D31F00C}"/>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E84-44D2-9EE2-4BD73D31F00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E84-44D2-9EE2-4BD73D31F00C}"/>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E84-44D2-9EE2-4BD73D31F00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E84-44D2-9EE2-4BD73D31F00C}"/>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E84-44D2-9EE2-4BD73D31F00C}"/>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E84-44D2-9EE2-4BD73D31F00C}"/>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E84-44D2-9EE2-4BD73D31F00C}"/>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E84-44D2-9EE2-4BD73D31F00C}"/>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E84-44D2-9EE2-4BD73D31F00C}"/>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E84-44D2-9EE2-4BD73D31F00C}"/>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E84-44D2-9EE2-4BD73D31F00C}"/>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E84-44D2-9EE2-4BD73D31F00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E84-44D2-9EE2-4BD73D31F00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B0-48F3-87BD-BF9342B9895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70-4975-8B24-F2C98669465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70-4975-8B24-F2C98669465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0E-446D-96AD-1F2B7DE946D9}"/>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0E-446D-96AD-1F2B7DE946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0E-446D-96AD-1F2B7DE946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D1-4C86-ABD5-B5E472A72CD4}"/>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31-4832-8A0E-7C5CE1DB407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31-4832-8A0E-7C5CE1DB407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D8-48A5-B4EA-8E3176521B58}"/>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D8-48A5-B4EA-8E3176521B58}"/>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D8-48A5-B4EA-8E3176521B58}"/>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D8-48A5-B4EA-8E3176521B58}"/>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D8-48A5-B4EA-8E3176521B58}"/>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D8-48A5-B4EA-8E3176521B58}"/>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52-4DF5-BB06-C63808C80C2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52-4DF5-BB06-C63808C80C2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52-4DF5-BB06-C63808C80C2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4A-4D9C-A7A0-4E7A3EF16CF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4A-4D9C-A7A0-4E7A3EF16C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68.94632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80.417000000000016</c:v>
                </c:pt>
                <c:pt idx="18">
                  <c:v>#N/A</c:v>
                </c:pt>
                <c:pt idx="19">
                  <c:v>#N/A</c:v>
                </c:pt>
                <c:pt idx="20">
                  <c:v>#N/A</c:v>
                </c:pt>
                <c:pt idx="21">
                  <c:v>#N/A</c:v>
                </c:pt>
                <c:pt idx="22">
                  <c:v>#N/A</c:v>
                </c:pt>
                <c:pt idx="23">
                  <c:v>#N/A</c:v>
                </c:pt>
                <c:pt idx="24">
                  <c:v>#N/A</c:v>
                </c:pt>
                <c:pt idx="25">
                  <c:v>#N/A</c:v>
                </c:pt>
                <c:pt idx="26">
                  <c:v>84.694108740684968</c:v>
                </c:pt>
                <c:pt idx="27">
                  <c:v>#N/A</c:v>
                </c:pt>
                <c:pt idx="28">
                  <c:v>#N/A</c:v>
                </c:pt>
                <c:pt idx="29">
                  <c:v>#N/A</c:v>
                </c:pt>
                <c:pt idx="30">
                  <c:v>82.398990988781605</c:v>
                </c:pt>
                <c:pt idx="31">
                  <c:v>#N/A</c:v>
                </c:pt>
                <c:pt idx="32">
                  <c:v>#N/A</c:v>
                </c:pt>
                <c:pt idx="33">
                  <c:v>84.50785670158082</c:v>
                </c:pt>
                <c:pt idx="34">
                  <c:v>#N/A</c:v>
                </c:pt>
                <c:pt idx="35">
                  <c:v>84.212334346656107</c:v>
                </c:pt>
                <c:pt idx="36">
                  <c:v>#N/A</c:v>
                </c:pt>
                <c:pt idx="37">
                  <c:v>85.146778912522308</c:v>
                </c:pt>
                <c:pt idx="38">
                  <c:v>#N/A</c:v>
                </c:pt>
                <c:pt idx="39">
                  <c:v>85.912824681291156</c:v>
                </c:pt>
                <c:pt idx="40">
                  <c:v>#N/A</c:v>
                </c:pt>
                <c:pt idx="41">
                  <c:v>#N/A</c:v>
                </c:pt>
                <c:pt idx="42">
                  <c:v>86.073920510577196</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51.8</c:v>
                </c:pt>
                <c:pt idx="7">
                  <c:v>51.8</c:v>
                </c:pt>
                <c:pt idx="8">
                  <c:v>51.8</c:v>
                </c:pt>
                <c:pt idx="9">
                  <c:v>51.8</c:v>
                </c:pt>
                <c:pt idx="10">
                  <c:v>51.8</c:v>
                </c:pt>
                <c:pt idx="11">
                  <c:v>54.7</c:v>
                </c:pt>
                <c:pt idx="12">
                  <c:v>57.6</c:v>
                </c:pt>
                <c:pt idx="13">
                  <c:v>60.5</c:v>
                </c:pt>
                <c:pt idx="14">
                  <c:v>63.4</c:v>
                </c:pt>
                <c:pt idx="15">
                  <c:v>66.3</c:v>
                </c:pt>
                <c:pt idx="16">
                  <c:v>69.3</c:v>
                </c:pt>
                <c:pt idx="17">
                  <c:v>72.2</c:v>
                </c:pt>
                <c:pt idx="18">
                  <c:v>75.099999999999994</c:v>
                </c:pt>
                <c:pt idx="19">
                  <c:v>78</c:v>
                </c:pt>
                <c:pt idx="20">
                  <c:v>80.900000000000006</c:v>
                </c:pt>
                <c:pt idx="21">
                  <c:v>83.9</c:v>
                </c:pt>
                <c:pt idx="22">
                  <c:v>86.8</c:v>
                </c:pt>
                <c:pt idx="23">
                  <c:v>88.4</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E84-44D2-9EE2-4BD73D31F0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E84-44D2-9EE2-4BD73D31F0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E84-44D2-9EE2-4BD73D31F0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E84-44D2-9EE2-4BD73D31F00C}"/>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E84-44D2-9EE2-4BD73D31F00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E84-44D2-9EE2-4BD73D31F00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E84-44D2-9EE2-4BD73D31F00C}"/>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E84-44D2-9EE2-4BD73D31F00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E84-44D2-9EE2-4BD73D31F00C}"/>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E84-44D2-9EE2-4BD73D31F00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E84-44D2-9EE2-4BD73D31F00C}"/>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E84-44D2-9EE2-4BD73D31F00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E84-44D2-9EE2-4BD73D31F00C}"/>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E84-44D2-9EE2-4BD73D31F00C}"/>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E84-44D2-9EE2-4BD73D31F00C}"/>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E84-44D2-9EE2-4BD73D31F00C}"/>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E84-44D2-9EE2-4BD73D31F00C}"/>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E84-44D2-9EE2-4BD73D31F00C}"/>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E84-44D2-9EE2-4BD73D31F00C}"/>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E84-44D2-9EE2-4BD73D31F00C}"/>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E84-44D2-9EE2-4BD73D31F00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E84-44D2-9EE2-4BD73D31F00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B0-48F3-87BD-BF9342B9895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70-4975-8B24-F2C98669465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70-4975-8B24-F2C98669465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0E-446D-96AD-1F2B7DE946D9}"/>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0E-446D-96AD-1F2B7DE946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0E-446D-96AD-1F2B7DE946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D1-4C86-ABD5-B5E472A72CD4}"/>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31-4832-8A0E-7C5CE1DB407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31-4832-8A0E-7C5CE1DB407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D8-48A5-B4EA-8E3176521B58}"/>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0D8-48A5-B4EA-8E3176521B58}"/>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0D8-48A5-B4EA-8E3176521B58}"/>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0D8-48A5-B4EA-8E3176521B58}"/>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0D8-48A5-B4EA-8E3176521B58}"/>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0D8-48A5-B4EA-8E3176521B58}"/>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52-4DF5-BB06-C63808C80C2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52-4DF5-BB06-C63808C80C2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52-4DF5-BB06-C63808C80C2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4A-4D9C-A7A0-4E7A3EF16CF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4A-4D9C-A7A0-4E7A3EF16C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57.5</c:v>
                </c:pt>
                <c:pt idx="18">
                  <c:v>#N/A</c:v>
                </c:pt>
                <c:pt idx="19">
                  <c:v>#N/A</c:v>
                </c:pt>
                <c:pt idx="20">
                  <c:v>#N/A</c:v>
                </c:pt>
                <c:pt idx="21">
                  <c:v>#N/A</c:v>
                </c:pt>
                <c:pt idx="22">
                  <c:v>#N/A</c:v>
                </c:pt>
                <c:pt idx="23">
                  <c:v>#N/A</c:v>
                </c:pt>
                <c:pt idx="24">
                  <c:v>#N/A</c:v>
                </c:pt>
                <c:pt idx="25">
                  <c:v>#N/A</c:v>
                </c:pt>
                <c:pt idx="26">
                  <c:v>71.194487324805024</c:v>
                </c:pt>
                <c:pt idx="27">
                  <c:v>#N/A</c:v>
                </c:pt>
                <c:pt idx="28">
                  <c:v>#N/A</c:v>
                </c:pt>
                <c:pt idx="29">
                  <c:v>#N/A</c:v>
                </c:pt>
                <c:pt idx="30">
                  <c:v>65.707940601297949</c:v>
                </c:pt>
                <c:pt idx="31">
                  <c:v>#N/A</c:v>
                </c:pt>
                <c:pt idx="32">
                  <c:v>#N/A</c:v>
                </c:pt>
                <c:pt idx="33">
                  <c:v>82.260857267230605</c:v>
                </c:pt>
                <c:pt idx="34">
                  <c:v>#N/A</c:v>
                </c:pt>
                <c:pt idx="35">
                  <c:v>81.454947214435919</c:v>
                </c:pt>
                <c:pt idx="36">
                  <c:v>#N/A</c:v>
                </c:pt>
                <c:pt idx="37">
                  <c:v>83.190742259504503</c:v>
                </c:pt>
                <c:pt idx="38">
                  <c:v>#N/A</c:v>
                </c:pt>
                <c:pt idx="39">
                  <c:v>83.846201862493899</c:v>
                </c:pt>
                <c:pt idx="40">
                  <c:v>#N/A</c:v>
                </c:pt>
                <c:pt idx="41">
                  <c:v>#N/A</c:v>
                </c:pt>
                <c:pt idx="42">
                  <c:v>84.404542211085399</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66.599999999999994</c:v>
                </c:pt>
                <c:pt idx="1">
                  <c:v>66.599999999999994</c:v>
                </c:pt>
                <c:pt idx="2">
                  <c:v>66.599999999999994</c:v>
                </c:pt>
                <c:pt idx="3">
                  <c:v>66.599999999999994</c:v>
                </c:pt>
                <c:pt idx="4">
                  <c:v>68.599999999999994</c:v>
                </c:pt>
                <c:pt idx="5">
                  <c:v>70.7</c:v>
                </c:pt>
                <c:pt idx="6">
                  <c:v>72.7</c:v>
                </c:pt>
                <c:pt idx="7">
                  <c:v>74.8</c:v>
                </c:pt>
                <c:pt idx="8">
                  <c:v>76.8</c:v>
                </c:pt>
                <c:pt idx="9">
                  <c:v>78.900000000000006</c:v>
                </c:pt>
                <c:pt idx="10">
                  <c:v>80.900000000000006</c:v>
                </c:pt>
                <c:pt idx="11">
                  <c:v>83</c:v>
                </c:pt>
                <c:pt idx="12">
                  <c:v>85</c:v>
                </c:pt>
                <c:pt idx="13">
                  <c:v>87.1</c:v>
                </c:pt>
                <c:pt idx="14">
                  <c:v>89.1</c:v>
                </c:pt>
                <c:pt idx="15">
                  <c:v>91.2</c:v>
                </c:pt>
                <c:pt idx="16">
                  <c:v>93.2</c:v>
                </c:pt>
                <c:pt idx="17">
                  <c:v>95.3</c:v>
                </c:pt>
                <c:pt idx="18">
                  <c:v>97.3</c:v>
                </c:pt>
                <c:pt idx="19">
                  <c:v>99.4</c:v>
                </c:pt>
                <c:pt idx="20">
                  <c:v>100</c:v>
                </c:pt>
                <c:pt idx="21">
                  <c:v>100</c:v>
                </c:pt>
                <c:pt idx="22">
                  <c:v>100</c:v>
                </c:pt>
                <c:pt idx="23">
                  <c:v>100</c:v>
                </c:pt>
              </c:numCache>
            </c:numRef>
          </c:yVal>
          <c:smooth val="0"/>
          <c:extLst>
            <c:ext xmlns:c16="http://schemas.microsoft.com/office/drawing/2014/chart" uri="{C3380CC4-5D6E-409C-BE32-E72D297353CC}">
              <c16:uniqueId val="{00000032-EE84-44D2-9EE2-4BD73D31F00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E84-44D2-9EE2-4BD73D31F0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E84-44D2-9EE2-4BD73D31F00C}"/>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E84-44D2-9EE2-4BD73D31F00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E84-44D2-9EE2-4BD73D31F00C}"/>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E84-44D2-9EE2-4BD73D31F0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E84-44D2-9EE2-4BD73D31F0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E84-44D2-9EE2-4BD73D31F00C}"/>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E84-44D2-9EE2-4BD73D31F00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E84-44D2-9EE2-4BD73D31F00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E84-44D2-9EE2-4BD73D31F00C}"/>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E84-44D2-9EE2-4BD73D31F00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E84-44D2-9EE2-4BD73D31F00C}"/>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E84-44D2-9EE2-4BD73D31F00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E84-44D2-9EE2-4BD73D31F00C}"/>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E84-44D2-9EE2-4BD73D31F00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E84-44D2-9EE2-4BD73D31F00C}"/>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E84-44D2-9EE2-4BD73D31F00C}"/>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EE84-44D2-9EE2-4BD73D31F00C}"/>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EE84-44D2-9EE2-4BD73D31F00C}"/>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EE84-44D2-9EE2-4BD73D31F00C}"/>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EE84-44D2-9EE2-4BD73D31F00C}"/>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EE84-44D2-9EE2-4BD73D31F00C}"/>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EE84-44D2-9EE2-4BD73D31F00C}"/>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EE84-44D2-9EE2-4BD73D31F00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EE84-44D2-9EE2-4BD73D31F00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B0-48F3-87BD-BF9342B9895B}"/>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70-4975-8B24-F2C986694655}"/>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70-4975-8B24-F2C986694655}"/>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0E-446D-96AD-1F2B7DE946D9}"/>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0E-446D-96AD-1F2B7DE946D9}"/>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0E-446D-96AD-1F2B7DE946D9}"/>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D1-4C86-ABD5-B5E472A72CD4}"/>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31-4832-8A0E-7C5CE1DB407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31-4832-8A0E-7C5CE1DB4070}"/>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D8-48A5-B4EA-8E3176521B58}"/>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D8-48A5-B4EA-8E3176521B58}"/>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D8-48A5-B4EA-8E3176521B58}"/>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D8-48A5-B4EA-8E3176521B58}"/>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D8-48A5-B4EA-8E3176521B58}"/>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D8-48A5-B4EA-8E3176521B58}"/>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52-4DF5-BB06-C63808C80C27}"/>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52-4DF5-BB06-C63808C80C27}"/>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52-4DF5-BB06-C63808C80C27}"/>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4A-4D9C-A7A0-4E7A3EF16CF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4A-4D9C-A7A0-4E7A3EF16C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77.674639999999997</c:v>
                </c:pt>
                <c:pt idx="3">
                  <c:v>64.44</c:v>
                </c:pt>
                <c:pt idx="4">
                  <c:v>#N/A</c:v>
                </c:pt>
                <c:pt idx="5">
                  <c:v>#N/A</c:v>
                </c:pt>
                <c:pt idx="6">
                  <c:v>68.89</c:v>
                </c:pt>
                <c:pt idx="7">
                  <c:v>#N/A</c:v>
                </c:pt>
                <c:pt idx="8">
                  <c:v>70.930000000000007</c:v>
                </c:pt>
                <c:pt idx="9">
                  <c:v>73.77</c:v>
                </c:pt>
                <c:pt idx="10">
                  <c:v>#N/A</c:v>
                </c:pt>
                <c:pt idx="11">
                  <c:v>#N/A</c:v>
                </c:pt>
                <c:pt idx="12">
                  <c:v>#N/A</c:v>
                </c:pt>
                <c:pt idx="13">
                  <c:v>#N/A</c:v>
                </c:pt>
                <c:pt idx="14">
                  <c:v>#N/A</c:v>
                </c:pt>
                <c:pt idx="15">
                  <c:v>#N/A</c:v>
                </c:pt>
                <c:pt idx="16">
                  <c:v>#N/A</c:v>
                </c:pt>
                <c:pt idx="17">
                  <c:v>92.927499999999995</c:v>
                </c:pt>
                <c:pt idx="18">
                  <c:v>#N/A</c:v>
                </c:pt>
                <c:pt idx="19">
                  <c:v>#N/A</c:v>
                </c:pt>
                <c:pt idx="20">
                  <c:v>96.96</c:v>
                </c:pt>
                <c:pt idx="21">
                  <c:v>#N/A</c:v>
                </c:pt>
                <c:pt idx="22">
                  <c:v>97.75</c:v>
                </c:pt>
                <c:pt idx="23">
                  <c:v>#N/A</c:v>
                </c:pt>
                <c:pt idx="24">
                  <c:v>98.35</c:v>
                </c:pt>
                <c:pt idx="25">
                  <c:v>#N/A</c:v>
                </c:pt>
                <c:pt idx="26">
                  <c:v>97.87</c:v>
                </c:pt>
                <c:pt idx="27">
                  <c:v>#N/A</c:v>
                </c:pt>
                <c:pt idx="28">
                  <c:v>#N/A</c:v>
                </c:pt>
                <c:pt idx="29">
                  <c:v>98.71</c:v>
                </c:pt>
                <c:pt idx="30">
                  <c:v>95.217830000000006</c:v>
                </c:pt>
                <c:pt idx="31">
                  <c:v>#N/A</c:v>
                </c:pt>
                <c:pt idx="32">
                  <c:v>#N/A</c:v>
                </c:pt>
                <c:pt idx="33">
                  <c:v>97.654772667920327</c:v>
                </c:pt>
                <c:pt idx="34">
                  <c:v>#N/A</c:v>
                </c:pt>
                <c:pt idx="35">
                  <c:v>97.313275799879165</c:v>
                </c:pt>
                <c:pt idx="36">
                  <c:v>#N/A</c:v>
                </c:pt>
                <c:pt idx="37">
                  <c:v>98.393092224199052</c:v>
                </c:pt>
                <c:pt idx="38">
                  <c:v>#N/A</c:v>
                </c:pt>
                <c:pt idx="39">
                  <c:v>99.278311993368092</c:v>
                </c:pt>
                <c:pt idx="40">
                  <c:v>#N/A</c:v>
                </c:pt>
                <c:pt idx="41">
                  <c:v>#N/A</c:v>
                </c:pt>
                <c:pt idx="42">
                  <c:v>99.464469555525071</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4C-EE84-44D2-9EE2-4BD73D31F00C}"/>
            </c:ext>
          </c:extLst>
        </c:ser>
        <c:dLbls>
          <c:showLegendKey val="0"/>
          <c:showVal val="0"/>
          <c:showCatName val="0"/>
          <c:showSerName val="0"/>
          <c:showPercent val="0"/>
          <c:showBubbleSize val="0"/>
        </c:dLbls>
        <c:axId val="85885312"/>
        <c:axId val="85886848"/>
      </c:scatterChart>
      <c:valAx>
        <c:axId val="8588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848"/>
        <c:crosses val="autoZero"/>
        <c:crossBetween val="midCat"/>
        <c:majorUnit val="5"/>
      </c:valAx>
      <c:valAx>
        <c:axId val="8588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47.5</c:v>
                </c:pt>
                <c:pt idx="1">
                  <c:v>47.5</c:v>
                </c:pt>
                <c:pt idx="2">
                  <c:v>47.5</c:v>
                </c:pt>
                <c:pt idx="3">
                  <c:v>47.5</c:v>
                </c:pt>
                <c:pt idx="4">
                  <c:v>49.4</c:v>
                </c:pt>
                <c:pt idx="5">
                  <c:v>51.3</c:v>
                </c:pt>
                <c:pt idx="6">
                  <c:v>53.2</c:v>
                </c:pt>
                <c:pt idx="7">
                  <c:v>55.1</c:v>
                </c:pt>
                <c:pt idx="8">
                  <c:v>57</c:v>
                </c:pt>
                <c:pt idx="9">
                  <c:v>58.9</c:v>
                </c:pt>
                <c:pt idx="10">
                  <c:v>60.8</c:v>
                </c:pt>
                <c:pt idx="11">
                  <c:v>62.7</c:v>
                </c:pt>
                <c:pt idx="12">
                  <c:v>64.599999999999994</c:v>
                </c:pt>
                <c:pt idx="13">
                  <c:v>66.599999999999994</c:v>
                </c:pt>
                <c:pt idx="14">
                  <c:v>68.5</c:v>
                </c:pt>
                <c:pt idx="15">
                  <c:v>70.400000000000006</c:v>
                </c:pt>
                <c:pt idx="16">
                  <c:v>72.3</c:v>
                </c:pt>
                <c:pt idx="17">
                  <c:v>74.2</c:v>
                </c:pt>
                <c:pt idx="18">
                  <c:v>76.099999999999994</c:v>
                </c:pt>
                <c:pt idx="19">
                  <c:v>78</c:v>
                </c:pt>
                <c:pt idx="20">
                  <c:v>79.900000000000006</c:v>
                </c:pt>
                <c:pt idx="21">
                  <c:v>81.8</c:v>
                </c:pt>
                <c:pt idx="22">
                  <c:v>83.7</c:v>
                </c:pt>
                <c:pt idx="23">
                  <c:v>85.7</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80-43D3-9276-AF3999C6F86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80-43D3-9276-AF3999C6F869}"/>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80-43D3-9276-AF3999C6F86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80-43D3-9276-AF3999C6F869}"/>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80-43D3-9276-AF3999C6F86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80-43D3-9276-AF3999C6F86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80-43D3-9276-AF3999C6F869}"/>
                </c:ext>
              </c:extLst>
            </c:dLbl>
            <c:dLbl>
              <c:idx val="7"/>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14-4AF1-BE43-C9D3674C4E4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14-4AF1-BE43-C9D3674C4E4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14-4AF1-BE43-C9D3674C4E4C}"/>
                </c:ext>
              </c:extLst>
            </c:dLbl>
            <c:dLbl>
              <c:idx val="10"/>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14-4AF1-BE43-C9D3674C4E4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14-4AF1-BE43-C9D3674C4E4C}"/>
                </c:ext>
              </c:extLst>
            </c:dLbl>
            <c:dLbl>
              <c:idx val="1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14-4AF1-BE43-C9D3674C4E4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14-4AF1-BE43-C9D3674C4E4C}"/>
                </c:ext>
              </c:extLst>
            </c:dLbl>
            <c:dLbl>
              <c:idx val="14"/>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14-4AF1-BE43-C9D3674C4E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14-4AF1-BE43-C9D3674C4E4C}"/>
                </c:ext>
              </c:extLst>
            </c:dLbl>
            <c:dLbl>
              <c:idx val="16"/>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14-4AF1-BE43-C9D3674C4E4C}"/>
                </c:ext>
              </c:extLst>
            </c:dLbl>
            <c:dLbl>
              <c:idx val="17"/>
              <c:tx>
                <c:rich>
                  <a:bodyPr/>
                  <a:lstStyle/>
                  <a:p>
                    <a:pPr>
                      <a:defRPr sz="600" b="0" i="0">
                        <a:solidFill>
                          <a:srgbClr val="000000"/>
                        </a:solidFill>
                        <a:latin typeface="Arial"/>
                        <a:ea typeface="Arial"/>
                        <a:cs typeface="Arial"/>
                      </a:defRPr>
                    </a:pPr>
                    <a:r>
                      <a:rPr lang="en-US" sz="600"/>
                      <a:t>HDS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14-4AF1-BE43-C9D3674C4E4C}"/>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14-4AF1-BE43-C9D3674C4E4C}"/>
                </c:ext>
              </c:extLst>
            </c:dLbl>
            <c:dLbl>
              <c:idx val="19"/>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14-4AF1-BE43-C9D3674C4E4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14-4AF1-BE43-C9D3674C4E4C}"/>
                </c:ext>
              </c:extLst>
            </c:dLbl>
            <c:dLbl>
              <c:idx val="21"/>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14-4AF1-BE43-C9D3674C4E4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14-4AF1-BE43-C9D3674C4E4C}"/>
                </c:ext>
              </c:extLst>
            </c:dLbl>
            <c:dLbl>
              <c:idx val="2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14-4AF1-BE43-C9D3674C4E4C}"/>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14-4AF1-BE43-C9D3674C4E4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14-4AF1-BE43-C9D3674C4E4C}"/>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83-480D-BC35-9C43869E2223}"/>
                </c:ext>
              </c:extLst>
            </c:dLbl>
            <c:dLbl>
              <c:idx val="27"/>
              <c:tx>
                <c:rich>
                  <a:bodyPr/>
                  <a:lstStyle/>
                  <a:p>
                    <a:pPr>
                      <a:defRPr sz="600" b="0" i="0">
                        <a:solidFill>
                          <a:srgbClr val="000000"/>
                        </a:solidFill>
                        <a:latin typeface="Arial"/>
                        <a:ea typeface="Arial"/>
                        <a:cs typeface="Arial"/>
                      </a:defRPr>
                    </a:pPr>
                    <a:r>
                      <a:rPr lang="en-GB"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83-480D-BC35-9C43869E222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B9-4063-BDEB-1E269D99C8A6}"/>
                </c:ext>
              </c:extLst>
            </c:dLbl>
            <c:dLbl>
              <c:idx val="29"/>
              <c:tx>
                <c:rich>
                  <a:bodyPr/>
                  <a:lstStyle/>
                  <a:p>
                    <a:pPr>
                      <a:defRPr sz="600" b="0" i="0">
                        <a:solidFill>
                          <a:srgbClr val="000000"/>
                        </a:solidFill>
                        <a:latin typeface="Arial"/>
                        <a:ea typeface="Arial"/>
                        <a:cs typeface="Arial"/>
                      </a:defRPr>
                    </a:pPr>
                    <a:r>
                      <a:rPr lang="en-GB"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B9-4063-BDEB-1E269D99C8A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B9-4063-BDEB-1E269D99C8A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A2-4912-AD21-40924C09D788}"/>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29-4C57-9E6A-DF96F6FE5492}"/>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29-4C57-9E6A-DF96F6FE5492}"/>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F6-44EF-A4E9-227028EB477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F6-44EF-A4E9-227028EB477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F6-44EF-A4E9-227028EB477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F6-44EF-A4E9-227028EB477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F6-44EF-A4E9-227028EB477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F6-44EF-A4E9-227028EB477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28-4E60-8C20-95CE5471BCE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28-4E60-8C20-95CE5471BCE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28-4E60-8C20-95CE5471BCE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1C-427F-853C-A1C1905B2FB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1C-427F-853C-A1C1905B2F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48.102942500000005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66.617499999999993</c:v>
                </c:pt>
                <c:pt idx="18">
                  <c:v>#N/A</c:v>
                </c:pt>
                <c:pt idx="19">
                  <c:v>#N/A</c:v>
                </c:pt>
                <c:pt idx="20">
                  <c:v>#N/A</c:v>
                </c:pt>
                <c:pt idx="21">
                  <c:v>#N/A</c:v>
                </c:pt>
                <c:pt idx="22">
                  <c:v>#N/A</c:v>
                </c:pt>
                <c:pt idx="23">
                  <c:v>#N/A</c:v>
                </c:pt>
                <c:pt idx="24">
                  <c:v>#N/A</c:v>
                </c:pt>
                <c:pt idx="25">
                  <c:v>#N/A</c:v>
                </c:pt>
                <c:pt idx="26">
                  <c:v>78.976256226460933</c:v>
                </c:pt>
                <c:pt idx="27">
                  <c:v>#N/A</c:v>
                </c:pt>
                <c:pt idx="28">
                  <c:v>#N/A</c:v>
                </c:pt>
                <c:pt idx="29">
                  <c:v>#N/A</c:v>
                </c:pt>
                <c:pt idx="30">
                  <c:v>76.894651571801717</c:v>
                </c:pt>
                <c:pt idx="31">
                  <c:v>#N/A</c:v>
                </c:pt>
                <c:pt idx="32">
                  <c:v>#N/A</c:v>
                </c:pt>
                <c:pt idx="33">
                  <c:v>78.92874408958977</c:v>
                </c:pt>
                <c:pt idx="34">
                  <c:v>#N/A</c:v>
                </c:pt>
                <c:pt idx="35">
                  <c:v>77.913644712010921</c:v>
                </c:pt>
                <c:pt idx="36">
                  <c:v>#N/A</c:v>
                </c:pt>
                <c:pt idx="37">
                  <c:v>79.022114507394065</c:v>
                </c:pt>
                <c:pt idx="38">
                  <c:v>#N/A</c:v>
                </c:pt>
                <c:pt idx="39">
                  <c:v>79.585438740045447</c:v>
                </c:pt>
                <c:pt idx="40">
                  <c:v>#N/A</c:v>
                </c:pt>
                <c:pt idx="41">
                  <c:v>#N/A</c:v>
                </c:pt>
                <c:pt idx="42">
                  <c:v>79.764105516082637</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40.5</c:v>
                </c:pt>
                <c:pt idx="7">
                  <c:v>40.5</c:v>
                </c:pt>
                <c:pt idx="8">
                  <c:v>40.5</c:v>
                </c:pt>
                <c:pt idx="9">
                  <c:v>40.5</c:v>
                </c:pt>
                <c:pt idx="10">
                  <c:v>40.5</c:v>
                </c:pt>
                <c:pt idx="11">
                  <c:v>43.7</c:v>
                </c:pt>
                <c:pt idx="12">
                  <c:v>46.9</c:v>
                </c:pt>
                <c:pt idx="13">
                  <c:v>50.2</c:v>
                </c:pt>
                <c:pt idx="14">
                  <c:v>53.4</c:v>
                </c:pt>
                <c:pt idx="15">
                  <c:v>56.7</c:v>
                </c:pt>
                <c:pt idx="16">
                  <c:v>59.9</c:v>
                </c:pt>
                <c:pt idx="17">
                  <c:v>63.2</c:v>
                </c:pt>
                <c:pt idx="18">
                  <c:v>66.400000000000006</c:v>
                </c:pt>
                <c:pt idx="19">
                  <c:v>69.7</c:v>
                </c:pt>
                <c:pt idx="20">
                  <c:v>72.900000000000006</c:v>
                </c:pt>
                <c:pt idx="21">
                  <c:v>76.099999999999994</c:v>
                </c:pt>
                <c:pt idx="22">
                  <c:v>79.400000000000006</c:v>
                </c:pt>
                <c:pt idx="23">
                  <c:v>82.6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80-43D3-9276-AF3999C6F86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80-43D3-9276-AF3999C6F86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F80-43D3-9276-AF3999C6F86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F80-43D3-9276-AF3999C6F869}"/>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F80-43D3-9276-AF3999C6F86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F80-43D3-9276-AF3999C6F86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F80-43D3-9276-AF3999C6F869}"/>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F80-43D3-9276-AF3999C6F86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F80-43D3-9276-AF3999C6F869}"/>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F80-43D3-9276-AF3999C6F86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F80-43D3-9276-AF3999C6F869}"/>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F80-43D3-9276-AF3999C6F869}"/>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F80-43D3-9276-AF3999C6F869}"/>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F80-43D3-9276-AF3999C6F869}"/>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F80-43D3-9276-AF3999C6F869}"/>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F80-43D3-9276-AF3999C6F869}"/>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F80-43D3-9276-AF3999C6F869}"/>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F80-43D3-9276-AF3999C6F869}"/>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F80-43D3-9276-AF3999C6F869}"/>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F80-43D3-9276-AF3999C6F869}"/>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F80-43D3-9276-AF3999C6F86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F80-43D3-9276-AF3999C6F86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08-4967-9ED7-96EE7CF07BEA}"/>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83-480D-BC35-9C43869E2223}"/>
                </c:ext>
              </c:extLst>
            </c:dLbl>
            <c:dLbl>
              <c:idx val="27"/>
              <c:tx>
                <c:rich>
                  <a:bodyPr/>
                  <a:lstStyle/>
                  <a:p>
                    <a:pPr>
                      <a:defRPr sz="600" b="0" i="0">
                        <a:solidFill>
                          <a:srgbClr val="000000"/>
                        </a:solidFill>
                        <a:latin typeface="Arial"/>
                        <a:ea typeface="Arial"/>
                        <a:cs typeface="Arial"/>
                      </a:defRPr>
                    </a:pPr>
                    <a:r>
                      <a:rPr lang="en-US"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83-480D-BC35-9C43869E222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B9-4063-BDEB-1E269D99C8A6}"/>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B9-4063-BDEB-1E269D99C8A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B9-4063-BDEB-1E269D99C8A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A2-4912-AD21-40924C09D788}"/>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29-4C57-9E6A-DF96F6FE5492}"/>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29-4C57-9E6A-DF96F6FE5492}"/>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F6-44EF-A4E9-227028EB477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F6-44EF-A4E9-227028EB477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F6-44EF-A4E9-227028EB477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F6-44EF-A4E9-227028EB477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3F6-44EF-A4E9-227028EB477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3F6-44EF-A4E9-227028EB477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28-4E60-8C20-95CE5471BCE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28-4E60-8C20-95CE5471BCE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28-4E60-8C20-95CE5471BCE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1C-427F-853C-A1C1905B2FB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1C-427F-853C-A1C1905B2F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45.730000000000004</c:v>
                </c:pt>
                <c:pt idx="18">
                  <c:v>#N/A</c:v>
                </c:pt>
                <c:pt idx="19">
                  <c:v>#N/A</c:v>
                </c:pt>
                <c:pt idx="20">
                  <c:v>#N/A</c:v>
                </c:pt>
                <c:pt idx="21">
                  <c:v>#N/A</c:v>
                </c:pt>
                <c:pt idx="22">
                  <c:v>#N/A</c:v>
                </c:pt>
                <c:pt idx="23">
                  <c:v>#N/A</c:v>
                </c:pt>
                <c:pt idx="24">
                  <c:v>#N/A</c:v>
                </c:pt>
                <c:pt idx="25">
                  <c:v>#N/A</c:v>
                </c:pt>
                <c:pt idx="26">
                  <c:v>63.388192501222754</c:v>
                </c:pt>
                <c:pt idx="27">
                  <c:v>#N/A</c:v>
                </c:pt>
                <c:pt idx="28">
                  <c:v>#N/A</c:v>
                </c:pt>
                <c:pt idx="29">
                  <c:v>#N/A</c:v>
                </c:pt>
                <c:pt idx="30">
                  <c:v>56.400121756626611</c:v>
                </c:pt>
                <c:pt idx="31">
                  <c:v>#N/A</c:v>
                </c:pt>
                <c:pt idx="32">
                  <c:v>#N/A</c:v>
                </c:pt>
                <c:pt idx="33">
                  <c:v>75.280246477377247</c:v>
                </c:pt>
                <c:pt idx="34">
                  <c:v>#N/A</c:v>
                </c:pt>
                <c:pt idx="35">
                  <c:v>73.743036933832215</c:v>
                </c:pt>
                <c:pt idx="36">
                  <c:v>#N/A</c:v>
                </c:pt>
                <c:pt idx="37">
                  <c:v>74.942292476698086</c:v>
                </c:pt>
                <c:pt idx="38">
                  <c:v>#N/A</c:v>
                </c:pt>
                <c:pt idx="39">
                  <c:v>75.476348307883171</c:v>
                </c:pt>
                <c:pt idx="40">
                  <c:v>#N/A</c:v>
                </c:pt>
                <c:pt idx="41">
                  <c:v>#N/A</c:v>
                </c:pt>
                <c:pt idx="42">
                  <c:v>76.085344825601013</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48.5</c:v>
                </c:pt>
                <c:pt idx="1">
                  <c:v>48.5</c:v>
                </c:pt>
                <c:pt idx="2">
                  <c:v>48.5</c:v>
                </c:pt>
                <c:pt idx="3">
                  <c:v>48.5</c:v>
                </c:pt>
                <c:pt idx="4">
                  <c:v>51.6</c:v>
                </c:pt>
                <c:pt idx="5">
                  <c:v>54.7</c:v>
                </c:pt>
                <c:pt idx="6">
                  <c:v>57.8</c:v>
                </c:pt>
                <c:pt idx="7">
                  <c:v>61</c:v>
                </c:pt>
                <c:pt idx="8">
                  <c:v>64.099999999999994</c:v>
                </c:pt>
                <c:pt idx="9">
                  <c:v>67.2</c:v>
                </c:pt>
                <c:pt idx="10">
                  <c:v>70.3</c:v>
                </c:pt>
                <c:pt idx="11">
                  <c:v>73.400000000000006</c:v>
                </c:pt>
                <c:pt idx="12">
                  <c:v>76.599999999999994</c:v>
                </c:pt>
                <c:pt idx="13">
                  <c:v>79.7</c:v>
                </c:pt>
                <c:pt idx="14">
                  <c:v>82.8</c:v>
                </c:pt>
                <c:pt idx="15">
                  <c:v>85.9</c:v>
                </c:pt>
                <c:pt idx="16">
                  <c:v>89.1</c:v>
                </c:pt>
                <c:pt idx="17">
                  <c:v>92.2</c:v>
                </c:pt>
                <c:pt idx="18">
                  <c:v>95.3</c:v>
                </c:pt>
                <c:pt idx="19">
                  <c:v>98.4</c:v>
                </c:pt>
                <c:pt idx="20">
                  <c:v>100</c:v>
                </c:pt>
                <c:pt idx="21">
                  <c:v>100</c:v>
                </c:pt>
                <c:pt idx="22">
                  <c:v>100</c:v>
                </c:pt>
                <c:pt idx="23">
                  <c:v>100</c:v>
                </c:pt>
              </c:numCache>
            </c:numRef>
          </c:yVal>
          <c:smooth val="0"/>
          <c:extLst>
            <c:ext xmlns:c16="http://schemas.microsoft.com/office/drawing/2014/chart" uri="{C3380CC4-5D6E-409C-BE32-E72D297353CC}">
              <c16:uniqueId val="{00000020-8F80-43D3-9276-AF3999C6F86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F80-43D3-9276-AF3999C6F86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F80-43D3-9276-AF3999C6F869}"/>
                </c:ext>
              </c:extLst>
            </c:dLbl>
            <c:dLbl>
              <c:idx val="2"/>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F80-43D3-9276-AF3999C6F86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F80-43D3-9276-AF3999C6F869}"/>
                </c:ext>
              </c:extLst>
            </c:dLbl>
            <c:dLbl>
              <c:idx val="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F80-43D3-9276-AF3999C6F86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F80-43D3-9276-AF3999C6F86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F80-43D3-9276-AF3999C6F869}"/>
                </c:ext>
              </c:extLst>
            </c:dLbl>
            <c:dLbl>
              <c:idx val="7"/>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F80-43D3-9276-AF3999C6F86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F80-43D3-9276-AF3999C6F86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F80-43D3-9276-AF3999C6F869}"/>
                </c:ext>
              </c:extLst>
            </c:dLbl>
            <c:dLbl>
              <c:idx val="10"/>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F80-43D3-9276-AF3999C6F86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F80-43D3-9276-AF3999C6F869}"/>
                </c:ext>
              </c:extLst>
            </c:dLbl>
            <c:dLbl>
              <c:idx val="12"/>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F80-43D3-9276-AF3999C6F86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F80-43D3-9276-AF3999C6F869}"/>
                </c:ext>
              </c:extLst>
            </c:dLbl>
            <c:dLbl>
              <c:idx val="14"/>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F80-43D3-9276-AF3999C6F869}"/>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F80-43D3-9276-AF3999C6F869}"/>
                </c:ext>
              </c:extLst>
            </c:dLbl>
            <c:dLbl>
              <c:idx val="16"/>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F80-43D3-9276-AF3999C6F869}"/>
                </c:ext>
              </c:extLst>
            </c:dLbl>
            <c:dLbl>
              <c:idx val="17"/>
              <c:tx>
                <c:rich>
                  <a:bodyPr/>
                  <a:lstStyle/>
                  <a:p>
                    <a:pPr>
                      <a:defRPr sz="600" b="0" i="0">
                        <a:solidFill>
                          <a:srgbClr val="000000"/>
                        </a:solidFill>
                        <a:latin typeface="Arial"/>
                        <a:ea typeface="Arial"/>
                        <a:cs typeface="Arial"/>
                      </a:defRPr>
                    </a:pPr>
                    <a:r>
                      <a:rPr lang="en-US" sz="600"/>
                      <a:t>HDS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F80-43D3-9276-AF3999C6F869}"/>
                </c:ext>
              </c:extLst>
            </c:dLbl>
            <c:dLbl>
              <c:idx val="1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F80-43D3-9276-AF3999C6F869}"/>
                </c:ext>
              </c:extLst>
            </c:dLbl>
            <c:dLbl>
              <c:idx val="19"/>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F80-43D3-9276-AF3999C6F869}"/>
                </c:ext>
              </c:extLst>
            </c:dLbl>
            <c:dLbl>
              <c:idx val="2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F80-43D3-9276-AF3999C6F869}"/>
                </c:ext>
              </c:extLst>
            </c:dLbl>
            <c:dLbl>
              <c:idx val="21"/>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F80-43D3-9276-AF3999C6F869}"/>
                </c:ext>
              </c:extLst>
            </c:dLbl>
            <c:dLbl>
              <c:idx val="2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8F80-43D3-9276-AF3999C6F869}"/>
                </c:ext>
              </c:extLst>
            </c:dLbl>
            <c:dLbl>
              <c:idx val="23"/>
              <c:tx>
                <c:rich>
                  <a:bodyPr/>
                  <a:lstStyle/>
                  <a:p>
                    <a:pPr>
                      <a:defRPr sz="600" b="0" i="0">
                        <a:solidFill>
                          <a:srgbClr val="000000"/>
                        </a:solidFill>
                        <a:latin typeface="Arial"/>
                        <a:ea typeface="Arial"/>
                        <a:cs typeface="Arial"/>
                      </a:defRPr>
                    </a:pPr>
                    <a:r>
                      <a:rPr lang="en-US" sz="600"/>
                      <a:t>ASER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8F80-43D3-9276-AF3999C6F86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8F80-43D3-9276-AF3999C6F86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08-4967-9ED7-96EE7CF07BEA}"/>
                </c:ext>
              </c:extLst>
            </c:dLbl>
            <c:dLbl>
              <c:idx val="26"/>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83-480D-BC35-9C43869E2223}"/>
                </c:ext>
              </c:extLst>
            </c:dLbl>
            <c:dLbl>
              <c:idx val="27"/>
              <c:tx>
                <c:rich>
                  <a:bodyPr/>
                  <a:lstStyle/>
                  <a:p>
                    <a:pPr>
                      <a:defRPr sz="600" b="0" i="0">
                        <a:solidFill>
                          <a:srgbClr val="000000"/>
                        </a:solidFill>
                        <a:latin typeface="Arial"/>
                        <a:ea typeface="Arial"/>
                        <a:cs typeface="Arial"/>
                      </a:defRPr>
                    </a:pPr>
                    <a:r>
                      <a:rPr lang="en-US" sz="600"/>
                      <a:t>QCI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83-480D-BC35-9C43869E2223}"/>
                </c:ext>
              </c:extLst>
            </c:dLbl>
            <c:dLbl>
              <c:idx val="2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B9-4063-BDEB-1E269D99C8A6}"/>
                </c:ext>
              </c:extLst>
            </c:dLbl>
            <c:dLbl>
              <c:idx val="29"/>
              <c:tx>
                <c:rich>
                  <a:bodyPr/>
                  <a:lstStyle/>
                  <a:p>
                    <a:pPr>
                      <a:defRPr sz="600" b="0" i="0">
                        <a:solidFill>
                          <a:srgbClr val="000000"/>
                        </a:solidFill>
                        <a:latin typeface="Arial"/>
                        <a:ea typeface="Arial"/>
                        <a:cs typeface="Arial"/>
                      </a:defRPr>
                    </a:pPr>
                    <a:r>
                      <a:rPr lang="en-US" sz="600"/>
                      <a:t>DISE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B9-4063-BDEB-1E269D99C8A6}"/>
                </c:ext>
              </c:extLst>
            </c:dLbl>
            <c:dLbl>
              <c:idx val="30"/>
              <c:tx>
                <c:rich>
                  <a:bodyPr/>
                  <a:lstStyle/>
                  <a:p>
                    <a:pPr>
                      <a:defRPr sz="600" b="0" i="0">
                        <a:solidFill>
                          <a:srgbClr val="000000"/>
                        </a:solidFill>
                        <a:latin typeface="Arial"/>
                        <a:ea typeface="Arial"/>
                        <a:cs typeface="Arial"/>
                      </a:defRPr>
                    </a:pPr>
                    <a:r>
                      <a:rPr lang="en-US" sz="600"/>
                      <a:t>SVP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B9-4063-BDEB-1E269D99C8A6}"/>
                </c:ext>
              </c:extLst>
            </c:dLbl>
            <c:dLbl>
              <c:idx val="3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2-4912-AD21-40924C09D788}"/>
                </c:ext>
              </c:extLst>
            </c:dLbl>
            <c:dLbl>
              <c:idx val="32"/>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9-4C57-9E6A-DF96F6FE5492}"/>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9-4C57-9E6A-DF96F6FE5492}"/>
                </c:ext>
              </c:extLst>
            </c:dLbl>
            <c:dLbl>
              <c:idx val="3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F6-44EF-A4E9-227028EB477B}"/>
                </c:ext>
              </c:extLst>
            </c:dLbl>
            <c:dLbl>
              <c:idx val="3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F6-44EF-A4E9-227028EB477B}"/>
                </c:ext>
              </c:extLst>
            </c:dLbl>
            <c:dLbl>
              <c:idx val="3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F6-44EF-A4E9-227028EB477B}"/>
                </c:ext>
              </c:extLst>
            </c:dLbl>
            <c:dLbl>
              <c:idx val="3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F6-44EF-A4E9-227028EB477B}"/>
                </c:ext>
              </c:extLst>
            </c:dLbl>
            <c:dLbl>
              <c:idx val="38"/>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F6-44EF-A4E9-227028EB477B}"/>
                </c:ext>
              </c:extLst>
            </c:dLbl>
            <c:dLbl>
              <c:idx val="3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F6-44EF-A4E9-227028EB477B}"/>
                </c:ext>
              </c:extLst>
            </c:dLbl>
            <c:dLbl>
              <c:idx val="4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28-4E60-8C20-95CE5471BCEC}"/>
                </c:ext>
              </c:extLst>
            </c:dLbl>
            <c:dLbl>
              <c:idx val="4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28-4E60-8C20-95CE5471BCEC}"/>
                </c:ext>
              </c:extLst>
            </c:dLbl>
            <c:dLbl>
              <c:idx val="4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28-4E60-8C20-95CE5471BCEC}"/>
                </c:ext>
              </c:extLst>
            </c:dLbl>
            <c:dLbl>
              <c:idx val="43"/>
              <c:tx>
                <c:rich>
                  <a:bodyPr/>
                  <a:lstStyle/>
                  <a:p>
                    <a:pPr>
                      <a:defRPr sz="600" b="0" i="0">
                        <a:solidFill>
                          <a:srgbClr val="000000"/>
                        </a:solidFill>
                        <a:latin typeface="Arial"/>
                        <a:ea typeface="Arial"/>
                        <a:cs typeface="Arial"/>
                      </a:defRPr>
                    </a:pPr>
                    <a:r>
                      <a:rPr lang="en-US" sz="600"/>
                      <a:t>ASER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1C-427F-853C-A1C1905B2FB6}"/>
                </c:ext>
              </c:extLst>
            </c:dLbl>
            <c:dLbl>
              <c:idx val="4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1C-427F-853C-A1C1905B2F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2005</c:v>
                </c:pt>
                <c:pt idx="4">
                  <c:v>2005</c:v>
                </c:pt>
                <c:pt idx="5">
                  <c:v>2006</c:v>
                </c:pt>
                <c:pt idx="6">
                  <c:v>2007</c:v>
                </c:pt>
                <c:pt idx="7">
                  <c:v>2007</c:v>
                </c:pt>
                <c:pt idx="8">
                  <c:v>2008</c:v>
                </c:pt>
                <c:pt idx="9">
                  <c:v>2009</c:v>
                </c:pt>
                <c:pt idx="10">
                  <c:v>2009</c:v>
                </c:pt>
                <c:pt idx="11">
                  <c:v>2010</c:v>
                </c:pt>
                <c:pt idx="12">
                  <c:v>2010</c:v>
                </c:pt>
                <c:pt idx="13">
                  <c:v>2011</c:v>
                </c:pt>
                <c:pt idx="14">
                  <c:v>2011</c:v>
                </c:pt>
                <c:pt idx="15">
                  <c:v>2012</c:v>
                </c:pt>
                <c:pt idx="16">
                  <c:v>2012</c:v>
                </c:pt>
                <c:pt idx="17">
                  <c:v>2012</c:v>
                </c:pt>
                <c:pt idx="18">
                  <c:v>2013</c:v>
                </c:pt>
                <c:pt idx="19">
                  <c:v>2013</c:v>
                </c:pt>
                <c:pt idx="20">
                  <c:v>2014</c:v>
                </c:pt>
                <c:pt idx="21">
                  <c:v>2014</c:v>
                </c:pt>
                <c:pt idx="22">
                  <c:v>2015</c:v>
                </c:pt>
                <c:pt idx="23">
                  <c:v>2016</c:v>
                </c:pt>
                <c:pt idx="24">
                  <c:v>2016</c:v>
                </c:pt>
                <c:pt idx="25">
                  <c:v>2016</c:v>
                </c:pt>
                <c:pt idx="26">
                  <c:v>2017</c:v>
                </c:pt>
                <c:pt idx="27">
                  <c:v>2017</c:v>
                </c:pt>
                <c:pt idx="28">
                  <c:v>2017</c:v>
                </c:pt>
                <c:pt idx="29">
                  <c:v>2017</c:v>
                </c:pt>
                <c:pt idx="30">
                  <c:v>2018</c:v>
                </c:pt>
                <c:pt idx="31">
                  <c:v>2018</c:v>
                </c:pt>
                <c:pt idx="32">
                  <c:v>2018</c:v>
                </c:pt>
                <c:pt idx="33">
                  <c:v>2018</c:v>
                </c:pt>
                <c:pt idx="34">
                  <c:v>2019</c:v>
                </c:pt>
                <c:pt idx="35">
                  <c:v>2019</c:v>
                </c:pt>
                <c:pt idx="36">
                  <c:v>2020</c:v>
                </c:pt>
                <c:pt idx="37">
                  <c:v>2020</c:v>
                </c:pt>
                <c:pt idx="38">
                  <c:v>2021</c:v>
                </c:pt>
                <c:pt idx="39">
                  <c:v>2021</c:v>
                </c:pt>
                <c:pt idx="40">
                  <c:v>2021</c:v>
                </c:pt>
                <c:pt idx="41">
                  <c:v>2022</c:v>
                </c:pt>
                <c:pt idx="42">
                  <c:v>2022</c:v>
                </c:pt>
                <c:pt idx="43">
                  <c:v>2022</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59.262900000000002</c:v>
                </c:pt>
                <c:pt idx="3">
                  <c:v>44.86</c:v>
                </c:pt>
                <c:pt idx="4">
                  <c:v>#N/A</c:v>
                </c:pt>
                <c:pt idx="5">
                  <c:v>#N/A</c:v>
                </c:pt>
                <c:pt idx="6">
                  <c:v>56.66</c:v>
                </c:pt>
                <c:pt idx="7">
                  <c:v>#N/A</c:v>
                </c:pt>
                <c:pt idx="8">
                  <c:v>61.56</c:v>
                </c:pt>
                <c:pt idx="9">
                  <c:v>65.849999999999994</c:v>
                </c:pt>
                <c:pt idx="10">
                  <c:v>#N/A</c:v>
                </c:pt>
                <c:pt idx="11">
                  <c:v>#N/A</c:v>
                </c:pt>
                <c:pt idx="12">
                  <c:v>#N/A</c:v>
                </c:pt>
                <c:pt idx="13">
                  <c:v>#N/A</c:v>
                </c:pt>
                <c:pt idx="14">
                  <c:v>#N/A</c:v>
                </c:pt>
                <c:pt idx="15">
                  <c:v>#N/A</c:v>
                </c:pt>
                <c:pt idx="16">
                  <c:v>#N/A</c:v>
                </c:pt>
                <c:pt idx="17">
                  <c:v>82.31</c:v>
                </c:pt>
                <c:pt idx="18">
                  <c:v>#N/A</c:v>
                </c:pt>
                <c:pt idx="19">
                  <c:v>#N/A</c:v>
                </c:pt>
                <c:pt idx="20">
                  <c:v>#N/A</c:v>
                </c:pt>
                <c:pt idx="21">
                  <c:v>#N/A</c:v>
                </c:pt>
                <c:pt idx="22">
                  <c:v>95.05</c:v>
                </c:pt>
                <c:pt idx="23">
                  <c:v>#N/A</c:v>
                </c:pt>
                <c:pt idx="24">
                  <c:v>96.86</c:v>
                </c:pt>
                <c:pt idx="25">
                  <c:v>#N/A</c:v>
                </c:pt>
                <c:pt idx="26">
                  <c:v>97.58</c:v>
                </c:pt>
                <c:pt idx="27">
                  <c:v>#N/A</c:v>
                </c:pt>
                <c:pt idx="28">
                  <c:v>#N/A</c:v>
                </c:pt>
                <c:pt idx="29">
                  <c:v>97.3</c:v>
                </c:pt>
                <c:pt idx="30">
                  <c:v>95.008049999999997</c:v>
                </c:pt>
                <c:pt idx="31">
                  <c:v>#N/A</c:v>
                </c:pt>
                <c:pt idx="32">
                  <c:v>#N/A</c:v>
                </c:pt>
                <c:pt idx="33">
                  <c:v>97.521295845898365</c:v>
                </c:pt>
                <c:pt idx="34">
                  <c:v>#N/A</c:v>
                </c:pt>
                <c:pt idx="35">
                  <c:v>96.267078414014634</c:v>
                </c:pt>
                <c:pt idx="36">
                  <c:v>#N/A</c:v>
                </c:pt>
                <c:pt idx="37">
                  <c:v>97.636660713830551</c:v>
                </c:pt>
                <c:pt idx="38">
                  <c:v>#N/A</c:v>
                </c:pt>
                <c:pt idx="39">
                  <c:v>98.332682293588647</c:v>
                </c:pt>
                <c:pt idx="40">
                  <c:v>#N/A</c:v>
                </c:pt>
                <c:pt idx="41">
                  <c:v>#N/A</c:v>
                </c:pt>
                <c:pt idx="42">
                  <c:v>98.553436034506888</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A-8F80-43D3-9276-AF3999C6F869}"/>
            </c:ext>
          </c:extLst>
        </c:ser>
        <c:dLbls>
          <c:showLegendKey val="0"/>
          <c:showVal val="0"/>
          <c:showCatName val="0"/>
          <c:showSerName val="0"/>
          <c:showPercent val="0"/>
          <c:showBubbleSize val="0"/>
        </c:dLbls>
        <c:axId val="89359872"/>
        <c:axId val="89361408"/>
      </c:scatterChart>
      <c:valAx>
        <c:axId val="893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408"/>
        <c:crosses val="autoZero"/>
        <c:crossBetween val="midCat"/>
        <c:majorUnit val="5"/>
      </c:valAx>
      <c:valAx>
        <c:axId val="893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D13E42D-BB43-4684-8E73-7473F3CFA50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7182E1F-4BF3-46AD-A5D9-085B3FF57C3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29E902B-687F-47E8-A13F-BE1914C53F4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D4F7C7D-9F93-49B6-86A9-FFD3EB2D09B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74700BC-C661-4FDB-8236-6D26BE16712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4C6B8F5-1C79-4CB2-BCAC-14F1CCF2D1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53B703B-6C5D-47ED-9AA9-2E14B037E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0E93BC1-D628-4C69-8451-3C2838547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4888164-BFF8-41B5-A9A7-86EDB887D73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882EF15-C08E-4AF9-AD71-EBABA7DC39D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D80DCB1-2A5F-4471-B7C4-91FFC99301A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7251D00-8BD5-42C7-8A11-E302DFFA127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D91665C-99AA-4F20-B77D-956EE016864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F204208-413F-40A4-A4DB-AC47F2E91F1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BF18416-838C-4102-863A-2C6BE8B4063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50C8D-5A49-4EC1-9E53-8C6126FBFBF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5" customWidth="true"/>
    <col min="2" max="2" width="2.375" style="305" customWidth="true"/>
    <col min="3" max="3" width="58" style="305" customWidth="true"/>
    <col min="4" max="4" width="7.75" style="305" customWidth="true"/>
    <col min="5" max="16384" width="7.75" style="305"/>
  </cols>
  <sheetData>
    <row xmlns:x14ac="http://schemas.microsoft.com/office/spreadsheetml/2009/9/ac" r="1" ht="29.25" customHeight="true" x14ac:dyDescent="0.25">
      <c r="A1" s="302"/>
      <c r="B1" s="303"/>
      <c r="C1" s="303"/>
      <c r="D1" s="303"/>
      <c r="E1" s="304"/>
      <c r="F1" s="304"/>
      <c r="G1" s="304"/>
      <c r="H1" s="304"/>
      <c r="I1" s="304"/>
      <c r="J1" s="304"/>
      <c r="K1" s="304"/>
      <c r="L1" s="304"/>
      <c r="M1" s="304"/>
      <c r="N1" s="304"/>
      <c r="O1" s="304"/>
      <c r="P1" s="304"/>
      <c r="Q1" s="304"/>
      <c r="R1" s="304"/>
    </row>
    <row xmlns:x14ac="http://schemas.microsoft.com/office/spreadsheetml/2009/9/ac" r="2" ht="23.25" x14ac:dyDescent="0.35">
      <c r="A2" s="303"/>
      <c r="B2" s="303"/>
      <c r="C2" s="306"/>
      <c r="D2" s="303"/>
      <c r="E2" s="304"/>
      <c r="F2" s="304"/>
      <c r="G2" s="303"/>
      <c r="H2" s="304"/>
      <c r="I2" s="304"/>
      <c r="J2" s="304"/>
      <c r="K2" s="304"/>
      <c r="L2" s="304"/>
      <c r="M2" s="304"/>
      <c r="N2" s="304"/>
      <c r="O2" s="304"/>
      <c r="P2" s="304"/>
      <c r="Q2" s="304"/>
      <c r="R2" s="304"/>
    </row>
    <row xmlns:x14ac="http://schemas.microsoft.com/office/spreadsheetml/2009/9/ac" r="3" ht="15" x14ac:dyDescent="0.2">
      <c r="A3" s="303"/>
      <c r="B3" s="303"/>
      <c r="C3" s="303"/>
      <c r="D3" s="303"/>
      <c r="F3" s="303"/>
      <c r="G3" s="303"/>
      <c r="H3" s="307"/>
      <c r="I3" s="307"/>
      <c r="J3" s="307"/>
      <c r="K3" s="307"/>
      <c r="L3" s="304"/>
      <c r="M3" s="304"/>
      <c r="N3" s="304"/>
      <c r="O3" s="304"/>
      <c r="P3" s="304"/>
      <c r="Q3" s="304"/>
      <c r="R3" s="304"/>
    </row>
    <row xmlns:x14ac="http://schemas.microsoft.com/office/spreadsheetml/2009/9/ac" r="4" ht="40.5" x14ac:dyDescent="0.2">
      <c r="A4" s="303"/>
      <c r="B4" s="303"/>
      <c r="C4" s="308" t="s">
        <v>129</v>
      </c>
      <c r="D4" s="303"/>
      <c r="E4" s="309"/>
      <c r="F4" s="304"/>
      <c r="G4" s="303"/>
      <c r="H4" s="304"/>
      <c r="I4" s="304"/>
      <c r="J4" s="304"/>
      <c r="K4" s="304"/>
      <c r="L4" s="304"/>
      <c r="M4" s="304"/>
      <c r="N4" s="304"/>
      <c r="O4" s="304"/>
      <c r="P4" s="304"/>
      <c r="Q4" s="304"/>
      <c r="R4" s="304"/>
    </row>
    <row xmlns:x14ac="http://schemas.microsoft.com/office/spreadsheetml/2009/9/ac" r="5" ht="20.25" x14ac:dyDescent="0.2">
      <c r="A5" s="303"/>
      <c r="B5" s="303"/>
      <c r="C5" s="310"/>
      <c r="D5" s="303"/>
      <c r="E5" s="309"/>
      <c r="F5" s="304"/>
      <c r="G5" s="303"/>
      <c r="H5" s="304"/>
      <c r="I5" s="304"/>
      <c r="J5" s="304"/>
      <c r="K5" s="304"/>
      <c r="L5" s="304"/>
      <c r="M5" s="304"/>
      <c r="N5" s="304"/>
      <c r="O5" s="304"/>
      <c r="P5" s="304"/>
      <c r="Q5" s="304"/>
      <c r="R5" s="304"/>
    </row>
    <row xmlns:x14ac="http://schemas.microsoft.com/office/spreadsheetml/2009/9/ac" r="6" ht="15" x14ac:dyDescent="0.2">
      <c r="A6" s="303"/>
      <c r="B6" s="303"/>
      <c r="C6" s="311" t="s">
        <v>136</v>
      </c>
      <c r="D6" s="304"/>
      <c r="E6" s="304"/>
      <c r="F6" s="304"/>
      <c r="G6" s="304"/>
      <c r="H6" s="304"/>
      <c r="I6" s="304"/>
      <c r="J6" s="304"/>
      <c r="K6" s="304"/>
      <c r="L6" s="304"/>
      <c r="M6" s="304"/>
      <c r="N6" s="304"/>
      <c r="O6" s="304"/>
      <c r="P6" s="304"/>
      <c r="Q6" s="304"/>
      <c r="R6" s="304"/>
    </row>
    <row xmlns:x14ac="http://schemas.microsoft.com/office/spreadsheetml/2009/9/ac" r="7" ht="26.25" x14ac:dyDescent="0.4">
      <c r="A7" s="303"/>
      <c r="B7" s="303"/>
      <c r="C7" s="312" t="str">
        <f>+'Water Data'!D1</f>
        <v>India</v>
      </c>
      <c r="D7" s="304"/>
      <c r="E7" s="304"/>
      <c r="F7" s="304"/>
      <c r="G7" s="304"/>
      <c r="H7" s="304"/>
      <c r="I7" s="304"/>
      <c r="J7" s="304"/>
      <c r="K7" s="304"/>
      <c r="L7" s="304"/>
      <c r="M7" s="304"/>
      <c r="N7" s="304"/>
      <c r="O7" s="304"/>
      <c r="P7" s="304"/>
      <c r="Q7" s="304"/>
      <c r="R7" s="304"/>
    </row>
    <row xmlns:x14ac="http://schemas.microsoft.com/office/spreadsheetml/2009/9/ac" r="8" ht="15" x14ac:dyDescent="0.2">
      <c r="A8" s="303"/>
      <c r="B8" s="303"/>
      <c r="C8" s="303"/>
      <c r="D8" s="304"/>
      <c r="E8" s="304"/>
      <c r="F8" s="304"/>
      <c r="G8" s="304"/>
      <c r="H8" s="304"/>
      <c r="I8" s="304"/>
      <c r="J8" s="304"/>
      <c r="K8" s="304"/>
      <c r="L8" s="304"/>
      <c r="M8" s="304"/>
      <c r="N8" s="304"/>
      <c r="O8" s="304"/>
      <c r="P8" s="304"/>
      <c r="Q8" s="304"/>
      <c r="R8" s="304"/>
    </row>
    <row xmlns:x14ac="http://schemas.microsoft.com/office/spreadsheetml/2009/9/ac" r="9" ht="15" x14ac:dyDescent="0.2">
      <c r="A9" s="303"/>
      <c r="B9" s="303"/>
      <c r="C9" s="313" t="s">
        <v>499</v>
      </c>
      <c r="D9" s="304"/>
      <c r="E9" s="304"/>
      <c r="F9" s="304"/>
      <c r="G9" s="304"/>
      <c r="H9" s="304"/>
      <c r="I9" s="304"/>
      <c r="J9" s="304"/>
      <c r="K9" s="304"/>
      <c r="L9" s="304"/>
      <c r="M9" s="304"/>
      <c r="N9" s="304"/>
      <c r="O9" s="304"/>
      <c r="P9" s="304"/>
      <c r="Q9" s="304"/>
      <c r="R9" s="304"/>
    </row>
    <row xmlns:x14ac="http://schemas.microsoft.com/office/spreadsheetml/2009/9/ac" r="10" ht="15" x14ac:dyDescent="0.2">
      <c r="A10" s="303"/>
      <c r="B10" s="303"/>
      <c r="C10" s="311"/>
      <c r="D10" s="304"/>
      <c r="E10" s="304"/>
      <c r="F10" s="304"/>
      <c r="G10" s="304"/>
      <c r="H10" s="304"/>
      <c r="I10" s="304"/>
      <c r="J10" s="304"/>
      <c r="K10" s="304"/>
      <c r="L10" s="304"/>
      <c r="M10" s="304"/>
      <c r="N10" s="304"/>
      <c r="O10" s="304"/>
      <c r="P10" s="304"/>
      <c r="Q10" s="304"/>
      <c r="R10" s="304"/>
    </row>
    <row xmlns:x14ac="http://schemas.microsoft.com/office/spreadsheetml/2009/9/ac" r="11" ht="15.95" customHeight="true" x14ac:dyDescent="0.2">
      <c r="A11" s="303"/>
      <c r="C11" s="337" t="s">
        <v>32</v>
      </c>
      <c r="D11" s="314"/>
      <c r="E11" s="315"/>
      <c r="F11" s="314"/>
      <c r="G11" s="314"/>
      <c r="H11" s="304"/>
      <c r="I11" s="304"/>
      <c r="J11" s="304"/>
      <c r="K11" s="304"/>
      <c r="L11" s="304"/>
      <c r="M11" s="304"/>
      <c r="N11" s="304"/>
      <c r="O11" s="304"/>
      <c r="P11" s="304"/>
      <c r="Q11" s="304"/>
      <c r="R11" s="304"/>
    </row>
    <row xmlns:x14ac="http://schemas.microsoft.com/office/spreadsheetml/2009/9/ac" r="12" ht="9" customHeight="true" x14ac:dyDescent="0.2">
      <c r="A12" s="303"/>
      <c r="B12" s="304"/>
      <c r="C12" s="316"/>
      <c r="D12" s="314"/>
      <c r="E12" s="315"/>
      <c r="F12" s="314"/>
      <c r="G12" s="314"/>
      <c r="H12" s="304"/>
      <c r="I12" s="304"/>
      <c r="J12" s="304"/>
      <c r="K12" s="304"/>
      <c r="L12" s="304"/>
      <c r="M12" s="304"/>
      <c r="N12" s="304"/>
      <c r="O12" s="304"/>
      <c r="P12" s="304"/>
      <c r="Q12" s="304"/>
      <c r="R12" s="304"/>
    </row>
    <row xmlns:x14ac="http://schemas.microsoft.com/office/spreadsheetml/2009/9/ac" r="13" ht="24.95" customHeight="true" x14ac:dyDescent="0.25">
      <c r="A13" s="303"/>
      <c r="B13" s="304"/>
      <c r="C13" s="317" t="s">
        <v>130</v>
      </c>
      <c r="D13" s="314"/>
      <c r="E13" s="315"/>
      <c r="F13" s="314"/>
      <c r="G13" s="314"/>
      <c r="H13" s="304"/>
      <c r="I13" s="304"/>
      <c r="J13" s="304"/>
      <c r="K13" s="304"/>
      <c r="L13" s="304"/>
      <c r="M13" s="304"/>
      <c r="N13" s="304"/>
      <c r="O13" s="304"/>
      <c r="P13" s="304"/>
      <c r="Q13" s="304"/>
      <c r="R13" s="304"/>
    </row>
    <row xmlns:x14ac="http://schemas.microsoft.com/office/spreadsheetml/2009/9/ac" r="14" ht="21.95" customHeight="true" x14ac:dyDescent="0.2">
      <c r="A14" s="303"/>
      <c r="B14" s="318"/>
      <c r="C14" s="319" t="s">
        <v>137</v>
      </c>
      <c r="D14" s="314"/>
      <c r="E14" s="315"/>
      <c r="F14" s="314"/>
      <c r="G14" s="314"/>
      <c r="H14" s="304"/>
      <c r="I14" s="304"/>
      <c r="J14" s="304"/>
      <c r="K14" s="304"/>
      <c r="L14" s="304"/>
      <c r="M14" s="304"/>
      <c r="N14" s="304"/>
      <c r="O14" s="304"/>
      <c r="P14" s="304"/>
      <c r="Q14" s="304"/>
      <c r="R14" s="304"/>
    </row>
    <row xmlns:x14ac="http://schemas.microsoft.com/office/spreadsheetml/2009/9/ac" r="15" ht="15" x14ac:dyDescent="0.2">
      <c r="A15" s="303"/>
      <c r="B15" s="318"/>
      <c r="C15" s="320" t="s">
        <v>138</v>
      </c>
      <c r="D15" s="314"/>
      <c r="E15" s="315"/>
      <c r="F15" s="314"/>
      <c r="G15" s="314"/>
      <c r="H15" s="304"/>
      <c r="I15" s="304"/>
      <c r="J15" s="304"/>
      <c r="K15" s="304"/>
      <c r="L15" s="304"/>
      <c r="M15" s="304"/>
      <c r="N15" s="304"/>
      <c r="O15" s="304"/>
      <c r="P15" s="304"/>
      <c r="Q15" s="304"/>
      <c r="R15" s="304"/>
    </row>
    <row xmlns:x14ac="http://schemas.microsoft.com/office/spreadsheetml/2009/9/ac" r="16" ht="15" x14ac:dyDescent="0.2">
      <c r="A16" s="303"/>
      <c r="B16" s="318"/>
      <c r="C16" s="319" t="s">
        <v>471</v>
      </c>
      <c r="D16" s="314"/>
      <c r="E16" s="315"/>
      <c r="F16" s="314"/>
      <c r="G16" s="314"/>
      <c r="H16" s="304"/>
      <c r="I16" s="304"/>
      <c r="J16" s="304"/>
      <c r="K16" s="304"/>
      <c r="L16" s="304"/>
      <c r="M16" s="304"/>
      <c r="N16" s="304"/>
      <c r="O16" s="304"/>
      <c r="P16" s="304"/>
      <c r="Q16" s="304"/>
      <c r="R16" s="304"/>
    </row>
    <row xmlns:x14ac="http://schemas.microsoft.com/office/spreadsheetml/2009/9/ac" r="17" ht="26.1" customHeight="true" x14ac:dyDescent="0.2">
      <c r="A17" s="303"/>
      <c r="B17" s="315"/>
      <c r="C17" s="321"/>
      <c r="D17" s="314"/>
      <c r="E17" s="318"/>
      <c r="F17" s="314"/>
      <c r="G17" s="314"/>
      <c r="H17" s="304"/>
      <c r="I17" s="304"/>
      <c r="J17" s="304"/>
      <c r="K17" s="304"/>
      <c r="L17" s="304"/>
      <c r="M17" s="304"/>
      <c r="N17" s="304"/>
      <c r="O17" s="304"/>
      <c r="P17" s="304"/>
      <c r="Q17" s="304"/>
      <c r="R17" s="304"/>
    </row>
    <row xmlns:x14ac="http://schemas.microsoft.com/office/spreadsheetml/2009/9/ac" r="18" ht="15.75" x14ac:dyDescent="0.25">
      <c r="A18" s="303"/>
      <c r="B18" s="315"/>
      <c r="C18" s="322" t="s">
        <v>33</v>
      </c>
      <c r="D18" s="314"/>
      <c r="E18" s="323"/>
      <c r="F18" s="314"/>
      <c r="G18" s="314"/>
      <c r="H18" s="304"/>
      <c r="I18" s="304"/>
      <c r="J18" s="304"/>
      <c r="K18" s="304"/>
      <c r="L18" s="304"/>
      <c r="M18" s="304"/>
      <c r="N18" s="304"/>
      <c r="O18" s="304"/>
      <c r="P18" s="304"/>
      <c r="Q18" s="304"/>
      <c r="R18" s="304"/>
    </row>
    <row xmlns:x14ac="http://schemas.microsoft.com/office/spreadsheetml/2009/9/ac" r="19" ht="15" x14ac:dyDescent="0.2">
      <c r="A19" s="303"/>
      <c r="B19" s="315"/>
      <c r="C19" s="324" t="s">
        <v>131</v>
      </c>
      <c r="D19" s="314"/>
      <c r="E19" s="325"/>
      <c r="F19" s="314"/>
      <c r="G19" s="314"/>
      <c r="H19" s="304"/>
      <c r="I19" s="304"/>
      <c r="J19" s="304"/>
      <c r="K19" s="304"/>
      <c r="L19" s="304"/>
      <c r="M19" s="304"/>
      <c r="N19" s="304"/>
      <c r="O19" s="304"/>
      <c r="P19" s="304"/>
      <c r="Q19" s="304"/>
      <c r="R19" s="304"/>
    </row>
    <row xmlns:x14ac="http://schemas.microsoft.com/office/spreadsheetml/2009/9/ac" r="20" ht="15" x14ac:dyDescent="0.2">
      <c r="A20" s="303"/>
      <c r="B20" s="315"/>
      <c r="C20" s="395" t="s">
        <v>132</v>
      </c>
      <c r="D20" s="314"/>
      <c r="E20" s="326"/>
      <c r="F20" s="314"/>
      <c r="G20" s="314"/>
      <c r="H20" s="304"/>
      <c r="I20" s="304"/>
      <c r="J20" s="304"/>
      <c r="K20" s="304"/>
      <c r="L20" s="304"/>
      <c r="M20" s="304"/>
      <c r="N20" s="304"/>
      <c r="O20" s="304"/>
      <c r="P20" s="304"/>
      <c r="Q20" s="304"/>
      <c r="R20" s="304"/>
    </row>
    <row xmlns:x14ac="http://schemas.microsoft.com/office/spreadsheetml/2009/9/ac" r="21" ht="15" x14ac:dyDescent="0.2">
      <c r="A21" s="303"/>
      <c r="B21" s="315"/>
      <c r="C21" s="396" t="s">
        <v>133</v>
      </c>
      <c r="D21" s="314"/>
      <c r="E21" s="327"/>
      <c r="F21" s="314"/>
      <c r="G21" s="314"/>
      <c r="H21" s="304"/>
      <c r="I21" s="304"/>
      <c r="J21" s="304"/>
      <c r="K21" s="304"/>
      <c r="L21" s="304"/>
      <c r="M21" s="304"/>
      <c r="N21" s="304"/>
      <c r="O21" s="304"/>
      <c r="P21" s="304"/>
      <c r="Q21" s="304"/>
      <c r="R21" s="304"/>
    </row>
    <row xmlns:x14ac="http://schemas.microsoft.com/office/spreadsheetml/2009/9/ac" r="22" ht="15" x14ac:dyDescent="0.2">
      <c r="A22" s="303"/>
      <c r="B22" s="315"/>
      <c r="C22" s="397" t="s">
        <v>134</v>
      </c>
      <c r="D22" s="314"/>
      <c r="E22" s="314"/>
      <c r="F22" s="314"/>
      <c r="G22" s="314"/>
      <c r="H22" s="304"/>
      <c r="I22" s="304"/>
      <c r="J22" s="304"/>
      <c r="K22" s="304"/>
      <c r="L22" s="304"/>
      <c r="M22" s="304"/>
      <c r="N22" s="304"/>
      <c r="O22" s="304"/>
      <c r="P22" s="304"/>
      <c r="Q22" s="304"/>
      <c r="R22" s="304"/>
    </row>
    <row xmlns:x14ac="http://schemas.microsoft.com/office/spreadsheetml/2009/9/ac" r="23" ht="15" x14ac:dyDescent="0.2">
      <c r="A23" s="303"/>
      <c r="B23" s="315"/>
      <c r="C23" s="324" t="s">
        <v>135</v>
      </c>
      <c r="D23" s="314"/>
      <c r="E23" s="314"/>
      <c r="F23" s="314"/>
      <c r="G23" s="314"/>
      <c r="H23" s="304"/>
      <c r="I23" s="304"/>
      <c r="J23" s="304"/>
      <c r="K23" s="304"/>
      <c r="L23" s="304"/>
      <c r="M23" s="304"/>
      <c r="N23" s="304"/>
      <c r="O23" s="304"/>
      <c r="P23" s="304"/>
      <c r="Q23" s="304"/>
      <c r="R23" s="304"/>
    </row>
    <row xmlns:x14ac="http://schemas.microsoft.com/office/spreadsheetml/2009/9/ac" r="24" ht="15" x14ac:dyDescent="0.2">
      <c r="A24" s="303"/>
      <c r="B24" s="315"/>
      <c r="C24" s="328"/>
      <c r="D24" s="314"/>
      <c r="E24" s="314"/>
      <c r="F24" s="314"/>
      <c r="G24" s="314"/>
      <c r="H24" s="304"/>
      <c r="I24" s="304"/>
      <c r="J24" s="304"/>
      <c r="K24" s="304"/>
      <c r="L24" s="304"/>
      <c r="M24" s="304"/>
      <c r="N24" s="304"/>
      <c r="O24" s="304"/>
      <c r="P24" s="304"/>
      <c r="Q24" s="304"/>
      <c r="R24" s="304"/>
    </row>
    <row xmlns:x14ac="http://schemas.microsoft.com/office/spreadsheetml/2009/9/ac" r="25" ht="15.95" customHeight="true" x14ac:dyDescent="0.2">
      <c r="A25" s="329"/>
      <c r="B25" s="329"/>
      <c r="C25" s="330"/>
      <c r="D25" s="303"/>
      <c r="E25" s="304"/>
      <c r="F25" s="304"/>
      <c r="G25" s="304"/>
      <c r="H25" s="304"/>
      <c r="I25" s="304"/>
      <c r="J25" s="304"/>
      <c r="K25" s="304"/>
      <c r="L25" s="304"/>
      <c r="M25" s="304"/>
      <c r="N25" s="304"/>
      <c r="O25" s="304"/>
      <c r="P25" s="304"/>
      <c r="Q25" s="304"/>
      <c r="R25" s="304"/>
    </row>
    <row xmlns:x14ac="http://schemas.microsoft.com/office/spreadsheetml/2009/9/ac" r="26" ht="23.25" x14ac:dyDescent="0.2">
      <c r="A26" s="329"/>
      <c r="B26" s="329"/>
      <c r="C26" s="329"/>
      <c r="D26" s="303"/>
      <c r="E26" s="304"/>
      <c r="F26" s="304"/>
      <c r="G26" s="304"/>
      <c r="H26" s="304"/>
      <c r="I26" s="304"/>
      <c r="J26" s="304"/>
      <c r="K26" s="304"/>
      <c r="L26" s="304"/>
      <c r="M26" s="304"/>
      <c r="N26" s="304"/>
      <c r="O26" s="304"/>
      <c r="P26" s="304"/>
      <c r="Q26" s="304"/>
      <c r="R26" s="304"/>
    </row>
    <row xmlns:x14ac="http://schemas.microsoft.com/office/spreadsheetml/2009/9/ac" r="27" ht="15" x14ac:dyDescent="0.2">
      <c r="A27" s="331"/>
      <c r="B27" s="332"/>
      <c r="C27" s="333"/>
      <c r="D27" s="303"/>
      <c r="E27" s="304"/>
      <c r="F27" s="304"/>
      <c r="G27" s="304"/>
      <c r="H27" s="304"/>
      <c r="I27" s="304"/>
      <c r="J27" s="304"/>
      <c r="K27" s="304"/>
      <c r="L27" s="304"/>
      <c r="M27" s="304"/>
      <c r="N27" s="304"/>
      <c r="O27" s="304"/>
      <c r="P27" s="304"/>
      <c r="Q27" s="304"/>
      <c r="R27" s="304"/>
    </row>
    <row xmlns:x14ac="http://schemas.microsoft.com/office/spreadsheetml/2009/9/ac" r="28" ht="15" x14ac:dyDescent="0.2">
      <c r="A28" s="331"/>
      <c r="B28" s="332"/>
      <c r="C28" s="334"/>
      <c r="D28" s="303"/>
      <c r="E28" s="304"/>
      <c r="F28" s="304"/>
      <c r="G28" s="304"/>
      <c r="H28" s="304"/>
      <c r="I28" s="304"/>
      <c r="J28" s="304"/>
      <c r="K28" s="304"/>
      <c r="L28" s="304"/>
      <c r="M28" s="304"/>
      <c r="N28" s="304"/>
      <c r="O28" s="304"/>
      <c r="P28" s="304"/>
      <c r="Q28" s="304"/>
      <c r="R28" s="304"/>
    </row>
    <row xmlns:x14ac="http://schemas.microsoft.com/office/spreadsheetml/2009/9/ac" r="29" ht="15" x14ac:dyDescent="0.2">
      <c r="A29" s="331"/>
      <c r="B29" s="332"/>
      <c r="C29" s="335"/>
      <c r="D29" s="303"/>
      <c r="E29" s="304"/>
      <c r="F29" s="304"/>
      <c r="G29" s="304"/>
      <c r="H29" s="304"/>
      <c r="I29" s="304"/>
      <c r="J29" s="304"/>
      <c r="K29" s="304"/>
      <c r="L29" s="304"/>
      <c r="M29" s="304"/>
      <c r="N29" s="304"/>
      <c r="O29" s="304"/>
      <c r="P29" s="304"/>
      <c r="Q29" s="304"/>
      <c r="R29" s="304"/>
    </row>
    <row xmlns:x14ac="http://schemas.microsoft.com/office/spreadsheetml/2009/9/ac" r="30" ht="15" x14ac:dyDescent="0.2">
      <c r="A30" s="331"/>
      <c r="B30" s="332"/>
      <c r="C30" s="335"/>
      <c r="D30" s="303"/>
      <c r="E30" s="304"/>
      <c r="F30" s="304"/>
      <c r="G30" s="304"/>
      <c r="H30" s="304"/>
      <c r="I30" s="304"/>
      <c r="J30" s="304"/>
      <c r="K30" s="304"/>
      <c r="L30" s="304"/>
      <c r="M30" s="304"/>
      <c r="N30" s="304"/>
      <c r="O30" s="304"/>
      <c r="P30" s="304"/>
      <c r="Q30" s="304"/>
      <c r="R30" s="304"/>
    </row>
    <row xmlns:x14ac="http://schemas.microsoft.com/office/spreadsheetml/2009/9/ac" r="31" ht="15" x14ac:dyDescent="0.2">
      <c r="A31" s="331"/>
      <c r="B31" s="332"/>
      <c r="C31" s="335"/>
      <c r="D31" s="303"/>
      <c r="E31" s="304"/>
      <c r="F31" s="304"/>
      <c r="G31" s="304"/>
      <c r="H31" s="304"/>
      <c r="I31" s="304"/>
      <c r="J31" s="304"/>
      <c r="K31" s="304"/>
      <c r="L31" s="304"/>
      <c r="M31" s="304"/>
      <c r="N31" s="304"/>
      <c r="O31" s="304"/>
      <c r="P31" s="304"/>
      <c r="Q31" s="304"/>
      <c r="R31" s="304"/>
    </row>
    <row xmlns:x14ac="http://schemas.microsoft.com/office/spreadsheetml/2009/9/ac" r="32" ht="15" x14ac:dyDescent="0.2">
      <c r="A32" s="331"/>
      <c r="B32" s="332"/>
      <c r="C32" s="335"/>
      <c r="D32" s="303"/>
      <c r="E32" s="304"/>
      <c r="F32" s="304"/>
      <c r="G32" s="304"/>
      <c r="H32" s="304"/>
      <c r="I32" s="304"/>
      <c r="J32" s="304"/>
      <c r="K32" s="304"/>
      <c r="L32" s="304"/>
      <c r="M32" s="304"/>
      <c r="N32" s="304"/>
      <c r="O32" s="304"/>
      <c r="P32" s="304"/>
      <c r="Q32" s="304"/>
      <c r="R32" s="304"/>
    </row>
    <row xmlns:x14ac="http://schemas.microsoft.com/office/spreadsheetml/2009/9/ac" r="33" ht="15" x14ac:dyDescent="0.2">
      <c r="A33" s="331"/>
      <c r="B33" s="332"/>
      <c r="C33" s="335"/>
      <c r="D33" s="303"/>
      <c r="E33" s="304"/>
      <c r="F33" s="304"/>
      <c r="G33" s="304"/>
      <c r="H33" s="304"/>
      <c r="I33" s="304"/>
      <c r="J33" s="304"/>
      <c r="K33" s="304"/>
      <c r="L33" s="304"/>
      <c r="M33" s="304"/>
      <c r="N33" s="304"/>
      <c r="O33" s="304"/>
      <c r="P33" s="304"/>
      <c r="Q33" s="304"/>
      <c r="R33" s="304"/>
    </row>
    <row xmlns:x14ac="http://schemas.microsoft.com/office/spreadsheetml/2009/9/ac" r="34" ht="15" x14ac:dyDescent="0.2">
      <c r="A34" s="331"/>
      <c r="B34" s="332"/>
      <c r="D34" s="303"/>
      <c r="E34" s="304"/>
      <c r="F34" s="304"/>
      <c r="G34" s="304"/>
      <c r="H34" s="304"/>
      <c r="I34" s="304"/>
      <c r="J34" s="304"/>
      <c r="K34" s="304"/>
      <c r="L34" s="304"/>
      <c r="M34" s="304"/>
      <c r="N34" s="304"/>
      <c r="O34" s="304"/>
      <c r="P34" s="304"/>
      <c r="Q34" s="304"/>
      <c r="R34" s="304"/>
    </row>
    <row xmlns:x14ac="http://schemas.microsoft.com/office/spreadsheetml/2009/9/ac" r="35" ht="15" x14ac:dyDescent="0.2">
      <c r="A35" s="303"/>
      <c r="B35" s="303"/>
      <c r="C35" s="303"/>
      <c r="D35" s="303"/>
      <c r="E35" s="304"/>
      <c r="F35" s="304"/>
      <c r="G35" s="304"/>
      <c r="H35" s="304"/>
      <c r="I35" s="304"/>
      <c r="J35" s="304"/>
      <c r="K35" s="304"/>
      <c r="L35" s="304"/>
      <c r="M35" s="304"/>
      <c r="N35" s="304"/>
      <c r="O35" s="304"/>
      <c r="P35" s="304"/>
      <c r="Q35" s="304"/>
      <c r="R35" s="304"/>
    </row>
    <row xmlns:x14ac="http://schemas.microsoft.com/office/spreadsheetml/2009/9/ac" r="36" ht="15" x14ac:dyDescent="0.2">
      <c r="A36" s="303"/>
      <c r="B36" s="303"/>
      <c r="C36" s="303"/>
      <c r="D36" s="303"/>
      <c r="E36" s="304"/>
      <c r="F36" s="304"/>
      <c r="G36" s="304"/>
      <c r="H36" s="304"/>
      <c r="I36" s="304"/>
      <c r="J36" s="304"/>
      <c r="K36" s="304"/>
      <c r="L36" s="304"/>
      <c r="M36" s="304"/>
      <c r="N36" s="304"/>
      <c r="O36" s="304"/>
      <c r="P36" s="304"/>
      <c r="Q36" s="304"/>
      <c r="R36" s="304"/>
    </row>
    <row xmlns:x14ac="http://schemas.microsoft.com/office/spreadsheetml/2009/9/ac" r="37" ht="15" x14ac:dyDescent="0.2">
      <c r="A37" s="303"/>
      <c r="B37" s="303"/>
      <c r="C37" s="303"/>
      <c r="D37" s="303"/>
    </row>
    <row xmlns:x14ac="http://schemas.microsoft.com/office/spreadsheetml/2009/9/ac" r="38" ht="15" x14ac:dyDescent="0.2">
      <c r="A38" s="303"/>
      <c r="B38" s="303"/>
      <c r="C38" s="303"/>
      <c r="D38" s="303"/>
    </row>
    <row xmlns:x14ac="http://schemas.microsoft.com/office/spreadsheetml/2009/9/ac" r="39" ht="15" x14ac:dyDescent="0.2">
      <c r="A39" s="303"/>
      <c r="B39" s="303"/>
      <c r="C39" s="303"/>
      <c r="D39" s="303"/>
    </row>
    <row xmlns:x14ac="http://schemas.microsoft.com/office/spreadsheetml/2009/9/ac" r="40" ht="15" x14ac:dyDescent="0.2">
      <c r="A40" s="303"/>
      <c r="B40" s="303"/>
      <c r="C40" s="303"/>
      <c r="D40" s="303"/>
    </row>
    <row xmlns:x14ac="http://schemas.microsoft.com/office/spreadsheetml/2009/9/ac" r="46" x14ac:dyDescent="0.2">
      <c r="L46" s="33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PY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customWidth="true"/>
    <col min="54" max="59" width="7.875" customWidth="true"/>
    <col min="60" max="61" width="1.125" customWidth="true"/>
    <col min="62" max="62" width="24.625" style="139" customWidth="true"/>
    <col min="63" max="63" width="29.75" style="139" customWidth="true"/>
    <col min="64" max="69" width="7.875" style="139"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 min="282" max="282" width="24.625" customWidth="true"/>
    <col min="283" max="283" width="29.75" customWidth="true"/>
    <col min="284" max="289" width="7.875" customWidth="true"/>
    <col min="290" max="291" width="1.125" customWidth="true"/>
    <col min="292" max="292" width="24.625" customWidth="true"/>
    <col min="293" max="293" width="29.75" customWidth="true"/>
    <col min="294" max="299" width="7.875" customWidth="true"/>
    <col min="300" max="301" width="1.125" customWidth="true"/>
    <col min="302" max="302" width="24.625" customWidth="true"/>
    <col min="303" max="303" width="29.75" customWidth="true"/>
    <col min="304" max="309" width="7.875" customWidth="true"/>
    <col min="310" max="311" width="1.125" customWidth="true"/>
    <col min="312" max="312" width="24.625" customWidth="true"/>
    <col min="313" max="313" width="29.75" customWidth="true"/>
    <col min="314" max="319" width="7.875" customWidth="true"/>
    <col min="320" max="321" width="1.125" customWidth="true"/>
    <col min="322" max="322" width="24.625" customWidth="true"/>
    <col min="323" max="323" width="29.75" customWidth="true"/>
    <col min="324" max="329" width="7.875" customWidth="true"/>
    <col min="330" max="331" width="1.125" customWidth="true"/>
    <col min="332" max="332" width="24.625" customWidth="true"/>
    <col min="333" max="333" width="29.75" customWidth="true"/>
    <col min="334" max="339" width="7.875" customWidth="true"/>
    <col min="340" max="341" width="1.125" customWidth="true"/>
    <col min="342" max="342" width="24.625" customWidth="true"/>
    <col min="343" max="343" width="29.75" customWidth="true"/>
    <col min="344" max="349" width="7.875" customWidth="true"/>
    <col min="350" max="351" width="1.125" customWidth="true"/>
    <col min="352" max="352" width="24.625" customWidth="true"/>
    <col min="353" max="353" width="29.75" customWidth="true"/>
    <col min="354" max="359" width="7.875" customWidth="true"/>
    <col min="360" max="361" width="1.125" customWidth="true"/>
    <col min="362" max="362" width="24.625" customWidth="true"/>
    <col min="363" max="363" width="29.75" customWidth="true"/>
    <col min="364" max="369" width="7.875" customWidth="true"/>
    <col min="370" max="371" width="1.125" customWidth="true"/>
    <col min="372" max="372" width="24.625" customWidth="true"/>
    <col min="373" max="373" width="29.75" customWidth="true"/>
    <col min="374" max="379" width="7.875" customWidth="true"/>
    <col min="380" max="381" width="1.125" customWidth="true"/>
    <col min="382" max="382" width="24.625" customWidth="true"/>
    <col min="383" max="383" width="29.75" customWidth="true"/>
    <col min="384" max="389" width="7.875" customWidth="true"/>
    <col min="390" max="391" width="1.125" customWidth="true"/>
    <col min="392" max="392" width="24.625" customWidth="true"/>
    <col min="393" max="393" width="29.75" customWidth="true"/>
    <col min="394" max="399" width="7.875" customWidth="true"/>
    <col min="400" max="401" width="1.125" customWidth="true"/>
    <col min="402" max="402" width="24.625" customWidth="true"/>
    <col min="403" max="403" width="29.75" customWidth="true"/>
    <col min="404" max="409" width="7.875" customWidth="true"/>
    <col min="410" max="411" width="1.125" customWidth="true"/>
    <col min="412" max="412" width="24.625" customWidth="true"/>
    <col min="413" max="413" width="29.75" customWidth="true"/>
    <col min="414" max="419" width="7.875" customWidth="true"/>
    <col min="420" max="421" width="1.125" customWidth="true"/>
    <col min="422" max="422" width="24.625" customWidth="true"/>
    <col min="423" max="423" width="29.75" customWidth="true"/>
    <col min="424" max="429" width="7.875" customWidth="true"/>
    <col min="430" max="431" width="1.125" customWidth="true"/>
    <col min="432" max="432" width="24.625" customWidth="true"/>
    <col min="433" max="433" width="29.75" customWidth="true"/>
    <col min="434" max="439" width="7.875" customWidth="true"/>
    <col min="440" max="441" width="1.125" customWidth="true"/>
  </cols>
  <sheetData>
    <row xmlns:x14ac="http://schemas.microsoft.com/office/spreadsheetml/2009/9/ac" r="1" s="342" customFormat="true" ht="30" customHeight="true" x14ac:dyDescent="0.25">
      <c r="B1" s="360" t="s">
        <v>31</v>
      </c>
      <c r="C1" s="592" t="s">
        <v>382</v>
      </c>
      <c r="D1" s="348" t="s">
        <v>143</v>
      </c>
      <c r="E1" s="348"/>
      <c r="F1" s="348"/>
      <c r="G1" s="348"/>
      <c r="H1" s="348"/>
      <c r="I1" s="349"/>
      <c r="J1" s="339"/>
      <c r="K1" s="339"/>
      <c r="L1" s="360" t="s">
        <v>31</v>
      </c>
      <c r="M1" s="592" t="s">
        <v>383</v>
      </c>
      <c r="N1" s="348" t="s">
        <v>143</v>
      </c>
      <c r="O1" s="348"/>
      <c r="P1" s="348"/>
      <c r="Q1" s="348"/>
      <c r="R1" s="348"/>
      <c r="S1" s="349"/>
      <c r="T1" s="339"/>
      <c r="U1" s="339"/>
      <c r="V1" s="360" t="s">
        <v>31</v>
      </c>
      <c r="W1" s="592" t="s">
        <v>384</v>
      </c>
      <c r="X1" s="348" t="s">
        <v>143</v>
      </c>
      <c r="Y1" s="348"/>
      <c r="Z1" s="348"/>
      <c r="AA1" s="348"/>
      <c r="AB1" s="348"/>
      <c r="AC1" s="349"/>
      <c r="AD1" s="339"/>
      <c r="AE1" s="339"/>
      <c r="AF1" s="360" t="s">
        <v>31</v>
      </c>
      <c r="AG1" s="592" t="s">
        <v>384</v>
      </c>
      <c r="AH1" s="348" t="s">
        <v>143</v>
      </c>
      <c r="AI1" s="348"/>
      <c r="AJ1" s="348"/>
      <c r="AK1" s="348"/>
      <c r="AL1" s="348"/>
      <c r="AM1" s="349"/>
      <c r="AN1" s="339"/>
      <c r="AO1" s="339"/>
      <c r="AP1" s="360" t="s">
        <v>31</v>
      </c>
      <c r="AQ1" s="592" t="s">
        <v>384</v>
      </c>
      <c r="AR1" s="348" t="s">
        <v>143</v>
      </c>
      <c r="AS1" s="348"/>
      <c r="AT1" s="348"/>
      <c r="AU1" s="348"/>
      <c r="AV1" s="348"/>
      <c r="AW1" s="349"/>
      <c r="AX1" s="339"/>
      <c r="AY1" s="339"/>
      <c r="AZ1" s="360" t="s">
        <v>31</v>
      </c>
      <c r="BA1" s="592" t="s">
        <v>385</v>
      </c>
      <c r="BB1" s="348" t="s">
        <v>143</v>
      </c>
      <c r="BC1" s="348"/>
      <c r="BD1" s="348"/>
      <c r="BE1" s="348"/>
      <c r="BF1" s="348"/>
      <c r="BG1" s="349"/>
      <c r="BH1" s="339"/>
      <c r="BI1" s="339"/>
      <c r="BJ1" s="360" t="s">
        <v>31</v>
      </c>
      <c r="BK1" s="592" t="s">
        <v>386</v>
      </c>
      <c r="BL1" s="348" t="s">
        <v>143</v>
      </c>
      <c r="BM1" s="348"/>
      <c r="BN1" s="348"/>
      <c r="BO1" s="348"/>
      <c r="BP1" s="348"/>
      <c r="BQ1" s="349"/>
      <c r="BR1" s="339"/>
      <c r="BS1" s="339"/>
      <c r="BT1" s="360" t="s">
        <v>31</v>
      </c>
      <c r="BU1" s="592" t="s">
        <v>386</v>
      </c>
      <c r="BV1" s="348" t="s">
        <v>143</v>
      </c>
      <c r="BW1" s="348"/>
      <c r="BX1" s="348"/>
      <c r="BY1" s="348"/>
      <c r="BZ1" s="348"/>
      <c r="CA1" s="349"/>
      <c r="CB1" s="339"/>
      <c r="CC1" s="339"/>
      <c r="CD1" s="360" t="s">
        <v>31</v>
      </c>
      <c r="CE1" s="592" t="s">
        <v>387</v>
      </c>
      <c r="CF1" s="348" t="s">
        <v>143</v>
      </c>
      <c r="CG1" s="348"/>
      <c r="CH1" s="348"/>
      <c r="CI1" s="348"/>
      <c r="CJ1" s="348"/>
      <c r="CK1" s="349"/>
      <c r="CL1" s="339"/>
      <c r="CM1" s="339"/>
      <c r="CN1" s="360" t="s">
        <v>31</v>
      </c>
      <c r="CO1" s="592" t="s">
        <v>388</v>
      </c>
      <c r="CP1" s="348" t="s">
        <v>143</v>
      </c>
      <c r="CQ1" s="348"/>
      <c r="CR1" s="348"/>
      <c r="CS1" s="348"/>
      <c r="CT1" s="348"/>
      <c r="CU1" s="349"/>
      <c r="CV1" s="339"/>
      <c r="CW1" s="339"/>
      <c r="CX1" s="360" t="s">
        <v>31</v>
      </c>
      <c r="CY1" s="592" t="s">
        <v>388</v>
      </c>
      <c r="CZ1" s="348" t="s">
        <v>143</v>
      </c>
      <c r="DA1" s="348"/>
      <c r="DB1" s="348"/>
      <c r="DC1" s="348"/>
      <c r="DD1" s="348"/>
      <c r="DE1" s="349"/>
      <c r="DF1" s="339"/>
      <c r="DG1" s="339"/>
      <c r="DH1" s="360" t="s">
        <v>31</v>
      </c>
      <c r="DI1" s="592" t="s">
        <v>389</v>
      </c>
      <c r="DJ1" s="348" t="s">
        <v>143</v>
      </c>
      <c r="DK1" s="348"/>
      <c r="DL1" s="348"/>
      <c r="DM1" s="348"/>
      <c r="DN1" s="348"/>
      <c r="DO1" s="349"/>
      <c r="DP1" s="339"/>
      <c r="DQ1" s="339"/>
      <c r="DR1" s="360" t="s">
        <v>31</v>
      </c>
      <c r="DS1" s="592" t="s">
        <v>389</v>
      </c>
      <c r="DT1" s="348" t="s">
        <v>143</v>
      </c>
      <c r="DU1" s="348"/>
      <c r="DV1" s="348"/>
      <c r="DW1" s="348"/>
      <c r="DX1" s="348"/>
      <c r="DY1" s="349"/>
      <c r="DZ1" s="339"/>
      <c r="EA1" s="339"/>
      <c r="EB1" s="360" t="s">
        <v>31</v>
      </c>
      <c r="EC1" s="592" t="s">
        <v>390</v>
      </c>
      <c r="ED1" s="348" t="s">
        <v>143</v>
      </c>
      <c r="EE1" s="348"/>
      <c r="EF1" s="348"/>
      <c r="EG1" s="348"/>
      <c r="EH1" s="348"/>
      <c r="EI1" s="349"/>
      <c r="EJ1" s="339"/>
      <c r="EK1" s="339"/>
      <c r="EL1" s="360" t="s">
        <v>31</v>
      </c>
      <c r="EM1" s="592" t="s">
        <v>390</v>
      </c>
      <c r="EN1" s="348" t="s">
        <v>143</v>
      </c>
      <c r="EO1" s="348"/>
      <c r="EP1" s="348"/>
      <c r="EQ1" s="348"/>
      <c r="ER1" s="348"/>
      <c r="ES1" s="349"/>
      <c r="ET1" s="339"/>
      <c r="EU1" s="339"/>
      <c r="EV1" s="360" t="s">
        <v>31</v>
      </c>
      <c r="EW1" s="592" t="s">
        <v>391</v>
      </c>
      <c r="EX1" s="348" t="s">
        <v>143</v>
      </c>
      <c r="EY1" s="348"/>
      <c r="EZ1" s="348"/>
      <c r="FA1" s="348"/>
      <c r="FB1" s="348"/>
      <c r="FC1" s="349"/>
      <c r="FD1" s="339"/>
      <c r="FE1" s="339"/>
      <c r="FF1" s="360" t="s">
        <v>31</v>
      </c>
      <c r="FG1" s="592" t="s">
        <v>391</v>
      </c>
      <c r="FH1" s="348" t="s">
        <v>143</v>
      </c>
      <c r="FI1" s="348"/>
      <c r="FJ1" s="348"/>
      <c r="FK1" s="348"/>
      <c r="FL1" s="348"/>
      <c r="FM1" s="349"/>
      <c r="FN1" s="339"/>
      <c r="FO1" s="339"/>
      <c r="FP1" s="360" t="s">
        <v>31</v>
      </c>
      <c r="FQ1" s="592" t="s">
        <v>391</v>
      </c>
      <c r="FR1" s="348" t="s">
        <v>143</v>
      </c>
      <c r="FS1" s="348"/>
      <c r="FT1" s="348"/>
      <c r="FU1" s="348"/>
      <c r="FV1" s="348"/>
      <c r="FW1" s="349"/>
      <c r="FX1" s="339"/>
      <c r="FY1" s="339"/>
      <c r="FZ1" s="360" t="s">
        <v>31</v>
      </c>
      <c r="GA1" s="592" t="s">
        <v>392</v>
      </c>
      <c r="GB1" s="348" t="s">
        <v>143</v>
      </c>
      <c r="GC1" s="348"/>
      <c r="GD1" s="348"/>
      <c r="GE1" s="348"/>
      <c r="GF1" s="348"/>
      <c r="GG1" s="349"/>
      <c r="GH1" s="339"/>
      <c r="GI1" s="339"/>
      <c r="GJ1" s="360" t="s">
        <v>31</v>
      </c>
      <c r="GK1" s="592" t="s">
        <v>392</v>
      </c>
      <c r="GL1" s="348" t="s">
        <v>143</v>
      </c>
      <c r="GM1" s="348"/>
      <c r="GN1" s="348"/>
      <c r="GO1" s="348"/>
      <c r="GP1" s="348"/>
      <c r="GQ1" s="349"/>
      <c r="GR1" s="339"/>
      <c r="GS1" s="339"/>
      <c r="GT1" s="360" t="s">
        <v>31</v>
      </c>
      <c r="GU1" s="592" t="s">
        <v>393</v>
      </c>
      <c r="GV1" s="348" t="s">
        <v>143</v>
      </c>
      <c r="GW1" s="348"/>
      <c r="GX1" s="348"/>
      <c r="GY1" s="348"/>
      <c r="GZ1" s="348"/>
      <c r="HA1" s="349"/>
      <c r="HB1" s="339"/>
      <c r="HC1" s="339"/>
      <c r="HD1" s="360" t="s">
        <v>31</v>
      </c>
      <c r="HE1" s="592" t="s">
        <v>393</v>
      </c>
      <c r="HF1" s="348" t="s">
        <v>143</v>
      </c>
      <c r="HG1" s="348"/>
      <c r="HH1" s="348"/>
      <c r="HI1" s="348"/>
      <c r="HJ1" s="348"/>
      <c r="HK1" s="349"/>
      <c r="HL1" s="339"/>
      <c r="HM1" s="339"/>
      <c r="HN1" s="360" t="s">
        <v>31</v>
      </c>
      <c r="HO1" s="592" t="s">
        <v>394</v>
      </c>
      <c r="HP1" s="348" t="s">
        <v>143</v>
      </c>
      <c r="HQ1" s="348"/>
      <c r="HR1" s="348"/>
      <c r="HS1" s="348"/>
      <c r="HT1" s="348"/>
      <c r="HU1" s="349"/>
      <c r="HV1" s="339"/>
      <c r="HW1" s="339"/>
      <c r="HX1" s="360" t="s">
        <v>31</v>
      </c>
      <c r="HY1" s="592" t="s">
        <v>395</v>
      </c>
      <c r="HZ1" s="348" t="s">
        <v>143</v>
      </c>
      <c r="IA1" s="348"/>
      <c r="IB1" s="348"/>
      <c r="IC1" s="348"/>
      <c r="ID1" s="348"/>
      <c r="IE1" s="349"/>
      <c r="IF1" s="339"/>
      <c r="IG1" s="339"/>
      <c r="IH1" s="360" t="s">
        <v>31</v>
      </c>
      <c r="II1" s="592" t="s">
        <v>395</v>
      </c>
      <c r="IJ1" s="348" t="s">
        <v>143</v>
      </c>
      <c r="IK1" s="348"/>
      <c r="IL1" s="348"/>
      <c r="IM1" s="348"/>
      <c r="IN1" s="348"/>
      <c r="IO1" s="349"/>
      <c r="IP1" s="339"/>
      <c r="IQ1" s="339"/>
      <c r="IR1" s="360" t="s">
        <v>31</v>
      </c>
      <c r="IS1" s="592" t="s">
        <v>395</v>
      </c>
      <c r="IT1" s="348" t="s">
        <v>143</v>
      </c>
      <c r="IU1" s="348"/>
      <c r="IV1" s="348"/>
      <c r="IW1" s="348"/>
      <c r="IX1" s="348"/>
      <c r="IY1" s="349"/>
      <c r="IZ1" s="339"/>
      <c r="JA1" s="339"/>
      <c r="JB1" s="360" t="s">
        <v>31</v>
      </c>
      <c r="JC1" s="592" t="s">
        <v>396</v>
      </c>
      <c r="JD1" s="348" t="s">
        <v>143</v>
      </c>
      <c r="JE1" s="348"/>
      <c r="JF1" s="348"/>
      <c r="JG1" s="348"/>
      <c r="JH1" s="348"/>
      <c r="JI1" s="349"/>
      <c r="JJ1" s="339"/>
      <c r="JK1" s="339"/>
      <c r="JL1" s="360" t="s">
        <v>31</v>
      </c>
      <c r="JM1" s="592" t="s">
        <v>396</v>
      </c>
      <c r="JN1" s="348" t="s">
        <v>143</v>
      </c>
      <c r="JO1" s="348"/>
      <c r="JP1" s="348"/>
      <c r="JQ1" s="348"/>
      <c r="JR1" s="348"/>
      <c r="JS1" s="349"/>
      <c r="JT1" s="339"/>
      <c r="JU1" s="339"/>
      <c r="JV1" s="360" t="s">
        <v>31</v>
      </c>
      <c r="JW1" s="592" t="s">
        <v>396</v>
      </c>
      <c r="JX1" s="348" t="s">
        <v>143</v>
      </c>
      <c r="JY1" s="348"/>
      <c r="JZ1" s="348"/>
      <c r="KA1" s="348"/>
      <c r="KB1" s="348"/>
      <c r="KC1" s="349"/>
      <c r="KD1" s="339"/>
      <c r="KE1" s="339"/>
      <c r="KF1" s="360" t="s">
        <v>31</v>
      </c>
      <c r="KG1" s="592" t="s">
        <v>396</v>
      </c>
      <c r="KH1" s="348" t="s">
        <v>143</v>
      </c>
      <c r="KI1" s="348"/>
      <c r="KJ1" s="348"/>
      <c r="KK1" s="348"/>
      <c r="KL1" s="348"/>
      <c r="KM1" s="349"/>
      <c r="KN1" s="339"/>
      <c r="KO1" s="339"/>
      <c r="KP1" s="360" t="s">
        <v>31</v>
      </c>
      <c r="KQ1" s="592" t="s">
        <v>397</v>
      </c>
      <c r="KR1" s="348" t="s">
        <v>143</v>
      </c>
      <c r="KS1" s="348"/>
      <c r="KT1" s="348"/>
      <c r="KU1" s="348"/>
      <c r="KV1" s="348"/>
      <c r="KW1" s="349"/>
      <c r="KX1" s="339"/>
      <c r="KY1" s="339"/>
      <c r="KZ1" s="360" t="s">
        <v>31</v>
      </c>
      <c r="LA1" s="592" t="s">
        <v>397</v>
      </c>
      <c r="LB1" s="348" t="s">
        <v>143</v>
      </c>
      <c r="LC1" s="348"/>
      <c r="LD1" s="348"/>
      <c r="LE1" s="348"/>
      <c r="LF1" s="348"/>
      <c r="LG1" s="349"/>
      <c r="LH1" s="339"/>
      <c r="LI1" s="339"/>
      <c r="LJ1" s="360" t="s">
        <v>31</v>
      </c>
      <c r="LK1" s="592" t="s">
        <v>397</v>
      </c>
      <c r="LL1" s="348" t="s">
        <v>143</v>
      </c>
      <c r="LM1" s="348"/>
      <c r="LN1" s="348"/>
      <c r="LO1" s="348"/>
      <c r="LP1" s="348"/>
      <c r="LQ1" s="349"/>
      <c r="LR1" s="339"/>
      <c r="LS1" s="339"/>
      <c r="LT1" s="360" t="s">
        <v>31</v>
      </c>
      <c r="LU1" s="592">
        <v>2018</v>
      </c>
      <c r="LV1" s="348" t="s">
        <v>143</v>
      </c>
      <c r="LW1" s="348"/>
      <c r="LX1" s="348"/>
      <c r="LY1" s="348"/>
      <c r="LZ1" s="348"/>
      <c r="MA1" s="349"/>
      <c r="MB1" s="339"/>
      <c r="MC1" s="339"/>
      <c r="MD1" s="360" t="s">
        <v>31</v>
      </c>
      <c r="ME1" s="592">
        <v>2019</v>
      </c>
      <c r="MF1" s="348" t="s">
        <v>143</v>
      </c>
      <c r="MG1" s="348"/>
      <c r="MH1" s="348"/>
      <c r="MI1" s="348"/>
      <c r="MJ1" s="348"/>
      <c r="MK1" s="349"/>
      <c r="ML1" s="339"/>
      <c r="MM1" s="339"/>
      <c r="MN1" s="360" t="s">
        <v>31</v>
      </c>
      <c r="MO1" s="592">
        <v>2019</v>
      </c>
      <c r="MP1" s="348" t="s">
        <v>143</v>
      </c>
      <c r="MQ1" s="348"/>
      <c r="MR1" s="348"/>
      <c r="MS1" s="348"/>
      <c r="MT1" s="348"/>
      <c r="MU1" s="349"/>
      <c r="MV1" s="339"/>
      <c r="MW1" s="339"/>
      <c r="MX1" s="360" t="s">
        <v>31</v>
      </c>
      <c r="MY1" s="592">
        <v>2020</v>
      </c>
      <c r="MZ1" s="348" t="s">
        <v>143</v>
      </c>
      <c r="NA1" s="348"/>
      <c r="NB1" s="348"/>
      <c r="NC1" s="348"/>
      <c r="ND1" s="348"/>
      <c r="NE1" s="349"/>
      <c r="NF1" s="339"/>
      <c r="NG1" s="339"/>
      <c r="NH1" s="360" t="s">
        <v>31</v>
      </c>
      <c r="NI1" s="592">
        <v>2020</v>
      </c>
      <c r="NJ1" s="348" t="s">
        <v>143</v>
      </c>
      <c r="NK1" s="348"/>
      <c r="NL1" s="348"/>
      <c r="NM1" s="348"/>
      <c r="NN1" s="348"/>
      <c r="NO1" s="349"/>
      <c r="NP1" s="339"/>
      <c r="NQ1" s="339"/>
      <c r="NR1" s="360" t="s">
        <v>31</v>
      </c>
      <c r="NS1" s="592">
        <v>2021</v>
      </c>
      <c r="NT1" s="348" t="s">
        <v>143</v>
      </c>
      <c r="NU1" s="348"/>
      <c r="NV1" s="348"/>
      <c r="NW1" s="348"/>
      <c r="NX1" s="348"/>
      <c r="NY1" s="349"/>
      <c r="NZ1" s="339"/>
      <c r="OA1" s="339"/>
      <c r="OB1" s="360" t="s">
        <v>31</v>
      </c>
      <c r="OC1" s="592">
        <v>2021</v>
      </c>
      <c r="OD1" s="348" t="s">
        <v>143</v>
      </c>
      <c r="OE1" s="348"/>
      <c r="OF1" s="348"/>
      <c r="OG1" s="348"/>
      <c r="OH1" s="348"/>
      <c r="OI1" s="349"/>
      <c r="OJ1" s="339"/>
      <c r="OK1" s="339"/>
      <c r="OL1" s="360" t="s">
        <v>31</v>
      </c>
      <c r="OM1" s="592">
        <v>2021</v>
      </c>
      <c r="ON1" s="348" t="s">
        <v>143</v>
      </c>
      <c r="OO1" s="348"/>
      <c r="OP1" s="348"/>
      <c r="OQ1" s="348"/>
      <c r="OR1" s="348"/>
      <c r="OS1" s="349"/>
      <c r="OT1" s="339"/>
      <c r="OU1" s="339"/>
      <c r="OV1" s="360" t="s">
        <v>31</v>
      </c>
      <c r="OW1" s="592">
        <v>2022</v>
      </c>
      <c r="OX1" s="348" t="s">
        <v>143</v>
      </c>
      <c r="OY1" s="348"/>
      <c r="OZ1" s="348"/>
      <c r="PA1" s="348"/>
      <c r="PB1" s="348"/>
      <c r="PC1" s="349"/>
      <c r="PD1" s="339"/>
      <c r="PE1" s="339"/>
      <c r="PF1" s="360" t="s">
        <v>31</v>
      </c>
      <c r="PG1" s="592">
        <v>2022</v>
      </c>
      <c r="PH1" s="348" t="s">
        <v>143</v>
      </c>
      <c r="PI1" s="348"/>
      <c r="PJ1" s="348"/>
      <c r="PK1" s="348"/>
      <c r="PL1" s="348"/>
      <c r="PM1" s="349"/>
      <c r="PN1" s="339"/>
      <c r="PO1" s="339"/>
      <c r="PP1" s="360" t="s">
        <v>31</v>
      </c>
      <c r="PQ1" s="592">
        <v>2021</v>
      </c>
      <c r="PR1" s="348" t="s">
        <v>143</v>
      </c>
      <c r="PS1" s="348"/>
      <c r="PT1" s="348"/>
      <c r="PU1" s="348"/>
      <c r="PV1" s="348"/>
      <c r="PW1" s="349"/>
      <c r="PX1" s="339"/>
      <c r="PY1" s="339"/>
    </row>
    <row xmlns:x14ac="http://schemas.microsoft.com/office/spreadsheetml/2009/9/ac" r="2" s="342" customFormat="true" ht="30" customHeight="true" x14ac:dyDescent="0.25">
      <c r="A2" s="603" t="s">
        <v>470</v>
      </c>
      <c r="B2" s="350" t="s">
        <v>349</v>
      </c>
      <c r="C2" s="301" t="s">
        <v>237</v>
      </c>
      <c r="D2" s="301" t="s">
        <v>144</v>
      </c>
      <c r="E2" s="351"/>
      <c r="F2" s="351"/>
      <c r="G2" s="351"/>
      <c r="H2" s="351"/>
      <c r="I2" s="352"/>
      <c r="J2" s="343" t="s">
        <v>398</v>
      </c>
      <c r="K2" s="343"/>
      <c r="L2" s="350" t="s">
        <v>350</v>
      </c>
      <c r="M2" s="301" t="s">
        <v>237</v>
      </c>
      <c r="N2" s="301" t="s">
        <v>145</v>
      </c>
      <c r="O2" s="351"/>
      <c r="P2" s="351"/>
      <c r="Q2" s="351"/>
      <c r="R2" s="351"/>
      <c r="S2" s="352"/>
      <c r="T2" s="343" t="s">
        <v>398</v>
      </c>
      <c r="U2" s="343"/>
      <c r="V2" s="350" t="s">
        <v>351</v>
      </c>
      <c r="W2" s="301" t="s">
        <v>183</v>
      </c>
      <c r="X2" s="301" t="s">
        <v>273</v>
      </c>
      <c r="Y2" s="351"/>
      <c r="Z2" s="351"/>
      <c r="AA2" s="351"/>
      <c r="AB2" s="351"/>
      <c r="AC2" s="352"/>
      <c r="AD2" s="343" t="s">
        <v>398</v>
      </c>
      <c r="AE2" s="343"/>
      <c r="AF2" s="350" t="s">
        <v>352</v>
      </c>
      <c r="AG2" s="301" t="s">
        <v>237</v>
      </c>
      <c r="AH2" s="301" t="s">
        <v>146</v>
      </c>
      <c r="AI2" s="351"/>
      <c r="AJ2" s="351"/>
      <c r="AK2" s="351"/>
      <c r="AL2" s="351"/>
      <c r="AM2" s="352"/>
      <c r="AN2" s="343" t="s">
        <v>398</v>
      </c>
      <c r="AO2" s="343"/>
      <c r="AP2" s="350" t="s">
        <v>353</v>
      </c>
      <c r="AQ2" s="301" t="s">
        <v>183</v>
      </c>
      <c r="AR2" s="301" t="s">
        <v>185</v>
      </c>
      <c r="AS2" s="351"/>
      <c r="AT2" s="351"/>
      <c r="AU2" s="351"/>
      <c r="AV2" s="351"/>
      <c r="AW2" s="352"/>
      <c r="AX2" s="343" t="s">
        <v>398</v>
      </c>
      <c r="AY2" s="343"/>
      <c r="AZ2" s="350" t="s">
        <v>354</v>
      </c>
      <c r="BA2" s="301" t="s">
        <v>237</v>
      </c>
      <c r="BB2" s="301" t="s">
        <v>147</v>
      </c>
      <c r="BC2" s="351"/>
      <c r="BD2" s="351"/>
      <c r="BE2" s="351"/>
      <c r="BF2" s="351"/>
      <c r="BG2" s="352"/>
      <c r="BH2" s="343" t="s">
        <v>398</v>
      </c>
      <c r="BI2" s="343"/>
      <c r="BJ2" s="350" t="s">
        <v>355</v>
      </c>
      <c r="BK2" s="301" t="s">
        <v>237</v>
      </c>
      <c r="BL2" s="301" t="s">
        <v>148</v>
      </c>
      <c r="BM2" s="351"/>
      <c r="BN2" s="351"/>
      <c r="BO2" s="351"/>
      <c r="BP2" s="351"/>
      <c r="BQ2" s="352"/>
      <c r="BR2" s="343" t="s">
        <v>398</v>
      </c>
      <c r="BS2" s="343"/>
      <c r="BT2" s="350" t="s">
        <v>356</v>
      </c>
      <c r="BU2" s="301" t="s">
        <v>183</v>
      </c>
      <c r="BV2" s="301" t="s">
        <v>186</v>
      </c>
      <c r="BW2" s="351"/>
      <c r="BX2" s="351"/>
      <c r="BY2" s="351"/>
      <c r="BZ2" s="351"/>
      <c r="CA2" s="352"/>
      <c r="CB2" s="343" t="s">
        <v>398</v>
      </c>
      <c r="CC2" s="343"/>
      <c r="CD2" s="350" t="s">
        <v>357</v>
      </c>
      <c r="CE2" s="301" t="s">
        <v>237</v>
      </c>
      <c r="CF2" s="301" t="s">
        <v>149</v>
      </c>
      <c r="CG2" s="351"/>
      <c r="CH2" s="351"/>
      <c r="CI2" s="351"/>
      <c r="CJ2" s="351"/>
      <c r="CK2" s="352"/>
      <c r="CL2" s="343" t="s">
        <v>398</v>
      </c>
      <c r="CM2" s="343"/>
      <c r="CN2" s="350" t="s">
        <v>358</v>
      </c>
      <c r="CO2" s="301" t="s">
        <v>237</v>
      </c>
      <c r="CP2" s="301" t="s">
        <v>150</v>
      </c>
      <c r="CQ2" s="351"/>
      <c r="CR2" s="351"/>
      <c r="CS2" s="351"/>
      <c r="CT2" s="351"/>
      <c r="CU2" s="352"/>
      <c r="CV2" s="343" t="s">
        <v>398</v>
      </c>
      <c r="CW2" s="343"/>
      <c r="CX2" s="350" t="s">
        <v>359</v>
      </c>
      <c r="CY2" s="301" t="s">
        <v>183</v>
      </c>
      <c r="CZ2" s="301" t="s">
        <v>187</v>
      </c>
      <c r="DA2" s="351"/>
      <c r="DB2" s="351"/>
      <c r="DC2" s="351"/>
      <c r="DD2" s="351"/>
      <c r="DE2" s="352"/>
      <c r="DF2" s="343" t="s">
        <v>398</v>
      </c>
      <c r="DG2" s="343"/>
      <c r="DH2" s="350" t="s">
        <v>360</v>
      </c>
      <c r="DI2" s="301" t="s">
        <v>237</v>
      </c>
      <c r="DJ2" s="301" t="s">
        <v>151</v>
      </c>
      <c r="DK2" s="351"/>
      <c r="DL2" s="351"/>
      <c r="DM2" s="351"/>
      <c r="DN2" s="351"/>
      <c r="DO2" s="352"/>
      <c r="DP2" s="343" t="s">
        <v>398</v>
      </c>
      <c r="DQ2" s="343"/>
      <c r="DR2" s="350" t="s">
        <v>361</v>
      </c>
      <c r="DS2" s="301" t="s">
        <v>183</v>
      </c>
      <c r="DT2" s="301" t="s">
        <v>189</v>
      </c>
      <c r="DU2" s="351"/>
      <c r="DV2" s="351"/>
      <c r="DW2" s="351"/>
      <c r="DX2" s="351"/>
      <c r="DY2" s="352"/>
      <c r="DZ2" s="343" t="s">
        <v>398</v>
      </c>
      <c r="EA2" s="343"/>
      <c r="EB2" s="350" t="s">
        <v>362</v>
      </c>
      <c r="EC2" s="301" t="s">
        <v>237</v>
      </c>
      <c r="ED2" s="301" t="s">
        <v>152</v>
      </c>
      <c r="EE2" s="351"/>
      <c r="EF2" s="351"/>
      <c r="EG2" s="351"/>
      <c r="EH2" s="351"/>
      <c r="EI2" s="352"/>
      <c r="EJ2" s="343" t="s">
        <v>398</v>
      </c>
      <c r="EK2" s="343"/>
      <c r="EL2" s="350" t="s">
        <v>363</v>
      </c>
      <c r="EM2" s="301" t="s">
        <v>183</v>
      </c>
      <c r="EN2" s="301" t="s">
        <v>190</v>
      </c>
      <c r="EO2" s="351"/>
      <c r="EP2" s="351"/>
      <c r="EQ2" s="351"/>
      <c r="ER2" s="351"/>
      <c r="ES2" s="352"/>
      <c r="ET2" s="343" t="s">
        <v>398</v>
      </c>
      <c r="EU2" s="343"/>
      <c r="EV2" s="350" t="s">
        <v>364</v>
      </c>
      <c r="EW2" s="301" t="s">
        <v>237</v>
      </c>
      <c r="EX2" s="301" t="s">
        <v>153</v>
      </c>
      <c r="EY2" s="351"/>
      <c r="EZ2" s="351"/>
      <c r="FA2" s="351"/>
      <c r="FB2" s="351"/>
      <c r="FC2" s="352"/>
      <c r="FD2" s="343" t="s">
        <v>398</v>
      </c>
      <c r="FE2" s="343"/>
      <c r="FF2" s="350" t="s">
        <v>365</v>
      </c>
      <c r="FG2" s="301" t="s">
        <v>183</v>
      </c>
      <c r="FH2" s="301" t="s">
        <v>192</v>
      </c>
      <c r="FI2" s="351"/>
      <c r="FJ2" s="351"/>
      <c r="FK2" s="351"/>
      <c r="FL2" s="351"/>
      <c r="FM2" s="352"/>
      <c r="FN2" s="343" t="s">
        <v>398</v>
      </c>
      <c r="FO2" s="343"/>
      <c r="FP2" s="350" t="s">
        <v>366</v>
      </c>
      <c r="FQ2" s="301" t="s">
        <v>183</v>
      </c>
      <c r="FR2" s="301" t="s">
        <v>249</v>
      </c>
      <c r="FS2" s="351"/>
      <c r="FT2" s="351"/>
      <c r="FU2" s="351"/>
      <c r="FV2" s="351"/>
      <c r="FW2" s="352"/>
      <c r="FX2" s="343" t="s">
        <v>398</v>
      </c>
      <c r="FY2" s="343"/>
      <c r="FZ2" s="350" t="s">
        <v>367</v>
      </c>
      <c r="GA2" s="301" t="s">
        <v>237</v>
      </c>
      <c r="GB2" s="301" t="s">
        <v>154</v>
      </c>
      <c r="GC2" s="351"/>
      <c r="GD2" s="351"/>
      <c r="GE2" s="351"/>
      <c r="GF2" s="351"/>
      <c r="GG2" s="352"/>
      <c r="GH2" s="343" t="s">
        <v>398</v>
      </c>
      <c r="GI2" s="343"/>
      <c r="GJ2" s="350" t="s">
        <v>368</v>
      </c>
      <c r="GK2" s="301" t="s">
        <v>183</v>
      </c>
      <c r="GL2" s="301" t="s">
        <v>193</v>
      </c>
      <c r="GM2" s="351"/>
      <c r="GN2" s="351"/>
      <c r="GO2" s="351"/>
      <c r="GP2" s="351"/>
      <c r="GQ2" s="352"/>
      <c r="GR2" s="343" t="s">
        <v>398</v>
      </c>
      <c r="GS2" s="343"/>
      <c r="GT2" s="350" t="s">
        <v>369</v>
      </c>
      <c r="GU2" s="301" t="s">
        <v>237</v>
      </c>
      <c r="GV2" s="301" t="s">
        <v>155</v>
      </c>
      <c r="GW2" s="351"/>
      <c r="GX2" s="351"/>
      <c r="GY2" s="351"/>
      <c r="GZ2" s="351"/>
      <c r="HA2" s="352"/>
      <c r="HB2" s="343" t="s">
        <v>398</v>
      </c>
      <c r="HC2" s="343"/>
      <c r="HD2" s="350" t="s">
        <v>370</v>
      </c>
      <c r="HE2" s="301" t="s">
        <v>183</v>
      </c>
      <c r="HF2" s="301" t="s">
        <v>198</v>
      </c>
      <c r="HG2" s="351"/>
      <c r="HH2" s="351"/>
      <c r="HI2" s="351"/>
      <c r="HJ2" s="351"/>
      <c r="HK2" s="352"/>
      <c r="HL2" s="343" t="s">
        <v>398</v>
      </c>
      <c r="HM2" s="343"/>
      <c r="HN2" s="350" t="s">
        <v>371</v>
      </c>
      <c r="HO2" s="301" t="s">
        <v>237</v>
      </c>
      <c r="HP2" s="301" t="s">
        <v>156</v>
      </c>
      <c r="HQ2" s="351"/>
      <c r="HR2" s="351"/>
      <c r="HS2" s="351"/>
      <c r="HT2" s="351"/>
      <c r="HU2" s="352"/>
      <c r="HV2" s="343" t="s">
        <v>398</v>
      </c>
      <c r="HW2" s="343"/>
      <c r="HX2" s="350" t="s">
        <v>372</v>
      </c>
      <c r="HY2" s="301" t="s">
        <v>183</v>
      </c>
      <c r="HZ2" s="301" t="s">
        <v>199</v>
      </c>
      <c r="IA2" s="351"/>
      <c r="IB2" s="351"/>
      <c r="IC2" s="351"/>
      <c r="ID2" s="351"/>
      <c r="IE2" s="352"/>
      <c r="IF2" s="343" t="s">
        <v>398</v>
      </c>
      <c r="IG2" s="343"/>
      <c r="IH2" s="350" t="s">
        <v>373</v>
      </c>
      <c r="II2" s="301" t="s">
        <v>237</v>
      </c>
      <c r="IJ2" s="301" t="s">
        <v>219</v>
      </c>
      <c r="IK2" s="351"/>
      <c r="IL2" s="351"/>
      <c r="IM2" s="351"/>
      <c r="IN2" s="351"/>
      <c r="IO2" s="352"/>
      <c r="IP2" s="343" t="s">
        <v>398</v>
      </c>
      <c r="IQ2" s="343"/>
      <c r="IR2" s="350" t="s">
        <v>374</v>
      </c>
      <c r="IS2" s="301" t="s">
        <v>238</v>
      </c>
      <c r="IT2" s="301" t="s">
        <v>239</v>
      </c>
      <c r="IU2" s="351"/>
      <c r="IV2" s="351"/>
      <c r="IW2" s="351"/>
      <c r="IX2" s="351"/>
      <c r="IY2" s="352"/>
      <c r="IZ2" s="343" t="s">
        <v>398</v>
      </c>
      <c r="JA2" s="343"/>
      <c r="JB2" s="350" t="s">
        <v>375</v>
      </c>
      <c r="JC2" s="301" t="s">
        <v>183</v>
      </c>
      <c r="JD2" s="301" t="s">
        <v>214</v>
      </c>
      <c r="JE2" s="351"/>
      <c r="JF2" s="351"/>
      <c r="JG2" s="351"/>
      <c r="JH2" s="351"/>
      <c r="JI2" s="352"/>
      <c r="JJ2" s="343" t="s">
        <v>398</v>
      </c>
      <c r="JK2" s="343"/>
      <c r="JL2" s="350" t="s">
        <v>376</v>
      </c>
      <c r="JM2" s="301" t="s">
        <v>183</v>
      </c>
      <c r="JN2" s="301" t="s">
        <v>301</v>
      </c>
      <c r="JO2" s="351"/>
      <c r="JP2" s="351"/>
      <c r="JQ2" s="351"/>
      <c r="JR2" s="351"/>
      <c r="JS2" s="352"/>
      <c r="JT2" s="343" t="s">
        <v>398</v>
      </c>
      <c r="JU2" s="343"/>
      <c r="JV2" s="350" t="s">
        <v>377</v>
      </c>
      <c r="JW2" s="301" t="s">
        <v>238</v>
      </c>
      <c r="JX2" s="301" t="s">
        <v>239</v>
      </c>
      <c r="JY2" s="351"/>
      <c r="JZ2" s="351"/>
      <c r="KA2" s="351"/>
      <c r="KB2" s="351"/>
      <c r="KC2" s="352"/>
      <c r="KD2" s="343" t="s">
        <v>398</v>
      </c>
      <c r="KE2" s="343"/>
      <c r="KF2" s="350" t="s">
        <v>378</v>
      </c>
      <c r="KG2" s="301" t="s">
        <v>237</v>
      </c>
      <c r="KH2" s="301" t="s">
        <v>339</v>
      </c>
      <c r="KI2" s="351"/>
      <c r="KJ2" s="351"/>
      <c r="KK2" s="351"/>
      <c r="KL2" s="351"/>
      <c r="KM2" s="352"/>
      <c r="KN2" s="343" t="s">
        <v>398</v>
      </c>
      <c r="KO2" s="343"/>
      <c r="KP2" s="350" t="s">
        <v>379</v>
      </c>
      <c r="KQ2" s="301" t="s">
        <v>183</v>
      </c>
      <c r="KR2" s="301" t="s">
        <v>307</v>
      </c>
      <c r="KS2" s="351"/>
      <c r="KT2" s="351"/>
      <c r="KU2" s="351"/>
      <c r="KV2" s="351"/>
      <c r="KW2" s="352"/>
      <c r="KX2" s="343" t="s">
        <v>398</v>
      </c>
      <c r="KY2" s="343"/>
      <c r="KZ2" s="350" t="s">
        <v>380</v>
      </c>
      <c r="LA2" s="301" t="s">
        <v>238</v>
      </c>
      <c r="LB2" s="301" t="s">
        <v>239</v>
      </c>
      <c r="LC2" s="351"/>
      <c r="LD2" s="351"/>
      <c r="LE2" s="351"/>
      <c r="LF2" s="351"/>
      <c r="LG2" s="352"/>
      <c r="LH2" s="343" t="s">
        <v>398</v>
      </c>
      <c r="LI2" s="343"/>
      <c r="LJ2" s="350" t="s">
        <v>381</v>
      </c>
      <c r="LK2" s="301" t="s">
        <v>183</v>
      </c>
      <c r="LL2" s="301" t="s">
        <v>329</v>
      </c>
      <c r="LM2" s="351"/>
      <c r="LN2" s="351"/>
      <c r="LO2" s="351"/>
      <c r="LP2" s="351"/>
      <c r="LQ2" s="352"/>
      <c r="LR2" s="343" t="s">
        <v>398</v>
      </c>
      <c r="LS2" s="343"/>
      <c r="LT2" s="350" t="s">
        <v>414</v>
      </c>
      <c r="LU2" s="301" t="s">
        <v>237</v>
      </c>
      <c r="LV2" s="301" t="s">
        <v>415</v>
      </c>
      <c r="LW2" s="351"/>
      <c r="LX2" s="351"/>
      <c r="LY2" s="351"/>
      <c r="LZ2" s="351"/>
      <c r="MA2" s="352"/>
      <c r="MB2" s="343" t="s">
        <v>398</v>
      </c>
      <c r="MC2" s="343"/>
      <c r="MD2" s="350" t="s">
        <v>433</v>
      </c>
      <c r="ME2" s="301" t="s">
        <v>238</v>
      </c>
      <c r="MF2" s="301" t="s">
        <v>239</v>
      </c>
      <c r="MG2" s="351"/>
      <c r="MH2" s="351"/>
      <c r="MI2" s="351"/>
      <c r="MJ2" s="351"/>
      <c r="MK2" s="352"/>
      <c r="ML2" s="343" t="s">
        <v>398</v>
      </c>
      <c r="MM2" s="343"/>
      <c r="MN2" s="350" t="s">
        <v>419</v>
      </c>
      <c r="MO2" s="301" t="s">
        <v>237</v>
      </c>
      <c r="MP2" s="301" t="s">
        <v>415</v>
      </c>
      <c r="MQ2" s="351"/>
      <c r="MR2" s="351"/>
      <c r="MS2" s="351"/>
      <c r="MT2" s="351"/>
      <c r="MU2" s="352"/>
      <c r="MV2" s="343" t="s">
        <v>398</v>
      </c>
      <c r="MW2" s="343"/>
      <c r="MX2" s="350" t="s">
        <v>435</v>
      </c>
      <c r="MY2" s="301" t="s">
        <v>238</v>
      </c>
      <c r="MZ2" s="301" t="s">
        <v>239</v>
      </c>
      <c r="NA2" s="351"/>
      <c r="NB2" s="351"/>
      <c r="NC2" s="351"/>
      <c r="ND2" s="351"/>
      <c r="NE2" s="352"/>
      <c r="NF2" s="343" t="s">
        <v>398</v>
      </c>
      <c r="NG2" s="343"/>
      <c r="NH2" s="350" t="s">
        <v>420</v>
      </c>
      <c r="NI2" s="301" t="s">
        <v>237</v>
      </c>
      <c r="NJ2" s="301" t="s">
        <v>421</v>
      </c>
      <c r="NK2" s="351"/>
      <c r="NL2" s="351"/>
      <c r="NM2" s="351"/>
      <c r="NN2" s="351"/>
      <c r="NO2" s="352"/>
      <c r="NP2" s="343" t="s">
        <v>398</v>
      </c>
      <c r="NQ2" s="343"/>
      <c r="NR2" s="350" t="s">
        <v>438</v>
      </c>
      <c r="NS2" s="301" t="s">
        <v>183</v>
      </c>
      <c r="NT2" s="301" t="s">
        <v>432</v>
      </c>
      <c r="NU2" s="351"/>
      <c r="NV2" s="351"/>
      <c r="NW2" s="351"/>
      <c r="NX2" s="351"/>
      <c r="NY2" s="352"/>
      <c r="NZ2" s="343" t="s">
        <v>398</v>
      </c>
      <c r="OA2" s="343"/>
      <c r="OB2" s="350" t="s">
        <v>475</v>
      </c>
      <c r="OC2" s="301" t="s">
        <v>237</v>
      </c>
      <c r="OD2" s="301" t="s">
        <v>476</v>
      </c>
      <c r="OE2" s="351"/>
      <c r="OF2" s="351"/>
      <c r="OG2" s="351"/>
      <c r="OH2" s="351"/>
      <c r="OI2" s="352"/>
      <c r="OJ2" s="343" t="s">
        <v>398</v>
      </c>
      <c r="OK2" s="343"/>
      <c r="OL2" s="350" t="s">
        <v>482</v>
      </c>
      <c r="OM2" s="301" t="s">
        <v>238</v>
      </c>
      <c r="ON2" s="301" t="s">
        <v>239</v>
      </c>
      <c r="OO2" s="351"/>
      <c r="OP2" s="351"/>
      <c r="OQ2" s="351"/>
      <c r="OR2" s="351"/>
      <c r="OS2" s="352"/>
      <c r="OT2" s="343" t="s">
        <v>398</v>
      </c>
      <c r="OU2" s="343"/>
      <c r="OV2" s="350" t="s">
        <v>484</v>
      </c>
      <c r="OW2" s="301" t="s">
        <v>238</v>
      </c>
      <c r="OX2" s="301" t="s">
        <v>239</v>
      </c>
      <c r="OY2" s="351"/>
      <c r="OZ2" s="351"/>
      <c r="PA2" s="351"/>
      <c r="PB2" s="351"/>
      <c r="PC2" s="352"/>
      <c r="PD2" s="343" t="s">
        <v>398</v>
      </c>
      <c r="PE2" s="343"/>
      <c r="PF2" s="350" t="s">
        <v>477</v>
      </c>
      <c r="PG2" s="301" t="s">
        <v>237</v>
      </c>
      <c r="PH2" s="301" t="s">
        <v>476</v>
      </c>
      <c r="PI2" s="351"/>
      <c r="PJ2" s="351"/>
      <c r="PK2" s="351"/>
      <c r="PL2" s="351"/>
      <c r="PM2" s="352"/>
      <c r="PN2" s="343" t="s">
        <v>398</v>
      </c>
      <c r="PO2" s="343"/>
      <c r="PP2" s="350" t="s">
        <v>478</v>
      </c>
      <c r="PQ2" s="301" t="s">
        <v>183</v>
      </c>
      <c r="PR2" s="301" t="s">
        <v>480</v>
      </c>
      <c r="PS2" s="351"/>
      <c r="PT2" s="351"/>
      <c r="PU2" s="351"/>
      <c r="PV2" s="351"/>
      <c r="PW2" s="352"/>
      <c r="PX2" s="343" t="s">
        <v>398</v>
      </c>
      <c r="PY2" s="343"/>
    </row>
    <row xmlns:x14ac="http://schemas.microsoft.com/office/spreadsheetml/2009/9/ac" r="3" s="275" customFormat="true" ht="18" customHeight="true" x14ac:dyDescent="0.25">
      <c r="A3" s="603"/>
      <c r="B3" s="390" t="s">
        <v>229</v>
      </c>
      <c r="C3" s="391" t="s">
        <v>54</v>
      </c>
      <c r="D3" s="392" t="s">
        <v>7</v>
      </c>
      <c r="E3" s="392" t="s">
        <v>1</v>
      </c>
      <c r="F3" s="392" t="s">
        <v>2</v>
      </c>
      <c r="G3" s="392" t="s">
        <v>16</v>
      </c>
      <c r="H3" s="392" t="s">
        <v>17</v>
      </c>
      <c r="I3" s="393" t="s">
        <v>18</v>
      </c>
      <c r="J3" s="273"/>
      <c r="K3" s="273"/>
      <c r="L3" s="390" t="s">
        <v>229</v>
      </c>
      <c r="M3" s="391" t="s">
        <v>54</v>
      </c>
      <c r="N3" s="392" t="s">
        <v>7</v>
      </c>
      <c r="O3" s="392" t="s">
        <v>1</v>
      </c>
      <c r="P3" s="392" t="s">
        <v>2</v>
      </c>
      <c r="Q3" s="392" t="s">
        <v>16</v>
      </c>
      <c r="R3" s="392" t="s">
        <v>17</v>
      </c>
      <c r="S3" s="393" t="s">
        <v>18</v>
      </c>
      <c r="T3" s="273"/>
      <c r="U3" s="273"/>
      <c r="V3" s="390" t="s">
        <v>229</v>
      </c>
      <c r="W3" s="391" t="s">
        <v>54</v>
      </c>
      <c r="X3" s="392" t="s">
        <v>7</v>
      </c>
      <c r="Y3" s="392" t="s">
        <v>1</v>
      </c>
      <c r="Z3" s="392" t="s">
        <v>2</v>
      </c>
      <c r="AA3" s="392" t="s">
        <v>16</v>
      </c>
      <c r="AB3" s="392" t="s">
        <v>17</v>
      </c>
      <c r="AC3" s="393" t="s">
        <v>18</v>
      </c>
      <c r="AD3" s="273"/>
      <c r="AE3" s="273"/>
      <c r="AF3" s="390" t="s">
        <v>229</v>
      </c>
      <c r="AG3" s="391" t="s">
        <v>54</v>
      </c>
      <c r="AH3" s="392" t="s">
        <v>7</v>
      </c>
      <c r="AI3" s="392" t="s">
        <v>1</v>
      </c>
      <c r="AJ3" s="392" t="s">
        <v>2</v>
      </c>
      <c r="AK3" s="392" t="s">
        <v>16</v>
      </c>
      <c r="AL3" s="392" t="s">
        <v>17</v>
      </c>
      <c r="AM3" s="393" t="s">
        <v>18</v>
      </c>
      <c r="AN3" s="273"/>
      <c r="AO3" s="273"/>
      <c r="AP3" s="390" t="s">
        <v>229</v>
      </c>
      <c r="AQ3" s="391" t="s">
        <v>54</v>
      </c>
      <c r="AR3" s="392" t="s">
        <v>7</v>
      </c>
      <c r="AS3" s="392" t="s">
        <v>1</v>
      </c>
      <c r="AT3" s="392" t="s">
        <v>2</v>
      </c>
      <c r="AU3" s="392" t="s">
        <v>16</v>
      </c>
      <c r="AV3" s="392" t="s">
        <v>17</v>
      </c>
      <c r="AW3" s="393" t="s">
        <v>18</v>
      </c>
      <c r="AX3" s="273"/>
      <c r="AY3" s="273"/>
      <c r="AZ3" s="390" t="s">
        <v>229</v>
      </c>
      <c r="BA3" s="391" t="s">
        <v>54</v>
      </c>
      <c r="BB3" s="392" t="s">
        <v>7</v>
      </c>
      <c r="BC3" s="392" t="s">
        <v>1</v>
      </c>
      <c r="BD3" s="392" t="s">
        <v>2</v>
      </c>
      <c r="BE3" s="392" t="s">
        <v>16</v>
      </c>
      <c r="BF3" s="392" t="s">
        <v>17</v>
      </c>
      <c r="BG3" s="393" t="s">
        <v>18</v>
      </c>
      <c r="BH3" s="273"/>
      <c r="BI3" s="273"/>
      <c r="BJ3" s="390" t="s">
        <v>229</v>
      </c>
      <c r="BK3" s="394" t="s">
        <v>54</v>
      </c>
      <c r="BL3" s="392" t="s">
        <v>7</v>
      </c>
      <c r="BM3" s="392" t="s">
        <v>1</v>
      </c>
      <c r="BN3" s="392" t="s">
        <v>2</v>
      </c>
      <c r="BO3" s="392" t="s">
        <v>16</v>
      </c>
      <c r="BP3" s="392" t="s">
        <v>17</v>
      </c>
      <c r="BQ3" s="393" t="s">
        <v>18</v>
      </c>
      <c r="BR3" s="273"/>
      <c r="BS3" s="273"/>
      <c r="BT3" s="390" t="s">
        <v>229</v>
      </c>
      <c r="BU3" s="391" t="s">
        <v>54</v>
      </c>
      <c r="BV3" s="392" t="s">
        <v>7</v>
      </c>
      <c r="BW3" s="392" t="s">
        <v>1</v>
      </c>
      <c r="BX3" s="392" t="s">
        <v>2</v>
      </c>
      <c r="BY3" s="392" t="s">
        <v>16</v>
      </c>
      <c r="BZ3" s="392" t="s">
        <v>17</v>
      </c>
      <c r="CA3" s="393" t="s">
        <v>18</v>
      </c>
      <c r="CB3" s="273"/>
      <c r="CC3" s="273"/>
      <c r="CD3" s="390" t="s">
        <v>229</v>
      </c>
      <c r="CE3" s="391" t="s">
        <v>54</v>
      </c>
      <c r="CF3" s="392" t="s">
        <v>7</v>
      </c>
      <c r="CG3" s="392" t="s">
        <v>1</v>
      </c>
      <c r="CH3" s="392" t="s">
        <v>2</v>
      </c>
      <c r="CI3" s="392" t="s">
        <v>16</v>
      </c>
      <c r="CJ3" s="392" t="s">
        <v>17</v>
      </c>
      <c r="CK3" s="393" t="s">
        <v>18</v>
      </c>
      <c r="CL3" s="273"/>
      <c r="CM3" s="273"/>
      <c r="CN3" s="390" t="s">
        <v>229</v>
      </c>
      <c r="CO3" s="391" t="s">
        <v>54</v>
      </c>
      <c r="CP3" s="392" t="s">
        <v>7</v>
      </c>
      <c r="CQ3" s="392" t="s">
        <v>1</v>
      </c>
      <c r="CR3" s="392" t="s">
        <v>2</v>
      </c>
      <c r="CS3" s="392" t="s">
        <v>16</v>
      </c>
      <c r="CT3" s="392" t="s">
        <v>17</v>
      </c>
      <c r="CU3" s="393" t="s">
        <v>18</v>
      </c>
      <c r="CV3" s="273"/>
      <c r="CW3" s="273"/>
      <c r="CX3" s="390" t="s">
        <v>229</v>
      </c>
      <c r="CY3" s="391" t="s">
        <v>54</v>
      </c>
      <c r="CZ3" s="392" t="s">
        <v>7</v>
      </c>
      <c r="DA3" s="392" t="s">
        <v>1</v>
      </c>
      <c r="DB3" s="392" t="s">
        <v>2</v>
      </c>
      <c r="DC3" s="392" t="s">
        <v>16</v>
      </c>
      <c r="DD3" s="392" t="s">
        <v>17</v>
      </c>
      <c r="DE3" s="393" t="s">
        <v>18</v>
      </c>
      <c r="DF3" s="273"/>
      <c r="DG3" s="273"/>
      <c r="DH3" s="390" t="s">
        <v>229</v>
      </c>
      <c r="DI3" s="391" t="s">
        <v>54</v>
      </c>
      <c r="DJ3" s="392" t="s">
        <v>7</v>
      </c>
      <c r="DK3" s="392" t="s">
        <v>1</v>
      </c>
      <c r="DL3" s="392" t="s">
        <v>2</v>
      </c>
      <c r="DM3" s="392" t="s">
        <v>16</v>
      </c>
      <c r="DN3" s="392" t="s">
        <v>17</v>
      </c>
      <c r="DO3" s="393" t="s">
        <v>18</v>
      </c>
      <c r="DP3" s="273"/>
      <c r="DQ3" s="273"/>
      <c r="DR3" s="390" t="s">
        <v>229</v>
      </c>
      <c r="DS3" s="391" t="s">
        <v>54</v>
      </c>
      <c r="DT3" s="392" t="s">
        <v>7</v>
      </c>
      <c r="DU3" s="392" t="s">
        <v>1</v>
      </c>
      <c r="DV3" s="392" t="s">
        <v>2</v>
      </c>
      <c r="DW3" s="392" t="s">
        <v>16</v>
      </c>
      <c r="DX3" s="392" t="s">
        <v>17</v>
      </c>
      <c r="DY3" s="393" t="s">
        <v>18</v>
      </c>
      <c r="DZ3" s="273"/>
      <c r="EA3" s="273"/>
      <c r="EB3" s="390" t="s">
        <v>229</v>
      </c>
      <c r="EC3" s="391" t="s">
        <v>54</v>
      </c>
      <c r="ED3" s="392" t="s">
        <v>7</v>
      </c>
      <c r="EE3" s="392" t="s">
        <v>1</v>
      </c>
      <c r="EF3" s="392" t="s">
        <v>2</v>
      </c>
      <c r="EG3" s="392" t="s">
        <v>16</v>
      </c>
      <c r="EH3" s="392" t="s">
        <v>17</v>
      </c>
      <c r="EI3" s="393" t="s">
        <v>18</v>
      </c>
      <c r="EJ3" s="273"/>
      <c r="EK3" s="273"/>
      <c r="EL3" s="390" t="s">
        <v>229</v>
      </c>
      <c r="EM3" s="391" t="s">
        <v>54</v>
      </c>
      <c r="EN3" s="392" t="s">
        <v>7</v>
      </c>
      <c r="EO3" s="392" t="s">
        <v>1</v>
      </c>
      <c r="EP3" s="392" t="s">
        <v>2</v>
      </c>
      <c r="EQ3" s="392" t="s">
        <v>16</v>
      </c>
      <c r="ER3" s="392" t="s">
        <v>17</v>
      </c>
      <c r="ES3" s="393" t="s">
        <v>18</v>
      </c>
      <c r="ET3" s="273"/>
      <c r="EU3" s="273"/>
      <c r="EV3" s="390" t="s">
        <v>229</v>
      </c>
      <c r="EW3" s="391" t="s">
        <v>54</v>
      </c>
      <c r="EX3" s="392" t="s">
        <v>7</v>
      </c>
      <c r="EY3" s="392" t="s">
        <v>1</v>
      </c>
      <c r="EZ3" s="392" t="s">
        <v>2</v>
      </c>
      <c r="FA3" s="392" t="s">
        <v>16</v>
      </c>
      <c r="FB3" s="392" t="s">
        <v>17</v>
      </c>
      <c r="FC3" s="393" t="s">
        <v>18</v>
      </c>
      <c r="FD3" s="273"/>
      <c r="FE3" s="273"/>
      <c r="FF3" s="390" t="s">
        <v>229</v>
      </c>
      <c r="FG3" s="391" t="s">
        <v>54</v>
      </c>
      <c r="FH3" s="392" t="s">
        <v>7</v>
      </c>
      <c r="FI3" s="392" t="s">
        <v>1</v>
      </c>
      <c r="FJ3" s="392" t="s">
        <v>2</v>
      </c>
      <c r="FK3" s="392" t="s">
        <v>16</v>
      </c>
      <c r="FL3" s="392" t="s">
        <v>17</v>
      </c>
      <c r="FM3" s="393" t="s">
        <v>18</v>
      </c>
      <c r="FN3" s="273"/>
      <c r="FO3" s="273"/>
      <c r="FP3" s="390" t="s">
        <v>229</v>
      </c>
      <c r="FQ3" s="391" t="s">
        <v>54</v>
      </c>
      <c r="FR3" s="392" t="s">
        <v>7</v>
      </c>
      <c r="FS3" s="392" t="s">
        <v>1</v>
      </c>
      <c r="FT3" s="392" t="s">
        <v>2</v>
      </c>
      <c r="FU3" s="392" t="s">
        <v>16</v>
      </c>
      <c r="FV3" s="392" t="s">
        <v>17</v>
      </c>
      <c r="FW3" s="393" t="s">
        <v>18</v>
      </c>
      <c r="FX3" s="273"/>
      <c r="FY3" s="273"/>
      <c r="FZ3" s="390" t="s">
        <v>229</v>
      </c>
      <c r="GA3" s="391" t="s">
        <v>54</v>
      </c>
      <c r="GB3" s="392" t="s">
        <v>7</v>
      </c>
      <c r="GC3" s="392" t="s">
        <v>1</v>
      </c>
      <c r="GD3" s="392" t="s">
        <v>2</v>
      </c>
      <c r="GE3" s="392" t="s">
        <v>16</v>
      </c>
      <c r="GF3" s="392" t="s">
        <v>17</v>
      </c>
      <c r="GG3" s="393" t="s">
        <v>18</v>
      </c>
      <c r="GH3" s="273"/>
      <c r="GI3" s="273"/>
      <c r="GJ3" s="390" t="s">
        <v>229</v>
      </c>
      <c r="GK3" s="391" t="s">
        <v>54</v>
      </c>
      <c r="GL3" s="392" t="s">
        <v>7</v>
      </c>
      <c r="GM3" s="392" t="s">
        <v>1</v>
      </c>
      <c r="GN3" s="392" t="s">
        <v>2</v>
      </c>
      <c r="GO3" s="392" t="s">
        <v>16</v>
      </c>
      <c r="GP3" s="392" t="s">
        <v>17</v>
      </c>
      <c r="GQ3" s="393" t="s">
        <v>18</v>
      </c>
      <c r="GR3" s="273"/>
      <c r="GS3" s="273"/>
      <c r="GT3" s="390" t="s">
        <v>229</v>
      </c>
      <c r="GU3" s="391" t="s">
        <v>54</v>
      </c>
      <c r="GV3" s="392" t="s">
        <v>7</v>
      </c>
      <c r="GW3" s="392" t="s">
        <v>1</v>
      </c>
      <c r="GX3" s="392" t="s">
        <v>2</v>
      </c>
      <c r="GY3" s="392" t="s">
        <v>16</v>
      </c>
      <c r="GZ3" s="392" t="s">
        <v>17</v>
      </c>
      <c r="HA3" s="393" t="s">
        <v>18</v>
      </c>
      <c r="HB3" s="273"/>
      <c r="HC3" s="273"/>
      <c r="HD3" s="390" t="s">
        <v>229</v>
      </c>
      <c r="HE3" s="391" t="s">
        <v>54</v>
      </c>
      <c r="HF3" s="392" t="s">
        <v>7</v>
      </c>
      <c r="HG3" s="392" t="s">
        <v>1</v>
      </c>
      <c r="HH3" s="392" t="s">
        <v>2</v>
      </c>
      <c r="HI3" s="392" t="s">
        <v>16</v>
      </c>
      <c r="HJ3" s="392" t="s">
        <v>17</v>
      </c>
      <c r="HK3" s="393" t="s">
        <v>18</v>
      </c>
      <c r="HL3" s="273"/>
      <c r="HM3" s="273"/>
      <c r="HN3" s="390" t="s">
        <v>229</v>
      </c>
      <c r="HO3" s="391" t="s">
        <v>54</v>
      </c>
      <c r="HP3" s="392" t="s">
        <v>7</v>
      </c>
      <c r="HQ3" s="392" t="s">
        <v>1</v>
      </c>
      <c r="HR3" s="392" t="s">
        <v>2</v>
      </c>
      <c r="HS3" s="392" t="s">
        <v>16</v>
      </c>
      <c r="HT3" s="392" t="s">
        <v>17</v>
      </c>
      <c r="HU3" s="393" t="s">
        <v>18</v>
      </c>
      <c r="HV3" s="273"/>
      <c r="HW3" s="273"/>
      <c r="HX3" s="390" t="s">
        <v>229</v>
      </c>
      <c r="HY3" s="391" t="s">
        <v>54</v>
      </c>
      <c r="HZ3" s="392" t="s">
        <v>7</v>
      </c>
      <c r="IA3" s="392" t="s">
        <v>1</v>
      </c>
      <c r="IB3" s="392" t="s">
        <v>2</v>
      </c>
      <c r="IC3" s="392" t="s">
        <v>16</v>
      </c>
      <c r="ID3" s="392" t="s">
        <v>17</v>
      </c>
      <c r="IE3" s="393" t="s">
        <v>18</v>
      </c>
      <c r="IF3" s="273"/>
      <c r="IG3" s="273"/>
      <c r="IH3" s="390" t="s">
        <v>229</v>
      </c>
      <c r="II3" s="391" t="s">
        <v>54</v>
      </c>
      <c r="IJ3" s="392" t="s">
        <v>7</v>
      </c>
      <c r="IK3" s="392" t="s">
        <v>1</v>
      </c>
      <c r="IL3" s="392" t="s">
        <v>2</v>
      </c>
      <c r="IM3" s="392" t="s">
        <v>16</v>
      </c>
      <c r="IN3" s="392" t="s">
        <v>17</v>
      </c>
      <c r="IO3" s="393" t="s">
        <v>18</v>
      </c>
      <c r="IP3" s="273"/>
      <c r="IQ3" s="273"/>
      <c r="IR3" s="390" t="s">
        <v>229</v>
      </c>
      <c r="IS3" s="391" t="s">
        <v>54</v>
      </c>
      <c r="IT3" s="392" t="s">
        <v>7</v>
      </c>
      <c r="IU3" s="392" t="s">
        <v>1</v>
      </c>
      <c r="IV3" s="392" t="s">
        <v>2</v>
      </c>
      <c r="IW3" s="392" t="s">
        <v>16</v>
      </c>
      <c r="IX3" s="392" t="s">
        <v>17</v>
      </c>
      <c r="IY3" s="393" t="s">
        <v>18</v>
      </c>
      <c r="IZ3" s="273"/>
      <c r="JA3" s="273"/>
      <c r="JB3" s="390" t="s">
        <v>229</v>
      </c>
      <c r="JC3" s="391" t="s">
        <v>54</v>
      </c>
      <c r="JD3" s="392" t="s">
        <v>7</v>
      </c>
      <c r="JE3" s="392" t="s">
        <v>1</v>
      </c>
      <c r="JF3" s="392" t="s">
        <v>2</v>
      </c>
      <c r="JG3" s="392" t="s">
        <v>16</v>
      </c>
      <c r="JH3" s="392" t="s">
        <v>17</v>
      </c>
      <c r="JI3" s="393" t="s">
        <v>18</v>
      </c>
      <c r="JJ3" s="273"/>
      <c r="JK3" s="273"/>
      <c r="JL3" s="390" t="s">
        <v>229</v>
      </c>
      <c r="JM3" s="391" t="s">
        <v>54</v>
      </c>
      <c r="JN3" s="392" t="s">
        <v>7</v>
      </c>
      <c r="JO3" s="392" t="s">
        <v>1</v>
      </c>
      <c r="JP3" s="392" t="s">
        <v>2</v>
      </c>
      <c r="JQ3" s="392" t="s">
        <v>16</v>
      </c>
      <c r="JR3" s="392" t="s">
        <v>17</v>
      </c>
      <c r="JS3" s="393" t="s">
        <v>18</v>
      </c>
      <c r="JT3" s="273"/>
      <c r="JU3" s="273"/>
      <c r="JV3" s="390" t="s">
        <v>229</v>
      </c>
      <c r="JW3" s="391" t="s">
        <v>54</v>
      </c>
      <c r="JX3" s="392" t="s">
        <v>7</v>
      </c>
      <c r="JY3" s="392" t="s">
        <v>1</v>
      </c>
      <c r="JZ3" s="392" t="s">
        <v>2</v>
      </c>
      <c r="KA3" s="392" t="s">
        <v>16</v>
      </c>
      <c r="KB3" s="392" t="s">
        <v>17</v>
      </c>
      <c r="KC3" s="393" t="s">
        <v>18</v>
      </c>
      <c r="KD3" s="273"/>
      <c r="KE3" s="273"/>
      <c r="KF3" s="390" t="s">
        <v>229</v>
      </c>
      <c r="KG3" s="391" t="s">
        <v>54</v>
      </c>
      <c r="KH3" s="392" t="s">
        <v>7</v>
      </c>
      <c r="KI3" s="392" t="s">
        <v>1</v>
      </c>
      <c r="KJ3" s="392" t="s">
        <v>2</v>
      </c>
      <c r="KK3" s="392" t="s">
        <v>16</v>
      </c>
      <c r="KL3" s="392" t="s">
        <v>17</v>
      </c>
      <c r="KM3" s="393" t="s">
        <v>18</v>
      </c>
      <c r="KN3" s="273"/>
      <c r="KO3" s="273"/>
      <c r="KP3" s="390" t="s">
        <v>229</v>
      </c>
      <c r="KQ3" s="391" t="s">
        <v>54</v>
      </c>
      <c r="KR3" s="392" t="s">
        <v>7</v>
      </c>
      <c r="KS3" s="392" t="s">
        <v>1</v>
      </c>
      <c r="KT3" s="392" t="s">
        <v>2</v>
      </c>
      <c r="KU3" s="392" t="s">
        <v>16</v>
      </c>
      <c r="KV3" s="392" t="s">
        <v>17</v>
      </c>
      <c r="KW3" s="393" t="s">
        <v>18</v>
      </c>
      <c r="KX3" s="273"/>
      <c r="KY3" s="273"/>
      <c r="KZ3" s="390" t="s">
        <v>229</v>
      </c>
      <c r="LA3" s="391" t="s">
        <v>54</v>
      </c>
      <c r="LB3" s="392" t="s">
        <v>7</v>
      </c>
      <c r="LC3" s="392" t="s">
        <v>1</v>
      </c>
      <c r="LD3" s="392" t="s">
        <v>2</v>
      </c>
      <c r="LE3" s="392" t="s">
        <v>16</v>
      </c>
      <c r="LF3" s="392" t="s">
        <v>17</v>
      </c>
      <c r="LG3" s="393" t="s">
        <v>18</v>
      </c>
      <c r="LH3" s="273"/>
      <c r="LI3" s="273"/>
      <c r="LJ3" s="390" t="s">
        <v>229</v>
      </c>
      <c r="LK3" s="391" t="s">
        <v>54</v>
      </c>
      <c r="LL3" s="392" t="s">
        <v>7</v>
      </c>
      <c r="LM3" s="392" t="s">
        <v>1</v>
      </c>
      <c r="LN3" s="392" t="s">
        <v>2</v>
      </c>
      <c r="LO3" s="392" t="s">
        <v>16</v>
      </c>
      <c r="LP3" s="392" t="s">
        <v>17</v>
      </c>
      <c r="LQ3" s="393" t="s">
        <v>18</v>
      </c>
      <c r="LR3" s="273"/>
      <c r="LS3" s="273"/>
      <c r="LT3" s="390" t="s">
        <v>229</v>
      </c>
      <c r="LU3" s="391" t="s">
        <v>54</v>
      </c>
      <c r="LV3" s="392" t="s">
        <v>7</v>
      </c>
      <c r="LW3" s="392" t="s">
        <v>1</v>
      </c>
      <c r="LX3" s="392" t="s">
        <v>2</v>
      </c>
      <c r="LY3" s="392" t="s">
        <v>16</v>
      </c>
      <c r="LZ3" s="392" t="s">
        <v>17</v>
      </c>
      <c r="MA3" s="393" t="s">
        <v>18</v>
      </c>
      <c r="MB3" s="273"/>
      <c r="MC3" s="273"/>
      <c r="MD3" s="390" t="s">
        <v>229</v>
      </c>
      <c r="ME3" s="391" t="s">
        <v>54</v>
      </c>
      <c r="MF3" s="392" t="s">
        <v>7</v>
      </c>
      <c r="MG3" s="392" t="s">
        <v>1</v>
      </c>
      <c r="MH3" s="392" t="s">
        <v>2</v>
      </c>
      <c r="MI3" s="392" t="s">
        <v>16</v>
      </c>
      <c r="MJ3" s="392" t="s">
        <v>17</v>
      </c>
      <c r="MK3" s="393" t="s">
        <v>18</v>
      </c>
      <c r="ML3" s="273"/>
      <c r="MM3" s="273"/>
      <c r="MN3" s="390" t="s">
        <v>229</v>
      </c>
      <c r="MO3" s="391" t="s">
        <v>54</v>
      </c>
      <c r="MP3" s="392" t="s">
        <v>7</v>
      </c>
      <c r="MQ3" s="392" t="s">
        <v>1</v>
      </c>
      <c r="MR3" s="392" t="s">
        <v>2</v>
      </c>
      <c r="MS3" s="392" t="s">
        <v>16</v>
      </c>
      <c r="MT3" s="392" t="s">
        <v>17</v>
      </c>
      <c r="MU3" s="393" t="s">
        <v>18</v>
      </c>
      <c r="MV3" s="273"/>
      <c r="MW3" s="273"/>
      <c r="MX3" s="390" t="s">
        <v>229</v>
      </c>
      <c r="MY3" s="391" t="s">
        <v>54</v>
      </c>
      <c r="MZ3" s="392" t="s">
        <v>7</v>
      </c>
      <c r="NA3" s="392" t="s">
        <v>1</v>
      </c>
      <c r="NB3" s="392" t="s">
        <v>2</v>
      </c>
      <c r="NC3" s="392" t="s">
        <v>16</v>
      </c>
      <c r="ND3" s="392" t="s">
        <v>17</v>
      </c>
      <c r="NE3" s="393" t="s">
        <v>18</v>
      </c>
      <c r="NF3" s="273"/>
      <c r="NG3" s="273"/>
      <c r="NH3" s="390" t="s">
        <v>229</v>
      </c>
      <c r="NI3" s="391" t="s">
        <v>54</v>
      </c>
      <c r="NJ3" s="392" t="s">
        <v>7</v>
      </c>
      <c r="NK3" s="392" t="s">
        <v>1</v>
      </c>
      <c r="NL3" s="392" t="s">
        <v>2</v>
      </c>
      <c r="NM3" s="392" t="s">
        <v>16</v>
      </c>
      <c r="NN3" s="392" t="s">
        <v>17</v>
      </c>
      <c r="NO3" s="393" t="s">
        <v>18</v>
      </c>
      <c r="NP3" s="273"/>
      <c r="NQ3" s="273"/>
      <c r="NR3" s="390" t="s">
        <v>229</v>
      </c>
      <c r="NS3" s="391" t="s">
        <v>54</v>
      </c>
      <c r="NT3" s="392" t="s">
        <v>7</v>
      </c>
      <c r="NU3" s="392" t="s">
        <v>1</v>
      </c>
      <c r="NV3" s="392" t="s">
        <v>2</v>
      </c>
      <c r="NW3" s="392" t="s">
        <v>16</v>
      </c>
      <c r="NX3" s="392" t="s">
        <v>17</v>
      </c>
      <c r="NY3" s="393" t="s">
        <v>18</v>
      </c>
      <c r="NZ3" s="273"/>
      <c r="OA3" s="273"/>
      <c r="OB3" s="390" t="s">
        <v>229</v>
      </c>
      <c r="OC3" s="391" t="s">
        <v>54</v>
      </c>
      <c r="OD3" s="392" t="s">
        <v>7</v>
      </c>
      <c r="OE3" s="392" t="s">
        <v>1</v>
      </c>
      <c r="OF3" s="392" t="s">
        <v>2</v>
      </c>
      <c r="OG3" s="392" t="s">
        <v>16</v>
      </c>
      <c r="OH3" s="392" t="s">
        <v>17</v>
      </c>
      <c r="OI3" s="393" t="s">
        <v>18</v>
      </c>
      <c r="OJ3" s="273"/>
      <c r="OK3" s="273"/>
      <c r="OL3" s="390" t="s">
        <v>229</v>
      </c>
      <c r="OM3" s="391" t="s">
        <v>54</v>
      </c>
      <c r="ON3" s="392" t="s">
        <v>7</v>
      </c>
      <c r="OO3" s="392" t="s">
        <v>1</v>
      </c>
      <c r="OP3" s="392" t="s">
        <v>2</v>
      </c>
      <c r="OQ3" s="392" t="s">
        <v>16</v>
      </c>
      <c r="OR3" s="392" t="s">
        <v>17</v>
      </c>
      <c r="OS3" s="393" t="s">
        <v>18</v>
      </c>
      <c r="OT3" s="273"/>
      <c r="OU3" s="273"/>
      <c r="OV3" s="390" t="s">
        <v>229</v>
      </c>
      <c r="OW3" s="391" t="s">
        <v>54</v>
      </c>
      <c r="OX3" s="392" t="s">
        <v>7</v>
      </c>
      <c r="OY3" s="392" t="s">
        <v>1</v>
      </c>
      <c r="OZ3" s="392" t="s">
        <v>2</v>
      </c>
      <c r="PA3" s="392" t="s">
        <v>16</v>
      </c>
      <c r="PB3" s="392" t="s">
        <v>17</v>
      </c>
      <c r="PC3" s="393" t="s">
        <v>18</v>
      </c>
      <c r="PD3" s="273"/>
      <c r="PE3" s="273"/>
      <c r="PF3" s="390" t="s">
        <v>229</v>
      </c>
      <c r="PG3" s="391" t="s">
        <v>54</v>
      </c>
      <c r="PH3" s="392" t="s">
        <v>7</v>
      </c>
      <c r="PI3" s="392" t="s">
        <v>1</v>
      </c>
      <c r="PJ3" s="392" t="s">
        <v>2</v>
      </c>
      <c r="PK3" s="392" t="s">
        <v>16</v>
      </c>
      <c r="PL3" s="392" t="s">
        <v>17</v>
      </c>
      <c r="PM3" s="393" t="s">
        <v>18</v>
      </c>
      <c r="PN3" s="273"/>
      <c r="PO3" s="273"/>
      <c r="PP3" s="390" t="s">
        <v>229</v>
      </c>
      <c r="PQ3" s="391" t="s">
        <v>54</v>
      </c>
      <c r="PR3" s="392" t="s">
        <v>7</v>
      </c>
      <c r="PS3" s="392" t="s">
        <v>1</v>
      </c>
      <c r="PT3" s="392" t="s">
        <v>2</v>
      </c>
      <c r="PU3" s="392" t="s">
        <v>16</v>
      </c>
      <c r="PV3" s="392" t="s">
        <v>17</v>
      </c>
      <c r="PW3" s="393" t="s">
        <v>18</v>
      </c>
      <c r="PX3" s="273"/>
      <c r="PY3" s="273"/>
    </row>
    <row xmlns:x14ac="http://schemas.microsoft.com/office/spreadsheetml/2009/9/ac" r="4" s="4" customFormat="true" x14ac:dyDescent="0.25">
      <c r="A4" s="419" t="str">
        <f>IF(ISBLANK('Data Summary'!A6),"",'Data Summary'!A6)</f>
        <v>IND_2003_EMIS</v>
      </c>
      <c r="B4" s="144"/>
      <c r="C4" s="94" t="s">
        <v>3</v>
      </c>
      <c r="D4" s="7"/>
      <c r="E4" s="7"/>
      <c r="F4" s="7"/>
      <c r="G4" s="7"/>
      <c r="H4" s="7"/>
      <c r="I4" s="26"/>
      <c r="J4" s="24"/>
      <c r="K4" s="24"/>
      <c r="L4" s="144"/>
      <c r="M4" s="94" t="s">
        <v>3</v>
      </c>
      <c r="N4" s="7"/>
      <c r="O4" s="7"/>
      <c r="P4" s="7"/>
      <c r="Q4" s="7"/>
      <c r="R4" s="7"/>
      <c r="S4" s="26"/>
      <c r="T4" s="24"/>
      <c r="U4" s="24"/>
      <c r="V4" s="144"/>
      <c r="W4" s="94" t="s">
        <v>3</v>
      </c>
      <c r="X4" s="7"/>
      <c r="Y4" s="7"/>
      <c r="Z4" s="7"/>
      <c r="AA4" s="7"/>
      <c r="AB4" s="7"/>
      <c r="AC4" s="26"/>
      <c r="AD4" s="24"/>
      <c r="AE4" s="24"/>
      <c r="AF4" s="144"/>
      <c r="AG4" s="94" t="s">
        <v>3</v>
      </c>
      <c r="AH4" s="7"/>
      <c r="AI4" s="7"/>
      <c r="AJ4" s="7"/>
      <c r="AK4" s="7"/>
      <c r="AL4" s="7"/>
      <c r="AM4" s="26"/>
      <c r="AN4" s="24"/>
      <c r="AO4" s="24"/>
      <c r="AP4" s="144"/>
      <c r="AQ4" s="94" t="s">
        <v>3</v>
      </c>
      <c r="AR4" s="7"/>
      <c r="AS4" s="7"/>
      <c r="AT4" s="7"/>
      <c r="AU4" s="7"/>
      <c r="AV4" s="7"/>
      <c r="AW4" s="26"/>
      <c r="AX4" s="24"/>
      <c r="AY4" s="24"/>
      <c r="AZ4" s="144"/>
      <c r="BA4" s="94" t="s">
        <v>3</v>
      </c>
      <c r="BB4" s="7"/>
      <c r="BC4" s="7"/>
      <c r="BD4" s="7"/>
      <c r="BE4" s="7"/>
      <c r="BF4" s="7"/>
      <c r="BG4" s="26"/>
      <c r="BH4" s="24"/>
      <c r="BI4" s="24"/>
      <c r="BJ4" s="144"/>
      <c r="BK4" s="95" t="s">
        <v>3</v>
      </c>
      <c r="BL4" s="7"/>
      <c r="BM4" s="7"/>
      <c r="BN4" s="7"/>
      <c r="BO4" s="7"/>
      <c r="BP4" s="7"/>
      <c r="BQ4" s="26"/>
      <c r="BR4" s="24"/>
      <c r="BS4" s="24"/>
      <c r="BT4" s="144"/>
      <c r="BU4" s="94" t="s">
        <v>3</v>
      </c>
      <c r="BV4" s="7"/>
      <c r="BW4" s="7"/>
      <c r="BX4" s="7"/>
      <c r="BY4" s="7"/>
      <c r="BZ4" s="7"/>
      <c r="CA4" s="26"/>
      <c r="CB4" s="24"/>
      <c r="CC4" s="24"/>
      <c r="CD4" s="144"/>
      <c r="CE4" s="94" t="s">
        <v>3</v>
      </c>
      <c r="CF4" s="7"/>
      <c r="CG4" s="7"/>
      <c r="CH4" s="7"/>
      <c r="CI4" s="7"/>
      <c r="CJ4" s="7"/>
      <c r="CK4" s="26"/>
      <c r="CL4" s="24"/>
      <c r="CM4" s="24"/>
      <c r="CN4" s="144"/>
      <c r="CO4" s="94" t="s">
        <v>3</v>
      </c>
      <c r="CP4" s="7"/>
      <c r="CQ4" s="7"/>
      <c r="CR4" s="7"/>
      <c r="CS4" s="7"/>
      <c r="CT4" s="7"/>
      <c r="CU4" s="26"/>
      <c r="CV4" s="24"/>
      <c r="CW4" s="24"/>
      <c r="CX4" s="144"/>
      <c r="CY4" s="94" t="s">
        <v>3</v>
      </c>
      <c r="CZ4" s="7"/>
      <c r="DA4" s="7"/>
      <c r="DB4" s="7"/>
      <c r="DC4" s="7"/>
      <c r="DD4" s="7"/>
      <c r="DE4" s="26"/>
      <c r="DF4" s="24"/>
      <c r="DG4" s="24"/>
      <c r="DH4" s="144"/>
      <c r="DI4" s="94" t="s">
        <v>3</v>
      </c>
      <c r="DJ4" s="7"/>
      <c r="DK4" s="7"/>
      <c r="DL4" s="7"/>
      <c r="DM4" s="7"/>
      <c r="DN4" s="7"/>
      <c r="DO4" s="26"/>
      <c r="DP4" s="24"/>
      <c r="DQ4" s="24"/>
      <c r="DR4" s="144"/>
      <c r="DS4" s="94" t="s">
        <v>3</v>
      </c>
      <c r="DT4" s="7"/>
      <c r="DU4" s="7"/>
      <c r="DV4" s="7"/>
      <c r="DW4" s="7"/>
      <c r="DX4" s="7"/>
      <c r="DY4" s="26"/>
      <c r="DZ4" s="24"/>
      <c r="EA4" s="24"/>
      <c r="EB4" s="144"/>
      <c r="EC4" s="94" t="s">
        <v>3</v>
      </c>
      <c r="ED4" s="7"/>
      <c r="EE4" s="7"/>
      <c r="EF4" s="7"/>
      <c r="EG4" s="7"/>
      <c r="EH4" s="7"/>
      <c r="EI4" s="26"/>
      <c r="EJ4" s="24"/>
      <c r="EK4" s="24"/>
      <c r="EL4" s="144"/>
      <c r="EM4" s="94" t="s">
        <v>3</v>
      </c>
      <c r="EN4" s="7"/>
      <c r="EO4" s="7"/>
      <c r="EP4" s="7"/>
      <c r="EQ4" s="7"/>
      <c r="ER4" s="7"/>
      <c r="ES4" s="26"/>
      <c r="ET4" s="24"/>
      <c r="EU4" s="24"/>
      <c r="EV4" s="144"/>
      <c r="EW4" s="94" t="s">
        <v>3</v>
      </c>
      <c r="EX4" s="7"/>
      <c r="EY4" s="7"/>
      <c r="EZ4" s="7"/>
      <c r="FA4" s="7"/>
      <c r="FB4" s="7"/>
      <c r="FC4" s="26"/>
      <c r="FD4" s="24"/>
      <c r="FE4" s="24"/>
      <c r="FF4" s="144"/>
      <c r="FG4" s="94" t="s">
        <v>3</v>
      </c>
      <c r="FH4" s="7"/>
      <c r="FI4" s="7"/>
      <c r="FJ4" s="7"/>
      <c r="FK4" s="7"/>
      <c r="FL4" s="7"/>
      <c r="FM4" s="26"/>
      <c r="FN4" s="24"/>
      <c r="FO4" s="24"/>
      <c r="FP4" s="144"/>
      <c r="FQ4" s="94" t="s">
        <v>3</v>
      </c>
      <c r="FR4" s="7"/>
      <c r="FS4" s="7"/>
      <c r="FT4" s="7"/>
      <c r="FU4" s="7"/>
      <c r="FV4" s="7"/>
      <c r="FW4" s="26"/>
      <c r="FX4" s="24"/>
      <c r="FY4" s="24"/>
      <c r="FZ4" s="144"/>
      <c r="GA4" s="94" t="s">
        <v>3</v>
      </c>
      <c r="GB4" s="7">
        <f>100-GB5</f>
        <v>72.397393858664486</v>
      </c>
      <c r="GC4" s="7"/>
      <c r="GD4" s="7"/>
      <c r="GE4" s="7"/>
      <c r="GF4" s="7">
        <f>100-GF5</f>
        <v>77.28</v>
      </c>
      <c r="GG4" s="26">
        <f>100-GG5</f>
        <v>41.86</v>
      </c>
      <c r="GH4" s="24"/>
      <c r="GI4" s="24"/>
      <c r="GJ4" s="144"/>
      <c r="GK4" s="94" t="s">
        <v>3</v>
      </c>
      <c r="GL4" s="7"/>
      <c r="GM4" s="7"/>
      <c r="GN4" s="7"/>
      <c r="GO4" s="7"/>
      <c r="GP4" s="7"/>
      <c r="GQ4" s="26"/>
      <c r="GR4" s="24"/>
      <c r="GS4" s="24"/>
      <c r="GT4" s="144"/>
      <c r="GU4" s="94" t="s">
        <v>3</v>
      </c>
      <c r="GV4" s="7">
        <f>100-GV5</f>
        <v>53.444038039580676</v>
      </c>
      <c r="GW4" s="7"/>
      <c r="GX4" s="7"/>
      <c r="GY4" s="7"/>
      <c r="GZ4" s="7">
        <f>100-GZ5</f>
        <v>55.34</v>
      </c>
      <c r="HA4" s="26">
        <f>100-HA5</f>
        <v>41.86</v>
      </c>
      <c r="HB4" s="24"/>
      <c r="HC4" s="24"/>
      <c r="HD4" s="144"/>
      <c r="HE4" s="94" t="s">
        <v>3</v>
      </c>
      <c r="HF4" s="7"/>
      <c r="HG4" s="7"/>
      <c r="HH4" s="7"/>
      <c r="HI4" s="7"/>
      <c r="HJ4" s="7"/>
      <c r="HK4" s="26"/>
      <c r="HL4" s="24"/>
      <c r="HM4" s="24"/>
      <c r="HN4" s="144"/>
      <c r="HO4" s="94" t="s">
        <v>3</v>
      </c>
      <c r="HP4" s="7">
        <f>100-HP5</f>
        <v>53.976447759781358</v>
      </c>
      <c r="HQ4" s="7"/>
      <c r="HR4" s="7"/>
      <c r="HS4" s="7"/>
      <c r="HT4" s="7">
        <f>100-HT5</f>
        <v>55.69</v>
      </c>
      <c r="HU4" s="26">
        <f>100-HU5</f>
        <v>43.85</v>
      </c>
      <c r="HV4" s="24"/>
      <c r="HW4" s="24"/>
      <c r="HX4" s="144"/>
      <c r="HY4" s="94" t="s">
        <v>3</v>
      </c>
      <c r="HZ4" s="7"/>
      <c r="IA4" s="7"/>
      <c r="IB4" s="7"/>
      <c r="IC4" s="7"/>
      <c r="ID4" s="7"/>
      <c r="IE4" s="26"/>
      <c r="IF4" s="24"/>
      <c r="IG4" s="24"/>
      <c r="IH4" s="132"/>
      <c r="II4" s="94" t="s">
        <v>3</v>
      </c>
      <c r="IJ4" s="7">
        <f>100-IJ5</f>
        <v>46.201202289605206</v>
      </c>
      <c r="IK4" s="7"/>
      <c r="IL4" s="7"/>
      <c r="IM4" s="7"/>
      <c r="IN4" s="7">
        <f>100-IN5</f>
        <v>48.06</v>
      </c>
      <c r="IO4" s="26">
        <f>100-IO5</f>
        <v>35.519999999999996</v>
      </c>
      <c r="IP4" s="24"/>
      <c r="IQ4" s="24"/>
      <c r="IR4" s="132"/>
      <c r="IS4" s="94" t="s">
        <v>3</v>
      </c>
      <c r="IT4" s="7"/>
      <c r="IU4" s="7"/>
      <c r="IV4" s="7"/>
      <c r="IW4" s="7"/>
      <c r="IX4" s="7"/>
      <c r="IY4" s="26"/>
      <c r="IZ4" s="24"/>
      <c r="JA4" s="24"/>
      <c r="JB4" s="132"/>
      <c r="JC4" s="94" t="s">
        <v>3</v>
      </c>
      <c r="JD4" s="7">
        <v>26.46</v>
      </c>
      <c r="JE4" s="7">
        <v>20.29</v>
      </c>
      <c r="JF4" s="7">
        <v>27.02</v>
      </c>
      <c r="JG4" s="7"/>
      <c r="JH4" s="7">
        <v>27.15</v>
      </c>
      <c r="JI4" s="26">
        <v>21.35</v>
      </c>
      <c r="JJ4" s="24"/>
      <c r="JK4" s="24"/>
      <c r="JL4" s="132"/>
      <c r="JM4" s="94" t="s">
        <v>3</v>
      </c>
      <c r="JN4" s="7"/>
      <c r="JO4" s="7"/>
      <c r="JP4" s="7"/>
      <c r="JQ4" s="7"/>
      <c r="JR4" s="7"/>
      <c r="JS4" s="26"/>
      <c r="JT4" s="24"/>
      <c r="JU4" s="24"/>
      <c r="JV4" s="132"/>
      <c r="JW4" s="94" t="s">
        <v>3</v>
      </c>
      <c r="JX4" s="7"/>
      <c r="JY4" s="7"/>
      <c r="JZ4" s="7"/>
      <c r="KA4" s="7"/>
      <c r="KB4" s="7"/>
      <c r="KC4" s="26"/>
      <c r="KD4" s="24"/>
      <c r="KE4" s="24"/>
      <c r="KF4" s="132"/>
      <c r="KG4" s="94" t="s">
        <v>3</v>
      </c>
      <c r="KH4" s="7">
        <f>100-KH5</f>
        <v>44.83</v>
      </c>
      <c r="KI4" s="7"/>
      <c r="KJ4" s="7"/>
      <c r="KK4" s="7"/>
      <c r="KL4" s="7">
        <f>100-KL5</f>
        <v>44.83</v>
      </c>
      <c r="KM4" s="26"/>
      <c r="KN4" s="24"/>
      <c r="KO4" s="24"/>
      <c r="KP4" s="132"/>
      <c r="KQ4" s="94" t="s">
        <v>3</v>
      </c>
      <c r="KR4" s="7">
        <f>100-KR5</f>
        <v>21.430220000000006</v>
      </c>
      <c r="KS4" s="7">
        <f>100-KS5</f>
        <v>11.244169999999997</v>
      </c>
      <c r="KT4" s="7">
        <f>100-KT5</f>
        <v>22.763540000000006</v>
      </c>
      <c r="KU4" s="7"/>
      <c r="KV4" s="7">
        <f>100-KV5</f>
        <v>21.675500681145579</v>
      </c>
      <c r="KW4" s="26">
        <f>100-KW5</f>
        <v>12.66812003383248</v>
      </c>
      <c r="KX4" s="24"/>
      <c r="KY4" s="24"/>
      <c r="KZ4" s="132"/>
      <c r="LA4" s="94" t="s">
        <v>3</v>
      </c>
      <c r="LB4" s="7"/>
      <c r="LC4" s="7"/>
      <c r="LD4" s="7"/>
      <c r="LE4" s="7"/>
      <c r="LF4" s="7"/>
      <c r="LG4" s="26"/>
      <c r="LH4" s="24"/>
      <c r="LI4" s="24"/>
      <c r="LJ4" s="132"/>
      <c r="LK4" s="94" t="s">
        <v>3</v>
      </c>
      <c r="LL4" s="7"/>
      <c r="LM4" s="7"/>
      <c r="LN4" s="7"/>
      <c r="LO4" s="7"/>
      <c r="LP4" s="7"/>
      <c r="LQ4" s="26"/>
      <c r="LR4" s="24"/>
      <c r="LS4" s="24"/>
      <c r="LT4" s="132"/>
      <c r="LU4" s="94" t="s">
        <v>3</v>
      </c>
      <c r="LV4" s="7">
        <v>41.870468911323009</v>
      </c>
      <c r="LW4" s="7">
        <v>29.007763155841005</v>
      </c>
      <c r="LX4" s="7">
        <v>44.291358799579662</v>
      </c>
      <c r="LY4" s="7"/>
      <c r="LZ4" s="7">
        <v>42.099394511214008</v>
      </c>
      <c r="MA4" s="26">
        <v>29.777641810822914</v>
      </c>
      <c r="MB4" s="24"/>
      <c r="MC4" s="24"/>
      <c r="MD4" s="132"/>
      <c r="ME4" s="94" t="s">
        <v>3</v>
      </c>
      <c r="MF4" s="7"/>
      <c r="MG4" s="7"/>
      <c r="MH4" s="7"/>
      <c r="MI4" s="7"/>
      <c r="MJ4" s="7"/>
      <c r="MK4" s="26"/>
      <c r="ML4" s="24"/>
      <c r="MM4" s="24"/>
      <c r="MN4" s="132"/>
      <c r="MO4" s="94" t="s">
        <v>3</v>
      </c>
      <c r="MP4" s="7">
        <v>11.816376314297329</v>
      </c>
      <c r="MQ4" s="7">
        <v>7.211970415444398</v>
      </c>
      <c r="MR4" s="7">
        <v>12.685528504565838</v>
      </c>
      <c r="MS4" s="7"/>
      <c r="MT4" s="7">
        <v>11.735954527044839</v>
      </c>
      <c r="MU4" s="26">
        <v>7.6767658207499636</v>
      </c>
      <c r="MV4" s="24"/>
      <c r="MW4" s="24"/>
      <c r="MX4" s="132"/>
      <c r="MY4" s="94" t="s">
        <v>3</v>
      </c>
      <c r="MZ4" s="7"/>
      <c r="NA4" s="7"/>
      <c r="NB4" s="7"/>
      <c r="NC4" s="7"/>
      <c r="ND4" s="7"/>
      <c r="NE4" s="26"/>
      <c r="NF4" s="24"/>
      <c r="NG4" s="24"/>
      <c r="NH4" s="132"/>
      <c r="NI4" s="94" t="s">
        <v>3</v>
      </c>
      <c r="NJ4" s="7">
        <v>9.7600000000000051</v>
      </c>
      <c r="NK4" s="7">
        <v>5.9740700075395381</v>
      </c>
      <c r="NL4" s="7">
        <v>10.515145190355838</v>
      </c>
      <c r="NM4" s="7"/>
      <c r="NN4" s="7">
        <v>9.6069839845011273</v>
      </c>
      <c r="NO4" s="26">
        <v>6.3462625951740961</v>
      </c>
      <c r="NP4" s="24"/>
      <c r="NQ4" s="24"/>
      <c r="NR4" s="132"/>
      <c r="NS4" s="94" t="s">
        <v>3</v>
      </c>
      <c r="NT4" s="7"/>
      <c r="NU4" s="7"/>
      <c r="NV4" s="7"/>
      <c r="NW4" s="7"/>
      <c r="NX4" s="7"/>
      <c r="NY4" s="26"/>
      <c r="NZ4" s="24"/>
      <c r="OA4" s="24"/>
      <c r="OB4" s="132"/>
      <c r="OC4" s="94" t="s">
        <v>3</v>
      </c>
      <c r="OD4" s="7">
        <v>8.0071637951603236</v>
      </c>
      <c r="OE4" s="7">
        <v>4.8487047817745292</v>
      </c>
      <c r="OF4" s="7">
        <v>8.6345980973431296</v>
      </c>
      <c r="OG4" s="7"/>
      <c r="OH4" s="7">
        <v>7.8120099960584923</v>
      </c>
      <c r="OI4" s="26">
        <v>5.4414585975272303</v>
      </c>
      <c r="OJ4" s="24"/>
      <c r="OK4" s="24"/>
      <c r="OL4" s="132"/>
      <c r="OM4" s="94" t="s">
        <v>3</v>
      </c>
      <c r="ON4" s="7"/>
      <c r="OO4" s="7"/>
      <c r="OP4" s="7"/>
      <c r="OQ4" s="7"/>
      <c r="OR4" s="7"/>
      <c r="OS4" s="26"/>
      <c r="OT4" s="24"/>
      <c r="OU4" s="24"/>
      <c r="OV4" s="132"/>
      <c r="OW4" s="94" t="s">
        <v>3</v>
      </c>
      <c r="OX4" s="7"/>
      <c r="OY4" s="7"/>
      <c r="OZ4" s="7"/>
      <c r="PA4" s="7"/>
      <c r="PB4" s="7"/>
      <c r="PC4" s="26"/>
      <c r="PD4" s="24"/>
      <c r="PE4" s="24"/>
      <c r="PF4" s="132"/>
      <c r="PG4" s="94" t="s">
        <v>3</v>
      </c>
      <c r="PH4" s="7">
        <v>6.3561920102428502</v>
      </c>
      <c r="PI4" s="7">
        <v>3.8025850174243914</v>
      </c>
      <c r="PJ4" s="7">
        <v>6.8821541707481089</v>
      </c>
      <c r="PK4" s="7"/>
      <c r="PL4" s="7">
        <v>6.1948060236609876</v>
      </c>
      <c r="PM4" s="26">
        <v>4.1611749011847081</v>
      </c>
      <c r="PN4" s="24"/>
      <c r="PO4" s="24"/>
      <c r="PP4" s="132"/>
      <c r="PQ4" s="94" t="s">
        <v>3</v>
      </c>
      <c r="PR4" s="7"/>
      <c r="PS4" s="7"/>
      <c r="PT4" s="7"/>
      <c r="PU4" s="7"/>
      <c r="PV4" s="7"/>
      <c r="PW4" s="26"/>
      <c r="PX4" s="24"/>
      <c r="PY4" s="24"/>
    </row>
    <row xmlns:x14ac="http://schemas.microsoft.com/office/spreadsheetml/2009/9/ac" r="5" s="4" customFormat="true" x14ac:dyDescent="0.25">
      <c r="A5" s="419" t="str">
        <f ca="true">IF(ISBLANK('Data Summary'!A7),"",'Data Summary'!A7)</f>
        <v>IND_2004_EMIS</v>
      </c>
      <c r="B5" s="144"/>
      <c r="C5" s="94" t="s">
        <v>25</v>
      </c>
      <c r="D5" s="7"/>
      <c r="E5" s="7"/>
      <c r="F5" s="7"/>
      <c r="G5" s="7"/>
      <c r="H5" s="7"/>
      <c r="I5" s="26"/>
      <c r="J5" s="24"/>
      <c r="K5" s="24"/>
      <c r="L5" s="144"/>
      <c r="M5" s="94" t="s">
        <v>25</v>
      </c>
      <c r="N5" s="7"/>
      <c r="O5" s="7"/>
      <c r="P5" s="7"/>
      <c r="Q5" s="7"/>
      <c r="R5" s="7"/>
      <c r="S5" s="26"/>
      <c r="T5" s="24"/>
      <c r="U5" s="24"/>
      <c r="V5" s="144"/>
      <c r="W5" s="94" t="s">
        <v>25</v>
      </c>
      <c r="X5" s="7"/>
      <c r="Y5" s="7"/>
      <c r="Z5" s="7"/>
      <c r="AA5" s="7"/>
      <c r="AB5" s="7"/>
      <c r="AC5" s="26"/>
      <c r="AD5" s="24"/>
      <c r="AE5" s="24"/>
      <c r="AF5" s="144"/>
      <c r="AG5" s="94" t="s">
        <v>25</v>
      </c>
      <c r="AH5" s="7"/>
      <c r="AI5" s="7"/>
      <c r="AJ5" s="7"/>
      <c r="AK5" s="7"/>
      <c r="AL5" s="7"/>
      <c r="AM5" s="26"/>
      <c r="AN5" s="24"/>
      <c r="AO5" s="24"/>
      <c r="AP5" s="144"/>
      <c r="AQ5" s="94" t="s">
        <v>25</v>
      </c>
      <c r="AR5" s="7"/>
      <c r="AS5" s="7"/>
      <c r="AT5" s="7"/>
      <c r="AU5" s="7"/>
      <c r="AV5" s="7"/>
      <c r="AW5" s="26"/>
      <c r="AX5" s="24"/>
      <c r="AY5" s="24"/>
      <c r="AZ5" s="144"/>
      <c r="BA5" s="94" t="s">
        <v>25</v>
      </c>
      <c r="BB5" s="7"/>
      <c r="BC5" s="7"/>
      <c r="BD5" s="7"/>
      <c r="BE5" s="7"/>
      <c r="BF5" s="7"/>
      <c r="BG5" s="26"/>
      <c r="BH5" s="24"/>
      <c r="BI5" s="24"/>
      <c r="BJ5" s="144"/>
      <c r="BK5" s="95" t="s">
        <v>25</v>
      </c>
      <c r="BL5" s="7"/>
      <c r="BM5" s="7"/>
      <c r="BN5" s="7"/>
      <c r="BO5" s="7"/>
      <c r="BP5" s="7"/>
      <c r="BQ5" s="26"/>
      <c r="BR5" s="24"/>
      <c r="BS5" s="24"/>
      <c r="BT5" s="144"/>
      <c r="BU5" s="94" t="s">
        <v>25</v>
      </c>
      <c r="BV5" s="7"/>
      <c r="BW5" s="7"/>
      <c r="BX5" s="7"/>
      <c r="BY5" s="7"/>
      <c r="BZ5" s="7"/>
      <c r="CA5" s="26"/>
      <c r="CB5" s="24"/>
      <c r="CC5" s="24"/>
      <c r="CD5" s="144"/>
      <c r="CE5" s="94" t="s">
        <v>25</v>
      </c>
      <c r="CF5" s="7"/>
      <c r="CG5" s="7"/>
      <c r="CH5" s="7"/>
      <c r="CI5" s="7"/>
      <c r="CJ5" s="7"/>
      <c r="CK5" s="26"/>
      <c r="CL5" s="24"/>
      <c r="CM5" s="24"/>
      <c r="CN5" s="144"/>
      <c r="CO5" s="94" t="s">
        <v>25</v>
      </c>
      <c r="CP5" s="7"/>
      <c r="CQ5" s="7"/>
      <c r="CR5" s="7"/>
      <c r="CS5" s="7"/>
      <c r="CT5" s="7"/>
      <c r="CU5" s="26"/>
      <c r="CV5" s="24"/>
      <c r="CW5" s="24"/>
      <c r="CX5" s="144"/>
      <c r="CY5" s="94" t="s">
        <v>25</v>
      </c>
      <c r="CZ5" s="7"/>
      <c r="DA5" s="7"/>
      <c r="DB5" s="7"/>
      <c r="DC5" s="7"/>
      <c r="DD5" s="7"/>
      <c r="DE5" s="26"/>
      <c r="DF5" s="24"/>
      <c r="DG5" s="24"/>
      <c r="DH5" s="144"/>
      <c r="DI5" s="94" t="s">
        <v>25</v>
      </c>
      <c r="DJ5" s="7"/>
      <c r="DK5" s="7"/>
      <c r="DL5" s="7"/>
      <c r="DM5" s="7"/>
      <c r="DN5" s="7"/>
      <c r="DO5" s="26"/>
      <c r="DP5" s="24"/>
      <c r="DQ5" s="24"/>
      <c r="DR5" s="144"/>
      <c r="DS5" s="94" t="s">
        <v>25</v>
      </c>
      <c r="DT5" s="7"/>
      <c r="DU5" s="7"/>
      <c r="DV5" s="7"/>
      <c r="DW5" s="7"/>
      <c r="DX5" s="7"/>
      <c r="DY5" s="26"/>
      <c r="DZ5" s="24"/>
      <c r="EA5" s="24"/>
      <c r="EB5" s="144"/>
      <c r="EC5" s="94" t="s">
        <v>25</v>
      </c>
      <c r="ED5" s="7"/>
      <c r="EE5" s="7"/>
      <c r="EF5" s="7"/>
      <c r="EG5" s="7"/>
      <c r="EH5" s="7"/>
      <c r="EI5" s="26"/>
      <c r="EJ5" s="24"/>
      <c r="EK5" s="24"/>
      <c r="EL5" s="144"/>
      <c r="EM5" s="94" t="s">
        <v>25</v>
      </c>
      <c r="EN5" s="7"/>
      <c r="EO5" s="7"/>
      <c r="EP5" s="7"/>
      <c r="EQ5" s="7"/>
      <c r="ER5" s="7"/>
      <c r="ES5" s="26"/>
      <c r="ET5" s="24"/>
      <c r="EU5" s="24"/>
      <c r="EV5" s="144"/>
      <c r="EW5" s="94" t="s">
        <v>25</v>
      </c>
      <c r="EX5" s="7"/>
      <c r="EY5" s="7"/>
      <c r="EZ5" s="7"/>
      <c r="FA5" s="7"/>
      <c r="FB5" s="7"/>
      <c r="FC5" s="26"/>
      <c r="FD5" s="24"/>
      <c r="FE5" s="24"/>
      <c r="FF5" s="132"/>
      <c r="FG5" s="94" t="s">
        <v>25</v>
      </c>
      <c r="FH5" s="7"/>
      <c r="FI5" s="7"/>
      <c r="FJ5" s="7"/>
      <c r="FK5" s="7"/>
      <c r="FL5" s="7"/>
      <c r="FM5" s="26"/>
      <c r="FN5" s="24"/>
      <c r="FO5" s="24"/>
      <c r="FP5" s="132"/>
      <c r="FQ5" s="94" t="s">
        <v>25</v>
      </c>
      <c r="FR5" s="47"/>
      <c r="FS5" s="7"/>
      <c r="FT5" s="7"/>
      <c r="FU5" s="7"/>
      <c r="FV5" s="7"/>
      <c r="FW5" s="26"/>
      <c r="FX5" s="24"/>
      <c r="FY5" s="24"/>
      <c r="FZ5" s="132" t="s">
        <v>180</v>
      </c>
      <c r="GA5" s="94" t="s">
        <v>25</v>
      </c>
      <c r="GB5" s="47">
        <f>(GF5/100*GF$15+GG5/100*GG$15)/(GF$15+GG$15)*100</f>
        <v>27.602606141335507</v>
      </c>
      <c r="GC5" s="7"/>
      <c r="GD5" s="7"/>
      <c r="GE5" s="7"/>
      <c r="GF5" s="7">
        <v>22.72</v>
      </c>
      <c r="GG5" s="26">
        <v>58.14</v>
      </c>
      <c r="GH5" s="24"/>
      <c r="GI5" s="24"/>
      <c r="GJ5" s="132"/>
      <c r="GK5" s="94" t="s">
        <v>25</v>
      </c>
      <c r="GL5" s="7"/>
      <c r="GM5" s="7"/>
      <c r="GN5" s="7"/>
      <c r="GO5" s="7"/>
      <c r="GP5" s="7"/>
      <c r="GQ5" s="26"/>
      <c r="GR5" s="24"/>
      <c r="GS5" s="24"/>
      <c r="GT5" s="132"/>
      <c r="GU5" s="94" t="s">
        <v>25</v>
      </c>
      <c r="GV5" s="47">
        <f>(GZ5/100*GZ$15+HA5/100*HA$15)/(GZ$15+HA$15)*100</f>
        <v>46.555961960419324</v>
      </c>
      <c r="GW5" s="7"/>
      <c r="GX5" s="7"/>
      <c r="GY5" s="7"/>
      <c r="GZ5" s="7">
        <v>44.66</v>
      </c>
      <c r="HA5" s="26">
        <v>58.14</v>
      </c>
      <c r="HB5" s="24"/>
      <c r="HC5" s="24"/>
      <c r="HD5" s="144"/>
      <c r="HE5" s="94" t="s">
        <v>25</v>
      </c>
      <c r="HF5" s="7"/>
      <c r="HG5" s="7"/>
      <c r="HH5" s="7"/>
      <c r="HI5" s="7"/>
      <c r="HJ5" s="7"/>
      <c r="HK5" s="26"/>
      <c r="HL5" s="24"/>
      <c r="HM5" s="24"/>
      <c r="HN5" s="132" t="s">
        <v>224</v>
      </c>
      <c r="HO5" s="94" t="s">
        <v>25</v>
      </c>
      <c r="HP5" s="47">
        <f>(HT5/100*HT$15+HU5/100*HU$15)/(HT$15+HU$15)*100</f>
        <v>46.023552240218642</v>
      </c>
      <c r="HQ5" s="7"/>
      <c r="HR5" s="7"/>
      <c r="HS5" s="7"/>
      <c r="HT5" s="7">
        <v>44.31</v>
      </c>
      <c r="HU5" s="26">
        <v>56.15</v>
      </c>
      <c r="HV5" s="24"/>
      <c r="HW5" s="24"/>
      <c r="HX5" s="144"/>
      <c r="HY5" s="94" t="s">
        <v>25</v>
      </c>
      <c r="HZ5" s="7"/>
      <c r="IA5" s="7"/>
      <c r="IB5" s="7"/>
      <c r="IC5" s="7"/>
      <c r="ID5" s="7"/>
      <c r="IE5" s="26"/>
      <c r="IF5" s="24"/>
      <c r="IG5" s="24"/>
      <c r="IH5" s="132" t="s">
        <v>222</v>
      </c>
      <c r="II5" s="94" t="s">
        <v>25</v>
      </c>
      <c r="IJ5" s="47">
        <f>(IN5/100*IN$15+IO5/100*IO$15)/(IN$15+IO$15)*100</f>
        <v>53.798797710394794</v>
      </c>
      <c r="IK5" s="7"/>
      <c r="IL5" s="7"/>
      <c r="IM5" s="7"/>
      <c r="IN5" s="7">
        <v>51.94</v>
      </c>
      <c r="IO5" s="26">
        <v>64.48</v>
      </c>
      <c r="IP5" s="24"/>
      <c r="IQ5" s="24"/>
      <c r="IR5" s="132"/>
      <c r="IS5" s="94" t="s">
        <v>25</v>
      </c>
      <c r="IT5" s="7"/>
      <c r="IU5" s="7"/>
      <c r="IV5" s="7"/>
      <c r="IW5" s="7"/>
      <c r="IX5" s="7"/>
      <c r="IY5" s="26"/>
      <c r="IZ5" s="24"/>
      <c r="JA5" s="24"/>
      <c r="JB5" s="132" t="s">
        <v>212</v>
      </c>
      <c r="JC5" s="94" t="s">
        <v>25</v>
      </c>
      <c r="JD5" s="7">
        <f>100-JD4</f>
        <v>73.539999999999992</v>
      </c>
      <c r="JE5" s="7">
        <f t="shared" ref="JE5:JF5" si="0">100-JE4</f>
        <v>79.710000000000008</v>
      </c>
      <c r="JF5" s="7">
        <f t="shared" si="0"/>
        <v>72.98</v>
      </c>
      <c r="JG5" s="7"/>
      <c r="JH5" s="7">
        <f>100-JH4</f>
        <v>72.849999999999994</v>
      </c>
      <c r="JI5" s="26">
        <f>100-JI4</f>
        <v>78.650000000000006</v>
      </c>
      <c r="JJ5" s="24"/>
      <c r="JK5" s="24"/>
      <c r="JL5" s="132"/>
      <c r="JM5" s="94" t="s">
        <v>25</v>
      </c>
      <c r="JN5" s="7"/>
      <c r="JO5" s="7"/>
      <c r="JP5" s="7"/>
      <c r="JQ5" s="7"/>
      <c r="JR5" s="7"/>
      <c r="JS5" s="26"/>
      <c r="JT5" s="24"/>
      <c r="JU5" s="24"/>
      <c r="JV5" s="132"/>
      <c r="JW5" s="94" t="s">
        <v>25</v>
      </c>
      <c r="JX5" s="7"/>
      <c r="JY5" s="7"/>
      <c r="JZ5" s="7"/>
      <c r="KA5" s="7"/>
      <c r="KB5" s="7"/>
      <c r="KC5" s="26"/>
      <c r="KD5" s="24"/>
      <c r="KE5" s="24"/>
      <c r="KF5" s="132" t="s">
        <v>342</v>
      </c>
      <c r="KG5" s="94" t="s">
        <v>25</v>
      </c>
      <c r="KH5" s="7">
        <v>55.17</v>
      </c>
      <c r="KI5" s="7"/>
      <c r="KJ5" s="7"/>
      <c r="KK5" s="7"/>
      <c r="KL5" s="7">
        <v>55.17</v>
      </c>
      <c r="KM5" s="26"/>
      <c r="KN5" s="24"/>
      <c r="KO5" s="24"/>
      <c r="KP5" s="132" t="s">
        <v>324</v>
      </c>
      <c r="KQ5" s="94" t="s">
        <v>25</v>
      </c>
      <c r="KR5" s="7">
        <v>78.569779999999994</v>
      </c>
      <c r="KS5" s="7">
        <v>88.755830000000003</v>
      </c>
      <c r="KT5" s="7">
        <v>77.236459999999994</v>
      </c>
      <c r="KU5" s="7"/>
      <c r="KV5" s="7">
        <v>78.324499318854421</v>
      </c>
      <c r="KW5" s="26">
        <v>87.33187996616752</v>
      </c>
      <c r="KX5" s="24"/>
      <c r="KY5" s="24"/>
      <c r="KZ5" s="132"/>
      <c r="LA5" s="94" t="s">
        <v>25</v>
      </c>
      <c r="LB5" s="7"/>
      <c r="LC5" s="7"/>
      <c r="LD5" s="7"/>
      <c r="LE5" s="7"/>
      <c r="LF5" s="7"/>
      <c r="LG5" s="26"/>
      <c r="LH5" s="24"/>
      <c r="LI5" s="24"/>
      <c r="LJ5" s="132"/>
      <c r="LK5" s="94" t="s">
        <v>25</v>
      </c>
      <c r="LL5" s="7"/>
      <c r="LM5" s="7"/>
      <c r="LN5" s="7"/>
      <c r="LO5" s="7"/>
      <c r="LP5" s="7"/>
      <c r="LQ5" s="26"/>
      <c r="LR5" s="24"/>
      <c r="LS5" s="24"/>
      <c r="LT5" s="132" t="s">
        <v>429</v>
      </c>
      <c r="LU5" s="94" t="s">
        <v>25</v>
      </c>
      <c r="LV5" s="7">
        <v>58.129531088676991</v>
      </c>
      <c r="LW5" s="7">
        <v>70.992236844158995</v>
      </c>
      <c r="LX5" s="7">
        <v>55.708641200420338</v>
      </c>
      <c r="LY5" s="7"/>
      <c r="LZ5" s="7">
        <v>57.900605488785992</v>
      </c>
      <c r="MA5" s="26">
        <v>70.222358189177086</v>
      </c>
      <c r="MB5" s="24"/>
      <c r="MC5" s="24"/>
      <c r="MD5" s="132"/>
      <c r="ME5" s="94" t="s">
        <v>25</v>
      </c>
      <c r="MF5" s="7"/>
      <c r="MG5" s="7"/>
      <c r="MH5" s="7"/>
      <c r="MI5" s="7"/>
      <c r="MJ5" s="7"/>
      <c r="MK5" s="26"/>
      <c r="ML5" s="24"/>
      <c r="MM5" s="24"/>
      <c r="MN5" s="132" t="s">
        <v>429</v>
      </c>
      <c r="MO5" s="94" t="s">
        <v>25</v>
      </c>
      <c r="MP5" s="7">
        <v>88.183623685702671</v>
      </c>
      <c r="MQ5" s="7">
        <v>92.788029584555602</v>
      </c>
      <c r="MR5" s="7">
        <v>87.314471495434162</v>
      </c>
      <c r="MS5" s="7"/>
      <c r="MT5" s="7">
        <v>88.264045472955161</v>
      </c>
      <c r="MU5" s="26">
        <v>92.323234179250036</v>
      </c>
      <c r="MV5" s="24"/>
      <c r="MW5" s="24"/>
      <c r="MX5" s="132"/>
      <c r="MY5" s="94" t="s">
        <v>25</v>
      </c>
      <c r="MZ5" s="7"/>
      <c r="NA5" s="7"/>
      <c r="NB5" s="7"/>
      <c r="NC5" s="7"/>
      <c r="ND5" s="7"/>
      <c r="NE5" s="26"/>
      <c r="NF5" s="24"/>
      <c r="NG5" s="24"/>
      <c r="NH5" s="132" t="s">
        <v>429</v>
      </c>
      <c r="NI5" s="94" t="s">
        <v>25</v>
      </c>
      <c r="NJ5" s="7">
        <v>90.24</v>
      </c>
      <c r="NK5" s="7">
        <v>94.025929992460462</v>
      </c>
      <c r="NL5" s="7">
        <v>89.484854809644162</v>
      </c>
      <c r="NM5" s="7"/>
      <c r="NN5" s="7">
        <v>90.393016015498873</v>
      </c>
      <c r="NO5" s="26">
        <v>93.653737404825904</v>
      </c>
      <c r="NP5" s="24"/>
      <c r="NQ5" s="24"/>
      <c r="NR5" s="132"/>
      <c r="NS5" s="94" t="s">
        <v>25</v>
      </c>
      <c r="NT5" s="7"/>
      <c r="NU5" s="7"/>
      <c r="NV5" s="7"/>
      <c r="NW5" s="7"/>
      <c r="NX5" s="7"/>
      <c r="NY5" s="26"/>
      <c r="NZ5" s="24"/>
      <c r="OA5" s="24"/>
      <c r="OB5" s="132" t="s">
        <v>429</v>
      </c>
      <c r="OC5" s="94" t="s">
        <v>25</v>
      </c>
      <c r="OD5" s="7">
        <v>91.992836204839676</v>
      </c>
      <c r="OE5" s="7">
        <v>95.151295218225471</v>
      </c>
      <c r="OF5" s="7">
        <v>91.36540190265687</v>
      </c>
      <c r="OG5" s="7"/>
      <c r="OH5" s="7">
        <v>92.187990003941508</v>
      </c>
      <c r="OI5" s="26">
        <v>94.55854140247277</v>
      </c>
      <c r="OJ5" s="24"/>
      <c r="OK5" s="24"/>
      <c r="OL5" s="132"/>
      <c r="OM5" s="94" t="s">
        <v>25</v>
      </c>
      <c r="ON5" s="7"/>
      <c r="OO5" s="7"/>
      <c r="OP5" s="7"/>
      <c r="OQ5" s="7"/>
      <c r="OR5" s="7"/>
      <c r="OS5" s="26"/>
      <c r="OT5" s="24"/>
      <c r="OU5" s="24"/>
      <c r="OV5" s="132"/>
      <c r="OW5" s="94" t="s">
        <v>25</v>
      </c>
      <c r="OX5" s="7"/>
      <c r="OY5" s="7"/>
      <c r="OZ5" s="7"/>
      <c r="PA5" s="7"/>
      <c r="PB5" s="7"/>
      <c r="PC5" s="26"/>
      <c r="PD5" s="24"/>
      <c r="PE5" s="24"/>
      <c r="PF5" s="132" t="s">
        <v>429</v>
      </c>
      <c r="PG5" s="94" t="s">
        <v>25</v>
      </c>
      <c r="PH5" s="7">
        <v>93.64380798975715</v>
      </c>
      <c r="PI5" s="7">
        <v>96.197414982575609</v>
      </c>
      <c r="PJ5" s="7">
        <v>93.117845829251891</v>
      </c>
      <c r="PK5" s="7"/>
      <c r="PL5" s="7">
        <v>93.805193976339012</v>
      </c>
      <c r="PM5" s="26">
        <v>95.838825098815292</v>
      </c>
      <c r="PN5" s="24"/>
      <c r="PO5" s="24"/>
      <c r="PP5" s="132"/>
      <c r="PQ5" s="94" t="s">
        <v>25</v>
      </c>
      <c r="PR5" s="7"/>
      <c r="PS5" s="7"/>
      <c r="PT5" s="7"/>
      <c r="PU5" s="7"/>
      <c r="PV5" s="7"/>
      <c r="PW5" s="26"/>
      <c r="PX5" s="24"/>
      <c r="PY5" s="24"/>
    </row>
    <row xmlns:x14ac="http://schemas.microsoft.com/office/spreadsheetml/2009/9/ac" r="6" s="4" customFormat="true" ht="15.6" customHeight="true" x14ac:dyDescent="0.25">
      <c r="A6" s="419" t="str">
        <f ca="true">IF(ISBLANK('Data Summary'!A8),"",'Data Summary'!A8)</f>
        <v>IND_2005_HDS</v>
      </c>
      <c r="B6" s="144"/>
      <c r="C6" s="95" t="s">
        <v>26</v>
      </c>
      <c r="D6" s="19"/>
      <c r="E6" s="7"/>
      <c r="F6" s="7"/>
      <c r="G6" s="7"/>
      <c r="H6" s="7"/>
      <c r="I6" s="26"/>
      <c r="J6" s="24"/>
      <c r="K6" s="24"/>
      <c r="L6" s="144"/>
      <c r="M6" s="95" t="s">
        <v>26</v>
      </c>
      <c r="N6" s="19"/>
      <c r="O6" s="7"/>
      <c r="P6" s="7"/>
      <c r="Q6" s="7"/>
      <c r="R6" s="7"/>
      <c r="S6" s="26"/>
      <c r="T6" s="24"/>
      <c r="U6" s="24"/>
      <c r="V6" s="144"/>
      <c r="W6" s="95" t="s">
        <v>26</v>
      </c>
      <c r="X6" s="19"/>
      <c r="Y6" s="7"/>
      <c r="Z6" s="7"/>
      <c r="AA6" s="7"/>
      <c r="AB6" s="7"/>
      <c r="AC6" s="26"/>
      <c r="AD6" s="24"/>
      <c r="AE6" s="24"/>
      <c r="AF6" s="144"/>
      <c r="AG6" s="95" t="s">
        <v>26</v>
      </c>
      <c r="AH6" s="19"/>
      <c r="AI6" s="7"/>
      <c r="AJ6" s="7"/>
      <c r="AK6" s="7"/>
      <c r="AL6" s="7"/>
      <c r="AM6" s="26"/>
      <c r="AN6" s="24"/>
      <c r="AO6" s="24"/>
      <c r="AP6" s="144"/>
      <c r="AQ6" s="95" t="s">
        <v>26</v>
      </c>
      <c r="AR6" s="19"/>
      <c r="AS6" s="7"/>
      <c r="AT6" s="7"/>
      <c r="AU6" s="7"/>
      <c r="AV6" s="7"/>
      <c r="AW6" s="26"/>
      <c r="AX6" s="24"/>
      <c r="AY6" s="24"/>
      <c r="AZ6" s="144"/>
      <c r="BA6" s="95" t="s">
        <v>26</v>
      </c>
      <c r="BB6" s="19"/>
      <c r="BC6" s="7"/>
      <c r="BD6" s="7"/>
      <c r="BE6" s="7"/>
      <c r="BF6" s="7"/>
      <c r="BG6" s="26"/>
      <c r="BH6" s="24"/>
      <c r="BI6" s="24"/>
      <c r="BJ6" s="144"/>
      <c r="BK6" s="95" t="s">
        <v>26</v>
      </c>
      <c r="BL6" s="19"/>
      <c r="BM6" s="7"/>
      <c r="BN6" s="7"/>
      <c r="BO6" s="7"/>
      <c r="BP6" s="7"/>
      <c r="BQ6" s="26"/>
      <c r="BR6" s="24"/>
      <c r="BS6" s="24"/>
      <c r="BT6" s="144"/>
      <c r="BU6" s="95" t="s">
        <v>26</v>
      </c>
      <c r="BV6" s="19"/>
      <c r="BW6" s="7"/>
      <c r="BX6" s="7"/>
      <c r="BY6" s="7"/>
      <c r="BZ6" s="7"/>
      <c r="CA6" s="26"/>
      <c r="CB6" s="24"/>
      <c r="CC6" s="24"/>
      <c r="CD6" s="144"/>
      <c r="CE6" s="95" t="s">
        <v>26</v>
      </c>
      <c r="CF6" s="19"/>
      <c r="CG6" s="7"/>
      <c r="CH6" s="7"/>
      <c r="CI6" s="7"/>
      <c r="CJ6" s="7"/>
      <c r="CK6" s="26"/>
      <c r="CL6" s="24"/>
      <c r="CM6" s="24"/>
      <c r="CN6" s="144"/>
      <c r="CO6" s="95" t="s">
        <v>26</v>
      </c>
      <c r="CP6" s="19"/>
      <c r="CQ6" s="7"/>
      <c r="CR6" s="7"/>
      <c r="CS6" s="7"/>
      <c r="CT6" s="7"/>
      <c r="CU6" s="26"/>
      <c r="CV6" s="24"/>
      <c r="CW6" s="24"/>
      <c r="CX6" s="144"/>
      <c r="CY6" s="95" t="s">
        <v>26</v>
      </c>
      <c r="CZ6" s="19"/>
      <c r="DA6" s="7"/>
      <c r="DB6" s="7"/>
      <c r="DC6" s="7"/>
      <c r="DD6" s="7"/>
      <c r="DE6" s="26"/>
      <c r="DF6" s="24"/>
      <c r="DG6" s="24"/>
      <c r="DH6" s="144"/>
      <c r="DI6" s="95" t="s">
        <v>26</v>
      </c>
      <c r="DJ6" s="19"/>
      <c r="DK6" s="7"/>
      <c r="DL6" s="7"/>
      <c r="DM6" s="7"/>
      <c r="DN6" s="7"/>
      <c r="DO6" s="26"/>
      <c r="DP6" s="24"/>
      <c r="DQ6" s="24"/>
      <c r="DR6" s="144"/>
      <c r="DS6" s="95" t="s">
        <v>26</v>
      </c>
      <c r="DT6" s="19"/>
      <c r="DU6" s="7"/>
      <c r="DV6" s="7"/>
      <c r="DW6" s="7"/>
      <c r="DX6" s="7"/>
      <c r="DY6" s="26"/>
      <c r="DZ6" s="24"/>
      <c r="EA6" s="24"/>
      <c r="EB6" s="144"/>
      <c r="EC6" s="95" t="s">
        <v>26</v>
      </c>
      <c r="ED6" s="19"/>
      <c r="EE6" s="7"/>
      <c r="EF6" s="7"/>
      <c r="EG6" s="7"/>
      <c r="EH6" s="7"/>
      <c r="EI6" s="26"/>
      <c r="EJ6" s="24"/>
      <c r="EK6" s="24"/>
      <c r="EL6" s="144"/>
      <c r="EM6" s="95" t="s">
        <v>26</v>
      </c>
      <c r="EN6" s="19"/>
      <c r="EO6" s="7"/>
      <c r="EP6" s="7"/>
      <c r="EQ6" s="7"/>
      <c r="ER6" s="7"/>
      <c r="ES6" s="26"/>
      <c r="ET6" s="24"/>
      <c r="EU6" s="24"/>
      <c r="EV6" s="144"/>
      <c r="EW6" s="95" t="s">
        <v>26</v>
      </c>
      <c r="EX6" s="19"/>
      <c r="EY6" s="7"/>
      <c r="EZ6" s="7"/>
      <c r="FA6" s="7"/>
      <c r="FB6" s="7"/>
      <c r="FC6" s="26"/>
      <c r="FD6" s="24"/>
      <c r="FE6" s="24"/>
      <c r="FF6" s="144"/>
      <c r="FG6" s="95" t="s">
        <v>26</v>
      </c>
      <c r="FH6" s="19"/>
      <c r="FI6" s="7"/>
      <c r="FJ6" s="7"/>
      <c r="FK6" s="7"/>
      <c r="FL6" s="7"/>
      <c r="FM6" s="26"/>
      <c r="FN6" s="24"/>
      <c r="FO6" s="24"/>
      <c r="FP6" s="144"/>
      <c r="FQ6" s="95" t="s">
        <v>26</v>
      </c>
      <c r="FR6" s="19"/>
      <c r="FS6" s="7"/>
      <c r="FT6" s="7"/>
      <c r="FU6" s="7"/>
      <c r="FV6" s="7"/>
      <c r="FW6" s="26"/>
      <c r="FX6" s="24"/>
      <c r="FY6" s="24"/>
      <c r="FZ6" s="144"/>
      <c r="GA6" s="95" t="s">
        <v>26</v>
      </c>
      <c r="GB6" s="19"/>
      <c r="GC6" s="7"/>
      <c r="GD6" s="7"/>
      <c r="GE6" s="7"/>
      <c r="GF6" s="7"/>
      <c r="GG6" s="26"/>
      <c r="GH6" s="24"/>
      <c r="GI6" s="24"/>
      <c r="GJ6" s="144"/>
      <c r="GK6" s="95" t="s">
        <v>26</v>
      </c>
      <c r="GL6" s="19"/>
      <c r="GM6" s="7"/>
      <c r="GN6" s="7"/>
      <c r="GO6" s="7"/>
      <c r="GP6" s="7"/>
      <c r="GQ6" s="26"/>
      <c r="GR6" s="24"/>
      <c r="GS6" s="24"/>
      <c r="GT6" s="144"/>
      <c r="GU6" s="95" t="s">
        <v>26</v>
      </c>
      <c r="GV6" s="19"/>
      <c r="GW6" s="7"/>
      <c r="GX6" s="7"/>
      <c r="GY6" s="7"/>
      <c r="GZ6" s="7"/>
      <c r="HA6" s="26"/>
      <c r="HB6" s="24"/>
      <c r="HC6" s="24"/>
      <c r="HD6" s="144"/>
      <c r="HE6" s="95" t="s">
        <v>26</v>
      </c>
      <c r="HF6" s="19"/>
      <c r="HG6" s="7"/>
      <c r="HH6" s="7"/>
      <c r="HI6" s="7"/>
      <c r="HJ6" s="7"/>
      <c r="HK6" s="26"/>
      <c r="HL6" s="24"/>
      <c r="HM6" s="24"/>
      <c r="HN6" s="144"/>
      <c r="HO6" s="95" t="s">
        <v>26</v>
      </c>
      <c r="HP6" s="19"/>
      <c r="HQ6" s="7"/>
      <c r="HR6" s="7"/>
      <c r="HS6" s="7"/>
      <c r="HT6" s="7"/>
      <c r="HU6" s="26"/>
      <c r="HV6" s="24"/>
      <c r="HW6" s="24"/>
      <c r="HX6" s="144"/>
      <c r="HY6" s="95" t="s">
        <v>26</v>
      </c>
      <c r="HZ6" s="19"/>
      <c r="IA6" s="7"/>
      <c r="IB6" s="7"/>
      <c r="IC6" s="7"/>
      <c r="ID6" s="7"/>
      <c r="IE6" s="26"/>
      <c r="IF6" s="24"/>
      <c r="IG6" s="24"/>
      <c r="IH6" s="132"/>
      <c r="II6" s="95" t="s">
        <v>26</v>
      </c>
      <c r="IJ6" s="19"/>
      <c r="IK6" s="7"/>
      <c r="IL6" s="7"/>
      <c r="IM6" s="7"/>
      <c r="IN6" s="7"/>
      <c r="IO6" s="26"/>
      <c r="IP6" s="24"/>
      <c r="IQ6" s="24"/>
      <c r="IR6" s="132"/>
      <c r="IS6" s="95" t="s">
        <v>26</v>
      </c>
      <c r="IT6" s="19"/>
      <c r="IU6" s="7"/>
      <c r="IV6" s="7"/>
      <c r="IW6" s="7"/>
      <c r="IX6" s="7"/>
      <c r="IY6" s="26"/>
      <c r="IZ6" s="24"/>
      <c r="JA6" s="24"/>
      <c r="JB6" s="132"/>
      <c r="JC6" s="95" t="s">
        <v>26</v>
      </c>
      <c r="JD6" s="19"/>
      <c r="JE6" s="7"/>
      <c r="JF6" s="7"/>
      <c r="JG6" s="7"/>
      <c r="JH6" s="7"/>
      <c r="JI6" s="26"/>
      <c r="JJ6" s="24"/>
      <c r="JK6" s="24"/>
      <c r="JL6" s="132"/>
      <c r="JM6" s="95" t="s">
        <v>26</v>
      </c>
      <c r="JN6" s="19"/>
      <c r="JO6" s="7"/>
      <c r="JP6" s="7"/>
      <c r="JQ6" s="7"/>
      <c r="JR6" s="7"/>
      <c r="JS6" s="26"/>
      <c r="JT6" s="24"/>
      <c r="JU6" s="24"/>
      <c r="JV6" s="132"/>
      <c r="JW6" s="95" t="s">
        <v>26</v>
      </c>
      <c r="JX6" s="19"/>
      <c r="JY6" s="7"/>
      <c r="JZ6" s="7"/>
      <c r="KA6" s="7"/>
      <c r="KB6" s="7"/>
      <c r="KC6" s="26"/>
      <c r="KD6" s="24"/>
      <c r="KE6" s="24"/>
      <c r="KF6" s="132"/>
      <c r="KG6" s="95" t="s">
        <v>26</v>
      </c>
      <c r="KH6" s="19"/>
      <c r="KI6" s="7"/>
      <c r="KJ6" s="7"/>
      <c r="KK6" s="7"/>
      <c r="KL6" s="7"/>
      <c r="KM6" s="26"/>
      <c r="KN6" s="24"/>
      <c r="KO6" s="24"/>
      <c r="KP6" s="132"/>
      <c r="KQ6" s="95" t="s">
        <v>26</v>
      </c>
      <c r="KR6" s="19"/>
      <c r="KS6" s="7"/>
      <c r="KT6" s="7"/>
      <c r="KU6" s="7"/>
      <c r="KV6" s="7"/>
      <c r="KW6" s="26"/>
      <c r="KX6" s="24"/>
      <c r="KY6" s="24"/>
      <c r="KZ6" s="132"/>
      <c r="LA6" s="95" t="s">
        <v>26</v>
      </c>
      <c r="LB6" s="19"/>
      <c r="LC6" s="7"/>
      <c r="LD6" s="7"/>
      <c r="LE6" s="7"/>
      <c r="LF6" s="7"/>
      <c r="LG6" s="26"/>
      <c r="LH6" s="24"/>
      <c r="LI6" s="24"/>
      <c r="LJ6" s="132"/>
      <c r="LK6" s="95" t="s">
        <v>26</v>
      </c>
      <c r="LL6" s="19"/>
      <c r="LM6" s="7"/>
      <c r="LN6" s="7"/>
      <c r="LO6" s="7"/>
      <c r="LP6" s="7"/>
      <c r="LQ6" s="26"/>
      <c r="LR6" s="24"/>
      <c r="LS6" s="24"/>
      <c r="LT6" s="132"/>
      <c r="LU6" s="95" t="s">
        <v>26</v>
      </c>
      <c r="LV6" s="19"/>
      <c r="LW6" s="7"/>
      <c r="LX6" s="7"/>
      <c r="LY6" s="7"/>
      <c r="LZ6" s="7"/>
      <c r="MA6" s="26"/>
      <c r="MB6" s="24"/>
      <c r="MC6" s="24"/>
      <c r="MD6" s="132"/>
      <c r="ME6" s="95" t="s">
        <v>26</v>
      </c>
      <c r="MF6" s="19"/>
      <c r="MG6" s="7"/>
      <c r="MH6" s="7"/>
      <c r="MI6" s="7"/>
      <c r="MJ6" s="7"/>
      <c r="MK6" s="26"/>
      <c r="ML6" s="24"/>
      <c r="MM6" s="24"/>
      <c r="MN6" s="132"/>
      <c r="MO6" s="95" t="s">
        <v>26</v>
      </c>
      <c r="MP6" s="19"/>
      <c r="MQ6" s="7"/>
      <c r="MR6" s="7"/>
      <c r="MS6" s="7"/>
      <c r="MT6" s="7"/>
      <c r="MU6" s="26"/>
      <c r="MV6" s="24"/>
      <c r="MW6" s="24"/>
      <c r="MX6" s="132"/>
      <c r="MY6" s="95" t="s">
        <v>26</v>
      </c>
      <c r="MZ6" s="19"/>
      <c r="NA6" s="7"/>
      <c r="NB6" s="7"/>
      <c r="NC6" s="7"/>
      <c r="ND6" s="7"/>
      <c r="NE6" s="26"/>
      <c r="NF6" s="24"/>
      <c r="NG6" s="24"/>
      <c r="NH6" s="132"/>
      <c r="NI6" s="95" t="s">
        <v>26</v>
      </c>
      <c r="NJ6" s="19"/>
      <c r="NK6" s="7"/>
      <c r="NL6" s="7"/>
      <c r="NM6" s="7"/>
      <c r="NN6" s="7"/>
      <c r="NO6" s="26"/>
      <c r="NP6" s="24"/>
      <c r="NQ6" s="24"/>
      <c r="NR6" s="132"/>
      <c r="NS6" s="95" t="s">
        <v>26</v>
      </c>
      <c r="NT6" s="19"/>
      <c r="NU6" s="7"/>
      <c r="NV6" s="7"/>
      <c r="NW6" s="7"/>
      <c r="NX6" s="7"/>
      <c r="NY6" s="26"/>
      <c r="NZ6" s="24"/>
      <c r="OA6" s="24"/>
      <c r="OB6" s="132"/>
      <c r="OC6" s="95" t="s">
        <v>26</v>
      </c>
      <c r="OD6" s="19"/>
      <c r="OE6" s="7"/>
      <c r="OF6" s="7"/>
      <c r="OG6" s="7"/>
      <c r="OH6" s="7"/>
      <c r="OI6" s="26"/>
      <c r="OJ6" s="24"/>
      <c r="OK6" s="24"/>
      <c r="OL6" s="132"/>
      <c r="OM6" s="95" t="s">
        <v>26</v>
      </c>
      <c r="ON6" s="19"/>
      <c r="OO6" s="7"/>
      <c r="OP6" s="7"/>
      <c r="OQ6" s="7"/>
      <c r="OR6" s="7"/>
      <c r="OS6" s="26"/>
      <c r="OT6" s="24"/>
      <c r="OU6" s="24"/>
      <c r="OV6" s="132"/>
      <c r="OW6" s="95" t="s">
        <v>26</v>
      </c>
      <c r="OX6" s="19"/>
      <c r="OY6" s="7"/>
      <c r="OZ6" s="7"/>
      <c r="PA6" s="7"/>
      <c r="PB6" s="7"/>
      <c r="PC6" s="26"/>
      <c r="PD6" s="24"/>
      <c r="PE6" s="24"/>
      <c r="PF6" s="132"/>
      <c r="PG6" s="95" t="s">
        <v>26</v>
      </c>
      <c r="PH6" s="19"/>
      <c r="PI6" s="7"/>
      <c r="PJ6" s="7"/>
      <c r="PK6" s="7"/>
      <c r="PL6" s="7"/>
      <c r="PM6" s="26"/>
      <c r="PN6" s="24"/>
      <c r="PO6" s="24"/>
      <c r="PP6" s="132"/>
      <c r="PQ6" s="95" t="s">
        <v>26</v>
      </c>
      <c r="PR6" s="19"/>
      <c r="PS6" s="7"/>
      <c r="PT6" s="7"/>
      <c r="PU6" s="7"/>
      <c r="PV6" s="7"/>
      <c r="PW6" s="26"/>
      <c r="PX6" s="24"/>
      <c r="PY6" s="24"/>
    </row>
    <row xmlns:x14ac="http://schemas.microsoft.com/office/spreadsheetml/2009/9/ac" r="7" s="4" customFormat="true" x14ac:dyDescent="0.25">
      <c r="A7" s="419" t="str">
        <f ca="true">IF(ISBLANK('Data Summary'!A9),"",'Data Summary'!A9)</f>
        <v>IND_2005_EMIS</v>
      </c>
      <c r="B7" s="144"/>
      <c r="C7" s="95" t="s">
        <v>126</v>
      </c>
      <c r="D7" s="7"/>
      <c r="E7" s="7"/>
      <c r="F7" s="7"/>
      <c r="G7" s="7"/>
      <c r="H7" s="7"/>
      <c r="I7" s="26"/>
      <c r="J7" s="24"/>
      <c r="K7" s="24"/>
      <c r="L7" s="144"/>
      <c r="M7" s="95" t="s">
        <v>126</v>
      </c>
      <c r="N7" s="7"/>
      <c r="O7" s="7"/>
      <c r="P7" s="7"/>
      <c r="Q7" s="7"/>
      <c r="R7" s="7"/>
      <c r="S7" s="26"/>
      <c r="T7" s="24"/>
      <c r="U7" s="24"/>
      <c r="V7" s="144"/>
      <c r="W7" s="95" t="s">
        <v>126</v>
      </c>
      <c r="X7" s="7"/>
      <c r="Y7" s="7"/>
      <c r="Z7" s="7"/>
      <c r="AA7" s="7"/>
      <c r="AB7" s="7"/>
      <c r="AC7" s="26"/>
      <c r="AD7" s="24"/>
      <c r="AE7" s="24"/>
      <c r="AF7" s="144"/>
      <c r="AG7" s="95" t="s">
        <v>126</v>
      </c>
      <c r="AH7" s="7"/>
      <c r="AI7" s="7"/>
      <c r="AJ7" s="7"/>
      <c r="AK7" s="7"/>
      <c r="AL7" s="7"/>
      <c r="AM7" s="26"/>
      <c r="AN7" s="24"/>
      <c r="AO7" s="24"/>
      <c r="AP7" s="144"/>
      <c r="AQ7" s="95" t="s">
        <v>126</v>
      </c>
      <c r="AR7" s="7"/>
      <c r="AS7" s="7"/>
      <c r="AT7" s="7"/>
      <c r="AU7" s="7"/>
      <c r="AV7" s="7"/>
      <c r="AW7" s="26"/>
      <c r="AX7" s="24"/>
      <c r="AY7" s="24"/>
      <c r="AZ7" s="144"/>
      <c r="BA7" s="95" t="s">
        <v>126</v>
      </c>
      <c r="BB7" s="7"/>
      <c r="BC7" s="7"/>
      <c r="BD7" s="7"/>
      <c r="BE7" s="7"/>
      <c r="BF7" s="7"/>
      <c r="BG7" s="26"/>
      <c r="BH7" s="24"/>
      <c r="BI7" s="24"/>
      <c r="BJ7" s="144"/>
      <c r="BK7" s="95" t="s">
        <v>126</v>
      </c>
      <c r="BL7" s="7"/>
      <c r="BM7" s="7"/>
      <c r="BN7" s="7"/>
      <c r="BO7" s="7"/>
      <c r="BP7" s="7"/>
      <c r="BQ7" s="26"/>
      <c r="BR7" s="24"/>
      <c r="BS7" s="24"/>
      <c r="BT7" s="144"/>
      <c r="BU7" s="95" t="s">
        <v>126</v>
      </c>
      <c r="BV7" s="7"/>
      <c r="BW7" s="7"/>
      <c r="BX7" s="7"/>
      <c r="BY7" s="7"/>
      <c r="BZ7" s="7"/>
      <c r="CA7" s="26"/>
      <c r="CB7" s="24"/>
      <c r="CC7" s="24"/>
      <c r="CD7" s="144"/>
      <c r="CE7" s="95" t="s">
        <v>126</v>
      </c>
      <c r="CF7" s="7"/>
      <c r="CG7" s="7"/>
      <c r="CH7" s="7"/>
      <c r="CI7" s="7"/>
      <c r="CJ7" s="7"/>
      <c r="CK7" s="26"/>
      <c r="CL7" s="24"/>
      <c r="CM7" s="24"/>
      <c r="CN7" s="144"/>
      <c r="CO7" s="95" t="s">
        <v>126</v>
      </c>
      <c r="CP7" s="7"/>
      <c r="CQ7" s="7"/>
      <c r="CR7" s="7"/>
      <c r="CS7" s="7"/>
      <c r="CT7" s="7"/>
      <c r="CU7" s="26"/>
      <c r="CV7" s="24"/>
      <c r="CW7" s="24"/>
      <c r="CX7" s="144"/>
      <c r="CY7" s="95" t="s">
        <v>126</v>
      </c>
      <c r="CZ7" s="7"/>
      <c r="DA7" s="7"/>
      <c r="DB7" s="7"/>
      <c r="DC7" s="7"/>
      <c r="DD7" s="7"/>
      <c r="DE7" s="26"/>
      <c r="DF7" s="24"/>
      <c r="DG7" s="24"/>
      <c r="DH7" s="144"/>
      <c r="DI7" s="95" t="s">
        <v>126</v>
      </c>
      <c r="DJ7" s="7"/>
      <c r="DK7" s="7"/>
      <c r="DL7" s="7"/>
      <c r="DM7" s="7"/>
      <c r="DN7" s="7"/>
      <c r="DO7" s="26"/>
      <c r="DP7" s="24"/>
      <c r="DQ7" s="24"/>
      <c r="DR7" s="144"/>
      <c r="DS7" s="95" t="s">
        <v>126</v>
      </c>
      <c r="DT7" s="7"/>
      <c r="DU7" s="7"/>
      <c r="DV7" s="7"/>
      <c r="DW7" s="7"/>
      <c r="DX7" s="7"/>
      <c r="DY7" s="26"/>
      <c r="DZ7" s="24"/>
      <c r="EA7" s="24"/>
      <c r="EB7" s="144"/>
      <c r="EC7" s="95" t="s">
        <v>126</v>
      </c>
      <c r="ED7" s="7"/>
      <c r="EE7" s="7"/>
      <c r="EF7" s="7"/>
      <c r="EG7" s="7"/>
      <c r="EH7" s="7"/>
      <c r="EI7" s="26"/>
      <c r="EJ7" s="24"/>
      <c r="EK7" s="24"/>
      <c r="EL7" s="144"/>
      <c r="EM7" s="95" t="s">
        <v>126</v>
      </c>
      <c r="EN7" s="7"/>
      <c r="EO7" s="7"/>
      <c r="EP7" s="7"/>
      <c r="EQ7" s="7"/>
      <c r="ER7" s="7"/>
      <c r="ES7" s="26"/>
      <c r="ET7" s="24"/>
      <c r="EU7" s="24"/>
      <c r="EV7" s="144"/>
      <c r="EW7" s="95" t="s">
        <v>126</v>
      </c>
      <c r="EX7" s="7"/>
      <c r="EY7" s="7"/>
      <c r="EZ7" s="7"/>
      <c r="FA7" s="7"/>
      <c r="FB7" s="7"/>
      <c r="FC7" s="26"/>
      <c r="FD7" s="24"/>
      <c r="FE7" s="24"/>
      <c r="FF7" s="144"/>
      <c r="FG7" s="95" t="s">
        <v>126</v>
      </c>
      <c r="FH7" s="7"/>
      <c r="FI7" s="7"/>
      <c r="FJ7" s="7"/>
      <c r="FK7" s="7"/>
      <c r="FL7" s="7"/>
      <c r="FM7" s="26"/>
      <c r="FN7" s="24"/>
      <c r="FO7" s="24"/>
      <c r="FP7" s="144"/>
      <c r="FQ7" s="95" t="s">
        <v>126</v>
      </c>
      <c r="FR7" s="7"/>
      <c r="FS7" s="7"/>
      <c r="FT7" s="7"/>
      <c r="FU7" s="7"/>
      <c r="FV7" s="7"/>
      <c r="FW7" s="26"/>
      <c r="FX7" s="24"/>
      <c r="FY7" s="24"/>
      <c r="FZ7" s="144"/>
      <c r="GA7" s="95" t="s">
        <v>126</v>
      </c>
      <c r="GB7" s="7"/>
      <c r="GC7" s="7"/>
      <c r="GD7" s="7"/>
      <c r="GE7" s="7"/>
      <c r="GF7" s="7"/>
      <c r="GG7" s="26"/>
      <c r="GH7" s="24"/>
      <c r="GI7" s="24"/>
      <c r="GJ7" s="144"/>
      <c r="GK7" s="95" t="s">
        <v>126</v>
      </c>
      <c r="GL7" s="7"/>
      <c r="GM7" s="7"/>
      <c r="GN7" s="7"/>
      <c r="GO7" s="7"/>
      <c r="GP7" s="7"/>
      <c r="GQ7" s="26"/>
      <c r="GR7" s="24"/>
      <c r="GS7" s="24"/>
      <c r="GT7" s="144"/>
      <c r="GU7" s="95" t="s">
        <v>126</v>
      </c>
      <c r="GV7" s="7"/>
      <c r="GW7" s="7"/>
      <c r="GX7" s="7"/>
      <c r="GY7" s="7"/>
      <c r="GZ7" s="7"/>
      <c r="HA7" s="26"/>
      <c r="HB7" s="24"/>
      <c r="HC7" s="24"/>
      <c r="HD7" s="144"/>
      <c r="HE7" s="95" t="s">
        <v>126</v>
      </c>
      <c r="HF7" s="7"/>
      <c r="HG7" s="7"/>
      <c r="HH7" s="7"/>
      <c r="HI7" s="7"/>
      <c r="HJ7" s="7"/>
      <c r="HK7" s="26"/>
      <c r="HL7" s="24"/>
      <c r="HM7" s="24"/>
      <c r="HN7" s="144"/>
      <c r="HO7" s="95" t="s">
        <v>126</v>
      </c>
      <c r="HP7" s="7"/>
      <c r="HQ7" s="7"/>
      <c r="HR7" s="7"/>
      <c r="HS7" s="7"/>
      <c r="HT7" s="7"/>
      <c r="HU7" s="26"/>
      <c r="HV7" s="24"/>
      <c r="HW7" s="24"/>
      <c r="HX7" s="144"/>
      <c r="HY7" s="95" t="s">
        <v>126</v>
      </c>
      <c r="HZ7" s="7"/>
      <c r="IA7" s="7"/>
      <c r="IB7" s="7"/>
      <c r="IC7" s="7"/>
      <c r="ID7" s="7"/>
      <c r="IE7" s="26"/>
      <c r="IF7" s="24"/>
      <c r="IG7" s="24"/>
      <c r="IH7" s="132"/>
      <c r="II7" s="95" t="s">
        <v>126</v>
      </c>
      <c r="IJ7" s="7"/>
      <c r="IK7" s="7"/>
      <c r="IL7" s="7"/>
      <c r="IM7" s="7"/>
      <c r="IN7" s="7"/>
      <c r="IO7" s="26"/>
      <c r="IP7" s="24"/>
      <c r="IQ7" s="24"/>
      <c r="IR7" s="132"/>
      <c r="IS7" s="95" t="s">
        <v>126</v>
      </c>
      <c r="IT7" s="7"/>
      <c r="IU7" s="7"/>
      <c r="IV7" s="7"/>
      <c r="IW7" s="7"/>
      <c r="IX7" s="7"/>
      <c r="IY7" s="26"/>
      <c r="IZ7" s="24"/>
      <c r="JA7" s="24"/>
      <c r="JB7" s="132" t="s">
        <v>217</v>
      </c>
      <c r="JC7" s="95" t="s">
        <v>126</v>
      </c>
      <c r="JD7" s="7">
        <f>(21.25+39.39+37.7)/100*JD5</f>
        <v>72.319235999999989</v>
      </c>
      <c r="JE7" s="7">
        <f>(19.2+23.15+56.32)/100*JE5</f>
        <v>78.649856999999997</v>
      </c>
      <c r="JF7" s="7">
        <f>(40.88+21.43+35.98)/100*JF5</f>
        <v>71.732041999999993</v>
      </c>
      <c r="JG7" s="7"/>
      <c r="JH7" s="7">
        <f>98.26/100*JH5</f>
        <v>71.582409999999996</v>
      </c>
      <c r="JI7" s="26">
        <f>98.85/100*JI5</f>
        <v>77.745525000000001</v>
      </c>
      <c r="JJ7" s="24"/>
      <c r="JK7" s="24"/>
      <c r="JL7" s="132"/>
      <c r="JM7" s="95" t="s">
        <v>126</v>
      </c>
      <c r="JN7" s="7"/>
      <c r="JO7" s="7"/>
      <c r="JP7" s="7"/>
      <c r="JQ7" s="7"/>
      <c r="JR7" s="7"/>
      <c r="JS7" s="26"/>
      <c r="JT7" s="24"/>
      <c r="JU7" s="24"/>
      <c r="JV7" s="132"/>
      <c r="JW7" s="95" t="s">
        <v>126</v>
      </c>
      <c r="JX7" s="7"/>
      <c r="JY7" s="7"/>
      <c r="JZ7" s="7"/>
      <c r="KA7" s="7"/>
      <c r="KB7" s="7"/>
      <c r="KC7" s="26"/>
      <c r="KD7" s="24"/>
      <c r="KE7" s="24"/>
      <c r="KF7" s="132"/>
      <c r="KG7" s="95" t="s">
        <v>126</v>
      </c>
      <c r="KH7" s="7"/>
      <c r="KI7" s="7"/>
      <c r="KJ7" s="7"/>
      <c r="KK7" s="7"/>
      <c r="KL7" s="7"/>
      <c r="KM7" s="26"/>
      <c r="KN7" s="24"/>
      <c r="KO7" s="24"/>
      <c r="KP7" s="132" t="s">
        <v>325</v>
      </c>
      <c r="KQ7" s="95" t="s">
        <v>126</v>
      </c>
      <c r="KR7" s="7">
        <v>78.568280000000001</v>
      </c>
      <c r="KS7" s="7">
        <v>88.755830000000003</v>
      </c>
      <c r="KT7" s="7">
        <v>77.234769999999997</v>
      </c>
      <c r="KU7" s="7"/>
      <c r="KV7" s="7">
        <v>78.323324929928134</v>
      </c>
      <c r="KW7" s="26">
        <v>87.329497397043227</v>
      </c>
      <c r="KX7" s="24"/>
      <c r="KY7" s="24"/>
      <c r="KZ7" s="132"/>
      <c r="LA7" s="95" t="s">
        <v>126</v>
      </c>
      <c r="LB7" s="7"/>
      <c r="LC7" s="7"/>
      <c r="LD7" s="7"/>
      <c r="LE7" s="7"/>
      <c r="LF7" s="7"/>
      <c r="LG7" s="26"/>
      <c r="LH7" s="24"/>
      <c r="LI7" s="24"/>
      <c r="LJ7" s="132"/>
      <c r="LK7" s="95" t="s">
        <v>126</v>
      </c>
      <c r="LL7" s="7"/>
      <c r="LM7" s="7"/>
      <c r="LN7" s="7"/>
      <c r="LO7" s="7"/>
      <c r="LP7" s="7"/>
      <c r="LQ7" s="26"/>
      <c r="LR7" s="24"/>
      <c r="LS7" s="24"/>
      <c r="LT7" s="132"/>
      <c r="LU7" s="95" t="s">
        <v>126</v>
      </c>
      <c r="LV7" s="7"/>
      <c r="LW7" s="7"/>
      <c r="LX7" s="7"/>
      <c r="LY7" s="7"/>
      <c r="LZ7" s="7"/>
      <c r="MA7" s="26"/>
      <c r="MB7" s="24"/>
      <c r="MC7" s="24"/>
      <c r="MD7" s="132"/>
      <c r="ME7" s="95" t="s">
        <v>126</v>
      </c>
      <c r="MF7" s="7"/>
      <c r="MG7" s="7"/>
      <c r="MH7" s="7"/>
      <c r="MI7" s="7"/>
      <c r="MJ7" s="7"/>
      <c r="MK7" s="26"/>
      <c r="ML7" s="24"/>
      <c r="MM7" s="24"/>
      <c r="MN7" s="132"/>
      <c r="MO7" s="95" t="s">
        <v>126</v>
      </c>
      <c r="MP7" s="7"/>
      <c r="MQ7" s="7"/>
      <c r="MR7" s="7"/>
      <c r="MS7" s="7"/>
      <c r="MT7" s="7"/>
      <c r="MU7" s="26"/>
      <c r="MV7" s="24"/>
      <c r="MW7" s="24"/>
      <c r="MX7" s="132"/>
      <c r="MY7" s="95" t="s">
        <v>126</v>
      </c>
      <c r="MZ7" s="7"/>
      <c r="NA7" s="7"/>
      <c r="NB7" s="7"/>
      <c r="NC7" s="7"/>
      <c r="ND7" s="7"/>
      <c r="NE7" s="26"/>
      <c r="NF7" s="24"/>
      <c r="NG7" s="24"/>
      <c r="NH7" s="132"/>
      <c r="NI7" s="95" t="s">
        <v>126</v>
      </c>
      <c r="NJ7" s="7"/>
      <c r="NK7" s="7"/>
      <c r="NL7" s="7"/>
      <c r="NM7" s="7"/>
      <c r="NN7" s="7"/>
      <c r="NO7" s="26"/>
      <c r="NP7" s="24"/>
      <c r="NQ7" s="24"/>
      <c r="NR7" s="132"/>
      <c r="NS7" s="95" t="s">
        <v>126</v>
      </c>
      <c r="NT7" s="7"/>
      <c r="NU7" s="7"/>
      <c r="NV7" s="7"/>
      <c r="NW7" s="7"/>
      <c r="NX7" s="7"/>
      <c r="NY7" s="26"/>
      <c r="NZ7" s="24"/>
      <c r="OA7" s="24"/>
      <c r="OB7" s="132"/>
      <c r="OC7" s="95" t="s">
        <v>126</v>
      </c>
      <c r="OD7" s="7"/>
      <c r="OE7" s="7"/>
      <c r="OF7" s="7"/>
      <c r="OG7" s="7"/>
      <c r="OH7" s="7"/>
      <c r="OI7" s="26"/>
      <c r="OJ7" s="24"/>
      <c r="OK7" s="24"/>
      <c r="OL7" s="132"/>
      <c r="OM7" s="95" t="s">
        <v>126</v>
      </c>
      <c r="ON7" s="7"/>
      <c r="OO7" s="7"/>
      <c r="OP7" s="7"/>
      <c r="OQ7" s="7"/>
      <c r="OR7" s="7"/>
      <c r="OS7" s="26"/>
      <c r="OT7" s="24"/>
      <c r="OU7" s="24"/>
      <c r="OV7" s="132"/>
      <c r="OW7" s="95" t="s">
        <v>126</v>
      </c>
      <c r="OX7" s="7"/>
      <c r="OY7" s="7"/>
      <c r="OZ7" s="7"/>
      <c r="PA7" s="7"/>
      <c r="PB7" s="7"/>
      <c r="PC7" s="26"/>
      <c r="PD7" s="24"/>
      <c r="PE7" s="24"/>
      <c r="PF7" s="132"/>
      <c r="PG7" s="95" t="s">
        <v>126</v>
      </c>
      <c r="PH7" s="7"/>
      <c r="PI7" s="7"/>
      <c r="PJ7" s="7"/>
      <c r="PK7" s="7"/>
      <c r="PL7" s="7"/>
      <c r="PM7" s="26"/>
      <c r="PN7" s="24"/>
      <c r="PO7" s="24"/>
      <c r="PP7" s="132"/>
      <c r="PQ7" s="95" t="s">
        <v>126</v>
      </c>
      <c r="PR7" s="7"/>
      <c r="PS7" s="7"/>
      <c r="PT7" s="7"/>
      <c r="PU7" s="7"/>
      <c r="PV7" s="7"/>
      <c r="PW7" s="26"/>
      <c r="PX7" s="24"/>
      <c r="PY7" s="24"/>
    </row>
    <row xmlns:x14ac="http://schemas.microsoft.com/office/spreadsheetml/2009/9/ac" r="8" s="4" customFormat="true" x14ac:dyDescent="0.25">
      <c r="A8" s="419" t="str">
        <f ca="true">IF(ISBLANK('Data Summary'!A10),"",'Data Summary'!A10)</f>
        <v>IND_2005_ASER</v>
      </c>
      <c r="B8" s="144"/>
      <c r="C8" s="95" t="s">
        <v>127</v>
      </c>
      <c r="D8" s="19"/>
      <c r="E8" s="7"/>
      <c r="F8" s="7"/>
      <c r="G8" s="7"/>
      <c r="H8" s="7"/>
      <c r="I8" s="26"/>
      <c r="J8" s="24"/>
      <c r="K8" s="24"/>
      <c r="L8" s="144"/>
      <c r="M8" s="95" t="s">
        <v>127</v>
      </c>
      <c r="N8" s="19"/>
      <c r="O8" s="7"/>
      <c r="P8" s="7"/>
      <c r="Q8" s="7"/>
      <c r="R8" s="7"/>
      <c r="S8" s="26"/>
      <c r="T8" s="24"/>
      <c r="U8" s="24"/>
      <c r="V8" s="144"/>
      <c r="W8" s="95" t="s">
        <v>127</v>
      </c>
      <c r="X8" s="19"/>
      <c r="Y8" s="7"/>
      <c r="Z8" s="7"/>
      <c r="AA8" s="7"/>
      <c r="AB8" s="7"/>
      <c r="AC8" s="26"/>
      <c r="AD8" s="24"/>
      <c r="AE8" s="24"/>
      <c r="AF8" s="144"/>
      <c r="AG8" s="95" t="s">
        <v>127</v>
      </c>
      <c r="AH8" s="19"/>
      <c r="AI8" s="7"/>
      <c r="AJ8" s="7"/>
      <c r="AK8" s="7"/>
      <c r="AL8" s="7"/>
      <c r="AM8" s="26"/>
      <c r="AN8" s="24"/>
      <c r="AO8" s="24"/>
      <c r="AP8" s="144"/>
      <c r="AQ8" s="95" t="s">
        <v>127</v>
      </c>
      <c r="AR8" s="19"/>
      <c r="AS8" s="7"/>
      <c r="AT8" s="7"/>
      <c r="AU8" s="7"/>
      <c r="AV8" s="7"/>
      <c r="AW8" s="26"/>
      <c r="AX8" s="24"/>
      <c r="AY8" s="24"/>
      <c r="AZ8" s="144"/>
      <c r="BA8" s="95" t="s">
        <v>127</v>
      </c>
      <c r="BB8" s="19"/>
      <c r="BC8" s="7"/>
      <c r="BD8" s="7"/>
      <c r="BE8" s="7"/>
      <c r="BF8" s="7"/>
      <c r="BG8" s="26"/>
      <c r="BH8" s="24"/>
      <c r="BI8" s="24"/>
      <c r="BJ8" s="144"/>
      <c r="BK8" s="95" t="s">
        <v>127</v>
      </c>
      <c r="BL8" s="19"/>
      <c r="BM8" s="7"/>
      <c r="BN8" s="7"/>
      <c r="BO8" s="7"/>
      <c r="BP8" s="7"/>
      <c r="BQ8" s="26"/>
      <c r="BR8" s="24"/>
      <c r="BS8" s="24"/>
      <c r="BT8" s="144"/>
      <c r="BU8" s="95" t="s">
        <v>127</v>
      </c>
      <c r="BV8" s="19"/>
      <c r="BW8" s="7"/>
      <c r="BX8" s="7"/>
      <c r="BY8" s="7"/>
      <c r="BZ8" s="7"/>
      <c r="CA8" s="26"/>
      <c r="CB8" s="24"/>
      <c r="CC8" s="24"/>
      <c r="CD8" s="144"/>
      <c r="CE8" s="95" t="s">
        <v>127</v>
      </c>
      <c r="CF8" s="19"/>
      <c r="CG8" s="7"/>
      <c r="CH8" s="7"/>
      <c r="CI8" s="7"/>
      <c r="CJ8" s="7"/>
      <c r="CK8" s="26"/>
      <c r="CL8" s="24"/>
      <c r="CM8" s="24"/>
      <c r="CN8" s="144"/>
      <c r="CO8" s="95" t="s">
        <v>127</v>
      </c>
      <c r="CP8" s="19"/>
      <c r="CQ8" s="7"/>
      <c r="CR8" s="7"/>
      <c r="CS8" s="7"/>
      <c r="CT8" s="7"/>
      <c r="CU8" s="26"/>
      <c r="CV8" s="24"/>
      <c r="CW8" s="24"/>
      <c r="CX8" s="144"/>
      <c r="CY8" s="95" t="s">
        <v>127</v>
      </c>
      <c r="CZ8" s="19"/>
      <c r="DA8" s="7"/>
      <c r="DB8" s="7"/>
      <c r="DC8" s="7"/>
      <c r="DD8" s="7"/>
      <c r="DE8" s="26"/>
      <c r="DF8" s="24"/>
      <c r="DG8" s="24"/>
      <c r="DH8" s="144"/>
      <c r="DI8" s="95" t="s">
        <v>127</v>
      </c>
      <c r="DJ8" s="19"/>
      <c r="DK8" s="7"/>
      <c r="DL8" s="7"/>
      <c r="DM8" s="7"/>
      <c r="DN8" s="7"/>
      <c r="DO8" s="26"/>
      <c r="DP8" s="24"/>
      <c r="DQ8" s="24"/>
      <c r="DR8" s="144"/>
      <c r="DS8" s="95" t="s">
        <v>127</v>
      </c>
      <c r="DT8" s="19"/>
      <c r="DU8" s="7"/>
      <c r="DV8" s="7"/>
      <c r="DW8" s="7"/>
      <c r="DX8" s="7"/>
      <c r="DY8" s="26"/>
      <c r="DZ8" s="24"/>
      <c r="EA8" s="24"/>
      <c r="EB8" s="144"/>
      <c r="EC8" s="95" t="s">
        <v>127</v>
      </c>
      <c r="ED8" s="19"/>
      <c r="EE8" s="7"/>
      <c r="EF8" s="7"/>
      <c r="EG8" s="7"/>
      <c r="EH8" s="7"/>
      <c r="EI8" s="26"/>
      <c r="EJ8" s="24"/>
      <c r="EK8" s="24"/>
      <c r="EL8" s="144"/>
      <c r="EM8" s="95" t="s">
        <v>127</v>
      </c>
      <c r="EN8" s="19"/>
      <c r="EO8" s="7"/>
      <c r="EP8" s="7"/>
      <c r="EQ8" s="7"/>
      <c r="ER8" s="7"/>
      <c r="ES8" s="26"/>
      <c r="ET8" s="24"/>
      <c r="EU8" s="24"/>
      <c r="EV8" s="144"/>
      <c r="EW8" s="95" t="s">
        <v>127</v>
      </c>
      <c r="EX8" s="19"/>
      <c r="EY8" s="7"/>
      <c r="EZ8" s="7"/>
      <c r="FA8" s="7"/>
      <c r="FB8" s="7"/>
      <c r="FC8" s="26"/>
      <c r="FD8" s="24"/>
      <c r="FE8" s="24"/>
      <c r="FF8" s="144"/>
      <c r="FG8" s="95" t="s">
        <v>127</v>
      </c>
      <c r="FH8" s="19"/>
      <c r="FI8" s="7"/>
      <c r="FJ8" s="7"/>
      <c r="FK8" s="7"/>
      <c r="FL8" s="7"/>
      <c r="FM8" s="26"/>
      <c r="FN8" s="24"/>
      <c r="FO8" s="24"/>
      <c r="FP8" s="144"/>
      <c r="FQ8" s="95" t="s">
        <v>127</v>
      </c>
      <c r="FR8" s="19"/>
      <c r="FS8" s="7"/>
      <c r="FT8" s="7"/>
      <c r="FU8" s="7"/>
      <c r="FV8" s="7"/>
      <c r="FW8" s="26"/>
      <c r="FX8" s="24"/>
      <c r="FY8" s="24"/>
      <c r="FZ8" s="144"/>
      <c r="GA8" s="95" t="s">
        <v>127</v>
      </c>
      <c r="GB8" s="19"/>
      <c r="GC8" s="7"/>
      <c r="GD8" s="7"/>
      <c r="GE8" s="7"/>
      <c r="GF8" s="7"/>
      <c r="GG8" s="26"/>
      <c r="GH8" s="24"/>
      <c r="GI8" s="24"/>
      <c r="GJ8" s="144"/>
      <c r="GK8" s="95" t="s">
        <v>127</v>
      </c>
      <c r="GL8" s="19"/>
      <c r="GM8" s="7"/>
      <c r="GN8" s="7"/>
      <c r="GO8" s="7"/>
      <c r="GP8" s="7"/>
      <c r="GQ8" s="26"/>
      <c r="GR8" s="24"/>
      <c r="GS8" s="24"/>
      <c r="GT8" s="144"/>
      <c r="GU8" s="95" t="s">
        <v>127</v>
      </c>
      <c r="GV8" s="19"/>
      <c r="GW8" s="7"/>
      <c r="GX8" s="7"/>
      <c r="GY8" s="7"/>
      <c r="GZ8" s="7"/>
      <c r="HA8" s="26"/>
      <c r="HB8" s="24"/>
      <c r="HC8" s="24"/>
      <c r="HD8" s="144"/>
      <c r="HE8" s="95" t="s">
        <v>127</v>
      </c>
      <c r="HF8" s="19"/>
      <c r="HG8" s="7"/>
      <c r="HH8" s="7"/>
      <c r="HI8" s="7"/>
      <c r="HJ8" s="7"/>
      <c r="HK8" s="26"/>
      <c r="HL8" s="24"/>
      <c r="HM8" s="24"/>
      <c r="HN8" s="144"/>
      <c r="HO8" s="95" t="s">
        <v>127</v>
      </c>
      <c r="HP8" s="19"/>
      <c r="HQ8" s="7"/>
      <c r="HR8" s="7"/>
      <c r="HS8" s="7"/>
      <c r="HT8" s="7"/>
      <c r="HU8" s="26"/>
      <c r="HV8" s="24"/>
      <c r="HW8" s="24"/>
      <c r="HX8" s="144"/>
      <c r="HY8" s="95" t="s">
        <v>127</v>
      </c>
      <c r="HZ8" s="19"/>
      <c r="IA8" s="7"/>
      <c r="IB8" s="7"/>
      <c r="IC8" s="7"/>
      <c r="ID8" s="7"/>
      <c r="IE8" s="26"/>
      <c r="IF8" s="24"/>
      <c r="IG8" s="24"/>
      <c r="IH8" s="132"/>
      <c r="II8" s="95" t="s">
        <v>127</v>
      </c>
      <c r="IJ8" s="19"/>
      <c r="IK8" s="7"/>
      <c r="IL8" s="7"/>
      <c r="IM8" s="7"/>
      <c r="IN8" s="7"/>
      <c r="IO8" s="26"/>
      <c r="IP8" s="24"/>
      <c r="IQ8" s="24"/>
      <c r="IR8" s="132"/>
      <c r="IS8" s="95" t="s">
        <v>127</v>
      </c>
      <c r="IT8" s="19"/>
      <c r="IU8" s="7"/>
      <c r="IV8" s="7"/>
      <c r="IW8" s="7"/>
      <c r="IX8" s="7"/>
      <c r="IY8" s="26"/>
      <c r="IZ8" s="24"/>
      <c r="JA8" s="24"/>
      <c r="JB8" s="132" t="s">
        <v>213</v>
      </c>
      <c r="JC8" s="95" t="s">
        <v>127</v>
      </c>
      <c r="JD8" s="19">
        <v>55.33</v>
      </c>
      <c r="JE8" s="7">
        <v>57.97</v>
      </c>
      <c r="JF8" s="7">
        <v>55.09</v>
      </c>
      <c r="JG8" s="7"/>
      <c r="JH8" s="7">
        <v>55.58</v>
      </c>
      <c r="JI8" s="26">
        <v>53.43</v>
      </c>
      <c r="JJ8" s="24"/>
      <c r="JK8" s="24"/>
      <c r="JL8" s="132"/>
      <c r="JM8" s="95" t="s">
        <v>127</v>
      </c>
      <c r="JN8" s="19"/>
      <c r="JO8" s="7"/>
      <c r="JP8" s="7"/>
      <c r="JQ8" s="7"/>
      <c r="JR8" s="7"/>
      <c r="JS8" s="26"/>
      <c r="JT8" s="24"/>
      <c r="JU8" s="24"/>
      <c r="JV8" s="132"/>
      <c r="JW8" s="95" t="s">
        <v>127</v>
      </c>
      <c r="JX8" s="19"/>
      <c r="JY8" s="7"/>
      <c r="JZ8" s="7"/>
      <c r="KA8" s="7"/>
      <c r="KB8" s="7"/>
      <c r="KC8" s="26"/>
      <c r="KD8" s="24"/>
      <c r="KE8" s="24"/>
      <c r="KF8" s="132"/>
      <c r="KG8" s="95" t="s">
        <v>127</v>
      </c>
      <c r="KH8" s="19"/>
      <c r="KI8" s="7"/>
      <c r="KJ8" s="7"/>
      <c r="KK8" s="7"/>
      <c r="KL8" s="7"/>
      <c r="KM8" s="26"/>
      <c r="KN8" s="24"/>
      <c r="KO8" s="24"/>
      <c r="KP8" s="132" t="s">
        <v>326</v>
      </c>
      <c r="KQ8" s="95" t="s">
        <v>127</v>
      </c>
      <c r="KR8" s="19">
        <v>60.024729999999998</v>
      </c>
      <c r="KS8" s="7">
        <v>62.291240000000002</v>
      </c>
      <c r="KT8" s="7">
        <v>59.727989999999998</v>
      </c>
      <c r="KU8" s="7"/>
      <c r="KV8" s="7">
        <v>60.457150462709244</v>
      </c>
      <c r="KW8" s="26">
        <v>57.57954802663712</v>
      </c>
      <c r="KX8" s="24"/>
      <c r="KY8" s="24"/>
      <c r="KZ8" s="132"/>
      <c r="LA8" s="95" t="s">
        <v>127</v>
      </c>
      <c r="LB8" s="19"/>
      <c r="LC8" s="7"/>
      <c r="LD8" s="7"/>
      <c r="LE8" s="7"/>
      <c r="LF8" s="7"/>
      <c r="LG8" s="26"/>
      <c r="LH8" s="24"/>
      <c r="LI8" s="24"/>
      <c r="LJ8" s="132"/>
      <c r="LK8" s="95" t="s">
        <v>127</v>
      </c>
      <c r="LL8" s="19"/>
      <c r="LM8" s="7"/>
      <c r="LN8" s="7"/>
      <c r="LO8" s="7"/>
      <c r="LP8" s="7"/>
      <c r="LQ8" s="26"/>
      <c r="LR8" s="24"/>
      <c r="LS8" s="24"/>
      <c r="LT8" s="132"/>
      <c r="LU8" s="95" t="s">
        <v>127</v>
      </c>
      <c r="LV8" s="19"/>
      <c r="LW8" s="7"/>
      <c r="LX8" s="7"/>
      <c r="LY8" s="7"/>
      <c r="LZ8" s="7"/>
      <c r="MA8" s="26"/>
      <c r="MB8" s="24"/>
      <c r="MC8" s="24"/>
      <c r="MD8" s="132"/>
      <c r="ME8" s="95" t="s">
        <v>127</v>
      </c>
      <c r="MF8" s="19"/>
      <c r="MG8" s="7"/>
      <c r="MH8" s="7"/>
      <c r="MI8" s="7"/>
      <c r="MJ8" s="7"/>
      <c r="MK8" s="26"/>
      <c r="ML8" s="24"/>
      <c r="MM8" s="24"/>
      <c r="MN8" s="132"/>
      <c r="MO8" s="95" t="s">
        <v>127</v>
      </c>
      <c r="MP8" s="19"/>
      <c r="MQ8" s="7"/>
      <c r="MR8" s="7"/>
      <c r="MS8" s="7"/>
      <c r="MT8" s="7"/>
      <c r="MU8" s="26"/>
      <c r="MV8" s="24"/>
      <c r="MW8" s="24"/>
      <c r="MX8" s="132"/>
      <c r="MY8" s="95" t="s">
        <v>127</v>
      </c>
      <c r="MZ8" s="19"/>
      <c r="NA8" s="7"/>
      <c r="NB8" s="7"/>
      <c r="NC8" s="7"/>
      <c r="ND8" s="7"/>
      <c r="NE8" s="26"/>
      <c r="NF8" s="24"/>
      <c r="NG8" s="24"/>
      <c r="NH8" s="132"/>
      <c r="NI8" s="95" t="s">
        <v>127</v>
      </c>
      <c r="NJ8" s="19"/>
      <c r="NK8" s="7"/>
      <c r="NL8" s="7"/>
      <c r="NM8" s="7"/>
      <c r="NN8" s="7"/>
      <c r="NO8" s="26"/>
      <c r="NP8" s="24"/>
      <c r="NQ8" s="24"/>
      <c r="NR8" s="132"/>
      <c r="NS8" s="95" t="s">
        <v>431</v>
      </c>
      <c r="NT8" s="19"/>
      <c r="NU8" s="7"/>
      <c r="NV8" s="7"/>
      <c r="NW8" s="7"/>
      <c r="NX8" s="7"/>
      <c r="NY8" s="26"/>
      <c r="NZ8" s="24"/>
      <c r="OA8" s="24"/>
      <c r="OB8" s="132"/>
      <c r="OC8" s="95" t="s">
        <v>127</v>
      </c>
      <c r="OD8" s="19"/>
      <c r="OE8" s="7"/>
      <c r="OF8" s="7"/>
      <c r="OG8" s="7"/>
      <c r="OH8" s="7"/>
      <c r="OI8" s="26"/>
      <c r="OJ8" s="24"/>
      <c r="OK8" s="24"/>
      <c r="OL8" s="132"/>
      <c r="OM8" s="95" t="s">
        <v>127</v>
      </c>
      <c r="ON8" s="19"/>
      <c r="OO8" s="7"/>
      <c r="OP8" s="7"/>
      <c r="OQ8" s="7"/>
      <c r="OR8" s="7"/>
      <c r="OS8" s="26"/>
      <c r="OT8" s="24"/>
      <c r="OU8" s="24"/>
      <c r="OV8" s="132"/>
      <c r="OW8" s="95" t="s">
        <v>127</v>
      </c>
      <c r="OX8" s="19"/>
      <c r="OY8" s="7"/>
      <c r="OZ8" s="7"/>
      <c r="PA8" s="7"/>
      <c r="PB8" s="7"/>
      <c r="PC8" s="26"/>
      <c r="PD8" s="24"/>
      <c r="PE8" s="24"/>
      <c r="PF8" s="132"/>
      <c r="PG8" s="95" t="s">
        <v>127</v>
      </c>
      <c r="PH8" s="19"/>
      <c r="PI8" s="7"/>
      <c r="PJ8" s="7"/>
      <c r="PK8" s="7"/>
      <c r="PL8" s="7"/>
      <c r="PM8" s="26"/>
      <c r="PN8" s="24"/>
      <c r="PO8" s="24"/>
      <c r="PP8" s="132"/>
      <c r="PQ8" s="95" t="s">
        <v>431</v>
      </c>
      <c r="PR8" s="19"/>
      <c r="PS8" s="7"/>
      <c r="PT8" s="7"/>
      <c r="PU8" s="7"/>
      <c r="PV8" s="7"/>
      <c r="PW8" s="26"/>
      <c r="PX8" s="24"/>
      <c r="PY8" s="24"/>
    </row>
    <row xmlns:x14ac="http://schemas.microsoft.com/office/spreadsheetml/2009/9/ac" r="9" s="4" customFormat="true" x14ac:dyDescent="0.25">
      <c r="A9" s="419" t="str">
        <f ca="true">IF(ISBLANK('Data Summary'!A11),"",'Data Summary'!A11)</f>
        <v>IND_2006_EMIS</v>
      </c>
      <c r="B9" s="144"/>
      <c r="C9" s="95" t="s">
        <v>232</v>
      </c>
      <c r="D9" s="19"/>
      <c r="E9" s="7"/>
      <c r="F9" s="7"/>
      <c r="G9" s="7"/>
      <c r="H9" s="7"/>
      <c r="I9" s="26"/>
      <c r="J9" s="24"/>
      <c r="K9" s="24"/>
      <c r="L9" s="144"/>
      <c r="M9" s="95" t="s">
        <v>232</v>
      </c>
      <c r="N9" s="19"/>
      <c r="O9" s="7"/>
      <c r="P9" s="7"/>
      <c r="Q9" s="7"/>
      <c r="R9" s="7"/>
      <c r="S9" s="26"/>
      <c r="T9" s="24"/>
      <c r="U9" s="24"/>
      <c r="V9" s="144"/>
      <c r="W9" s="95" t="s">
        <v>232</v>
      </c>
      <c r="X9" s="19"/>
      <c r="Y9" s="7"/>
      <c r="Z9" s="7"/>
      <c r="AA9" s="7"/>
      <c r="AB9" s="7"/>
      <c r="AC9" s="26"/>
      <c r="AD9" s="24"/>
      <c r="AE9" s="24"/>
      <c r="AF9" s="144"/>
      <c r="AG9" s="95" t="s">
        <v>232</v>
      </c>
      <c r="AH9" s="19"/>
      <c r="AI9" s="7"/>
      <c r="AJ9" s="7"/>
      <c r="AK9" s="7"/>
      <c r="AL9" s="7"/>
      <c r="AM9" s="26"/>
      <c r="AN9" s="24"/>
      <c r="AO9" s="24"/>
      <c r="AP9" s="144"/>
      <c r="AQ9" s="95" t="s">
        <v>232</v>
      </c>
      <c r="AR9" s="19"/>
      <c r="AS9" s="7"/>
      <c r="AT9" s="7"/>
      <c r="AU9" s="7"/>
      <c r="AV9" s="7"/>
      <c r="AW9" s="26"/>
      <c r="AX9" s="24"/>
      <c r="AY9" s="24"/>
      <c r="AZ9" s="144"/>
      <c r="BA9" s="95" t="s">
        <v>232</v>
      </c>
      <c r="BB9" s="19"/>
      <c r="BC9" s="7"/>
      <c r="BD9" s="7"/>
      <c r="BE9" s="7"/>
      <c r="BF9" s="7"/>
      <c r="BG9" s="26"/>
      <c r="BH9" s="24"/>
      <c r="BI9" s="24"/>
      <c r="BJ9" s="144"/>
      <c r="BK9" s="95" t="s">
        <v>232</v>
      </c>
      <c r="BL9" s="19"/>
      <c r="BM9" s="7"/>
      <c r="BN9" s="7"/>
      <c r="BO9" s="7"/>
      <c r="BP9" s="7"/>
      <c r="BQ9" s="26"/>
      <c r="BR9" s="24"/>
      <c r="BS9" s="24"/>
      <c r="BT9" s="144"/>
      <c r="BU9" s="95" t="s">
        <v>232</v>
      </c>
      <c r="BV9" s="19"/>
      <c r="BW9" s="7"/>
      <c r="BX9" s="7"/>
      <c r="BY9" s="7"/>
      <c r="BZ9" s="7"/>
      <c r="CA9" s="26"/>
      <c r="CB9" s="24"/>
      <c r="CC9" s="24"/>
      <c r="CD9" s="144"/>
      <c r="CE9" s="95" t="s">
        <v>232</v>
      </c>
      <c r="CF9" s="19"/>
      <c r="CG9" s="7"/>
      <c r="CH9" s="7"/>
      <c r="CI9" s="7"/>
      <c r="CJ9" s="7"/>
      <c r="CK9" s="26"/>
      <c r="CL9" s="24"/>
      <c r="CM9" s="24"/>
      <c r="CN9" s="144"/>
      <c r="CO9" s="95" t="s">
        <v>232</v>
      </c>
      <c r="CP9" s="19"/>
      <c r="CQ9" s="7"/>
      <c r="CR9" s="7"/>
      <c r="CS9" s="7"/>
      <c r="CT9" s="7"/>
      <c r="CU9" s="26"/>
      <c r="CV9" s="24"/>
      <c r="CW9" s="24"/>
      <c r="CX9" s="144"/>
      <c r="CY9" s="95" t="s">
        <v>232</v>
      </c>
      <c r="CZ9" s="19"/>
      <c r="DA9" s="7"/>
      <c r="DB9" s="7"/>
      <c r="DC9" s="7"/>
      <c r="DD9" s="7"/>
      <c r="DE9" s="26"/>
      <c r="DF9" s="24"/>
      <c r="DG9" s="24"/>
      <c r="DH9" s="144"/>
      <c r="DI9" s="95" t="s">
        <v>232</v>
      </c>
      <c r="DJ9" s="19"/>
      <c r="DK9" s="7"/>
      <c r="DL9" s="7"/>
      <c r="DM9" s="7"/>
      <c r="DN9" s="7"/>
      <c r="DO9" s="26"/>
      <c r="DP9" s="24"/>
      <c r="DQ9" s="24"/>
      <c r="DR9" s="144"/>
      <c r="DS9" s="95" t="s">
        <v>232</v>
      </c>
      <c r="DT9" s="19"/>
      <c r="DU9" s="7"/>
      <c r="DV9" s="7"/>
      <c r="DW9" s="7"/>
      <c r="DX9" s="7"/>
      <c r="DY9" s="26"/>
      <c r="DZ9" s="24"/>
      <c r="EA9" s="24"/>
      <c r="EB9" s="144"/>
      <c r="EC9" s="95" t="s">
        <v>232</v>
      </c>
      <c r="ED9" s="19"/>
      <c r="EE9" s="7"/>
      <c r="EF9" s="7"/>
      <c r="EG9" s="7"/>
      <c r="EH9" s="7"/>
      <c r="EI9" s="26"/>
      <c r="EJ9" s="24"/>
      <c r="EK9" s="24"/>
      <c r="EL9" s="144"/>
      <c r="EM9" s="95" t="s">
        <v>232</v>
      </c>
      <c r="EN9" s="19"/>
      <c r="EO9" s="7"/>
      <c r="EP9" s="7"/>
      <c r="EQ9" s="7"/>
      <c r="ER9" s="7"/>
      <c r="ES9" s="26"/>
      <c r="ET9" s="24"/>
      <c r="EU9" s="24"/>
      <c r="EV9" s="144"/>
      <c r="EW9" s="95" t="s">
        <v>232</v>
      </c>
      <c r="EX9" s="19"/>
      <c r="EY9" s="7"/>
      <c r="EZ9" s="7"/>
      <c r="FA9" s="7"/>
      <c r="FB9" s="7"/>
      <c r="FC9" s="26"/>
      <c r="FD9" s="24"/>
      <c r="FE9" s="24"/>
      <c r="FF9" s="144"/>
      <c r="FG9" s="95" t="s">
        <v>232</v>
      </c>
      <c r="FH9" s="19"/>
      <c r="FI9" s="7"/>
      <c r="FJ9" s="7"/>
      <c r="FK9" s="7"/>
      <c r="FL9" s="7"/>
      <c r="FM9" s="26"/>
      <c r="FN9" s="24"/>
      <c r="FO9" s="24"/>
      <c r="FP9" s="144"/>
      <c r="FQ9" s="95" t="s">
        <v>232</v>
      </c>
      <c r="FR9" s="19"/>
      <c r="FS9" s="7"/>
      <c r="FT9" s="7"/>
      <c r="FU9" s="7"/>
      <c r="FV9" s="7"/>
      <c r="FW9" s="26"/>
      <c r="FX9" s="24"/>
      <c r="FY9" s="24"/>
      <c r="FZ9" s="144"/>
      <c r="GA9" s="95" t="s">
        <v>232</v>
      </c>
      <c r="GB9" s="19"/>
      <c r="GC9" s="7"/>
      <c r="GD9" s="7"/>
      <c r="GE9" s="7"/>
      <c r="GF9" s="7"/>
      <c r="GG9" s="26"/>
      <c r="GH9" s="24"/>
      <c r="GI9" s="24"/>
      <c r="GJ9" s="144"/>
      <c r="GK9" s="95" t="s">
        <v>232</v>
      </c>
      <c r="GL9" s="19"/>
      <c r="GM9" s="7"/>
      <c r="GN9" s="7"/>
      <c r="GO9" s="7"/>
      <c r="GP9" s="7"/>
      <c r="GQ9" s="26"/>
      <c r="GR9" s="24"/>
      <c r="GS9" s="24"/>
      <c r="GT9" s="144"/>
      <c r="GU9" s="95" t="s">
        <v>232</v>
      </c>
      <c r="GV9" s="19"/>
      <c r="GW9" s="7"/>
      <c r="GX9" s="7"/>
      <c r="GY9" s="7"/>
      <c r="GZ9" s="7"/>
      <c r="HA9" s="26"/>
      <c r="HB9" s="24"/>
      <c r="HC9" s="24"/>
      <c r="HD9" s="144"/>
      <c r="HE9" s="95" t="s">
        <v>232</v>
      </c>
      <c r="HF9" s="19"/>
      <c r="HG9" s="7"/>
      <c r="HH9" s="7"/>
      <c r="HI9" s="7"/>
      <c r="HJ9" s="7"/>
      <c r="HK9" s="26"/>
      <c r="HL9" s="24"/>
      <c r="HM9" s="24"/>
      <c r="HN9" s="144"/>
      <c r="HO9" s="95" t="s">
        <v>232</v>
      </c>
      <c r="HP9" s="19"/>
      <c r="HQ9" s="7"/>
      <c r="HR9" s="7"/>
      <c r="HS9" s="7"/>
      <c r="HT9" s="7"/>
      <c r="HU9" s="26"/>
      <c r="HV9" s="24"/>
      <c r="HW9" s="24"/>
      <c r="HX9" s="144"/>
      <c r="HY9" s="95" t="s">
        <v>232</v>
      </c>
      <c r="HZ9" s="19"/>
      <c r="IA9" s="7"/>
      <c r="IB9" s="7"/>
      <c r="IC9" s="7"/>
      <c r="ID9" s="7"/>
      <c r="IE9" s="26"/>
      <c r="IF9" s="24"/>
      <c r="IG9" s="24"/>
      <c r="IH9" s="132"/>
      <c r="II9" s="95" t="s">
        <v>232</v>
      </c>
      <c r="IJ9" s="19"/>
      <c r="IK9" s="19"/>
      <c r="IL9" s="19"/>
      <c r="IM9" s="19"/>
      <c r="IN9" s="19"/>
      <c r="IO9" s="80"/>
      <c r="IP9" s="24"/>
      <c r="IQ9" s="24"/>
      <c r="IR9" s="132" t="s">
        <v>243</v>
      </c>
      <c r="IS9" s="95" t="s">
        <v>232</v>
      </c>
      <c r="IT9" s="19">
        <v>54.1</v>
      </c>
      <c r="IU9" s="19"/>
      <c r="IV9" s="19"/>
      <c r="IW9" s="19"/>
      <c r="IX9" s="19">
        <v>47.81</v>
      </c>
      <c r="IY9" s="80">
        <v>58.65</v>
      </c>
      <c r="IZ9" s="24"/>
      <c r="JA9" s="24"/>
      <c r="JB9" s="132" t="s">
        <v>218</v>
      </c>
      <c r="JC9" s="95" t="s">
        <v>232</v>
      </c>
      <c r="JD9" s="19">
        <f>JD8/100*(JD7/(100-JD4))*100</f>
        <v>54.411521999999998</v>
      </c>
      <c r="JE9" s="19">
        <f t="shared" ref="JE9" si="1">JE8/100*(JE7/(100-JE4))*100</f>
        <v>57.198998999999993</v>
      </c>
      <c r="JF9" s="19">
        <f>JF8/100*(JF7/(100-JF4))*100</f>
        <v>54.147961000000002</v>
      </c>
      <c r="JG9" s="19"/>
      <c r="JH9" s="19">
        <f t="shared" ref="JH9:JI9" si="2">JH8/100*(JH7/(100-JH4))*100</f>
        <v>54.61290799999999</v>
      </c>
      <c r="JI9" s="80">
        <f t="shared" si="2"/>
        <v>52.815554999999989</v>
      </c>
      <c r="JJ9" s="24"/>
      <c r="JK9" s="24"/>
      <c r="JL9" s="132"/>
      <c r="JM9" s="95" t="s">
        <v>232</v>
      </c>
      <c r="JN9" s="19"/>
      <c r="JO9" s="19"/>
      <c r="JP9" s="19"/>
      <c r="JQ9" s="19"/>
      <c r="JR9" s="19"/>
      <c r="JS9" s="80"/>
      <c r="JT9" s="24"/>
      <c r="JU9" s="24"/>
      <c r="JV9" s="132" t="s">
        <v>243</v>
      </c>
      <c r="JW9" s="95" t="s">
        <v>232</v>
      </c>
      <c r="JX9" s="19">
        <v>58.110575116640419</v>
      </c>
      <c r="JY9" s="19"/>
      <c r="JZ9" s="19"/>
      <c r="KA9" s="19"/>
      <c r="KB9" s="19">
        <v>51.188409999999998</v>
      </c>
      <c r="KC9" s="80">
        <v>63.077985195328516</v>
      </c>
      <c r="KD9" s="24"/>
      <c r="KE9" s="24"/>
      <c r="KF9" s="132"/>
      <c r="KG9" s="95" t="s">
        <v>232</v>
      </c>
      <c r="KH9" s="19"/>
      <c r="KI9" s="19"/>
      <c r="KJ9" s="19"/>
      <c r="KK9" s="19"/>
      <c r="KL9" s="19"/>
      <c r="KM9" s="80"/>
      <c r="KN9" s="24"/>
      <c r="KO9" s="24"/>
      <c r="KP9" s="132" t="s">
        <v>327</v>
      </c>
      <c r="KQ9" s="95" t="s">
        <v>232</v>
      </c>
      <c r="KR9" s="19">
        <v>51.370930000000001</v>
      </c>
      <c r="KS9" s="19">
        <v>57.952489999999997</v>
      </c>
      <c r="KT9" s="19">
        <v>50.509279999999997</v>
      </c>
      <c r="KU9" s="19"/>
      <c r="KV9" s="19">
        <v>51.56898360553059</v>
      </c>
      <c r="KW9" s="80">
        <v>53.804367249204823</v>
      </c>
      <c r="KX9" s="24"/>
      <c r="KY9" s="24"/>
      <c r="KZ9" s="132" t="s">
        <v>243</v>
      </c>
      <c r="LA9" s="95" t="s">
        <v>232</v>
      </c>
      <c r="LB9" s="19">
        <f>(LF9*Population!$F$23+LG9*Population!$G$23)/SUM(Population!$F$23:$G$23)</f>
        <v>60.712023783829345</v>
      </c>
      <c r="LC9" s="19"/>
      <c r="LD9" s="19"/>
      <c r="LE9" s="19"/>
      <c r="LF9" s="19">
        <v>53.4</v>
      </c>
      <c r="LG9" s="80">
        <v>65.8</v>
      </c>
      <c r="LH9" s="24"/>
      <c r="LI9" s="24"/>
      <c r="LJ9" s="132"/>
      <c r="LK9" s="95" t="s">
        <v>232</v>
      </c>
      <c r="LL9" s="19"/>
      <c r="LM9" s="19"/>
      <c r="LN9" s="19"/>
      <c r="LO9" s="19"/>
      <c r="LP9" s="19"/>
      <c r="LQ9" s="80"/>
      <c r="LR9" s="24"/>
      <c r="LS9" s="24"/>
      <c r="LT9" s="132"/>
      <c r="LU9" s="95" t="s">
        <v>232</v>
      </c>
      <c r="LV9" s="19"/>
      <c r="LW9" s="19"/>
      <c r="LX9" s="19"/>
      <c r="LY9" s="19"/>
      <c r="LZ9" s="19"/>
      <c r="MA9" s="80"/>
      <c r="MB9" s="24"/>
      <c r="MC9" s="24"/>
      <c r="MD9" s="132" t="s">
        <v>243</v>
      </c>
      <c r="ME9" s="95" t="s">
        <v>232</v>
      </c>
      <c r="MF9" s="19">
        <f>SUMPRODUCT(MJ9:MK9,MT14:MU14)/SUM(MT14:MU14)</f>
        <v>87.064893577188627</v>
      </c>
      <c r="MG9" s="19"/>
      <c r="MH9" s="19"/>
      <c r="MI9" s="19"/>
      <c r="MJ9" s="19">
        <v>86.331609999999998</v>
      </c>
      <c r="MK9" s="80">
        <v>90.925893201313244</v>
      </c>
      <c r="ML9" s="24"/>
      <c r="MM9" s="24"/>
      <c r="MN9" s="132"/>
      <c r="MO9" s="95" t="s">
        <v>232</v>
      </c>
      <c r="MP9" s="19"/>
      <c r="MQ9" s="19"/>
      <c r="MR9" s="19"/>
      <c r="MS9" s="19"/>
      <c r="MT9" s="19"/>
      <c r="MU9" s="80"/>
      <c r="MV9" s="24"/>
      <c r="MW9" s="24"/>
      <c r="MX9" s="132" t="s">
        <v>243</v>
      </c>
      <c r="MY9" s="95" t="s">
        <v>232</v>
      </c>
      <c r="MZ9" s="19">
        <f>SUMPRODUCT(ND9:NE9,NN14:NO14)/SUM(NN14:NO14)</f>
        <v>89.417864482729811</v>
      </c>
      <c r="NA9" s="19"/>
      <c r="NB9" s="19"/>
      <c r="NC9" s="19"/>
      <c r="ND9" s="19">
        <v>88.849339999999998</v>
      </c>
      <c r="NE9" s="80">
        <v>92.284894403105241</v>
      </c>
      <c r="NF9" s="24"/>
      <c r="NG9" s="24"/>
      <c r="NH9" s="132"/>
      <c r="NI9" s="95" t="s">
        <v>232</v>
      </c>
      <c r="NJ9" s="19"/>
      <c r="NK9" s="19"/>
      <c r="NL9" s="19"/>
      <c r="NM9" s="19"/>
      <c r="NN9" s="19"/>
      <c r="NO9" s="80"/>
      <c r="NP9" s="24"/>
      <c r="NQ9" s="24"/>
      <c r="NR9" s="132"/>
      <c r="NS9" s="95" t="s">
        <v>232</v>
      </c>
      <c r="NT9" s="19"/>
      <c r="NU9" s="19"/>
      <c r="NV9" s="19"/>
      <c r="NW9" s="19"/>
      <c r="NX9" s="19"/>
      <c r="NY9" s="80"/>
      <c r="NZ9" s="24"/>
      <c r="OA9" s="24"/>
      <c r="OB9" s="132"/>
      <c r="OC9" s="95" t="s">
        <v>232</v>
      </c>
      <c r="OD9" s="19"/>
      <c r="OE9" s="19"/>
      <c r="OF9" s="19"/>
      <c r="OG9" s="19"/>
      <c r="OH9" s="19"/>
      <c r="OI9" s="80"/>
      <c r="OJ9" s="24"/>
      <c r="OK9" s="24"/>
      <c r="OL9" s="132" t="s">
        <v>243</v>
      </c>
      <c r="OM9" s="95" t="s">
        <v>232</v>
      </c>
      <c r="ON9" s="19">
        <v>92.492361997648942</v>
      </c>
      <c r="OO9" s="19"/>
      <c r="OP9" s="19"/>
      <c r="OQ9" s="19"/>
      <c r="OR9" s="19">
        <v>90.76</v>
      </c>
      <c r="OS9" s="80">
        <v>93.659860036867201</v>
      </c>
      <c r="OT9" s="24"/>
      <c r="OU9" s="24"/>
      <c r="OV9" s="132" t="s">
        <v>243</v>
      </c>
      <c r="OW9" s="95" t="s">
        <v>232</v>
      </c>
      <c r="OX9" s="19">
        <v>94.066372337797588</v>
      </c>
      <c r="OY9" s="19"/>
      <c r="OZ9" s="19"/>
      <c r="PA9" s="19"/>
      <c r="PB9" s="19">
        <v>92.67</v>
      </c>
      <c r="PC9" s="80">
        <v>94.998078337415706</v>
      </c>
      <c r="PD9" s="24"/>
      <c r="PE9" s="24"/>
      <c r="PF9" s="132"/>
      <c r="PG9" s="95" t="s">
        <v>232</v>
      </c>
      <c r="PH9" s="19"/>
      <c r="PI9" s="19"/>
      <c r="PJ9" s="19"/>
      <c r="PK9" s="19"/>
      <c r="PL9" s="19"/>
      <c r="PM9" s="80"/>
      <c r="PN9" s="24"/>
      <c r="PO9" s="24"/>
      <c r="PP9" s="132"/>
      <c r="PQ9" s="95" t="s">
        <v>232</v>
      </c>
      <c r="PR9" s="19"/>
      <c r="PS9" s="19"/>
      <c r="PT9" s="19"/>
      <c r="PU9" s="19"/>
      <c r="PV9" s="19"/>
      <c r="PW9" s="80"/>
      <c r="PX9" s="24"/>
      <c r="PY9" s="24"/>
    </row>
    <row xmlns:x14ac="http://schemas.microsoft.com/office/spreadsheetml/2009/9/ac" r="10" s="2" customFormat="true" ht="48" customHeight="true" x14ac:dyDescent="0.25">
      <c r="A10" s="419" t="str">
        <f ca="true">IF(ISBLANK('Data Summary'!A12),"",'Data Summary'!A12)</f>
        <v>IND_2007_EMIS</v>
      </c>
      <c r="B10" s="135" t="s">
        <v>12</v>
      </c>
      <c r="C10" s="615" t="s">
        <v>181</v>
      </c>
      <c r="D10" s="613"/>
      <c r="E10" s="613"/>
      <c r="F10" s="613"/>
      <c r="G10" s="613"/>
      <c r="H10" s="613"/>
      <c r="I10" s="614"/>
      <c r="J10" s="11"/>
      <c r="K10" s="11"/>
      <c r="L10" s="135" t="s">
        <v>12</v>
      </c>
      <c r="M10" s="615" t="s">
        <v>181</v>
      </c>
      <c r="N10" s="613"/>
      <c r="O10" s="613"/>
      <c r="P10" s="613"/>
      <c r="Q10" s="613"/>
      <c r="R10" s="613"/>
      <c r="S10" s="614"/>
      <c r="T10" s="11"/>
      <c r="U10" s="11"/>
      <c r="V10" s="135" t="s">
        <v>12</v>
      </c>
      <c r="W10" s="615" t="s">
        <v>181</v>
      </c>
      <c r="X10" s="613"/>
      <c r="Y10" s="613"/>
      <c r="Z10" s="613"/>
      <c r="AA10" s="613"/>
      <c r="AB10" s="613"/>
      <c r="AC10" s="614"/>
      <c r="AD10" s="11"/>
      <c r="AE10" s="11"/>
      <c r="AF10" s="135" t="s">
        <v>12</v>
      </c>
      <c r="AG10" s="615" t="s">
        <v>181</v>
      </c>
      <c r="AH10" s="613"/>
      <c r="AI10" s="613"/>
      <c r="AJ10" s="613"/>
      <c r="AK10" s="613"/>
      <c r="AL10" s="613"/>
      <c r="AM10" s="614"/>
      <c r="AN10" s="11"/>
      <c r="AO10" s="11"/>
      <c r="AP10" s="135" t="s">
        <v>12</v>
      </c>
      <c r="AQ10" s="615" t="s">
        <v>181</v>
      </c>
      <c r="AR10" s="613"/>
      <c r="AS10" s="613"/>
      <c r="AT10" s="613"/>
      <c r="AU10" s="613"/>
      <c r="AV10" s="613"/>
      <c r="AW10" s="614"/>
      <c r="AX10" s="11"/>
      <c r="AY10" s="11"/>
      <c r="AZ10" s="135" t="s">
        <v>12</v>
      </c>
      <c r="BA10" s="615" t="s">
        <v>181</v>
      </c>
      <c r="BB10" s="613"/>
      <c r="BC10" s="613"/>
      <c r="BD10" s="613"/>
      <c r="BE10" s="613"/>
      <c r="BF10" s="613"/>
      <c r="BG10" s="614"/>
      <c r="BH10" s="11"/>
      <c r="BI10" s="11"/>
      <c r="BJ10" s="135" t="s">
        <v>12</v>
      </c>
      <c r="BK10" s="604" t="s">
        <v>181</v>
      </c>
      <c r="BL10" s="605"/>
      <c r="BM10" s="605"/>
      <c r="BN10" s="605"/>
      <c r="BO10" s="605"/>
      <c r="BP10" s="605"/>
      <c r="BQ10" s="606"/>
      <c r="BR10" s="11"/>
      <c r="BS10" s="11"/>
      <c r="BT10" s="135" t="s">
        <v>12</v>
      </c>
      <c r="BU10" s="604" t="s">
        <v>181</v>
      </c>
      <c r="BV10" s="605"/>
      <c r="BW10" s="605"/>
      <c r="BX10" s="605"/>
      <c r="BY10" s="605"/>
      <c r="BZ10" s="605"/>
      <c r="CA10" s="606"/>
      <c r="CB10" s="11"/>
      <c r="CC10" s="11"/>
      <c r="CD10" s="135" t="s">
        <v>12</v>
      </c>
      <c r="CE10" s="604" t="s">
        <v>181</v>
      </c>
      <c r="CF10" s="605"/>
      <c r="CG10" s="605"/>
      <c r="CH10" s="605"/>
      <c r="CI10" s="605"/>
      <c r="CJ10" s="605"/>
      <c r="CK10" s="606"/>
      <c r="CL10" s="11"/>
      <c r="CM10" s="11"/>
      <c r="CN10" s="135" t="s">
        <v>12</v>
      </c>
      <c r="CO10" s="604" t="s">
        <v>181</v>
      </c>
      <c r="CP10" s="605"/>
      <c r="CQ10" s="605"/>
      <c r="CR10" s="605"/>
      <c r="CS10" s="605"/>
      <c r="CT10" s="605"/>
      <c r="CU10" s="606"/>
      <c r="CV10" s="11"/>
      <c r="CW10" s="11"/>
      <c r="CX10" s="135" t="s">
        <v>12</v>
      </c>
      <c r="CY10" s="604" t="s">
        <v>181</v>
      </c>
      <c r="CZ10" s="605"/>
      <c r="DA10" s="605"/>
      <c r="DB10" s="605"/>
      <c r="DC10" s="605"/>
      <c r="DD10" s="605"/>
      <c r="DE10" s="606"/>
      <c r="DF10" s="11"/>
      <c r="DG10" s="11"/>
      <c r="DH10" s="135" t="s">
        <v>12</v>
      </c>
      <c r="DI10" s="604" t="s">
        <v>181</v>
      </c>
      <c r="DJ10" s="605"/>
      <c r="DK10" s="605"/>
      <c r="DL10" s="605"/>
      <c r="DM10" s="605"/>
      <c r="DN10" s="605"/>
      <c r="DO10" s="606"/>
      <c r="DP10" s="11"/>
      <c r="DQ10" s="11"/>
      <c r="DR10" s="135" t="s">
        <v>12</v>
      </c>
      <c r="DS10" s="604" t="s">
        <v>181</v>
      </c>
      <c r="DT10" s="605"/>
      <c r="DU10" s="605"/>
      <c r="DV10" s="605"/>
      <c r="DW10" s="605"/>
      <c r="DX10" s="605"/>
      <c r="DY10" s="606"/>
      <c r="DZ10" s="11"/>
      <c r="EA10" s="11"/>
      <c r="EB10" s="135" t="s">
        <v>12</v>
      </c>
      <c r="EC10" s="604" t="s">
        <v>181</v>
      </c>
      <c r="ED10" s="605"/>
      <c r="EE10" s="605"/>
      <c r="EF10" s="605"/>
      <c r="EG10" s="605"/>
      <c r="EH10" s="605"/>
      <c r="EI10" s="606"/>
      <c r="EJ10" s="11"/>
      <c r="EK10" s="11"/>
      <c r="EL10" s="135" t="s">
        <v>12</v>
      </c>
      <c r="EM10" s="604" t="s">
        <v>181</v>
      </c>
      <c r="EN10" s="605"/>
      <c r="EO10" s="605"/>
      <c r="EP10" s="605"/>
      <c r="EQ10" s="605"/>
      <c r="ER10" s="605"/>
      <c r="ES10" s="606"/>
      <c r="ET10" s="11"/>
      <c r="EU10" s="11"/>
      <c r="EV10" s="135" t="s">
        <v>12</v>
      </c>
      <c r="EW10" s="604" t="s">
        <v>181</v>
      </c>
      <c r="EX10" s="605"/>
      <c r="EY10" s="605"/>
      <c r="EZ10" s="605"/>
      <c r="FA10" s="605"/>
      <c r="FB10" s="605"/>
      <c r="FC10" s="606"/>
      <c r="FD10" s="11"/>
      <c r="FE10" s="11"/>
      <c r="FF10" s="135" t="s">
        <v>12</v>
      </c>
      <c r="FG10" s="604" t="s">
        <v>181</v>
      </c>
      <c r="FH10" s="605"/>
      <c r="FI10" s="605"/>
      <c r="FJ10" s="605"/>
      <c r="FK10" s="605"/>
      <c r="FL10" s="605"/>
      <c r="FM10" s="606"/>
      <c r="FN10" s="11"/>
      <c r="FO10" s="11"/>
      <c r="FP10" s="135" t="s">
        <v>12</v>
      </c>
      <c r="FQ10" s="604" t="s">
        <v>266</v>
      </c>
      <c r="FR10" s="605"/>
      <c r="FS10" s="605"/>
      <c r="FT10" s="605"/>
      <c r="FU10" s="605"/>
      <c r="FV10" s="605"/>
      <c r="FW10" s="606"/>
      <c r="FX10" s="11"/>
      <c r="FY10" s="11"/>
      <c r="FZ10" s="135" t="s">
        <v>12</v>
      </c>
      <c r="GA10" s="604" t="s">
        <v>182</v>
      </c>
      <c r="GB10" s="605"/>
      <c r="GC10" s="605"/>
      <c r="GD10" s="605"/>
      <c r="GE10" s="605"/>
      <c r="GF10" s="605"/>
      <c r="GG10" s="606"/>
      <c r="GH10" s="11"/>
      <c r="GI10" s="11"/>
      <c r="GJ10" s="135" t="s">
        <v>12</v>
      </c>
      <c r="GK10" s="604" t="s">
        <v>181</v>
      </c>
      <c r="GL10" s="605"/>
      <c r="GM10" s="605"/>
      <c r="GN10" s="605"/>
      <c r="GO10" s="605"/>
      <c r="GP10" s="605"/>
      <c r="GQ10" s="606"/>
      <c r="GR10" s="11"/>
      <c r="GS10" s="11"/>
      <c r="GT10" s="135" t="s">
        <v>12</v>
      </c>
      <c r="GU10" s="604"/>
      <c r="GV10" s="605"/>
      <c r="GW10" s="605"/>
      <c r="GX10" s="605"/>
      <c r="GY10" s="605"/>
      <c r="GZ10" s="605"/>
      <c r="HA10" s="606"/>
      <c r="HB10" s="11"/>
      <c r="HC10" s="11"/>
      <c r="HD10" s="135" t="s">
        <v>12</v>
      </c>
      <c r="HE10" s="604" t="s">
        <v>181</v>
      </c>
      <c r="HF10" s="605"/>
      <c r="HG10" s="605"/>
      <c r="HH10" s="605"/>
      <c r="HI10" s="605"/>
      <c r="HJ10" s="605"/>
      <c r="HK10" s="606"/>
      <c r="HL10" s="11"/>
      <c r="HM10" s="11"/>
      <c r="HN10" s="135" t="s">
        <v>12</v>
      </c>
      <c r="HO10" s="604"/>
      <c r="HP10" s="605"/>
      <c r="HQ10" s="605"/>
      <c r="HR10" s="605"/>
      <c r="HS10" s="605"/>
      <c r="HT10" s="605"/>
      <c r="HU10" s="606"/>
      <c r="HV10" s="11"/>
      <c r="HW10" s="11"/>
      <c r="HX10" s="135" t="s">
        <v>12</v>
      </c>
      <c r="HY10" s="604" t="s">
        <v>181</v>
      </c>
      <c r="HZ10" s="605"/>
      <c r="IA10" s="605"/>
      <c r="IB10" s="605"/>
      <c r="IC10" s="605"/>
      <c r="ID10" s="605"/>
      <c r="IE10" s="606"/>
      <c r="IF10" s="11"/>
      <c r="IG10" s="11"/>
      <c r="IH10" s="135" t="s">
        <v>12</v>
      </c>
      <c r="II10" s="604" t="s">
        <v>223</v>
      </c>
      <c r="IJ10" s="605"/>
      <c r="IK10" s="605"/>
      <c r="IL10" s="605"/>
      <c r="IM10" s="605"/>
      <c r="IN10" s="605"/>
      <c r="IO10" s="606"/>
      <c r="IP10" s="11"/>
      <c r="IQ10" s="11"/>
      <c r="IR10" s="135" t="s">
        <v>12</v>
      </c>
      <c r="IS10" s="604" t="s">
        <v>272</v>
      </c>
      <c r="IT10" s="605"/>
      <c r="IU10" s="605"/>
      <c r="IV10" s="605"/>
      <c r="IW10" s="605"/>
      <c r="IX10" s="605"/>
      <c r="IY10" s="606"/>
      <c r="IZ10" s="11"/>
      <c r="JA10" s="11"/>
      <c r="JB10" s="135" t="s">
        <v>12</v>
      </c>
      <c r="JC10" s="604" t="s">
        <v>246</v>
      </c>
      <c r="JD10" s="605"/>
      <c r="JE10" s="605"/>
      <c r="JF10" s="605"/>
      <c r="JG10" s="605"/>
      <c r="JH10" s="605"/>
      <c r="JI10" s="606"/>
      <c r="JJ10" s="11"/>
      <c r="JK10" s="11"/>
      <c r="JL10" s="135" t="s">
        <v>12</v>
      </c>
      <c r="JM10" s="604" t="s">
        <v>306</v>
      </c>
      <c r="JN10" s="605"/>
      <c r="JO10" s="605"/>
      <c r="JP10" s="605"/>
      <c r="JQ10" s="605"/>
      <c r="JR10" s="605"/>
      <c r="JS10" s="606"/>
      <c r="JT10" s="11"/>
      <c r="JU10" s="11"/>
      <c r="JV10" s="135" t="s">
        <v>12</v>
      </c>
      <c r="JW10" s="604" t="s">
        <v>272</v>
      </c>
      <c r="JX10" s="605"/>
      <c r="JY10" s="605"/>
      <c r="JZ10" s="605"/>
      <c r="KA10" s="605"/>
      <c r="KB10" s="605"/>
      <c r="KC10" s="606"/>
      <c r="KD10" s="11"/>
      <c r="KE10" s="11"/>
      <c r="KF10" s="135" t="s">
        <v>12</v>
      </c>
      <c r="KG10" s="604" t="s">
        <v>343</v>
      </c>
      <c r="KH10" s="605"/>
      <c r="KI10" s="605"/>
      <c r="KJ10" s="605"/>
      <c r="KK10" s="605"/>
      <c r="KL10" s="605"/>
      <c r="KM10" s="606"/>
      <c r="KN10" s="11"/>
      <c r="KO10" s="11"/>
      <c r="KP10" s="135" t="s">
        <v>12</v>
      </c>
      <c r="KQ10" s="604" t="s">
        <v>328</v>
      </c>
      <c r="KR10" s="605"/>
      <c r="KS10" s="605"/>
      <c r="KT10" s="605"/>
      <c r="KU10" s="605"/>
      <c r="KV10" s="605"/>
      <c r="KW10" s="606"/>
      <c r="KX10" s="11"/>
      <c r="KY10" s="11"/>
      <c r="KZ10" s="135" t="s">
        <v>12</v>
      </c>
      <c r="LA10" s="604" t="s">
        <v>272</v>
      </c>
      <c r="LB10" s="605"/>
      <c r="LC10" s="605"/>
      <c r="LD10" s="605"/>
      <c r="LE10" s="605"/>
      <c r="LF10" s="605"/>
      <c r="LG10" s="606"/>
      <c r="LH10" s="11"/>
      <c r="LI10" s="11"/>
      <c r="LJ10" s="135" t="s">
        <v>12</v>
      </c>
      <c r="LK10" s="604" t="s">
        <v>306</v>
      </c>
      <c r="LL10" s="605"/>
      <c r="LM10" s="605"/>
      <c r="LN10" s="605"/>
      <c r="LO10" s="605"/>
      <c r="LP10" s="605"/>
      <c r="LQ10" s="606"/>
      <c r="LR10" s="11"/>
      <c r="LS10" s="11"/>
      <c r="LT10" s="135" t="s">
        <v>12</v>
      </c>
      <c r="LU10" s="604" t="s">
        <v>430</v>
      </c>
      <c r="LV10" s="605"/>
      <c r="LW10" s="605"/>
      <c r="LX10" s="605"/>
      <c r="LY10" s="605"/>
      <c r="LZ10" s="605"/>
      <c r="MA10" s="606"/>
      <c r="MB10" s="11"/>
      <c r="MC10" s="11"/>
      <c r="MD10" s="135" t="s">
        <v>12</v>
      </c>
      <c r="ME10" s="604" t="s">
        <v>436</v>
      </c>
      <c r="MF10" s="605"/>
      <c r="MG10" s="605"/>
      <c r="MH10" s="605"/>
      <c r="MI10" s="605"/>
      <c r="MJ10" s="605"/>
      <c r="MK10" s="606"/>
      <c r="ML10" s="11"/>
      <c r="MM10" s="11"/>
      <c r="MN10" s="135" t="s">
        <v>12</v>
      </c>
      <c r="MO10" s="604" t="s">
        <v>430</v>
      </c>
      <c r="MP10" s="605"/>
      <c r="MQ10" s="605"/>
      <c r="MR10" s="605"/>
      <c r="MS10" s="605"/>
      <c r="MT10" s="605"/>
      <c r="MU10" s="606"/>
      <c r="MV10" s="11"/>
      <c r="MW10" s="11"/>
      <c r="MX10" s="135" t="s">
        <v>12</v>
      </c>
      <c r="MY10" s="604" t="s">
        <v>437</v>
      </c>
      <c r="MZ10" s="605"/>
      <c r="NA10" s="605"/>
      <c r="NB10" s="605"/>
      <c r="NC10" s="605"/>
      <c r="ND10" s="605"/>
      <c r="NE10" s="606"/>
      <c r="NF10" s="11"/>
      <c r="NG10" s="11"/>
      <c r="NH10" s="135" t="s">
        <v>12</v>
      </c>
      <c r="NI10" s="604" t="s">
        <v>430</v>
      </c>
      <c r="NJ10" s="605"/>
      <c r="NK10" s="605"/>
      <c r="NL10" s="605"/>
      <c r="NM10" s="605"/>
      <c r="NN10" s="605"/>
      <c r="NO10" s="606"/>
      <c r="NP10" s="11"/>
      <c r="NQ10" s="11"/>
      <c r="NR10" s="135" t="s">
        <v>12</v>
      </c>
      <c r="NS10" s="604" t="s">
        <v>306</v>
      </c>
      <c r="NT10" s="605"/>
      <c r="NU10" s="605"/>
      <c r="NV10" s="605"/>
      <c r="NW10" s="605"/>
      <c r="NX10" s="605"/>
      <c r="NY10" s="606"/>
      <c r="NZ10" s="11"/>
      <c r="OA10" s="11"/>
      <c r="OB10" s="135" t="s">
        <v>12</v>
      </c>
      <c r="OC10" s="604" t="s">
        <v>430</v>
      </c>
      <c r="OD10" s="605"/>
      <c r="OE10" s="605"/>
      <c r="OF10" s="605"/>
      <c r="OG10" s="605"/>
      <c r="OH10" s="605"/>
      <c r="OI10" s="606"/>
      <c r="OJ10" s="11"/>
      <c r="OK10" s="11"/>
      <c r="OL10" s="135" t="s">
        <v>12</v>
      </c>
      <c r="OM10" s="604" t="s">
        <v>486</v>
      </c>
      <c r="ON10" s="605"/>
      <c r="OO10" s="605"/>
      <c r="OP10" s="605"/>
      <c r="OQ10" s="605"/>
      <c r="OR10" s="605"/>
      <c r="OS10" s="606"/>
      <c r="OT10" s="11"/>
      <c r="OU10" s="11"/>
      <c r="OV10" s="135" t="s">
        <v>12</v>
      </c>
      <c r="OW10" s="604" t="s">
        <v>487</v>
      </c>
      <c r="OX10" s="605"/>
      <c r="OY10" s="605"/>
      <c r="OZ10" s="605"/>
      <c r="PA10" s="605"/>
      <c r="PB10" s="605"/>
      <c r="PC10" s="606"/>
      <c r="PD10" s="11"/>
      <c r="PE10" s="11"/>
      <c r="PF10" s="135" t="s">
        <v>12</v>
      </c>
      <c r="PG10" s="604" t="s">
        <v>430</v>
      </c>
      <c r="PH10" s="605"/>
      <c r="PI10" s="605"/>
      <c r="PJ10" s="605"/>
      <c r="PK10" s="605"/>
      <c r="PL10" s="605"/>
      <c r="PM10" s="606"/>
      <c r="PN10" s="11"/>
      <c r="PO10" s="11"/>
      <c r="PP10" s="135" t="s">
        <v>12</v>
      </c>
      <c r="PQ10" s="604" t="s">
        <v>306</v>
      </c>
      <c r="PR10" s="605"/>
      <c r="PS10" s="605"/>
      <c r="PT10" s="605"/>
      <c r="PU10" s="605"/>
      <c r="PV10" s="605"/>
      <c r="PW10" s="606"/>
      <c r="PX10" s="11"/>
      <c r="PY10" s="11"/>
    </row>
    <row xmlns:x14ac="http://schemas.microsoft.com/office/spreadsheetml/2009/9/ac" r="11" s="2" customFormat="true" ht="15" customHeight="true" x14ac:dyDescent="0.25">
      <c r="A11" s="419" t="str">
        <f ca="true">IF(ISBLANK('Data Summary'!A13),"",'Data Summary'!A13)</f>
        <v>IND_2007_ASER</v>
      </c>
      <c r="B11" s="135"/>
      <c r="C11" s="102" t="s">
        <v>106</v>
      </c>
      <c r="D11" s="55"/>
      <c r="E11" s="55"/>
      <c r="F11" s="55"/>
      <c r="G11" s="55"/>
      <c r="H11" s="55"/>
      <c r="I11" s="101"/>
      <c r="J11" s="11"/>
      <c r="K11" s="11"/>
      <c r="L11" s="135"/>
      <c r="M11" s="102" t="s">
        <v>106</v>
      </c>
      <c r="N11" s="55"/>
      <c r="O11" s="55"/>
      <c r="P11" s="55"/>
      <c r="Q11" s="55"/>
      <c r="R11" s="55"/>
      <c r="S11" s="101"/>
      <c r="T11" s="11"/>
      <c r="U11" s="11"/>
      <c r="V11" s="135"/>
      <c r="W11" s="164" t="s">
        <v>106</v>
      </c>
      <c r="X11" s="55"/>
      <c r="Y11" s="55"/>
      <c r="Z11" s="55"/>
      <c r="AA11" s="55"/>
      <c r="AB11" s="55"/>
      <c r="AC11" s="101"/>
      <c r="AD11" s="11"/>
      <c r="AE11" s="11"/>
      <c r="AF11" s="135"/>
      <c r="AG11" s="102" t="s">
        <v>106</v>
      </c>
      <c r="AH11" s="55"/>
      <c r="AI11" s="55"/>
      <c r="AJ11" s="55"/>
      <c r="AK11" s="55"/>
      <c r="AL11" s="55"/>
      <c r="AM11" s="101"/>
      <c r="AN11" s="11"/>
      <c r="AO11" s="11"/>
      <c r="AP11" s="135"/>
      <c r="AQ11" s="102" t="s">
        <v>106</v>
      </c>
      <c r="AR11" s="55"/>
      <c r="AS11" s="55"/>
      <c r="AT11" s="55"/>
      <c r="AU11" s="55"/>
      <c r="AV11" s="55"/>
      <c r="AW11" s="101"/>
      <c r="AX11" s="11"/>
      <c r="AY11" s="11"/>
      <c r="AZ11" s="135"/>
      <c r="BA11" s="126" t="s">
        <v>106</v>
      </c>
      <c r="BB11" s="55"/>
      <c r="BC11" s="55"/>
      <c r="BD11" s="55"/>
      <c r="BE11" s="55"/>
      <c r="BF11" s="55"/>
      <c r="BG11" s="101"/>
      <c r="BH11" s="11"/>
      <c r="BI11" s="11"/>
      <c r="BJ11" s="135"/>
      <c r="BK11" s="130" t="s">
        <v>106</v>
      </c>
      <c r="BL11" s="55"/>
      <c r="BM11" s="55"/>
      <c r="BN11" s="55"/>
      <c r="BO11" s="55"/>
      <c r="BP11" s="55"/>
      <c r="BQ11" s="101"/>
      <c r="BR11" s="11"/>
      <c r="BS11" s="11"/>
      <c r="BT11" s="135"/>
      <c r="BU11" s="126" t="s">
        <v>106</v>
      </c>
      <c r="BV11" s="55"/>
      <c r="BW11" s="55"/>
      <c r="BX11" s="55"/>
      <c r="BY11" s="55"/>
      <c r="BZ11" s="55"/>
      <c r="CA11" s="101"/>
      <c r="CB11" s="11"/>
      <c r="CC11" s="11"/>
      <c r="CD11" s="135"/>
      <c r="CE11" s="126" t="s">
        <v>106</v>
      </c>
      <c r="CF11" s="55"/>
      <c r="CG11" s="55"/>
      <c r="CH11" s="55"/>
      <c r="CI11" s="55"/>
      <c r="CJ11" s="55"/>
      <c r="CK11" s="101"/>
      <c r="CL11" s="11"/>
      <c r="CM11" s="11"/>
      <c r="CN11" s="135"/>
      <c r="CO11" s="126" t="s">
        <v>106</v>
      </c>
      <c r="CP11" s="55"/>
      <c r="CQ11" s="55"/>
      <c r="CR11" s="55"/>
      <c r="CS11" s="55"/>
      <c r="CT11" s="55"/>
      <c r="CU11" s="101"/>
      <c r="CV11" s="11"/>
      <c r="CW11" s="11"/>
      <c r="CX11" s="135"/>
      <c r="CY11" s="126" t="s">
        <v>106</v>
      </c>
      <c r="CZ11" s="55"/>
      <c r="DA11" s="55"/>
      <c r="DB11" s="55"/>
      <c r="DC11" s="55"/>
      <c r="DD11" s="55"/>
      <c r="DE11" s="101"/>
      <c r="DF11" s="11"/>
      <c r="DG11" s="11"/>
      <c r="DH11" s="135"/>
      <c r="DI11" s="126" t="s">
        <v>106</v>
      </c>
      <c r="DJ11" s="55"/>
      <c r="DK11" s="55"/>
      <c r="DL11" s="55"/>
      <c r="DM11" s="55"/>
      <c r="DN11" s="55"/>
      <c r="DO11" s="101"/>
      <c r="DP11" s="11"/>
      <c r="DQ11" s="11"/>
      <c r="DR11" s="135"/>
      <c r="DS11" s="126" t="s">
        <v>106</v>
      </c>
      <c r="DT11" s="55"/>
      <c r="DU11" s="55"/>
      <c r="DV11" s="55"/>
      <c r="DW11" s="55"/>
      <c r="DX11" s="55"/>
      <c r="DY11" s="101"/>
      <c r="DZ11" s="11"/>
      <c r="EA11" s="11"/>
      <c r="EB11" s="135"/>
      <c r="EC11" s="126" t="s">
        <v>106</v>
      </c>
      <c r="ED11" s="55"/>
      <c r="EE11" s="55"/>
      <c r="EF11" s="55"/>
      <c r="EG11" s="55"/>
      <c r="EH11" s="55"/>
      <c r="EI11" s="101"/>
      <c r="EJ11" s="11"/>
      <c r="EK11" s="11"/>
      <c r="EL11" s="135"/>
      <c r="EM11" s="126" t="s">
        <v>106</v>
      </c>
      <c r="EN11" s="55"/>
      <c r="EO11" s="55"/>
      <c r="EP11" s="55"/>
      <c r="EQ11" s="55"/>
      <c r="ER11" s="55"/>
      <c r="ES11" s="101"/>
      <c r="ET11" s="11"/>
      <c r="EU11" s="11"/>
      <c r="EV11" s="135"/>
      <c r="EW11" s="126" t="s">
        <v>106</v>
      </c>
      <c r="EX11" s="55"/>
      <c r="EY11" s="55"/>
      <c r="EZ11" s="55"/>
      <c r="FA11" s="55"/>
      <c r="FB11" s="55"/>
      <c r="FC11" s="101"/>
      <c r="FD11" s="11"/>
      <c r="FE11" s="11"/>
      <c r="FF11" s="135"/>
      <c r="FG11" s="126" t="s">
        <v>106</v>
      </c>
      <c r="FH11" s="55"/>
      <c r="FI11" s="55"/>
      <c r="FJ11" s="55"/>
      <c r="FK11" s="55"/>
      <c r="FL11" s="55"/>
      <c r="FM11" s="101"/>
      <c r="FN11" s="11"/>
      <c r="FO11" s="11"/>
      <c r="FP11" s="135"/>
      <c r="FQ11" s="126" t="s">
        <v>106</v>
      </c>
      <c r="FR11" s="55"/>
      <c r="FS11" s="55"/>
      <c r="FT11" s="55"/>
      <c r="FU11" s="55"/>
      <c r="FV11" s="55"/>
      <c r="FW11" s="101"/>
      <c r="FX11" s="11"/>
      <c r="FY11" s="11"/>
      <c r="FZ11" s="135"/>
      <c r="GA11" s="160" t="s">
        <v>106</v>
      </c>
      <c r="GB11" s="55" t="s">
        <v>169</v>
      </c>
      <c r="GC11" s="55"/>
      <c r="GD11" s="55"/>
      <c r="GE11" s="55"/>
      <c r="GF11" s="55" t="s">
        <v>169</v>
      </c>
      <c r="GG11" s="101" t="s">
        <v>169</v>
      </c>
      <c r="GH11" s="11"/>
      <c r="GI11" s="11"/>
      <c r="GJ11" s="135"/>
      <c r="GK11" s="160" t="s">
        <v>106</v>
      </c>
      <c r="GL11" s="55"/>
      <c r="GM11" s="55"/>
      <c r="GN11" s="55"/>
      <c r="GO11" s="55"/>
      <c r="GP11" s="55"/>
      <c r="GQ11" s="101"/>
      <c r="GR11" s="11"/>
      <c r="GS11" s="11"/>
      <c r="GT11" s="135"/>
      <c r="GU11" s="160" t="s">
        <v>106</v>
      </c>
      <c r="GV11" s="55" t="s">
        <v>169</v>
      </c>
      <c r="GW11" s="55"/>
      <c r="GX11" s="55"/>
      <c r="GY11" s="55"/>
      <c r="GZ11" s="55" t="s">
        <v>169</v>
      </c>
      <c r="HA11" s="101" t="s">
        <v>169</v>
      </c>
      <c r="HB11" s="11"/>
      <c r="HC11" s="11"/>
      <c r="HD11" s="135"/>
      <c r="HE11" s="160" t="s">
        <v>106</v>
      </c>
      <c r="HF11" s="55"/>
      <c r="HG11" s="55"/>
      <c r="HH11" s="55"/>
      <c r="HI11" s="55"/>
      <c r="HJ11" s="55"/>
      <c r="HK11" s="101"/>
      <c r="HL11" s="11"/>
      <c r="HM11" s="11"/>
      <c r="HN11" s="135"/>
      <c r="HO11" s="160" t="s">
        <v>106</v>
      </c>
      <c r="HP11" s="55" t="s">
        <v>169</v>
      </c>
      <c r="HQ11" s="55"/>
      <c r="HR11" s="55"/>
      <c r="HS11" s="55"/>
      <c r="HT11" s="55" t="s">
        <v>169</v>
      </c>
      <c r="HU11" s="101" t="s">
        <v>169</v>
      </c>
      <c r="HV11" s="11"/>
      <c r="HW11" s="11"/>
      <c r="HX11" s="135"/>
      <c r="HY11" s="160" t="s">
        <v>106</v>
      </c>
      <c r="HZ11" s="55"/>
      <c r="IA11" s="55"/>
      <c r="IB11" s="55"/>
      <c r="IC11" s="55"/>
      <c r="ID11" s="55"/>
      <c r="IE11" s="101"/>
      <c r="IF11" s="11"/>
      <c r="IG11" s="11"/>
      <c r="IH11" s="135"/>
      <c r="II11" s="160" t="s">
        <v>106</v>
      </c>
      <c r="IJ11" s="55" t="s">
        <v>169</v>
      </c>
      <c r="IK11" s="55"/>
      <c r="IL11" s="55"/>
      <c r="IM11" s="55"/>
      <c r="IN11" s="55" t="s">
        <v>169</v>
      </c>
      <c r="IO11" s="101" t="s">
        <v>169</v>
      </c>
      <c r="IP11" s="11"/>
      <c r="IQ11" s="11"/>
      <c r="IR11" s="135"/>
      <c r="IS11" s="160" t="s">
        <v>106</v>
      </c>
      <c r="IT11" s="55"/>
      <c r="IU11" s="55"/>
      <c r="IV11" s="55"/>
      <c r="IW11" s="55"/>
      <c r="IX11" s="55"/>
      <c r="IY11" s="101"/>
      <c r="IZ11" s="11"/>
      <c r="JA11" s="11"/>
      <c r="JB11" s="135"/>
      <c r="JC11" s="160" t="s">
        <v>106</v>
      </c>
      <c r="JD11" s="55" t="s">
        <v>169</v>
      </c>
      <c r="JE11" s="55" t="s">
        <v>169</v>
      </c>
      <c r="JF11" s="55" t="s">
        <v>169</v>
      </c>
      <c r="JG11" s="55"/>
      <c r="JH11" s="55" t="s">
        <v>169</v>
      </c>
      <c r="JI11" s="101" t="s">
        <v>169</v>
      </c>
      <c r="JJ11" s="11"/>
      <c r="JK11" s="11"/>
      <c r="JL11" s="135"/>
      <c r="JM11" s="207" t="s">
        <v>106</v>
      </c>
      <c r="JN11" s="55"/>
      <c r="JO11" s="55"/>
      <c r="JP11" s="55"/>
      <c r="JQ11" s="55"/>
      <c r="JR11" s="55"/>
      <c r="JS11" s="101"/>
      <c r="JT11" s="11"/>
      <c r="JU11" s="11"/>
      <c r="JV11" s="135"/>
      <c r="JW11" s="207" t="s">
        <v>106</v>
      </c>
      <c r="JX11" s="55"/>
      <c r="JY11" s="55"/>
      <c r="JZ11" s="55"/>
      <c r="KA11" s="55"/>
      <c r="KB11" s="55"/>
      <c r="KC11" s="101"/>
      <c r="KD11" s="11"/>
      <c r="KE11" s="11"/>
      <c r="KF11" s="135"/>
      <c r="KG11" s="209" t="s">
        <v>106</v>
      </c>
      <c r="KH11" s="55" t="s">
        <v>169</v>
      </c>
      <c r="KI11" s="55"/>
      <c r="KJ11" s="55"/>
      <c r="KK11" s="55"/>
      <c r="KL11" s="55" t="s">
        <v>169</v>
      </c>
      <c r="KM11" s="101"/>
      <c r="KN11" s="11"/>
      <c r="KO11" s="11"/>
      <c r="KP11" s="135"/>
      <c r="KQ11" s="211" t="s">
        <v>106</v>
      </c>
      <c r="KR11" s="55" t="s">
        <v>169</v>
      </c>
      <c r="KS11" s="55" t="s">
        <v>169</v>
      </c>
      <c r="KT11" s="55" t="s">
        <v>169</v>
      </c>
      <c r="KU11" s="55"/>
      <c r="KV11" s="55" t="s">
        <v>169</v>
      </c>
      <c r="KW11" s="101" t="s">
        <v>169</v>
      </c>
      <c r="KX11" s="11"/>
      <c r="KY11" s="11"/>
      <c r="KZ11" s="135"/>
      <c r="LA11" s="211" t="s">
        <v>106</v>
      </c>
      <c r="LB11" s="55"/>
      <c r="LC11" s="55"/>
      <c r="LD11" s="55"/>
      <c r="LE11" s="55"/>
      <c r="LF11" s="55"/>
      <c r="LG11" s="101"/>
      <c r="LH11" s="11"/>
      <c r="LI11" s="11"/>
      <c r="LJ11" s="135"/>
      <c r="LK11" s="211" t="s">
        <v>106</v>
      </c>
      <c r="LL11" s="55"/>
      <c r="LM11" s="55"/>
      <c r="LN11" s="55"/>
      <c r="LO11" s="55"/>
      <c r="LP11" s="55"/>
      <c r="LQ11" s="101"/>
      <c r="LR11" s="11"/>
      <c r="LS11" s="11"/>
      <c r="LT11" s="135"/>
      <c r="LU11" s="409" t="s">
        <v>106</v>
      </c>
      <c r="LV11" s="55" t="s">
        <v>169</v>
      </c>
      <c r="LW11" s="55" t="s">
        <v>169</v>
      </c>
      <c r="LX11" s="55" t="s">
        <v>169</v>
      </c>
      <c r="LY11" s="55"/>
      <c r="LZ11" s="55" t="s">
        <v>169</v>
      </c>
      <c r="MA11" s="101" t="s">
        <v>169</v>
      </c>
      <c r="MB11" s="11"/>
      <c r="MC11" s="11"/>
      <c r="MD11" s="135"/>
      <c r="ME11" s="411" t="s">
        <v>106</v>
      </c>
      <c r="MF11" s="55"/>
      <c r="MG11" s="55"/>
      <c r="MH11" s="55"/>
      <c r="MI11" s="55"/>
      <c r="MJ11" s="55"/>
      <c r="MK11" s="101"/>
      <c r="ML11" s="11"/>
      <c r="MM11" s="11"/>
      <c r="MN11" s="135"/>
      <c r="MO11" s="409" t="s">
        <v>106</v>
      </c>
      <c r="MP11" s="55" t="s">
        <v>169</v>
      </c>
      <c r="MQ11" s="55" t="s">
        <v>169</v>
      </c>
      <c r="MR11" s="55" t="s">
        <v>169</v>
      </c>
      <c r="MS11" s="55"/>
      <c r="MT11" s="55" t="s">
        <v>169</v>
      </c>
      <c r="MU11" s="101" t="s">
        <v>169</v>
      </c>
      <c r="MV11" s="11"/>
      <c r="MW11" s="11"/>
      <c r="MX11" s="135"/>
      <c r="MY11" s="411" t="s">
        <v>106</v>
      </c>
      <c r="MZ11" s="55"/>
      <c r="NA11" s="55"/>
      <c r="NB11" s="55"/>
      <c r="NC11" s="55"/>
      <c r="ND11" s="55"/>
      <c r="NE11" s="101"/>
      <c r="NF11" s="11"/>
      <c r="NG11" s="11"/>
      <c r="NH11" s="135"/>
      <c r="NI11" s="409" t="s">
        <v>106</v>
      </c>
      <c r="NJ11" s="55" t="s">
        <v>169</v>
      </c>
      <c r="NK11" s="55" t="s">
        <v>169</v>
      </c>
      <c r="NL11" s="55" t="s">
        <v>169</v>
      </c>
      <c r="NM11" s="55"/>
      <c r="NN11" s="55" t="s">
        <v>169</v>
      </c>
      <c r="NO11" s="101" t="s">
        <v>169</v>
      </c>
      <c r="NP11" s="11"/>
      <c r="NQ11" s="11"/>
      <c r="NR11" s="135"/>
      <c r="NS11" s="409" t="s">
        <v>106</v>
      </c>
      <c r="NT11" s="55"/>
      <c r="NU11" s="55"/>
      <c r="NV11" s="55"/>
      <c r="NW11" s="55"/>
      <c r="NX11" s="55"/>
      <c r="NY11" s="101"/>
      <c r="NZ11" s="11"/>
      <c r="OA11" s="11"/>
      <c r="OB11" s="135"/>
      <c r="OC11" s="413" t="s">
        <v>106</v>
      </c>
      <c r="OD11" s="55" t="s">
        <v>169</v>
      </c>
      <c r="OE11" s="55" t="s">
        <v>169</v>
      </c>
      <c r="OF11" s="55" t="s">
        <v>169</v>
      </c>
      <c r="OG11" s="55"/>
      <c r="OH11" s="55" t="s">
        <v>169</v>
      </c>
      <c r="OI11" s="101" t="s">
        <v>169</v>
      </c>
      <c r="OJ11" s="11"/>
      <c r="OK11" s="11"/>
      <c r="OL11" s="135"/>
      <c r="OM11" s="443" t="s">
        <v>106</v>
      </c>
      <c r="ON11" s="55"/>
      <c r="OO11" s="55"/>
      <c r="OP11" s="55"/>
      <c r="OQ11" s="55"/>
      <c r="OR11" s="55"/>
      <c r="OS11" s="101"/>
      <c r="OT11" s="11"/>
      <c r="OU11" s="11"/>
      <c r="OV11" s="135"/>
      <c r="OW11" s="443" t="s">
        <v>106</v>
      </c>
      <c r="OX11" s="55"/>
      <c r="OY11" s="55"/>
      <c r="OZ11" s="55"/>
      <c r="PA11" s="55"/>
      <c r="PB11" s="55"/>
      <c r="PC11" s="101"/>
      <c r="PD11" s="11"/>
      <c r="PE11" s="11"/>
      <c r="PF11" s="135"/>
      <c r="PG11" s="413" t="s">
        <v>106</v>
      </c>
      <c r="PH11" s="55" t="s">
        <v>169</v>
      </c>
      <c r="PI11" s="55" t="s">
        <v>169</v>
      </c>
      <c r="PJ11" s="55" t="s">
        <v>169</v>
      </c>
      <c r="PK11" s="55"/>
      <c r="PL11" s="55" t="s">
        <v>169</v>
      </c>
      <c r="PM11" s="101" t="s">
        <v>169</v>
      </c>
      <c r="PN11" s="11"/>
      <c r="PO11" s="11"/>
      <c r="PP11" s="135"/>
      <c r="PQ11" s="413" t="s">
        <v>106</v>
      </c>
      <c r="PR11" s="55"/>
      <c r="PS11" s="55"/>
      <c r="PT11" s="55"/>
      <c r="PU11" s="55"/>
      <c r="PV11" s="55"/>
      <c r="PW11" s="101"/>
      <c r="PX11" s="11"/>
      <c r="PY11" s="11"/>
    </row>
    <row xmlns:x14ac="http://schemas.microsoft.com/office/spreadsheetml/2009/9/ac" r="12" s="2" customFormat="true" ht="15" customHeight="true" x14ac:dyDescent="0.25">
      <c r="A12" s="419" t="str">
        <f ca="true">IF(ISBLANK('Data Summary'!A14),"",'Data Summary'!A14)</f>
        <v>IND_2008_EMIS</v>
      </c>
      <c r="B12" s="135"/>
      <c r="C12" s="102" t="s">
        <v>111</v>
      </c>
      <c r="D12" s="55"/>
      <c r="E12" s="55"/>
      <c r="F12" s="55"/>
      <c r="G12" s="55"/>
      <c r="H12" s="55"/>
      <c r="I12" s="101"/>
      <c r="J12" s="11"/>
      <c r="K12" s="11"/>
      <c r="L12" s="135"/>
      <c r="M12" s="102" t="s">
        <v>111</v>
      </c>
      <c r="N12" s="55"/>
      <c r="O12" s="55"/>
      <c r="P12" s="55"/>
      <c r="Q12" s="55"/>
      <c r="R12" s="55"/>
      <c r="S12" s="101"/>
      <c r="T12" s="11"/>
      <c r="U12" s="11"/>
      <c r="V12" s="135"/>
      <c r="W12" s="164" t="s">
        <v>111</v>
      </c>
      <c r="X12" s="55"/>
      <c r="Y12" s="55"/>
      <c r="Z12" s="55"/>
      <c r="AA12" s="55"/>
      <c r="AB12" s="55"/>
      <c r="AC12" s="101"/>
      <c r="AD12" s="11"/>
      <c r="AE12" s="11"/>
      <c r="AF12" s="135"/>
      <c r="AG12" s="102" t="s">
        <v>111</v>
      </c>
      <c r="AH12" s="55"/>
      <c r="AI12" s="55"/>
      <c r="AJ12" s="55"/>
      <c r="AK12" s="55"/>
      <c r="AL12" s="55"/>
      <c r="AM12" s="101"/>
      <c r="AN12" s="11"/>
      <c r="AO12" s="11"/>
      <c r="AP12" s="135"/>
      <c r="AQ12" s="102" t="s">
        <v>111</v>
      </c>
      <c r="AR12" s="55"/>
      <c r="AS12" s="55"/>
      <c r="AT12" s="55"/>
      <c r="AU12" s="55"/>
      <c r="AV12" s="55"/>
      <c r="AW12" s="101"/>
      <c r="AX12" s="11"/>
      <c r="AY12" s="11"/>
      <c r="AZ12" s="135"/>
      <c r="BA12" s="126" t="s">
        <v>111</v>
      </c>
      <c r="BB12" s="55"/>
      <c r="BC12" s="55"/>
      <c r="BD12" s="55"/>
      <c r="BE12" s="55"/>
      <c r="BF12" s="55"/>
      <c r="BG12" s="101"/>
      <c r="BH12" s="11"/>
      <c r="BI12" s="11"/>
      <c r="BJ12" s="135"/>
      <c r="BK12" s="130" t="s">
        <v>111</v>
      </c>
      <c r="BL12" s="55"/>
      <c r="BM12" s="55"/>
      <c r="BN12" s="55"/>
      <c r="BO12" s="55"/>
      <c r="BP12" s="55"/>
      <c r="BQ12" s="101"/>
      <c r="BR12" s="11"/>
      <c r="BS12" s="11"/>
      <c r="BT12" s="135"/>
      <c r="BU12" s="126" t="s">
        <v>111</v>
      </c>
      <c r="BV12" s="55"/>
      <c r="BW12" s="55"/>
      <c r="BX12" s="55"/>
      <c r="BY12" s="55"/>
      <c r="BZ12" s="55"/>
      <c r="CA12" s="101"/>
      <c r="CB12" s="11"/>
      <c r="CC12" s="11"/>
      <c r="CD12" s="135"/>
      <c r="CE12" s="126" t="s">
        <v>111</v>
      </c>
      <c r="CF12" s="55"/>
      <c r="CG12" s="55"/>
      <c r="CH12" s="55"/>
      <c r="CI12" s="55"/>
      <c r="CJ12" s="55"/>
      <c r="CK12" s="101"/>
      <c r="CL12" s="11"/>
      <c r="CM12" s="11"/>
      <c r="CN12" s="135"/>
      <c r="CO12" s="126" t="s">
        <v>111</v>
      </c>
      <c r="CP12" s="55"/>
      <c r="CQ12" s="55"/>
      <c r="CR12" s="55"/>
      <c r="CS12" s="55"/>
      <c r="CT12" s="55"/>
      <c r="CU12" s="101"/>
      <c r="CV12" s="11"/>
      <c r="CW12" s="11"/>
      <c r="CX12" s="135"/>
      <c r="CY12" s="126" t="s">
        <v>111</v>
      </c>
      <c r="CZ12" s="55"/>
      <c r="DA12" s="55"/>
      <c r="DB12" s="55"/>
      <c r="DC12" s="55"/>
      <c r="DD12" s="55"/>
      <c r="DE12" s="101"/>
      <c r="DF12" s="11"/>
      <c r="DG12" s="11"/>
      <c r="DH12" s="135"/>
      <c r="DI12" s="126" t="s">
        <v>111</v>
      </c>
      <c r="DJ12" s="55"/>
      <c r="DK12" s="55"/>
      <c r="DL12" s="55"/>
      <c r="DM12" s="55"/>
      <c r="DN12" s="55"/>
      <c r="DO12" s="101"/>
      <c r="DP12" s="11"/>
      <c r="DQ12" s="11"/>
      <c r="DR12" s="135"/>
      <c r="DS12" s="126" t="s">
        <v>111</v>
      </c>
      <c r="DT12" s="55"/>
      <c r="DU12" s="55"/>
      <c r="DV12" s="55"/>
      <c r="DW12" s="55"/>
      <c r="DX12" s="55"/>
      <c r="DY12" s="101"/>
      <c r="DZ12" s="11"/>
      <c r="EA12" s="11"/>
      <c r="EB12" s="135"/>
      <c r="EC12" s="126" t="s">
        <v>111</v>
      </c>
      <c r="ED12" s="55"/>
      <c r="EE12" s="55"/>
      <c r="EF12" s="55"/>
      <c r="EG12" s="55"/>
      <c r="EH12" s="55"/>
      <c r="EI12" s="101"/>
      <c r="EJ12" s="11"/>
      <c r="EK12" s="11"/>
      <c r="EL12" s="135"/>
      <c r="EM12" s="126" t="s">
        <v>111</v>
      </c>
      <c r="EN12" s="55"/>
      <c r="EO12" s="55"/>
      <c r="EP12" s="55"/>
      <c r="EQ12" s="55"/>
      <c r="ER12" s="55"/>
      <c r="ES12" s="101"/>
      <c r="ET12" s="11"/>
      <c r="EU12" s="11"/>
      <c r="EV12" s="135"/>
      <c r="EW12" s="126" t="s">
        <v>111</v>
      </c>
      <c r="EX12" s="55"/>
      <c r="EY12" s="55"/>
      <c r="EZ12" s="55"/>
      <c r="FA12" s="55"/>
      <c r="FB12" s="55"/>
      <c r="FC12" s="101"/>
      <c r="FD12" s="11"/>
      <c r="FE12" s="11"/>
      <c r="FF12" s="135"/>
      <c r="FG12" s="126" t="s">
        <v>111</v>
      </c>
      <c r="FH12" s="55"/>
      <c r="FI12" s="55"/>
      <c r="FJ12" s="55"/>
      <c r="FK12" s="55"/>
      <c r="FL12" s="55"/>
      <c r="FM12" s="101"/>
      <c r="FN12" s="11"/>
      <c r="FO12" s="11"/>
      <c r="FP12" s="135"/>
      <c r="FQ12" s="126" t="s">
        <v>111</v>
      </c>
      <c r="FR12" s="55"/>
      <c r="FS12" s="55"/>
      <c r="FT12" s="55"/>
      <c r="FU12" s="55"/>
      <c r="FV12" s="55"/>
      <c r="FW12" s="101"/>
      <c r="FX12" s="11"/>
      <c r="FY12" s="11"/>
      <c r="FZ12" s="135"/>
      <c r="GA12" s="160" t="s">
        <v>111</v>
      </c>
      <c r="GB12" s="55"/>
      <c r="GC12" s="55"/>
      <c r="GD12" s="55"/>
      <c r="GE12" s="55"/>
      <c r="GF12" s="55"/>
      <c r="GG12" s="101"/>
      <c r="GH12" s="11"/>
      <c r="GI12" s="11"/>
      <c r="GJ12" s="135"/>
      <c r="GK12" s="160" t="s">
        <v>111</v>
      </c>
      <c r="GL12" s="55"/>
      <c r="GM12" s="55"/>
      <c r="GN12" s="55"/>
      <c r="GO12" s="55"/>
      <c r="GP12" s="55"/>
      <c r="GQ12" s="101"/>
      <c r="GR12" s="11"/>
      <c r="GS12" s="11"/>
      <c r="GT12" s="135"/>
      <c r="GU12" s="160" t="s">
        <v>111</v>
      </c>
      <c r="GV12" s="55"/>
      <c r="GW12" s="55"/>
      <c r="GX12" s="55"/>
      <c r="GY12" s="55"/>
      <c r="GZ12" s="55"/>
      <c r="HA12" s="101"/>
      <c r="HB12" s="11"/>
      <c r="HC12" s="11"/>
      <c r="HD12" s="135"/>
      <c r="HE12" s="160" t="s">
        <v>111</v>
      </c>
      <c r="HF12" s="55"/>
      <c r="HG12" s="55"/>
      <c r="HH12" s="55"/>
      <c r="HI12" s="55"/>
      <c r="HJ12" s="55"/>
      <c r="HK12" s="101"/>
      <c r="HL12" s="11"/>
      <c r="HM12" s="11"/>
      <c r="HN12" s="135"/>
      <c r="HO12" s="160" t="s">
        <v>111</v>
      </c>
      <c r="HP12" s="55"/>
      <c r="HQ12" s="55"/>
      <c r="HR12" s="55"/>
      <c r="HS12" s="55"/>
      <c r="HT12" s="55"/>
      <c r="HU12" s="101"/>
      <c r="HV12" s="11"/>
      <c r="HW12" s="11"/>
      <c r="HX12" s="135"/>
      <c r="HY12" s="160" t="s">
        <v>111</v>
      </c>
      <c r="HZ12" s="55"/>
      <c r="IA12" s="55"/>
      <c r="IB12" s="55"/>
      <c r="IC12" s="55"/>
      <c r="ID12" s="55"/>
      <c r="IE12" s="101"/>
      <c r="IF12" s="11"/>
      <c r="IG12" s="11"/>
      <c r="IH12" s="135"/>
      <c r="II12" s="160" t="s">
        <v>111</v>
      </c>
      <c r="IJ12" s="55"/>
      <c r="IK12" s="55"/>
      <c r="IL12" s="55"/>
      <c r="IM12" s="55"/>
      <c r="IN12" s="55"/>
      <c r="IO12" s="101"/>
      <c r="IP12" s="11"/>
      <c r="IQ12" s="11"/>
      <c r="IR12" s="135"/>
      <c r="IS12" s="160" t="s">
        <v>111</v>
      </c>
      <c r="IT12" s="55"/>
      <c r="IU12" s="55"/>
      <c r="IV12" s="55"/>
      <c r="IW12" s="55"/>
      <c r="IX12" s="55"/>
      <c r="IY12" s="101"/>
      <c r="IZ12" s="11"/>
      <c r="JA12" s="11"/>
      <c r="JB12" s="135"/>
      <c r="JC12" s="160" t="s">
        <v>111</v>
      </c>
      <c r="JD12" s="55" t="s">
        <v>169</v>
      </c>
      <c r="JE12" s="55" t="s">
        <v>169</v>
      </c>
      <c r="JF12" s="55" t="s">
        <v>169</v>
      </c>
      <c r="JG12" s="55"/>
      <c r="JH12" s="55" t="s">
        <v>169</v>
      </c>
      <c r="JI12" s="101" t="s">
        <v>169</v>
      </c>
      <c r="JJ12" s="11"/>
      <c r="JK12" s="11"/>
      <c r="JL12" s="135"/>
      <c r="JM12" s="207" t="s">
        <v>111</v>
      </c>
      <c r="JN12" s="55"/>
      <c r="JO12" s="55"/>
      <c r="JP12" s="55"/>
      <c r="JQ12" s="55"/>
      <c r="JR12" s="55"/>
      <c r="JS12" s="101"/>
      <c r="JT12" s="11"/>
      <c r="JU12" s="11"/>
      <c r="JV12" s="135"/>
      <c r="JW12" s="207" t="s">
        <v>111</v>
      </c>
      <c r="JX12" s="55"/>
      <c r="JY12" s="55"/>
      <c r="JZ12" s="55"/>
      <c r="KA12" s="55"/>
      <c r="KB12" s="55"/>
      <c r="KC12" s="101"/>
      <c r="KD12" s="11"/>
      <c r="KE12" s="11"/>
      <c r="KF12" s="135"/>
      <c r="KG12" s="209" t="s">
        <v>111</v>
      </c>
      <c r="KH12" s="55"/>
      <c r="KI12" s="55"/>
      <c r="KJ12" s="55"/>
      <c r="KK12" s="55"/>
      <c r="KL12" s="55"/>
      <c r="KM12" s="101"/>
      <c r="KN12" s="11"/>
      <c r="KO12" s="11"/>
      <c r="KP12" s="135"/>
      <c r="KQ12" s="211" t="s">
        <v>111</v>
      </c>
      <c r="KR12" s="55" t="s">
        <v>169</v>
      </c>
      <c r="KS12" s="55" t="s">
        <v>169</v>
      </c>
      <c r="KT12" s="55" t="s">
        <v>169</v>
      </c>
      <c r="KU12" s="55"/>
      <c r="KV12" s="55" t="s">
        <v>169</v>
      </c>
      <c r="KW12" s="101" t="s">
        <v>169</v>
      </c>
      <c r="KX12" s="11"/>
      <c r="KY12" s="11"/>
      <c r="KZ12" s="135"/>
      <c r="LA12" s="211" t="s">
        <v>111</v>
      </c>
      <c r="LB12" s="55"/>
      <c r="LC12" s="55"/>
      <c r="LD12" s="55"/>
      <c r="LE12" s="55"/>
      <c r="LF12" s="55"/>
      <c r="LG12" s="101"/>
      <c r="LH12" s="11"/>
      <c r="LI12" s="11"/>
      <c r="LJ12" s="135"/>
      <c r="LK12" s="211" t="s">
        <v>111</v>
      </c>
      <c r="LL12" s="55"/>
      <c r="LM12" s="55"/>
      <c r="LN12" s="55"/>
      <c r="LO12" s="55"/>
      <c r="LP12" s="55"/>
      <c r="LQ12" s="101"/>
      <c r="LR12" s="11"/>
      <c r="LS12" s="11"/>
      <c r="LT12" s="135"/>
      <c r="LU12" s="409" t="s">
        <v>111</v>
      </c>
      <c r="LV12" s="55"/>
      <c r="LW12" s="55"/>
      <c r="LX12" s="55"/>
      <c r="LY12" s="55"/>
      <c r="LZ12" s="55"/>
      <c r="MA12" s="101"/>
      <c r="MB12" s="11"/>
      <c r="MC12" s="11"/>
      <c r="MD12" s="135"/>
      <c r="ME12" s="411" t="s">
        <v>111</v>
      </c>
      <c r="MF12" s="55"/>
      <c r="MG12" s="55"/>
      <c r="MH12" s="55"/>
      <c r="MI12" s="55"/>
      <c r="MJ12" s="55"/>
      <c r="MK12" s="101"/>
      <c r="ML12" s="11"/>
      <c r="MM12" s="11"/>
      <c r="MN12" s="135"/>
      <c r="MO12" s="409" t="s">
        <v>111</v>
      </c>
      <c r="MP12" s="55"/>
      <c r="MQ12" s="55"/>
      <c r="MR12" s="55"/>
      <c r="MS12" s="55"/>
      <c r="MT12" s="55"/>
      <c r="MU12" s="101"/>
      <c r="MV12" s="11"/>
      <c r="MW12" s="11"/>
      <c r="MX12" s="135"/>
      <c r="MY12" s="411" t="s">
        <v>111</v>
      </c>
      <c r="MZ12" s="55"/>
      <c r="NA12" s="55"/>
      <c r="NB12" s="55"/>
      <c r="NC12" s="55"/>
      <c r="ND12" s="55"/>
      <c r="NE12" s="101"/>
      <c r="NF12" s="11"/>
      <c r="NG12" s="11"/>
      <c r="NH12" s="135"/>
      <c r="NI12" s="409" t="s">
        <v>111</v>
      </c>
      <c r="NJ12" s="55"/>
      <c r="NK12" s="55"/>
      <c r="NL12" s="55"/>
      <c r="NM12" s="55"/>
      <c r="NN12" s="55"/>
      <c r="NO12" s="101"/>
      <c r="NP12" s="11"/>
      <c r="NQ12" s="11"/>
      <c r="NR12" s="135"/>
      <c r="NS12" s="409" t="s">
        <v>111</v>
      </c>
      <c r="NT12" s="55"/>
      <c r="NU12" s="55"/>
      <c r="NV12" s="55"/>
      <c r="NW12" s="55"/>
      <c r="NX12" s="55"/>
      <c r="NY12" s="101"/>
      <c r="NZ12" s="11"/>
      <c r="OA12" s="11"/>
      <c r="OB12" s="135"/>
      <c r="OC12" s="413" t="s">
        <v>111</v>
      </c>
      <c r="OD12" s="55"/>
      <c r="OE12" s="55"/>
      <c r="OF12" s="55"/>
      <c r="OG12" s="55"/>
      <c r="OH12" s="55"/>
      <c r="OI12" s="101"/>
      <c r="OJ12" s="11"/>
      <c r="OK12" s="11"/>
      <c r="OL12" s="135"/>
      <c r="OM12" s="443" t="s">
        <v>111</v>
      </c>
      <c r="ON12" s="55"/>
      <c r="OO12" s="55"/>
      <c r="OP12" s="55"/>
      <c r="OQ12" s="55"/>
      <c r="OR12" s="55"/>
      <c r="OS12" s="101"/>
      <c r="OT12" s="11"/>
      <c r="OU12" s="11"/>
      <c r="OV12" s="135"/>
      <c r="OW12" s="443" t="s">
        <v>111</v>
      </c>
      <c r="OX12" s="55"/>
      <c r="OY12" s="55"/>
      <c r="OZ12" s="55"/>
      <c r="PA12" s="55"/>
      <c r="PB12" s="55"/>
      <c r="PC12" s="101"/>
      <c r="PD12" s="11"/>
      <c r="PE12" s="11"/>
      <c r="PF12" s="135"/>
      <c r="PG12" s="413" t="s">
        <v>111</v>
      </c>
      <c r="PH12" s="55"/>
      <c r="PI12" s="55"/>
      <c r="PJ12" s="55"/>
      <c r="PK12" s="55"/>
      <c r="PL12" s="55"/>
      <c r="PM12" s="101"/>
      <c r="PN12" s="11"/>
      <c r="PO12" s="11"/>
      <c r="PP12" s="135"/>
      <c r="PQ12" s="413" t="s">
        <v>111</v>
      </c>
      <c r="PR12" s="55"/>
      <c r="PS12" s="55"/>
      <c r="PT12" s="55"/>
      <c r="PU12" s="55"/>
      <c r="PV12" s="55"/>
      <c r="PW12" s="101"/>
      <c r="PX12" s="11"/>
      <c r="PY12" s="11"/>
    </row>
    <row xmlns:x14ac="http://schemas.microsoft.com/office/spreadsheetml/2009/9/ac" r="13" ht="15.75" customHeight="true" x14ac:dyDescent="0.25">
      <c r="A13" s="419" t="str">
        <f ca="true">IF(ISBLANK('Data Summary'!A15),"",'Data Summary'!A15)</f>
        <v>IND_2009_EMIS</v>
      </c>
      <c r="B13" s="136"/>
      <c r="C13" s="102" t="s">
        <v>89</v>
      </c>
      <c r="D13" s="10"/>
      <c r="E13" s="10"/>
      <c r="F13" s="10"/>
      <c r="G13" s="74"/>
      <c r="H13" s="75"/>
      <c r="I13" s="76"/>
      <c r="J13" s="11"/>
      <c r="K13" s="11"/>
      <c r="L13" s="136"/>
      <c r="M13" s="102" t="s">
        <v>89</v>
      </c>
      <c r="N13" s="10"/>
      <c r="O13" s="10"/>
      <c r="P13" s="10"/>
      <c r="Q13" s="74"/>
      <c r="R13" s="75"/>
      <c r="S13" s="76"/>
      <c r="T13" s="11"/>
      <c r="U13" s="11"/>
      <c r="V13" s="136"/>
      <c r="W13" s="164" t="s">
        <v>89</v>
      </c>
      <c r="X13" s="10"/>
      <c r="Y13" s="10"/>
      <c r="Z13" s="10"/>
      <c r="AA13" s="74"/>
      <c r="AB13" s="75"/>
      <c r="AC13" s="76"/>
      <c r="AD13" s="11"/>
      <c r="AE13" s="11"/>
      <c r="AF13" s="136"/>
      <c r="AG13" s="102" t="s">
        <v>89</v>
      </c>
      <c r="AH13" s="10"/>
      <c r="AI13" s="10"/>
      <c r="AJ13" s="10"/>
      <c r="AK13" s="74"/>
      <c r="AL13" s="75"/>
      <c r="AM13" s="76"/>
      <c r="AN13" s="11"/>
      <c r="AO13" s="11"/>
      <c r="AP13" s="136"/>
      <c r="AQ13" s="102" t="s">
        <v>89</v>
      </c>
      <c r="AR13" s="10"/>
      <c r="AS13" s="10"/>
      <c r="AT13" s="10"/>
      <c r="AU13" s="74"/>
      <c r="AV13" s="75"/>
      <c r="AW13" s="76"/>
      <c r="AX13" s="11"/>
      <c r="AY13" s="11"/>
      <c r="AZ13" s="136"/>
      <c r="BA13" s="126" t="s">
        <v>89</v>
      </c>
      <c r="BB13" s="10"/>
      <c r="BC13" s="10"/>
      <c r="BD13" s="10"/>
      <c r="BE13" s="74"/>
      <c r="BF13" s="75"/>
      <c r="BG13" s="76"/>
      <c r="BH13" s="11"/>
      <c r="BI13" s="11"/>
      <c r="BJ13" s="136"/>
      <c r="BK13" s="130" t="s">
        <v>89</v>
      </c>
      <c r="BL13" s="10"/>
      <c r="BM13" s="10"/>
      <c r="BN13" s="10"/>
      <c r="BO13" s="74"/>
      <c r="BP13" s="75"/>
      <c r="BQ13" s="76"/>
      <c r="BR13" s="11"/>
      <c r="BS13" s="11"/>
      <c r="BT13" s="136"/>
      <c r="BU13" s="126" t="s">
        <v>89</v>
      </c>
      <c r="BV13" s="10"/>
      <c r="BW13" s="10"/>
      <c r="BX13" s="10"/>
      <c r="BY13" s="74"/>
      <c r="BZ13" s="75"/>
      <c r="CA13" s="76"/>
      <c r="CB13" s="11"/>
      <c r="CC13" s="11"/>
      <c r="CD13" s="136"/>
      <c r="CE13" s="126" t="s">
        <v>89</v>
      </c>
      <c r="CF13" s="10"/>
      <c r="CG13" s="10"/>
      <c r="CH13" s="10"/>
      <c r="CI13" s="74"/>
      <c r="CJ13" s="75"/>
      <c r="CK13" s="76"/>
      <c r="CL13" s="11"/>
      <c r="CM13" s="11"/>
      <c r="CN13" s="136"/>
      <c r="CO13" s="126" t="s">
        <v>89</v>
      </c>
      <c r="CP13" s="10"/>
      <c r="CQ13" s="10"/>
      <c r="CR13" s="10"/>
      <c r="CS13" s="74"/>
      <c r="CT13" s="75"/>
      <c r="CU13" s="76"/>
      <c r="CV13" s="11"/>
      <c r="CW13" s="11"/>
      <c r="CX13" s="136"/>
      <c r="CY13" s="126" t="s">
        <v>89</v>
      </c>
      <c r="CZ13" s="10"/>
      <c r="DA13" s="10"/>
      <c r="DB13" s="10"/>
      <c r="DC13" s="74"/>
      <c r="DD13" s="75"/>
      <c r="DE13" s="76"/>
      <c r="DF13" s="11"/>
      <c r="DG13" s="11"/>
      <c r="DH13" s="136"/>
      <c r="DI13" s="126" t="s">
        <v>89</v>
      </c>
      <c r="DJ13" s="10"/>
      <c r="DK13" s="10"/>
      <c r="DL13" s="10"/>
      <c r="DM13" s="74"/>
      <c r="DN13" s="75"/>
      <c r="DO13" s="76"/>
      <c r="DP13" s="11"/>
      <c r="DQ13" s="11"/>
      <c r="DR13" s="136"/>
      <c r="DS13" s="126" t="s">
        <v>89</v>
      </c>
      <c r="DT13" s="10"/>
      <c r="DU13" s="10"/>
      <c r="DV13" s="10"/>
      <c r="DW13" s="74"/>
      <c r="DX13" s="75"/>
      <c r="DY13" s="76"/>
      <c r="DZ13" s="11"/>
      <c r="EA13" s="11"/>
      <c r="EB13" s="136"/>
      <c r="EC13" s="126" t="s">
        <v>89</v>
      </c>
      <c r="ED13" s="10"/>
      <c r="EE13" s="10"/>
      <c r="EF13" s="10"/>
      <c r="EG13" s="74"/>
      <c r="EH13" s="75"/>
      <c r="EI13" s="76"/>
      <c r="EJ13" s="11"/>
      <c r="EK13" s="11"/>
      <c r="EL13" s="136"/>
      <c r="EM13" s="126" t="s">
        <v>89</v>
      </c>
      <c r="EN13" s="10"/>
      <c r="EO13" s="10"/>
      <c r="EP13" s="10"/>
      <c r="EQ13" s="74"/>
      <c r="ER13" s="75"/>
      <c r="ES13" s="76"/>
      <c r="ET13" s="11"/>
      <c r="EU13" s="11"/>
      <c r="EV13" s="136"/>
      <c r="EW13" s="126" t="s">
        <v>89</v>
      </c>
      <c r="EX13" s="10"/>
      <c r="EY13" s="10"/>
      <c r="EZ13" s="10"/>
      <c r="FA13" s="74"/>
      <c r="FB13" s="75"/>
      <c r="FC13" s="76"/>
      <c r="FD13" s="11"/>
      <c r="FE13" s="11"/>
      <c r="FF13" s="136"/>
      <c r="FG13" s="126" t="s">
        <v>89</v>
      </c>
      <c r="FH13" s="10"/>
      <c r="FI13" s="10"/>
      <c r="FJ13" s="10"/>
      <c r="FK13" s="74"/>
      <c r="FL13" s="75"/>
      <c r="FM13" s="76"/>
      <c r="FN13" s="11"/>
      <c r="FO13" s="11"/>
      <c r="FP13" s="136"/>
      <c r="FQ13" s="126" t="s">
        <v>89</v>
      </c>
      <c r="FR13" s="10"/>
      <c r="FS13" s="10"/>
      <c r="FT13" s="10"/>
      <c r="FU13" s="74"/>
      <c r="FV13" s="75"/>
      <c r="FW13" s="76"/>
      <c r="FX13" s="11"/>
      <c r="FY13" s="11"/>
      <c r="FZ13" s="136"/>
      <c r="GA13" s="160" t="s">
        <v>89</v>
      </c>
      <c r="GB13" s="10"/>
      <c r="GC13" s="10"/>
      <c r="GD13" s="10"/>
      <c r="GE13" s="74"/>
      <c r="GF13" s="75"/>
      <c r="GG13" s="76"/>
      <c r="GH13" s="11"/>
      <c r="GI13" s="11"/>
      <c r="GJ13" s="136"/>
      <c r="GK13" s="160" t="s">
        <v>89</v>
      </c>
      <c r="GL13" s="105"/>
      <c r="GM13" s="105"/>
      <c r="GN13" s="105"/>
      <c r="GO13" s="105"/>
      <c r="GP13" s="105"/>
      <c r="GQ13" s="76"/>
      <c r="GR13" s="11"/>
      <c r="GS13" s="11"/>
      <c r="GT13" s="136"/>
      <c r="GU13" s="160" t="s">
        <v>89</v>
      </c>
      <c r="GV13" s="105"/>
      <c r="GW13" s="105"/>
      <c r="GX13" s="105"/>
      <c r="GY13" s="105"/>
      <c r="GZ13" s="105"/>
      <c r="HA13" s="76"/>
      <c r="HB13" s="11"/>
      <c r="HC13" s="11"/>
      <c r="HD13" s="136"/>
      <c r="HE13" s="160" t="s">
        <v>89</v>
      </c>
      <c r="HF13" s="10"/>
      <c r="HG13" s="10"/>
      <c r="HH13" s="10"/>
      <c r="HI13" s="74"/>
      <c r="HJ13" s="75"/>
      <c r="HK13" s="76"/>
      <c r="HL13" s="11"/>
      <c r="HM13" s="11"/>
      <c r="HN13" s="136"/>
      <c r="HO13" s="160" t="s">
        <v>89</v>
      </c>
      <c r="HP13" s="10"/>
      <c r="HQ13" s="10"/>
      <c r="HR13" s="10"/>
      <c r="HS13" s="74"/>
      <c r="HT13" s="75"/>
      <c r="HU13" s="76"/>
      <c r="HV13" s="11"/>
      <c r="HW13" s="11"/>
      <c r="HX13" s="136"/>
      <c r="HY13" s="160" t="s">
        <v>89</v>
      </c>
      <c r="HZ13" s="10"/>
      <c r="IA13" s="10"/>
      <c r="IB13" s="10"/>
      <c r="IC13" s="74"/>
      <c r="ID13" s="75"/>
      <c r="IE13" s="76"/>
      <c r="IF13" s="11"/>
      <c r="IG13" s="11"/>
      <c r="IH13" s="136"/>
      <c r="II13" s="160" t="s">
        <v>89</v>
      </c>
      <c r="IJ13" s="55"/>
      <c r="IK13" s="55"/>
      <c r="IL13" s="55"/>
      <c r="IM13" s="10"/>
      <c r="IN13" s="55"/>
      <c r="IO13" s="101"/>
      <c r="IP13" s="11"/>
      <c r="IQ13" s="11"/>
      <c r="IR13" s="136"/>
      <c r="IS13" s="160" t="s">
        <v>89</v>
      </c>
      <c r="IT13" s="10" t="s">
        <v>200</v>
      </c>
      <c r="IU13" s="10"/>
      <c r="IV13" s="10"/>
      <c r="IW13" s="10"/>
      <c r="IX13" s="10" t="s">
        <v>200</v>
      </c>
      <c r="IY13" s="106" t="s">
        <v>200</v>
      </c>
      <c r="IZ13" s="11"/>
      <c r="JA13" s="11"/>
      <c r="JB13" s="136"/>
      <c r="JC13" s="160" t="s">
        <v>89</v>
      </c>
      <c r="JD13" s="10" t="s">
        <v>169</v>
      </c>
      <c r="JE13" s="10" t="s">
        <v>169</v>
      </c>
      <c r="JF13" s="10" t="s">
        <v>169</v>
      </c>
      <c r="JG13" s="10"/>
      <c r="JH13" s="10" t="s">
        <v>169</v>
      </c>
      <c r="JI13" s="106" t="s">
        <v>169</v>
      </c>
      <c r="JJ13" s="11"/>
      <c r="JK13" s="11"/>
      <c r="JL13" s="136"/>
      <c r="JM13" s="207" t="s">
        <v>89</v>
      </c>
      <c r="JN13" s="10"/>
      <c r="JO13" s="10"/>
      <c r="JP13" s="10"/>
      <c r="JQ13" s="10"/>
      <c r="JR13" s="10"/>
      <c r="JS13" s="106"/>
      <c r="JT13" s="11"/>
      <c r="JU13" s="11"/>
      <c r="JV13" s="136"/>
      <c r="JW13" s="207" t="s">
        <v>89</v>
      </c>
      <c r="JX13" s="10" t="s">
        <v>200</v>
      </c>
      <c r="JY13" s="10"/>
      <c r="JZ13" s="10"/>
      <c r="KA13" s="10"/>
      <c r="KB13" s="10" t="s">
        <v>200</v>
      </c>
      <c r="KC13" s="106" t="s">
        <v>200</v>
      </c>
      <c r="KD13" s="11"/>
      <c r="KE13" s="11"/>
      <c r="KF13" s="136"/>
      <c r="KG13" s="209" t="s">
        <v>89</v>
      </c>
      <c r="KH13" s="10"/>
      <c r="KI13" s="10"/>
      <c r="KJ13" s="10"/>
      <c r="KK13" s="10"/>
      <c r="KL13" s="10"/>
      <c r="KM13" s="106"/>
      <c r="KN13" s="11"/>
      <c r="KO13" s="11"/>
      <c r="KP13" s="136"/>
      <c r="KQ13" s="211" t="s">
        <v>89</v>
      </c>
      <c r="KR13" s="10" t="s">
        <v>169</v>
      </c>
      <c r="KS13" s="10" t="s">
        <v>169</v>
      </c>
      <c r="KT13" s="10" t="s">
        <v>169</v>
      </c>
      <c r="KU13" s="10"/>
      <c r="KV13" s="10" t="s">
        <v>169</v>
      </c>
      <c r="KW13" s="106" t="s">
        <v>169</v>
      </c>
      <c r="KX13" s="11"/>
      <c r="KY13" s="11"/>
      <c r="KZ13" s="136"/>
      <c r="LA13" s="211" t="s">
        <v>89</v>
      </c>
      <c r="LB13" s="10" t="s">
        <v>200</v>
      </c>
      <c r="LC13" s="10"/>
      <c r="LD13" s="10"/>
      <c r="LE13" s="10"/>
      <c r="LF13" s="10" t="s">
        <v>200</v>
      </c>
      <c r="LG13" s="106" t="s">
        <v>200</v>
      </c>
      <c r="LH13" s="11"/>
      <c r="LI13" s="11"/>
      <c r="LJ13" s="136"/>
      <c r="LK13" s="211" t="s">
        <v>89</v>
      </c>
      <c r="LL13" s="10"/>
      <c r="LM13" s="10"/>
      <c r="LN13" s="10"/>
      <c r="LO13" s="10"/>
      <c r="LP13" s="10"/>
      <c r="LQ13" s="106"/>
      <c r="LR13" s="11"/>
      <c r="LS13" s="11"/>
      <c r="LT13" s="136"/>
      <c r="LU13" s="409" t="s">
        <v>89</v>
      </c>
      <c r="LV13" s="10"/>
      <c r="LW13" s="10"/>
      <c r="LX13" s="10"/>
      <c r="LY13" s="10"/>
      <c r="LZ13" s="10"/>
      <c r="MA13" s="106"/>
      <c r="MB13" s="11"/>
      <c r="MC13" s="11"/>
      <c r="MD13" s="136"/>
      <c r="ME13" s="411" t="s">
        <v>89</v>
      </c>
      <c r="MF13" s="10" t="s">
        <v>200</v>
      </c>
      <c r="MG13" s="10"/>
      <c r="MH13" s="10"/>
      <c r="MI13" s="10"/>
      <c r="MJ13" s="10" t="s">
        <v>200</v>
      </c>
      <c r="MK13" s="106" t="s">
        <v>200</v>
      </c>
      <c r="ML13" s="11"/>
      <c r="MM13" s="11"/>
      <c r="MN13" s="136"/>
      <c r="MO13" s="409" t="s">
        <v>89</v>
      </c>
      <c r="MP13" s="10"/>
      <c r="MQ13" s="10"/>
      <c r="MR13" s="10"/>
      <c r="MS13" s="10"/>
      <c r="MT13" s="10"/>
      <c r="MU13" s="106"/>
      <c r="MV13" s="11"/>
      <c r="MW13" s="11"/>
      <c r="MX13" s="136"/>
      <c r="MY13" s="411" t="s">
        <v>89</v>
      </c>
      <c r="MZ13" s="10" t="s">
        <v>200</v>
      </c>
      <c r="NA13" s="10"/>
      <c r="NB13" s="10"/>
      <c r="NC13" s="10"/>
      <c r="ND13" s="10" t="s">
        <v>200</v>
      </c>
      <c r="NE13" s="106" t="s">
        <v>200</v>
      </c>
      <c r="NF13" s="11"/>
      <c r="NG13" s="11"/>
      <c r="NH13" s="136"/>
      <c r="NI13" s="409" t="s">
        <v>89</v>
      </c>
      <c r="NJ13" s="10"/>
      <c r="NK13" s="10"/>
      <c r="NL13" s="10"/>
      <c r="NM13" s="10"/>
      <c r="NN13" s="10"/>
      <c r="NO13" s="106"/>
      <c r="NP13" s="11"/>
      <c r="NQ13" s="11"/>
      <c r="NR13" s="136"/>
      <c r="NS13" s="409" t="s">
        <v>89</v>
      </c>
      <c r="NT13" s="10"/>
      <c r="NU13" s="10"/>
      <c r="NV13" s="10"/>
      <c r="NW13" s="10"/>
      <c r="NX13" s="10"/>
      <c r="NY13" s="106"/>
      <c r="NZ13" s="11"/>
      <c r="OA13" s="11"/>
      <c r="OB13" s="136"/>
      <c r="OC13" s="413" t="s">
        <v>89</v>
      </c>
      <c r="OD13" s="10"/>
      <c r="OE13" s="10"/>
      <c r="OF13" s="10"/>
      <c r="OG13" s="10"/>
      <c r="OH13" s="10"/>
      <c r="OI13" s="106"/>
      <c r="OJ13" s="11"/>
      <c r="OK13" s="11"/>
      <c r="OL13" s="136"/>
      <c r="OM13" s="443" t="s">
        <v>89</v>
      </c>
      <c r="ON13" s="10" t="s">
        <v>200</v>
      </c>
      <c r="OO13" s="10"/>
      <c r="OP13" s="10"/>
      <c r="OQ13" s="10"/>
      <c r="OR13" s="10" t="s">
        <v>200</v>
      </c>
      <c r="OS13" s="106" t="s">
        <v>200</v>
      </c>
      <c r="OT13" s="11"/>
      <c r="OU13" s="11"/>
      <c r="OV13" s="136"/>
      <c r="OW13" s="443" t="s">
        <v>89</v>
      </c>
      <c r="OX13" s="10" t="s">
        <v>200</v>
      </c>
      <c r="OY13" s="10"/>
      <c r="OZ13" s="10"/>
      <c r="PA13" s="10"/>
      <c r="PB13" s="10" t="s">
        <v>200</v>
      </c>
      <c r="PC13" s="106" t="s">
        <v>200</v>
      </c>
      <c r="PD13" s="11"/>
      <c r="PE13" s="11"/>
      <c r="PF13" s="136"/>
      <c r="PG13" s="413" t="s">
        <v>89</v>
      </c>
      <c r="PH13" s="10"/>
      <c r="PI13" s="10"/>
      <c r="PJ13" s="10"/>
      <c r="PK13" s="10"/>
      <c r="PL13" s="10"/>
      <c r="PM13" s="106"/>
      <c r="PN13" s="11"/>
      <c r="PO13" s="11"/>
      <c r="PP13" s="136"/>
      <c r="PQ13" s="413" t="s">
        <v>89</v>
      </c>
      <c r="PR13" s="10"/>
      <c r="PS13" s="10"/>
      <c r="PT13" s="10"/>
      <c r="PU13" s="10"/>
      <c r="PV13" s="10"/>
      <c r="PW13" s="106"/>
      <c r="PX13" s="11"/>
      <c r="PY13" s="11"/>
    </row>
    <row xmlns:x14ac="http://schemas.microsoft.com/office/spreadsheetml/2009/9/ac" r="14" ht="15.75" customHeight="true" x14ac:dyDescent="0.25">
      <c r="A14" s="419" t="str">
        <f ca="true">IF(ISBLANK('Data Summary'!A16),"",'Data Summary'!A16)</f>
        <v>IND_2009_ASER</v>
      </c>
      <c r="B14" s="145"/>
      <c r="C14" s="12" t="s">
        <v>23</v>
      </c>
      <c r="D14" s="110"/>
      <c r="E14" s="110"/>
      <c r="F14" s="110"/>
      <c r="G14" s="111"/>
      <c r="H14" s="112"/>
      <c r="I14" s="113"/>
      <c r="J14" s="11"/>
      <c r="K14" s="11"/>
      <c r="L14" s="145"/>
      <c r="M14" s="12" t="s">
        <v>23</v>
      </c>
      <c r="N14" s="110"/>
      <c r="O14" s="110"/>
      <c r="P14" s="110"/>
      <c r="Q14" s="111"/>
      <c r="R14" s="112"/>
      <c r="S14" s="113"/>
      <c r="T14" s="11"/>
      <c r="U14" s="11"/>
      <c r="V14" s="145"/>
      <c r="W14" s="12" t="s">
        <v>23</v>
      </c>
      <c r="X14" s="110"/>
      <c r="Y14" s="110"/>
      <c r="Z14" s="110"/>
      <c r="AA14" s="111"/>
      <c r="AB14" s="112"/>
      <c r="AC14" s="113"/>
      <c r="AD14" s="11"/>
      <c r="AE14" s="11"/>
      <c r="AF14" s="145"/>
      <c r="AG14" s="12" t="s">
        <v>23</v>
      </c>
      <c r="AH14" s="110"/>
      <c r="AI14" s="110"/>
      <c r="AJ14" s="110"/>
      <c r="AK14" s="111"/>
      <c r="AL14" s="112"/>
      <c r="AM14" s="113"/>
      <c r="AN14" s="11"/>
      <c r="AO14" s="11"/>
      <c r="AP14" s="145"/>
      <c r="AQ14" s="12" t="s">
        <v>23</v>
      </c>
      <c r="AR14" s="110"/>
      <c r="AS14" s="110"/>
      <c r="AT14" s="110"/>
      <c r="AU14" s="111"/>
      <c r="AV14" s="112"/>
      <c r="AW14" s="113"/>
      <c r="AX14" s="11"/>
      <c r="AY14" s="11"/>
      <c r="AZ14" s="145"/>
      <c r="BA14" s="12" t="s">
        <v>23</v>
      </c>
      <c r="BB14" s="110"/>
      <c r="BC14" s="110"/>
      <c r="BD14" s="110"/>
      <c r="BE14" s="111"/>
      <c r="BF14" s="112"/>
      <c r="BG14" s="113"/>
      <c r="BH14" s="11"/>
      <c r="BI14" s="11"/>
      <c r="BJ14" s="145"/>
      <c r="BK14" s="12" t="s">
        <v>23</v>
      </c>
      <c r="BL14" s="110"/>
      <c r="BM14" s="110"/>
      <c r="BN14" s="110"/>
      <c r="BO14" s="111"/>
      <c r="BP14" s="112"/>
      <c r="BQ14" s="113"/>
      <c r="BR14" s="11"/>
      <c r="BS14" s="11"/>
      <c r="BT14" s="145"/>
      <c r="BU14" s="12" t="s">
        <v>23</v>
      </c>
      <c r="BV14" s="110"/>
      <c r="BW14" s="110"/>
      <c r="BX14" s="110"/>
      <c r="BY14" s="111"/>
      <c r="BZ14" s="112"/>
      <c r="CA14" s="113"/>
      <c r="CB14" s="11"/>
      <c r="CC14" s="11"/>
      <c r="CD14" s="145"/>
      <c r="CE14" s="12" t="s">
        <v>23</v>
      </c>
      <c r="CF14" s="110"/>
      <c r="CG14" s="110"/>
      <c r="CH14" s="110"/>
      <c r="CI14" s="111"/>
      <c r="CJ14" s="112"/>
      <c r="CK14" s="113"/>
      <c r="CL14" s="11"/>
      <c r="CM14" s="11"/>
      <c r="CN14" s="145"/>
      <c r="CO14" s="12" t="s">
        <v>23</v>
      </c>
      <c r="CP14" s="110"/>
      <c r="CQ14" s="110"/>
      <c r="CR14" s="110"/>
      <c r="CS14" s="111"/>
      <c r="CT14" s="112"/>
      <c r="CU14" s="113"/>
      <c r="CV14" s="11"/>
      <c r="CW14" s="11"/>
      <c r="CX14" s="145"/>
      <c r="CY14" s="12" t="s">
        <v>23</v>
      </c>
      <c r="CZ14" s="110"/>
      <c r="DA14" s="110"/>
      <c r="DB14" s="110"/>
      <c r="DC14" s="111"/>
      <c r="DD14" s="112"/>
      <c r="DE14" s="113"/>
      <c r="DF14" s="11"/>
      <c r="DG14" s="11"/>
      <c r="DH14" s="145"/>
      <c r="DI14" s="12" t="s">
        <v>23</v>
      </c>
      <c r="DJ14" s="110"/>
      <c r="DK14" s="110"/>
      <c r="DL14" s="110"/>
      <c r="DM14" s="111"/>
      <c r="DN14" s="112"/>
      <c r="DO14" s="113"/>
      <c r="DP14" s="11"/>
      <c r="DQ14" s="11"/>
      <c r="DR14" s="145"/>
      <c r="DS14" s="12" t="s">
        <v>23</v>
      </c>
      <c r="DT14" s="110"/>
      <c r="DU14" s="110"/>
      <c r="DV14" s="110"/>
      <c r="DW14" s="111"/>
      <c r="DX14" s="112"/>
      <c r="DY14" s="113"/>
      <c r="DZ14" s="11"/>
      <c r="EA14" s="11"/>
      <c r="EB14" s="145"/>
      <c r="EC14" s="12" t="s">
        <v>23</v>
      </c>
      <c r="ED14" s="110"/>
      <c r="EE14" s="110"/>
      <c r="EF14" s="110"/>
      <c r="EG14" s="111"/>
      <c r="EH14" s="112"/>
      <c r="EI14" s="113"/>
      <c r="EJ14" s="11"/>
      <c r="EK14" s="11"/>
      <c r="EL14" s="145"/>
      <c r="EM14" s="12" t="s">
        <v>23</v>
      </c>
      <c r="EN14" s="110"/>
      <c r="EO14" s="110"/>
      <c r="EP14" s="110"/>
      <c r="EQ14" s="111"/>
      <c r="ER14" s="112"/>
      <c r="ES14" s="113"/>
      <c r="ET14" s="11"/>
      <c r="EU14" s="11"/>
      <c r="EV14" s="145"/>
      <c r="EW14" s="12" t="s">
        <v>23</v>
      </c>
      <c r="EX14" s="110"/>
      <c r="EY14" s="110"/>
      <c r="EZ14" s="110"/>
      <c r="FA14" s="111"/>
      <c r="FB14" s="112"/>
      <c r="FC14" s="113"/>
      <c r="FD14" s="11"/>
      <c r="FE14" s="11"/>
      <c r="FF14" s="145"/>
      <c r="FG14" s="12" t="s">
        <v>23</v>
      </c>
      <c r="FH14" s="110"/>
      <c r="FI14" s="110"/>
      <c r="FJ14" s="110"/>
      <c r="FK14" s="111"/>
      <c r="FL14" s="112"/>
      <c r="FM14" s="113"/>
      <c r="FN14" s="11"/>
      <c r="FO14" s="11"/>
      <c r="FP14" s="145"/>
      <c r="FQ14" s="12" t="s">
        <v>23</v>
      </c>
      <c r="FR14" s="110"/>
      <c r="FS14" s="110"/>
      <c r="FT14" s="110"/>
      <c r="FU14" s="111"/>
      <c r="FV14" s="112"/>
      <c r="FW14" s="113"/>
      <c r="FX14" s="11"/>
      <c r="FY14" s="11"/>
      <c r="FZ14" s="145"/>
      <c r="GA14" s="12" t="s">
        <v>23</v>
      </c>
      <c r="GB14" s="110"/>
      <c r="GC14" s="110"/>
      <c r="GD14" s="110"/>
      <c r="GE14" s="111"/>
      <c r="GF14" s="112"/>
      <c r="GG14" s="113"/>
      <c r="GH14" s="11"/>
      <c r="GI14" s="11"/>
      <c r="GJ14" s="145"/>
      <c r="GK14" s="12" t="s">
        <v>23</v>
      </c>
      <c r="GL14" s="114"/>
      <c r="GM14" s="114"/>
      <c r="GN14" s="114"/>
      <c r="GO14" s="114"/>
      <c r="GP14" s="114"/>
      <c r="GQ14" s="113"/>
      <c r="GR14" s="11"/>
      <c r="GS14" s="11"/>
      <c r="GT14" s="145"/>
      <c r="GU14" s="12" t="s">
        <v>23</v>
      </c>
      <c r="GV14" s="114"/>
      <c r="GW14" s="114"/>
      <c r="GX14" s="114"/>
      <c r="GY14" s="114"/>
      <c r="GZ14" s="114"/>
      <c r="HA14" s="113"/>
      <c r="HB14" s="11"/>
      <c r="HC14" s="11"/>
      <c r="HD14" s="145"/>
      <c r="HE14" s="12" t="s">
        <v>23</v>
      </c>
      <c r="HF14" s="110"/>
      <c r="HG14" s="110"/>
      <c r="HH14" s="110"/>
      <c r="HI14" s="111"/>
      <c r="HJ14" s="112"/>
      <c r="HK14" s="113"/>
      <c r="HL14" s="11"/>
      <c r="HM14" s="11"/>
      <c r="HN14" s="145"/>
      <c r="HO14" s="12" t="s">
        <v>23</v>
      </c>
      <c r="HP14" s="110"/>
      <c r="HQ14" s="110"/>
      <c r="HR14" s="110"/>
      <c r="HS14" s="111"/>
      <c r="HT14" s="112"/>
      <c r="HU14" s="113"/>
      <c r="HV14" s="11"/>
      <c r="HW14" s="11"/>
      <c r="HX14" s="145"/>
      <c r="HY14" s="12" t="s">
        <v>23</v>
      </c>
      <c r="HZ14" s="110"/>
      <c r="IA14" s="110"/>
      <c r="IB14" s="110"/>
      <c r="IC14" s="111"/>
      <c r="ID14" s="112"/>
      <c r="IE14" s="113"/>
      <c r="IF14" s="11"/>
      <c r="IG14" s="11"/>
      <c r="IH14" s="145"/>
      <c r="II14" s="12" t="s">
        <v>23</v>
      </c>
      <c r="IJ14" s="110"/>
      <c r="IK14" s="110"/>
      <c r="IL14" s="110"/>
      <c r="IM14" s="111"/>
      <c r="IN14" s="112"/>
      <c r="IO14" s="113"/>
      <c r="IP14" s="11"/>
      <c r="IQ14" s="11"/>
      <c r="IR14" s="145"/>
      <c r="IS14" s="12" t="s">
        <v>23</v>
      </c>
      <c r="IT14" s="110"/>
      <c r="IU14" s="110"/>
      <c r="IV14" s="110"/>
      <c r="IW14" s="111"/>
      <c r="IX14" s="112"/>
      <c r="IY14" s="113"/>
      <c r="IZ14" s="11"/>
      <c r="JA14" s="11"/>
      <c r="JB14" s="145"/>
      <c r="JC14" s="12" t="s">
        <v>23</v>
      </c>
      <c r="JD14" s="110"/>
      <c r="JE14" s="110"/>
      <c r="JF14" s="110"/>
      <c r="JG14" s="111"/>
      <c r="JH14" s="112"/>
      <c r="JI14" s="113"/>
      <c r="JJ14" s="11"/>
      <c r="JK14" s="11"/>
      <c r="JL14" s="145"/>
      <c r="JM14" s="12" t="s">
        <v>23</v>
      </c>
      <c r="JN14" s="110"/>
      <c r="JO14" s="110"/>
      <c r="JP14" s="110"/>
      <c r="JQ14" s="111"/>
      <c r="JR14" s="112"/>
      <c r="JS14" s="113"/>
      <c r="JT14" s="11"/>
      <c r="JU14" s="11"/>
      <c r="JV14" s="145"/>
      <c r="JW14" s="12" t="s">
        <v>23</v>
      </c>
      <c r="JX14" s="110"/>
      <c r="JY14" s="110"/>
      <c r="JZ14" s="110"/>
      <c r="KA14" s="111"/>
      <c r="KB14" s="112"/>
      <c r="KC14" s="113"/>
      <c r="KD14" s="11"/>
      <c r="KE14" s="11"/>
      <c r="KF14" s="145"/>
      <c r="KG14" s="12" t="s">
        <v>23</v>
      </c>
      <c r="KH14" s="10">
        <v>1467680</v>
      </c>
      <c r="KI14" s="10">
        <v>220184</v>
      </c>
      <c r="KJ14" s="10">
        <v>1247492</v>
      </c>
      <c r="KK14" s="74"/>
      <c r="KL14" s="75"/>
      <c r="KM14" s="76"/>
      <c r="KN14" s="11"/>
      <c r="KO14" s="11"/>
      <c r="KP14" s="145"/>
      <c r="KQ14" s="12" t="s">
        <v>23</v>
      </c>
      <c r="KR14" s="110"/>
      <c r="KS14" s="110"/>
      <c r="KT14" s="110"/>
      <c r="KU14" s="111"/>
      <c r="KV14" s="112"/>
      <c r="KW14" s="113"/>
      <c r="KX14" s="11"/>
      <c r="KY14" s="11"/>
      <c r="KZ14" s="145"/>
      <c r="LA14" s="12" t="s">
        <v>23</v>
      </c>
      <c r="LB14" s="110"/>
      <c r="LC14" s="110"/>
      <c r="LD14" s="110"/>
      <c r="LE14" s="111"/>
      <c r="LF14" s="112"/>
      <c r="LG14" s="113"/>
      <c r="LH14" s="11"/>
      <c r="LI14" s="11"/>
      <c r="LJ14" s="145"/>
      <c r="LK14" s="12" t="s">
        <v>23</v>
      </c>
      <c r="LL14" s="110"/>
      <c r="LM14" s="110"/>
      <c r="LN14" s="110"/>
      <c r="LO14" s="111"/>
      <c r="LP14" s="112"/>
      <c r="LQ14" s="113"/>
      <c r="LR14" s="11"/>
      <c r="LS14" s="11"/>
      <c r="LT14" s="145"/>
      <c r="LU14" s="12" t="s">
        <v>23</v>
      </c>
      <c r="LV14" s="110">
        <v>1558903</v>
      </c>
      <c r="LW14" s="110">
        <v>246927</v>
      </c>
      <c r="LX14" s="110">
        <v>1311976</v>
      </c>
      <c r="LY14" s="111" t="s">
        <v>418</v>
      </c>
      <c r="LZ14" s="112">
        <v>1487000</v>
      </c>
      <c r="MA14" s="113">
        <v>289667</v>
      </c>
      <c r="MB14" s="11"/>
      <c r="MC14" s="11"/>
      <c r="MD14" s="145"/>
      <c r="ME14" s="12" t="s">
        <v>23</v>
      </c>
      <c r="MF14" s="110"/>
      <c r="MG14" s="110"/>
      <c r="MH14" s="110"/>
      <c r="MI14" s="111"/>
      <c r="MJ14" s="112"/>
      <c r="MK14" s="113"/>
      <c r="ML14" s="11"/>
      <c r="MM14" s="11"/>
      <c r="MN14" s="145"/>
      <c r="MO14" s="12" t="s">
        <v>23</v>
      </c>
      <c r="MP14" s="110">
        <v>1551000</v>
      </c>
      <c r="MQ14" s="110">
        <v>246285</v>
      </c>
      <c r="MR14" s="110">
        <v>1304715</v>
      </c>
      <c r="MS14" s="111" t="s">
        <v>418</v>
      </c>
      <c r="MT14" s="112">
        <v>1477596</v>
      </c>
      <c r="MU14" s="113">
        <v>280626</v>
      </c>
      <c r="MV14" s="11"/>
      <c r="MW14" s="11"/>
      <c r="MX14" s="145"/>
      <c r="MY14" s="12" t="s">
        <v>23</v>
      </c>
      <c r="MZ14" s="110"/>
      <c r="NA14" s="110"/>
      <c r="NB14" s="110"/>
      <c r="NC14" s="111"/>
      <c r="ND14" s="112"/>
      <c r="NE14" s="113"/>
      <c r="NF14" s="11"/>
      <c r="NG14" s="11"/>
      <c r="NH14" s="145"/>
      <c r="NI14" s="12" t="s">
        <v>23</v>
      </c>
      <c r="NJ14" s="110">
        <v>1507708</v>
      </c>
      <c r="NK14" s="110">
        <v>249361</v>
      </c>
      <c r="NL14" s="110">
        <v>1258347</v>
      </c>
      <c r="NM14" s="111" t="s">
        <v>418</v>
      </c>
      <c r="NN14" s="112">
        <v>1438360</v>
      </c>
      <c r="NO14" s="113">
        <v>285223</v>
      </c>
      <c r="NP14" s="11"/>
      <c r="NQ14" s="11"/>
      <c r="NR14" s="145"/>
      <c r="NS14" s="12" t="s">
        <v>23</v>
      </c>
      <c r="NT14" s="110"/>
      <c r="NU14" s="110"/>
      <c r="NV14" s="110"/>
      <c r="NW14" s="111"/>
      <c r="NX14" s="112"/>
      <c r="NY14" s="113"/>
      <c r="NZ14" s="11"/>
      <c r="OA14" s="11"/>
      <c r="OB14" s="145"/>
      <c r="OC14" s="12" t="s">
        <v>23</v>
      </c>
      <c r="OD14" s="110" t="s">
        <v>418</v>
      </c>
      <c r="OE14" s="110">
        <v>250108</v>
      </c>
      <c r="OF14" s="110">
        <v>1259028</v>
      </c>
      <c r="OG14" s="111" t="s">
        <v>418</v>
      </c>
      <c r="OH14" s="112">
        <v>1436903</v>
      </c>
      <c r="OI14" s="113">
        <v>291466</v>
      </c>
      <c r="OJ14" s="11"/>
      <c r="OK14" s="11"/>
      <c r="OL14" s="145"/>
      <c r="OM14" s="12" t="s">
        <v>23</v>
      </c>
      <c r="ON14" s="110"/>
      <c r="OO14" s="110"/>
      <c r="OP14" s="110"/>
      <c r="OQ14" s="111"/>
      <c r="OR14" s="112"/>
      <c r="OS14" s="113"/>
      <c r="OT14" s="11"/>
      <c r="OU14" s="11"/>
      <c r="OV14" s="145"/>
      <c r="OW14" s="12" t="s">
        <v>23</v>
      </c>
      <c r="OX14" s="110"/>
      <c r="OY14" s="110"/>
      <c r="OZ14" s="110"/>
      <c r="PA14" s="111"/>
      <c r="PB14" s="112"/>
      <c r="PC14" s="113"/>
      <c r="PD14" s="11"/>
      <c r="PE14" s="11"/>
      <c r="PF14" s="145"/>
      <c r="PG14" s="12" t="s">
        <v>23</v>
      </c>
      <c r="PH14" s="110" t="s">
        <v>418</v>
      </c>
      <c r="PI14" s="110">
        <v>254327</v>
      </c>
      <c r="PJ14" s="110">
        <v>1234788</v>
      </c>
      <c r="PK14" s="111" t="s">
        <v>418</v>
      </c>
      <c r="PL14" s="112">
        <v>1418834</v>
      </c>
      <c r="PM14" s="113">
        <v>292850</v>
      </c>
      <c r="PN14" s="11"/>
      <c r="PO14" s="11"/>
      <c r="PP14" s="145"/>
      <c r="PQ14" s="12" t="s">
        <v>23</v>
      </c>
      <c r="PR14" s="110"/>
      <c r="PS14" s="110"/>
      <c r="PT14" s="110"/>
      <c r="PU14" s="111"/>
      <c r="PV14" s="112"/>
      <c r="PW14" s="113"/>
      <c r="PX14" s="11"/>
      <c r="PY14" s="11"/>
    </row>
    <row xmlns:x14ac="http://schemas.microsoft.com/office/spreadsheetml/2009/9/ac" r="15" ht="15.75" customHeight="true" thickBot="true" x14ac:dyDescent="0.3">
      <c r="A15" s="419" t="str">
        <f ca="true">IF(ISBLANK('Data Summary'!A17),"",'Data Summary'!A17)</f>
        <v>IND_2010_EMIS</v>
      </c>
      <c r="B15" s="137"/>
      <c r="C15" s="96" t="s">
        <v>20</v>
      </c>
      <c r="D15" s="29"/>
      <c r="E15" s="29"/>
      <c r="F15" s="29"/>
      <c r="G15" s="29"/>
      <c r="H15" s="29"/>
      <c r="I15" s="30"/>
      <c r="J15" s="25"/>
      <c r="K15" s="25"/>
      <c r="L15" s="137"/>
      <c r="M15" s="96" t="s">
        <v>20</v>
      </c>
      <c r="N15" s="78"/>
      <c r="O15" s="78"/>
      <c r="P15" s="78"/>
      <c r="Q15" s="78"/>
      <c r="R15" s="78"/>
      <c r="S15" s="30"/>
      <c r="T15" s="25"/>
      <c r="U15" s="25"/>
      <c r="V15" s="137"/>
      <c r="W15" s="96" t="s">
        <v>20</v>
      </c>
      <c r="X15" s="78"/>
      <c r="Y15" s="78"/>
      <c r="Z15" s="78"/>
      <c r="AA15" s="78"/>
      <c r="AB15" s="78"/>
      <c r="AC15" s="30"/>
      <c r="AD15" s="25"/>
      <c r="AE15" s="25"/>
      <c r="AF15" s="137"/>
      <c r="AG15" s="96" t="s">
        <v>20</v>
      </c>
      <c r="AH15" s="78"/>
      <c r="AI15" s="78"/>
      <c r="AJ15" s="78"/>
      <c r="AK15" s="78"/>
      <c r="AL15" s="78"/>
      <c r="AM15" s="30"/>
      <c r="AN15" s="25"/>
      <c r="AO15" s="25"/>
      <c r="AP15" s="137"/>
      <c r="AQ15" s="96" t="s">
        <v>20</v>
      </c>
      <c r="AR15" s="78"/>
      <c r="AS15" s="78"/>
      <c r="AT15" s="78"/>
      <c r="AU15" s="78"/>
      <c r="AV15" s="78"/>
      <c r="AW15" s="30"/>
      <c r="AX15" s="25"/>
      <c r="AY15" s="25"/>
      <c r="AZ15" s="137"/>
      <c r="BA15" s="96" t="s">
        <v>20</v>
      </c>
      <c r="BB15" s="78"/>
      <c r="BC15" s="78"/>
      <c r="BD15" s="78"/>
      <c r="BE15" s="78"/>
      <c r="BF15" s="78"/>
      <c r="BG15" s="30"/>
      <c r="BH15" s="25"/>
      <c r="BI15" s="25"/>
      <c r="BJ15" s="137"/>
      <c r="BK15" s="96" t="s">
        <v>20</v>
      </c>
      <c r="BL15" s="78"/>
      <c r="BM15" s="78"/>
      <c r="BN15" s="78"/>
      <c r="BO15" s="78"/>
      <c r="BP15" s="78"/>
      <c r="BQ15" s="30"/>
      <c r="BR15" s="25"/>
      <c r="BS15" s="25"/>
      <c r="BT15" s="137"/>
      <c r="BU15" s="96" t="s">
        <v>20</v>
      </c>
      <c r="BV15" s="78"/>
      <c r="BW15" s="78"/>
      <c r="BX15" s="78"/>
      <c r="BY15" s="78"/>
      <c r="BZ15" s="78"/>
      <c r="CA15" s="30"/>
      <c r="CB15" s="25"/>
      <c r="CC15" s="25"/>
      <c r="CD15" s="137"/>
      <c r="CE15" s="96" t="s">
        <v>20</v>
      </c>
      <c r="CF15" s="78"/>
      <c r="CG15" s="78"/>
      <c r="CH15" s="78"/>
      <c r="CI15" s="78"/>
      <c r="CJ15" s="78"/>
      <c r="CK15" s="30"/>
      <c r="CL15" s="25"/>
      <c r="CM15" s="25"/>
      <c r="CN15" s="137"/>
      <c r="CO15" s="96" t="s">
        <v>20</v>
      </c>
      <c r="CP15" s="78"/>
      <c r="CQ15" s="78"/>
      <c r="CR15" s="78"/>
      <c r="CS15" s="78"/>
      <c r="CT15" s="78"/>
      <c r="CU15" s="30"/>
      <c r="CV15" s="25"/>
      <c r="CW15" s="25"/>
      <c r="CX15" s="137"/>
      <c r="CY15" s="96" t="s">
        <v>20</v>
      </c>
      <c r="CZ15" s="78"/>
      <c r="DA15" s="78"/>
      <c r="DB15" s="78"/>
      <c r="DC15" s="78"/>
      <c r="DD15" s="78"/>
      <c r="DE15" s="30"/>
      <c r="DF15" s="25"/>
      <c r="DG15" s="25"/>
      <c r="DH15" s="137"/>
      <c r="DI15" s="96" t="s">
        <v>20</v>
      </c>
      <c r="DJ15" s="78"/>
      <c r="DK15" s="78"/>
      <c r="DL15" s="78"/>
      <c r="DM15" s="78"/>
      <c r="DN15" s="78"/>
      <c r="DO15" s="30"/>
      <c r="DP15" s="25"/>
      <c r="DQ15" s="25"/>
      <c r="DR15" s="137"/>
      <c r="DS15" s="96" t="s">
        <v>20</v>
      </c>
      <c r="DT15" s="78"/>
      <c r="DU15" s="78"/>
      <c r="DV15" s="78"/>
      <c r="DW15" s="78"/>
      <c r="DX15" s="78"/>
      <c r="DY15" s="30"/>
      <c r="DZ15" s="25"/>
      <c r="EA15" s="25"/>
      <c r="EB15" s="137"/>
      <c r="EC15" s="96" t="s">
        <v>20</v>
      </c>
      <c r="ED15" s="78"/>
      <c r="EE15" s="78"/>
      <c r="EF15" s="78"/>
      <c r="EG15" s="78"/>
      <c r="EH15" s="78"/>
      <c r="EI15" s="30"/>
      <c r="EJ15" s="25"/>
      <c r="EK15" s="25"/>
      <c r="EL15" s="137"/>
      <c r="EM15" s="96" t="s">
        <v>20</v>
      </c>
      <c r="EN15" s="78"/>
      <c r="EO15" s="78"/>
      <c r="EP15" s="78"/>
      <c r="EQ15" s="78"/>
      <c r="ER15" s="78"/>
      <c r="ES15" s="30"/>
      <c r="ET15" s="25"/>
      <c r="EU15" s="25"/>
      <c r="EV15" s="137"/>
      <c r="EW15" s="96" t="s">
        <v>20</v>
      </c>
      <c r="EX15" s="78"/>
      <c r="EY15" s="78"/>
      <c r="EZ15" s="78"/>
      <c r="FA15" s="78"/>
      <c r="FB15" s="78"/>
      <c r="FC15" s="30"/>
      <c r="FD15" s="25"/>
      <c r="FE15" s="25"/>
      <c r="FF15" s="137"/>
      <c r="FG15" s="96" t="s">
        <v>20</v>
      </c>
      <c r="FH15" s="78"/>
      <c r="FI15" s="78"/>
      <c r="FJ15" s="78"/>
      <c r="FK15" s="78"/>
      <c r="FL15" s="78"/>
      <c r="FM15" s="30"/>
      <c r="FN15" s="25"/>
      <c r="FO15" s="25"/>
      <c r="FP15" s="137"/>
      <c r="FQ15" s="96" t="s">
        <v>20</v>
      </c>
      <c r="FR15" s="78"/>
      <c r="FS15" s="78"/>
      <c r="FT15" s="78"/>
      <c r="FU15" s="78"/>
      <c r="FV15" s="78"/>
      <c r="FW15" s="30"/>
      <c r="FX15" s="25"/>
      <c r="FY15" s="25"/>
      <c r="FZ15" s="137"/>
      <c r="GA15" s="96" t="s">
        <v>20</v>
      </c>
      <c r="GB15" s="78"/>
      <c r="GC15" s="78"/>
      <c r="GD15" s="78"/>
      <c r="GE15" s="78"/>
      <c r="GF15" s="78">
        <v>1431702</v>
      </c>
      <c r="GG15" s="30">
        <v>228914</v>
      </c>
      <c r="GH15" s="25"/>
      <c r="GI15" s="25"/>
      <c r="GJ15" s="137"/>
      <c r="GK15" s="96" t="s">
        <v>20</v>
      </c>
      <c r="GL15" s="78"/>
      <c r="GM15" s="78"/>
      <c r="GN15" s="78"/>
      <c r="GO15" s="78"/>
      <c r="GP15" s="78"/>
      <c r="GQ15" s="30"/>
      <c r="GR15" s="25"/>
      <c r="GS15" s="25"/>
      <c r="GT15" s="137"/>
      <c r="GU15" s="96" t="s">
        <v>20</v>
      </c>
      <c r="GV15" s="78">
        <v>1518160</v>
      </c>
      <c r="GW15" s="78"/>
      <c r="GX15" s="78"/>
      <c r="GY15" s="78"/>
      <c r="GZ15" s="78">
        <v>1448712</v>
      </c>
      <c r="HA15" s="30">
        <v>237111</v>
      </c>
      <c r="HB15" s="25"/>
      <c r="HC15" s="25"/>
      <c r="HD15" s="137"/>
      <c r="HE15" s="96" t="s">
        <v>20</v>
      </c>
      <c r="HF15" s="78"/>
      <c r="HG15" s="78"/>
      <c r="HH15" s="78"/>
      <c r="HI15" s="78"/>
      <c r="HJ15" s="78"/>
      <c r="HK15" s="30"/>
      <c r="HL15" s="25"/>
      <c r="HM15" s="25"/>
      <c r="HN15" s="137"/>
      <c r="HO15" s="96" t="s">
        <v>20</v>
      </c>
      <c r="HP15" s="78">
        <v>1516892</v>
      </c>
      <c r="HQ15" s="78"/>
      <c r="HR15" s="78"/>
      <c r="HS15" s="78"/>
      <c r="HT15" s="78">
        <v>1445807</v>
      </c>
      <c r="HU15" s="30">
        <v>244653</v>
      </c>
      <c r="HV15" s="25"/>
      <c r="HW15" s="25"/>
      <c r="HX15" s="137"/>
      <c r="HY15" s="96" t="s">
        <v>20</v>
      </c>
      <c r="HZ15" s="78"/>
      <c r="IA15" s="78"/>
      <c r="IB15" s="78"/>
      <c r="IC15" s="78"/>
      <c r="ID15" s="78"/>
      <c r="IE15" s="30"/>
      <c r="IF15" s="25"/>
      <c r="IG15" s="25"/>
      <c r="IH15" s="137"/>
      <c r="II15" s="96" t="s">
        <v>20</v>
      </c>
      <c r="IJ15" s="29">
        <v>1522346</v>
      </c>
      <c r="IK15" s="29">
        <v>211840</v>
      </c>
      <c r="IL15" s="29">
        <v>1237222</v>
      </c>
      <c r="IM15" s="29"/>
      <c r="IN15" s="29">
        <v>1449078</v>
      </c>
      <c r="IO15" s="30">
        <v>252176</v>
      </c>
      <c r="IP15" s="25"/>
      <c r="IQ15" s="25"/>
      <c r="IR15" s="137"/>
      <c r="IS15" s="96" t="s">
        <v>20</v>
      </c>
      <c r="IT15" s="29"/>
      <c r="IU15" s="29"/>
      <c r="IV15" s="29"/>
      <c r="IW15" s="29"/>
      <c r="IX15" s="29"/>
      <c r="IY15" s="30"/>
      <c r="IZ15" s="25"/>
      <c r="JA15" s="25"/>
      <c r="JB15" s="137"/>
      <c r="JC15" s="96" t="s">
        <v>20</v>
      </c>
      <c r="JD15" s="29">
        <v>268080</v>
      </c>
      <c r="JE15" s="29">
        <v>22507</v>
      </c>
      <c r="JF15" s="29">
        <v>245532</v>
      </c>
      <c r="JG15" s="29"/>
      <c r="JH15" s="29">
        <v>236203</v>
      </c>
      <c r="JI15" s="30">
        <v>31841</v>
      </c>
      <c r="JJ15" s="25"/>
      <c r="JK15" s="25"/>
      <c r="JL15" s="137"/>
      <c r="JM15" s="96" t="s">
        <v>20</v>
      </c>
      <c r="JN15" s="29"/>
      <c r="JO15" s="29"/>
      <c r="JP15" s="29"/>
      <c r="JQ15" s="29"/>
      <c r="JR15" s="29"/>
      <c r="JS15" s="30"/>
      <c r="JT15" s="25"/>
      <c r="JU15" s="25"/>
      <c r="JV15" s="137"/>
      <c r="JW15" s="96" t="s">
        <v>20</v>
      </c>
      <c r="JX15" s="29"/>
      <c r="JY15" s="29"/>
      <c r="JZ15" s="29"/>
      <c r="KA15" s="29"/>
      <c r="KB15" s="29"/>
      <c r="KC15" s="30"/>
      <c r="KD15" s="25"/>
      <c r="KE15" s="25"/>
      <c r="KF15" s="137"/>
      <c r="KG15" s="96" t="s">
        <v>20</v>
      </c>
      <c r="KH15" s="29">
        <v>1467680</v>
      </c>
      <c r="KI15" s="29">
        <v>220184</v>
      </c>
      <c r="KJ15" s="29">
        <v>1247492</v>
      </c>
      <c r="KK15" s="29"/>
      <c r="KL15" s="29">
        <v>1467680</v>
      </c>
      <c r="KM15" s="30">
        <v>192595</v>
      </c>
      <c r="KN15" s="25"/>
      <c r="KO15" s="25"/>
      <c r="KP15" s="137"/>
      <c r="KQ15" s="96" t="s">
        <v>20</v>
      </c>
      <c r="KR15" s="29">
        <v>533835</v>
      </c>
      <c r="KS15" s="29">
        <v>61792</v>
      </c>
      <c r="KT15" s="29">
        <v>472040</v>
      </c>
      <c r="KU15" s="29"/>
      <c r="KV15" s="29">
        <v>510904</v>
      </c>
      <c r="KW15" s="30">
        <v>83943</v>
      </c>
      <c r="KX15" s="25"/>
      <c r="KY15" s="25"/>
      <c r="KZ15" s="137"/>
      <c r="LA15" s="96" t="s">
        <v>20</v>
      </c>
      <c r="LB15" s="29"/>
      <c r="LC15" s="29"/>
      <c r="LD15" s="29"/>
      <c r="LE15" s="29"/>
      <c r="LF15" s="29"/>
      <c r="LG15" s="30"/>
      <c r="LH15" s="25"/>
      <c r="LI15" s="25"/>
      <c r="LJ15" s="137"/>
      <c r="LK15" s="96" t="s">
        <v>20</v>
      </c>
      <c r="LL15" s="29"/>
      <c r="LM15" s="29"/>
      <c r="LN15" s="29"/>
      <c r="LO15" s="29"/>
      <c r="LP15" s="29"/>
      <c r="LQ15" s="30"/>
      <c r="LR15" s="25"/>
      <c r="LS15" s="25"/>
      <c r="LT15" s="137"/>
      <c r="LU15" s="96" t="s">
        <v>20</v>
      </c>
      <c r="LV15" s="29" t="s">
        <v>418</v>
      </c>
      <c r="LW15" s="29" t="s">
        <v>418</v>
      </c>
      <c r="LX15" s="29" t="s">
        <v>418</v>
      </c>
      <c r="LY15" s="29" t="s">
        <v>418</v>
      </c>
      <c r="LZ15" s="29" t="s">
        <v>418</v>
      </c>
      <c r="MA15" s="30" t="s">
        <v>418</v>
      </c>
      <c r="MB15" s="25"/>
      <c r="MC15" s="25"/>
      <c r="MD15" s="137"/>
      <c r="ME15" s="96" t="s">
        <v>20</v>
      </c>
      <c r="MF15" s="29"/>
      <c r="MG15" s="29"/>
      <c r="MH15" s="29"/>
      <c r="MI15" s="29"/>
      <c r="MJ15" s="29"/>
      <c r="MK15" s="30"/>
      <c r="ML15" s="25"/>
      <c r="MM15" s="25"/>
      <c r="MN15" s="137"/>
      <c r="MO15" s="96" t="s">
        <v>20</v>
      </c>
      <c r="MP15" s="29" t="s">
        <v>418</v>
      </c>
      <c r="MQ15" s="29" t="s">
        <v>418</v>
      </c>
      <c r="MR15" s="29" t="s">
        <v>418</v>
      </c>
      <c r="MS15" s="29" t="s">
        <v>418</v>
      </c>
      <c r="MT15" s="29" t="s">
        <v>418</v>
      </c>
      <c r="MU15" s="30" t="s">
        <v>418</v>
      </c>
      <c r="MV15" s="25"/>
      <c r="MW15" s="25"/>
      <c r="MX15" s="137"/>
      <c r="MY15" s="96" t="s">
        <v>20</v>
      </c>
      <c r="MZ15" s="29"/>
      <c r="NA15" s="29"/>
      <c r="NB15" s="29"/>
      <c r="NC15" s="29"/>
      <c r="ND15" s="29"/>
      <c r="NE15" s="30"/>
      <c r="NF15" s="25"/>
      <c r="NG15" s="25"/>
      <c r="NH15" s="137"/>
      <c r="NI15" s="96" t="s">
        <v>20</v>
      </c>
      <c r="NJ15" s="29" t="s">
        <v>418</v>
      </c>
      <c r="NK15" s="29" t="s">
        <v>418</v>
      </c>
      <c r="NL15" s="29" t="s">
        <v>418</v>
      </c>
      <c r="NM15" s="29" t="s">
        <v>418</v>
      </c>
      <c r="NN15" s="29" t="s">
        <v>418</v>
      </c>
      <c r="NO15" s="30" t="s">
        <v>418</v>
      </c>
      <c r="NP15" s="25"/>
      <c r="NQ15" s="25"/>
      <c r="NR15" s="137"/>
      <c r="NS15" s="96" t="s">
        <v>20</v>
      </c>
      <c r="NT15" s="29"/>
      <c r="NU15" s="29"/>
      <c r="NV15" s="29">
        <v>6997</v>
      </c>
      <c r="NW15" s="29"/>
      <c r="NX15" s="29"/>
      <c r="NY15" s="30"/>
      <c r="NZ15" s="25"/>
      <c r="OA15" s="25"/>
      <c r="OB15" s="137"/>
      <c r="OC15" s="96" t="s">
        <v>20</v>
      </c>
      <c r="OD15" s="29">
        <v>1558903</v>
      </c>
      <c r="OE15" s="29">
        <v>246927</v>
      </c>
      <c r="OF15" s="29">
        <v>1311976</v>
      </c>
      <c r="OG15" s="29" t="s">
        <v>418</v>
      </c>
      <c r="OH15" s="29">
        <v>1487000</v>
      </c>
      <c r="OI15" s="30">
        <v>289667</v>
      </c>
      <c r="OJ15" s="25"/>
      <c r="OK15" s="25"/>
      <c r="OL15" s="137"/>
      <c r="OM15" s="96" t="s">
        <v>20</v>
      </c>
      <c r="ON15" s="29"/>
      <c r="OO15" s="29"/>
      <c r="OP15" s="29"/>
      <c r="OQ15" s="29"/>
      <c r="OR15" s="29"/>
      <c r="OS15" s="30"/>
      <c r="OT15" s="25"/>
      <c r="OU15" s="25"/>
      <c r="OV15" s="137"/>
      <c r="OW15" s="96" t="s">
        <v>20</v>
      </c>
      <c r="OX15" s="29"/>
      <c r="OY15" s="29"/>
      <c r="OZ15" s="29"/>
      <c r="PA15" s="29"/>
      <c r="PB15" s="29"/>
      <c r="PC15" s="30"/>
      <c r="PD15" s="25"/>
      <c r="PE15" s="25"/>
      <c r="PF15" s="137"/>
      <c r="PG15" s="96" t="s">
        <v>20</v>
      </c>
      <c r="PH15" s="29">
        <v>1558903</v>
      </c>
      <c r="PI15" s="29">
        <v>246927</v>
      </c>
      <c r="PJ15" s="29">
        <v>1311976</v>
      </c>
      <c r="PK15" s="29" t="s">
        <v>418</v>
      </c>
      <c r="PL15" s="29">
        <v>1487000</v>
      </c>
      <c r="PM15" s="30">
        <v>289667</v>
      </c>
      <c r="PN15" s="25"/>
      <c r="PO15" s="25"/>
      <c r="PP15" s="137"/>
      <c r="PQ15" s="96" t="s">
        <v>20</v>
      </c>
      <c r="PR15" s="29"/>
      <c r="PS15" s="29"/>
      <c r="PT15" s="29">
        <v>6997</v>
      </c>
      <c r="PU15" s="29"/>
      <c r="PV15" s="29"/>
      <c r="PW15" s="30"/>
      <c r="PX15" s="25"/>
      <c r="PY15" s="25"/>
    </row>
    <row xmlns:x14ac="http://schemas.microsoft.com/office/spreadsheetml/2009/9/ac" r="16" s="3" customFormat="true" x14ac:dyDescent="0.25">
      <c r="A16" s="419" t="str">
        <f ca="true">IF(ISBLANK('Data Summary'!A18),"",'Data Summary'!A18)</f>
        <v>IND_2010_ASER</v>
      </c>
      <c r="B16" s="138"/>
      <c r="L16" s="138"/>
      <c r="V16" s="138"/>
      <c r="AF16" s="138"/>
      <c r="AP16" s="138"/>
      <c r="AZ16" s="138"/>
      <c r="BJ16" s="138"/>
      <c r="BK16" s="138"/>
      <c r="BL16" s="138"/>
      <c r="BM16" s="138"/>
      <c r="BN16" s="138"/>
      <c r="BO16" s="138"/>
      <c r="BP16" s="138"/>
      <c r="BQ16" s="138"/>
      <c r="BT16" s="138"/>
      <c r="CD16" s="138"/>
      <c r="CN16" s="138"/>
      <c r="CX16" s="138"/>
      <c r="DH16" s="138"/>
      <c r="DR16" s="138"/>
      <c r="EB16" s="138"/>
      <c r="EL16" s="138"/>
      <c r="EV16" s="138"/>
      <c r="FF16" s="138"/>
      <c r="FP16" s="138"/>
      <c r="FZ16" s="138"/>
      <c r="GJ16" s="138"/>
      <c r="GT16" s="138"/>
      <c r="HD16" s="138"/>
      <c r="HN16" s="138"/>
      <c r="HX16" s="138"/>
      <c r="IH16" s="138"/>
    </row>
    <row xmlns:x14ac="http://schemas.microsoft.com/office/spreadsheetml/2009/9/ac" r="17" s="3" customFormat="true" x14ac:dyDescent="0.25">
      <c r="A17" s="419" t="str">
        <f ca="true">IF(ISBLANK('Data Summary'!A19),"",'Data Summary'!A19)</f>
        <v>IND_2011_EMIS</v>
      </c>
      <c r="B17" s="138"/>
      <c r="L17" s="138"/>
      <c r="V17" s="138"/>
      <c r="AF17" s="138"/>
      <c r="AP17" s="138"/>
      <c r="AZ17" s="138"/>
      <c r="BJ17" s="138"/>
      <c r="BK17" s="138"/>
      <c r="BL17" s="138"/>
      <c r="BM17" s="138"/>
      <c r="BN17" s="138"/>
      <c r="BO17" s="138"/>
      <c r="BP17" s="138"/>
      <c r="BQ17" s="138"/>
      <c r="BT17" s="138"/>
      <c r="CD17" s="138"/>
      <c r="CN17" s="138"/>
      <c r="CX17" s="138"/>
      <c r="DH17" s="138"/>
      <c r="DR17" s="138"/>
      <c r="EB17" s="138"/>
      <c r="EL17" s="138"/>
      <c r="EV17" s="138"/>
      <c r="FF17" s="138"/>
      <c r="FP17" s="138"/>
      <c r="FZ17" s="138"/>
      <c r="GJ17" s="138"/>
      <c r="GT17" s="138"/>
      <c r="HD17" s="138"/>
      <c r="HN17" s="138"/>
      <c r="HX17" s="138"/>
      <c r="IH17" s="138"/>
    </row>
    <row xmlns:x14ac="http://schemas.microsoft.com/office/spreadsheetml/2009/9/ac" r="18" s="3" customFormat="true" x14ac:dyDescent="0.25">
      <c r="A18" s="419" t="str">
        <f ca="true">IF(ISBLANK('Data Summary'!A20),"",'Data Summary'!A20)</f>
        <v>IND_2011_ASER</v>
      </c>
      <c r="B18" s="138"/>
      <c r="L18" s="138"/>
      <c r="V18" s="138"/>
      <c r="AF18" s="138"/>
      <c r="AP18" s="138"/>
      <c r="AZ18" s="138"/>
      <c r="BJ18" s="138"/>
      <c r="BK18" s="138"/>
      <c r="BL18" s="138"/>
      <c r="BM18" s="138"/>
      <c r="BN18" s="138"/>
      <c r="BO18" s="138"/>
      <c r="BP18" s="138"/>
      <c r="BQ18" s="138"/>
      <c r="BT18" s="138"/>
      <c r="CD18" s="138"/>
      <c r="CN18" s="138"/>
      <c r="CX18" s="138"/>
      <c r="DH18" s="138"/>
      <c r="DR18" s="138"/>
      <c r="EB18" s="138"/>
      <c r="EL18" s="138"/>
      <c r="EV18" s="138"/>
      <c r="FF18" s="138"/>
      <c r="FP18" s="138"/>
      <c r="FZ18" s="138"/>
      <c r="GJ18" s="138"/>
      <c r="GT18" s="138"/>
      <c r="HD18" s="138"/>
      <c r="HN18" s="138"/>
      <c r="HX18" s="138"/>
      <c r="IH18" s="138"/>
    </row>
    <row xmlns:x14ac="http://schemas.microsoft.com/office/spreadsheetml/2009/9/ac" r="19" s="3" customFormat="true" x14ac:dyDescent="0.25">
      <c r="A19" s="419" t="str">
        <f ca="true">IF(ISBLANK('Data Summary'!A21),"",'Data Summary'!A21)</f>
        <v>IND_2012_EMIS</v>
      </c>
      <c r="B19" s="138"/>
      <c r="L19" s="138"/>
      <c r="V19" s="138"/>
      <c r="AF19" s="138"/>
      <c r="AP19" s="138"/>
      <c r="AZ19" s="138"/>
      <c r="BJ19" s="138"/>
      <c r="BK19" s="138"/>
      <c r="BL19" s="138"/>
      <c r="BM19" s="138"/>
      <c r="BN19" s="138"/>
      <c r="BO19" s="138"/>
      <c r="BP19" s="138"/>
      <c r="BQ19" s="138"/>
      <c r="BT19" s="138"/>
      <c r="CD19" s="138"/>
      <c r="CN19" s="138"/>
      <c r="CX19" s="138"/>
      <c r="DH19" s="138"/>
      <c r="DR19" s="138"/>
      <c r="EB19" s="138"/>
      <c r="EL19" s="138"/>
      <c r="EV19" s="138"/>
      <c r="FF19" s="138"/>
      <c r="FP19" s="138"/>
      <c r="FZ19" s="138"/>
      <c r="GJ19" s="138"/>
      <c r="GT19" s="138"/>
      <c r="HD19" s="138"/>
      <c r="HN19" s="138"/>
      <c r="HX19" s="138"/>
      <c r="IH19" s="138"/>
    </row>
    <row xmlns:x14ac="http://schemas.microsoft.com/office/spreadsheetml/2009/9/ac" r="20" s="3" customFormat="true" x14ac:dyDescent="0.25">
      <c r="A20" s="419" t="str">
        <f ca="true">IF(ISBLANK('Data Summary'!A22),"",'Data Summary'!A22)</f>
        <v>IND_2012_ASER</v>
      </c>
      <c r="B20" s="138"/>
      <c r="L20" s="138"/>
      <c r="V20" s="138"/>
      <c r="AF20" s="138"/>
      <c r="AP20" s="138"/>
      <c r="AZ20" s="138"/>
      <c r="BJ20" s="138"/>
      <c r="BK20" s="138"/>
      <c r="BL20" s="138"/>
      <c r="BM20" s="138"/>
      <c r="BN20" s="138"/>
      <c r="BO20" s="138"/>
      <c r="BP20" s="138"/>
      <c r="BQ20" s="138"/>
      <c r="BT20" s="138"/>
      <c r="CD20" s="138"/>
      <c r="CN20" s="138"/>
      <c r="CX20" s="138"/>
      <c r="DH20" s="138"/>
      <c r="DR20" s="138"/>
      <c r="EB20" s="138"/>
      <c r="EL20" s="138"/>
      <c r="EV20" s="138"/>
      <c r="FF20" s="138"/>
      <c r="FP20" s="138"/>
      <c r="FZ20" s="138"/>
      <c r="GJ20" s="138"/>
      <c r="GT20" s="138"/>
      <c r="HD20" s="138"/>
      <c r="HN20" s="138"/>
      <c r="HX20" s="138"/>
      <c r="IH20" s="138"/>
    </row>
    <row xmlns:x14ac="http://schemas.microsoft.com/office/spreadsheetml/2009/9/ac" r="21" s="3" customFormat="true" x14ac:dyDescent="0.25">
      <c r="A21" s="419" t="str">
        <f ca="true">IF(ISBLANK('Data Summary'!A23),"",'Data Summary'!A23)</f>
        <v>IND_2012_HDS</v>
      </c>
      <c r="B21" s="138"/>
      <c r="L21" s="138"/>
      <c r="V21" s="138"/>
      <c r="AF21" s="138"/>
      <c r="AP21" s="138"/>
      <c r="AZ21" s="138"/>
      <c r="BJ21" s="138"/>
      <c r="BK21" s="138"/>
      <c r="BL21" s="138"/>
      <c r="BM21" s="138"/>
      <c r="BN21" s="138"/>
      <c r="BO21" s="138"/>
      <c r="BP21" s="138"/>
      <c r="BQ21" s="138"/>
      <c r="BT21" s="138"/>
      <c r="CD21" s="138"/>
      <c r="CN21" s="138"/>
      <c r="CX21" s="138"/>
      <c r="DH21" s="138"/>
      <c r="DR21" s="138"/>
      <c r="EB21" s="138"/>
      <c r="EL21" s="138"/>
      <c r="EV21" s="138"/>
      <c r="FF21" s="138"/>
      <c r="FP21" s="138"/>
      <c r="FZ21" s="138"/>
      <c r="GJ21" s="138"/>
      <c r="GT21" s="138"/>
      <c r="HD21" s="138"/>
      <c r="HN21" s="138"/>
      <c r="HX21" s="138"/>
      <c r="IH21" s="138"/>
    </row>
    <row xmlns:x14ac="http://schemas.microsoft.com/office/spreadsheetml/2009/9/ac" r="22" s="3" customFormat="true" x14ac:dyDescent="0.25">
      <c r="A22" s="419" t="str">
        <f ca="true">IF(ISBLANK('Data Summary'!A24),"",'Data Summary'!A24)</f>
        <v>IND_2013_EMIS</v>
      </c>
      <c r="B22" s="138"/>
      <c r="L22" s="138"/>
      <c r="V22" s="138"/>
      <c r="AF22" s="138"/>
      <c r="AP22" s="138"/>
      <c r="AZ22" s="138"/>
      <c r="BJ22" s="138"/>
      <c r="BK22" s="138"/>
      <c r="BL22" s="138"/>
      <c r="BM22" s="138"/>
      <c r="BN22" s="138"/>
      <c r="BO22" s="138"/>
      <c r="BP22" s="138"/>
      <c r="BQ22" s="138"/>
      <c r="BT22" s="138"/>
      <c r="CD22" s="138"/>
      <c r="CN22" s="138"/>
      <c r="CX22" s="138"/>
      <c r="DH22" s="138"/>
      <c r="DR22" s="138"/>
      <c r="EB22" s="138"/>
      <c r="EL22" s="138"/>
      <c r="EV22" s="138"/>
      <c r="FF22" s="138"/>
      <c r="FP22" s="138"/>
      <c r="FZ22" s="138"/>
      <c r="GJ22" s="138"/>
      <c r="GT22" s="138"/>
      <c r="HD22" s="138"/>
      <c r="HN22" s="138"/>
      <c r="HX22" s="138"/>
      <c r="IH22" s="138"/>
    </row>
    <row xmlns:x14ac="http://schemas.microsoft.com/office/spreadsheetml/2009/9/ac" r="23" s="3" customFormat="true" x14ac:dyDescent="0.25">
      <c r="A23" s="419" t="str">
        <f ca="true">IF(ISBLANK('Data Summary'!A25),"",'Data Summary'!A25)</f>
        <v>IND_2013_ASER</v>
      </c>
      <c r="B23" s="138"/>
      <c r="L23" s="138"/>
      <c r="V23" s="138"/>
      <c r="AF23" s="138"/>
      <c r="AP23" s="138"/>
      <c r="AZ23" s="138"/>
      <c r="BJ23" s="138"/>
      <c r="BK23" s="138"/>
      <c r="BL23" s="138"/>
      <c r="BM23" s="138"/>
      <c r="BN23" s="138"/>
      <c r="BO23" s="138"/>
      <c r="BP23" s="138"/>
      <c r="BQ23" s="138"/>
      <c r="BT23" s="138"/>
      <c r="CD23" s="138"/>
      <c r="CN23" s="138"/>
      <c r="CX23" s="138"/>
      <c r="DH23" s="138"/>
      <c r="DR23" s="138"/>
      <c r="EB23" s="138"/>
      <c r="EL23" s="138"/>
      <c r="EV23" s="138"/>
      <c r="FF23" s="138"/>
      <c r="FP23" s="138"/>
      <c r="FZ23" s="138"/>
      <c r="GJ23" s="138"/>
      <c r="GT23" s="138"/>
      <c r="HD23" s="138"/>
      <c r="HN23" s="138"/>
      <c r="HX23" s="138"/>
      <c r="IH23" s="138"/>
    </row>
    <row xmlns:x14ac="http://schemas.microsoft.com/office/spreadsheetml/2009/9/ac" r="24" s="3" customFormat="true" x14ac:dyDescent="0.25">
      <c r="A24" s="419" t="str">
        <f ca="true">IF(ISBLANK('Data Summary'!A26),"",'Data Summary'!A26)</f>
        <v>IND_2014_EMIS</v>
      </c>
      <c r="B24" s="138"/>
      <c r="L24" s="138"/>
      <c r="V24" s="138"/>
      <c r="AF24" s="138"/>
      <c r="AP24" s="138"/>
      <c r="AZ24" s="138"/>
      <c r="BJ24" s="138"/>
      <c r="BK24" s="138"/>
      <c r="BL24" s="138"/>
      <c r="BM24" s="138"/>
      <c r="BN24" s="138"/>
      <c r="BO24" s="138"/>
      <c r="BP24" s="138"/>
      <c r="BQ24" s="138"/>
      <c r="BT24" s="138"/>
      <c r="CD24" s="138"/>
      <c r="CN24" s="138"/>
      <c r="CX24" s="138"/>
      <c r="DH24" s="138"/>
      <c r="DR24" s="138"/>
      <c r="EB24" s="138"/>
      <c r="EL24" s="138"/>
      <c r="EV24" s="138"/>
      <c r="FF24" s="138"/>
      <c r="FP24" s="138"/>
      <c r="FZ24" s="138"/>
      <c r="GJ24" s="138"/>
      <c r="GT24" s="138"/>
      <c r="HD24" s="138"/>
      <c r="HN24" s="138"/>
      <c r="HX24" s="138"/>
      <c r="IH24" s="138"/>
    </row>
    <row xmlns:x14ac="http://schemas.microsoft.com/office/spreadsheetml/2009/9/ac" r="25" s="3" customFormat="true" x14ac:dyDescent="0.25">
      <c r="A25" s="419" t="str">
        <f ca="true">IF(ISBLANK('Data Summary'!A27),"",'Data Summary'!A27)</f>
        <v>IND_2014_ASER</v>
      </c>
      <c r="B25" s="138"/>
      <c r="L25" s="138"/>
      <c r="V25" s="138"/>
      <c r="AF25" s="138"/>
      <c r="AP25" s="138"/>
      <c r="AZ25" s="138"/>
      <c r="BJ25" s="138"/>
      <c r="BK25" s="138"/>
      <c r="BL25" s="138"/>
      <c r="BM25" s="138"/>
      <c r="BN25" s="138"/>
      <c r="BO25" s="138"/>
      <c r="BP25" s="138"/>
      <c r="BQ25" s="138"/>
      <c r="BT25" s="138"/>
      <c r="CD25" s="138"/>
      <c r="CN25" s="138"/>
      <c r="CX25" s="138"/>
      <c r="DH25" s="138"/>
      <c r="DR25" s="138"/>
      <c r="EB25" s="138"/>
      <c r="EL25" s="138"/>
      <c r="EV25" s="138"/>
      <c r="FF25" s="138"/>
      <c r="FP25" s="138"/>
      <c r="FZ25" s="138"/>
      <c r="GJ25" s="138"/>
      <c r="GT25" s="138"/>
      <c r="HD25" s="138"/>
      <c r="HN25" s="138"/>
      <c r="HX25" s="138"/>
      <c r="IH25" s="138"/>
    </row>
    <row xmlns:x14ac="http://schemas.microsoft.com/office/spreadsheetml/2009/9/ac" r="26" s="3" customFormat="true" x14ac:dyDescent="0.25">
      <c r="A26" s="419" t="str">
        <f ca="true">IF(ISBLANK('Data Summary'!A28),"",'Data Summary'!A28)</f>
        <v>IND_2015_EMIS</v>
      </c>
      <c r="B26" s="138"/>
      <c r="L26" s="138"/>
      <c r="V26" s="138"/>
      <c r="AF26" s="138"/>
      <c r="AP26" s="138"/>
      <c r="AZ26" s="138"/>
      <c r="BJ26" s="138"/>
      <c r="BK26" s="138"/>
      <c r="BL26" s="138"/>
      <c r="BM26" s="138"/>
      <c r="BN26" s="138"/>
      <c r="BO26" s="138"/>
      <c r="BP26" s="138"/>
      <c r="BQ26" s="138"/>
      <c r="BT26" s="138"/>
      <c r="CD26" s="138"/>
      <c r="CN26" s="138"/>
      <c r="CX26" s="138"/>
      <c r="DH26" s="138"/>
      <c r="DR26" s="138"/>
      <c r="EB26" s="138"/>
      <c r="EL26" s="138"/>
      <c r="EV26" s="138"/>
      <c r="FF26" s="138"/>
      <c r="FP26" s="138"/>
      <c r="FZ26" s="138"/>
      <c r="GJ26" s="138"/>
      <c r="GT26" s="138"/>
      <c r="HD26" s="138"/>
      <c r="HN26" s="138"/>
      <c r="HX26" s="138"/>
      <c r="IH26" s="138"/>
    </row>
    <row xmlns:x14ac="http://schemas.microsoft.com/office/spreadsheetml/2009/9/ac" r="27" s="3" customFormat="true" x14ac:dyDescent="0.25">
      <c r="A27" s="419" t="str">
        <f ca="true">IF(ISBLANK('Data Summary'!A29),"",'Data Summary'!A29)</f>
        <v>IND_2016_ASER</v>
      </c>
      <c r="B27" s="138"/>
      <c r="L27" s="138"/>
      <c r="V27" s="138"/>
      <c r="AF27" s="138"/>
      <c r="AP27" s="138"/>
      <c r="AZ27" s="138"/>
      <c r="BJ27" s="138"/>
      <c r="BK27" s="138"/>
      <c r="BL27" s="138"/>
      <c r="BM27" s="138"/>
      <c r="BN27" s="138"/>
      <c r="BO27" s="138"/>
      <c r="BP27" s="138"/>
      <c r="BQ27" s="138"/>
      <c r="BT27" s="138"/>
      <c r="CD27" s="138"/>
      <c r="CN27" s="138"/>
      <c r="CX27" s="138"/>
      <c r="DH27" s="138"/>
      <c r="DR27" s="138"/>
      <c r="EB27" s="138"/>
      <c r="EL27" s="138"/>
      <c r="EV27" s="138"/>
      <c r="FF27" s="138"/>
      <c r="FP27" s="138"/>
      <c r="FZ27" s="138"/>
      <c r="GJ27" s="138"/>
      <c r="GT27" s="138"/>
      <c r="HD27" s="138"/>
      <c r="HN27" s="138"/>
      <c r="HX27" s="138"/>
      <c r="IH27" s="138"/>
    </row>
    <row xmlns:x14ac="http://schemas.microsoft.com/office/spreadsheetml/2009/9/ac" r="28" s="3" customFormat="true" x14ac:dyDescent="0.25">
      <c r="A28" s="419" t="str">
        <f ca="true">IF(ISBLANK('Data Summary'!A30),"",'Data Summary'!A30)</f>
        <v>IND_2016_EMIS</v>
      </c>
      <c r="B28" s="138"/>
      <c r="L28" s="138"/>
      <c r="V28" s="138"/>
      <c r="AF28" s="138"/>
      <c r="AP28" s="138"/>
      <c r="AZ28" s="138"/>
      <c r="BJ28" s="138"/>
      <c r="BK28" s="138"/>
      <c r="BL28" s="138"/>
      <c r="BM28" s="138"/>
      <c r="BN28" s="138"/>
      <c r="BO28" s="138"/>
      <c r="BP28" s="138"/>
      <c r="BQ28" s="138"/>
      <c r="BT28" s="138"/>
      <c r="CD28" s="138"/>
      <c r="CN28" s="138"/>
      <c r="CX28" s="138"/>
      <c r="DH28" s="138"/>
      <c r="DR28" s="138"/>
      <c r="EB28" s="138"/>
      <c r="EL28" s="138"/>
      <c r="EV28" s="138"/>
      <c r="FF28" s="138"/>
      <c r="FP28" s="138"/>
      <c r="FZ28" s="138"/>
      <c r="GJ28" s="138"/>
      <c r="GT28" s="138"/>
      <c r="HD28" s="138"/>
      <c r="HN28" s="138"/>
      <c r="HX28" s="138"/>
      <c r="IH28" s="138"/>
    </row>
    <row xmlns:x14ac="http://schemas.microsoft.com/office/spreadsheetml/2009/9/ac" r="29" s="3" customFormat="true" x14ac:dyDescent="0.25">
      <c r="A29" s="419" t="str">
        <f ca="true">IF(ISBLANK('Data Summary'!A31),"",'Data Summary'!A31)</f>
        <v>IND_2016_UIS</v>
      </c>
      <c r="B29" s="138"/>
      <c r="L29" s="138"/>
      <c r="V29" s="138"/>
      <c r="AF29" s="138"/>
      <c r="AP29" s="138"/>
      <c r="AZ29" s="138"/>
      <c r="BJ29" s="138"/>
      <c r="BK29" s="138"/>
      <c r="BL29" s="138"/>
      <c r="BM29" s="138"/>
      <c r="BN29" s="138"/>
      <c r="BO29" s="138"/>
      <c r="BP29" s="138"/>
      <c r="BQ29" s="138"/>
      <c r="BT29" s="138"/>
      <c r="CD29" s="138"/>
      <c r="CN29" s="138"/>
      <c r="CX29" s="138"/>
      <c r="DH29" s="138"/>
      <c r="DR29" s="138"/>
      <c r="EB29" s="138"/>
      <c r="EL29" s="138"/>
      <c r="EV29" s="138"/>
      <c r="FF29" s="138"/>
      <c r="FP29" s="138"/>
      <c r="FZ29" s="138"/>
      <c r="GJ29" s="138"/>
      <c r="GT29" s="138"/>
      <c r="HD29" s="138"/>
      <c r="HN29" s="138"/>
      <c r="HX29" s="138"/>
      <c r="IH29" s="138"/>
    </row>
    <row xmlns:x14ac="http://schemas.microsoft.com/office/spreadsheetml/2009/9/ac" r="30" s="3" customFormat="true" x14ac:dyDescent="0.25">
      <c r="A30" s="419" t="str">
        <f ca="true">IF(ISBLANK('Data Summary'!A32),"",'Data Summary'!A32)</f>
        <v>IND_2017_SVP</v>
      </c>
      <c r="B30" s="138"/>
      <c r="L30" s="138"/>
      <c r="V30" s="138"/>
      <c r="AF30" s="138"/>
      <c r="AP30" s="138"/>
      <c r="AZ30" s="138"/>
      <c r="BJ30" s="138"/>
      <c r="BK30" s="138"/>
      <c r="BL30" s="138"/>
      <c r="BM30" s="138"/>
      <c r="BN30" s="138"/>
      <c r="BO30" s="138"/>
      <c r="BP30" s="138"/>
      <c r="BQ30" s="138"/>
      <c r="BT30" s="138"/>
      <c r="CD30" s="138"/>
      <c r="CN30" s="138"/>
      <c r="CX30" s="138"/>
      <c r="DH30" s="138"/>
      <c r="DR30" s="138"/>
      <c r="EB30" s="138"/>
      <c r="EL30" s="138"/>
      <c r="EV30" s="138"/>
      <c r="FF30" s="138"/>
      <c r="FP30" s="138"/>
      <c r="FZ30" s="138"/>
      <c r="GJ30" s="138"/>
      <c r="GT30" s="138"/>
      <c r="HD30" s="138"/>
      <c r="HN30" s="138"/>
      <c r="HX30" s="138"/>
      <c r="IH30" s="138"/>
    </row>
    <row xmlns:x14ac="http://schemas.microsoft.com/office/spreadsheetml/2009/9/ac" r="31" s="3" customFormat="true" x14ac:dyDescent="0.25">
      <c r="A31" s="419" t="str">
        <f ca="true">IF(ISBLANK('Data Summary'!A33),"",'Data Summary'!A33)</f>
        <v>IND_2017_QCI</v>
      </c>
      <c r="B31" s="138"/>
      <c r="L31" s="138"/>
      <c r="V31" s="138"/>
      <c r="AF31" s="138"/>
      <c r="AP31" s="138"/>
      <c r="AZ31" s="138"/>
      <c r="BJ31" s="138"/>
      <c r="BK31" s="138"/>
      <c r="BL31" s="138"/>
      <c r="BM31" s="138"/>
      <c r="BN31" s="138"/>
      <c r="BO31" s="138"/>
      <c r="BP31" s="138"/>
      <c r="BQ31" s="138"/>
      <c r="BT31" s="138"/>
      <c r="CD31" s="138"/>
      <c r="CN31" s="138"/>
      <c r="CX31" s="138"/>
      <c r="DH31" s="138"/>
      <c r="DR31" s="138"/>
      <c r="EB31" s="138"/>
      <c r="EL31" s="138"/>
      <c r="EV31" s="138"/>
      <c r="FF31" s="138"/>
      <c r="FP31" s="138"/>
      <c r="FZ31" s="138"/>
      <c r="GJ31" s="138"/>
      <c r="GT31" s="138"/>
      <c r="HD31" s="138"/>
      <c r="HN31" s="138"/>
      <c r="HX31" s="138"/>
      <c r="IH31" s="138"/>
    </row>
    <row xmlns:x14ac="http://schemas.microsoft.com/office/spreadsheetml/2009/9/ac" r="32" s="3" customFormat="true" x14ac:dyDescent="0.25">
      <c r="A32" s="419" t="str">
        <f ca="true">IF(ISBLANK('Data Summary'!A34),"",'Data Summary'!A34)</f>
        <v>IND_2017_UIS</v>
      </c>
      <c r="B32" s="138"/>
      <c r="L32" s="138"/>
      <c r="V32" s="138"/>
      <c r="AF32" s="138"/>
      <c r="AP32" s="138"/>
      <c r="AZ32" s="138"/>
      <c r="BJ32" s="138"/>
      <c r="BK32" s="138"/>
      <c r="BL32" s="138"/>
      <c r="BM32" s="138"/>
      <c r="BN32" s="138"/>
      <c r="BO32" s="138"/>
      <c r="BP32" s="138"/>
      <c r="BQ32" s="138"/>
      <c r="BT32" s="138"/>
      <c r="CD32" s="138"/>
      <c r="CN32" s="138"/>
      <c r="CX32" s="138"/>
      <c r="DH32" s="138"/>
      <c r="DR32" s="138"/>
      <c r="EB32" s="138"/>
      <c r="EL32" s="138"/>
      <c r="EV32" s="138"/>
      <c r="FF32" s="138"/>
      <c r="FP32" s="138"/>
      <c r="FZ32" s="138"/>
      <c r="GJ32" s="138"/>
      <c r="GT32" s="138"/>
      <c r="HD32" s="138"/>
      <c r="HN32" s="138"/>
      <c r="HX32" s="138"/>
      <c r="IH32" s="138"/>
    </row>
    <row xmlns:x14ac="http://schemas.microsoft.com/office/spreadsheetml/2009/9/ac" r="33" s="3" customFormat="true" x14ac:dyDescent="0.25">
      <c r="A33" s="419" t="str">
        <f ca="true">IF(ISBLANK('Data Summary'!A35),"",'Data Summary'!A35)</f>
        <v>IND_2017_DISE</v>
      </c>
      <c r="B33" s="138"/>
      <c r="L33" s="138"/>
      <c r="V33" s="138"/>
      <c r="AF33" s="138"/>
      <c r="AP33" s="138"/>
      <c r="AZ33" s="138"/>
      <c r="BJ33" s="138"/>
      <c r="BK33" s="138"/>
      <c r="BL33" s="138"/>
      <c r="BM33" s="138"/>
      <c r="BN33" s="138"/>
      <c r="BO33" s="138"/>
      <c r="BP33" s="138"/>
      <c r="BQ33" s="138"/>
      <c r="BT33" s="138"/>
      <c r="CD33" s="138"/>
      <c r="CN33" s="138"/>
      <c r="CX33" s="138"/>
      <c r="DH33" s="138"/>
      <c r="DR33" s="138"/>
      <c r="EB33" s="138"/>
      <c r="EL33" s="138"/>
      <c r="EV33" s="138"/>
      <c r="FF33" s="138"/>
      <c r="FP33" s="138"/>
      <c r="FZ33" s="138"/>
      <c r="GJ33" s="138"/>
      <c r="GT33" s="138"/>
      <c r="HD33" s="138"/>
      <c r="HN33" s="138"/>
      <c r="HX33" s="138"/>
      <c r="IH33" s="138"/>
    </row>
    <row xmlns:x14ac="http://schemas.microsoft.com/office/spreadsheetml/2009/9/ac" r="34" s="3" customFormat="true" x14ac:dyDescent="0.25">
      <c r="A34" s="419" t="str">
        <f ca="true">IF(ISBLANK('Data Summary'!A36),"",'Data Summary'!A36)</f>
        <v>IND_2018_SVP</v>
      </c>
      <c r="B34" s="138"/>
      <c r="L34" s="138"/>
      <c r="V34" s="138"/>
      <c r="AF34" s="138"/>
      <c r="AP34" s="138"/>
      <c r="AZ34" s="138"/>
      <c r="BJ34" s="138"/>
      <c r="BK34" s="138"/>
      <c r="BL34" s="138"/>
      <c r="BM34" s="138"/>
      <c r="BN34" s="138"/>
      <c r="BO34" s="138"/>
      <c r="BP34" s="138"/>
      <c r="BQ34" s="138"/>
      <c r="BT34" s="138"/>
      <c r="CD34" s="138"/>
      <c r="CN34" s="138"/>
      <c r="CX34" s="138"/>
      <c r="DH34" s="138"/>
      <c r="DR34" s="138"/>
      <c r="EB34" s="138"/>
      <c r="EL34" s="138"/>
      <c r="EV34" s="138"/>
      <c r="FF34" s="138"/>
      <c r="FP34" s="138"/>
      <c r="FZ34" s="138"/>
      <c r="GJ34" s="138"/>
      <c r="GT34" s="138"/>
      <c r="HD34" s="138"/>
      <c r="HN34" s="138"/>
      <c r="HX34" s="138"/>
      <c r="IH34" s="138"/>
    </row>
    <row xmlns:x14ac="http://schemas.microsoft.com/office/spreadsheetml/2009/9/ac" r="35" s="3" customFormat="true" x14ac:dyDescent="0.25">
      <c r="A35" s="419" t="str">
        <f ca="true">IF(ISBLANK('Data Summary'!A37),"",'Data Summary'!A37)</f>
        <v>IND_2018_UIS</v>
      </c>
      <c r="B35" s="138"/>
      <c r="L35" s="138"/>
      <c r="V35" s="138"/>
      <c r="AF35" s="138"/>
      <c r="AP35" s="138"/>
      <c r="AZ35" s="138"/>
      <c r="BJ35" s="138"/>
      <c r="BK35" s="138"/>
      <c r="BL35" s="138"/>
      <c r="BM35" s="138"/>
      <c r="BN35" s="138"/>
      <c r="BO35" s="138"/>
      <c r="BP35" s="138"/>
      <c r="BQ35" s="138"/>
      <c r="BT35" s="138"/>
      <c r="CD35" s="138"/>
      <c r="CN35" s="138"/>
      <c r="CX35" s="138"/>
      <c r="DH35" s="138"/>
      <c r="DR35" s="138"/>
      <c r="EB35" s="138"/>
      <c r="EL35" s="138"/>
      <c r="EV35" s="138"/>
      <c r="FF35" s="138"/>
      <c r="FP35" s="138"/>
      <c r="FZ35" s="138"/>
      <c r="GJ35" s="138"/>
      <c r="GT35" s="138"/>
      <c r="HD35" s="138"/>
      <c r="HN35" s="138"/>
      <c r="HX35" s="138"/>
      <c r="IH35" s="138"/>
    </row>
    <row xmlns:x14ac="http://schemas.microsoft.com/office/spreadsheetml/2009/9/ac" r="36" s="3" customFormat="true" x14ac:dyDescent="0.25">
      <c r="A36" s="419" t="str">
        <f ca="true">IF(ISBLANK('Data Summary'!A38),"",'Data Summary'!A38)</f>
        <v>IND_2018_ASER</v>
      </c>
      <c r="B36" s="138"/>
      <c r="L36" s="138"/>
      <c r="V36" s="138"/>
      <c r="AF36" s="138"/>
      <c r="AP36" s="138"/>
      <c r="AZ36" s="138"/>
      <c r="BJ36" s="138"/>
      <c r="BK36" s="138"/>
      <c r="BL36" s="138"/>
      <c r="BM36" s="138"/>
      <c r="BN36" s="138"/>
      <c r="BO36" s="138"/>
      <c r="BP36" s="138"/>
      <c r="BQ36" s="138"/>
      <c r="BT36" s="138"/>
      <c r="CD36" s="138"/>
      <c r="CN36" s="138"/>
      <c r="CX36" s="138"/>
      <c r="DH36" s="138"/>
      <c r="DR36" s="138"/>
      <c r="EB36" s="138"/>
      <c r="EL36" s="138"/>
      <c r="EV36" s="138"/>
      <c r="FF36" s="138"/>
      <c r="FP36" s="138"/>
      <c r="FZ36" s="138"/>
      <c r="GJ36" s="138"/>
      <c r="GT36" s="138"/>
      <c r="HD36" s="138"/>
      <c r="HN36" s="138"/>
      <c r="HX36" s="138"/>
      <c r="IH36" s="138"/>
    </row>
    <row xmlns:x14ac="http://schemas.microsoft.com/office/spreadsheetml/2009/9/ac" r="37" s="3" customFormat="true" x14ac:dyDescent="0.25">
      <c r="A37" s="419" t="str">
        <f ca="true">IF(ISBLANK('Data Summary'!A39),"",'Data Summary'!A39)</f>
        <v>IND_2018_EMIS</v>
      </c>
      <c r="B37" s="138"/>
      <c r="L37" s="138"/>
      <c r="V37" s="138"/>
      <c r="AF37" s="138"/>
      <c r="AP37" s="138"/>
      <c r="AZ37" s="138"/>
      <c r="BJ37" s="138"/>
      <c r="BK37" s="138"/>
      <c r="BL37" s="138"/>
      <c r="BM37" s="138"/>
      <c r="BN37" s="138"/>
      <c r="BO37" s="138"/>
      <c r="BP37" s="138"/>
      <c r="BQ37" s="138"/>
      <c r="BT37" s="138"/>
      <c r="CD37" s="138"/>
      <c r="CN37" s="138"/>
      <c r="CX37" s="138"/>
      <c r="DH37" s="138"/>
      <c r="DR37" s="138"/>
      <c r="EB37" s="138"/>
      <c r="EL37" s="138"/>
      <c r="EV37" s="138"/>
      <c r="FF37" s="138"/>
      <c r="FP37" s="138"/>
      <c r="FZ37" s="138"/>
      <c r="GJ37" s="138"/>
      <c r="GT37" s="138"/>
      <c r="HD37" s="138"/>
      <c r="HN37" s="138"/>
      <c r="HX37" s="138"/>
      <c r="IH37" s="138"/>
    </row>
    <row xmlns:x14ac="http://schemas.microsoft.com/office/spreadsheetml/2009/9/ac" r="38" s="3" customFormat="true" x14ac:dyDescent="0.25">
      <c r="A38" s="419" t="str">
        <f ca="true">IF(ISBLANK('Data Summary'!A40),"",'Data Summary'!A40)</f>
        <v>IND_2019_UIS</v>
      </c>
      <c r="B38" s="138"/>
      <c r="L38" s="138"/>
      <c r="V38" s="138"/>
      <c r="AF38" s="138"/>
      <c r="AP38" s="138"/>
      <c r="AZ38" s="138"/>
      <c r="BJ38" s="138"/>
      <c r="BK38" s="138"/>
      <c r="BL38" s="138"/>
      <c r="BM38" s="138"/>
      <c r="BN38" s="138"/>
      <c r="BO38" s="138"/>
      <c r="BP38" s="138"/>
      <c r="BQ38" s="138"/>
      <c r="BT38" s="138"/>
      <c r="CD38" s="138"/>
      <c r="CN38" s="138"/>
      <c r="CX38" s="138"/>
      <c r="DH38" s="138"/>
      <c r="DR38" s="138"/>
      <c r="EB38" s="138"/>
      <c r="EL38" s="138"/>
      <c r="EV38" s="138"/>
      <c r="FF38" s="138"/>
      <c r="FP38" s="138"/>
      <c r="FZ38" s="138"/>
      <c r="GJ38" s="138"/>
      <c r="GT38" s="138"/>
      <c r="HD38" s="138"/>
      <c r="HN38" s="138"/>
      <c r="HX38" s="138"/>
      <c r="IH38" s="138"/>
    </row>
    <row xmlns:x14ac="http://schemas.microsoft.com/office/spreadsheetml/2009/9/ac" r="39" s="3" customFormat="true" x14ac:dyDescent="0.25">
      <c r="A39" s="419" t="str">
        <f ca="true">IF(ISBLANK('Data Summary'!A41),"",'Data Summary'!A41)</f>
        <v>IND_2019_EMIS</v>
      </c>
      <c r="B39" s="138"/>
      <c r="L39" s="138"/>
      <c r="V39" s="138"/>
      <c r="AF39" s="138"/>
      <c r="AP39" s="138"/>
      <c r="AZ39" s="138"/>
      <c r="BJ39" s="138"/>
      <c r="BK39" s="138"/>
      <c r="BL39" s="138"/>
      <c r="BM39" s="138"/>
      <c r="BN39" s="138"/>
      <c r="BO39" s="138"/>
      <c r="BP39" s="138"/>
      <c r="BQ39" s="138"/>
      <c r="BT39" s="138"/>
      <c r="CD39" s="138"/>
      <c r="CN39" s="138"/>
      <c r="CX39" s="138"/>
      <c r="DH39" s="138"/>
      <c r="DR39" s="138"/>
      <c r="EB39" s="138"/>
      <c r="EL39" s="138"/>
      <c r="EV39" s="138"/>
      <c r="FF39" s="138"/>
      <c r="FP39" s="138"/>
      <c r="FZ39" s="138"/>
      <c r="GJ39" s="138"/>
      <c r="GT39" s="138"/>
      <c r="HD39" s="138"/>
      <c r="HN39" s="138"/>
      <c r="HX39" s="138"/>
      <c r="IH39" s="138"/>
    </row>
    <row xmlns:x14ac="http://schemas.microsoft.com/office/spreadsheetml/2009/9/ac" r="40" s="3" customFormat="true" x14ac:dyDescent="0.25">
      <c r="A40" s="419" t="str">
        <f ca="true">IF(ISBLANK('Data Summary'!A42),"",'Data Summary'!A42)</f>
        <v>IND_2020_UIS</v>
      </c>
      <c r="B40" s="138"/>
      <c r="L40" s="138"/>
      <c r="V40" s="138"/>
      <c r="AF40" s="138"/>
      <c r="AP40" s="138"/>
      <c r="AZ40" s="138"/>
      <c r="BJ40" s="138"/>
      <c r="BK40" s="138"/>
      <c r="BL40" s="138"/>
      <c r="BM40" s="138"/>
      <c r="BN40" s="138"/>
      <c r="BO40" s="138"/>
      <c r="BP40" s="138"/>
      <c r="BQ40" s="138"/>
      <c r="BT40" s="138"/>
      <c r="CD40" s="138"/>
      <c r="CN40" s="138"/>
      <c r="CX40" s="138"/>
      <c r="DH40" s="138"/>
      <c r="DR40" s="138"/>
      <c r="EB40" s="138"/>
      <c r="EL40" s="138"/>
      <c r="EV40" s="138"/>
      <c r="FF40" s="138"/>
      <c r="FP40" s="138"/>
      <c r="FZ40" s="138"/>
      <c r="GJ40" s="138"/>
      <c r="GT40" s="138"/>
      <c r="HD40" s="138"/>
      <c r="HN40" s="138"/>
      <c r="HX40" s="138"/>
      <c r="IH40" s="138"/>
    </row>
    <row xmlns:x14ac="http://schemas.microsoft.com/office/spreadsheetml/2009/9/ac" r="41" s="3" customFormat="true" x14ac:dyDescent="0.25">
      <c r="A41" s="419" t="str">
        <f ca="true">IF(ISBLANK('Data Summary'!A43),"",'Data Summary'!A43)</f>
        <v>IND_2020_EMIS</v>
      </c>
      <c r="B41" s="138"/>
      <c r="L41" s="138"/>
      <c r="V41" s="138"/>
      <c r="AF41" s="138"/>
      <c r="AP41" s="138"/>
      <c r="AZ41" s="138"/>
      <c r="BJ41" s="138"/>
      <c r="BK41" s="138"/>
      <c r="BL41" s="138"/>
      <c r="BM41" s="138"/>
      <c r="BN41" s="138"/>
      <c r="BO41" s="138"/>
      <c r="BP41" s="138"/>
      <c r="BQ41" s="138"/>
      <c r="BT41" s="138"/>
      <c r="CD41" s="138"/>
      <c r="CN41" s="138"/>
      <c r="CX41" s="138"/>
      <c r="DH41" s="138"/>
      <c r="DR41" s="138"/>
      <c r="EB41" s="138"/>
      <c r="EL41" s="138"/>
      <c r="EV41" s="138"/>
      <c r="FF41" s="138"/>
      <c r="FP41" s="138"/>
      <c r="FZ41" s="138"/>
      <c r="GJ41" s="138"/>
      <c r="GT41" s="138"/>
      <c r="HD41" s="138"/>
      <c r="HN41" s="138"/>
      <c r="HX41" s="138"/>
      <c r="IH41" s="138"/>
    </row>
    <row xmlns:x14ac="http://schemas.microsoft.com/office/spreadsheetml/2009/9/ac" r="42" s="3" customFormat="true" x14ac:dyDescent="0.25">
      <c r="A42" s="419" t="str">
        <f ca="true">IF(ISBLANK('Data Summary'!A44),"",'Data Summary'!A44)</f>
        <v>IND_2021_ASER</v>
      </c>
      <c r="B42" s="138"/>
      <c r="L42" s="138"/>
      <c r="V42" s="138"/>
      <c r="AF42" s="138"/>
      <c r="AP42" s="138"/>
      <c r="AZ42" s="138"/>
      <c r="BJ42" s="138"/>
      <c r="BK42" s="138"/>
      <c r="BL42" s="138"/>
      <c r="BM42" s="138"/>
      <c r="BN42" s="138"/>
      <c r="BO42" s="138"/>
      <c r="BP42" s="138"/>
      <c r="BQ42" s="138"/>
      <c r="BT42" s="138"/>
      <c r="CD42" s="138"/>
      <c r="CN42" s="138"/>
      <c r="CX42" s="138"/>
      <c r="DH42" s="138"/>
      <c r="DR42" s="138"/>
      <c r="EB42" s="138"/>
      <c r="EL42" s="138"/>
      <c r="EV42" s="138"/>
      <c r="FF42" s="138"/>
      <c r="FP42" s="138"/>
      <c r="FZ42" s="138"/>
      <c r="GJ42" s="138"/>
      <c r="GT42" s="138"/>
      <c r="HD42" s="138"/>
      <c r="HN42" s="138"/>
      <c r="HX42" s="138"/>
      <c r="IH42" s="138"/>
    </row>
    <row xmlns:x14ac="http://schemas.microsoft.com/office/spreadsheetml/2009/9/ac" r="43" s="3" customFormat="true" x14ac:dyDescent="0.25">
      <c r="A43" s="419" t="str">
        <f ca="true">IF(ISBLANK('Data Summary'!A45),"",'Data Summary'!A45)</f>
        <v>IND_2021_EMIS</v>
      </c>
      <c r="B43" s="138"/>
      <c r="L43" s="138"/>
      <c r="V43" s="138"/>
      <c r="AF43" s="138"/>
      <c r="AP43" s="138"/>
      <c r="AZ43" s="138"/>
      <c r="BJ43" s="138"/>
      <c r="BK43" s="138"/>
      <c r="BL43" s="138"/>
      <c r="BM43" s="138"/>
      <c r="BN43" s="138"/>
      <c r="BO43" s="138"/>
      <c r="BP43" s="138"/>
      <c r="BQ43" s="138"/>
      <c r="BT43" s="138"/>
      <c r="CD43" s="138"/>
      <c r="CN43" s="138"/>
      <c r="CX43" s="138"/>
      <c r="DH43" s="138"/>
      <c r="DR43" s="138"/>
      <c r="EB43" s="138"/>
      <c r="EL43" s="138"/>
      <c r="EV43" s="138"/>
      <c r="FF43" s="138"/>
      <c r="FP43" s="138"/>
      <c r="FZ43" s="138"/>
      <c r="GJ43" s="138"/>
      <c r="GT43" s="138"/>
      <c r="HD43" s="138"/>
      <c r="HN43" s="138"/>
      <c r="HX43" s="138"/>
      <c r="IH43" s="138"/>
    </row>
    <row xmlns:x14ac="http://schemas.microsoft.com/office/spreadsheetml/2009/9/ac" r="44" s="3" customFormat="true" x14ac:dyDescent="0.25">
      <c r="A44" s="419" t="str">
        <f ca="true">IF(ISBLANK('Data Summary'!A46),"",'Data Summary'!A46)</f>
        <v>IND_2021_UIS</v>
      </c>
      <c r="B44" s="138"/>
      <c r="L44" s="138"/>
      <c r="V44" s="138"/>
      <c r="AF44" s="138"/>
      <c r="AP44" s="138"/>
      <c r="AZ44" s="138"/>
      <c r="BJ44" s="138"/>
      <c r="BK44" s="138"/>
      <c r="BL44" s="138"/>
      <c r="BM44" s="138"/>
      <c r="BN44" s="138"/>
      <c r="BO44" s="138"/>
      <c r="BP44" s="138"/>
      <c r="BQ44" s="138"/>
      <c r="BT44" s="138"/>
      <c r="CD44" s="138"/>
      <c r="CN44" s="138"/>
      <c r="CX44" s="138"/>
      <c r="DH44" s="138"/>
      <c r="DR44" s="138"/>
      <c r="EB44" s="138"/>
      <c r="EL44" s="138"/>
      <c r="EV44" s="138"/>
      <c r="FF44" s="138"/>
      <c r="FP44" s="138"/>
      <c r="FZ44" s="138"/>
      <c r="GJ44" s="138"/>
      <c r="GT44" s="138"/>
      <c r="HD44" s="138"/>
      <c r="HN44" s="138"/>
      <c r="HX44" s="138"/>
      <c r="IH44" s="138"/>
    </row>
    <row xmlns:x14ac="http://schemas.microsoft.com/office/spreadsheetml/2009/9/ac" r="45" s="3" customFormat="true" x14ac:dyDescent="0.25">
      <c r="A45" s="419" t="str">
        <f ca="true">IF(ISBLANK('Data Summary'!A47),"",'Data Summary'!A47)</f>
        <v>IND_2022_UIS</v>
      </c>
      <c r="B45" s="138"/>
      <c r="L45" s="138"/>
      <c r="V45" s="138"/>
      <c r="AF45" s="138"/>
      <c r="AP45" s="138"/>
      <c r="AZ45" s="138"/>
      <c r="BJ45" s="138"/>
      <c r="BK45" s="138"/>
      <c r="BL45" s="138"/>
      <c r="BM45" s="138"/>
      <c r="BN45" s="138"/>
      <c r="BO45" s="138"/>
      <c r="BP45" s="138"/>
      <c r="BQ45" s="138"/>
      <c r="BT45" s="138"/>
      <c r="CD45" s="138"/>
      <c r="CN45" s="138"/>
      <c r="CX45" s="138"/>
      <c r="DH45" s="138"/>
      <c r="DR45" s="138"/>
      <c r="EB45" s="138"/>
      <c r="EL45" s="138"/>
      <c r="EV45" s="138"/>
      <c r="FF45" s="138"/>
      <c r="FP45" s="138"/>
      <c r="FZ45" s="138"/>
      <c r="GJ45" s="138"/>
      <c r="GT45" s="138"/>
      <c r="HD45" s="138"/>
      <c r="HN45" s="138"/>
      <c r="HX45" s="138"/>
      <c r="IH45" s="138"/>
    </row>
    <row xmlns:x14ac="http://schemas.microsoft.com/office/spreadsheetml/2009/9/ac" r="46" s="3" customFormat="true" x14ac:dyDescent="0.25">
      <c r="A46" s="419" t="str">
        <f ca="true">IF(ISBLANK('Data Summary'!A48),"",'Data Summary'!A48)</f>
        <v>IND_2022_EMIS</v>
      </c>
      <c r="B46" s="138"/>
      <c r="L46" s="138"/>
      <c r="V46" s="138"/>
      <c r="AF46" s="138"/>
      <c r="AP46" s="138"/>
      <c r="AZ46" s="138"/>
      <c r="BJ46" s="138"/>
      <c r="BK46" s="138"/>
      <c r="BL46" s="138"/>
      <c r="BM46" s="138"/>
      <c r="BN46" s="138"/>
      <c r="BO46" s="138"/>
      <c r="BP46" s="138"/>
      <c r="BQ46" s="138"/>
      <c r="BT46" s="138"/>
      <c r="CD46" s="138"/>
      <c r="CN46" s="138"/>
      <c r="CX46" s="138"/>
      <c r="DH46" s="138"/>
      <c r="DR46" s="138"/>
      <c r="EB46" s="138"/>
      <c r="EL46" s="138"/>
      <c r="EV46" s="138"/>
      <c r="FF46" s="138"/>
      <c r="FP46" s="138"/>
      <c r="FZ46" s="138"/>
      <c r="GJ46" s="138"/>
      <c r="GT46" s="138"/>
      <c r="HD46" s="138"/>
      <c r="HN46" s="138"/>
      <c r="HX46" s="138"/>
      <c r="IH46" s="138"/>
    </row>
    <row xmlns:x14ac="http://schemas.microsoft.com/office/spreadsheetml/2009/9/ac" r="47" s="3" customFormat="true" x14ac:dyDescent="0.25">
      <c r="A47" s="419" t="str">
        <f ca="true">IF(ISBLANK('Data Summary'!A49),"",'Data Summary'!A49)</f>
        <v>IND_2022_ASER</v>
      </c>
      <c r="B47" s="138"/>
      <c r="L47" s="138"/>
      <c r="V47" s="138"/>
      <c r="AF47" s="138"/>
      <c r="AP47" s="138"/>
      <c r="AZ47" s="138"/>
      <c r="BJ47" s="138"/>
      <c r="BK47" s="138"/>
      <c r="BL47" s="138"/>
      <c r="BM47" s="138"/>
      <c r="BN47" s="138"/>
      <c r="BO47" s="138"/>
      <c r="BP47" s="138"/>
      <c r="BQ47" s="138"/>
      <c r="BT47" s="138"/>
      <c r="CD47" s="138"/>
      <c r="CN47" s="138"/>
      <c r="CX47" s="138"/>
      <c r="DH47" s="138"/>
      <c r="DR47" s="138"/>
      <c r="EB47" s="138"/>
      <c r="EL47" s="138"/>
      <c r="EV47" s="138"/>
      <c r="FF47" s="138"/>
      <c r="FP47" s="138"/>
      <c r="FZ47" s="138"/>
      <c r="GJ47" s="138"/>
      <c r="GT47" s="138"/>
      <c r="HD47" s="138"/>
      <c r="HN47" s="138"/>
      <c r="HX47" s="138"/>
      <c r="IH47" s="138"/>
    </row>
    <row xmlns:x14ac="http://schemas.microsoft.com/office/spreadsheetml/2009/9/ac" r="48" s="3" customFormat="true" x14ac:dyDescent="0.25">
      <c r="A48" s="420" t="str">
        <f ca="true">IF(ISBLANK('Data Summary'!A50),"",'Data Summary'!A50)</f>
        <v/>
      </c>
      <c r="B48" s="138"/>
      <c r="L48" s="138"/>
      <c r="V48" s="138"/>
      <c r="AF48" s="138"/>
      <c r="AP48" s="138"/>
      <c r="AZ48" s="138"/>
      <c r="BJ48" s="138"/>
      <c r="BK48" s="138"/>
      <c r="BL48" s="138"/>
      <c r="BM48" s="138"/>
      <c r="BN48" s="138"/>
      <c r="BO48" s="138"/>
      <c r="BP48" s="138"/>
      <c r="BQ48" s="138"/>
      <c r="BT48" s="138"/>
      <c r="CD48" s="138"/>
      <c r="CN48" s="138"/>
      <c r="CX48" s="138"/>
      <c r="DH48" s="138"/>
      <c r="DR48" s="138"/>
      <c r="EB48" s="138"/>
      <c r="EL48" s="138"/>
      <c r="EV48" s="138"/>
      <c r="FF48" s="138"/>
      <c r="FP48" s="138"/>
      <c r="FZ48" s="138"/>
      <c r="GJ48" s="138"/>
      <c r="GT48" s="138"/>
      <c r="HD48" s="138"/>
      <c r="HN48" s="138"/>
      <c r="HX48" s="138"/>
      <c r="IH48" s="138"/>
    </row>
    <row xmlns:x14ac="http://schemas.microsoft.com/office/spreadsheetml/2009/9/ac" r="49" s="3" customFormat="true" x14ac:dyDescent="0.25">
      <c r="A49" s="420" t="str">
        <f ca="true">IF(ISBLANK('Data Summary'!A51),"",'Data Summary'!A51)</f>
        <v/>
      </c>
      <c r="B49" s="138"/>
      <c r="L49" s="138"/>
      <c r="V49" s="138"/>
      <c r="AF49" s="138"/>
      <c r="AP49" s="138"/>
      <c r="AZ49" s="138"/>
      <c r="BJ49" s="138"/>
      <c r="BK49" s="138"/>
      <c r="BL49" s="138"/>
      <c r="BM49" s="138"/>
      <c r="BN49" s="138"/>
      <c r="BO49" s="138"/>
      <c r="BP49" s="138"/>
      <c r="BQ49" s="138"/>
      <c r="BT49" s="138"/>
      <c r="CD49" s="138"/>
      <c r="CN49" s="138"/>
      <c r="CX49" s="138"/>
      <c r="DH49" s="138"/>
      <c r="DR49" s="138"/>
      <c r="EB49" s="138"/>
      <c r="EL49" s="138"/>
      <c r="EV49" s="138"/>
      <c r="FF49" s="138"/>
      <c r="FP49" s="138"/>
      <c r="FZ49" s="138"/>
      <c r="GJ49" s="138"/>
      <c r="GT49" s="138"/>
      <c r="HD49" s="138"/>
      <c r="HN49" s="138"/>
      <c r="HX49" s="138"/>
      <c r="IH49" s="138"/>
    </row>
    <row xmlns:x14ac="http://schemas.microsoft.com/office/spreadsheetml/2009/9/ac" r="50" s="3" customFormat="true" x14ac:dyDescent="0.25">
      <c r="A50" s="420" t="str">
        <f ca="true">IF(ISBLANK('Data Summary'!A52),"",'Data Summary'!A52)</f>
        <v/>
      </c>
      <c r="B50" s="138"/>
      <c r="L50" s="138"/>
      <c r="V50" s="138"/>
      <c r="AF50" s="138"/>
      <c r="AP50" s="138"/>
      <c r="AZ50" s="138"/>
      <c r="BJ50" s="138"/>
      <c r="BK50" s="138"/>
      <c r="BL50" s="138"/>
      <c r="BM50" s="138"/>
      <c r="BN50" s="138"/>
      <c r="BO50" s="138"/>
      <c r="BP50" s="138"/>
      <c r="BQ50" s="138"/>
      <c r="BT50" s="138"/>
      <c r="CD50" s="138"/>
      <c r="CN50" s="138"/>
      <c r="CX50" s="138"/>
      <c r="DH50" s="138"/>
      <c r="DR50" s="138"/>
      <c r="EB50" s="138"/>
      <c r="EL50" s="138"/>
      <c r="EV50" s="138"/>
      <c r="FF50" s="138"/>
      <c r="FP50" s="138"/>
      <c r="FZ50" s="138"/>
      <c r="GJ50" s="138"/>
      <c r="GT50" s="138"/>
      <c r="HD50" s="138"/>
      <c r="HN50" s="138"/>
      <c r="HX50" s="138"/>
      <c r="IH50" s="138"/>
    </row>
    <row xmlns:x14ac="http://schemas.microsoft.com/office/spreadsheetml/2009/9/ac" r="51" s="3" customFormat="true" x14ac:dyDescent="0.25">
      <c r="A51" s="420" t="str">
        <f ca="true">IF(ISBLANK('Data Summary'!A53),"",'Data Summary'!A53)</f>
        <v/>
      </c>
      <c r="B51" s="138"/>
      <c r="L51" s="138"/>
      <c r="V51" s="138"/>
      <c r="AF51" s="138"/>
      <c r="AP51" s="138"/>
      <c r="AZ51" s="138"/>
      <c r="BJ51" s="138"/>
      <c r="BK51" s="138"/>
      <c r="BL51" s="138"/>
      <c r="BM51" s="138"/>
      <c r="BN51" s="138"/>
      <c r="BO51" s="138"/>
      <c r="BP51" s="138"/>
      <c r="BQ51" s="138"/>
      <c r="BT51" s="138"/>
      <c r="CD51" s="138"/>
      <c r="CN51" s="138"/>
      <c r="CX51" s="138"/>
      <c r="DH51" s="138"/>
      <c r="DR51" s="138"/>
      <c r="EB51" s="138"/>
      <c r="EL51" s="138"/>
      <c r="EV51" s="138"/>
      <c r="FF51" s="138"/>
      <c r="FP51" s="138"/>
      <c r="FZ51" s="138"/>
      <c r="GJ51" s="138"/>
      <c r="GT51" s="138"/>
      <c r="HD51" s="138"/>
      <c r="HN51" s="138"/>
      <c r="HX51" s="138"/>
      <c r="IH51" s="138"/>
    </row>
    <row xmlns:x14ac="http://schemas.microsoft.com/office/spreadsheetml/2009/9/ac" r="52" s="3" customFormat="true" x14ac:dyDescent="0.25">
      <c r="A52" s="420" t="str">
        <f ca="true">IF(ISBLANK('Data Summary'!A54),"",'Data Summary'!A54)</f>
        <v/>
      </c>
      <c r="B52" s="138"/>
      <c r="L52" s="138"/>
      <c r="V52" s="138"/>
      <c r="AF52" s="138"/>
      <c r="AP52" s="138"/>
      <c r="AZ52" s="138"/>
      <c r="BJ52" s="138"/>
      <c r="BK52" s="138"/>
      <c r="BL52" s="138"/>
      <c r="BM52" s="138"/>
      <c r="BN52" s="138"/>
      <c r="BO52" s="138"/>
      <c r="BP52" s="138"/>
      <c r="BQ52" s="138"/>
      <c r="BT52" s="138"/>
      <c r="CD52" s="138"/>
      <c r="CN52" s="138"/>
      <c r="CX52" s="138"/>
      <c r="DH52" s="138"/>
      <c r="DR52" s="138"/>
      <c r="EB52" s="138"/>
      <c r="EL52" s="138"/>
      <c r="EV52" s="138"/>
      <c r="FF52" s="138"/>
      <c r="FP52" s="138"/>
      <c r="FZ52" s="138"/>
      <c r="GJ52" s="138"/>
      <c r="GT52" s="138"/>
      <c r="HD52" s="138"/>
      <c r="HN52" s="138"/>
      <c r="HX52" s="138"/>
      <c r="IH52" s="138"/>
    </row>
    <row xmlns:x14ac="http://schemas.microsoft.com/office/spreadsheetml/2009/9/ac" r="53" s="3" customFormat="true" x14ac:dyDescent="0.25">
      <c r="A53" s="420" t="str">
        <f ca="true">IF(ISBLANK('Data Summary'!A55),"",'Data Summary'!A55)</f>
        <v/>
      </c>
      <c r="B53" s="138"/>
      <c r="L53" s="138"/>
      <c r="V53" s="138"/>
      <c r="AF53" s="138"/>
      <c r="AP53" s="138"/>
      <c r="AZ53" s="138"/>
      <c r="BJ53" s="138"/>
      <c r="BK53" s="138"/>
      <c r="BL53" s="138"/>
      <c r="BM53" s="138"/>
      <c r="BN53" s="138"/>
      <c r="BO53" s="138"/>
      <c r="BP53" s="138"/>
      <c r="BQ53" s="138"/>
      <c r="BT53" s="138"/>
      <c r="CD53" s="138"/>
      <c r="CN53" s="138"/>
      <c r="CX53" s="138"/>
      <c r="DH53" s="138"/>
      <c r="DR53" s="138"/>
      <c r="EB53" s="138"/>
      <c r="EL53" s="138"/>
      <c r="EV53" s="138"/>
      <c r="FF53" s="138"/>
      <c r="FP53" s="138"/>
      <c r="FZ53" s="138"/>
      <c r="GJ53" s="138"/>
      <c r="GT53" s="138"/>
      <c r="HD53" s="138"/>
      <c r="HN53" s="138"/>
      <c r="HX53" s="138"/>
      <c r="IH53" s="138"/>
    </row>
    <row xmlns:x14ac="http://schemas.microsoft.com/office/spreadsheetml/2009/9/ac" r="54" s="3" customFormat="true" x14ac:dyDescent="0.25">
      <c r="A54" s="420" t="str">
        <f ca="true">IF(ISBLANK('Data Summary'!A56),"",'Data Summary'!A56)</f>
        <v/>
      </c>
      <c r="B54" s="138"/>
      <c r="L54" s="138"/>
      <c r="V54" s="138"/>
      <c r="AF54" s="138"/>
      <c r="AP54" s="138"/>
      <c r="AZ54" s="138"/>
      <c r="BJ54" s="138"/>
      <c r="BK54" s="138"/>
      <c r="BL54" s="138"/>
      <c r="BM54" s="138"/>
      <c r="BN54" s="138"/>
      <c r="BO54" s="138"/>
      <c r="BP54" s="138"/>
      <c r="BQ54" s="138"/>
      <c r="BT54" s="138"/>
      <c r="CD54" s="138"/>
      <c r="CN54" s="138"/>
      <c r="CX54" s="138"/>
      <c r="DH54" s="138"/>
      <c r="DR54" s="138"/>
      <c r="EB54" s="138"/>
      <c r="EL54" s="138"/>
      <c r="EV54" s="138"/>
      <c r="FF54" s="138"/>
      <c r="FP54" s="138"/>
      <c r="FZ54" s="138"/>
      <c r="GJ54" s="138"/>
      <c r="GT54" s="138"/>
      <c r="HD54" s="138"/>
      <c r="HN54" s="138"/>
      <c r="HX54" s="138"/>
      <c r="IH54" s="138"/>
    </row>
    <row xmlns:x14ac="http://schemas.microsoft.com/office/spreadsheetml/2009/9/ac" r="55" s="3" customFormat="true" x14ac:dyDescent="0.25">
      <c r="A55" s="420" t="str">
        <f ca="true">IF(ISBLANK('Data Summary'!A57),"",'Data Summary'!A57)</f>
        <v/>
      </c>
      <c r="B55" s="138"/>
      <c r="L55" s="138"/>
      <c r="V55" s="138"/>
      <c r="AF55" s="138"/>
      <c r="AP55" s="138"/>
      <c r="AZ55" s="138"/>
      <c r="BJ55" s="138"/>
      <c r="BK55" s="138"/>
      <c r="BL55" s="138"/>
      <c r="BM55" s="138"/>
      <c r="BN55" s="138"/>
      <c r="BO55" s="138"/>
      <c r="BP55" s="138"/>
      <c r="BQ55" s="138"/>
      <c r="BT55" s="138"/>
      <c r="CD55" s="138"/>
      <c r="CN55" s="138"/>
      <c r="CX55" s="138"/>
      <c r="DH55" s="138"/>
      <c r="DR55" s="138"/>
      <c r="EB55" s="138"/>
      <c r="EL55" s="138"/>
      <c r="EV55" s="138"/>
      <c r="FF55" s="138"/>
      <c r="FP55" s="138"/>
      <c r="FZ55" s="138"/>
      <c r="GJ55" s="138"/>
      <c r="GT55" s="138"/>
      <c r="HD55" s="138"/>
      <c r="HN55" s="138"/>
      <c r="HX55" s="138"/>
      <c r="IH55" s="138"/>
    </row>
    <row xmlns:x14ac="http://schemas.microsoft.com/office/spreadsheetml/2009/9/ac" r="56" s="3" customFormat="true" x14ac:dyDescent="0.25">
      <c r="A56" s="420" t="str">
        <f ca="true">IF(ISBLANK('Data Summary'!A58),"",'Data Summary'!A58)</f>
        <v/>
      </c>
      <c r="B56" s="138"/>
      <c r="L56" s="138"/>
      <c r="V56" s="138"/>
      <c r="AF56" s="138"/>
      <c r="AP56" s="138"/>
      <c r="AZ56" s="138"/>
      <c r="BJ56" s="138"/>
      <c r="BK56" s="138"/>
      <c r="BL56" s="138"/>
      <c r="BM56" s="138"/>
      <c r="BN56" s="138"/>
      <c r="BO56" s="138"/>
      <c r="BP56" s="138"/>
      <c r="BQ56" s="138"/>
      <c r="BT56" s="138"/>
      <c r="CD56" s="138"/>
      <c r="CN56" s="138"/>
      <c r="CX56" s="138"/>
      <c r="DH56" s="138"/>
      <c r="DR56" s="138"/>
      <c r="EB56" s="138"/>
      <c r="EL56" s="138"/>
      <c r="EV56" s="138"/>
      <c r="FF56" s="138"/>
      <c r="FP56" s="138"/>
      <c r="FZ56" s="138"/>
      <c r="GJ56" s="138"/>
      <c r="GT56" s="138"/>
      <c r="HD56" s="138"/>
      <c r="HN56" s="138"/>
      <c r="HX56" s="138"/>
      <c r="IH56" s="138"/>
    </row>
    <row xmlns:x14ac="http://schemas.microsoft.com/office/spreadsheetml/2009/9/ac" r="57" s="3" customFormat="true" x14ac:dyDescent="0.25">
      <c r="A57" s="420" t="str">
        <f ca="true">IF(ISBLANK('Data Summary'!A59),"",'Data Summary'!A59)</f>
        <v/>
      </c>
      <c r="B57" s="138"/>
      <c r="L57" s="138"/>
      <c r="V57" s="138"/>
      <c r="AF57" s="138"/>
      <c r="AP57" s="138"/>
      <c r="AZ57" s="138"/>
      <c r="BJ57" s="138"/>
      <c r="BK57" s="138"/>
      <c r="BL57" s="138"/>
      <c r="BM57" s="138"/>
      <c r="BN57" s="138"/>
      <c r="BO57" s="138"/>
      <c r="BP57" s="138"/>
      <c r="BQ57" s="138"/>
      <c r="BT57" s="138"/>
      <c r="CD57" s="138"/>
      <c r="CN57" s="138"/>
      <c r="CX57" s="138"/>
      <c r="DH57" s="138"/>
      <c r="DR57" s="138"/>
      <c r="EB57" s="138"/>
      <c r="EL57" s="138"/>
      <c r="EV57" s="138"/>
      <c r="FF57" s="138"/>
      <c r="FP57" s="138"/>
      <c r="FZ57" s="138"/>
      <c r="GJ57" s="138"/>
      <c r="GT57" s="138"/>
      <c r="HD57" s="138"/>
      <c r="HN57" s="138"/>
      <c r="HX57" s="138"/>
      <c r="IH57" s="138"/>
    </row>
    <row xmlns:x14ac="http://schemas.microsoft.com/office/spreadsheetml/2009/9/ac" r="58" s="3" customFormat="true" x14ac:dyDescent="0.25">
      <c r="A58" s="420" t="str">
        <f ca="true">IF(ISBLANK('Data Summary'!A60),"",'Data Summary'!A60)</f>
        <v/>
      </c>
      <c r="B58" s="138"/>
      <c r="L58" s="138"/>
      <c r="V58" s="138"/>
      <c r="AF58" s="138"/>
      <c r="AP58" s="138"/>
      <c r="AZ58" s="138"/>
      <c r="BJ58" s="138"/>
      <c r="BK58" s="138"/>
      <c r="BL58" s="138"/>
      <c r="BM58" s="138"/>
      <c r="BN58" s="138"/>
      <c r="BO58" s="138"/>
      <c r="BP58" s="138"/>
      <c r="BQ58" s="138"/>
      <c r="BT58" s="138"/>
      <c r="CD58" s="138"/>
      <c r="CN58" s="138"/>
      <c r="CX58" s="138"/>
      <c r="DH58" s="138"/>
      <c r="DR58" s="138"/>
      <c r="EB58" s="138"/>
      <c r="EL58" s="138"/>
      <c r="EV58" s="138"/>
      <c r="FF58" s="138"/>
      <c r="FP58" s="138"/>
      <c r="FZ58" s="138"/>
      <c r="GJ58" s="138"/>
      <c r="GT58" s="138"/>
      <c r="HD58" s="138"/>
      <c r="HN58" s="138"/>
      <c r="HX58" s="138"/>
      <c r="IH58" s="138"/>
    </row>
    <row xmlns:x14ac="http://schemas.microsoft.com/office/spreadsheetml/2009/9/ac" r="59" s="3" customFormat="true" x14ac:dyDescent="0.25">
      <c r="A59" s="420" t="str">
        <f ca="true">IF(ISBLANK('Data Summary'!A61),"",'Data Summary'!A61)</f>
        <v/>
      </c>
      <c r="B59" s="138"/>
      <c r="L59" s="138"/>
      <c r="V59" s="138"/>
      <c r="AF59" s="138"/>
      <c r="AP59" s="138"/>
      <c r="AZ59" s="138"/>
      <c r="BJ59" s="138"/>
      <c r="BK59" s="138"/>
      <c r="BL59" s="138"/>
      <c r="BM59" s="138"/>
      <c r="BN59" s="138"/>
      <c r="BO59" s="138"/>
      <c r="BP59" s="138"/>
      <c r="BQ59" s="138"/>
      <c r="BT59" s="138"/>
      <c r="CD59" s="138"/>
      <c r="CN59" s="138"/>
      <c r="CX59" s="138"/>
      <c r="DH59" s="138"/>
      <c r="DR59" s="138"/>
      <c r="EB59" s="138"/>
      <c r="EL59" s="138"/>
      <c r="EV59" s="138"/>
      <c r="FF59" s="138"/>
      <c r="FP59" s="138"/>
      <c r="FZ59" s="138"/>
      <c r="GJ59" s="138"/>
      <c r="GT59" s="138"/>
      <c r="HD59" s="138"/>
      <c r="HN59" s="138"/>
      <c r="HX59" s="138"/>
      <c r="IH59" s="138"/>
    </row>
    <row xmlns:x14ac="http://schemas.microsoft.com/office/spreadsheetml/2009/9/ac" r="60" s="3" customFormat="true" x14ac:dyDescent="0.25">
      <c r="A60" s="420" t="str">
        <f ca="true">IF(ISBLANK('Data Summary'!A62),"",'Data Summary'!A62)</f>
        <v/>
      </c>
      <c r="B60" s="138"/>
      <c r="L60" s="138"/>
      <c r="V60" s="138"/>
      <c r="AF60" s="138"/>
      <c r="AP60" s="138"/>
      <c r="AZ60" s="138"/>
      <c r="BJ60" s="138"/>
      <c r="BK60" s="138"/>
      <c r="BL60" s="138"/>
      <c r="BM60" s="138"/>
      <c r="BN60" s="138"/>
      <c r="BO60" s="138"/>
      <c r="BP60" s="138"/>
      <c r="BQ60" s="138"/>
      <c r="BT60" s="138"/>
      <c r="CD60" s="138"/>
      <c r="CN60" s="138"/>
      <c r="CX60" s="138"/>
      <c r="DH60" s="138"/>
      <c r="DR60" s="138"/>
      <c r="EB60" s="138"/>
      <c r="EL60" s="138"/>
      <c r="EV60" s="138"/>
      <c r="FF60" s="138"/>
      <c r="FP60" s="138"/>
      <c r="FZ60" s="138"/>
      <c r="GJ60" s="138"/>
      <c r="GT60" s="138"/>
      <c r="HD60" s="138"/>
      <c r="HN60" s="138"/>
      <c r="HX60" s="138"/>
      <c r="IH60" s="138"/>
    </row>
    <row xmlns:x14ac="http://schemas.microsoft.com/office/spreadsheetml/2009/9/ac" r="61" s="3" customFormat="true" x14ac:dyDescent="0.25">
      <c r="A61" s="420" t="str">
        <f ca="true">IF(ISBLANK('Data Summary'!A63),"",'Data Summary'!A63)</f>
        <v/>
      </c>
      <c r="B61" s="138"/>
      <c r="L61" s="138"/>
      <c r="V61" s="138"/>
      <c r="AF61" s="138"/>
      <c r="AP61" s="138"/>
      <c r="AZ61" s="138"/>
      <c r="BJ61" s="138"/>
      <c r="BK61" s="138"/>
      <c r="BL61" s="138"/>
      <c r="BM61" s="138"/>
      <c r="BN61" s="138"/>
      <c r="BO61" s="138"/>
      <c r="BP61" s="138"/>
      <c r="BQ61" s="138"/>
      <c r="BT61" s="138"/>
      <c r="CD61" s="138"/>
      <c r="CN61" s="138"/>
      <c r="CX61" s="138"/>
      <c r="DH61" s="138"/>
      <c r="DR61" s="138"/>
      <c r="EB61" s="138"/>
      <c r="EL61" s="138"/>
      <c r="EV61" s="138"/>
      <c r="FF61" s="138"/>
      <c r="FP61" s="138"/>
      <c r="FZ61" s="138"/>
      <c r="GJ61" s="138"/>
      <c r="GT61" s="138"/>
      <c r="HD61" s="138"/>
      <c r="HN61" s="138"/>
      <c r="HX61" s="138"/>
      <c r="IH61" s="138"/>
    </row>
    <row xmlns:x14ac="http://schemas.microsoft.com/office/spreadsheetml/2009/9/ac" r="62" s="3" customFormat="true" x14ac:dyDescent="0.25">
      <c r="A62" s="420" t="str">
        <f ca="true">IF(ISBLANK('Data Summary'!A64),"",'Data Summary'!A64)</f>
        <v/>
      </c>
      <c r="B62" s="138"/>
      <c r="L62" s="138"/>
      <c r="V62" s="138"/>
      <c r="AF62" s="138"/>
      <c r="AP62" s="138"/>
      <c r="AZ62" s="138"/>
      <c r="BJ62" s="138"/>
      <c r="BK62" s="138"/>
      <c r="BL62" s="138"/>
      <c r="BM62" s="138"/>
      <c r="BN62" s="138"/>
      <c r="BO62" s="138"/>
      <c r="BP62" s="138"/>
      <c r="BQ62" s="138"/>
      <c r="BT62" s="138"/>
      <c r="CD62" s="138"/>
      <c r="CN62" s="138"/>
      <c r="CX62" s="138"/>
      <c r="DH62" s="138"/>
      <c r="DR62" s="138"/>
      <c r="EB62" s="138"/>
      <c r="EL62" s="138"/>
      <c r="EV62" s="138"/>
      <c r="FF62" s="138"/>
      <c r="FP62" s="138"/>
      <c r="FZ62" s="138"/>
      <c r="GJ62" s="138"/>
      <c r="GT62" s="138"/>
      <c r="HD62" s="138"/>
      <c r="HN62" s="138"/>
      <c r="HX62" s="138"/>
      <c r="IH62" s="138"/>
    </row>
    <row xmlns:x14ac="http://schemas.microsoft.com/office/spreadsheetml/2009/9/ac" r="63" s="3" customFormat="true" x14ac:dyDescent="0.25">
      <c r="A63" s="420" t="str">
        <f ca="true">IF(ISBLANK('Data Summary'!A65),"",'Data Summary'!A65)</f>
        <v/>
      </c>
      <c r="B63" s="138"/>
      <c r="L63" s="138"/>
      <c r="V63" s="138"/>
      <c r="AF63" s="138"/>
      <c r="AP63" s="138"/>
      <c r="AZ63" s="138"/>
      <c r="BJ63" s="138"/>
      <c r="BK63" s="138"/>
      <c r="BL63" s="138"/>
      <c r="BM63" s="138"/>
      <c r="BN63" s="138"/>
      <c r="BO63" s="138"/>
      <c r="BP63" s="138"/>
      <c r="BQ63" s="138"/>
      <c r="BT63" s="138"/>
      <c r="CD63" s="138"/>
      <c r="CN63" s="138"/>
      <c r="CX63" s="138"/>
      <c r="DH63" s="138"/>
      <c r="DR63" s="138"/>
      <c r="EB63" s="138"/>
      <c r="EL63" s="138"/>
      <c r="EV63" s="138"/>
      <c r="FF63" s="138"/>
      <c r="FP63" s="138"/>
      <c r="FZ63" s="138"/>
      <c r="GJ63" s="138"/>
      <c r="GT63" s="138"/>
      <c r="HD63" s="138"/>
      <c r="HN63" s="138"/>
      <c r="HX63" s="138"/>
      <c r="IH63" s="138"/>
    </row>
    <row xmlns:x14ac="http://schemas.microsoft.com/office/spreadsheetml/2009/9/ac" r="64" s="3" customFormat="true" x14ac:dyDescent="0.25">
      <c r="A64" s="420" t="str">
        <f ca="true">IF(ISBLANK('Data Summary'!A66),"",'Data Summary'!A66)</f>
        <v/>
      </c>
      <c r="B64" s="138"/>
      <c r="L64" s="138"/>
      <c r="V64" s="138"/>
      <c r="AF64" s="138"/>
      <c r="AP64" s="138"/>
      <c r="AZ64" s="138"/>
      <c r="BJ64" s="138"/>
      <c r="BK64" s="138"/>
      <c r="BL64" s="138"/>
      <c r="BM64" s="138"/>
      <c r="BN64" s="138"/>
      <c r="BO64" s="138"/>
      <c r="BP64" s="138"/>
      <c r="BQ64" s="138"/>
      <c r="BT64" s="138"/>
      <c r="CD64" s="138"/>
      <c r="CN64" s="138"/>
      <c r="CX64" s="138"/>
      <c r="DH64" s="138"/>
      <c r="DR64" s="138"/>
      <c r="EB64" s="138"/>
      <c r="EL64" s="138"/>
      <c r="EV64" s="138"/>
      <c r="FF64" s="138"/>
      <c r="FP64" s="138"/>
      <c r="FZ64" s="138"/>
      <c r="GJ64" s="138"/>
      <c r="GT64" s="138"/>
      <c r="HD64" s="138"/>
      <c r="HN64" s="138"/>
      <c r="HX64" s="138"/>
      <c r="IH64" s="138"/>
    </row>
    <row xmlns:x14ac="http://schemas.microsoft.com/office/spreadsheetml/2009/9/ac" r="65" s="3" customFormat="true" x14ac:dyDescent="0.25">
      <c r="A65" s="420" t="str">
        <f ca="true">IF(ISBLANK('Data Summary'!A67),"",'Data Summary'!A67)</f>
        <v/>
      </c>
      <c r="B65" s="138"/>
      <c r="L65" s="138"/>
      <c r="V65" s="138"/>
      <c r="AF65" s="138"/>
      <c r="AP65" s="138"/>
      <c r="AZ65" s="138"/>
      <c r="BJ65" s="138"/>
      <c r="BK65" s="138"/>
      <c r="BL65" s="138"/>
      <c r="BM65" s="138"/>
      <c r="BN65" s="138"/>
      <c r="BO65" s="138"/>
      <c r="BP65" s="138"/>
      <c r="BQ65" s="138"/>
      <c r="BT65" s="138"/>
      <c r="CD65" s="138"/>
      <c r="CN65" s="138"/>
      <c r="CX65" s="138"/>
      <c r="DH65" s="138"/>
      <c r="DR65" s="138"/>
      <c r="EB65" s="138"/>
      <c r="EL65" s="138"/>
      <c r="EV65" s="138"/>
      <c r="FF65" s="138"/>
      <c r="FP65" s="138"/>
      <c r="FZ65" s="138"/>
      <c r="GJ65" s="138"/>
      <c r="GT65" s="138"/>
      <c r="HD65" s="138"/>
      <c r="HN65" s="138"/>
      <c r="HX65" s="138"/>
      <c r="IH65" s="138"/>
    </row>
    <row xmlns:x14ac="http://schemas.microsoft.com/office/spreadsheetml/2009/9/ac" r="66" s="3" customFormat="true" x14ac:dyDescent="0.25">
      <c r="A66" s="420" t="str">
        <f ca="true">IF(ISBLANK('Data Summary'!A68),"",'Data Summary'!A68)</f>
        <v/>
      </c>
      <c r="B66" s="138"/>
      <c r="L66" s="138"/>
      <c r="V66" s="138"/>
      <c r="AF66" s="138"/>
      <c r="AP66" s="138"/>
      <c r="AZ66" s="138"/>
      <c r="BJ66" s="138"/>
      <c r="BK66" s="138"/>
      <c r="BL66" s="138"/>
      <c r="BM66" s="138"/>
      <c r="BN66" s="138"/>
      <c r="BO66" s="138"/>
      <c r="BP66" s="138"/>
      <c r="BQ66" s="138"/>
      <c r="BT66" s="138"/>
      <c r="CD66" s="138"/>
      <c r="CN66" s="138"/>
      <c r="CX66" s="138"/>
      <c r="DH66" s="138"/>
      <c r="DR66" s="138"/>
      <c r="EB66" s="138"/>
      <c r="EL66" s="138"/>
      <c r="EV66" s="138"/>
      <c r="FF66" s="138"/>
      <c r="FP66" s="138"/>
      <c r="FZ66" s="138"/>
      <c r="GJ66" s="138"/>
      <c r="GT66" s="138"/>
      <c r="HD66" s="138"/>
      <c r="HN66" s="138"/>
      <c r="HX66" s="138"/>
      <c r="IH66" s="138"/>
    </row>
    <row xmlns:x14ac="http://schemas.microsoft.com/office/spreadsheetml/2009/9/ac" r="67" s="3" customFormat="true" x14ac:dyDescent="0.25">
      <c r="A67" s="420" t="str">
        <f ca="true">IF(ISBLANK('Data Summary'!A69),"",'Data Summary'!A69)</f>
        <v/>
      </c>
      <c r="B67" s="138"/>
      <c r="L67" s="138"/>
      <c r="V67" s="138"/>
      <c r="AF67" s="138"/>
      <c r="AP67" s="138"/>
      <c r="AZ67" s="138"/>
      <c r="BJ67" s="138"/>
      <c r="BK67" s="138"/>
      <c r="BL67" s="138"/>
      <c r="BM67" s="138"/>
      <c r="BN67" s="138"/>
      <c r="BO67" s="138"/>
      <c r="BP67" s="138"/>
      <c r="BQ67" s="138"/>
      <c r="BT67" s="138"/>
      <c r="CD67" s="138"/>
      <c r="CN67" s="138"/>
      <c r="CX67" s="138"/>
      <c r="DH67" s="138"/>
      <c r="DR67" s="138"/>
      <c r="EB67" s="138"/>
      <c r="EL67" s="138"/>
      <c r="EV67" s="138"/>
      <c r="FF67" s="138"/>
      <c r="FP67" s="138"/>
      <c r="FZ67" s="138"/>
      <c r="GJ67" s="138"/>
      <c r="GT67" s="138"/>
      <c r="HD67" s="138"/>
      <c r="HN67" s="138"/>
      <c r="HX67" s="138"/>
      <c r="IH67" s="138"/>
    </row>
    <row xmlns:x14ac="http://schemas.microsoft.com/office/spreadsheetml/2009/9/ac" r="68" s="3" customFormat="true" x14ac:dyDescent="0.25">
      <c r="A68" s="420" t="str">
        <f ca="true">IF(ISBLANK('Data Summary'!A70),"",'Data Summary'!A70)</f>
        <v/>
      </c>
      <c r="B68" s="138"/>
      <c r="L68" s="138"/>
      <c r="V68" s="138"/>
      <c r="AF68" s="138"/>
      <c r="AP68" s="138"/>
      <c r="AZ68" s="138"/>
      <c r="BJ68" s="138"/>
      <c r="BK68" s="138"/>
      <c r="BL68" s="138"/>
      <c r="BM68" s="138"/>
      <c r="BN68" s="138"/>
      <c r="BO68" s="138"/>
      <c r="BP68" s="138"/>
      <c r="BQ68" s="138"/>
      <c r="BT68" s="138"/>
      <c r="CD68" s="138"/>
      <c r="CN68" s="138"/>
      <c r="CX68" s="138"/>
      <c r="DH68" s="138"/>
      <c r="DR68" s="138"/>
      <c r="EB68" s="138"/>
      <c r="EL68" s="138"/>
      <c r="EV68" s="138"/>
      <c r="FF68" s="138"/>
      <c r="FP68" s="138"/>
      <c r="FZ68" s="138"/>
      <c r="GJ68" s="138"/>
      <c r="GT68" s="138"/>
      <c r="HD68" s="138"/>
      <c r="HN68" s="138"/>
      <c r="HX68" s="138"/>
      <c r="IH68" s="138"/>
    </row>
    <row xmlns:x14ac="http://schemas.microsoft.com/office/spreadsheetml/2009/9/ac" r="69" s="3" customFormat="true" x14ac:dyDescent="0.25">
      <c r="A69" s="420" t="str">
        <f ca="true">IF(ISBLANK('Data Summary'!A71),"",'Data Summary'!A71)</f>
        <v/>
      </c>
      <c r="B69" s="138"/>
      <c r="L69" s="138"/>
      <c r="V69" s="138"/>
      <c r="AF69" s="138"/>
      <c r="AP69" s="138"/>
      <c r="AZ69" s="138"/>
      <c r="BJ69" s="138"/>
      <c r="BK69" s="138"/>
      <c r="BL69" s="138"/>
      <c r="BM69" s="138"/>
      <c r="BN69" s="138"/>
      <c r="BO69" s="138"/>
      <c r="BP69" s="138"/>
      <c r="BQ69" s="138"/>
      <c r="BT69" s="138"/>
      <c r="CD69" s="138"/>
      <c r="CN69" s="138"/>
      <c r="CX69" s="138"/>
      <c r="DH69" s="138"/>
      <c r="DR69" s="138"/>
      <c r="EB69" s="138"/>
      <c r="EL69" s="138"/>
      <c r="EV69" s="138"/>
      <c r="FF69" s="138"/>
      <c r="FP69" s="138"/>
      <c r="FZ69" s="138"/>
      <c r="GJ69" s="138"/>
      <c r="GT69" s="138"/>
      <c r="HD69" s="138"/>
      <c r="HN69" s="138"/>
      <c r="HX69" s="138"/>
      <c r="IH69" s="138"/>
    </row>
    <row xmlns:x14ac="http://schemas.microsoft.com/office/spreadsheetml/2009/9/ac" r="70" s="3" customFormat="true" x14ac:dyDescent="0.25">
      <c r="A70" s="420" t="str">
        <f ca="true">IF(ISBLANK('Data Summary'!A72),"",'Data Summary'!A72)</f>
        <v/>
      </c>
      <c r="B70" s="138"/>
      <c r="L70" s="138"/>
      <c r="V70" s="138"/>
      <c r="AF70" s="138"/>
      <c r="AP70" s="138"/>
      <c r="AZ70" s="138"/>
      <c r="BJ70" s="138"/>
      <c r="BK70" s="138"/>
      <c r="BL70" s="138"/>
      <c r="BM70" s="138"/>
      <c r="BN70" s="138"/>
      <c r="BO70" s="138"/>
      <c r="BP70" s="138"/>
      <c r="BQ70" s="138"/>
      <c r="BT70" s="138"/>
      <c r="CD70" s="138"/>
      <c r="CN70" s="138"/>
      <c r="CX70" s="138"/>
      <c r="DH70" s="138"/>
      <c r="DR70" s="138"/>
      <c r="EB70" s="138"/>
      <c r="EL70" s="138"/>
      <c r="EV70" s="138"/>
      <c r="FF70" s="138"/>
      <c r="FP70" s="138"/>
      <c r="FZ70" s="138"/>
      <c r="GJ70" s="138"/>
      <c r="GT70" s="138"/>
      <c r="HD70" s="138"/>
      <c r="HN70" s="138"/>
      <c r="HX70" s="138"/>
      <c r="IH70" s="138"/>
    </row>
    <row xmlns:x14ac="http://schemas.microsoft.com/office/spreadsheetml/2009/9/ac" r="71" s="3" customFormat="true" x14ac:dyDescent="0.25">
      <c r="A71" s="420" t="str">
        <f ca="true">IF(ISBLANK('Data Summary'!A73),"",'Data Summary'!A73)</f>
        <v/>
      </c>
      <c r="B71" s="138"/>
      <c r="L71" s="138"/>
      <c r="V71" s="138"/>
      <c r="AF71" s="138"/>
      <c r="AP71" s="138"/>
      <c r="AZ71" s="138"/>
      <c r="BJ71" s="138"/>
      <c r="BK71" s="138"/>
      <c r="BL71" s="138"/>
      <c r="BM71" s="138"/>
      <c r="BN71" s="138"/>
      <c r="BO71" s="138"/>
      <c r="BP71" s="138"/>
      <c r="BQ71" s="138"/>
      <c r="BT71" s="138"/>
      <c r="CD71" s="138"/>
      <c r="CN71" s="138"/>
      <c r="CX71" s="138"/>
      <c r="DH71" s="138"/>
      <c r="DR71" s="138"/>
      <c r="EB71" s="138"/>
      <c r="EL71" s="138"/>
      <c r="EV71" s="138"/>
      <c r="FF71" s="138"/>
      <c r="FP71" s="138"/>
      <c r="FZ71" s="138"/>
      <c r="GJ71" s="138"/>
      <c r="GT71" s="138"/>
      <c r="HD71" s="138"/>
      <c r="HN71" s="138"/>
      <c r="HX71" s="138"/>
      <c r="IH71" s="138"/>
    </row>
    <row xmlns:x14ac="http://schemas.microsoft.com/office/spreadsheetml/2009/9/ac" r="72" s="3" customFormat="true" x14ac:dyDescent="0.25">
      <c r="A72" s="420" t="str">
        <f ca="true">IF(ISBLANK('Data Summary'!A74),"",'Data Summary'!A74)</f>
        <v/>
      </c>
      <c r="B72" s="138"/>
      <c r="L72" s="138"/>
      <c r="V72" s="138"/>
      <c r="AF72" s="138"/>
      <c r="AP72" s="138"/>
      <c r="AZ72" s="138"/>
      <c r="BJ72" s="138"/>
      <c r="BK72" s="138"/>
      <c r="BL72" s="138"/>
      <c r="BM72" s="138"/>
      <c r="BN72" s="138"/>
      <c r="BO72" s="138"/>
      <c r="BP72" s="138"/>
      <c r="BQ72" s="138"/>
      <c r="BT72" s="138"/>
      <c r="CD72" s="138"/>
      <c r="CN72" s="138"/>
      <c r="CX72" s="138"/>
      <c r="DH72" s="138"/>
      <c r="DR72" s="138"/>
      <c r="EB72" s="138"/>
      <c r="EL72" s="138"/>
      <c r="EV72" s="138"/>
      <c r="FF72" s="138"/>
      <c r="FP72" s="138"/>
      <c r="FZ72" s="138"/>
      <c r="GJ72" s="138"/>
      <c r="GT72" s="138"/>
      <c r="HD72" s="138"/>
      <c r="HN72" s="138"/>
      <c r="HX72" s="138"/>
      <c r="IH72" s="138"/>
    </row>
    <row xmlns:x14ac="http://schemas.microsoft.com/office/spreadsheetml/2009/9/ac" r="73" s="3" customFormat="true" x14ac:dyDescent="0.25">
      <c r="A73" s="420" t="str">
        <f ca="true">IF(ISBLANK('Data Summary'!A75),"",'Data Summary'!A75)</f>
        <v/>
      </c>
      <c r="B73" s="138"/>
      <c r="L73" s="138"/>
      <c r="V73" s="138"/>
      <c r="AF73" s="138"/>
      <c r="AP73" s="138"/>
      <c r="AZ73" s="138"/>
      <c r="BJ73" s="138"/>
      <c r="BK73" s="138"/>
      <c r="BL73" s="138"/>
      <c r="BM73" s="138"/>
      <c r="BN73" s="138"/>
      <c r="BO73" s="138"/>
      <c r="BP73" s="138"/>
      <c r="BQ73" s="138"/>
      <c r="BT73" s="138"/>
      <c r="CD73" s="138"/>
      <c r="CN73" s="138"/>
      <c r="CX73" s="138"/>
      <c r="DH73" s="138"/>
      <c r="DR73" s="138"/>
      <c r="EB73" s="138"/>
      <c r="EL73" s="138"/>
      <c r="EV73" s="138"/>
      <c r="FF73" s="138"/>
      <c r="FP73" s="138"/>
      <c r="FZ73" s="138"/>
      <c r="GJ73" s="138"/>
      <c r="GT73" s="138"/>
      <c r="HD73" s="138"/>
      <c r="HN73" s="138"/>
      <c r="HX73" s="138"/>
      <c r="IH73" s="138"/>
    </row>
    <row xmlns:x14ac="http://schemas.microsoft.com/office/spreadsheetml/2009/9/ac" r="74" s="3" customFormat="true" x14ac:dyDescent="0.25">
      <c r="A74" s="420" t="str">
        <f ca="true">IF(ISBLANK('Data Summary'!A76),"",'Data Summary'!A76)</f>
        <v/>
      </c>
      <c r="B74" s="138"/>
      <c r="L74" s="138"/>
      <c r="V74" s="138"/>
      <c r="AF74" s="138"/>
      <c r="AP74" s="138"/>
      <c r="AZ74" s="138"/>
      <c r="BJ74" s="138"/>
      <c r="BK74" s="138"/>
      <c r="BL74" s="138"/>
      <c r="BM74" s="138"/>
      <c r="BN74" s="138"/>
      <c r="BO74" s="138"/>
      <c r="BP74" s="138"/>
      <c r="BQ74" s="138"/>
      <c r="BT74" s="138"/>
      <c r="CD74" s="138"/>
      <c r="CN74" s="138"/>
      <c r="CX74" s="138"/>
      <c r="DH74" s="138"/>
      <c r="DR74" s="138"/>
      <c r="EB74" s="138"/>
      <c r="EL74" s="138"/>
      <c r="EV74" s="138"/>
      <c r="FF74" s="138"/>
      <c r="FP74" s="138"/>
      <c r="FZ74" s="138"/>
      <c r="GJ74" s="138"/>
      <c r="GT74" s="138"/>
      <c r="HD74" s="138"/>
      <c r="HN74" s="138"/>
      <c r="HX74" s="138"/>
      <c r="IH74" s="138"/>
    </row>
    <row xmlns:x14ac="http://schemas.microsoft.com/office/spreadsheetml/2009/9/ac" r="75" s="3" customFormat="true" x14ac:dyDescent="0.25">
      <c r="A75" s="420" t="str">
        <f ca="true">IF(ISBLANK('Data Summary'!A77),"",'Data Summary'!A77)</f>
        <v/>
      </c>
      <c r="B75" s="138"/>
      <c r="L75" s="138"/>
      <c r="V75" s="138"/>
      <c r="AF75" s="138"/>
      <c r="AP75" s="138"/>
      <c r="AZ75" s="138"/>
      <c r="BJ75" s="138"/>
      <c r="BK75" s="138"/>
      <c r="BL75" s="138"/>
      <c r="BM75" s="138"/>
      <c r="BN75" s="138"/>
      <c r="BO75" s="138"/>
      <c r="BP75" s="138"/>
      <c r="BQ75" s="138"/>
      <c r="BT75" s="138"/>
      <c r="CD75" s="138"/>
      <c r="CN75" s="138"/>
      <c r="CX75" s="138"/>
      <c r="DH75" s="138"/>
      <c r="DR75" s="138"/>
      <c r="EB75" s="138"/>
      <c r="EL75" s="138"/>
      <c r="EV75" s="138"/>
      <c r="FF75" s="138"/>
      <c r="FP75" s="138"/>
      <c r="FZ75" s="138"/>
      <c r="GJ75" s="138"/>
      <c r="GT75" s="138"/>
      <c r="HD75" s="138"/>
      <c r="HN75" s="138"/>
      <c r="HX75" s="138"/>
      <c r="IH75" s="138"/>
    </row>
    <row xmlns:x14ac="http://schemas.microsoft.com/office/spreadsheetml/2009/9/ac" r="76" s="3" customFormat="true" x14ac:dyDescent="0.25">
      <c r="A76" s="420" t="str">
        <f ca="true">IF(ISBLANK('Data Summary'!A78),"",'Data Summary'!A78)</f>
        <v/>
      </c>
      <c r="B76" s="138"/>
      <c r="L76" s="138"/>
      <c r="V76" s="138"/>
      <c r="AF76" s="138"/>
      <c r="AP76" s="138"/>
      <c r="AZ76" s="138"/>
      <c r="BJ76" s="138"/>
      <c r="BK76" s="138"/>
      <c r="BL76" s="138"/>
      <c r="BM76" s="138"/>
      <c r="BN76" s="138"/>
      <c r="BO76" s="138"/>
      <c r="BP76" s="138"/>
      <c r="BQ76" s="138"/>
      <c r="BT76" s="138"/>
      <c r="CD76" s="138"/>
      <c r="CN76" s="138"/>
      <c r="CX76" s="138"/>
      <c r="DH76" s="138"/>
      <c r="DR76" s="138"/>
      <c r="EB76" s="138"/>
      <c r="EL76" s="138"/>
      <c r="EV76" s="138"/>
      <c r="FF76" s="138"/>
      <c r="FP76" s="138"/>
      <c r="FZ76" s="138"/>
      <c r="GJ76" s="138"/>
      <c r="GT76" s="138"/>
      <c r="HD76" s="138"/>
      <c r="HN76" s="138"/>
      <c r="HX76" s="138"/>
      <c r="IH76" s="138"/>
    </row>
    <row xmlns:x14ac="http://schemas.microsoft.com/office/spreadsheetml/2009/9/ac" r="77" s="3" customFormat="true" x14ac:dyDescent="0.25">
      <c r="A77" s="420" t="str">
        <f ca="true">IF(ISBLANK('Data Summary'!A79),"",'Data Summary'!A79)</f>
        <v/>
      </c>
      <c r="B77" s="138"/>
      <c r="L77" s="138"/>
      <c r="V77" s="138"/>
      <c r="AF77" s="138"/>
      <c r="AP77" s="138"/>
      <c r="AZ77" s="138"/>
      <c r="BJ77" s="138"/>
      <c r="BK77" s="138"/>
      <c r="BL77" s="138"/>
      <c r="BM77" s="138"/>
      <c r="BN77" s="138"/>
      <c r="BO77" s="138"/>
      <c r="BP77" s="138"/>
      <c r="BQ77" s="138"/>
      <c r="BT77" s="138"/>
      <c r="CD77" s="138"/>
      <c r="CN77" s="138"/>
      <c r="CX77" s="138"/>
      <c r="DH77" s="138"/>
      <c r="DR77" s="138"/>
      <c r="EB77" s="138"/>
      <c r="EL77" s="138"/>
      <c r="EV77" s="138"/>
      <c r="FF77" s="138"/>
      <c r="FP77" s="138"/>
      <c r="FZ77" s="138"/>
      <c r="GJ77" s="138"/>
      <c r="GT77" s="138"/>
      <c r="HD77" s="138"/>
      <c r="HN77" s="138"/>
      <c r="HX77" s="138"/>
      <c r="IH77" s="138"/>
    </row>
    <row xmlns:x14ac="http://schemas.microsoft.com/office/spreadsheetml/2009/9/ac" r="78" s="3" customFormat="true" x14ac:dyDescent="0.25">
      <c r="A78" s="420" t="str">
        <f ca="true">IF(ISBLANK('Data Summary'!A80),"",'Data Summary'!A80)</f>
        <v/>
      </c>
      <c r="B78" s="138"/>
      <c r="L78" s="138"/>
      <c r="V78" s="138"/>
      <c r="AF78" s="138"/>
      <c r="AP78" s="138"/>
      <c r="AZ78" s="138"/>
      <c r="BJ78" s="138"/>
      <c r="BK78" s="138"/>
      <c r="BL78" s="138"/>
      <c r="BM78" s="138"/>
      <c r="BN78" s="138"/>
      <c r="BO78" s="138"/>
      <c r="BP78" s="138"/>
      <c r="BQ78" s="138"/>
      <c r="BT78" s="138"/>
      <c r="CD78" s="138"/>
      <c r="CN78" s="138"/>
      <c r="CX78" s="138"/>
      <c r="DH78" s="138"/>
      <c r="DR78" s="138"/>
      <c r="EB78" s="138"/>
      <c r="EL78" s="138"/>
      <c r="EV78" s="138"/>
      <c r="FF78" s="138"/>
      <c r="FP78" s="138"/>
      <c r="FZ78" s="138"/>
      <c r="GJ78" s="138"/>
      <c r="GT78" s="138"/>
      <c r="HD78" s="138"/>
      <c r="HN78" s="138"/>
      <c r="HX78" s="138"/>
      <c r="IH78" s="138"/>
    </row>
    <row xmlns:x14ac="http://schemas.microsoft.com/office/spreadsheetml/2009/9/ac" r="79" s="3" customFormat="true" x14ac:dyDescent="0.25">
      <c r="A79" s="420" t="str">
        <f ca="true">IF(ISBLANK('Data Summary'!A81),"",'Data Summary'!A81)</f>
        <v/>
      </c>
      <c r="B79" s="138"/>
      <c r="L79" s="138"/>
      <c r="V79" s="138"/>
      <c r="AF79" s="138"/>
      <c r="AP79" s="138"/>
      <c r="AZ79" s="138"/>
      <c r="BJ79" s="138"/>
      <c r="BK79" s="138"/>
      <c r="BL79" s="138"/>
      <c r="BM79" s="138"/>
      <c r="BN79" s="138"/>
      <c r="BO79" s="138"/>
      <c r="BP79" s="138"/>
      <c r="BQ79" s="138"/>
      <c r="BT79" s="138"/>
      <c r="CD79" s="138"/>
      <c r="CN79" s="138"/>
      <c r="CX79" s="138"/>
      <c r="DH79" s="138"/>
      <c r="DR79" s="138"/>
      <c r="EB79" s="138"/>
      <c r="EL79" s="138"/>
      <c r="EV79" s="138"/>
      <c r="FF79" s="138"/>
      <c r="FP79" s="138"/>
      <c r="FZ79" s="138"/>
      <c r="GJ79" s="138"/>
      <c r="GT79" s="138"/>
      <c r="HD79" s="138"/>
      <c r="HN79" s="138"/>
      <c r="HX79" s="138"/>
      <c r="IH79" s="138"/>
    </row>
    <row xmlns:x14ac="http://schemas.microsoft.com/office/spreadsheetml/2009/9/ac" r="80" s="3" customFormat="true" x14ac:dyDescent="0.25">
      <c r="A80" s="420" t="str">
        <f ca="true">IF(ISBLANK('Data Summary'!A82),"",'Data Summary'!A82)</f>
        <v/>
      </c>
      <c r="B80" s="138"/>
      <c r="L80" s="138"/>
      <c r="V80" s="138"/>
      <c r="AF80" s="138"/>
      <c r="AP80" s="138"/>
      <c r="AZ80" s="138"/>
      <c r="BJ80" s="138"/>
      <c r="BK80" s="138"/>
      <c r="BL80" s="138"/>
      <c r="BM80" s="138"/>
      <c r="BN80" s="138"/>
      <c r="BO80" s="138"/>
      <c r="BP80" s="138"/>
      <c r="BQ80" s="138"/>
      <c r="BT80" s="138"/>
      <c r="CD80" s="138"/>
      <c r="CN80" s="138"/>
      <c r="CX80" s="138"/>
      <c r="DH80" s="138"/>
      <c r="DR80" s="138"/>
      <c r="EB80" s="138"/>
      <c r="EL80" s="138"/>
      <c r="EV80" s="138"/>
      <c r="FF80" s="138"/>
      <c r="FP80" s="138"/>
      <c r="FZ80" s="138"/>
      <c r="GJ80" s="138"/>
      <c r="GT80" s="138"/>
      <c r="HD80" s="138"/>
      <c r="HN80" s="138"/>
      <c r="HX80" s="138"/>
      <c r="IH80" s="138"/>
    </row>
    <row xmlns:x14ac="http://schemas.microsoft.com/office/spreadsheetml/2009/9/ac" r="81" s="3" customFormat="true" x14ac:dyDescent="0.25">
      <c r="A81" s="420" t="str">
        <f ca="true">IF(ISBLANK('Data Summary'!A83),"",'Data Summary'!A83)</f>
        <v/>
      </c>
      <c r="B81" s="138"/>
      <c r="L81" s="138"/>
      <c r="V81" s="138"/>
      <c r="AF81" s="138"/>
      <c r="AP81" s="138"/>
      <c r="AZ81" s="138"/>
      <c r="BJ81" s="138"/>
      <c r="BK81" s="138"/>
      <c r="BL81" s="138"/>
      <c r="BM81" s="138"/>
      <c r="BN81" s="138"/>
      <c r="BO81" s="138"/>
      <c r="BP81" s="138"/>
      <c r="BQ81" s="138"/>
      <c r="BT81" s="138"/>
      <c r="CD81" s="138"/>
      <c r="CN81" s="138"/>
      <c r="CX81" s="138"/>
      <c r="DH81" s="138"/>
      <c r="DR81" s="138"/>
      <c r="EB81" s="138"/>
      <c r="EL81" s="138"/>
      <c r="EV81" s="138"/>
      <c r="FF81" s="138"/>
      <c r="FP81" s="138"/>
      <c r="FZ81" s="138"/>
      <c r="GJ81" s="138"/>
      <c r="GT81" s="138"/>
      <c r="HD81" s="138"/>
      <c r="HN81" s="138"/>
      <c r="HX81" s="138"/>
      <c r="IH81" s="138"/>
    </row>
    <row xmlns:x14ac="http://schemas.microsoft.com/office/spreadsheetml/2009/9/ac" r="82" s="3" customFormat="true" x14ac:dyDescent="0.25">
      <c r="A82" s="420" t="str">
        <f ca="true">IF(ISBLANK('Data Summary'!A84),"",'Data Summary'!A84)</f>
        <v/>
      </c>
      <c r="B82" s="138"/>
      <c r="L82" s="138"/>
      <c r="V82" s="138"/>
      <c r="AF82" s="138"/>
      <c r="AP82" s="138"/>
      <c r="AZ82" s="138"/>
      <c r="BJ82" s="138"/>
      <c r="BK82" s="138"/>
      <c r="BL82" s="138"/>
      <c r="BM82" s="138"/>
      <c r="BN82" s="138"/>
      <c r="BO82" s="138"/>
      <c r="BP82" s="138"/>
      <c r="BQ82" s="138"/>
      <c r="BT82" s="138"/>
      <c r="CD82" s="138"/>
      <c r="CN82" s="138"/>
      <c r="CX82" s="138"/>
      <c r="DH82" s="138"/>
      <c r="DR82" s="138"/>
      <c r="EB82" s="138"/>
      <c r="EL82" s="138"/>
      <c r="EV82" s="138"/>
      <c r="FF82" s="138"/>
      <c r="FP82" s="138"/>
      <c r="FZ82" s="138"/>
      <c r="GJ82" s="138"/>
      <c r="GT82" s="138"/>
      <c r="HD82" s="138"/>
      <c r="HN82" s="138"/>
      <c r="HX82" s="138"/>
      <c r="IH82" s="138"/>
    </row>
    <row xmlns:x14ac="http://schemas.microsoft.com/office/spreadsheetml/2009/9/ac" r="83" s="3" customFormat="true" x14ac:dyDescent="0.25">
      <c r="A83" s="420" t="str">
        <f ca="true">IF(ISBLANK('Data Summary'!A85),"",'Data Summary'!A85)</f>
        <v/>
      </c>
      <c r="B83" s="138"/>
      <c r="L83" s="138"/>
      <c r="V83" s="138"/>
      <c r="AF83" s="138"/>
      <c r="AP83" s="138"/>
      <c r="AZ83" s="138"/>
      <c r="BJ83" s="138"/>
      <c r="BK83" s="138"/>
      <c r="BL83" s="138"/>
      <c r="BM83" s="138"/>
      <c r="BN83" s="138"/>
      <c r="BO83" s="138"/>
      <c r="BP83" s="138"/>
      <c r="BQ83" s="138"/>
      <c r="BT83" s="138"/>
      <c r="CD83" s="138"/>
      <c r="CN83" s="138"/>
      <c r="CX83" s="138"/>
      <c r="DH83" s="138"/>
      <c r="DR83" s="138"/>
      <c r="EB83" s="138"/>
      <c r="EL83" s="138"/>
      <c r="EV83" s="138"/>
      <c r="FF83" s="138"/>
      <c r="FP83" s="138"/>
      <c r="FZ83" s="138"/>
      <c r="GJ83" s="138"/>
      <c r="GT83" s="138"/>
      <c r="HD83" s="138"/>
      <c r="HN83" s="138"/>
      <c r="HX83" s="138"/>
      <c r="IH83" s="138"/>
    </row>
    <row xmlns:x14ac="http://schemas.microsoft.com/office/spreadsheetml/2009/9/ac" r="84" s="3" customFormat="true" x14ac:dyDescent="0.25">
      <c r="A84" s="420" t="str">
        <f ca="true">IF(ISBLANK('Data Summary'!A86),"",'Data Summary'!A86)</f>
        <v/>
      </c>
      <c r="B84" s="138"/>
      <c r="L84" s="138"/>
      <c r="V84" s="138"/>
      <c r="AF84" s="138"/>
      <c r="AP84" s="138"/>
      <c r="AZ84" s="138"/>
      <c r="BJ84" s="138"/>
      <c r="BK84" s="138"/>
      <c r="BL84" s="138"/>
      <c r="BM84" s="138"/>
      <c r="BN84" s="138"/>
      <c r="BO84" s="138"/>
      <c r="BP84" s="138"/>
      <c r="BQ84" s="138"/>
      <c r="BT84" s="138"/>
      <c r="CD84" s="138"/>
      <c r="CN84" s="138"/>
      <c r="CX84" s="138"/>
      <c r="DH84" s="138"/>
      <c r="DR84" s="138"/>
      <c r="EB84" s="138"/>
      <c r="EL84" s="138"/>
      <c r="EV84" s="138"/>
      <c r="FF84" s="138"/>
      <c r="FP84" s="138"/>
      <c r="FZ84" s="138"/>
      <c r="GJ84" s="138"/>
      <c r="GT84" s="138"/>
      <c r="HD84" s="138"/>
      <c r="HN84" s="138"/>
      <c r="HX84" s="138"/>
      <c r="IH84" s="138"/>
    </row>
    <row xmlns:x14ac="http://schemas.microsoft.com/office/spreadsheetml/2009/9/ac" r="85" s="3" customFormat="true" x14ac:dyDescent="0.25">
      <c r="A85" s="420" t="str">
        <f ca="true">IF(ISBLANK('Data Summary'!A87),"",'Data Summary'!A87)</f>
        <v/>
      </c>
      <c r="B85" s="138"/>
      <c r="L85" s="138"/>
      <c r="V85" s="138"/>
      <c r="AF85" s="138"/>
      <c r="AP85" s="138"/>
      <c r="AZ85" s="138"/>
      <c r="BJ85" s="138"/>
      <c r="BK85" s="138"/>
      <c r="BL85" s="138"/>
      <c r="BM85" s="138"/>
      <c r="BN85" s="138"/>
      <c r="BO85" s="138"/>
      <c r="BP85" s="138"/>
      <c r="BQ85" s="138"/>
      <c r="BT85" s="138"/>
      <c r="CD85" s="138"/>
      <c r="CN85" s="138"/>
      <c r="CX85" s="138"/>
      <c r="DH85" s="138"/>
      <c r="DR85" s="138"/>
      <c r="EB85" s="138"/>
      <c r="EL85" s="138"/>
      <c r="EV85" s="138"/>
      <c r="FF85" s="138"/>
      <c r="FP85" s="138"/>
      <c r="FZ85" s="138"/>
      <c r="GJ85" s="138"/>
      <c r="GT85" s="138"/>
      <c r="HD85" s="138"/>
      <c r="HN85" s="138"/>
      <c r="HX85" s="138"/>
      <c r="IH85" s="138"/>
    </row>
    <row xmlns:x14ac="http://schemas.microsoft.com/office/spreadsheetml/2009/9/ac" r="86" s="3" customFormat="true" x14ac:dyDescent="0.25">
      <c r="A86" s="420" t="str">
        <f ca="true">IF(ISBLANK('Data Summary'!A88),"",'Data Summary'!A88)</f>
        <v/>
      </c>
      <c r="B86" s="138"/>
      <c r="L86" s="138"/>
      <c r="V86" s="138"/>
      <c r="AF86" s="138"/>
      <c r="AP86" s="138"/>
      <c r="AZ86" s="138"/>
      <c r="BJ86" s="138"/>
      <c r="BK86" s="138"/>
      <c r="BL86" s="138"/>
      <c r="BM86" s="138"/>
      <c r="BN86" s="138"/>
      <c r="BO86" s="138"/>
      <c r="BP86" s="138"/>
      <c r="BQ86" s="138"/>
      <c r="BT86" s="138"/>
      <c r="CD86" s="138"/>
      <c r="CN86" s="138"/>
      <c r="CX86" s="138"/>
      <c r="DH86" s="138"/>
      <c r="DR86" s="138"/>
      <c r="EB86" s="138"/>
      <c r="EL86" s="138"/>
      <c r="EV86" s="138"/>
      <c r="FF86" s="138"/>
      <c r="FP86" s="138"/>
      <c r="FZ86" s="138"/>
      <c r="GJ86" s="138"/>
      <c r="GT86" s="138"/>
      <c r="HD86" s="138"/>
      <c r="HN86" s="138"/>
      <c r="HX86" s="138"/>
      <c r="IH86" s="138"/>
    </row>
    <row xmlns:x14ac="http://schemas.microsoft.com/office/spreadsheetml/2009/9/ac" r="87" s="3" customFormat="true" x14ac:dyDescent="0.25">
      <c r="A87" s="420" t="str">
        <f ca="true">IF(ISBLANK('Data Summary'!A89),"",'Data Summary'!A89)</f>
        <v/>
      </c>
      <c r="B87" s="138"/>
      <c r="L87" s="138"/>
      <c r="V87" s="138"/>
      <c r="AF87" s="138"/>
      <c r="AP87" s="138"/>
      <c r="AZ87" s="138"/>
      <c r="BJ87" s="138"/>
      <c r="BK87" s="138"/>
      <c r="BL87" s="138"/>
      <c r="BM87" s="138"/>
      <c r="BN87" s="138"/>
      <c r="BO87" s="138"/>
      <c r="BP87" s="138"/>
      <c r="BQ87" s="138"/>
      <c r="BT87" s="138"/>
      <c r="CD87" s="138"/>
      <c r="CN87" s="138"/>
      <c r="CX87" s="138"/>
      <c r="DH87" s="138"/>
      <c r="DR87" s="138"/>
      <c r="EB87" s="138"/>
      <c r="EL87" s="138"/>
      <c r="EV87" s="138"/>
      <c r="FF87" s="138"/>
      <c r="FP87" s="138"/>
      <c r="FZ87" s="138"/>
      <c r="GJ87" s="138"/>
      <c r="GT87" s="138"/>
      <c r="HD87" s="138"/>
      <c r="HN87" s="138"/>
      <c r="HX87" s="138"/>
      <c r="IH87" s="138"/>
    </row>
    <row xmlns:x14ac="http://schemas.microsoft.com/office/spreadsheetml/2009/9/ac" r="88" s="3" customFormat="true" x14ac:dyDescent="0.25">
      <c r="A88" s="420" t="str">
        <f ca="true">IF(ISBLANK('Data Summary'!A90),"",'Data Summary'!A90)</f>
        <v/>
      </c>
      <c r="B88" s="138"/>
      <c r="L88" s="138"/>
      <c r="V88" s="138"/>
      <c r="AF88" s="138"/>
      <c r="AP88" s="138"/>
      <c r="AZ88" s="138"/>
      <c r="BJ88" s="138"/>
      <c r="BK88" s="138"/>
      <c r="BL88" s="138"/>
      <c r="BM88" s="138"/>
      <c r="BN88" s="138"/>
      <c r="BO88" s="138"/>
      <c r="BP88" s="138"/>
      <c r="BQ88" s="138"/>
      <c r="BT88" s="138"/>
      <c r="CD88" s="138"/>
      <c r="CN88" s="138"/>
      <c r="CX88" s="138"/>
      <c r="DH88" s="138"/>
      <c r="DR88" s="138"/>
      <c r="EB88" s="138"/>
      <c r="EL88" s="138"/>
      <c r="EV88" s="138"/>
      <c r="FF88" s="138"/>
      <c r="FP88" s="138"/>
      <c r="FZ88" s="138"/>
      <c r="GJ88" s="138"/>
      <c r="GT88" s="138"/>
      <c r="HD88" s="138"/>
      <c r="HN88" s="138"/>
      <c r="HX88" s="138"/>
      <c r="IH88" s="138"/>
    </row>
    <row xmlns:x14ac="http://schemas.microsoft.com/office/spreadsheetml/2009/9/ac" r="89" s="3" customFormat="true" x14ac:dyDescent="0.25">
      <c r="A89" s="420" t="str">
        <f ca="true">IF(ISBLANK('Data Summary'!A91),"",'Data Summary'!A91)</f>
        <v/>
      </c>
      <c r="B89" s="138"/>
      <c r="L89" s="138"/>
      <c r="V89" s="138"/>
      <c r="AF89" s="138"/>
      <c r="AP89" s="138"/>
      <c r="AZ89" s="138"/>
      <c r="BJ89" s="138"/>
      <c r="BK89" s="138"/>
      <c r="BL89" s="138"/>
      <c r="BM89" s="138"/>
      <c r="BN89" s="138"/>
      <c r="BO89" s="138"/>
      <c r="BP89" s="138"/>
      <c r="BQ89" s="138"/>
      <c r="BT89" s="138"/>
      <c r="CD89" s="138"/>
      <c r="CN89" s="138"/>
      <c r="CX89" s="138"/>
      <c r="DH89" s="138"/>
      <c r="DR89" s="138"/>
      <c r="EB89" s="138"/>
      <c r="EL89" s="138"/>
      <c r="EV89" s="138"/>
      <c r="FF89" s="138"/>
      <c r="FP89" s="138"/>
      <c r="FZ89" s="138"/>
      <c r="GJ89" s="138"/>
      <c r="GT89" s="138"/>
      <c r="HD89" s="138"/>
      <c r="HN89" s="138"/>
      <c r="HX89" s="138"/>
      <c r="IH89" s="138"/>
    </row>
    <row xmlns:x14ac="http://schemas.microsoft.com/office/spreadsheetml/2009/9/ac" r="90" s="3" customFormat="true" x14ac:dyDescent="0.25">
      <c r="A90" s="420" t="str">
        <f ca="true">IF(ISBLANK('Data Summary'!A92),"",'Data Summary'!A92)</f>
        <v/>
      </c>
      <c r="B90" s="138"/>
      <c r="L90" s="138"/>
      <c r="V90" s="138"/>
      <c r="AF90" s="138"/>
      <c r="AP90" s="138"/>
      <c r="AZ90" s="138"/>
      <c r="BJ90" s="138"/>
      <c r="BK90" s="138"/>
      <c r="BL90" s="138"/>
      <c r="BM90" s="138"/>
      <c r="BN90" s="138"/>
      <c r="BO90" s="138"/>
      <c r="BP90" s="138"/>
      <c r="BQ90" s="138"/>
      <c r="BT90" s="138"/>
      <c r="CD90" s="138"/>
      <c r="CN90" s="138"/>
      <c r="CX90" s="138"/>
      <c r="DH90" s="138"/>
      <c r="DR90" s="138"/>
      <c r="EB90" s="138"/>
      <c r="EL90" s="138"/>
      <c r="EV90" s="138"/>
      <c r="FF90" s="138"/>
      <c r="FP90" s="138"/>
      <c r="FZ90" s="138"/>
      <c r="GJ90" s="138"/>
      <c r="GT90" s="138"/>
      <c r="HD90" s="138"/>
      <c r="HN90" s="138"/>
      <c r="HX90" s="138"/>
      <c r="IH90" s="138"/>
    </row>
    <row xmlns:x14ac="http://schemas.microsoft.com/office/spreadsheetml/2009/9/ac" r="91" s="3" customFormat="true" x14ac:dyDescent="0.25">
      <c r="A91" s="420" t="str">
        <f ca="true">IF(ISBLANK('Data Summary'!A93),"",'Data Summary'!A93)</f>
        <v/>
      </c>
      <c r="B91" s="138"/>
      <c r="L91" s="138"/>
      <c r="V91" s="138"/>
      <c r="AF91" s="138"/>
      <c r="AP91" s="138"/>
      <c r="AZ91" s="138"/>
      <c r="BJ91" s="138"/>
      <c r="BK91" s="138"/>
      <c r="BL91" s="138"/>
      <c r="BM91" s="138"/>
      <c r="BN91" s="138"/>
      <c r="BO91" s="138"/>
      <c r="BP91" s="138"/>
      <c r="BQ91" s="138"/>
      <c r="BT91" s="138"/>
      <c r="CD91" s="138"/>
      <c r="CN91" s="138"/>
      <c r="CX91" s="138"/>
      <c r="DH91" s="138"/>
      <c r="DR91" s="138"/>
      <c r="EB91" s="138"/>
      <c r="EL91" s="138"/>
      <c r="EV91" s="138"/>
      <c r="FF91" s="138"/>
      <c r="FP91" s="138"/>
      <c r="FZ91" s="138"/>
      <c r="GJ91" s="138"/>
      <c r="GT91" s="138"/>
      <c r="HD91" s="138"/>
      <c r="HN91" s="138"/>
      <c r="HX91" s="138"/>
      <c r="IH91" s="138"/>
    </row>
    <row xmlns:x14ac="http://schemas.microsoft.com/office/spreadsheetml/2009/9/ac" r="92" s="3" customFormat="true" x14ac:dyDescent="0.25">
      <c r="A92" s="420" t="str">
        <f ca="true">IF(ISBLANK('Data Summary'!A94),"",'Data Summary'!A94)</f>
        <v/>
      </c>
      <c r="B92" s="138"/>
      <c r="L92" s="138"/>
      <c r="V92" s="138"/>
      <c r="AF92" s="138"/>
      <c r="AP92" s="138"/>
      <c r="AZ92" s="138"/>
      <c r="BJ92" s="138"/>
      <c r="BK92" s="138"/>
      <c r="BL92" s="138"/>
      <c r="BM92" s="138"/>
      <c r="BN92" s="138"/>
      <c r="BO92" s="138"/>
      <c r="BP92" s="138"/>
      <c r="BQ92" s="138"/>
      <c r="BT92" s="138"/>
      <c r="CD92" s="138"/>
      <c r="CN92" s="138"/>
      <c r="CX92" s="138"/>
      <c r="DH92" s="138"/>
      <c r="DR92" s="138"/>
      <c r="EB92" s="138"/>
      <c r="EL92" s="138"/>
      <c r="EV92" s="138"/>
      <c r="FF92" s="138"/>
      <c r="FP92" s="138"/>
      <c r="FZ92" s="138"/>
      <c r="GJ92" s="138"/>
      <c r="GT92" s="138"/>
      <c r="HD92" s="138"/>
      <c r="HN92" s="138"/>
      <c r="HX92" s="138"/>
      <c r="IH92" s="138"/>
    </row>
    <row xmlns:x14ac="http://schemas.microsoft.com/office/spreadsheetml/2009/9/ac" r="93" s="3" customFormat="true" x14ac:dyDescent="0.25">
      <c r="A93" s="420" t="str">
        <f ca="true">IF(ISBLANK('Data Summary'!A95),"",'Data Summary'!A95)</f>
        <v/>
      </c>
      <c r="B93" s="138"/>
      <c r="L93" s="138"/>
      <c r="V93" s="138"/>
      <c r="AF93" s="138"/>
      <c r="AP93" s="138"/>
      <c r="AZ93" s="138"/>
      <c r="BJ93" s="138"/>
      <c r="BK93" s="138"/>
      <c r="BL93" s="138"/>
      <c r="BM93" s="138"/>
      <c r="BN93" s="138"/>
      <c r="BO93" s="138"/>
      <c r="BP93" s="138"/>
      <c r="BQ93" s="138"/>
      <c r="BT93" s="138"/>
      <c r="CD93" s="138"/>
      <c r="CN93" s="138"/>
      <c r="CX93" s="138"/>
      <c r="DH93" s="138"/>
      <c r="DR93" s="138"/>
      <c r="EB93" s="138"/>
      <c r="EL93" s="138"/>
      <c r="EV93" s="138"/>
      <c r="FF93" s="138"/>
      <c r="FP93" s="138"/>
      <c r="FZ93" s="138"/>
      <c r="GJ93" s="138"/>
      <c r="GT93" s="138"/>
      <c r="HD93" s="138"/>
      <c r="HN93" s="138"/>
      <c r="HX93" s="138"/>
      <c r="IH93" s="138"/>
    </row>
    <row xmlns:x14ac="http://schemas.microsoft.com/office/spreadsheetml/2009/9/ac" r="94" s="3" customFormat="true" x14ac:dyDescent="0.25">
      <c r="A94" s="420" t="str">
        <f ca="true">IF(ISBLANK('Data Summary'!A96),"",'Data Summary'!A96)</f>
        <v/>
      </c>
      <c r="B94" s="138"/>
      <c r="L94" s="138"/>
      <c r="V94" s="138"/>
      <c r="AF94" s="138"/>
      <c r="AP94" s="138"/>
      <c r="AZ94" s="138"/>
      <c r="BJ94" s="138"/>
      <c r="BK94" s="138"/>
      <c r="BL94" s="138"/>
      <c r="BM94" s="138"/>
      <c r="BN94" s="138"/>
      <c r="BO94" s="138"/>
      <c r="BP94" s="138"/>
      <c r="BQ94" s="138"/>
      <c r="BT94" s="138"/>
      <c r="CD94" s="138"/>
      <c r="CN94" s="138"/>
      <c r="CX94" s="138"/>
      <c r="DH94" s="138"/>
      <c r="DR94" s="138"/>
      <c r="EB94" s="138"/>
      <c r="EL94" s="138"/>
      <c r="EV94" s="138"/>
      <c r="FF94" s="138"/>
      <c r="FP94" s="138"/>
      <c r="FZ94" s="138"/>
      <c r="GJ94" s="138"/>
      <c r="GT94" s="138"/>
      <c r="HD94" s="138"/>
      <c r="HN94" s="138"/>
      <c r="HX94" s="138"/>
      <c r="IH94" s="138"/>
    </row>
    <row xmlns:x14ac="http://schemas.microsoft.com/office/spreadsheetml/2009/9/ac" r="95" s="3" customFormat="true" x14ac:dyDescent="0.25">
      <c r="A95" s="420" t="str">
        <f ca="true">IF(ISBLANK('Data Summary'!A97),"",'Data Summary'!A97)</f>
        <v/>
      </c>
      <c r="B95" s="138"/>
      <c r="L95" s="138"/>
      <c r="V95" s="138"/>
      <c r="AF95" s="138"/>
      <c r="AP95" s="138"/>
      <c r="AZ95" s="138"/>
      <c r="BJ95" s="138"/>
      <c r="BK95" s="138"/>
      <c r="BL95" s="138"/>
      <c r="BM95" s="138"/>
      <c r="BN95" s="138"/>
      <c r="BO95" s="138"/>
      <c r="BP95" s="138"/>
      <c r="BQ95" s="138"/>
      <c r="BT95" s="138"/>
      <c r="CD95" s="138"/>
      <c r="CN95" s="138"/>
      <c r="CX95" s="138"/>
      <c r="DH95" s="138"/>
      <c r="DR95" s="138"/>
      <c r="EB95" s="138"/>
      <c r="EL95" s="138"/>
      <c r="EV95" s="138"/>
      <c r="FF95" s="138"/>
      <c r="FP95" s="138"/>
      <c r="FZ95" s="138"/>
      <c r="GJ95" s="138"/>
      <c r="GT95" s="138"/>
      <c r="HD95" s="138"/>
      <c r="HN95" s="138"/>
      <c r="HX95" s="138"/>
      <c r="IH95" s="138"/>
    </row>
    <row xmlns:x14ac="http://schemas.microsoft.com/office/spreadsheetml/2009/9/ac" r="96" s="3" customFormat="true" x14ac:dyDescent="0.25">
      <c r="A96" s="420" t="str">
        <f ca="true">IF(ISBLANK('Data Summary'!A98),"",'Data Summary'!A98)</f>
        <v/>
      </c>
      <c r="B96" s="138"/>
      <c r="L96" s="138"/>
      <c r="V96" s="138"/>
      <c r="AF96" s="138"/>
      <c r="AP96" s="138"/>
      <c r="AZ96" s="138"/>
      <c r="BJ96" s="138"/>
      <c r="BK96" s="138"/>
      <c r="BL96" s="138"/>
      <c r="BM96" s="138"/>
      <c r="BN96" s="138"/>
      <c r="BO96" s="138"/>
      <c r="BP96" s="138"/>
      <c r="BQ96" s="138"/>
      <c r="BT96" s="138"/>
      <c r="CD96" s="138"/>
      <c r="CN96" s="138"/>
      <c r="CX96" s="138"/>
      <c r="DH96" s="138"/>
      <c r="DR96" s="138"/>
      <c r="EB96" s="138"/>
      <c r="EL96" s="138"/>
      <c r="EV96" s="138"/>
      <c r="FF96" s="138"/>
      <c r="FP96" s="138"/>
      <c r="FZ96" s="138"/>
      <c r="GJ96" s="138"/>
      <c r="GT96" s="138"/>
      <c r="HD96" s="138"/>
      <c r="HN96" s="138"/>
      <c r="HX96" s="138"/>
      <c r="IH96" s="138"/>
    </row>
    <row xmlns:x14ac="http://schemas.microsoft.com/office/spreadsheetml/2009/9/ac" r="97" s="3" customFormat="true" x14ac:dyDescent="0.25">
      <c r="A97" s="420" t="str">
        <f ca="true">IF(ISBLANK('Data Summary'!A99),"",'Data Summary'!A99)</f>
        <v/>
      </c>
      <c r="B97" s="138"/>
      <c r="L97" s="138"/>
      <c r="V97" s="138"/>
      <c r="AF97" s="138"/>
      <c r="AP97" s="138"/>
      <c r="AZ97" s="138"/>
      <c r="BJ97" s="138"/>
      <c r="BK97" s="138"/>
      <c r="BL97" s="138"/>
      <c r="BM97" s="138"/>
      <c r="BN97" s="138"/>
      <c r="BO97" s="138"/>
      <c r="BP97" s="138"/>
      <c r="BQ97" s="138"/>
      <c r="BT97" s="138"/>
      <c r="CD97" s="138"/>
      <c r="CN97" s="138"/>
      <c r="CX97" s="138"/>
      <c r="DH97" s="138"/>
      <c r="DR97" s="138"/>
      <c r="EB97" s="138"/>
      <c r="EL97" s="138"/>
      <c r="EV97" s="138"/>
      <c r="FF97" s="138"/>
      <c r="FP97" s="138"/>
      <c r="FZ97" s="138"/>
      <c r="GJ97" s="138"/>
      <c r="GT97" s="138"/>
      <c r="HD97" s="138"/>
      <c r="HN97" s="138"/>
      <c r="HX97" s="138"/>
      <c r="IH97" s="138"/>
    </row>
    <row xmlns:x14ac="http://schemas.microsoft.com/office/spreadsheetml/2009/9/ac" r="98" s="3" customFormat="true" x14ac:dyDescent="0.25">
      <c r="A98" s="420" t="str">
        <f ca="true">IF(ISBLANK('Data Summary'!A100),"",'Data Summary'!A100)</f>
        <v/>
      </c>
      <c r="B98" s="138"/>
      <c r="L98" s="138"/>
      <c r="V98" s="138"/>
      <c r="AF98" s="138"/>
      <c r="AP98" s="138"/>
      <c r="AZ98" s="138"/>
      <c r="BJ98" s="138"/>
      <c r="BK98" s="138"/>
      <c r="BL98" s="138"/>
      <c r="BM98" s="138"/>
      <c r="BN98" s="138"/>
      <c r="BO98" s="138"/>
      <c r="BP98" s="138"/>
      <c r="BQ98" s="138"/>
      <c r="BT98" s="138"/>
      <c r="CD98" s="138"/>
      <c r="CN98" s="138"/>
      <c r="CX98" s="138"/>
      <c r="DH98" s="138"/>
      <c r="DR98" s="138"/>
      <c r="EB98" s="138"/>
      <c r="EL98" s="138"/>
      <c r="EV98" s="138"/>
      <c r="FF98" s="138"/>
      <c r="FP98" s="138"/>
      <c r="FZ98" s="138"/>
      <c r="GJ98" s="138"/>
      <c r="GT98" s="138"/>
      <c r="HD98" s="138"/>
      <c r="HN98" s="138"/>
      <c r="HX98" s="138"/>
      <c r="IH98" s="138"/>
    </row>
    <row xmlns:x14ac="http://schemas.microsoft.com/office/spreadsheetml/2009/9/ac" r="99" s="3" customFormat="true" x14ac:dyDescent="0.25">
      <c r="A99" s="420" t="str">
        <f ca="true">IF(ISBLANK('Data Summary'!A101),"",'Data Summary'!A101)</f>
        <v/>
      </c>
      <c r="B99" s="138"/>
      <c r="L99" s="138"/>
      <c r="V99" s="138"/>
      <c r="AF99" s="138"/>
      <c r="AP99" s="138"/>
      <c r="AZ99" s="138"/>
      <c r="BJ99" s="138"/>
      <c r="BK99" s="138"/>
      <c r="BL99" s="138"/>
      <c r="BM99" s="138"/>
      <c r="BN99" s="138"/>
      <c r="BO99" s="138"/>
      <c r="BP99" s="138"/>
      <c r="BQ99" s="138"/>
      <c r="BT99" s="138"/>
      <c r="CD99" s="138"/>
      <c r="CN99" s="138"/>
      <c r="CX99" s="138"/>
      <c r="DH99" s="138"/>
      <c r="DR99" s="138"/>
      <c r="EB99" s="138"/>
      <c r="EL99" s="138"/>
      <c r="EV99" s="138"/>
      <c r="FF99" s="138"/>
      <c r="FP99" s="138"/>
      <c r="FZ99" s="138"/>
      <c r="GJ99" s="138"/>
      <c r="GT99" s="138"/>
      <c r="HD99" s="138"/>
      <c r="HN99" s="138"/>
      <c r="HX99" s="138"/>
      <c r="IH99" s="138"/>
    </row>
    <row xmlns:x14ac="http://schemas.microsoft.com/office/spreadsheetml/2009/9/ac" r="100" s="3" customFormat="true" x14ac:dyDescent="0.25">
      <c r="A100" s="420" t="str">
        <f ca="true">IF(ISBLANK('Data Summary'!A102),"",'Data Summary'!A102)</f>
        <v/>
      </c>
      <c r="B100" s="138"/>
      <c r="L100" s="138"/>
      <c r="V100" s="138"/>
      <c r="AF100" s="138"/>
      <c r="AP100" s="138"/>
      <c r="AZ100" s="138"/>
      <c r="BJ100" s="138"/>
      <c r="BK100" s="138"/>
      <c r="BL100" s="138"/>
      <c r="BM100" s="138"/>
      <c r="BN100" s="138"/>
      <c r="BO100" s="138"/>
      <c r="BP100" s="138"/>
      <c r="BQ100" s="138"/>
      <c r="BT100" s="138"/>
      <c r="CD100" s="138"/>
      <c r="CN100" s="138"/>
      <c r="CX100" s="138"/>
      <c r="DH100" s="138"/>
      <c r="DR100" s="138"/>
      <c r="EB100" s="138"/>
      <c r="EL100" s="138"/>
      <c r="EV100" s="138"/>
      <c r="FF100" s="138"/>
      <c r="FP100" s="138"/>
      <c r="FZ100" s="138"/>
      <c r="GJ100" s="138"/>
      <c r="GT100" s="138"/>
      <c r="HD100" s="138"/>
      <c r="HN100" s="138"/>
      <c r="HX100" s="138"/>
      <c r="IH100" s="138"/>
    </row>
    <row xmlns:x14ac="http://schemas.microsoft.com/office/spreadsheetml/2009/9/ac" r="101" s="3" customFormat="true" x14ac:dyDescent="0.25">
      <c r="A101" s="420" t="str">
        <f ca="true">IF(ISBLANK('Data Summary'!A103),"",'Data Summary'!A103)</f>
        <v/>
      </c>
      <c r="B101" s="138"/>
      <c r="L101" s="138"/>
      <c r="V101" s="138"/>
      <c r="AF101" s="138"/>
      <c r="AP101" s="138"/>
      <c r="AZ101" s="138"/>
      <c r="BJ101" s="138"/>
      <c r="BK101" s="138"/>
      <c r="BL101" s="138"/>
      <c r="BM101" s="138"/>
      <c r="BN101" s="138"/>
      <c r="BO101" s="138"/>
      <c r="BP101" s="138"/>
      <c r="BQ101" s="138"/>
      <c r="BT101" s="138"/>
      <c r="CD101" s="138"/>
      <c r="CN101" s="138"/>
      <c r="CX101" s="138"/>
      <c r="DH101" s="138"/>
      <c r="DR101" s="138"/>
      <c r="EB101" s="138"/>
      <c r="EL101" s="138"/>
      <c r="EV101" s="138"/>
      <c r="FF101" s="138"/>
      <c r="FP101" s="138"/>
      <c r="FZ101" s="138"/>
      <c r="GJ101" s="138"/>
      <c r="GT101" s="138"/>
      <c r="HD101" s="138"/>
      <c r="HN101" s="138"/>
      <c r="HX101" s="138"/>
      <c r="IH101" s="138"/>
    </row>
    <row xmlns:x14ac="http://schemas.microsoft.com/office/spreadsheetml/2009/9/ac" r="102" s="3" customFormat="true" x14ac:dyDescent="0.25">
      <c r="A102" s="420" t="str">
        <f ca="true">IF(ISBLANK('Data Summary'!A104),"",'Data Summary'!A104)</f>
        <v/>
      </c>
      <c r="B102" s="138"/>
      <c r="L102" s="138"/>
      <c r="V102" s="138"/>
      <c r="AF102" s="138"/>
      <c r="AP102" s="138"/>
      <c r="AZ102" s="138"/>
      <c r="BJ102" s="138"/>
      <c r="BK102" s="138"/>
      <c r="BL102" s="138"/>
      <c r="BM102" s="138"/>
      <c r="BN102" s="138"/>
      <c r="BO102" s="138"/>
      <c r="BP102" s="138"/>
      <c r="BQ102" s="138"/>
      <c r="BT102" s="138"/>
      <c r="CD102" s="138"/>
      <c r="CN102" s="138"/>
      <c r="CX102" s="138"/>
      <c r="DH102" s="138"/>
      <c r="DR102" s="138"/>
      <c r="EB102" s="138"/>
      <c r="EL102" s="138"/>
      <c r="EV102" s="138"/>
      <c r="FF102" s="138"/>
      <c r="FP102" s="138"/>
      <c r="FZ102" s="138"/>
      <c r="GJ102" s="138"/>
      <c r="GT102" s="138"/>
      <c r="HD102" s="138"/>
      <c r="HN102" s="138"/>
      <c r="HX102" s="138"/>
      <c r="IH102" s="138"/>
    </row>
    <row xmlns:x14ac="http://schemas.microsoft.com/office/spreadsheetml/2009/9/ac" r="103" s="3" customFormat="true" x14ac:dyDescent="0.25">
      <c r="A103" s="420" t="str">
        <f ca="true">IF(ISBLANK('Data Summary'!A105),"",'Data Summary'!A105)</f>
        <v/>
      </c>
      <c r="B103" s="138"/>
      <c r="L103" s="138"/>
      <c r="V103" s="138"/>
      <c r="AF103" s="138"/>
      <c r="AP103" s="138"/>
      <c r="AZ103" s="138"/>
      <c r="BJ103" s="138"/>
      <c r="BK103" s="138"/>
      <c r="BL103" s="138"/>
      <c r="BM103" s="138"/>
      <c r="BN103" s="138"/>
      <c r="BO103" s="138"/>
      <c r="BP103" s="138"/>
      <c r="BQ103" s="138"/>
      <c r="BT103" s="138"/>
      <c r="CD103" s="138"/>
      <c r="CN103" s="138"/>
      <c r="CX103" s="138"/>
      <c r="DH103" s="138"/>
      <c r="DR103" s="138"/>
      <c r="EB103" s="138"/>
      <c r="EL103" s="138"/>
      <c r="EV103" s="138"/>
      <c r="FF103" s="138"/>
      <c r="FP103" s="138"/>
      <c r="FZ103" s="138"/>
      <c r="GJ103" s="138"/>
      <c r="GT103" s="138"/>
      <c r="HD103" s="138"/>
      <c r="HN103" s="138"/>
      <c r="HX103" s="138"/>
      <c r="IH103" s="138"/>
    </row>
    <row xmlns:x14ac="http://schemas.microsoft.com/office/spreadsheetml/2009/9/ac" r="104" s="3" customFormat="true" x14ac:dyDescent="0.25">
      <c r="A104" s="420" t="str">
        <f ca="true">IF(ISBLANK('Data Summary'!A106),"",'Data Summary'!A106)</f>
        <v/>
      </c>
      <c r="B104" s="138"/>
      <c r="L104" s="138"/>
      <c r="V104" s="138"/>
      <c r="AF104" s="138"/>
      <c r="AP104" s="138"/>
      <c r="AZ104" s="138"/>
      <c r="BJ104" s="138"/>
      <c r="BK104" s="138"/>
      <c r="BL104" s="138"/>
      <c r="BM104" s="138"/>
      <c r="BN104" s="138"/>
      <c r="BO104" s="138"/>
      <c r="BP104" s="138"/>
      <c r="BQ104" s="138"/>
      <c r="BT104" s="138"/>
      <c r="CD104" s="138"/>
      <c r="CN104" s="138"/>
      <c r="CX104" s="138"/>
      <c r="DH104" s="138"/>
      <c r="DR104" s="138"/>
      <c r="EB104" s="138"/>
      <c r="EL104" s="138"/>
      <c r="EV104" s="138"/>
      <c r="FF104" s="138"/>
      <c r="FP104" s="138"/>
      <c r="FZ104" s="138"/>
      <c r="GJ104" s="138"/>
      <c r="GT104" s="138"/>
      <c r="HD104" s="138"/>
      <c r="HN104" s="138"/>
      <c r="HX104" s="138"/>
      <c r="IH104" s="138"/>
    </row>
    <row xmlns:x14ac="http://schemas.microsoft.com/office/spreadsheetml/2009/9/ac" r="105" s="3" customFormat="true" x14ac:dyDescent="0.25">
      <c r="A105" s="420" t="str">
        <f ca="true">IF(ISBLANK('Data Summary'!A107),"",'Data Summary'!A107)</f>
        <v/>
      </c>
      <c r="B105" s="138"/>
      <c r="L105" s="138"/>
      <c r="V105" s="138"/>
      <c r="AF105" s="138"/>
      <c r="AP105" s="138"/>
      <c r="AZ105" s="138"/>
      <c r="BJ105" s="138"/>
      <c r="BK105" s="138"/>
      <c r="BL105" s="138"/>
      <c r="BM105" s="138"/>
      <c r="BN105" s="138"/>
      <c r="BO105" s="138"/>
      <c r="BP105" s="138"/>
      <c r="BQ105" s="138"/>
      <c r="BT105" s="138"/>
      <c r="CD105" s="138"/>
      <c r="CN105" s="138"/>
      <c r="CX105" s="138"/>
      <c r="DH105" s="138"/>
      <c r="DR105" s="138"/>
      <c r="EB105" s="138"/>
      <c r="EL105" s="138"/>
      <c r="EV105" s="138"/>
      <c r="FF105" s="138"/>
      <c r="FP105" s="138"/>
      <c r="FZ105" s="138"/>
      <c r="GJ105" s="138"/>
      <c r="GT105" s="138"/>
      <c r="HD105" s="138"/>
      <c r="HN105" s="138"/>
      <c r="HX105" s="138"/>
      <c r="IH105" s="138"/>
    </row>
    <row xmlns:x14ac="http://schemas.microsoft.com/office/spreadsheetml/2009/9/ac" r="106" s="3" customFormat="true" x14ac:dyDescent="0.25">
      <c r="A106" s="420" t="str">
        <f ca="true">IF(ISBLANK('Data Summary'!A108),"",'Data Summary'!A108)</f>
        <v/>
      </c>
      <c r="B106" s="138"/>
      <c r="L106" s="138"/>
      <c r="V106" s="138"/>
      <c r="AF106" s="138"/>
      <c r="AP106" s="138"/>
      <c r="AZ106" s="138"/>
      <c r="BJ106" s="138"/>
      <c r="BK106" s="138"/>
      <c r="BL106" s="138"/>
      <c r="BM106" s="138"/>
      <c r="BN106" s="138"/>
      <c r="BO106" s="138"/>
      <c r="BP106" s="138"/>
      <c r="BQ106" s="138"/>
      <c r="BT106" s="138"/>
      <c r="CD106" s="138"/>
      <c r="CN106" s="138"/>
      <c r="CX106" s="138"/>
      <c r="DH106" s="138"/>
      <c r="DR106" s="138"/>
      <c r="EB106" s="138"/>
      <c r="EL106" s="138"/>
      <c r="EV106" s="138"/>
      <c r="FF106" s="138"/>
      <c r="FP106" s="138"/>
      <c r="FZ106" s="138"/>
      <c r="GJ106" s="138"/>
      <c r="GT106" s="138"/>
      <c r="HD106" s="138"/>
      <c r="HN106" s="138"/>
      <c r="HX106" s="138"/>
      <c r="IH106" s="138"/>
    </row>
    <row xmlns:x14ac="http://schemas.microsoft.com/office/spreadsheetml/2009/9/ac" r="107" s="3" customFormat="true" x14ac:dyDescent="0.25">
      <c r="A107" s="420" t="str">
        <f ca="true">IF(ISBLANK('Data Summary'!A109),"",'Data Summary'!A109)</f>
        <v/>
      </c>
      <c r="B107" s="138"/>
      <c r="L107" s="138"/>
      <c r="V107" s="138"/>
      <c r="AF107" s="138"/>
      <c r="AP107" s="138"/>
      <c r="AZ107" s="138"/>
      <c r="BJ107" s="138"/>
      <c r="BK107" s="138"/>
      <c r="BL107" s="138"/>
      <c r="BM107" s="138"/>
      <c r="BN107" s="138"/>
      <c r="BO107" s="138"/>
      <c r="BP107" s="138"/>
      <c r="BQ107" s="138"/>
      <c r="BT107" s="138"/>
      <c r="CD107" s="138"/>
      <c r="CN107" s="138"/>
      <c r="CX107" s="138"/>
      <c r="DH107" s="138"/>
      <c r="DR107" s="138"/>
      <c r="EB107" s="138"/>
      <c r="EL107" s="138"/>
      <c r="EV107" s="138"/>
      <c r="FF107" s="138"/>
      <c r="FP107" s="138"/>
      <c r="FZ107" s="138"/>
      <c r="GJ107" s="138"/>
      <c r="GT107" s="138"/>
      <c r="HD107" s="138"/>
      <c r="HN107" s="138"/>
      <c r="HX107" s="138"/>
      <c r="IH107" s="138"/>
    </row>
    <row xmlns:x14ac="http://schemas.microsoft.com/office/spreadsheetml/2009/9/ac" r="108" s="3" customFormat="true" x14ac:dyDescent="0.25">
      <c r="A108" s="420" t="str">
        <f ca="true">IF(ISBLANK('Data Summary'!A110),"",'Data Summary'!A110)</f>
        <v/>
      </c>
      <c r="B108" s="138"/>
      <c r="L108" s="138"/>
      <c r="V108" s="138"/>
      <c r="AF108" s="138"/>
      <c r="AP108" s="138"/>
      <c r="AZ108" s="138"/>
      <c r="BJ108" s="138"/>
      <c r="BK108" s="138"/>
      <c r="BL108" s="138"/>
      <c r="BM108" s="138"/>
      <c r="BN108" s="138"/>
      <c r="BO108" s="138"/>
      <c r="BP108" s="138"/>
      <c r="BQ108" s="138"/>
      <c r="BT108" s="138"/>
      <c r="CD108" s="138"/>
      <c r="CN108" s="138"/>
      <c r="CX108" s="138"/>
      <c r="DH108" s="138"/>
      <c r="DR108" s="138"/>
      <c r="EB108" s="138"/>
      <c r="EL108" s="138"/>
      <c r="EV108" s="138"/>
      <c r="FF108" s="138"/>
      <c r="FP108" s="138"/>
      <c r="FZ108" s="138"/>
      <c r="GJ108" s="138"/>
      <c r="GT108" s="138"/>
      <c r="HD108" s="138"/>
      <c r="HN108" s="138"/>
      <c r="HX108" s="138"/>
      <c r="IH108" s="138"/>
    </row>
    <row xmlns:x14ac="http://schemas.microsoft.com/office/spreadsheetml/2009/9/ac" r="109" s="3" customFormat="true" x14ac:dyDescent="0.25">
      <c r="A109" s="420" t="str">
        <f ca="true">IF(ISBLANK('Data Summary'!A111),"",'Data Summary'!A111)</f>
        <v/>
      </c>
      <c r="B109" s="138"/>
      <c r="L109" s="138"/>
      <c r="V109" s="138"/>
      <c r="AF109" s="138"/>
      <c r="AP109" s="138"/>
      <c r="AZ109" s="138"/>
      <c r="BJ109" s="138"/>
      <c r="BK109" s="138"/>
      <c r="BL109" s="138"/>
      <c r="BM109" s="138"/>
      <c r="BN109" s="138"/>
      <c r="BO109" s="138"/>
      <c r="BP109" s="138"/>
      <c r="BQ109" s="138"/>
      <c r="BT109" s="138"/>
      <c r="CD109" s="138"/>
      <c r="CN109" s="138"/>
      <c r="CX109" s="138"/>
      <c r="DH109" s="138"/>
      <c r="DR109" s="138"/>
      <c r="EB109" s="138"/>
      <c r="EL109" s="138"/>
      <c r="EV109" s="138"/>
      <c r="FF109" s="138"/>
      <c r="FP109" s="138"/>
      <c r="FZ109" s="138"/>
      <c r="GJ109" s="138"/>
      <c r="GT109" s="138"/>
      <c r="HD109" s="138"/>
      <c r="HN109" s="138"/>
      <c r="HX109" s="138"/>
      <c r="IH109" s="138"/>
    </row>
    <row xmlns:x14ac="http://schemas.microsoft.com/office/spreadsheetml/2009/9/ac" r="110" s="3" customFormat="true" x14ac:dyDescent="0.25">
      <c r="A110" s="420" t="str">
        <f ca="true">IF(ISBLANK('Data Summary'!A112),"",'Data Summary'!A112)</f>
        <v/>
      </c>
      <c r="B110" s="138"/>
      <c r="L110" s="138"/>
      <c r="V110" s="138"/>
      <c r="AF110" s="138"/>
      <c r="AP110" s="138"/>
      <c r="AZ110" s="138"/>
      <c r="BJ110" s="138"/>
      <c r="BK110" s="138"/>
      <c r="BL110" s="138"/>
      <c r="BM110" s="138"/>
      <c r="BN110" s="138"/>
      <c r="BO110" s="138"/>
      <c r="BP110" s="138"/>
      <c r="BQ110" s="138"/>
      <c r="BT110" s="138"/>
      <c r="CD110" s="138"/>
      <c r="CN110" s="138"/>
      <c r="CX110" s="138"/>
      <c r="DH110" s="138"/>
      <c r="DR110" s="138"/>
      <c r="EB110" s="138"/>
      <c r="EL110" s="138"/>
      <c r="EV110" s="138"/>
      <c r="FF110" s="138"/>
      <c r="FP110" s="138"/>
      <c r="FZ110" s="138"/>
      <c r="GJ110" s="138"/>
      <c r="GT110" s="138"/>
      <c r="HD110" s="138"/>
      <c r="HN110" s="138"/>
      <c r="HX110" s="138"/>
      <c r="IH110" s="138"/>
    </row>
    <row xmlns:x14ac="http://schemas.microsoft.com/office/spreadsheetml/2009/9/ac" r="111" s="3" customFormat="true" x14ac:dyDescent="0.25">
      <c r="A111" s="420" t="str">
        <f ca="true">IF(ISBLANK('Data Summary'!A113),"",'Data Summary'!A113)</f>
        <v/>
      </c>
      <c r="B111" s="138"/>
      <c r="L111" s="138"/>
      <c r="V111" s="138"/>
      <c r="AF111" s="138"/>
      <c r="AP111" s="138"/>
      <c r="AZ111" s="138"/>
      <c r="BJ111" s="138"/>
      <c r="BK111" s="138"/>
      <c r="BL111" s="138"/>
      <c r="BM111" s="138"/>
      <c r="BN111" s="138"/>
      <c r="BO111" s="138"/>
      <c r="BP111" s="138"/>
      <c r="BQ111" s="138"/>
      <c r="BT111" s="138"/>
      <c r="CD111" s="138"/>
      <c r="CN111" s="138"/>
      <c r="CX111" s="138"/>
      <c r="DH111" s="138"/>
      <c r="DR111" s="138"/>
      <c r="EB111" s="138"/>
      <c r="EL111" s="138"/>
      <c r="EV111" s="138"/>
      <c r="FF111" s="138"/>
      <c r="FP111" s="138"/>
      <c r="FZ111" s="138"/>
      <c r="GJ111" s="138"/>
      <c r="GT111" s="138"/>
      <c r="HD111" s="138"/>
      <c r="HN111" s="138"/>
      <c r="HX111" s="138"/>
      <c r="IH111" s="138"/>
    </row>
    <row xmlns:x14ac="http://schemas.microsoft.com/office/spreadsheetml/2009/9/ac" r="112" s="3" customFormat="true" x14ac:dyDescent="0.25">
      <c r="A112" s="420" t="str">
        <f ca="true">IF(ISBLANK('Data Summary'!A114),"",'Data Summary'!A114)</f>
        <v/>
      </c>
      <c r="B112" s="138"/>
      <c r="L112" s="138"/>
      <c r="V112" s="138"/>
      <c r="AF112" s="138"/>
      <c r="AP112" s="138"/>
      <c r="AZ112" s="138"/>
      <c r="BJ112" s="138"/>
      <c r="BK112" s="138"/>
      <c r="BL112" s="138"/>
      <c r="BM112" s="138"/>
      <c r="BN112" s="138"/>
      <c r="BO112" s="138"/>
      <c r="BP112" s="138"/>
      <c r="BQ112" s="138"/>
      <c r="BT112" s="138"/>
      <c r="CD112" s="138"/>
      <c r="CN112" s="138"/>
      <c r="CX112" s="138"/>
      <c r="DH112" s="138"/>
      <c r="DR112" s="138"/>
      <c r="EB112" s="138"/>
      <c r="EL112" s="138"/>
      <c r="EV112" s="138"/>
      <c r="FF112" s="138"/>
      <c r="FP112" s="138"/>
      <c r="FZ112" s="138"/>
      <c r="GJ112" s="138"/>
      <c r="GT112" s="138"/>
      <c r="HD112" s="138"/>
      <c r="HN112" s="138"/>
      <c r="HX112" s="138"/>
      <c r="IH112" s="138"/>
    </row>
    <row xmlns:x14ac="http://schemas.microsoft.com/office/spreadsheetml/2009/9/ac" r="113" s="3" customFormat="true" x14ac:dyDescent="0.25">
      <c r="A113" s="420" t="str">
        <f ca="true">IF(ISBLANK('Data Summary'!A115),"",'Data Summary'!A115)</f>
        <v/>
      </c>
      <c r="B113" s="138"/>
      <c r="L113" s="138"/>
      <c r="V113" s="138"/>
      <c r="AF113" s="138"/>
      <c r="AP113" s="138"/>
      <c r="AZ113" s="138"/>
      <c r="BJ113" s="138"/>
      <c r="BK113" s="138"/>
      <c r="BL113" s="138"/>
      <c r="BM113" s="138"/>
      <c r="BN113" s="138"/>
      <c r="BO113" s="138"/>
      <c r="BP113" s="138"/>
      <c r="BQ113" s="138"/>
      <c r="BT113" s="138"/>
      <c r="CD113" s="138"/>
      <c r="CN113" s="138"/>
      <c r="CX113" s="138"/>
      <c r="DH113" s="138"/>
      <c r="DR113" s="138"/>
      <c r="EB113" s="138"/>
      <c r="EL113" s="138"/>
      <c r="EV113" s="138"/>
      <c r="FF113" s="138"/>
      <c r="FP113" s="138"/>
      <c r="FZ113" s="138"/>
      <c r="GJ113" s="138"/>
      <c r="GT113" s="138"/>
      <c r="HD113" s="138"/>
      <c r="HN113" s="138"/>
      <c r="HX113" s="138"/>
      <c r="IH113" s="138"/>
    </row>
    <row xmlns:x14ac="http://schemas.microsoft.com/office/spreadsheetml/2009/9/ac" r="114" s="3" customFormat="true" x14ac:dyDescent="0.25">
      <c r="A114" s="420" t="str">
        <f ca="true">IF(ISBLANK('Data Summary'!A116),"",'Data Summary'!A116)</f>
        <v/>
      </c>
      <c r="B114" s="138"/>
      <c r="L114" s="138"/>
      <c r="V114" s="138"/>
      <c r="AF114" s="138"/>
      <c r="AP114" s="138"/>
      <c r="AZ114" s="138"/>
      <c r="BJ114" s="138"/>
      <c r="BK114" s="138"/>
      <c r="BL114" s="138"/>
      <c r="BM114" s="138"/>
      <c r="BN114" s="138"/>
      <c r="BO114" s="138"/>
      <c r="BP114" s="138"/>
      <c r="BQ114" s="138"/>
      <c r="BT114" s="138"/>
      <c r="CD114" s="138"/>
      <c r="CN114" s="138"/>
      <c r="CX114" s="138"/>
      <c r="DH114" s="138"/>
      <c r="DR114" s="138"/>
      <c r="EB114" s="138"/>
      <c r="EL114" s="138"/>
      <c r="EV114" s="138"/>
      <c r="FF114" s="138"/>
      <c r="FP114" s="138"/>
      <c r="FZ114" s="138"/>
      <c r="GJ114" s="138"/>
      <c r="GT114" s="138"/>
      <c r="HD114" s="138"/>
      <c r="HN114" s="138"/>
      <c r="HX114" s="138"/>
      <c r="IH114" s="138"/>
    </row>
    <row xmlns:x14ac="http://schemas.microsoft.com/office/spreadsheetml/2009/9/ac" r="115" s="3" customFormat="true" x14ac:dyDescent="0.25">
      <c r="A115" s="420" t="str">
        <f ca="true">IF(ISBLANK('Data Summary'!A117),"",'Data Summary'!A117)</f>
        <v/>
      </c>
      <c r="B115" s="138"/>
      <c r="L115" s="138"/>
      <c r="V115" s="138"/>
      <c r="AF115" s="138"/>
      <c r="AP115" s="138"/>
      <c r="AZ115" s="138"/>
      <c r="BJ115" s="138"/>
      <c r="BK115" s="138"/>
      <c r="BL115" s="138"/>
      <c r="BM115" s="138"/>
      <c r="BN115" s="138"/>
      <c r="BO115" s="138"/>
      <c r="BP115" s="138"/>
      <c r="BQ115" s="138"/>
      <c r="BT115" s="138"/>
      <c r="CD115" s="138"/>
      <c r="CN115" s="138"/>
      <c r="CX115" s="138"/>
      <c r="DH115" s="138"/>
      <c r="DR115" s="138"/>
      <c r="EB115" s="138"/>
      <c r="EL115" s="138"/>
      <c r="EV115" s="138"/>
      <c r="FF115" s="138"/>
      <c r="FP115" s="138"/>
      <c r="FZ115" s="138"/>
      <c r="GJ115" s="138"/>
      <c r="GT115" s="138"/>
      <c r="HD115" s="138"/>
      <c r="HN115" s="138"/>
      <c r="HX115" s="138"/>
      <c r="IH115" s="138"/>
    </row>
    <row xmlns:x14ac="http://schemas.microsoft.com/office/spreadsheetml/2009/9/ac" r="116" s="3" customFormat="true" x14ac:dyDescent="0.25">
      <c r="A116" s="420" t="str">
        <f ca="true">IF(ISBLANK('Data Summary'!A118),"",'Data Summary'!A118)</f>
        <v/>
      </c>
      <c r="B116" s="138"/>
      <c r="L116" s="138"/>
      <c r="V116" s="138"/>
      <c r="AF116" s="138"/>
      <c r="AP116" s="138"/>
      <c r="AZ116" s="138"/>
      <c r="BJ116" s="138"/>
      <c r="BK116" s="138"/>
      <c r="BL116" s="138"/>
      <c r="BM116" s="138"/>
      <c r="BN116" s="138"/>
      <c r="BO116" s="138"/>
      <c r="BP116" s="138"/>
      <c r="BQ116" s="138"/>
      <c r="BT116" s="138"/>
      <c r="CD116" s="138"/>
      <c r="CN116" s="138"/>
      <c r="CX116" s="138"/>
      <c r="DH116" s="138"/>
      <c r="DR116" s="138"/>
      <c r="EB116" s="138"/>
      <c r="EL116" s="138"/>
      <c r="EV116" s="138"/>
      <c r="FF116" s="138"/>
      <c r="FP116" s="138"/>
      <c r="FZ116" s="138"/>
      <c r="GJ116" s="138"/>
      <c r="GT116" s="138"/>
      <c r="HD116" s="138"/>
      <c r="HN116" s="138"/>
      <c r="HX116" s="138"/>
      <c r="IH116" s="138"/>
    </row>
    <row xmlns:x14ac="http://schemas.microsoft.com/office/spreadsheetml/2009/9/ac" r="117" s="3" customFormat="true" x14ac:dyDescent="0.25">
      <c r="A117" s="420" t="str">
        <f ca="true">IF(ISBLANK('Data Summary'!A119),"",'Data Summary'!A119)</f>
        <v/>
      </c>
      <c r="B117" s="138"/>
      <c r="L117" s="138"/>
      <c r="V117" s="138"/>
      <c r="AF117" s="138"/>
      <c r="AP117" s="138"/>
      <c r="AZ117" s="138"/>
      <c r="BJ117" s="138"/>
      <c r="BK117" s="138"/>
      <c r="BL117" s="138"/>
      <c r="BM117" s="138"/>
      <c r="BN117" s="138"/>
      <c r="BO117" s="138"/>
      <c r="BP117" s="138"/>
      <c r="BQ117" s="138"/>
      <c r="BT117" s="138"/>
      <c r="CD117" s="138"/>
      <c r="CN117" s="138"/>
      <c r="CX117" s="138"/>
      <c r="DH117" s="138"/>
      <c r="DR117" s="138"/>
      <c r="EB117" s="138"/>
      <c r="EL117" s="138"/>
      <c r="EV117" s="138"/>
      <c r="FF117" s="138"/>
      <c r="FP117" s="138"/>
      <c r="FZ117" s="138"/>
      <c r="GJ117" s="138"/>
      <c r="GT117" s="138"/>
      <c r="HD117" s="138"/>
      <c r="HN117" s="138"/>
      <c r="HX117" s="138"/>
      <c r="IH117" s="138"/>
    </row>
    <row xmlns:x14ac="http://schemas.microsoft.com/office/spreadsheetml/2009/9/ac" r="118" s="3" customFormat="true" x14ac:dyDescent="0.25">
      <c r="A118" s="420" t="str">
        <f ca="true">IF(ISBLANK('Data Summary'!A120),"",'Data Summary'!A120)</f>
        <v/>
      </c>
      <c r="B118" s="138"/>
      <c r="L118" s="138"/>
      <c r="V118" s="138"/>
      <c r="AF118" s="138"/>
      <c r="AP118" s="138"/>
      <c r="AZ118" s="138"/>
      <c r="BJ118" s="138"/>
      <c r="BK118" s="138"/>
      <c r="BL118" s="138"/>
      <c r="BM118" s="138"/>
      <c r="BN118" s="138"/>
      <c r="BO118" s="138"/>
      <c r="BP118" s="138"/>
      <c r="BQ118" s="138"/>
      <c r="BT118" s="138"/>
      <c r="CD118" s="138"/>
      <c r="CN118" s="138"/>
      <c r="CX118" s="138"/>
      <c r="DH118" s="138"/>
      <c r="DR118" s="138"/>
      <c r="EB118" s="138"/>
      <c r="EL118" s="138"/>
      <c r="EV118" s="138"/>
      <c r="FF118" s="138"/>
      <c r="FP118" s="138"/>
      <c r="FZ118" s="138"/>
      <c r="GJ118" s="138"/>
      <c r="GT118" s="138"/>
      <c r="HD118" s="138"/>
      <c r="HN118" s="138"/>
      <c r="HX118" s="138"/>
      <c r="IH118" s="138"/>
    </row>
    <row xmlns:x14ac="http://schemas.microsoft.com/office/spreadsheetml/2009/9/ac" r="119" s="3" customFormat="true" x14ac:dyDescent="0.25">
      <c r="A119" s="420" t="str">
        <f ca="true">IF(ISBLANK('Data Summary'!A121),"",'Data Summary'!A121)</f>
        <v/>
      </c>
      <c r="B119" s="138"/>
      <c r="L119" s="138"/>
      <c r="V119" s="138"/>
      <c r="AF119" s="138"/>
      <c r="AP119" s="138"/>
      <c r="AZ119" s="138"/>
      <c r="BJ119" s="138"/>
      <c r="BK119" s="138"/>
      <c r="BL119" s="138"/>
      <c r="BM119" s="138"/>
      <c r="BN119" s="138"/>
      <c r="BO119" s="138"/>
      <c r="BP119" s="138"/>
      <c r="BQ119" s="138"/>
      <c r="BT119" s="138"/>
      <c r="CD119" s="138"/>
      <c r="CN119" s="138"/>
      <c r="CX119" s="138"/>
      <c r="DH119" s="138"/>
      <c r="DR119" s="138"/>
      <c r="EB119" s="138"/>
      <c r="EL119" s="138"/>
      <c r="EV119" s="138"/>
      <c r="FF119" s="138"/>
      <c r="FP119" s="138"/>
      <c r="FZ119" s="138"/>
      <c r="GJ119" s="138"/>
      <c r="GT119" s="138"/>
      <c r="HD119" s="138"/>
      <c r="HN119" s="138"/>
      <c r="HX119" s="138"/>
      <c r="IH119" s="138"/>
    </row>
    <row xmlns:x14ac="http://schemas.microsoft.com/office/spreadsheetml/2009/9/ac" r="120" s="3" customFormat="true" x14ac:dyDescent="0.25">
      <c r="A120" s="420" t="str">
        <f ca="true">IF(ISBLANK('Data Summary'!A122),"",'Data Summary'!A122)</f>
        <v/>
      </c>
      <c r="B120" s="138"/>
      <c r="L120" s="138"/>
      <c r="V120" s="138"/>
      <c r="AF120" s="138"/>
      <c r="AP120" s="138"/>
      <c r="AZ120" s="138"/>
      <c r="BJ120" s="138"/>
      <c r="BK120" s="138"/>
      <c r="BL120" s="138"/>
      <c r="BM120" s="138"/>
      <c r="BN120" s="138"/>
      <c r="BO120" s="138"/>
      <c r="BP120" s="138"/>
      <c r="BQ120" s="138"/>
      <c r="BT120" s="138"/>
      <c r="CD120" s="138"/>
      <c r="CN120" s="138"/>
      <c r="CX120" s="138"/>
      <c r="DH120" s="138"/>
      <c r="DR120" s="138"/>
      <c r="EB120" s="138"/>
      <c r="EL120" s="138"/>
      <c r="EV120" s="138"/>
      <c r="FF120" s="138"/>
      <c r="FP120" s="138"/>
      <c r="FZ120" s="138"/>
      <c r="GJ120" s="138"/>
      <c r="GT120" s="138"/>
      <c r="HD120" s="138"/>
      <c r="HN120" s="138"/>
      <c r="HX120" s="138"/>
      <c r="IH120" s="138"/>
    </row>
    <row xmlns:x14ac="http://schemas.microsoft.com/office/spreadsheetml/2009/9/ac" r="121" s="3" customFormat="true" x14ac:dyDescent="0.25">
      <c r="A121" s="420" t="str">
        <f ca="true">IF(ISBLANK('Data Summary'!A123),"",'Data Summary'!A123)</f>
        <v/>
      </c>
      <c r="B121" s="138"/>
      <c r="L121" s="138"/>
      <c r="V121" s="138"/>
      <c r="AF121" s="138"/>
      <c r="AP121" s="138"/>
      <c r="AZ121" s="138"/>
      <c r="BJ121" s="138"/>
      <c r="BK121" s="138"/>
      <c r="BL121" s="138"/>
      <c r="BM121" s="138"/>
      <c r="BN121" s="138"/>
      <c r="BO121" s="138"/>
      <c r="BP121" s="138"/>
      <c r="BQ121" s="138"/>
      <c r="BT121" s="138"/>
      <c r="CD121" s="138"/>
      <c r="CN121" s="138"/>
      <c r="CX121" s="138"/>
      <c r="DH121" s="138"/>
      <c r="DR121" s="138"/>
      <c r="EB121" s="138"/>
      <c r="EL121" s="138"/>
      <c r="EV121" s="138"/>
      <c r="FF121" s="138"/>
      <c r="FP121" s="138"/>
      <c r="FZ121" s="138"/>
      <c r="GJ121" s="138"/>
      <c r="GT121" s="138"/>
      <c r="HD121" s="138"/>
      <c r="HN121" s="138"/>
      <c r="HX121" s="138"/>
      <c r="IH121" s="138"/>
    </row>
    <row xmlns:x14ac="http://schemas.microsoft.com/office/spreadsheetml/2009/9/ac" r="122" s="3" customFormat="true" x14ac:dyDescent="0.25">
      <c r="A122" s="420" t="str">
        <f ca="true">IF(ISBLANK('Data Summary'!A124),"",'Data Summary'!A124)</f>
        <v/>
      </c>
      <c r="B122" s="138"/>
      <c r="L122" s="138"/>
      <c r="V122" s="138"/>
      <c r="AF122" s="138"/>
      <c r="AP122" s="138"/>
      <c r="AZ122" s="138"/>
      <c r="BJ122" s="138"/>
      <c r="BK122" s="138"/>
      <c r="BL122" s="138"/>
      <c r="BM122" s="138"/>
      <c r="BN122" s="138"/>
      <c r="BO122" s="138"/>
      <c r="BP122" s="138"/>
      <c r="BQ122" s="138"/>
      <c r="BT122" s="138"/>
      <c r="CD122" s="138"/>
      <c r="CN122" s="138"/>
      <c r="CX122" s="138"/>
      <c r="DH122" s="138"/>
      <c r="DR122" s="138"/>
      <c r="EB122" s="138"/>
      <c r="EL122" s="138"/>
      <c r="EV122" s="138"/>
      <c r="FF122" s="138"/>
      <c r="FP122" s="138"/>
      <c r="FZ122" s="138"/>
      <c r="GJ122" s="138"/>
      <c r="GT122" s="138"/>
      <c r="HD122" s="138"/>
      <c r="HN122" s="138"/>
      <c r="HX122" s="138"/>
      <c r="IH122" s="138"/>
    </row>
    <row xmlns:x14ac="http://schemas.microsoft.com/office/spreadsheetml/2009/9/ac" r="123" s="3" customFormat="true" x14ac:dyDescent="0.25">
      <c r="A123" s="420" t="str">
        <f ca="true">IF(ISBLANK('Data Summary'!A125),"",'Data Summary'!A125)</f>
        <v/>
      </c>
      <c r="B123" s="138"/>
      <c r="L123" s="138"/>
      <c r="V123" s="138"/>
      <c r="AF123" s="138"/>
      <c r="AP123" s="138"/>
      <c r="AZ123" s="138"/>
      <c r="BJ123" s="138"/>
      <c r="BK123" s="138"/>
      <c r="BL123" s="138"/>
      <c r="BM123" s="138"/>
      <c r="BN123" s="138"/>
      <c r="BO123" s="138"/>
      <c r="BP123" s="138"/>
      <c r="BQ123" s="138"/>
      <c r="BT123" s="138"/>
      <c r="CD123" s="138"/>
      <c r="CN123" s="138"/>
      <c r="CX123" s="138"/>
      <c r="DH123" s="138"/>
      <c r="DR123" s="138"/>
      <c r="EB123" s="138"/>
      <c r="EL123" s="138"/>
      <c r="EV123" s="138"/>
      <c r="FF123" s="138"/>
      <c r="FP123" s="138"/>
      <c r="FZ123" s="138"/>
      <c r="GJ123" s="138"/>
      <c r="GT123" s="138"/>
      <c r="HD123" s="138"/>
      <c r="HN123" s="138"/>
      <c r="HX123" s="138"/>
      <c r="IH123" s="138"/>
    </row>
    <row xmlns:x14ac="http://schemas.microsoft.com/office/spreadsheetml/2009/9/ac" r="124" s="3" customFormat="true" x14ac:dyDescent="0.25">
      <c r="A124" s="420" t="str">
        <f ca="true">IF(ISBLANK('Data Summary'!A126),"",'Data Summary'!A126)</f>
        <v/>
      </c>
      <c r="B124" s="138"/>
      <c r="L124" s="138"/>
      <c r="V124" s="138"/>
      <c r="AF124" s="138"/>
      <c r="AP124" s="138"/>
      <c r="AZ124" s="138"/>
      <c r="BJ124" s="138"/>
      <c r="BK124" s="138"/>
      <c r="BL124" s="138"/>
      <c r="BM124" s="138"/>
      <c r="BN124" s="138"/>
      <c r="BO124" s="138"/>
      <c r="BP124" s="138"/>
      <c r="BQ124" s="138"/>
      <c r="BT124" s="138"/>
      <c r="CD124" s="138"/>
      <c r="CN124" s="138"/>
      <c r="CX124" s="138"/>
      <c r="DH124" s="138"/>
      <c r="DR124" s="138"/>
      <c r="EB124" s="138"/>
      <c r="EL124" s="138"/>
      <c r="EV124" s="138"/>
      <c r="FF124" s="138"/>
      <c r="FP124" s="138"/>
      <c r="FZ124" s="138"/>
      <c r="GJ124" s="138"/>
      <c r="GT124" s="138"/>
      <c r="HD124" s="138"/>
      <c r="HN124" s="138"/>
      <c r="HX124" s="138"/>
      <c r="IH124" s="138"/>
    </row>
    <row xmlns:x14ac="http://schemas.microsoft.com/office/spreadsheetml/2009/9/ac" r="125" s="3" customFormat="true" x14ac:dyDescent="0.25">
      <c r="A125" s="420" t="str">
        <f ca="true">IF(ISBLANK('Data Summary'!A127),"",'Data Summary'!A127)</f>
        <v/>
      </c>
      <c r="B125" s="138"/>
      <c r="L125" s="138"/>
      <c r="V125" s="138"/>
      <c r="AF125" s="138"/>
      <c r="AP125" s="138"/>
      <c r="AZ125" s="138"/>
      <c r="BJ125" s="138"/>
      <c r="BK125" s="138"/>
      <c r="BL125" s="138"/>
      <c r="BM125" s="138"/>
      <c r="BN125" s="138"/>
      <c r="BO125" s="138"/>
      <c r="BP125" s="138"/>
      <c r="BQ125" s="138"/>
      <c r="BT125" s="138"/>
      <c r="CD125" s="138"/>
      <c r="CN125" s="138"/>
      <c r="CX125" s="138"/>
      <c r="DH125" s="138"/>
      <c r="DR125" s="138"/>
      <c r="EB125" s="138"/>
      <c r="EL125" s="138"/>
      <c r="EV125" s="138"/>
      <c r="FF125" s="138"/>
      <c r="FP125" s="138"/>
      <c r="FZ125" s="138"/>
      <c r="GJ125" s="138"/>
      <c r="GT125" s="138"/>
      <c r="HD125" s="138"/>
      <c r="HN125" s="138"/>
      <c r="HX125" s="138"/>
      <c r="IH125" s="138"/>
    </row>
    <row xmlns:x14ac="http://schemas.microsoft.com/office/spreadsheetml/2009/9/ac" r="126" s="3" customFormat="true" x14ac:dyDescent="0.25">
      <c r="A126" s="420" t="str">
        <f ca="true">IF(ISBLANK('Data Summary'!A128),"",'Data Summary'!A128)</f>
        <v/>
      </c>
      <c r="B126" s="138"/>
      <c r="L126" s="138"/>
      <c r="V126" s="138"/>
      <c r="AF126" s="138"/>
      <c r="AP126" s="138"/>
      <c r="AZ126" s="138"/>
      <c r="BJ126" s="138"/>
      <c r="BK126" s="138"/>
      <c r="BL126" s="138"/>
      <c r="BM126" s="138"/>
      <c r="BN126" s="138"/>
      <c r="BO126" s="138"/>
      <c r="BP126" s="138"/>
      <c r="BQ126" s="138"/>
      <c r="BT126" s="138"/>
      <c r="CD126" s="138"/>
      <c r="CN126" s="138"/>
      <c r="CX126" s="138"/>
      <c r="DH126" s="138"/>
      <c r="DR126" s="138"/>
      <c r="EB126" s="138"/>
      <c r="EL126" s="138"/>
      <c r="EV126" s="138"/>
      <c r="FF126" s="138"/>
      <c r="FP126" s="138"/>
      <c r="FZ126" s="138"/>
      <c r="GJ126" s="138"/>
      <c r="GT126" s="138"/>
      <c r="HD126" s="138"/>
      <c r="HN126" s="138"/>
      <c r="HX126" s="138"/>
      <c r="IH126" s="138"/>
    </row>
    <row xmlns:x14ac="http://schemas.microsoft.com/office/spreadsheetml/2009/9/ac" r="127" s="3" customFormat="true" x14ac:dyDescent="0.25">
      <c r="A127" s="420" t="str">
        <f ca="true">IF(ISBLANK('Data Summary'!A129),"",'Data Summary'!A129)</f>
        <v/>
      </c>
      <c r="B127" s="138"/>
      <c r="L127" s="138"/>
      <c r="V127" s="138"/>
      <c r="AF127" s="138"/>
      <c r="AP127" s="138"/>
      <c r="AZ127" s="138"/>
      <c r="BJ127" s="138"/>
      <c r="BK127" s="138"/>
      <c r="BL127" s="138"/>
      <c r="BM127" s="138"/>
      <c r="BN127" s="138"/>
      <c r="BO127" s="138"/>
      <c r="BP127" s="138"/>
      <c r="BQ127" s="138"/>
      <c r="BT127" s="138"/>
      <c r="CD127" s="138"/>
      <c r="CN127" s="138"/>
      <c r="CX127" s="138"/>
      <c r="DH127" s="138"/>
      <c r="DR127" s="138"/>
      <c r="EB127" s="138"/>
      <c r="EL127" s="138"/>
      <c r="EV127" s="138"/>
      <c r="FF127" s="138"/>
      <c r="FP127" s="138"/>
      <c r="FZ127" s="138"/>
      <c r="GJ127" s="138"/>
      <c r="GT127" s="138"/>
      <c r="HD127" s="138"/>
      <c r="HN127" s="138"/>
      <c r="HX127" s="138"/>
      <c r="IH127" s="138"/>
    </row>
    <row xmlns:x14ac="http://schemas.microsoft.com/office/spreadsheetml/2009/9/ac" r="128" s="3" customFormat="true" x14ac:dyDescent="0.25">
      <c r="A128" s="420" t="str">
        <f ca="true">IF(ISBLANK('Data Summary'!A130),"",'Data Summary'!A130)</f>
        <v/>
      </c>
      <c r="B128" s="138"/>
      <c r="L128" s="138"/>
      <c r="V128" s="138"/>
      <c r="AF128" s="138"/>
      <c r="AP128" s="138"/>
      <c r="AZ128" s="138"/>
      <c r="BJ128" s="138"/>
      <c r="BK128" s="138"/>
      <c r="BL128" s="138"/>
      <c r="BM128" s="138"/>
      <c r="BN128" s="138"/>
      <c r="BO128" s="138"/>
      <c r="BP128" s="138"/>
      <c r="BQ128" s="138"/>
      <c r="BT128" s="138"/>
      <c r="CD128" s="138"/>
      <c r="CN128" s="138"/>
      <c r="CX128" s="138"/>
      <c r="DH128" s="138"/>
      <c r="DR128" s="138"/>
      <c r="EB128" s="138"/>
      <c r="EL128" s="138"/>
      <c r="EV128" s="138"/>
      <c r="FF128" s="138"/>
      <c r="FP128" s="138"/>
      <c r="FZ128" s="138"/>
      <c r="GJ128" s="138"/>
      <c r="GT128" s="138"/>
      <c r="HD128" s="138"/>
      <c r="HN128" s="138"/>
      <c r="HX128" s="138"/>
      <c r="IH128" s="138"/>
    </row>
    <row xmlns:x14ac="http://schemas.microsoft.com/office/spreadsheetml/2009/9/ac" r="129" s="3" customFormat="true" x14ac:dyDescent="0.25">
      <c r="A129" s="420" t="str">
        <f ca="true">IF(ISBLANK('Data Summary'!A131),"",'Data Summary'!A131)</f>
        <v/>
      </c>
      <c r="B129" s="138"/>
      <c r="L129" s="138"/>
      <c r="V129" s="138"/>
      <c r="AF129" s="138"/>
      <c r="AP129" s="138"/>
      <c r="AZ129" s="138"/>
      <c r="BJ129" s="138"/>
      <c r="BK129" s="138"/>
      <c r="BL129" s="138"/>
      <c r="BM129" s="138"/>
      <c r="BN129" s="138"/>
      <c r="BO129" s="138"/>
      <c r="BP129" s="138"/>
      <c r="BQ129" s="138"/>
      <c r="BT129" s="138"/>
      <c r="CD129" s="138"/>
      <c r="CN129" s="138"/>
      <c r="CX129" s="138"/>
      <c r="DH129" s="138"/>
      <c r="DR129" s="138"/>
      <c r="EB129" s="138"/>
      <c r="EL129" s="138"/>
      <c r="EV129" s="138"/>
      <c r="FF129" s="138"/>
      <c r="FP129" s="138"/>
      <c r="FZ129" s="138"/>
      <c r="GJ129" s="138"/>
      <c r="GT129" s="138"/>
      <c r="HD129" s="138"/>
      <c r="HN129" s="138"/>
      <c r="HX129" s="138"/>
      <c r="IH129" s="138"/>
    </row>
    <row xmlns:x14ac="http://schemas.microsoft.com/office/spreadsheetml/2009/9/ac" r="130" s="3" customFormat="true" x14ac:dyDescent="0.25">
      <c r="A130" s="420" t="str">
        <f ca="true">IF(ISBLANK('Data Summary'!A132),"",'Data Summary'!A132)</f>
        <v/>
      </c>
      <c r="B130" s="138"/>
      <c r="L130" s="138"/>
      <c r="V130" s="138"/>
      <c r="AF130" s="138"/>
      <c r="AP130" s="138"/>
      <c r="AZ130" s="138"/>
      <c r="BJ130" s="138"/>
      <c r="BK130" s="138"/>
      <c r="BL130" s="138"/>
      <c r="BM130" s="138"/>
      <c r="BN130" s="138"/>
      <c r="BO130" s="138"/>
      <c r="BP130" s="138"/>
      <c r="BQ130" s="138"/>
      <c r="BT130" s="138"/>
      <c r="CD130" s="138"/>
      <c r="CN130" s="138"/>
      <c r="CX130" s="138"/>
      <c r="DH130" s="138"/>
      <c r="DR130" s="138"/>
      <c r="EB130" s="138"/>
      <c r="EL130" s="138"/>
      <c r="EV130" s="138"/>
      <c r="FF130" s="138"/>
      <c r="FP130" s="138"/>
      <c r="FZ130" s="138"/>
      <c r="GJ130" s="138"/>
      <c r="GT130" s="138"/>
      <c r="HD130" s="138"/>
      <c r="HN130" s="138"/>
      <c r="HX130" s="138"/>
      <c r="IH130" s="138"/>
    </row>
    <row xmlns:x14ac="http://schemas.microsoft.com/office/spreadsheetml/2009/9/ac" r="131" s="3" customFormat="true" x14ac:dyDescent="0.25">
      <c r="A131" s="420" t="str">
        <f ca="true">IF(ISBLANK('Data Summary'!A133),"",'Data Summary'!A133)</f>
        <v/>
      </c>
      <c r="B131" s="138"/>
      <c r="L131" s="138"/>
      <c r="V131" s="138"/>
      <c r="AF131" s="138"/>
      <c r="AP131" s="138"/>
      <c r="AZ131" s="138"/>
      <c r="BJ131" s="138"/>
      <c r="BK131" s="138"/>
      <c r="BL131" s="138"/>
      <c r="BM131" s="138"/>
      <c r="BN131" s="138"/>
      <c r="BO131" s="138"/>
      <c r="BP131" s="138"/>
      <c r="BQ131" s="138"/>
      <c r="BT131" s="138"/>
      <c r="CD131" s="138"/>
      <c r="CN131" s="138"/>
      <c r="CX131" s="138"/>
      <c r="DH131" s="138"/>
      <c r="DR131" s="138"/>
      <c r="EB131" s="138"/>
      <c r="EL131" s="138"/>
      <c r="EV131" s="138"/>
      <c r="FF131" s="138"/>
      <c r="FP131" s="138"/>
      <c r="FZ131" s="138"/>
      <c r="GJ131" s="138"/>
      <c r="GT131" s="138"/>
      <c r="HD131" s="138"/>
      <c r="HN131" s="138"/>
      <c r="HX131" s="138"/>
      <c r="IH131" s="138"/>
    </row>
    <row xmlns:x14ac="http://schemas.microsoft.com/office/spreadsheetml/2009/9/ac" r="132" s="3" customFormat="true" x14ac:dyDescent="0.25">
      <c r="A132" s="420" t="str">
        <f ca="true">IF(ISBLANK('Data Summary'!A134),"",'Data Summary'!A134)</f>
        <v/>
      </c>
      <c r="B132" s="138"/>
      <c r="L132" s="138"/>
      <c r="V132" s="138"/>
      <c r="AF132" s="138"/>
      <c r="AP132" s="138"/>
      <c r="AZ132" s="138"/>
      <c r="BJ132" s="138"/>
      <c r="BK132" s="138"/>
      <c r="BL132" s="138"/>
      <c r="BM132" s="138"/>
      <c r="BN132" s="138"/>
      <c r="BO132" s="138"/>
      <c r="BP132" s="138"/>
      <c r="BQ132" s="138"/>
      <c r="BT132" s="138"/>
      <c r="CD132" s="138"/>
      <c r="CN132" s="138"/>
      <c r="CX132" s="138"/>
      <c r="DH132" s="138"/>
      <c r="DR132" s="138"/>
      <c r="EB132" s="138"/>
      <c r="EL132" s="138"/>
      <c r="EV132" s="138"/>
      <c r="FF132" s="138"/>
      <c r="FP132" s="138"/>
      <c r="FZ132" s="138"/>
      <c r="GJ132" s="138"/>
      <c r="GT132" s="138"/>
      <c r="HD132" s="138"/>
      <c r="HN132" s="138"/>
      <c r="HX132" s="138"/>
      <c r="IH132" s="138"/>
    </row>
    <row xmlns:x14ac="http://schemas.microsoft.com/office/spreadsheetml/2009/9/ac" r="133" s="3" customFormat="true" x14ac:dyDescent="0.25">
      <c r="A133" s="420" t="str">
        <f ca="true">IF(ISBLANK('Data Summary'!A135),"",'Data Summary'!A135)</f>
        <v/>
      </c>
      <c r="B133" s="138"/>
      <c r="L133" s="138"/>
      <c r="V133" s="138"/>
      <c r="AF133" s="138"/>
      <c r="AP133" s="138"/>
      <c r="AZ133" s="138"/>
      <c r="BJ133" s="138"/>
      <c r="BK133" s="138"/>
      <c r="BL133" s="138"/>
      <c r="BM133" s="138"/>
      <c r="BN133" s="138"/>
      <c r="BO133" s="138"/>
      <c r="BP133" s="138"/>
      <c r="BQ133" s="138"/>
      <c r="BT133" s="138"/>
      <c r="CD133" s="138"/>
      <c r="CN133" s="138"/>
      <c r="CX133" s="138"/>
      <c r="DH133" s="138"/>
      <c r="DR133" s="138"/>
      <c r="EB133" s="138"/>
      <c r="EL133" s="138"/>
      <c r="EV133" s="138"/>
      <c r="FF133" s="138"/>
      <c r="FP133" s="138"/>
      <c r="FZ133" s="138"/>
      <c r="GJ133" s="138"/>
      <c r="GT133" s="138"/>
      <c r="HD133" s="138"/>
      <c r="HN133" s="138"/>
      <c r="HX133" s="138"/>
      <c r="IH133" s="138"/>
    </row>
    <row xmlns:x14ac="http://schemas.microsoft.com/office/spreadsheetml/2009/9/ac" r="134" s="3" customFormat="true" x14ac:dyDescent="0.25">
      <c r="A134" s="420" t="str">
        <f ca="true">IF(ISBLANK('Data Summary'!A136),"",'Data Summary'!A136)</f>
        <v/>
      </c>
      <c r="B134" s="138"/>
      <c r="L134" s="138"/>
      <c r="V134" s="138"/>
      <c r="AF134" s="138"/>
      <c r="AP134" s="138"/>
      <c r="AZ134" s="138"/>
      <c r="BJ134" s="138"/>
      <c r="BK134" s="138"/>
      <c r="BL134" s="138"/>
      <c r="BM134" s="138"/>
      <c r="BN134" s="138"/>
      <c r="BO134" s="138"/>
      <c r="BP134" s="138"/>
      <c r="BQ134" s="138"/>
      <c r="BT134" s="138"/>
      <c r="CD134" s="138"/>
      <c r="CN134" s="138"/>
      <c r="CX134" s="138"/>
      <c r="DH134" s="138"/>
      <c r="DR134" s="138"/>
      <c r="EB134" s="138"/>
      <c r="EL134" s="138"/>
      <c r="EV134" s="138"/>
      <c r="FF134" s="138"/>
      <c r="FP134" s="138"/>
      <c r="FZ134" s="138"/>
      <c r="GJ134" s="138"/>
      <c r="GT134" s="138"/>
      <c r="HD134" s="138"/>
      <c r="HN134" s="138"/>
      <c r="HX134" s="138"/>
      <c r="IH134" s="138"/>
    </row>
    <row xmlns:x14ac="http://schemas.microsoft.com/office/spreadsheetml/2009/9/ac" r="135" s="3" customFormat="true" x14ac:dyDescent="0.25">
      <c r="A135" s="420" t="str">
        <f ca="true">IF(ISBLANK('Data Summary'!A137),"",'Data Summary'!A137)</f>
        <v/>
      </c>
      <c r="B135" s="138"/>
      <c r="L135" s="138"/>
      <c r="V135" s="138"/>
      <c r="AF135" s="138"/>
      <c r="AP135" s="138"/>
      <c r="AZ135" s="138"/>
      <c r="BJ135" s="138"/>
      <c r="BK135" s="138"/>
      <c r="BL135" s="138"/>
      <c r="BM135" s="138"/>
      <c r="BN135" s="138"/>
      <c r="BO135" s="138"/>
      <c r="BP135" s="138"/>
      <c r="BQ135" s="138"/>
      <c r="BT135" s="138"/>
      <c r="CD135" s="138"/>
      <c r="CN135" s="138"/>
      <c r="CX135" s="138"/>
      <c r="DH135" s="138"/>
      <c r="DR135" s="138"/>
      <c r="EB135" s="138"/>
      <c r="EL135" s="138"/>
      <c r="EV135" s="138"/>
      <c r="FF135" s="138"/>
      <c r="FP135" s="138"/>
      <c r="FZ135" s="138"/>
      <c r="GJ135" s="138"/>
      <c r="GT135" s="138"/>
      <c r="HD135" s="138"/>
      <c r="HN135" s="138"/>
      <c r="HX135" s="138"/>
      <c r="IH135" s="138"/>
    </row>
    <row xmlns:x14ac="http://schemas.microsoft.com/office/spreadsheetml/2009/9/ac" r="136" s="3" customFormat="true" x14ac:dyDescent="0.25">
      <c r="A136" s="420" t="str">
        <f ca="true">IF(ISBLANK('Data Summary'!A138),"",'Data Summary'!A138)</f>
        <v/>
      </c>
      <c r="B136" s="138"/>
      <c r="L136" s="138"/>
      <c r="V136" s="138"/>
      <c r="AF136" s="138"/>
      <c r="AP136" s="138"/>
      <c r="AZ136" s="138"/>
      <c r="BJ136" s="138"/>
      <c r="BK136" s="138"/>
      <c r="BL136" s="138"/>
      <c r="BM136" s="138"/>
      <c r="BN136" s="138"/>
      <c r="BO136" s="138"/>
      <c r="BP136" s="138"/>
      <c r="BQ136" s="138"/>
      <c r="BT136" s="138"/>
      <c r="CD136" s="138"/>
      <c r="CN136" s="138"/>
      <c r="CX136" s="138"/>
      <c r="DH136" s="138"/>
      <c r="DR136" s="138"/>
      <c r="EB136" s="138"/>
      <c r="EL136" s="138"/>
      <c r="EV136" s="138"/>
      <c r="FF136" s="138"/>
      <c r="FP136" s="138"/>
      <c r="FZ136" s="138"/>
      <c r="GJ136" s="138"/>
      <c r="GT136" s="138"/>
      <c r="HD136" s="138"/>
      <c r="HN136" s="138"/>
      <c r="HX136" s="138"/>
      <c r="IH136" s="138"/>
    </row>
    <row xmlns:x14ac="http://schemas.microsoft.com/office/spreadsheetml/2009/9/ac" r="137" s="3" customFormat="true" x14ac:dyDescent="0.25">
      <c r="A137" s="420" t="str">
        <f ca="true">IF(ISBLANK('Data Summary'!A139),"",'Data Summary'!A139)</f>
        <v/>
      </c>
      <c r="B137" s="138"/>
      <c r="L137" s="138"/>
      <c r="V137" s="138"/>
      <c r="AF137" s="138"/>
      <c r="AP137" s="138"/>
      <c r="AZ137" s="138"/>
      <c r="BJ137" s="138"/>
      <c r="BK137" s="138"/>
      <c r="BL137" s="138"/>
      <c r="BM137" s="138"/>
      <c r="BN137" s="138"/>
      <c r="BO137" s="138"/>
      <c r="BP137" s="138"/>
      <c r="BQ137" s="138"/>
      <c r="BT137" s="138"/>
      <c r="CD137" s="138"/>
      <c r="CN137" s="138"/>
      <c r="CX137" s="138"/>
      <c r="DH137" s="138"/>
      <c r="DR137" s="138"/>
      <c r="EB137" s="138"/>
      <c r="EL137" s="138"/>
      <c r="EV137" s="138"/>
      <c r="FF137" s="138"/>
      <c r="FP137" s="138"/>
      <c r="FZ137" s="138"/>
      <c r="GJ137" s="138"/>
      <c r="GT137" s="138"/>
      <c r="HD137" s="138"/>
      <c r="HN137" s="138"/>
      <c r="HX137" s="138"/>
      <c r="IH137" s="138"/>
    </row>
    <row xmlns:x14ac="http://schemas.microsoft.com/office/spreadsheetml/2009/9/ac" r="138" s="3" customFormat="true" x14ac:dyDescent="0.25">
      <c r="A138" s="420" t="str">
        <f ca="true">IF(ISBLANK('Data Summary'!A140),"",'Data Summary'!A140)</f>
        <v/>
      </c>
      <c r="B138" s="138"/>
      <c r="L138" s="138"/>
      <c r="V138" s="138"/>
      <c r="AF138" s="138"/>
      <c r="AP138" s="138"/>
      <c r="AZ138" s="138"/>
      <c r="BJ138" s="138"/>
      <c r="BK138" s="138"/>
      <c r="BL138" s="138"/>
      <c r="BM138" s="138"/>
      <c r="BN138" s="138"/>
      <c r="BO138" s="138"/>
      <c r="BP138" s="138"/>
      <c r="BQ138" s="138"/>
      <c r="BT138" s="138"/>
      <c r="CD138" s="138"/>
      <c r="CN138" s="138"/>
      <c r="CX138" s="138"/>
      <c r="DH138" s="138"/>
      <c r="DR138" s="138"/>
      <c r="EB138" s="138"/>
      <c r="EL138" s="138"/>
      <c r="EV138" s="138"/>
      <c r="FF138" s="138"/>
      <c r="FP138" s="138"/>
      <c r="FZ138" s="138"/>
      <c r="GJ138" s="138"/>
      <c r="GT138" s="138"/>
      <c r="HD138" s="138"/>
      <c r="HN138" s="138"/>
      <c r="HX138" s="138"/>
      <c r="IH138" s="138"/>
    </row>
    <row xmlns:x14ac="http://schemas.microsoft.com/office/spreadsheetml/2009/9/ac" r="139" s="3" customFormat="true" x14ac:dyDescent="0.25">
      <c r="A139" s="420" t="str">
        <f ca="true">IF(ISBLANK('Data Summary'!A141),"",'Data Summary'!A141)</f>
        <v/>
      </c>
      <c r="B139" s="138"/>
      <c r="L139" s="138"/>
      <c r="V139" s="138"/>
      <c r="AF139" s="138"/>
      <c r="AP139" s="138"/>
      <c r="AZ139" s="138"/>
      <c r="BJ139" s="138"/>
      <c r="BK139" s="138"/>
      <c r="BL139" s="138"/>
      <c r="BM139" s="138"/>
      <c r="BN139" s="138"/>
      <c r="BO139" s="138"/>
      <c r="BP139" s="138"/>
      <c r="BQ139" s="138"/>
      <c r="BT139" s="138"/>
      <c r="CD139" s="138"/>
      <c r="CN139" s="138"/>
      <c r="CX139" s="138"/>
      <c r="DH139" s="138"/>
      <c r="DR139" s="138"/>
      <c r="EB139" s="138"/>
      <c r="EL139" s="138"/>
      <c r="EV139" s="138"/>
      <c r="FF139" s="138"/>
      <c r="FP139" s="138"/>
      <c r="FZ139" s="138"/>
      <c r="GJ139" s="138"/>
      <c r="GT139" s="138"/>
      <c r="HD139" s="138"/>
      <c r="HN139" s="138"/>
      <c r="HX139" s="138"/>
      <c r="IH139" s="138"/>
    </row>
    <row xmlns:x14ac="http://schemas.microsoft.com/office/spreadsheetml/2009/9/ac" r="140" s="3" customFormat="true" x14ac:dyDescent="0.25">
      <c r="A140" s="420" t="str">
        <f ca="true">IF(ISBLANK('Data Summary'!A142),"",'Data Summary'!A142)</f>
        <v/>
      </c>
      <c r="B140" s="138"/>
      <c r="L140" s="138"/>
      <c r="V140" s="138"/>
      <c r="AF140" s="138"/>
      <c r="AP140" s="138"/>
      <c r="AZ140" s="138"/>
      <c r="BJ140" s="138"/>
      <c r="BK140" s="138"/>
      <c r="BL140" s="138"/>
      <c r="BM140" s="138"/>
      <c r="BN140" s="138"/>
      <c r="BO140" s="138"/>
      <c r="BP140" s="138"/>
      <c r="BQ140" s="138"/>
      <c r="BT140" s="138"/>
      <c r="CD140" s="138"/>
      <c r="CN140" s="138"/>
      <c r="CX140" s="138"/>
      <c r="DH140" s="138"/>
      <c r="DR140" s="138"/>
      <c r="EB140" s="138"/>
      <c r="EL140" s="138"/>
      <c r="EV140" s="138"/>
      <c r="FF140" s="138"/>
      <c r="FP140" s="138"/>
      <c r="FZ140" s="138"/>
      <c r="GJ140" s="138"/>
      <c r="GT140" s="138"/>
      <c r="HD140" s="138"/>
      <c r="HN140" s="138"/>
      <c r="HX140" s="138"/>
      <c r="IH140" s="138"/>
    </row>
    <row xmlns:x14ac="http://schemas.microsoft.com/office/spreadsheetml/2009/9/ac" r="141" s="3" customFormat="true" x14ac:dyDescent="0.25">
      <c r="A141" s="420" t="str">
        <f ca="true">IF(ISBLANK('Data Summary'!A143),"",'Data Summary'!A143)</f>
        <v/>
      </c>
      <c r="B141" s="138"/>
      <c r="L141" s="138"/>
      <c r="V141" s="138"/>
      <c r="AF141" s="138"/>
      <c r="AP141" s="138"/>
      <c r="AZ141" s="138"/>
      <c r="BJ141" s="138"/>
      <c r="BK141" s="138"/>
      <c r="BL141" s="138"/>
      <c r="BM141" s="138"/>
      <c r="BN141" s="138"/>
      <c r="BO141" s="138"/>
      <c r="BP141" s="138"/>
      <c r="BQ141" s="138"/>
      <c r="BT141" s="138"/>
      <c r="CD141" s="138"/>
      <c r="CN141" s="138"/>
      <c r="CX141" s="138"/>
      <c r="DH141" s="138"/>
      <c r="DR141" s="138"/>
      <c r="EB141" s="138"/>
      <c r="EL141" s="138"/>
      <c r="EV141" s="138"/>
      <c r="FF141" s="138"/>
      <c r="FP141" s="138"/>
      <c r="FZ141" s="138"/>
      <c r="GJ141" s="138"/>
      <c r="GT141" s="138"/>
      <c r="HD141" s="138"/>
      <c r="HN141" s="138"/>
      <c r="HX141" s="138"/>
      <c r="IH141" s="138"/>
    </row>
    <row xmlns:x14ac="http://schemas.microsoft.com/office/spreadsheetml/2009/9/ac" r="142" s="3" customFormat="true" x14ac:dyDescent="0.25">
      <c r="A142" s="420" t="str">
        <f ca="true">IF(ISBLANK('Data Summary'!A144),"",'Data Summary'!A144)</f>
        <v/>
      </c>
      <c r="B142" s="138"/>
      <c r="L142" s="138"/>
      <c r="V142" s="138"/>
      <c r="AF142" s="138"/>
      <c r="AP142" s="138"/>
      <c r="AZ142" s="138"/>
      <c r="BJ142" s="138"/>
      <c r="BK142" s="138"/>
      <c r="BL142" s="138"/>
      <c r="BM142" s="138"/>
      <c r="BN142" s="138"/>
      <c r="BO142" s="138"/>
      <c r="BP142" s="138"/>
      <c r="BQ142" s="138"/>
      <c r="BT142" s="138"/>
      <c r="CD142" s="138"/>
      <c r="CN142" s="138"/>
      <c r="CX142" s="138"/>
      <c r="DH142" s="138"/>
      <c r="DR142" s="138"/>
      <c r="EB142" s="138"/>
      <c r="EL142" s="138"/>
      <c r="EV142" s="138"/>
      <c r="FF142" s="138"/>
      <c r="FP142" s="138"/>
      <c r="FZ142" s="138"/>
      <c r="GJ142" s="138"/>
      <c r="GT142" s="138"/>
      <c r="HD142" s="138"/>
      <c r="HN142" s="138"/>
      <c r="HX142" s="138"/>
      <c r="IH142" s="138"/>
    </row>
    <row xmlns:x14ac="http://schemas.microsoft.com/office/spreadsheetml/2009/9/ac" r="143" s="3" customFormat="true" x14ac:dyDescent="0.25">
      <c r="A143" s="420" t="str">
        <f ca="true">IF(ISBLANK('Data Summary'!A145),"",'Data Summary'!A145)</f>
        <v/>
      </c>
      <c r="B143" s="138"/>
      <c r="L143" s="138"/>
      <c r="V143" s="138"/>
      <c r="AF143" s="138"/>
      <c r="AP143" s="138"/>
      <c r="AZ143" s="138"/>
      <c r="BJ143" s="138"/>
      <c r="BK143" s="138"/>
      <c r="BL143" s="138"/>
      <c r="BM143" s="138"/>
      <c r="BN143" s="138"/>
      <c r="BO143" s="138"/>
      <c r="BP143" s="138"/>
      <c r="BQ143" s="138"/>
      <c r="BT143" s="138"/>
      <c r="CD143" s="138"/>
      <c r="CN143" s="138"/>
      <c r="CX143" s="138"/>
      <c r="DH143" s="138"/>
      <c r="DR143" s="138"/>
      <c r="EB143" s="138"/>
      <c r="EL143" s="138"/>
      <c r="EV143" s="138"/>
      <c r="FF143" s="138"/>
      <c r="FP143" s="138"/>
      <c r="FZ143" s="138"/>
      <c r="GJ143" s="138"/>
      <c r="GT143" s="138"/>
      <c r="HD143" s="138"/>
      <c r="HN143" s="138"/>
      <c r="HX143" s="138"/>
      <c r="IH143" s="138"/>
    </row>
    <row xmlns:x14ac="http://schemas.microsoft.com/office/spreadsheetml/2009/9/ac" r="144" s="3" customFormat="true" x14ac:dyDescent="0.25">
      <c r="A144" s="420" t="str">
        <f ca="true">IF(ISBLANK('Data Summary'!A146),"",'Data Summary'!A146)</f>
        <v/>
      </c>
      <c r="B144" s="138"/>
      <c r="L144" s="138"/>
      <c r="V144" s="138"/>
      <c r="AF144" s="138"/>
      <c r="AP144" s="138"/>
      <c r="AZ144" s="138"/>
      <c r="BJ144" s="138"/>
      <c r="BK144" s="138"/>
      <c r="BL144" s="138"/>
      <c r="BM144" s="138"/>
      <c r="BN144" s="138"/>
      <c r="BO144" s="138"/>
      <c r="BP144" s="138"/>
      <c r="BQ144" s="138"/>
      <c r="BT144" s="138"/>
      <c r="CD144" s="138"/>
      <c r="CN144" s="138"/>
      <c r="CX144" s="138"/>
      <c r="DH144" s="138"/>
      <c r="DR144" s="138"/>
      <c r="EB144" s="138"/>
      <c r="EL144" s="138"/>
      <c r="EV144" s="138"/>
      <c r="FF144" s="138"/>
      <c r="FP144" s="138"/>
      <c r="FZ144" s="138"/>
      <c r="GJ144" s="138"/>
      <c r="GT144" s="138"/>
      <c r="HD144" s="138"/>
      <c r="HN144" s="138"/>
      <c r="HX144" s="138"/>
      <c r="IH144" s="138"/>
    </row>
    <row xmlns:x14ac="http://schemas.microsoft.com/office/spreadsheetml/2009/9/ac" r="145" s="3" customFormat="true" x14ac:dyDescent="0.25">
      <c r="A145" s="420" t="str">
        <f ca="true">IF(ISBLANK('Data Summary'!A147),"",'Data Summary'!A147)</f>
        <v/>
      </c>
      <c r="B145" s="138"/>
      <c r="L145" s="138"/>
      <c r="V145" s="138"/>
      <c r="AF145" s="138"/>
      <c r="AP145" s="138"/>
      <c r="AZ145" s="138"/>
      <c r="BJ145" s="138"/>
      <c r="BK145" s="138"/>
      <c r="BL145" s="138"/>
      <c r="BM145" s="138"/>
      <c r="BN145" s="138"/>
      <c r="BO145" s="138"/>
      <c r="BP145" s="138"/>
      <c r="BQ145" s="138"/>
      <c r="BT145" s="138"/>
      <c r="CD145" s="138"/>
      <c r="CN145" s="138"/>
      <c r="CX145" s="138"/>
      <c r="DH145" s="138"/>
      <c r="DR145" s="138"/>
      <c r="EB145" s="138"/>
      <c r="EL145" s="138"/>
      <c r="EV145" s="138"/>
      <c r="FF145" s="138"/>
      <c r="FP145" s="138"/>
      <c r="FZ145" s="138"/>
      <c r="GJ145" s="138"/>
      <c r="GT145" s="138"/>
      <c r="HD145" s="138"/>
      <c r="HN145" s="138"/>
      <c r="HX145" s="138"/>
      <c r="IH145" s="138"/>
    </row>
    <row xmlns:x14ac="http://schemas.microsoft.com/office/spreadsheetml/2009/9/ac" r="146" s="3" customFormat="true" x14ac:dyDescent="0.25">
      <c r="A146" s="420" t="str">
        <f ca="true">IF(ISBLANK('Data Summary'!A148),"",'Data Summary'!A148)</f>
        <v/>
      </c>
      <c r="B146" s="138"/>
      <c r="L146" s="138"/>
      <c r="V146" s="138"/>
      <c r="AF146" s="138"/>
      <c r="AP146" s="138"/>
      <c r="AZ146" s="138"/>
      <c r="BJ146" s="138"/>
      <c r="BK146" s="138"/>
      <c r="BL146" s="138"/>
      <c r="BM146" s="138"/>
      <c r="BN146" s="138"/>
      <c r="BO146" s="138"/>
      <c r="BP146" s="138"/>
      <c r="BQ146" s="138"/>
      <c r="BT146" s="138"/>
      <c r="CD146" s="138"/>
      <c r="CN146" s="138"/>
      <c r="CX146" s="138"/>
      <c r="DH146" s="138"/>
      <c r="DR146" s="138"/>
      <c r="EB146" s="138"/>
      <c r="EL146" s="138"/>
      <c r="EV146" s="138"/>
      <c r="FF146" s="138"/>
      <c r="FP146" s="138"/>
      <c r="FZ146" s="138"/>
      <c r="GJ146" s="138"/>
      <c r="GT146" s="138"/>
      <c r="HD146" s="138"/>
      <c r="HN146" s="138"/>
      <c r="HX146" s="138"/>
      <c r="IH146" s="138"/>
    </row>
    <row xmlns:x14ac="http://schemas.microsoft.com/office/spreadsheetml/2009/9/ac" r="147" s="3" customFormat="true" x14ac:dyDescent="0.25">
      <c r="A147" s="420" t="str">
        <f ca="true">IF(ISBLANK('Data Summary'!A149),"",'Data Summary'!A149)</f>
        <v/>
      </c>
      <c r="B147" s="138"/>
      <c r="L147" s="138"/>
      <c r="V147" s="138"/>
      <c r="AF147" s="138"/>
      <c r="AP147" s="138"/>
      <c r="AZ147" s="138"/>
      <c r="BJ147" s="138"/>
      <c r="BK147" s="138"/>
      <c r="BL147" s="138"/>
      <c r="BM147" s="138"/>
      <c r="BN147" s="138"/>
      <c r="BO147" s="138"/>
      <c r="BP147" s="138"/>
      <c r="BQ147" s="138"/>
      <c r="BT147" s="138"/>
      <c r="CD147" s="138"/>
      <c r="CN147" s="138"/>
      <c r="CX147" s="138"/>
      <c r="DH147" s="138"/>
      <c r="DR147" s="138"/>
      <c r="EB147" s="138"/>
      <c r="EL147" s="138"/>
      <c r="EV147" s="138"/>
      <c r="FF147" s="138"/>
      <c r="FP147" s="138"/>
      <c r="FZ147" s="138"/>
      <c r="GJ147" s="138"/>
      <c r="GT147" s="138"/>
      <c r="HD147" s="138"/>
      <c r="HN147" s="138"/>
      <c r="HX147" s="138"/>
      <c r="IH147" s="138"/>
    </row>
    <row xmlns:x14ac="http://schemas.microsoft.com/office/spreadsheetml/2009/9/ac" r="148" s="3" customFormat="true" x14ac:dyDescent="0.25">
      <c r="A148" s="420" t="str">
        <f ca="true">IF(ISBLANK('Data Summary'!A150),"",'Data Summary'!A150)</f>
        <v/>
      </c>
      <c r="B148" s="138"/>
      <c r="L148" s="138"/>
      <c r="V148" s="138"/>
      <c r="AF148" s="138"/>
      <c r="AP148" s="138"/>
      <c r="AZ148" s="138"/>
      <c r="BJ148" s="138"/>
      <c r="BK148" s="138"/>
      <c r="BL148" s="138"/>
      <c r="BM148" s="138"/>
      <c r="BN148" s="138"/>
      <c r="BO148" s="138"/>
      <c r="BP148" s="138"/>
      <c r="BQ148" s="138"/>
      <c r="BT148" s="138"/>
      <c r="CD148" s="138"/>
      <c r="CN148" s="138"/>
      <c r="CX148" s="138"/>
      <c r="DH148" s="138"/>
      <c r="DR148" s="138"/>
      <c r="EB148" s="138"/>
      <c r="EL148" s="138"/>
      <c r="EV148" s="138"/>
      <c r="FF148" s="138"/>
      <c r="FP148" s="138"/>
      <c r="FZ148" s="138"/>
      <c r="GJ148" s="138"/>
      <c r="GT148" s="138"/>
      <c r="HD148" s="138"/>
      <c r="HN148" s="138"/>
      <c r="HX148" s="138"/>
      <c r="IH148" s="138"/>
    </row>
    <row xmlns:x14ac="http://schemas.microsoft.com/office/spreadsheetml/2009/9/ac" r="149" s="3" customFormat="true" x14ac:dyDescent="0.25">
      <c r="A149" s="420" t="str">
        <f ca="true">IF(ISBLANK('Data Summary'!A151),"",'Data Summary'!A151)</f>
        <v/>
      </c>
      <c r="B149" s="138"/>
      <c r="L149" s="138"/>
      <c r="V149" s="138"/>
      <c r="AF149" s="138"/>
      <c r="AP149" s="138"/>
      <c r="AZ149" s="138"/>
      <c r="BJ149" s="138"/>
      <c r="BK149" s="138"/>
      <c r="BL149" s="138"/>
      <c r="BM149" s="138"/>
      <c r="BN149" s="138"/>
      <c r="BO149" s="138"/>
      <c r="BP149" s="138"/>
      <c r="BQ149" s="138"/>
      <c r="BT149" s="138"/>
      <c r="CD149" s="138"/>
      <c r="CN149" s="138"/>
      <c r="CX149" s="138"/>
      <c r="DH149" s="138"/>
      <c r="DR149" s="138"/>
      <c r="EB149" s="138"/>
      <c r="EL149" s="138"/>
      <c r="EV149" s="138"/>
      <c r="FF149" s="138"/>
      <c r="FP149" s="138"/>
      <c r="FZ149" s="138"/>
      <c r="GJ149" s="138"/>
      <c r="GT149" s="138"/>
      <c r="HD149" s="138"/>
      <c r="HN149" s="138"/>
      <c r="HX149" s="138"/>
      <c r="IH149" s="138"/>
    </row>
    <row xmlns:x14ac="http://schemas.microsoft.com/office/spreadsheetml/2009/9/ac" r="150" s="3" customFormat="true" x14ac:dyDescent="0.25">
      <c r="A150" s="420" t="str">
        <f ca="true">IF(ISBLANK('Data Summary'!A152),"",'Data Summary'!A152)</f>
        <v/>
      </c>
      <c r="B150" s="138"/>
      <c r="L150" s="138"/>
      <c r="V150" s="138"/>
      <c r="AF150" s="138"/>
      <c r="AP150" s="138"/>
      <c r="AZ150" s="138"/>
      <c r="BJ150" s="138"/>
      <c r="BK150" s="138"/>
      <c r="BL150" s="138"/>
      <c r="BM150" s="138"/>
      <c r="BN150" s="138"/>
      <c r="BO150" s="138"/>
      <c r="BP150" s="138"/>
      <c r="BQ150" s="138"/>
      <c r="BT150" s="138"/>
      <c r="CD150" s="138"/>
      <c r="CN150" s="138"/>
      <c r="CX150" s="138"/>
      <c r="DH150" s="138"/>
      <c r="DR150" s="138"/>
      <c r="EB150" s="138"/>
      <c r="EL150" s="138"/>
      <c r="EV150" s="138"/>
      <c r="FF150" s="138"/>
      <c r="FP150" s="138"/>
      <c r="FZ150" s="138"/>
      <c r="GJ150" s="138"/>
      <c r="GT150" s="138"/>
      <c r="HD150" s="138"/>
      <c r="HN150" s="138"/>
      <c r="HX150" s="138"/>
      <c r="IH150" s="138"/>
    </row>
    <row xmlns:x14ac="http://schemas.microsoft.com/office/spreadsheetml/2009/9/ac" r="151" s="3" customFormat="true" x14ac:dyDescent="0.25">
      <c r="A151" s="420" t="str">
        <f ca="true">IF(ISBLANK('Data Summary'!A153),"",'Data Summary'!A153)</f>
        <v/>
      </c>
      <c r="B151" s="138"/>
      <c r="L151" s="138"/>
      <c r="V151" s="138"/>
      <c r="AF151" s="138"/>
      <c r="AP151" s="138"/>
      <c r="AZ151" s="138"/>
      <c r="BJ151" s="138"/>
      <c r="BK151" s="138"/>
      <c r="BL151" s="138"/>
      <c r="BM151" s="138"/>
      <c r="BN151" s="138"/>
      <c r="BO151" s="138"/>
      <c r="BP151" s="138"/>
      <c r="BQ151" s="138"/>
      <c r="BT151" s="138"/>
      <c r="CD151" s="138"/>
      <c r="CN151" s="138"/>
      <c r="CX151" s="138"/>
      <c r="DH151" s="138"/>
      <c r="DR151" s="138"/>
      <c r="EB151" s="138"/>
      <c r="EL151" s="138"/>
      <c r="EV151" s="138"/>
      <c r="FF151" s="138"/>
      <c r="FP151" s="138"/>
      <c r="FZ151" s="138"/>
      <c r="GJ151" s="138"/>
      <c r="GT151" s="138"/>
      <c r="HD151" s="138"/>
      <c r="HN151" s="138"/>
      <c r="HX151" s="138"/>
      <c r="IH151" s="138"/>
    </row>
    <row xmlns:x14ac="http://schemas.microsoft.com/office/spreadsheetml/2009/9/ac" r="152" s="3" customFormat="true" x14ac:dyDescent="0.25">
      <c r="A152" s="414"/>
      <c r="B152" s="138"/>
      <c r="L152" s="138"/>
      <c r="V152" s="138"/>
      <c r="AF152" s="138"/>
      <c r="AP152" s="138"/>
      <c r="AZ152" s="138"/>
      <c r="BJ152" s="138"/>
      <c r="BK152" s="138"/>
      <c r="BL152" s="138"/>
      <c r="BM152" s="138"/>
      <c r="BN152" s="138"/>
      <c r="BO152" s="138"/>
      <c r="BP152" s="138"/>
      <c r="BQ152" s="138"/>
      <c r="BT152" s="138"/>
      <c r="CD152" s="138"/>
      <c r="CN152" s="138"/>
      <c r="CX152" s="138"/>
      <c r="DH152" s="138"/>
      <c r="DR152" s="138"/>
      <c r="EB152" s="138"/>
      <c r="EL152" s="138"/>
      <c r="EV152" s="138"/>
      <c r="FF152" s="138"/>
      <c r="FP152" s="138"/>
      <c r="FZ152" s="138"/>
      <c r="GJ152" s="138"/>
      <c r="GT152" s="138"/>
      <c r="HD152" s="138"/>
      <c r="HN152" s="138"/>
      <c r="HX152" s="138"/>
      <c r="IH152" s="138"/>
    </row>
    <row xmlns:x14ac="http://schemas.microsoft.com/office/spreadsheetml/2009/9/ac" r="153" s="3" customFormat="true" x14ac:dyDescent="0.25">
      <c r="A153" s="414"/>
      <c r="B153" s="138"/>
      <c r="L153" s="138"/>
      <c r="V153" s="138"/>
      <c r="AF153" s="138"/>
      <c r="AP153" s="138"/>
      <c r="AZ153" s="138"/>
      <c r="BJ153" s="138"/>
      <c r="BK153" s="138"/>
      <c r="BL153" s="138"/>
      <c r="BM153" s="138"/>
      <c r="BN153" s="138"/>
      <c r="BO153" s="138"/>
      <c r="BP153" s="138"/>
      <c r="BQ153" s="138"/>
      <c r="BT153" s="138"/>
      <c r="CD153" s="138"/>
      <c r="CN153" s="138"/>
      <c r="CX153" s="138"/>
      <c r="DH153" s="138"/>
      <c r="DR153" s="138"/>
      <c r="EB153" s="138"/>
      <c r="EL153" s="138"/>
      <c r="EV153" s="138"/>
      <c r="FF153" s="138"/>
      <c r="FP153" s="138"/>
      <c r="FZ153" s="138"/>
      <c r="GJ153" s="138"/>
      <c r="GT153" s="138"/>
      <c r="HD153" s="138"/>
      <c r="HN153" s="138"/>
      <c r="HX153" s="138"/>
      <c r="IH153" s="138"/>
    </row>
    <row xmlns:x14ac="http://schemas.microsoft.com/office/spreadsheetml/2009/9/ac" r="154" s="3" customFormat="true" x14ac:dyDescent="0.25">
      <c r="A154" s="414"/>
      <c r="B154" s="138"/>
      <c r="L154" s="138"/>
      <c r="V154" s="138"/>
      <c r="AF154" s="138"/>
      <c r="AP154" s="138"/>
      <c r="AZ154" s="138"/>
      <c r="BJ154" s="138"/>
      <c r="BK154" s="138"/>
      <c r="BL154" s="138"/>
      <c r="BM154" s="138"/>
      <c r="BN154" s="138"/>
      <c r="BO154" s="138"/>
      <c r="BP154" s="138"/>
      <c r="BQ154" s="138"/>
      <c r="BT154" s="138"/>
      <c r="CD154" s="138"/>
      <c r="CN154" s="138"/>
      <c r="CX154" s="138"/>
      <c r="DH154" s="138"/>
      <c r="DR154" s="138"/>
      <c r="EB154" s="138"/>
      <c r="EL154" s="138"/>
      <c r="EV154" s="138"/>
      <c r="FF154" s="138"/>
      <c r="FP154" s="138"/>
      <c r="FZ154" s="138"/>
      <c r="GJ154" s="138"/>
      <c r="GT154" s="138"/>
      <c r="HD154" s="138"/>
      <c r="HN154" s="138"/>
      <c r="HX154" s="138"/>
      <c r="IH154" s="138"/>
    </row>
    <row xmlns:x14ac="http://schemas.microsoft.com/office/spreadsheetml/2009/9/ac" r="155" s="3" customFormat="true" x14ac:dyDescent="0.25">
      <c r="A155" s="414"/>
      <c r="B155" s="138"/>
      <c r="L155" s="138"/>
      <c r="V155" s="138"/>
      <c r="AF155" s="138"/>
      <c r="AP155" s="138"/>
      <c r="AZ155" s="138"/>
      <c r="BJ155" s="138"/>
      <c r="BK155" s="138"/>
      <c r="BL155" s="138"/>
      <c r="BM155" s="138"/>
      <c r="BN155" s="138"/>
      <c r="BO155" s="138"/>
      <c r="BP155" s="138"/>
      <c r="BQ155" s="138"/>
      <c r="BT155" s="138"/>
      <c r="CD155" s="138"/>
      <c r="CN155" s="138"/>
      <c r="CX155" s="138"/>
      <c r="DH155" s="138"/>
      <c r="DR155" s="138"/>
      <c r="EB155" s="138"/>
      <c r="EL155" s="138"/>
      <c r="EV155" s="138"/>
      <c r="FF155" s="138"/>
      <c r="FP155" s="138"/>
      <c r="FZ155" s="138"/>
      <c r="GJ155" s="138"/>
      <c r="GT155" s="138"/>
      <c r="HD155" s="138"/>
      <c r="HN155" s="138"/>
      <c r="HX155" s="138"/>
      <c r="IH155" s="138"/>
    </row>
    <row xmlns:x14ac="http://schemas.microsoft.com/office/spreadsheetml/2009/9/ac" r="156" s="3" customFormat="true" x14ac:dyDescent="0.25">
      <c r="A156" s="414"/>
      <c r="B156" s="138"/>
      <c r="L156" s="138"/>
      <c r="V156" s="138"/>
      <c r="AF156" s="138"/>
      <c r="AP156" s="138"/>
      <c r="AZ156" s="138"/>
      <c r="BJ156" s="138"/>
      <c r="BK156" s="138"/>
      <c r="BL156" s="138"/>
      <c r="BM156" s="138"/>
      <c r="BN156" s="138"/>
      <c r="BO156" s="138"/>
      <c r="BP156" s="138"/>
      <c r="BQ156" s="138"/>
      <c r="BT156" s="138"/>
      <c r="CD156" s="138"/>
      <c r="CN156" s="138"/>
      <c r="CX156" s="138"/>
      <c r="DH156" s="138"/>
      <c r="DR156" s="138"/>
      <c r="EB156" s="138"/>
      <c r="EL156" s="138"/>
      <c r="EV156" s="138"/>
      <c r="FF156" s="138"/>
      <c r="FP156" s="138"/>
      <c r="FZ156" s="138"/>
      <c r="GJ156" s="138"/>
      <c r="GT156" s="138"/>
      <c r="HD156" s="138"/>
      <c r="HN156" s="138"/>
      <c r="HX156" s="138"/>
      <c r="IH156" s="138"/>
    </row>
    <row xmlns:x14ac="http://schemas.microsoft.com/office/spreadsheetml/2009/9/ac" r="157" s="3" customFormat="true" x14ac:dyDescent="0.25">
      <c r="A157" s="414"/>
      <c r="B157" s="138"/>
      <c r="L157" s="138"/>
      <c r="V157" s="138"/>
      <c r="AF157" s="138"/>
      <c r="AP157" s="138"/>
      <c r="AZ157" s="138"/>
      <c r="BJ157" s="138"/>
      <c r="BK157" s="138"/>
      <c r="BL157" s="138"/>
      <c r="BM157" s="138"/>
      <c r="BN157" s="138"/>
      <c r="BO157" s="138"/>
      <c r="BP157" s="138"/>
      <c r="BQ157" s="138"/>
      <c r="BT157" s="138"/>
      <c r="CD157" s="138"/>
      <c r="CN157" s="138"/>
      <c r="CX157" s="138"/>
      <c r="DH157" s="138"/>
      <c r="DR157" s="138"/>
      <c r="EB157" s="138"/>
      <c r="EL157" s="138"/>
      <c r="EV157" s="138"/>
      <c r="FF157" s="138"/>
      <c r="FP157" s="138"/>
      <c r="FZ157" s="138"/>
      <c r="GJ157" s="138"/>
      <c r="GT157" s="138"/>
      <c r="HD157" s="138"/>
      <c r="HN157" s="138"/>
      <c r="HX157" s="138"/>
      <c r="IH157" s="138"/>
    </row>
    <row xmlns:x14ac="http://schemas.microsoft.com/office/spreadsheetml/2009/9/ac" r="158" s="3" customFormat="true" x14ac:dyDescent="0.25">
      <c r="A158" s="414"/>
      <c r="B158" s="138"/>
      <c r="L158" s="138"/>
      <c r="V158" s="138"/>
      <c r="AF158" s="138"/>
      <c r="AP158" s="138"/>
      <c r="AZ158" s="138"/>
      <c r="BJ158" s="138"/>
      <c r="BK158" s="138"/>
      <c r="BL158" s="138"/>
      <c r="BM158" s="138"/>
      <c r="BN158" s="138"/>
      <c r="BO158" s="138"/>
      <c r="BP158" s="138"/>
      <c r="BQ158" s="138"/>
      <c r="BT158" s="138"/>
      <c r="CD158" s="138"/>
      <c r="CN158" s="138"/>
      <c r="CX158" s="138"/>
      <c r="DH158" s="138"/>
      <c r="DR158" s="138"/>
      <c r="EB158" s="138"/>
      <c r="EL158" s="138"/>
      <c r="EV158" s="138"/>
      <c r="FF158" s="138"/>
      <c r="FP158" s="138"/>
      <c r="FZ158" s="138"/>
      <c r="GJ158" s="138"/>
      <c r="GT158" s="138"/>
      <c r="HD158" s="138"/>
      <c r="HN158" s="138"/>
      <c r="HX158" s="138"/>
      <c r="IH158" s="138"/>
    </row>
    <row xmlns:x14ac="http://schemas.microsoft.com/office/spreadsheetml/2009/9/ac" r="159" s="3" customFormat="true" x14ac:dyDescent="0.25">
      <c r="A159" s="414"/>
      <c r="B159" s="138"/>
      <c r="L159" s="138"/>
      <c r="V159" s="138"/>
      <c r="AF159" s="138"/>
      <c r="AP159" s="138"/>
      <c r="AZ159" s="138"/>
      <c r="BJ159" s="138"/>
      <c r="BK159" s="138"/>
      <c r="BL159" s="138"/>
      <c r="BM159" s="138"/>
      <c r="BN159" s="138"/>
      <c r="BO159" s="138"/>
      <c r="BP159" s="138"/>
      <c r="BQ159" s="138"/>
      <c r="BT159" s="138"/>
      <c r="CD159" s="138"/>
      <c r="CN159" s="138"/>
      <c r="CX159" s="138"/>
      <c r="DH159" s="138"/>
      <c r="DR159" s="138"/>
      <c r="EB159" s="138"/>
      <c r="EL159" s="138"/>
      <c r="EV159" s="138"/>
      <c r="FF159" s="138"/>
      <c r="FP159" s="138"/>
      <c r="FZ159" s="138"/>
      <c r="GJ159" s="138"/>
      <c r="GT159" s="138"/>
      <c r="HD159" s="138"/>
      <c r="HN159" s="138"/>
      <c r="HX159" s="138"/>
      <c r="IH159" s="138"/>
    </row>
    <row xmlns:x14ac="http://schemas.microsoft.com/office/spreadsheetml/2009/9/ac" r="160" s="3" customFormat="true" x14ac:dyDescent="0.25">
      <c r="A160" s="414"/>
      <c r="B160" s="138"/>
      <c r="L160" s="138"/>
      <c r="V160" s="138"/>
      <c r="AF160" s="138"/>
      <c r="AP160" s="138"/>
      <c r="AZ160" s="138"/>
      <c r="BJ160" s="138"/>
      <c r="BK160" s="138"/>
      <c r="BL160" s="138"/>
      <c r="BM160" s="138"/>
      <c r="BN160" s="138"/>
      <c r="BO160" s="138"/>
      <c r="BP160" s="138"/>
      <c r="BQ160" s="138"/>
      <c r="BT160" s="138"/>
      <c r="CD160" s="138"/>
      <c r="CN160" s="138"/>
      <c r="CX160" s="138"/>
      <c r="DH160" s="138"/>
      <c r="DR160" s="138"/>
      <c r="EB160" s="138"/>
      <c r="EL160" s="138"/>
      <c r="EV160" s="138"/>
      <c r="FF160" s="138"/>
      <c r="FP160" s="138"/>
      <c r="FZ160" s="138"/>
      <c r="GJ160" s="138"/>
      <c r="GT160" s="138"/>
      <c r="HD160" s="138"/>
      <c r="HN160" s="138"/>
      <c r="HX160" s="138"/>
      <c r="IH160" s="138"/>
    </row>
    <row xmlns:x14ac="http://schemas.microsoft.com/office/spreadsheetml/2009/9/ac" r="161" s="3" customFormat="true" x14ac:dyDescent="0.25">
      <c r="A161" s="414"/>
      <c r="B161" s="138"/>
      <c r="L161" s="138"/>
      <c r="V161" s="138"/>
      <c r="AF161" s="138"/>
      <c r="AP161" s="138"/>
      <c r="AZ161" s="138"/>
      <c r="BJ161" s="138"/>
      <c r="BK161" s="138"/>
      <c r="BL161" s="138"/>
      <c r="BM161" s="138"/>
      <c r="BN161" s="138"/>
      <c r="BO161" s="138"/>
      <c r="BP161" s="138"/>
      <c r="BQ161" s="138"/>
      <c r="BT161" s="138"/>
      <c r="CD161" s="138"/>
      <c r="CN161" s="138"/>
      <c r="CX161" s="138"/>
      <c r="DH161" s="138"/>
      <c r="DR161" s="138"/>
      <c r="EB161" s="138"/>
      <c r="EL161" s="138"/>
      <c r="EV161" s="138"/>
      <c r="FF161" s="138"/>
      <c r="FP161" s="138"/>
      <c r="FZ161" s="138"/>
      <c r="GJ161" s="138"/>
      <c r="GT161" s="138"/>
      <c r="HD161" s="138"/>
      <c r="HN161" s="138"/>
      <c r="HX161" s="138"/>
      <c r="IH161" s="138"/>
    </row>
    <row xmlns:x14ac="http://schemas.microsoft.com/office/spreadsheetml/2009/9/ac" r="162" s="3" customFormat="true" x14ac:dyDescent="0.25">
      <c r="A162" s="414"/>
      <c r="B162" s="138"/>
      <c r="L162" s="138"/>
      <c r="V162" s="138"/>
      <c r="AF162" s="138"/>
      <c r="AP162" s="138"/>
      <c r="AZ162" s="138"/>
      <c r="BJ162" s="138"/>
      <c r="BK162" s="138"/>
      <c r="BL162" s="138"/>
      <c r="BM162" s="138"/>
      <c r="BN162" s="138"/>
      <c r="BO162" s="138"/>
      <c r="BP162" s="138"/>
      <c r="BQ162" s="138"/>
      <c r="BT162" s="138"/>
      <c r="CD162" s="138"/>
      <c r="CN162" s="138"/>
      <c r="CX162" s="138"/>
      <c r="DH162" s="138"/>
      <c r="DR162" s="138"/>
      <c r="EB162" s="138"/>
      <c r="EL162" s="138"/>
      <c r="EV162" s="138"/>
      <c r="FF162" s="138"/>
      <c r="FP162" s="138"/>
      <c r="FZ162" s="138"/>
      <c r="GJ162" s="138"/>
      <c r="GT162" s="138"/>
      <c r="HD162" s="138"/>
      <c r="HN162" s="138"/>
      <c r="HX162" s="138"/>
      <c r="IH162" s="138"/>
    </row>
    <row xmlns:x14ac="http://schemas.microsoft.com/office/spreadsheetml/2009/9/ac" r="163" s="3" customFormat="true" x14ac:dyDescent="0.25">
      <c r="A163" s="414"/>
      <c r="B163" s="138"/>
      <c r="L163" s="138"/>
      <c r="V163" s="138"/>
      <c r="AF163" s="138"/>
      <c r="AP163" s="138"/>
      <c r="AZ163" s="138"/>
      <c r="BJ163" s="138"/>
      <c r="BK163" s="138"/>
      <c r="BL163" s="138"/>
      <c r="BM163" s="138"/>
      <c r="BN163" s="138"/>
      <c r="BO163" s="138"/>
      <c r="BP163" s="138"/>
      <c r="BQ163" s="138"/>
      <c r="BT163" s="138"/>
      <c r="CD163" s="138"/>
      <c r="CN163" s="138"/>
      <c r="CX163" s="138"/>
      <c r="DH163" s="138"/>
      <c r="DR163" s="138"/>
      <c r="EB163" s="138"/>
      <c r="EL163" s="138"/>
      <c r="EV163" s="138"/>
      <c r="FF163" s="138"/>
      <c r="FP163" s="138"/>
      <c r="FZ163" s="138"/>
      <c r="GJ163" s="138"/>
      <c r="GT163" s="138"/>
      <c r="HD163" s="138"/>
      <c r="HN163" s="138"/>
      <c r="HX163" s="138"/>
      <c r="IH163" s="138"/>
    </row>
    <row xmlns:x14ac="http://schemas.microsoft.com/office/spreadsheetml/2009/9/ac" r="164" s="3" customFormat="true" x14ac:dyDescent="0.25">
      <c r="A164" s="414"/>
      <c r="B164" s="138"/>
      <c r="L164" s="138"/>
      <c r="V164" s="138"/>
      <c r="AF164" s="138"/>
      <c r="AP164" s="138"/>
      <c r="AZ164" s="138"/>
      <c r="BJ164" s="138"/>
      <c r="BK164" s="138"/>
      <c r="BL164" s="138"/>
      <c r="BM164" s="138"/>
      <c r="BN164" s="138"/>
      <c r="BO164" s="138"/>
      <c r="BP164" s="138"/>
      <c r="BQ164" s="138"/>
      <c r="BT164" s="138"/>
      <c r="CD164" s="138"/>
      <c r="CN164" s="138"/>
      <c r="CX164" s="138"/>
      <c r="DH164" s="138"/>
      <c r="DR164" s="138"/>
      <c r="EB164" s="138"/>
      <c r="EL164" s="138"/>
      <c r="EV164" s="138"/>
      <c r="FF164" s="138"/>
      <c r="FP164" s="138"/>
      <c r="FZ164" s="138"/>
      <c r="GJ164" s="138"/>
      <c r="GT164" s="138"/>
      <c r="HD164" s="138"/>
      <c r="HN164" s="138"/>
      <c r="HX164" s="138"/>
      <c r="IH164" s="138"/>
    </row>
    <row xmlns:x14ac="http://schemas.microsoft.com/office/spreadsheetml/2009/9/ac" r="165" s="3" customFormat="true" x14ac:dyDescent="0.25">
      <c r="A165" s="414"/>
      <c r="B165" s="138"/>
      <c r="L165" s="138"/>
      <c r="V165" s="138"/>
      <c r="AF165" s="138"/>
      <c r="AP165" s="138"/>
      <c r="AZ165" s="138"/>
      <c r="BJ165" s="138"/>
      <c r="BK165" s="138"/>
      <c r="BL165" s="138"/>
      <c r="BM165" s="138"/>
      <c r="BN165" s="138"/>
      <c r="BO165" s="138"/>
      <c r="BP165" s="138"/>
      <c r="BQ165" s="138"/>
      <c r="BT165" s="138"/>
      <c r="CD165" s="138"/>
      <c r="CN165" s="138"/>
      <c r="CX165" s="138"/>
      <c r="DH165" s="138"/>
      <c r="DR165" s="138"/>
      <c r="EB165" s="138"/>
      <c r="EL165" s="138"/>
      <c r="EV165" s="138"/>
      <c r="FF165" s="138"/>
      <c r="FP165" s="138"/>
      <c r="FZ165" s="138"/>
      <c r="GJ165" s="138"/>
      <c r="GT165" s="138"/>
      <c r="HD165" s="138"/>
      <c r="HN165" s="138"/>
      <c r="HX165" s="138"/>
      <c r="IH165" s="138"/>
    </row>
    <row xmlns:x14ac="http://schemas.microsoft.com/office/spreadsheetml/2009/9/ac" r="166" s="3" customFormat="true" x14ac:dyDescent="0.25">
      <c r="A166" s="414"/>
      <c r="B166" s="138"/>
      <c r="L166" s="138"/>
      <c r="V166" s="138"/>
      <c r="AF166" s="138"/>
      <c r="AP166" s="138"/>
      <c r="AZ166" s="138"/>
      <c r="BJ166" s="138"/>
      <c r="BK166" s="138"/>
      <c r="BL166" s="138"/>
      <c r="BM166" s="138"/>
      <c r="BN166" s="138"/>
      <c r="BO166" s="138"/>
      <c r="BP166" s="138"/>
      <c r="BQ166" s="138"/>
      <c r="BT166" s="138"/>
      <c r="CD166" s="138"/>
      <c r="CN166" s="138"/>
      <c r="CX166" s="138"/>
      <c r="DH166" s="138"/>
      <c r="DR166" s="138"/>
      <c r="EB166" s="138"/>
      <c r="EL166" s="138"/>
      <c r="EV166" s="138"/>
      <c r="FF166" s="138"/>
      <c r="FP166" s="138"/>
      <c r="FZ166" s="138"/>
      <c r="GJ166" s="138"/>
      <c r="GT166" s="138"/>
      <c r="HD166" s="138"/>
      <c r="HN166" s="138"/>
      <c r="HX166" s="138"/>
      <c r="IH166" s="138"/>
    </row>
    <row xmlns:x14ac="http://schemas.microsoft.com/office/spreadsheetml/2009/9/ac" r="167" s="3" customFormat="true" x14ac:dyDescent="0.25">
      <c r="A167" s="414"/>
      <c r="B167" s="138"/>
      <c r="L167" s="138"/>
      <c r="V167" s="138"/>
      <c r="AF167" s="138"/>
      <c r="AP167" s="138"/>
      <c r="AZ167" s="138"/>
      <c r="BJ167" s="138"/>
      <c r="BK167" s="138"/>
      <c r="BL167" s="138"/>
      <c r="BM167" s="138"/>
      <c r="BN167" s="138"/>
      <c r="BO167" s="138"/>
      <c r="BP167" s="138"/>
      <c r="BQ167" s="138"/>
      <c r="BT167" s="138"/>
      <c r="CD167" s="138"/>
      <c r="CN167" s="138"/>
      <c r="CX167" s="138"/>
      <c r="DH167" s="138"/>
      <c r="DR167" s="138"/>
      <c r="EB167" s="138"/>
      <c r="EL167" s="138"/>
      <c r="EV167" s="138"/>
      <c r="FF167" s="138"/>
      <c r="FP167" s="138"/>
      <c r="FZ167" s="138"/>
      <c r="GJ167" s="138"/>
      <c r="GT167" s="138"/>
      <c r="HD167" s="138"/>
      <c r="HN167" s="138"/>
      <c r="HX167" s="138"/>
      <c r="IH167" s="138"/>
    </row>
    <row xmlns:x14ac="http://schemas.microsoft.com/office/spreadsheetml/2009/9/ac" r="168" s="3" customFormat="true" x14ac:dyDescent="0.25">
      <c r="A168" s="414"/>
      <c r="B168" s="138"/>
      <c r="L168" s="138"/>
      <c r="V168" s="138"/>
      <c r="AF168" s="138"/>
      <c r="AP168" s="138"/>
      <c r="AZ168" s="138"/>
      <c r="BJ168" s="138"/>
      <c r="BK168" s="138"/>
      <c r="BL168" s="138"/>
      <c r="BM168" s="138"/>
      <c r="BN168" s="138"/>
      <c r="BO168" s="138"/>
      <c r="BP168" s="138"/>
      <c r="BQ168" s="138"/>
      <c r="BT168" s="138"/>
      <c r="CD168" s="138"/>
      <c r="CN168" s="138"/>
      <c r="CX168" s="138"/>
      <c r="DH168" s="138"/>
      <c r="DR168" s="138"/>
      <c r="EB168" s="138"/>
      <c r="EL168" s="138"/>
      <c r="EV168" s="138"/>
      <c r="FF168" s="138"/>
      <c r="FP168" s="138"/>
      <c r="FZ168" s="138"/>
      <c r="GJ168" s="138"/>
      <c r="GT168" s="138"/>
      <c r="HD168" s="138"/>
      <c r="HN168" s="138"/>
      <c r="HX168" s="138"/>
      <c r="IH168" s="138"/>
    </row>
    <row xmlns:x14ac="http://schemas.microsoft.com/office/spreadsheetml/2009/9/ac" r="169" s="3" customFormat="true" x14ac:dyDescent="0.25">
      <c r="A169" s="414"/>
      <c r="B169" s="138"/>
      <c r="L169" s="138"/>
      <c r="V169" s="138"/>
      <c r="AF169" s="138"/>
      <c r="AP169" s="138"/>
      <c r="AZ169" s="138"/>
      <c r="BJ169" s="138"/>
      <c r="BK169" s="138"/>
      <c r="BL169" s="138"/>
      <c r="BM169" s="138"/>
      <c r="BN169" s="138"/>
      <c r="BO169" s="138"/>
      <c r="BP169" s="138"/>
      <c r="BQ169" s="138"/>
      <c r="BT169" s="138"/>
      <c r="CD169" s="138"/>
      <c r="CN169" s="138"/>
      <c r="CX169" s="138"/>
      <c r="DH169" s="138"/>
      <c r="DR169" s="138"/>
      <c r="EB169" s="138"/>
      <c r="EL169" s="138"/>
      <c r="EV169" s="138"/>
      <c r="FF169" s="138"/>
      <c r="FP169" s="138"/>
      <c r="FZ169" s="138"/>
      <c r="GJ169" s="138"/>
      <c r="GT169" s="138"/>
      <c r="HD169" s="138"/>
      <c r="HN169" s="138"/>
      <c r="HX169" s="138"/>
      <c r="IH169" s="138"/>
    </row>
    <row xmlns:x14ac="http://schemas.microsoft.com/office/spreadsheetml/2009/9/ac" r="170" s="3" customFormat="true" x14ac:dyDescent="0.25">
      <c r="A170" s="414"/>
      <c r="B170" s="138"/>
      <c r="L170" s="138"/>
      <c r="V170" s="138"/>
      <c r="AF170" s="138"/>
      <c r="AP170" s="138"/>
      <c r="AZ170" s="138"/>
      <c r="BJ170" s="138"/>
      <c r="BK170" s="138"/>
      <c r="BL170" s="138"/>
      <c r="BM170" s="138"/>
      <c r="BN170" s="138"/>
      <c r="BO170" s="138"/>
      <c r="BP170" s="138"/>
      <c r="BQ170" s="138"/>
      <c r="BT170" s="138"/>
      <c r="CD170" s="138"/>
      <c r="CN170" s="138"/>
      <c r="CX170" s="138"/>
      <c r="DH170" s="138"/>
      <c r="DR170" s="138"/>
      <c r="EB170" s="138"/>
      <c r="EL170" s="138"/>
      <c r="EV170" s="138"/>
      <c r="FF170" s="138"/>
      <c r="FP170" s="138"/>
      <c r="FZ170" s="138"/>
      <c r="GJ170" s="138"/>
      <c r="GT170" s="138"/>
      <c r="HD170" s="138"/>
      <c r="HN170" s="138"/>
      <c r="HX170" s="138"/>
      <c r="IH170" s="138"/>
    </row>
    <row xmlns:x14ac="http://schemas.microsoft.com/office/spreadsheetml/2009/9/ac" r="171" s="3" customFormat="true" x14ac:dyDescent="0.25">
      <c r="A171" s="414"/>
      <c r="B171" s="138"/>
      <c r="L171" s="138"/>
      <c r="V171" s="138"/>
      <c r="AF171" s="138"/>
      <c r="AP171" s="138"/>
      <c r="AZ171" s="138"/>
      <c r="BJ171" s="138"/>
      <c r="BK171" s="138"/>
      <c r="BL171" s="138"/>
      <c r="BM171" s="138"/>
      <c r="BN171" s="138"/>
      <c r="BO171" s="138"/>
      <c r="BP171" s="138"/>
      <c r="BQ171" s="138"/>
      <c r="BT171" s="138"/>
      <c r="CD171" s="138"/>
      <c r="CN171" s="138"/>
      <c r="CX171" s="138"/>
      <c r="DH171" s="138"/>
      <c r="DR171" s="138"/>
      <c r="EB171" s="138"/>
      <c r="EL171" s="138"/>
      <c r="EV171" s="138"/>
      <c r="FF171" s="138"/>
      <c r="FP171" s="138"/>
      <c r="FZ171" s="138"/>
      <c r="GJ171" s="138"/>
      <c r="GT171" s="138"/>
      <c r="HD171" s="138"/>
      <c r="HN171" s="138"/>
      <c r="HX171" s="138"/>
      <c r="IH171" s="138"/>
    </row>
    <row xmlns:x14ac="http://schemas.microsoft.com/office/spreadsheetml/2009/9/ac" r="172" s="3" customFormat="true" x14ac:dyDescent="0.25">
      <c r="A172" s="414"/>
      <c r="B172" s="138"/>
      <c r="L172" s="138"/>
      <c r="V172" s="138"/>
      <c r="AF172" s="138"/>
      <c r="AP172" s="138"/>
      <c r="AZ172" s="138"/>
      <c r="BJ172" s="138"/>
      <c r="BK172" s="138"/>
      <c r="BL172" s="138"/>
      <c r="BM172" s="138"/>
      <c r="BN172" s="138"/>
      <c r="BO172" s="138"/>
      <c r="BP172" s="138"/>
      <c r="BQ172" s="138"/>
      <c r="BT172" s="138"/>
      <c r="CD172" s="138"/>
      <c r="CN172" s="138"/>
      <c r="CX172" s="138"/>
      <c r="DH172" s="138"/>
      <c r="DR172" s="138"/>
      <c r="EB172" s="138"/>
      <c r="EL172" s="138"/>
      <c r="EV172" s="138"/>
      <c r="FF172" s="138"/>
      <c r="FP172" s="138"/>
      <c r="FZ172" s="138"/>
      <c r="GJ172" s="138"/>
      <c r="GT172" s="138"/>
      <c r="HD172" s="138"/>
      <c r="HN172" s="138"/>
      <c r="HX172" s="138"/>
      <c r="IH172" s="138"/>
    </row>
    <row xmlns:x14ac="http://schemas.microsoft.com/office/spreadsheetml/2009/9/ac" r="173" s="3" customFormat="true" x14ac:dyDescent="0.25">
      <c r="A173" s="414"/>
      <c r="B173" s="138"/>
      <c r="L173" s="138"/>
      <c r="V173" s="138"/>
      <c r="AF173" s="138"/>
      <c r="AP173" s="138"/>
      <c r="AZ173" s="138"/>
      <c r="BJ173" s="138"/>
      <c r="BK173" s="138"/>
      <c r="BL173" s="138"/>
      <c r="BM173" s="138"/>
      <c r="BN173" s="138"/>
      <c r="BO173" s="138"/>
      <c r="BP173" s="138"/>
      <c r="BQ173" s="138"/>
      <c r="BT173" s="138"/>
      <c r="CD173" s="138"/>
      <c r="CN173" s="138"/>
      <c r="CX173" s="138"/>
      <c r="DH173" s="138"/>
      <c r="DR173" s="138"/>
      <c r="EB173" s="138"/>
      <c r="EL173" s="138"/>
      <c r="EV173" s="138"/>
      <c r="FF173" s="138"/>
      <c r="FP173" s="138"/>
      <c r="FZ173" s="138"/>
      <c r="GJ173" s="138"/>
      <c r="GT173" s="138"/>
      <c r="HD173" s="138"/>
      <c r="HN173" s="138"/>
      <c r="HX173" s="138"/>
      <c r="IH173" s="138"/>
    </row>
    <row xmlns:x14ac="http://schemas.microsoft.com/office/spreadsheetml/2009/9/ac" r="174" s="3" customFormat="true" x14ac:dyDescent="0.25">
      <c r="A174" s="414"/>
      <c r="B174" s="138"/>
      <c r="L174" s="138"/>
      <c r="V174" s="138"/>
      <c r="AF174" s="138"/>
      <c r="AP174" s="138"/>
      <c r="AZ174" s="138"/>
      <c r="BJ174" s="138"/>
      <c r="BK174" s="138"/>
      <c r="BL174" s="138"/>
      <c r="BM174" s="138"/>
      <c r="BN174" s="138"/>
      <c r="BO174" s="138"/>
      <c r="BP174" s="138"/>
      <c r="BQ174" s="138"/>
      <c r="BT174" s="138"/>
      <c r="CD174" s="138"/>
      <c r="CN174" s="138"/>
      <c r="CX174" s="138"/>
      <c r="DH174" s="138"/>
      <c r="DR174" s="138"/>
      <c r="EB174" s="138"/>
      <c r="EL174" s="138"/>
      <c r="EV174" s="138"/>
      <c r="FF174" s="138"/>
      <c r="FP174" s="138"/>
      <c r="FZ174" s="138"/>
      <c r="GJ174" s="138"/>
      <c r="GT174" s="138"/>
      <c r="HD174" s="138"/>
      <c r="HN174" s="138"/>
      <c r="HX174" s="138"/>
      <c r="IH174" s="138"/>
    </row>
    <row xmlns:x14ac="http://schemas.microsoft.com/office/spreadsheetml/2009/9/ac" r="175" s="3" customFormat="true" x14ac:dyDescent="0.25">
      <c r="A175" s="414"/>
      <c r="B175" s="138"/>
      <c r="L175" s="138"/>
      <c r="V175" s="138"/>
      <c r="AF175" s="138"/>
      <c r="AP175" s="138"/>
      <c r="AZ175" s="138"/>
      <c r="BJ175" s="138"/>
      <c r="BK175" s="138"/>
      <c r="BL175" s="138"/>
      <c r="BM175" s="138"/>
      <c r="BN175" s="138"/>
      <c r="BO175" s="138"/>
      <c r="BP175" s="138"/>
      <c r="BQ175" s="138"/>
      <c r="BT175" s="138"/>
      <c r="CD175" s="138"/>
      <c r="CN175" s="138"/>
      <c r="CX175" s="138"/>
      <c r="DH175" s="138"/>
      <c r="DR175" s="138"/>
      <c r="EB175" s="138"/>
      <c r="EL175" s="138"/>
      <c r="EV175" s="138"/>
      <c r="FF175" s="138"/>
      <c r="FP175" s="138"/>
      <c r="FZ175" s="138"/>
      <c r="GJ175" s="138"/>
      <c r="GT175" s="138"/>
      <c r="HD175" s="138"/>
      <c r="HN175" s="138"/>
      <c r="HX175" s="138"/>
      <c r="IH175" s="138"/>
    </row>
    <row xmlns:x14ac="http://schemas.microsoft.com/office/spreadsheetml/2009/9/ac" r="176" s="3" customFormat="true" x14ac:dyDescent="0.25">
      <c r="A176" s="414"/>
      <c r="B176" s="138"/>
      <c r="L176" s="138"/>
      <c r="V176" s="138"/>
      <c r="AF176" s="138"/>
      <c r="AP176" s="138"/>
      <c r="AZ176" s="138"/>
      <c r="BJ176" s="138"/>
      <c r="BK176" s="138"/>
      <c r="BL176" s="138"/>
      <c r="BM176" s="138"/>
      <c r="BN176" s="138"/>
      <c r="BO176" s="138"/>
      <c r="BP176" s="138"/>
      <c r="BQ176" s="138"/>
      <c r="BT176" s="138"/>
      <c r="CD176" s="138"/>
      <c r="CN176" s="138"/>
      <c r="CX176" s="138"/>
      <c r="DH176" s="138"/>
      <c r="DR176" s="138"/>
      <c r="EB176" s="138"/>
      <c r="EL176" s="138"/>
      <c r="EV176" s="138"/>
      <c r="FF176" s="138"/>
      <c r="FP176" s="138"/>
      <c r="FZ176" s="138"/>
      <c r="GJ176" s="138"/>
      <c r="GT176" s="138"/>
      <c r="HD176" s="138"/>
      <c r="HN176" s="138"/>
      <c r="HX176" s="138"/>
      <c r="IH176" s="138"/>
    </row>
    <row xmlns:x14ac="http://schemas.microsoft.com/office/spreadsheetml/2009/9/ac" r="177" s="3" customFormat="true" x14ac:dyDescent="0.25">
      <c r="A177" s="414"/>
      <c r="B177" s="138"/>
      <c r="L177" s="138"/>
      <c r="V177" s="138"/>
      <c r="AF177" s="138"/>
      <c r="AP177" s="138"/>
      <c r="AZ177" s="138"/>
      <c r="BJ177" s="138"/>
      <c r="BK177" s="138"/>
      <c r="BL177" s="138"/>
      <c r="BM177" s="138"/>
      <c r="BN177" s="138"/>
      <c r="BO177" s="138"/>
      <c r="BP177" s="138"/>
      <c r="BQ177" s="138"/>
      <c r="BT177" s="138"/>
      <c r="CD177" s="138"/>
      <c r="CN177" s="138"/>
      <c r="CX177" s="138"/>
      <c r="DH177" s="138"/>
      <c r="DR177" s="138"/>
      <c r="EB177" s="138"/>
      <c r="EL177" s="138"/>
      <c r="EV177" s="138"/>
      <c r="FF177" s="138"/>
      <c r="FP177" s="138"/>
      <c r="FZ177" s="138"/>
      <c r="GJ177" s="138"/>
      <c r="GT177" s="138"/>
      <c r="HD177" s="138"/>
      <c r="HN177" s="138"/>
      <c r="HX177" s="138"/>
      <c r="IH177" s="138"/>
    </row>
    <row xmlns:x14ac="http://schemas.microsoft.com/office/spreadsheetml/2009/9/ac" r="178" s="3" customFormat="true" x14ac:dyDescent="0.25">
      <c r="A178" s="414"/>
      <c r="B178" s="138"/>
      <c r="L178" s="138"/>
      <c r="V178" s="138"/>
      <c r="AF178" s="138"/>
      <c r="AP178" s="138"/>
      <c r="AZ178" s="138"/>
      <c r="BJ178" s="138"/>
      <c r="BK178" s="138"/>
      <c r="BL178" s="138"/>
      <c r="BM178" s="138"/>
      <c r="BN178" s="138"/>
      <c r="BO178" s="138"/>
      <c r="BP178" s="138"/>
      <c r="BQ178" s="138"/>
      <c r="BT178" s="138"/>
      <c r="CD178" s="138"/>
      <c r="CN178" s="138"/>
      <c r="CX178" s="138"/>
      <c r="DH178" s="138"/>
      <c r="DR178" s="138"/>
      <c r="EB178" s="138"/>
      <c r="EL178" s="138"/>
      <c r="EV178" s="138"/>
      <c r="FF178" s="138"/>
      <c r="FP178" s="138"/>
      <c r="FZ178" s="138"/>
      <c r="GJ178" s="138"/>
      <c r="GT178" s="138"/>
      <c r="HD178" s="138"/>
      <c r="HN178" s="138"/>
      <c r="HX178" s="138"/>
      <c r="IH178" s="138"/>
    </row>
    <row xmlns:x14ac="http://schemas.microsoft.com/office/spreadsheetml/2009/9/ac" r="179" s="3" customFormat="true" x14ac:dyDescent="0.25">
      <c r="A179" s="414"/>
      <c r="B179" s="138"/>
      <c r="L179" s="138"/>
      <c r="V179" s="138"/>
      <c r="AF179" s="138"/>
      <c r="AP179" s="138"/>
      <c r="AZ179" s="138"/>
      <c r="BJ179" s="138"/>
      <c r="BK179" s="138"/>
      <c r="BL179" s="138"/>
      <c r="BM179" s="138"/>
      <c r="BN179" s="138"/>
      <c r="BO179" s="138"/>
      <c r="BP179" s="138"/>
      <c r="BQ179" s="138"/>
      <c r="BT179" s="138"/>
      <c r="CD179" s="138"/>
      <c r="CN179" s="138"/>
      <c r="CX179" s="138"/>
      <c r="DH179" s="138"/>
      <c r="DR179" s="138"/>
      <c r="EB179" s="138"/>
      <c r="EL179" s="138"/>
      <c r="EV179" s="138"/>
      <c r="FF179" s="138"/>
      <c r="FP179" s="138"/>
      <c r="FZ179" s="138"/>
      <c r="GJ179" s="138"/>
      <c r="GT179" s="138"/>
      <c r="HD179" s="138"/>
      <c r="HN179" s="138"/>
      <c r="HX179" s="138"/>
      <c r="IH179" s="138"/>
    </row>
    <row xmlns:x14ac="http://schemas.microsoft.com/office/spreadsheetml/2009/9/ac" r="180" s="3" customFormat="true" x14ac:dyDescent="0.25">
      <c r="A180" s="414"/>
      <c r="B180" s="138"/>
      <c r="L180" s="138"/>
      <c r="V180" s="138"/>
      <c r="AF180" s="138"/>
      <c r="AP180" s="138"/>
      <c r="AZ180" s="138"/>
      <c r="BJ180" s="138"/>
      <c r="BK180" s="138"/>
      <c r="BL180" s="138"/>
      <c r="BM180" s="138"/>
      <c r="BN180" s="138"/>
      <c r="BO180" s="138"/>
      <c r="BP180" s="138"/>
      <c r="BQ180" s="138"/>
      <c r="BT180" s="138"/>
      <c r="CD180" s="138"/>
      <c r="CN180" s="138"/>
      <c r="CX180" s="138"/>
      <c r="DH180" s="138"/>
      <c r="DR180" s="138"/>
      <c r="EB180" s="138"/>
      <c r="EL180" s="138"/>
      <c r="EV180" s="138"/>
      <c r="FF180" s="138"/>
      <c r="FP180" s="138"/>
      <c r="FZ180" s="138"/>
      <c r="GJ180" s="138"/>
      <c r="GT180" s="138"/>
      <c r="HD180" s="138"/>
      <c r="HN180" s="138"/>
      <c r="HX180" s="138"/>
      <c r="IH180" s="138"/>
    </row>
    <row xmlns:x14ac="http://schemas.microsoft.com/office/spreadsheetml/2009/9/ac" r="181" s="3" customFormat="true" x14ac:dyDescent="0.25">
      <c r="A181" s="414"/>
      <c r="B181" s="138"/>
      <c r="L181" s="138"/>
      <c r="V181" s="138"/>
      <c r="AF181" s="138"/>
      <c r="AP181" s="138"/>
      <c r="AZ181" s="138"/>
      <c r="BJ181" s="138"/>
      <c r="BK181" s="138"/>
      <c r="BL181" s="138"/>
      <c r="BM181" s="138"/>
      <c r="BN181" s="138"/>
      <c r="BO181" s="138"/>
      <c r="BP181" s="138"/>
      <c r="BQ181" s="138"/>
      <c r="BT181" s="138"/>
      <c r="CD181" s="138"/>
      <c r="CN181" s="138"/>
      <c r="CX181" s="138"/>
      <c r="DH181" s="138"/>
      <c r="DR181" s="138"/>
      <c r="EB181" s="138"/>
      <c r="EL181" s="138"/>
      <c r="EV181" s="138"/>
      <c r="FF181" s="138"/>
      <c r="FP181" s="138"/>
      <c r="FZ181" s="138"/>
      <c r="GJ181" s="138"/>
      <c r="GT181" s="138"/>
      <c r="HD181" s="138"/>
      <c r="HN181" s="138"/>
      <c r="HX181" s="138"/>
      <c r="IH181" s="138"/>
    </row>
    <row xmlns:x14ac="http://schemas.microsoft.com/office/spreadsheetml/2009/9/ac" r="182" s="3" customFormat="true" x14ac:dyDescent="0.25">
      <c r="A182" s="414"/>
      <c r="B182" s="138"/>
      <c r="L182" s="138"/>
      <c r="V182" s="138"/>
      <c r="AF182" s="138"/>
      <c r="AP182" s="138"/>
      <c r="AZ182" s="138"/>
      <c r="BJ182" s="138"/>
      <c r="BK182" s="138"/>
      <c r="BL182" s="138"/>
      <c r="BM182" s="138"/>
      <c r="BN182" s="138"/>
      <c r="BO182" s="138"/>
      <c r="BP182" s="138"/>
      <c r="BQ182" s="138"/>
      <c r="BT182" s="138"/>
      <c r="CD182" s="138"/>
      <c r="CN182" s="138"/>
      <c r="CX182" s="138"/>
      <c r="DH182" s="138"/>
      <c r="DR182" s="138"/>
      <c r="EB182" s="138"/>
      <c r="EL182" s="138"/>
      <c r="EV182" s="138"/>
      <c r="FF182" s="138"/>
      <c r="FP182" s="138"/>
      <c r="FZ182" s="138"/>
      <c r="GJ182" s="138"/>
      <c r="GT182" s="138"/>
      <c r="HD182" s="138"/>
      <c r="HN182" s="138"/>
      <c r="HX182" s="138"/>
      <c r="IH182" s="138"/>
    </row>
    <row xmlns:x14ac="http://schemas.microsoft.com/office/spreadsheetml/2009/9/ac" r="183" s="3" customFormat="true" x14ac:dyDescent="0.25">
      <c r="A183" s="414"/>
      <c r="B183" s="138"/>
      <c r="L183" s="138"/>
      <c r="V183" s="138"/>
      <c r="AF183" s="138"/>
      <c r="AP183" s="138"/>
      <c r="AZ183" s="138"/>
      <c r="BJ183" s="138"/>
      <c r="BK183" s="138"/>
      <c r="BL183" s="138"/>
      <c r="BM183" s="138"/>
      <c r="BN183" s="138"/>
      <c r="BO183" s="138"/>
      <c r="BP183" s="138"/>
      <c r="BQ183" s="138"/>
      <c r="BT183" s="138"/>
      <c r="CD183" s="138"/>
      <c r="CN183" s="138"/>
      <c r="CX183" s="138"/>
      <c r="DH183" s="138"/>
      <c r="DR183" s="138"/>
      <c r="EB183" s="138"/>
      <c r="EL183" s="138"/>
      <c r="EV183" s="138"/>
      <c r="FF183" s="138"/>
      <c r="FP183" s="138"/>
      <c r="FZ183" s="138"/>
      <c r="GJ183" s="138"/>
      <c r="GT183" s="138"/>
      <c r="HD183" s="138"/>
      <c r="HN183" s="138"/>
      <c r="HX183" s="138"/>
      <c r="IH183" s="138"/>
    </row>
    <row xmlns:x14ac="http://schemas.microsoft.com/office/spreadsheetml/2009/9/ac" r="184" s="3" customFormat="true" x14ac:dyDescent="0.25">
      <c r="A184" s="414"/>
      <c r="B184" s="138"/>
      <c r="L184" s="138"/>
      <c r="V184" s="138"/>
      <c r="AF184" s="138"/>
      <c r="AP184" s="138"/>
      <c r="AZ184" s="138"/>
      <c r="BJ184" s="138"/>
      <c r="BK184" s="138"/>
      <c r="BL184" s="138"/>
      <c r="BM184" s="138"/>
      <c r="BN184" s="138"/>
      <c r="BO184" s="138"/>
      <c r="BP184" s="138"/>
      <c r="BQ184" s="138"/>
      <c r="BT184" s="138"/>
      <c r="CD184" s="138"/>
      <c r="CN184" s="138"/>
      <c r="CX184" s="138"/>
      <c r="DH184" s="138"/>
      <c r="DR184" s="138"/>
      <c r="EB184" s="138"/>
      <c r="EL184" s="138"/>
      <c r="EV184" s="138"/>
      <c r="FF184" s="138"/>
      <c r="FP184" s="138"/>
      <c r="FZ184" s="138"/>
      <c r="GJ184" s="138"/>
      <c r="GT184" s="138"/>
      <c r="HD184" s="138"/>
      <c r="HN184" s="138"/>
      <c r="HX184" s="138"/>
      <c r="IH184" s="138"/>
    </row>
    <row xmlns:x14ac="http://schemas.microsoft.com/office/spreadsheetml/2009/9/ac" r="185" s="3" customFormat="true" x14ac:dyDescent="0.25">
      <c r="A185" s="414"/>
      <c r="B185" s="138"/>
      <c r="L185" s="138"/>
      <c r="V185" s="138"/>
      <c r="AF185" s="138"/>
      <c r="AP185" s="138"/>
      <c r="AZ185" s="138"/>
      <c r="BJ185" s="138"/>
      <c r="BK185" s="138"/>
      <c r="BL185" s="138"/>
      <c r="BM185" s="138"/>
      <c r="BN185" s="138"/>
      <c r="BO185" s="138"/>
      <c r="BP185" s="138"/>
      <c r="BQ185" s="138"/>
      <c r="BT185" s="138"/>
      <c r="CD185" s="138"/>
      <c r="CN185" s="138"/>
      <c r="CX185" s="138"/>
      <c r="DH185" s="138"/>
      <c r="DR185" s="138"/>
      <c r="EB185" s="138"/>
      <c r="EL185" s="138"/>
      <c r="EV185" s="138"/>
      <c r="FF185" s="138"/>
      <c r="FP185" s="138"/>
      <c r="FZ185" s="138"/>
      <c r="GJ185" s="138"/>
      <c r="GT185" s="138"/>
      <c r="HD185" s="138"/>
      <c r="HN185" s="138"/>
      <c r="HX185" s="138"/>
      <c r="IH185" s="138"/>
    </row>
    <row xmlns:x14ac="http://schemas.microsoft.com/office/spreadsheetml/2009/9/ac" r="186" s="3" customFormat="true" x14ac:dyDescent="0.25">
      <c r="A186" s="414"/>
      <c r="B186" s="138"/>
      <c r="L186" s="138"/>
      <c r="V186" s="138"/>
      <c r="AF186" s="138"/>
      <c r="AP186" s="138"/>
      <c r="AZ186" s="138"/>
      <c r="BJ186" s="138"/>
      <c r="BK186" s="138"/>
      <c r="BL186" s="138"/>
      <c r="BM186" s="138"/>
      <c r="BN186" s="138"/>
      <c r="BO186" s="138"/>
      <c r="BP186" s="138"/>
      <c r="BQ186" s="138"/>
      <c r="BT186" s="138"/>
      <c r="CD186" s="138"/>
      <c r="CN186" s="138"/>
      <c r="CX186" s="138"/>
      <c r="DH186" s="138"/>
      <c r="DR186" s="138"/>
      <c r="EB186" s="138"/>
      <c r="EL186" s="138"/>
      <c r="EV186" s="138"/>
      <c r="FF186" s="138"/>
      <c r="FP186" s="138"/>
      <c r="FZ186" s="138"/>
      <c r="GJ186" s="138"/>
      <c r="GT186" s="138"/>
      <c r="HD186" s="138"/>
      <c r="HN186" s="138"/>
      <c r="HX186" s="138"/>
      <c r="IH186" s="138"/>
    </row>
    <row xmlns:x14ac="http://schemas.microsoft.com/office/spreadsheetml/2009/9/ac" r="187" s="3" customFormat="true" x14ac:dyDescent="0.25">
      <c r="A187" s="414"/>
      <c r="B187" s="138"/>
      <c r="L187" s="138"/>
      <c r="V187" s="138"/>
      <c r="AF187" s="138"/>
      <c r="AP187" s="138"/>
      <c r="AZ187" s="138"/>
      <c r="BJ187" s="138"/>
      <c r="BK187" s="138"/>
      <c r="BL187" s="138"/>
      <c r="BM187" s="138"/>
      <c r="BN187" s="138"/>
      <c r="BO187" s="138"/>
      <c r="BP187" s="138"/>
      <c r="BQ187" s="138"/>
      <c r="BT187" s="138"/>
      <c r="CD187" s="138"/>
      <c r="CN187" s="138"/>
      <c r="CX187" s="138"/>
      <c r="DH187" s="138"/>
      <c r="DR187" s="138"/>
      <c r="EB187" s="138"/>
      <c r="EL187" s="138"/>
      <c r="EV187" s="138"/>
      <c r="FF187" s="138"/>
      <c r="FP187" s="138"/>
      <c r="FZ187" s="138"/>
      <c r="GJ187" s="138"/>
      <c r="GT187" s="138"/>
      <c r="HD187" s="138"/>
      <c r="HN187" s="138"/>
      <c r="HX187" s="138"/>
      <c r="IH187" s="138"/>
    </row>
    <row xmlns:x14ac="http://schemas.microsoft.com/office/spreadsheetml/2009/9/ac" r="188" s="3" customFormat="true" x14ac:dyDescent="0.25">
      <c r="A188" s="414"/>
      <c r="B188" s="138"/>
      <c r="L188" s="138"/>
      <c r="V188" s="138"/>
      <c r="AF188" s="138"/>
      <c r="AP188" s="138"/>
      <c r="AZ188" s="138"/>
      <c r="BJ188" s="138"/>
      <c r="BK188" s="138"/>
      <c r="BL188" s="138"/>
      <c r="BM188" s="138"/>
      <c r="BN188" s="138"/>
      <c r="BO188" s="138"/>
      <c r="BP188" s="138"/>
      <c r="BQ188" s="138"/>
      <c r="BT188" s="138"/>
      <c r="CD188" s="138"/>
      <c r="CN188" s="138"/>
      <c r="CX188" s="138"/>
      <c r="DH188" s="138"/>
      <c r="DR188" s="138"/>
      <c r="EB188" s="138"/>
      <c r="EL188" s="138"/>
      <c r="EV188" s="138"/>
      <c r="FF188" s="138"/>
      <c r="FP188" s="138"/>
      <c r="FZ188" s="138"/>
      <c r="GJ188" s="138"/>
      <c r="GT188" s="138"/>
      <c r="HD188" s="138"/>
      <c r="HN188" s="138"/>
      <c r="HX188" s="138"/>
      <c r="IH188" s="138"/>
    </row>
    <row xmlns:x14ac="http://schemas.microsoft.com/office/spreadsheetml/2009/9/ac" r="189" s="3" customFormat="true" x14ac:dyDescent="0.25">
      <c r="A189" s="414"/>
      <c r="B189" s="138"/>
      <c r="L189" s="138"/>
      <c r="V189" s="138"/>
      <c r="AF189" s="138"/>
      <c r="AP189" s="138"/>
      <c r="AZ189" s="138"/>
      <c r="BJ189" s="138"/>
      <c r="BK189" s="138"/>
      <c r="BL189" s="138"/>
      <c r="BM189" s="138"/>
      <c r="BN189" s="138"/>
      <c r="BO189" s="138"/>
      <c r="BP189" s="138"/>
      <c r="BQ189" s="138"/>
      <c r="BT189" s="138"/>
      <c r="CD189" s="138"/>
      <c r="CN189" s="138"/>
      <c r="CX189" s="138"/>
      <c r="DH189" s="138"/>
      <c r="DR189" s="138"/>
      <c r="EB189" s="138"/>
      <c r="EL189" s="138"/>
      <c r="EV189" s="138"/>
      <c r="FF189" s="138"/>
      <c r="FP189" s="138"/>
      <c r="FZ189" s="138"/>
      <c r="GJ189" s="138"/>
      <c r="GT189" s="138"/>
      <c r="HD189" s="138"/>
      <c r="HN189" s="138"/>
      <c r="HX189" s="138"/>
      <c r="IH189" s="138"/>
    </row>
    <row xmlns:x14ac="http://schemas.microsoft.com/office/spreadsheetml/2009/9/ac" r="190" s="3" customFormat="true" x14ac:dyDescent="0.25">
      <c r="A190" s="414"/>
      <c r="B190" s="138"/>
      <c r="L190" s="138"/>
      <c r="V190" s="138"/>
      <c r="AF190" s="138"/>
      <c r="AP190" s="138"/>
      <c r="AZ190" s="138"/>
      <c r="BJ190" s="138"/>
      <c r="BK190" s="138"/>
      <c r="BL190" s="138"/>
      <c r="BM190" s="138"/>
      <c r="BN190" s="138"/>
      <c r="BO190" s="138"/>
      <c r="BP190" s="138"/>
      <c r="BQ190" s="138"/>
      <c r="BT190" s="138"/>
      <c r="CD190" s="138"/>
      <c r="CN190" s="138"/>
      <c r="CX190" s="138"/>
      <c r="DH190" s="138"/>
      <c r="DR190" s="138"/>
      <c r="EB190" s="138"/>
      <c r="EL190" s="138"/>
      <c r="EV190" s="138"/>
      <c r="FF190" s="138"/>
      <c r="FP190" s="138"/>
      <c r="FZ190" s="138"/>
      <c r="GJ190" s="138"/>
      <c r="GT190" s="138"/>
      <c r="HD190" s="138"/>
      <c r="HN190" s="138"/>
      <c r="HX190" s="138"/>
      <c r="IH190" s="138"/>
    </row>
    <row xmlns:x14ac="http://schemas.microsoft.com/office/spreadsheetml/2009/9/ac" r="191" s="3" customFormat="true" x14ac:dyDescent="0.25">
      <c r="A191" s="414"/>
      <c r="B191" s="138"/>
      <c r="L191" s="138"/>
      <c r="V191" s="138"/>
      <c r="AF191" s="138"/>
      <c r="AP191" s="138"/>
      <c r="AZ191" s="138"/>
      <c r="BJ191" s="138"/>
      <c r="BK191" s="138"/>
      <c r="BL191" s="138"/>
      <c r="BM191" s="138"/>
      <c r="BN191" s="138"/>
      <c r="BO191" s="138"/>
      <c r="BP191" s="138"/>
      <c r="BQ191" s="138"/>
      <c r="BT191" s="138"/>
      <c r="CD191" s="138"/>
      <c r="CN191" s="138"/>
      <c r="CX191" s="138"/>
      <c r="DH191" s="138"/>
      <c r="DR191" s="138"/>
      <c r="EB191" s="138"/>
      <c r="EL191" s="138"/>
      <c r="EV191" s="138"/>
      <c r="FF191" s="138"/>
      <c r="FP191" s="138"/>
      <c r="FZ191" s="138"/>
      <c r="GJ191" s="138"/>
      <c r="GT191" s="138"/>
      <c r="HD191" s="138"/>
      <c r="HN191" s="138"/>
      <c r="HX191" s="138"/>
      <c r="IH191" s="138"/>
    </row>
    <row xmlns:x14ac="http://schemas.microsoft.com/office/spreadsheetml/2009/9/ac" r="192" s="3" customFormat="true" x14ac:dyDescent="0.25">
      <c r="A192" s="414"/>
      <c r="B192" s="138"/>
      <c r="L192" s="138"/>
      <c r="V192" s="138"/>
      <c r="AF192" s="138"/>
      <c r="AP192" s="138"/>
      <c r="AZ192" s="138"/>
      <c r="BJ192" s="138"/>
      <c r="BK192" s="138"/>
      <c r="BL192" s="138"/>
      <c r="BM192" s="138"/>
      <c r="BN192" s="138"/>
      <c r="BO192" s="138"/>
      <c r="BP192" s="138"/>
      <c r="BQ192" s="138"/>
      <c r="BT192" s="138"/>
      <c r="CD192" s="138"/>
      <c r="CN192" s="138"/>
      <c r="CX192" s="138"/>
      <c r="DH192" s="138"/>
      <c r="DR192" s="138"/>
      <c r="EB192" s="138"/>
      <c r="EL192" s="138"/>
      <c r="EV192" s="138"/>
      <c r="FF192" s="138"/>
      <c r="FP192" s="138"/>
      <c r="FZ192" s="138"/>
      <c r="GJ192" s="138"/>
      <c r="GT192" s="138"/>
      <c r="HD192" s="138"/>
      <c r="HN192" s="138"/>
      <c r="HX192" s="138"/>
      <c r="IH192" s="138"/>
    </row>
    <row xmlns:x14ac="http://schemas.microsoft.com/office/spreadsheetml/2009/9/ac" r="193" s="3" customFormat="true" x14ac:dyDescent="0.25">
      <c r="A193" s="414"/>
      <c r="B193" s="138"/>
      <c r="L193" s="138"/>
      <c r="V193" s="138"/>
      <c r="AF193" s="138"/>
      <c r="AP193" s="138"/>
      <c r="AZ193" s="138"/>
      <c r="BJ193" s="138"/>
      <c r="BK193" s="138"/>
      <c r="BL193" s="138"/>
      <c r="BM193" s="138"/>
      <c r="BN193" s="138"/>
      <c r="BO193" s="138"/>
      <c r="BP193" s="138"/>
      <c r="BQ193" s="138"/>
      <c r="BT193" s="138"/>
      <c r="CD193" s="138"/>
      <c r="CN193" s="138"/>
      <c r="CX193" s="138"/>
      <c r="DH193" s="138"/>
      <c r="DR193" s="138"/>
      <c r="EB193" s="138"/>
      <c r="EL193" s="138"/>
      <c r="EV193" s="138"/>
      <c r="FF193" s="138"/>
      <c r="FP193" s="138"/>
      <c r="FZ193" s="138"/>
      <c r="GJ193" s="138"/>
      <c r="GT193" s="138"/>
      <c r="HD193" s="138"/>
      <c r="HN193" s="138"/>
      <c r="HX193" s="138"/>
      <c r="IH193" s="138"/>
    </row>
    <row xmlns:x14ac="http://schemas.microsoft.com/office/spreadsheetml/2009/9/ac" r="194" s="3" customFormat="true" x14ac:dyDescent="0.25">
      <c r="A194" s="414"/>
      <c r="B194" s="138"/>
      <c r="L194" s="138"/>
      <c r="V194" s="138"/>
      <c r="AF194" s="138"/>
      <c r="AP194" s="138"/>
      <c r="AZ194" s="138"/>
      <c r="BJ194" s="138"/>
      <c r="BK194" s="138"/>
      <c r="BL194" s="138"/>
      <c r="BM194" s="138"/>
      <c r="BN194" s="138"/>
      <c r="BO194" s="138"/>
      <c r="BP194" s="138"/>
      <c r="BQ194" s="138"/>
      <c r="BT194" s="138"/>
      <c r="CD194" s="138"/>
      <c r="CN194" s="138"/>
      <c r="CX194" s="138"/>
      <c r="DH194" s="138"/>
      <c r="DR194" s="138"/>
      <c r="EB194" s="138"/>
      <c r="EL194" s="138"/>
      <c r="EV194" s="138"/>
      <c r="FF194" s="138"/>
      <c r="FP194" s="138"/>
      <c r="FZ194" s="138"/>
      <c r="GJ194" s="138"/>
      <c r="GT194" s="138"/>
      <c r="HD194" s="138"/>
      <c r="HN194" s="138"/>
      <c r="HX194" s="138"/>
      <c r="IH194" s="138"/>
    </row>
    <row xmlns:x14ac="http://schemas.microsoft.com/office/spreadsheetml/2009/9/ac" r="195" s="3" customFormat="true" x14ac:dyDescent="0.25">
      <c r="A195" s="414"/>
      <c r="B195" s="138"/>
      <c r="L195" s="138"/>
      <c r="V195" s="138"/>
      <c r="AF195" s="138"/>
      <c r="AP195" s="138"/>
      <c r="AZ195" s="138"/>
      <c r="BJ195" s="138"/>
      <c r="BK195" s="138"/>
      <c r="BL195" s="138"/>
      <c r="BM195" s="138"/>
      <c r="BN195" s="138"/>
      <c r="BO195" s="138"/>
      <c r="BP195" s="138"/>
      <c r="BQ195" s="138"/>
      <c r="BT195" s="138"/>
      <c r="CD195" s="138"/>
      <c r="CN195" s="138"/>
      <c r="CX195" s="138"/>
      <c r="DH195" s="138"/>
      <c r="DR195" s="138"/>
      <c r="EB195" s="138"/>
      <c r="EL195" s="138"/>
      <c r="EV195" s="138"/>
      <c r="FF195" s="138"/>
      <c r="FP195" s="138"/>
      <c r="FZ195" s="138"/>
      <c r="GJ195" s="138"/>
      <c r="GT195" s="138"/>
      <c r="HD195" s="138"/>
      <c r="HN195" s="138"/>
      <c r="HX195" s="138"/>
      <c r="IH195" s="138"/>
    </row>
    <row xmlns:x14ac="http://schemas.microsoft.com/office/spreadsheetml/2009/9/ac" r="196" s="3" customFormat="true" x14ac:dyDescent="0.25">
      <c r="A196" s="414"/>
      <c r="B196" s="138"/>
      <c r="L196" s="138"/>
      <c r="V196" s="138"/>
      <c r="AF196" s="138"/>
      <c r="AP196" s="138"/>
      <c r="AZ196" s="138"/>
      <c r="BJ196" s="138"/>
      <c r="BK196" s="138"/>
      <c r="BL196" s="138"/>
      <c r="BM196" s="138"/>
      <c r="BN196" s="138"/>
      <c r="BO196" s="138"/>
      <c r="BP196" s="138"/>
      <c r="BQ196" s="138"/>
      <c r="BT196" s="138"/>
      <c r="CD196" s="138"/>
      <c r="CN196" s="138"/>
      <c r="CX196" s="138"/>
      <c r="DH196" s="138"/>
      <c r="DR196" s="138"/>
      <c r="EB196" s="138"/>
      <c r="EL196" s="138"/>
      <c r="EV196" s="138"/>
      <c r="FF196" s="138"/>
      <c r="FP196" s="138"/>
      <c r="FZ196" s="138"/>
      <c r="GJ196" s="138"/>
      <c r="GT196" s="138"/>
      <c r="HD196" s="138"/>
      <c r="HN196" s="138"/>
      <c r="HX196" s="138"/>
      <c r="IH196" s="138"/>
    </row>
    <row xmlns:x14ac="http://schemas.microsoft.com/office/spreadsheetml/2009/9/ac" r="197" s="3" customFormat="true" x14ac:dyDescent="0.25">
      <c r="A197" s="414"/>
      <c r="B197" s="138"/>
      <c r="L197" s="138"/>
      <c r="V197" s="138"/>
      <c r="AF197" s="138"/>
      <c r="AP197" s="138"/>
      <c r="AZ197" s="138"/>
      <c r="BJ197" s="138"/>
      <c r="BK197" s="138"/>
      <c r="BL197" s="138"/>
      <c r="BM197" s="138"/>
      <c r="BN197" s="138"/>
      <c r="BO197" s="138"/>
      <c r="BP197" s="138"/>
      <c r="BQ197" s="138"/>
      <c r="BT197" s="138"/>
      <c r="CD197" s="138"/>
      <c r="CN197" s="138"/>
      <c r="CX197" s="138"/>
      <c r="DH197" s="138"/>
      <c r="DR197" s="138"/>
      <c r="EB197" s="138"/>
      <c r="EL197" s="138"/>
      <c r="EV197" s="138"/>
      <c r="FF197" s="138"/>
      <c r="FP197" s="138"/>
      <c r="FZ197" s="138"/>
      <c r="GJ197" s="138"/>
      <c r="GT197" s="138"/>
      <c r="HD197" s="138"/>
      <c r="HN197" s="138"/>
      <c r="HX197" s="138"/>
      <c r="IH197" s="138"/>
    </row>
    <row xmlns:x14ac="http://schemas.microsoft.com/office/spreadsheetml/2009/9/ac" r="198" s="3" customFormat="true" x14ac:dyDescent="0.25">
      <c r="A198" s="414"/>
      <c r="B198" s="138"/>
      <c r="L198" s="138"/>
      <c r="V198" s="138"/>
      <c r="AF198" s="138"/>
      <c r="AP198" s="138"/>
      <c r="AZ198" s="138"/>
      <c r="BJ198" s="138"/>
      <c r="BK198" s="138"/>
      <c r="BL198" s="138"/>
      <c r="BM198" s="138"/>
      <c r="BN198" s="138"/>
      <c r="BO198" s="138"/>
      <c r="BP198" s="138"/>
      <c r="BQ198" s="138"/>
      <c r="BT198" s="138"/>
      <c r="CD198" s="138"/>
      <c r="CN198" s="138"/>
      <c r="CX198" s="138"/>
      <c r="DH198" s="138"/>
      <c r="DR198" s="138"/>
      <c r="EB198" s="138"/>
      <c r="EL198" s="138"/>
      <c r="EV198" s="138"/>
      <c r="FF198" s="138"/>
      <c r="FP198" s="138"/>
      <c r="FZ198" s="138"/>
      <c r="GJ198" s="138"/>
      <c r="GT198" s="138"/>
      <c r="HD198" s="138"/>
      <c r="HN198" s="138"/>
      <c r="HX198" s="138"/>
      <c r="IH198" s="138"/>
    </row>
    <row xmlns:x14ac="http://schemas.microsoft.com/office/spreadsheetml/2009/9/ac" r="199" s="3" customFormat="true" x14ac:dyDescent="0.25">
      <c r="A199" s="414"/>
      <c r="B199" s="138"/>
      <c r="L199" s="138"/>
      <c r="V199" s="138"/>
      <c r="AF199" s="138"/>
      <c r="AP199" s="138"/>
      <c r="AZ199" s="138"/>
      <c r="BJ199" s="138"/>
      <c r="BK199" s="138"/>
      <c r="BL199" s="138"/>
      <c r="BM199" s="138"/>
      <c r="BN199" s="138"/>
      <c r="BO199" s="138"/>
      <c r="BP199" s="138"/>
      <c r="BQ199" s="138"/>
      <c r="BT199" s="138"/>
      <c r="CD199" s="138"/>
      <c r="CN199" s="138"/>
      <c r="CX199" s="138"/>
      <c r="DH199" s="138"/>
      <c r="DR199" s="138"/>
      <c r="EB199" s="138"/>
      <c r="EL199" s="138"/>
      <c r="EV199" s="138"/>
      <c r="FF199" s="138"/>
      <c r="FP199" s="138"/>
      <c r="FZ199" s="138"/>
      <c r="GJ199" s="138"/>
      <c r="GT199" s="138"/>
      <c r="HD199" s="138"/>
      <c r="HN199" s="138"/>
      <c r="HX199" s="138"/>
      <c r="IH199" s="138"/>
    </row>
    <row xmlns:x14ac="http://schemas.microsoft.com/office/spreadsheetml/2009/9/ac" r="200" s="3" customFormat="true" x14ac:dyDescent="0.25">
      <c r="A200" s="414"/>
      <c r="B200" s="138"/>
      <c r="L200" s="138"/>
      <c r="V200" s="138"/>
      <c r="AF200" s="138"/>
      <c r="AP200" s="138"/>
      <c r="AZ200" s="138"/>
      <c r="BJ200" s="138"/>
      <c r="BK200" s="138"/>
      <c r="BL200" s="138"/>
      <c r="BM200" s="138"/>
      <c r="BN200" s="138"/>
      <c r="BO200" s="138"/>
      <c r="BP200" s="138"/>
      <c r="BQ200" s="138"/>
      <c r="BT200" s="138"/>
      <c r="CD200" s="138"/>
      <c r="CN200" s="138"/>
      <c r="CX200" s="138"/>
      <c r="DH200" s="138"/>
      <c r="DR200" s="138"/>
      <c r="EB200" s="138"/>
      <c r="EL200" s="138"/>
      <c r="EV200" s="138"/>
      <c r="FF200" s="138"/>
      <c r="FP200" s="138"/>
      <c r="FZ200" s="138"/>
      <c r="GJ200" s="138"/>
      <c r="GT200" s="138"/>
      <c r="HD200" s="138"/>
      <c r="HN200" s="138"/>
      <c r="HX200" s="138"/>
      <c r="IH200" s="138"/>
    </row>
    <row xmlns:x14ac="http://schemas.microsoft.com/office/spreadsheetml/2009/9/ac" r="201" s="3" customFormat="true" x14ac:dyDescent="0.25">
      <c r="A201" s="414"/>
      <c r="B201" s="138"/>
      <c r="L201" s="138"/>
      <c r="V201" s="138"/>
      <c r="AF201" s="138"/>
      <c r="AP201" s="138"/>
      <c r="AZ201" s="138"/>
      <c r="BJ201" s="138"/>
      <c r="BK201" s="138"/>
      <c r="BL201" s="138"/>
      <c r="BM201" s="138"/>
      <c r="BN201" s="138"/>
      <c r="BO201" s="138"/>
      <c r="BP201" s="138"/>
      <c r="BQ201" s="138"/>
      <c r="BT201" s="138"/>
      <c r="CD201" s="138"/>
      <c r="CN201" s="138"/>
      <c r="CX201" s="138"/>
      <c r="DH201" s="138"/>
      <c r="DR201" s="138"/>
      <c r="EB201" s="138"/>
      <c r="EL201" s="138"/>
      <c r="EV201" s="138"/>
      <c r="FF201" s="138"/>
      <c r="FP201" s="138"/>
      <c r="FZ201" s="138"/>
      <c r="GJ201" s="138"/>
      <c r="GT201" s="138"/>
      <c r="HD201" s="138"/>
      <c r="HN201" s="138"/>
      <c r="HX201" s="138"/>
      <c r="IH201" s="138"/>
    </row>
    <row xmlns:x14ac="http://schemas.microsoft.com/office/spreadsheetml/2009/9/ac" r="202" s="3" customFormat="true" x14ac:dyDescent="0.25">
      <c r="A202" s="414"/>
      <c r="B202" s="138"/>
      <c r="L202" s="138"/>
      <c r="V202" s="138"/>
      <c r="AF202" s="138"/>
      <c r="AP202" s="138"/>
      <c r="AZ202" s="138"/>
      <c r="BJ202" s="138"/>
      <c r="BK202" s="138"/>
      <c r="BL202" s="138"/>
      <c r="BM202" s="138"/>
      <c r="BN202" s="138"/>
      <c r="BO202" s="138"/>
      <c r="BP202" s="138"/>
      <c r="BQ202" s="138"/>
      <c r="BT202" s="138"/>
      <c r="CD202" s="138"/>
      <c r="CN202" s="138"/>
      <c r="CX202" s="138"/>
      <c r="DH202" s="138"/>
      <c r="DR202" s="138"/>
      <c r="EB202" s="138"/>
      <c r="EL202" s="138"/>
      <c r="EV202" s="138"/>
      <c r="FF202" s="138"/>
      <c r="FP202" s="138"/>
      <c r="FZ202" s="138"/>
      <c r="GJ202" s="138"/>
      <c r="GT202" s="138"/>
      <c r="HD202" s="138"/>
      <c r="HN202" s="138"/>
      <c r="HX202" s="138"/>
      <c r="IH202" s="138"/>
    </row>
    <row xmlns:x14ac="http://schemas.microsoft.com/office/spreadsheetml/2009/9/ac" r="203" s="3" customFormat="true" x14ac:dyDescent="0.25">
      <c r="A203" s="414"/>
      <c r="B203" s="138"/>
      <c r="L203" s="138"/>
      <c r="V203" s="138"/>
      <c r="AF203" s="138"/>
      <c r="AP203" s="138"/>
      <c r="AZ203" s="138"/>
      <c r="BJ203" s="138"/>
      <c r="BK203" s="138"/>
      <c r="BL203" s="138"/>
      <c r="BM203" s="138"/>
      <c r="BN203" s="138"/>
      <c r="BO203" s="138"/>
      <c r="BP203" s="138"/>
      <c r="BQ203" s="138"/>
      <c r="BT203" s="138"/>
      <c r="CD203" s="138"/>
      <c r="CN203" s="138"/>
      <c r="CX203" s="138"/>
      <c r="DH203" s="138"/>
      <c r="DR203" s="138"/>
      <c r="EB203" s="138"/>
      <c r="EL203" s="138"/>
      <c r="EV203" s="138"/>
      <c r="FF203" s="138"/>
      <c r="FP203" s="138"/>
      <c r="FZ203" s="138"/>
      <c r="GJ203" s="138"/>
      <c r="GT203" s="138"/>
      <c r="HD203" s="138"/>
      <c r="HN203" s="138"/>
      <c r="HX203" s="138"/>
      <c r="IH203" s="138"/>
    </row>
    <row xmlns:x14ac="http://schemas.microsoft.com/office/spreadsheetml/2009/9/ac" r="204" s="3" customFormat="true" x14ac:dyDescent="0.25">
      <c r="A204" s="414"/>
      <c r="B204" s="138"/>
      <c r="L204" s="138"/>
      <c r="V204" s="138"/>
      <c r="AF204" s="138"/>
      <c r="AP204" s="138"/>
      <c r="AZ204" s="138"/>
      <c r="BJ204" s="138"/>
      <c r="BK204" s="138"/>
      <c r="BL204" s="138"/>
      <c r="BM204" s="138"/>
      <c r="BN204" s="138"/>
      <c r="BO204" s="138"/>
      <c r="BP204" s="138"/>
      <c r="BQ204" s="138"/>
      <c r="BT204" s="138"/>
      <c r="CD204" s="138"/>
      <c r="CN204" s="138"/>
      <c r="CX204" s="138"/>
      <c r="DH204" s="138"/>
      <c r="DR204" s="138"/>
      <c r="EB204" s="138"/>
      <c r="EL204" s="138"/>
      <c r="EV204" s="138"/>
      <c r="FF204" s="138"/>
      <c r="FP204" s="138"/>
      <c r="FZ204" s="138"/>
      <c r="GJ204" s="138"/>
      <c r="GT204" s="138"/>
      <c r="HD204" s="138"/>
      <c r="HN204" s="138"/>
      <c r="HX204" s="138"/>
      <c r="IH204" s="138"/>
    </row>
    <row xmlns:x14ac="http://schemas.microsoft.com/office/spreadsheetml/2009/9/ac" r="205" s="3" customFormat="true" x14ac:dyDescent="0.25">
      <c r="A205" s="414"/>
      <c r="B205" s="138"/>
      <c r="L205" s="138"/>
      <c r="V205" s="138"/>
      <c r="AF205" s="138"/>
      <c r="AP205" s="138"/>
      <c r="AZ205" s="138"/>
      <c r="BJ205" s="138"/>
      <c r="BK205" s="138"/>
      <c r="BL205" s="138"/>
      <c r="BM205" s="138"/>
      <c r="BN205" s="138"/>
      <c r="BO205" s="138"/>
      <c r="BP205" s="138"/>
      <c r="BQ205" s="138"/>
      <c r="BT205" s="138"/>
      <c r="CD205" s="138"/>
      <c r="CN205" s="138"/>
      <c r="CX205" s="138"/>
      <c r="DH205" s="138"/>
      <c r="DR205" s="138"/>
      <c r="EB205" s="138"/>
      <c r="EL205" s="138"/>
      <c r="EV205" s="138"/>
      <c r="FF205" s="138"/>
      <c r="FP205" s="138"/>
      <c r="FZ205" s="138"/>
      <c r="GJ205" s="138"/>
      <c r="GT205" s="138"/>
      <c r="HD205" s="138"/>
      <c r="HN205" s="138"/>
      <c r="HX205" s="138"/>
      <c r="IH205" s="138"/>
    </row>
    <row xmlns:x14ac="http://schemas.microsoft.com/office/spreadsheetml/2009/9/ac" r="206" s="3" customFormat="true" x14ac:dyDescent="0.25">
      <c r="A206" s="414"/>
      <c r="B206" s="138"/>
      <c r="L206" s="138"/>
      <c r="V206" s="138"/>
      <c r="AF206" s="138"/>
      <c r="AP206" s="138"/>
      <c r="AZ206" s="138"/>
      <c r="BJ206" s="138"/>
      <c r="BK206" s="138"/>
      <c r="BL206" s="138"/>
      <c r="BM206" s="138"/>
      <c r="BN206" s="138"/>
      <c r="BO206" s="138"/>
      <c r="BP206" s="138"/>
      <c r="BQ206" s="138"/>
      <c r="BT206" s="138"/>
      <c r="CD206" s="138"/>
      <c r="CN206" s="138"/>
      <c r="CX206" s="138"/>
      <c r="DH206" s="138"/>
      <c r="DR206" s="138"/>
      <c r="EB206" s="138"/>
      <c r="EL206" s="138"/>
      <c r="EV206" s="138"/>
      <c r="FF206" s="138"/>
      <c r="FP206" s="138"/>
      <c r="FZ206" s="138"/>
      <c r="GJ206" s="138"/>
      <c r="GT206" s="138"/>
      <c r="HD206" s="138"/>
      <c r="HN206" s="138"/>
      <c r="HX206" s="138"/>
      <c r="IH206" s="138"/>
    </row>
    <row xmlns:x14ac="http://schemas.microsoft.com/office/spreadsheetml/2009/9/ac" r="207" s="3" customFormat="true" x14ac:dyDescent="0.25">
      <c r="A207" s="414"/>
      <c r="B207" s="138"/>
      <c r="L207" s="138"/>
      <c r="V207" s="138"/>
      <c r="AF207" s="138"/>
      <c r="AP207" s="138"/>
      <c r="AZ207" s="138"/>
      <c r="BJ207" s="138"/>
      <c r="BK207" s="138"/>
      <c r="BL207" s="138"/>
      <c r="BM207" s="138"/>
      <c r="BN207" s="138"/>
      <c r="BO207" s="138"/>
      <c r="BP207" s="138"/>
      <c r="BQ207" s="138"/>
      <c r="BT207" s="138"/>
      <c r="CD207" s="138"/>
      <c r="CN207" s="138"/>
      <c r="CX207" s="138"/>
      <c r="DH207" s="138"/>
      <c r="DR207" s="138"/>
      <c r="EB207" s="138"/>
      <c r="EL207" s="138"/>
      <c r="EV207" s="138"/>
      <c r="FF207" s="138"/>
      <c r="FP207" s="138"/>
      <c r="FZ207" s="138"/>
      <c r="GJ207" s="138"/>
      <c r="GT207" s="138"/>
      <c r="HD207" s="138"/>
      <c r="HN207" s="138"/>
      <c r="HX207" s="138"/>
      <c r="IH207" s="138"/>
    </row>
    <row xmlns:x14ac="http://schemas.microsoft.com/office/spreadsheetml/2009/9/ac" r="208" s="3" customFormat="true" x14ac:dyDescent="0.25">
      <c r="A208" s="414"/>
      <c r="B208" s="138"/>
      <c r="L208" s="138"/>
      <c r="V208" s="138"/>
      <c r="AF208" s="138"/>
      <c r="AP208" s="138"/>
      <c r="AZ208" s="138"/>
      <c r="BJ208" s="138"/>
      <c r="BK208" s="138"/>
      <c r="BL208" s="138"/>
      <c r="BM208" s="138"/>
      <c r="BN208" s="138"/>
      <c r="BO208" s="138"/>
      <c r="BP208" s="138"/>
      <c r="BQ208" s="138"/>
      <c r="BT208" s="138"/>
      <c r="CD208" s="138"/>
      <c r="CN208" s="138"/>
      <c r="CX208" s="138"/>
      <c r="DH208" s="138"/>
      <c r="DR208" s="138"/>
      <c r="EB208" s="138"/>
      <c r="EL208" s="138"/>
      <c r="EV208" s="138"/>
      <c r="FF208" s="138"/>
      <c r="FP208" s="138"/>
      <c r="FZ208" s="138"/>
      <c r="GJ208" s="138"/>
      <c r="GT208" s="138"/>
      <c r="HD208" s="138"/>
      <c r="HN208" s="138"/>
      <c r="HX208" s="138"/>
      <c r="IH208" s="138"/>
    </row>
    <row xmlns:x14ac="http://schemas.microsoft.com/office/spreadsheetml/2009/9/ac" r="209" s="3" customFormat="true" x14ac:dyDescent="0.25">
      <c r="A209" s="414"/>
      <c r="B209" s="138"/>
      <c r="L209" s="138"/>
      <c r="V209" s="138"/>
      <c r="AF209" s="138"/>
      <c r="AP209" s="138"/>
      <c r="AZ209" s="138"/>
      <c r="BJ209" s="138"/>
      <c r="BK209" s="138"/>
      <c r="BL209" s="138"/>
      <c r="BM209" s="138"/>
      <c r="BN209" s="138"/>
      <c r="BO209" s="138"/>
      <c r="BP209" s="138"/>
      <c r="BQ209" s="138"/>
      <c r="BT209" s="138"/>
      <c r="CD209" s="138"/>
      <c r="CN209" s="138"/>
      <c r="CX209" s="138"/>
      <c r="DH209" s="138"/>
      <c r="DR209" s="138"/>
      <c r="EB209" s="138"/>
      <c r="EL209" s="138"/>
      <c r="EV209" s="138"/>
      <c r="FF209" s="138"/>
      <c r="FP209" s="138"/>
      <c r="FZ209" s="138"/>
      <c r="GJ209" s="138"/>
      <c r="GT209" s="138"/>
      <c r="HD209" s="138"/>
      <c r="HN209" s="138"/>
      <c r="HX209" s="138"/>
      <c r="IH209" s="138"/>
    </row>
    <row xmlns:x14ac="http://schemas.microsoft.com/office/spreadsheetml/2009/9/ac" r="210" s="3" customFormat="true" x14ac:dyDescent="0.25">
      <c r="A210" s="414"/>
      <c r="B210" s="138"/>
      <c r="L210" s="138"/>
      <c r="V210" s="138"/>
      <c r="AF210" s="138"/>
      <c r="AP210" s="138"/>
      <c r="AZ210" s="138"/>
      <c r="BJ210" s="138"/>
      <c r="BK210" s="138"/>
      <c r="BL210" s="138"/>
      <c r="BM210" s="138"/>
      <c r="BN210" s="138"/>
      <c r="BO210" s="138"/>
      <c r="BP210" s="138"/>
      <c r="BQ210" s="138"/>
      <c r="BT210" s="138"/>
      <c r="CD210" s="138"/>
      <c r="CN210" s="138"/>
      <c r="CX210" s="138"/>
      <c r="DH210" s="138"/>
      <c r="DR210" s="138"/>
      <c r="EB210" s="138"/>
      <c r="EL210" s="138"/>
      <c r="EV210" s="138"/>
      <c r="FF210" s="138"/>
      <c r="FP210" s="138"/>
      <c r="FZ210" s="138"/>
      <c r="GJ210" s="138"/>
      <c r="GT210" s="138"/>
      <c r="HD210" s="138"/>
      <c r="HN210" s="138"/>
      <c r="HX210" s="138"/>
      <c r="IH210" s="138"/>
    </row>
    <row xmlns:x14ac="http://schemas.microsoft.com/office/spreadsheetml/2009/9/ac" r="211" s="3" customFormat="true" x14ac:dyDescent="0.25">
      <c r="A211" s="414"/>
      <c r="B211" s="138"/>
      <c r="L211" s="138"/>
      <c r="V211" s="138"/>
      <c r="AF211" s="138"/>
      <c r="AP211" s="138"/>
      <c r="AZ211" s="138"/>
      <c r="BJ211" s="138"/>
      <c r="BK211" s="138"/>
      <c r="BL211" s="138"/>
      <c r="BM211" s="138"/>
      <c r="BN211" s="138"/>
      <c r="BO211" s="138"/>
      <c r="BP211" s="138"/>
      <c r="BQ211" s="138"/>
      <c r="BT211" s="138"/>
      <c r="CD211" s="138"/>
      <c r="CN211" s="138"/>
      <c r="CX211" s="138"/>
      <c r="DH211" s="138"/>
      <c r="DR211" s="138"/>
      <c r="EB211" s="138"/>
      <c r="EL211" s="138"/>
      <c r="EV211" s="138"/>
      <c r="FF211" s="138"/>
      <c r="FP211" s="138"/>
      <c r="FZ211" s="138"/>
      <c r="GJ211" s="138"/>
      <c r="GT211" s="138"/>
      <c r="HD211" s="138"/>
      <c r="HN211" s="138"/>
      <c r="HX211" s="138"/>
      <c r="IH211" s="138"/>
    </row>
    <row xmlns:x14ac="http://schemas.microsoft.com/office/spreadsheetml/2009/9/ac" r="212" s="3" customFormat="true" x14ac:dyDescent="0.25">
      <c r="A212" s="414"/>
      <c r="B212" s="138"/>
      <c r="L212" s="138"/>
      <c r="V212" s="138"/>
      <c r="AF212" s="138"/>
      <c r="AP212" s="138"/>
      <c r="AZ212" s="138"/>
      <c r="BJ212" s="138"/>
      <c r="BK212" s="138"/>
      <c r="BL212" s="138"/>
      <c r="BM212" s="138"/>
      <c r="BN212" s="138"/>
      <c r="BO212" s="138"/>
      <c r="BP212" s="138"/>
      <c r="BQ212" s="138"/>
      <c r="BT212" s="138"/>
      <c r="CD212" s="138"/>
      <c r="CN212" s="138"/>
      <c r="CX212" s="138"/>
      <c r="DH212" s="138"/>
      <c r="DR212" s="138"/>
      <c r="EB212" s="138"/>
      <c r="EL212" s="138"/>
      <c r="EV212" s="138"/>
      <c r="FF212" s="138"/>
      <c r="FP212" s="138"/>
      <c r="FZ212" s="138"/>
      <c r="GJ212" s="138"/>
      <c r="GT212" s="138"/>
      <c r="HD212" s="138"/>
      <c r="HN212" s="138"/>
      <c r="HX212" s="138"/>
      <c r="IH212" s="138"/>
    </row>
    <row xmlns:x14ac="http://schemas.microsoft.com/office/spreadsheetml/2009/9/ac" r="213" s="3" customFormat="true" x14ac:dyDescent="0.25">
      <c r="A213" s="414"/>
      <c r="B213" s="138"/>
      <c r="L213" s="138"/>
      <c r="V213" s="138"/>
      <c r="AF213" s="138"/>
      <c r="AP213" s="138"/>
      <c r="AZ213" s="138"/>
      <c r="BJ213" s="138"/>
      <c r="BK213" s="138"/>
      <c r="BL213" s="138"/>
      <c r="BM213" s="138"/>
      <c r="BN213" s="138"/>
      <c r="BO213" s="138"/>
      <c r="BP213" s="138"/>
      <c r="BQ213" s="138"/>
      <c r="BT213" s="138"/>
      <c r="CD213" s="138"/>
      <c r="CN213" s="138"/>
      <c r="CX213" s="138"/>
      <c r="DH213" s="138"/>
      <c r="DR213" s="138"/>
      <c r="EB213" s="138"/>
      <c r="EL213" s="138"/>
      <c r="EV213" s="138"/>
      <c r="FF213" s="138"/>
      <c r="FP213" s="138"/>
      <c r="FZ213" s="138"/>
      <c r="GJ213" s="138"/>
      <c r="GT213" s="138"/>
      <c r="HD213" s="138"/>
      <c r="HN213" s="138"/>
      <c r="HX213" s="138"/>
      <c r="IH213" s="138"/>
    </row>
    <row xmlns:x14ac="http://schemas.microsoft.com/office/spreadsheetml/2009/9/ac" r="214" s="3" customFormat="true" x14ac:dyDescent="0.25">
      <c r="A214" s="414"/>
      <c r="B214" s="138"/>
      <c r="L214" s="138"/>
      <c r="V214" s="138"/>
      <c r="AF214" s="138"/>
      <c r="AP214" s="138"/>
      <c r="AZ214" s="138"/>
      <c r="BJ214" s="138"/>
      <c r="BK214" s="138"/>
      <c r="BL214" s="138"/>
      <c r="BM214" s="138"/>
      <c r="BN214" s="138"/>
      <c r="BO214" s="138"/>
      <c r="BP214" s="138"/>
      <c r="BQ214" s="138"/>
      <c r="BT214" s="138"/>
      <c r="CD214" s="138"/>
      <c r="CN214" s="138"/>
      <c r="CX214" s="138"/>
      <c r="DH214" s="138"/>
      <c r="DR214" s="138"/>
      <c r="EB214" s="138"/>
      <c r="EL214" s="138"/>
      <c r="EV214" s="138"/>
      <c r="FF214" s="138"/>
      <c r="FP214" s="138"/>
      <c r="FZ214" s="138"/>
      <c r="GJ214" s="138"/>
      <c r="GT214" s="138"/>
      <c r="HD214" s="138"/>
      <c r="HN214" s="138"/>
      <c r="HX214" s="138"/>
      <c r="IH214" s="138"/>
    </row>
    <row xmlns:x14ac="http://schemas.microsoft.com/office/spreadsheetml/2009/9/ac" r="215" s="3" customFormat="true" x14ac:dyDescent="0.25">
      <c r="A215" s="414"/>
      <c r="B215" s="138"/>
      <c r="L215" s="138"/>
      <c r="V215" s="138"/>
      <c r="AF215" s="138"/>
      <c r="AP215" s="138"/>
      <c r="AZ215" s="138"/>
      <c r="BJ215" s="138"/>
      <c r="BK215" s="138"/>
      <c r="BL215" s="138"/>
      <c r="BM215" s="138"/>
      <c r="BN215" s="138"/>
      <c r="BO215" s="138"/>
      <c r="BP215" s="138"/>
      <c r="BQ215" s="138"/>
      <c r="BT215" s="138"/>
      <c r="CD215" s="138"/>
      <c r="CN215" s="138"/>
      <c r="CX215" s="138"/>
      <c r="DH215" s="138"/>
      <c r="DR215" s="138"/>
      <c r="EB215" s="138"/>
      <c r="EL215" s="138"/>
      <c r="EV215" s="138"/>
      <c r="FF215" s="138"/>
      <c r="FP215" s="138"/>
      <c r="FZ215" s="138"/>
      <c r="GJ215" s="138"/>
      <c r="GT215" s="138"/>
      <c r="HD215" s="138"/>
      <c r="HN215" s="138"/>
      <c r="HX215" s="138"/>
      <c r="IH215" s="138"/>
    </row>
    <row xmlns:x14ac="http://schemas.microsoft.com/office/spreadsheetml/2009/9/ac" r="216" s="3" customFormat="true" x14ac:dyDescent="0.25">
      <c r="A216" s="414"/>
      <c r="B216" s="138"/>
      <c r="L216" s="138"/>
      <c r="V216" s="138"/>
      <c r="AF216" s="138"/>
      <c r="AP216" s="138"/>
      <c r="AZ216" s="138"/>
      <c r="BJ216" s="138"/>
      <c r="BK216" s="138"/>
      <c r="BL216" s="138"/>
      <c r="BM216" s="138"/>
      <c r="BN216" s="138"/>
      <c r="BO216" s="138"/>
      <c r="BP216" s="138"/>
      <c r="BQ216" s="138"/>
      <c r="BT216" s="138"/>
      <c r="CD216" s="138"/>
      <c r="CN216" s="138"/>
      <c r="CX216" s="138"/>
      <c r="DH216" s="138"/>
      <c r="DR216" s="138"/>
      <c r="EB216" s="138"/>
      <c r="EL216" s="138"/>
      <c r="EV216" s="138"/>
      <c r="FF216" s="138"/>
      <c r="FP216" s="138"/>
      <c r="FZ216" s="138"/>
      <c r="GJ216" s="138"/>
      <c r="GT216" s="138"/>
      <c r="HD216" s="138"/>
      <c r="HN216" s="138"/>
      <c r="HX216" s="138"/>
      <c r="IH216" s="138"/>
    </row>
    <row xmlns:x14ac="http://schemas.microsoft.com/office/spreadsheetml/2009/9/ac" r="217" s="3" customFormat="true" x14ac:dyDescent="0.25">
      <c r="A217" s="414"/>
      <c r="B217" s="138"/>
      <c r="L217" s="138"/>
      <c r="V217" s="138"/>
      <c r="AF217" s="138"/>
      <c r="AP217" s="138"/>
      <c r="AZ217" s="138"/>
      <c r="BJ217" s="138"/>
      <c r="BK217" s="138"/>
      <c r="BL217" s="138"/>
      <c r="BM217" s="138"/>
      <c r="BN217" s="138"/>
      <c r="BO217" s="138"/>
      <c r="BP217" s="138"/>
      <c r="BQ217" s="138"/>
      <c r="BT217" s="138"/>
      <c r="CD217" s="138"/>
      <c r="CN217" s="138"/>
      <c r="CX217" s="138"/>
      <c r="DH217" s="138"/>
      <c r="DR217" s="138"/>
      <c r="EB217" s="138"/>
      <c r="EL217" s="138"/>
      <c r="EV217" s="138"/>
      <c r="FF217" s="138"/>
      <c r="FP217" s="138"/>
      <c r="FZ217" s="138"/>
      <c r="GJ217" s="138"/>
      <c r="GT217" s="138"/>
      <c r="HD217" s="138"/>
      <c r="HN217" s="138"/>
      <c r="HX217" s="138"/>
      <c r="IH217" s="138"/>
    </row>
    <row xmlns:x14ac="http://schemas.microsoft.com/office/spreadsheetml/2009/9/ac" r="218" s="3" customFormat="true" x14ac:dyDescent="0.25">
      <c r="A218" s="414"/>
      <c r="B218" s="138"/>
      <c r="L218" s="138"/>
      <c r="V218" s="138"/>
      <c r="AF218" s="138"/>
      <c r="AP218" s="138"/>
      <c r="AZ218" s="138"/>
      <c r="BJ218" s="138"/>
      <c r="BK218" s="138"/>
      <c r="BL218" s="138"/>
      <c r="BM218" s="138"/>
      <c r="BN218" s="138"/>
      <c r="BO218" s="138"/>
      <c r="BP218" s="138"/>
      <c r="BQ218" s="138"/>
      <c r="BT218" s="138"/>
      <c r="CD218" s="138"/>
      <c r="CN218" s="138"/>
      <c r="CX218" s="138"/>
      <c r="DH218" s="138"/>
      <c r="DR218" s="138"/>
      <c r="EB218" s="138"/>
      <c r="EL218" s="138"/>
      <c r="EV218" s="138"/>
      <c r="FF218" s="138"/>
      <c r="FP218" s="138"/>
      <c r="FZ218" s="138"/>
      <c r="GJ218" s="138"/>
      <c r="GT218" s="138"/>
      <c r="HD218" s="138"/>
      <c r="HN218" s="138"/>
      <c r="HX218" s="138"/>
      <c r="IH218" s="138"/>
    </row>
    <row xmlns:x14ac="http://schemas.microsoft.com/office/spreadsheetml/2009/9/ac" r="219" s="3" customFormat="true" x14ac:dyDescent="0.25">
      <c r="A219" s="414"/>
      <c r="B219" s="138"/>
      <c r="L219" s="138"/>
      <c r="V219" s="138"/>
      <c r="AF219" s="138"/>
      <c r="AP219" s="138"/>
      <c r="AZ219" s="138"/>
      <c r="BJ219" s="138"/>
      <c r="BK219" s="138"/>
      <c r="BL219" s="138"/>
      <c r="BM219" s="138"/>
      <c r="BN219" s="138"/>
      <c r="BO219" s="138"/>
      <c r="BP219" s="138"/>
      <c r="BQ219" s="138"/>
      <c r="BT219" s="138"/>
      <c r="CD219" s="138"/>
      <c r="CN219" s="138"/>
      <c r="CX219" s="138"/>
      <c r="DH219" s="138"/>
      <c r="DR219" s="138"/>
      <c r="EB219" s="138"/>
      <c r="EL219" s="138"/>
      <c r="EV219" s="138"/>
      <c r="FF219" s="138"/>
      <c r="FP219" s="138"/>
      <c r="FZ219" s="138"/>
      <c r="GJ219" s="138"/>
      <c r="GT219" s="138"/>
      <c r="HD219" s="138"/>
      <c r="HN219" s="138"/>
      <c r="HX219" s="138"/>
      <c r="IH219" s="138"/>
    </row>
    <row xmlns:x14ac="http://schemas.microsoft.com/office/spreadsheetml/2009/9/ac" r="220" s="3" customFormat="true" x14ac:dyDescent="0.25">
      <c r="A220" s="414"/>
      <c r="B220" s="138"/>
      <c r="L220" s="138"/>
      <c r="V220" s="138"/>
      <c r="AF220" s="138"/>
      <c r="AP220" s="138"/>
      <c r="AZ220" s="138"/>
      <c r="BJ220" s="138"/>
      <c r="BK220" s="138"/>
      <c r="BL220" s="138"/>
      <c r="BM220" s="138"/>
      <c r="BN220" s="138"/>
      <c r="BO220" s="138"/>
      <c r="BP220" s="138"/>
      <c r="BQ220" s="138"/>
      <c r="BT220" s="138"/>
      <c r="CD220" s="138"/>
      <c r="CN220" s="138"/>
      <c r="CX220" s="138"/>
      <c r="DH220" s="138"/>
      <c r="DR220" s="138"/>
      <c r="EB220" s="138"/>
      <c r="EL220" s="138"/>
      <c r="EV220" s="138"/>
      <c r="FF220" s="138"/>
      <c r="FP220" s="138"/>
      <c r="FZ220" s="138"/>
      <c r="GJ220" s="138"/>
      <c r="GT220" s="138"/>
      <c r="HD220" s="138"/>
      <c r="HN220" s="138"/>
      <c r="HX220" s="138"/>
      <c r="IH220" s="138"/>
    </row>
    <row xmlns:x14ac="http://schemas.microsoft.com/office/spreadsheetml/2009/9/ac" r="221" s="3" customFormat="true" x14ac:dyDescent="0.25">
      <c r="A221" s="414"/>
      <c r="B221" s="138"/>
      <c r="L221" s="138"/>
      <c r="V221" s="138"/>
      <c r="AF221" s="138"/>
      <c r="AP221" s="138"/>
      <c r="AZ221" s="138"/>
      <c r="BJ221" s="138"/>
      <c r="BK221" s="138"/>
      <c r="BL221" s="138"/>
      <c r="BM221" s="138"/>
      <c r="BN221" s="138"/>
      <c r="BO221" s="138"/>
      <c r="BP221" s="138"/>
      <c r="BQ221" s="138"/>
      <c r="BT221" s="138"/>
      <c r="CD221" s="138"/>
      <c r="CN221" s="138"/>
      <c r="CX221" s="138"/>
      <c r="DH221" s="138"/>
      <c r="DR221" s="138"/>
      <c r="EB221" s="138"/>
      <c r="EL221" s="138"/>
      <c r="EV221" s="138"/>
      <c r="FF221" s="138"/>
      <c r="FP221" s="138"/>
      <c r="FZ221" s="138"/>
      <c r="GJ221" s="138"/>
      <c r="GT221" s="138"/>
      <c r="HD221" s="138"/>
      <c r="HN221" s="138"/>
      <c r="HX221" s="138"/>
      <c r="IH221" s="138"/>
    </row>
    <row xmlns:x14ac="http://schemas.microsoft.com/office/spreadsheetml/2009/9/ac" r="222" s="3" customFormat="true" x14ac:dyDescent="0.25">
      <c r="A222" s="414"/>
      <c r="B222" s="138"/>
      <c r="L222" s="138"/>
      <c r="V222" s="138"/>
      <c r="AF222" s="138"/>
      <c r="AP222" s="138"/>
      <c r="AZ222" s="138"/>
      <c r="BJ222" s="138"/>
      <c r="BK222" s="138"/>
      <c r="BL222" s="138"/>
      <c r="BM222" s="138"/>
      <c r="BN222" s="138"/>
      <c r="BO222" s="138"/>
      <c r="BP222" s="138"/>
      <c r="BQ222" s="138"/>
      <c r="BT222" s="138"/>
      <c r="CD222" s="138"/>
      <c r="CN222" s="138"/>
      <c r="CX222" s="138"/>
      <c r="DH222" s="138"/>
      <c r="DR222" s="138"/>
      <c r="EB222" s="138"/>
      <c r="EL222" s="138"/>
      <c r="EV222" s="138"/>
      <c r="FF222" s="138"/>
      <c r="FP222" s="138"/>
      <c r="FZ222" s="138"/>
      <c r="GJ222" s="138"/>
      <c r="GT222" s="138"/>
      <c r="HD222" s="138"/>
      <c r="HN222" s="138"/>
      <c r="HX222" s="138"/>
      <c r="IH222" s="138"/>
    </row>
    <row xmlns:x14ac="http://schemas.microsoft.com/office/spreadsheetml/2009/9/ac" r="223" s="3" customFormat="true" x14ac:dyDescent="0.25">
      <c r="A223" s="414"/>
      <c r="B223" s="138"/>
      <c r="L223" s="138"/>
      <c r="V223" s="138"/>
      <c r="AF223" s="138"/>
      <c r="AP223" s="138"/>
      <c r="AZ223" s="138"/>
      <c r="BJ223" s="138"/>
      <c r="BK223" s="138"/>
      <c r="BL223" s="138"/>
      <c r="BM223" s="138"/>
      <c r="BN223" s="138"/>
      <c r="BO223" s="138"/>
      <c r="BP223" s="138"/>
      <c r="BQ223" s="138"/>
      <c r="BT223" s="138"/>
      <c r="CD223" s="138"/>
      <c r="CN223" s="138"/>
      <c r="CX223" s="138"/>
      <c r="DH223" s="138"/>
      <c r="DR223" s="138"/>
      <c r="EB223" s="138"/>
      <c r="EL223" s="138"/>
      <c r="EV223" s="138"/>
      <c r="FF223" s="138"/>
      <c r="FP223" s="138"/>
      <c r="FZ223" s="138"/>
      <c r="GJ223" s="138"/>
      <c r="GT223" s="138"/>
      <c r="HD223" s="138"/>
      <c r="HN223" s="138"/>
      <c r="HX223" s="138"/>
      <c r="IH223" s="138"/>
    </row>
    <row xmlns:x14ac="http://schemas.microsoft.com/office/spreadsheetml/2009/9/ac" r="224" s="3" customFormat="true" x14ac:dyDescent="0.25">
      <c r="A224" s="414"/>
      <c r="B224" s="138"/>
      <c r="L224" s="138"/>
      <c r="V224" s="138"/>
      <c r="AF224" s="138"/>
      <c r="AP224" s="138"/>
      <c r="AZ224" s="138"/>
      <c r="BJ224" s="138"/>
      <c r="BK224" s="138"/>
      <c r="BL224" s="138"/>
      <c r="BM224" s="138"/>
      <c r="BN224" s="138"/>
      <c r="BO224" s="138"/>
      <c r="BP224" s="138"/>
      <c r="BQ224" s="138"/>
      <c r="BT224" s="138"/>
      <c r="CD224" s="138"/>
      <c r="CN224" s="138"/>
      <c r="CX224" s="138"/>
      <c r="DH224" s="138"/>
      <c r="DR224" s="138"/>
      <c r="EB224" s="138"/>
      <c r="EL224" s="138"/>
      <c r="EV224" s="138"/>
      <c r="FF224" s="138"/>
      <c r="FP224" s="138"/>
      <c r="FZ224" s="138"/>
      <c r="GJ224" s="138"/>
      <c r="GT224" s="138"/>
      <c r="HD224" s="138"/>
      <c r="HN224" s="138"/>
      <c r="HX224" s="138"/>
      <c r="IH224" s="138"/>
    </row>
    <row xmlns:x14ac="http://schemas.microsoft.com/office/spreadsheetml/2009/9/ac" r="225" s="3" customFormat="true" x14ac:dyDescent="0.25">
      <c r="A225" s="414"/>
      <c r="B225" s="138"/>
      <c r="L225" s="138"/>
      <c r="V225" s="138"/>
      <c r="AF225" s="138"/>
      <c r="AP225" s="138"/>
      <c r="AZ225" s="138"/>
      <c r="BJ225" s="138"/>
      <c r="BK225" s="138"/>
      <c r="BL225" s="138"/>
      <c r="BM225" s="138"/>
      <c r="BN225" s="138"/>
      <c r="BO225" s="138"/>
      <c r="BP225" s="138"/>
      <c r="BQ225" s="138"/>
      <c r="BT225" s="138"/>
      <c r="CD225" s="138"/>
      <c r="CN225" s="138"/>
      <c r="CX225" s="138"/>
      <c r="DH225" s="138"/>
      <c r="DR225" s="138"/>
      <c r="EB225" s="138"/>
      <c r="EL225" s="138"/>
      <c r="EV225" s="138"/>
      <c r="FF225" s="138"/>
      <c r="FP225" s="138"/>
      <c r="FZ225" s="138"/>
      <c r="GJ225" s="138"/>
      <c r="GT225" s="138"/>
      <c r="HD225" s="138"/>
      <c r="HN225" s="138"/>
      <c r="HX225" s="138"/>
      <c r="IH225" s="138"/>
    </row>
    <row xmlns:x14ac="http://schemas.microsoft.com/office/spreadsheetml/2009/9/ac" r="226" s="3" customFormat="true" x14ac:dyDescent="0.25">
      <c r="A226" s="414"/>
      <c r="B226" s="138"/>
      <c r="L226" s="138"/>
      <c r="V226" s="138"/>
      <c r="AF226" s="138"/>
      <c r="AP226" s="138"/>
      <c r="AZ226" s="138"/>
      <c r="BJ226" s="138"/>
      <c r="BK226" s="138"/>
      <c r="BL226" s="138"/>
      <c r="BM226" s="138"/>
      <c r="BN226" s="138"/>
      <c r="BO226" s="138"/>
      <c r="BP226" s="138"/>
      <c r="BQ226" s="138"/>
      <c r="BT226" s="138"/>
      <c r="CD226" s="138"/>
      <c r="CN226" s="138"/>
      <c r="CX226" s="138"/>
      <c r="DH226" s="138"/>
      <c r="DR226" s="138"/>
      <c r="EB226" s="138"/>
      <c r="EL226" s="138"/>
      <c r="EV226" s="138"/>
      <c r="FF226" s="138"/>
      <c r="FP226" s="138"/>
      <c r="FZ226" s="138"/>
      <c r="GJ226" s="138"/>
      <c r="GT226" s="138"/>
      <c r="HD226" s="138"/>
      <c r="HN226" s="138"/>
      <c r="HX226" s="138"/>
      <c r="IH226" s="138"/>
    </row>
    <row xmlns:x14ac="http://schemas.microsoft.com/office/spreadsheetml/2009/9/ac" r="227" s="3" customFormat="true" x14ac:dyDescent="0.25">
      <c r="A227" s="414"/>
      <c r="B227" s="138"/>
      <c r="L227" s="138"/>
      <c r="V227" s="138"/>
      <c r="AF227" s="138"/>
      <c r="AP227" s="138"/>
      <c r="AZ227" s="138"/>
      <c r="BJ227" s="138"/>
      <c r="BK227" s="138"/>
      <c r="BL227" s="138"/>
      <c r="BM227" s="138"/>
      <c r="BN227" s="138"/>
      <c r="BO227" s="138"/>
      <c r="BP227" s="138"/>
      <c r="BQ227" s="138"/>
      <c r="BT227" s="138"/>
      <c r="CD227" s="138"/>
      <c r="CN227" s="138"/>
      <c r="CX227" s="138"/>
      <c r="DH227" s="138"/>
      <c r="DR227" s="138"/>
      <c r="EB227" s="138"/>
      <c r="EL227" s="138"/>
      <c r="EV227" s="138"/>
      <c r="FF227" s="138"/>
      <c r="FP227" s="138"/>
      <c r="FZ227" s="138"/>
      <c r="GJ227" s="138"/>
      <c r="GT227" s="138"/>
      <c r="HD227" s="138"/>
      <c r="HN227" s="138"/>
      <c r="HX227" s="138"/>
      <c r="IH227" s="138"/>
    </row>
    <row xmlns:x14ac="http://schemas.microsoft.com/office/spreadsheetml/2009/9/ac" r="228" s="3" customFormat="true" x14ac:dyDescent="0.25">
      <c r="A228" s="414"/>
      <c r="B228" s="138"/>
      <c r="L228" s="138"/>
      <c r="V228" s="138"/>
      <c r="AF228" s="138"/>
      <c r="AP228" s="138"/>
      <c r="AZ228" s="138"/>
      <c r="BJ228" s="138"/>
      <c r="BK228" s="138"/>
      <c r="BL228" s="138"/>
      <c r="BM228" s="138"/>
      <c r="BN228" s="138"/>
      <c r="BO228" s="138"/>
      <c r="BP228" s="138"/>
      <c r="BQ228" s="138"/>
      <c r="BT228" s="138"/>
      <c r="CD228" s="138"/>
      <c r="CN228" s="138"/>
      <c r="CX228" s="138"/>
      <c r="DH228" s="138"/>
      <c r="DR228" s="138"/>
      <c r="EB228" s="138"/>
      <c r="EL228" s="138"/>
      <c r="EV228" s="138"/>
      <c r="FF228" s="138"/>
      <c r="FP228" s="138"/>
      <c r="FZ228" s="138"/>
      <c r="GJ228" s="138"/>
      <c r="GT228" s="138"/>
      <c r="HD228" s="138"/>
      <c r="HN228" s="138"/>
      <c r="HX228" s="138"/>
      <c r="IH228" s="138"/>
    </row>
    <row xmlns:x14ac="http://schemas.microsoft.com/office/spreadsheetml/2009/9/ac" r="229" s="3" customFormat="true" x14ac:dyDescent="0.25">
      <c r="A229" s="414"/>
      <c r="B229" s="138"/>
      <c r="L229" s="138"/>
      <c r="V229" s="138"/>
      <c r="AF229" s="138"/>
      <c r="AP229" s="138"/>
      <c r="AZ229" s="138"/>
      <c r="BJ229" s="138"/>
      <c r="BK229" s="138"/>
      <c r="BL229" s="138"/>
      <c r="BM229" s="138"/>
      <c r="BN229" s="138"/>
      <c r="BO229" s="138"/>
      <c r="BP229" s="138"/>
      <c r="BQ229" s="138"/>
      <c r="BT229" s="138"/>
      <c r="CD229" s="138"/>
      <c r="CN229" s="138"/>
      <c r="CX229" s="138"/>
      <c r="DH229" s="138"/>
      <c r="DR229" s="138"/>
      <c r="EB229" s="138"/>
      <c r="EL229" s="138"/>
      <c r="EV229" s="138"/>
      <c r="FF229" s="138"/>
      <c r="FP229" s="138"/>
      <c r="FZ229" s="138"/>
      <c r="GJ229" s="138"/>
      <c r="GT229" s="138"/>
      <c r="HD229" s="138"/>
      <c r="HN229" s="138"/>
      <c r="HX229" s="138"/>
      <c r="IH229" s="138"/>
    </row>
    <row xmlns:x14ac="http://schemas.microsoft.com/office/spreadsheetml/2009/9/ac" r="230" s="3" customFormat="true" x14ac:dyDescent="0.25">
      <c r="A230" s="414"/>
      <c r="B230" s="138"/>
      <c r="L230" s="138"/>
      <c r="V230" s="138"/>
      <c r="AF230" s="138"/>
      <c r="AP230" s="138"/>
      <c r="AZ230" s="138"/>
      <c r="BJ230" s="138"/>
      <c r="BK230" s="138"/>
      <c r="BL230" s="138"/>
      <c r="BM230" s="138"/>
      <c r="BN230" s="138"/>
      <c r="BO230" s="138"/>
      <c r="BP230" s="138"/>
      <c r="BQ230" s="138"/>
      <c r="BT230" s="138"/>
      <c r="CD230" s="138"/>
      <c r="CN230" s="138"/>
      <c r="CX230" s="138"/>
      <c r="DH230" s="138"/>
      <c r="DR230" s="138"/>
      <c r="EB230" s="138"/>
      <c r="EL230" s="138"/>
      <c r="EV230" s="138"/>
      <c r="FF230" s="138"/>
      <c r="FP230" s="138"/>
      <c r="FZ230" s="138"/>
      <c r="GJ230" s="138"/>
      <c r="GT230" s="138"/>
      <c r="HD230" s="138"/>
      <c r="HN230" s="138"/>
      <c r="HX230" s="138"/>
      <c r="IH230" s="138"/>
    </row>
    <row xmlns:x14ac="http://schemas.microsoft.com/office/spreadsheetml/2009/9/ac" r="231" s="3" customFormat="true" x14ac:dyDescent="0.25">
      <c r="A231" s="414"/>
      <c r="B231" s="138"/>
      <c r="L231" s="138"/>
      <c r="V231" s="138"/>
      <c r="AF231" s="138"/>
      <c r="AP231" s="138"/>
      <c r="AZ231" s="138"/>
      <c r="BJ231" s="138"/>
      <c r="BK231" s="138"/>
      <c r="BL231" s="138"/>
      <c r="BM231" s="138"/>
      <c r="BN231" s="138"/>
      <c r="BO231" s="138"/>
      <c r="BP231" s="138"/>
      <c r="BQ231" s="138"/>
      <c r="BT231" s="138"/>
      <c r="CD231" s="138"/>
      <c r="CN231" s="138"/>
      <c r="CX231" s="138"/>
      <c r="DH231" s="138"/>
      <c r="DR231" s="138"/>
      <c r="EB231" s="138"/>
      <c r="EL231" s="138"/>
      <c r="EV231" s="138"/>
      <c r="FF231" s="138"/>
      <c r="FP231" s="138"/>
      <c r="FZ231" s="138"/>
      <c r="GJ231" s="138"/>
      <c r="GT231" s="138"/>
      <c r="HD231" s="138"/>
      <c r="HN231" s="138"/>
      <c r="HX231" s="138"/>
      <c r="IH231" s="138"/>
    </row>
    <row xmlns:x14ac="http://schemas.microsoft.com/office/spreadsheetml/2009/9/ac" r="232" s="3" customFormat="true" x14ac:dyDescent="0.25">
      <c r="A232" s="414"/>
      <c r="B232" s="138"/>
      <c r="L232" s="138"/>
      <c r="V232" s="138"/>
      <c r="AF232" s="138"/>
      <c r="AP232" s="138"/>
      <c r="AZ232" s="138"/>
      <c r="BJ232" s="138"/>
      <c r="BK232" s="138"/>
      <c r="BL232" s="138"/>
      <c r="BM232" s="138"/>
      <c r="BN232" s="138"/>
      <c r="BO232" s="138"/>
      <c r="BP232" s="138"/>
      <c r="BQ232" s="138"/>
      <c r="BT232" s="138"/>
      <c r="CD232" s="138"/>
      <c r="CN232" s="138"/>
      <c r="CX232" s="138"/>
      <c r="DH232" s="138"/>
      <c r="DR232" s="138"/>
      <c r="EB232" s="138"/>
      <c r="EL232" s="138"/>
      <c r="EV232" s="138"/>
      <c r="FF232" s="138"/>
      <c r="FP232" s="138"/>
      <c r="FZ232" s="138"/>
      <c r="GJ232" s="138"/>
      <c r="GT232" s="138"/>
      <c r="HD232" s="138"/>
      <c r="HN232" s="138"/>
      <c r="HX232" s="138"/>
      <c r="IH232" s="138"/>
    </row>
    <row xmlns:x14ac="http://schemas.microsoft.com/office/spreadsheetml/2009/9/ac" r="233" s="3" customFormat="true" x14ac:dyDescent="0.25">
      <c r="A233" s="414"/>
      <c r="B233" s="138"/>
      <c r="L233" s="138"/>
      <c r="V233" s="138"/>
      <c r="AF233" s="138"/>
      <c r="AP233" s="138"/>
      <c r="AZ233" s="138"/>
      <c r="BJ233" s="138"/>
      <c r="BK233" s="138"/>
      <c r="BL233" s="138"/>
      <c r="BM233" s="138"/>
      <c r="BN233" s="138"/>
      <c r="BO233" s="138"/>
      <c r="BP233" s="138"/>
      <c r="BQ233" s="138"/>
      <c r="BT233" s="138"/>
      <c r="CD233" s="138"/>
      <c r="CN233" s="138"/>
      <c r="CX233" s="138"/>
      <c r="DH233" s="138"/>
      <c r="DR233" s="138"/>
      <c r="EB233" s="138"/>
      <c r="EL233" s="138"/>
      <c r="EV233" s="138"/>
      <c r="FF233" s="138"/>
      <c r="FP233" s="138"/>
      <c r="FZ233" s="138"/>
      <c r="GJ233" s="138"/>
      <c r="GT233" s="138"/>
      <c r="HD233" s="138"/>
      <c r="HN233" s="138"/>
      <c r="HX233" s="138"/>
      <c r="IH233" s="138"/>
    </row>
    <row xmlns:x14ac="http://schemas.microsoft.com/office/spreadsheetml/2009/9/ac" r="234" s="3" customFormat="true" x14ac:dyDescent="0.25">
      <c r="A234" s="414"/>
      <c r="B234" s="138"/>
      <c r="L234" s="138"/>
      <c r="V234" s="138"/>
      <c r="AF234" s="138"/>
      <c r="AP234" s="138"/>
      <c r="AZ234" s="138"/>
      <c r="BJ234" s="138"/>
      <c r="BK234" s="138"/>
      <c r="BL234" s="138"/>
      <c r="BM234" s="138"/>
      <c r="BN234" s="138"/>
      <c r="BO234" s="138"/>
      <c r="BP234" s="138"/>
      <c r="BQ234" s="138"/>
      <c r="BT234" s="138"/>
      <c r="CD234" s="138"/>
      <c r="CN234" s="138"/>
      <c r="CX234" s="138"/>
      <c r="DH234" s="138"/>
      <c r="DR234" s="138"/>
      <c r="EB234" s="138"/>
      <c r="EL234" s="138"/>
      <c r="EV234" s="138"/>
      <c r="FF234" s="138"/>
      <c r="FP234" s="138"/>
      <c r="FZ234" s="138"/>
      <c r="GJ234" s="138"/>
      <c r="GT234" s="138"/>
      <c r="HD234" s="138"/>
      <c r="HN234" s="138"/>
      <c r="HX234" s="138"/>
      <c r="IH234" s="138"/>
    </row>
    <row xmlns:x14ac="http://schemas.microsoft.com/office/spreadsheetml/2009/9/ac" r="235" s="3" customFormat="true" x14ac:dyDescent="0.25">
      <c r="A235" s="414"/>
      <c r="B235" s="138"/>
      <c r="L235" s="138"/>
      <c r="V235" s="138"/>
      <c r="AF235" s="138"/>
      <c r="AP235" s="138"/>
      <c r="AZ235" s="138"/>
      <c r="BJ235" s="138"/>
      <c r="BK235" s="138"/>
      <c r="BL235" s="138"/>
      <c r="BM235" s="138"/>
      <c r="BN235" s="138"/>
      <c r="BO235" s="138"/>
      <c r="BP235" s="138"/>
      <c r="BQ235" s="138"/>
      <c r="BT235" s="138"/>
      <c r="CD235" s="138"/>
      <c r="CN235" s="138"/>
      <c r="CX235" s="138"/>
      <c r="DH235" s="138"/>
      <c r="DR235" s="138"/>
      <c r="EB235" s="138"/>
      <c r="EL235" s="138"/>
      <c r="EV235" s="138"/>
      <c r="FF235" s="138"/>
      <c r="FP235" s="138"/>
      <c r="FZ235" s="138"/>
      <c r="GJ235" s="138"/>
      <c r="GT235" s="138"/>
      <c r="HD235" s="138"/>
      <c r="HN235" s="138"/>
      <c r="HX235" s="138"/>
      <c r="IH235" s="138"/>
    </row>
    <row xmlns:x14ac="http://schemas.microsoft.com/office/spreadsheetml/2009/9/ac" r="236" s="3" customFormat="true" x14ac:dyDescent="0.25">
      <c r="A236" s="414"/>
      <c r="B236" s="138"/>
      <c r="L236" s="138"/>
      <c r="V236" s="138"/>
      <c r="AF236" s="138"/>
      <c r="AP236" s="138"/>
      <c r="AZ236" s="138"/>
      <c r="BJ236" s="138"/>
      <c r="BK236" s="138"/>
      <c r="BL236" s="138"/>
      <c r="BM236" s="138"/>
      <c r="BN236" s="138"/>
      <c r="BO236" s="138"/>
      <c r="BP236" s="138"/>
      <c r="BQ236" s="138"/>
      <c r="BT236" s="138"/>
      <c r="CD236" s="138"/>
      <c r="CN236" s="138"/>
      <c r="CX236" s="138"/>
      <c r="DH236" s="138"/>
      <c r="DR236" s="138"/>
      <c r="EB236" s="138"/>
      <c r="EL236" s="138"/>
      <c r="EV236" s="138"/>
      <c r="FF236" s="138"/>
      <c r="FP236" s="138"/>
      <c r="FZ236" s="138"/>
      <c r="GJ236" s="138"/>
      <c r="GT236" s="138"/>
      <c r="HD236" s="138"/>
      <c r="HN236" s="138"/>
      <c r="HX236" s="138"/>
      <c r="IH236" s="138"/>
    </row>
    <row xmlns:x14ac="http://schemas.microsoft.com/office/spreadsheetml/2009/9/ac" r="237" s="3" customFormat="true" x14ac:dyDescent="0.25">
      <c r="A237" s="414"/>
      <c r="B237" s="138"/>
      <c r="L237" s="138"/>
      <c r="V237" s="138"/>
      <c r="AF237" s="138"/>
      <c r="AP237" s="138"/>
      <c r="AZ237" s="138"/>
      <c r="BJ237" s="138"/>
      <c r="BK237" s="138"/>
      <c r="BL237" s="138"/>
      <c r="BM237" s="138"/>
      <c r="BN237" s="138"/>
      <c r="BO237" s="138"/>
      <c r="BP237" s="138"/>
      <c r="BQ237" s="138"/>
      <c r="BT237" s="138"/>
      <c r="CD237" s="138"/>
      <c r="CN237" s="138"/>
      <c r="CX237" s="138"/>
      <c r="DH237" s="138"/>
      <c r="DR237" s="138"/>
      <c r="EB237" s="138"/>
      <c r="EL237" s="138"/>
      <c r="EV237" s="138"/>
      <c r="FF237" s="138"/>
      <c r="FP237" s="138"/>
      <c r="FZ237" s="138"/>
      <c r="GJ237" s="138"/>
      <c r="GT237" s="138"/>
      <c r="HD237" s="138"/>
      <c r="HN237" s="138"/>
      <c r="HX237" s="138"/>
      <c r="IH237" s="138"/>
    </row>
    <row xmlns:x14ac="http://schemas.microsoft.com/office/spreadsheetml/2009/9/ac" r="238" s="3" customFormat="true" x14ac:dyDescent="0.25">
      <c r="A238" s="414"/>
      <c r="B238" s="138"/>
      <c r="L238" s="138"/>
      <c r="V238" s="138"/>
      <c r="AF238" s="138"/>
      <c r="AP238" s="138"/>
      <c r="AZ238" s="138"/>
      <c r="BJ238" s="138"/>
      <c r="BK238" s="138"/>
      <c r="BL238" s="138"/>
      <c r="BM238" s="138"/>
      <c r="BN238" s="138"/>
      <c r="BO238" s="138"/>
      <c r="BP238" s="138"/>
      <c r="BQ238" s="138"/>
      <c r="BT238" s="138"/>
      <c r="CD238" s="138"/>
      <c r="CN238" s="138"/>
      <c r="CX238" s="138"/>
      <c r="DH238" s="138"/>
      <c r="DR238" s="138"/>
      <c r="EB238" s="138"/>
      <c r="EL238" s="138"/>
      <c r="EV238" s="138"/>
      <c r="FF238" s="138"/>
      <c r="FP238" s="138"/>
      <c r="FZ238" s="138"/>
      <c r="GJ238" s="138"/>
      <c r="GT238" s="138"/>
      <c r="HD238" s="138"/>
      <c r="HN238" s="138"/>
      <c r="HX238" s="138"/>
      <c r="IH238" s="138"/>
    </row>
    <row xmlns:x14ac="http://schemas.microsoft.com/office/spreadsheetml/2009/9/ac" r="239" s="3" customFormat="true" x14ac:dyDescent="0.25">
      <c r="A239" s="414"/>
      <c r="B239" s="138"/>
      <c r="L239" s="138"/>
      <c r="V239" s="138"/>
      <c r="AF239" s="138"/>
      <c r="AP239" s="138"/>
      <c r="AZ239" s="138"/>
      <c r="BJ239" s="138"/>
      <c r="BK239" s="138"/>
      <c r="BL239" s="138"/>
      <c r="BM239" s="138"/>
      <c r="BN239" s="138"/>
      <c r="BO239" s="138"/>
      <c r="BP239" s="138"/>
      <c r="BQ239" s="138"/>
      <c r="BT239" s="138"/>
      <c r="CD239" s="138"/>
      <c r="CN239" s="138"/>
      <c r="CX239" s="138"/>
      <c r="DH239" s="138"/>
      <c r="DR239" s="138"/>
      <c r="EB239" s="138"/>
      <c r="EL239" s="138"/>
      <c r="EV239" s="138"/>
      <c r="FF239" s="138"/>
      <c r="FP239" s="138"/>
      <c r="FZ239" s="138"/>
      <c r="GJ239" s="138"/>
      <c r="GT239" s="138"/>
      <c r="HD239" s="138"/>
      <c r="HN239" s="138"/>
      <c r="HX239" s="138"/>
      <c r="IH239" s="138"/>
    </row>
    <row xmlns:x14ac="http://schemas.microsoft.com/office/spreadsheetml/2009/9/ac" r="240" s="3" customFormat="true" x14ac:dyDescent="0.25">
      <c r="A240" s="414"/>
      <c r="B240" s="138"/>
      <c r="L240" s="138"/>
      <c r="V240" s="138"/>
      <c r="AF240" s="138"/>
      <c r="AP240" s="138"/>
      <c r="AZ240" s="138"/>
      <c r="BJ240" s="138"/>
      <c r="BK240" s="138"/>
      <c r="BL240" s="138"/>
      <c r="BM240" s="138"/>
      <c r="BN240" s="138"/>
      <c r="BO240" s="138"/>
      <c r="BP240" s="138"/>
      <c r="BQ240" s="138"/>
      <c r="BT240" s="138"/>
      <c r="CD240" s="138"/>
      <c r="CN240" s="138"/>
      <c r="CX240" s="138"/>
      <c r="DH240" s="138"/>
      <c r="DR240" s="138"/>
      <c r="EB240" s="138"/>
      <c r="EL240" s="138"/>
      <c r="EV240" s="138"/>
      <c r="FF240" s="138"/>
      <c r="FP240" s="138"/>
      <c r="FZ240" s="138"/>
      <c r="GJ240" s="138"/>
      <c r="GT240" s="138"/>
      <c r="HD240" s="138"/>
      <c r="HN240" s="138"/>
      <c r="HX240" s="138"/>
      <c r="IH240" s="138"/>
    </row>
    <row xmlns:x14ac="http://schemas.microsoft.com/office/spreadsheetml/2009/9/ac" r="241" s="3" customFormat="true" x14ac:dyDescent="0.25">
      <c r="A241" s="414"/>
      <c r="B241" s="138"/>
      <c r="L241" s="138"/>
      <c r="V241" s="138"/>
      <c r="AF241" s="138"/>
      <c r="AP241" s="138"/>
      <c r="AZ241" s="138"/>
      <c r="BJ241" s="138"/>
      <c r="BK241" s="138"/>
      <c r="BL241" s="138"/>
      <c r="BM241" s="138"/>
      <c r="BN241" s="138"/>
      <c r="BO241" s="138"/>
      <c r="BP241" s="138"/>
      <c r="BQ241" s="138"/>
      <c r="BT241" s="138"/>
      <c r="CD241" s="138"/>
      <c r="CN241" s="138"/>
      <c r="CX241" s="138"/>
      <c r="DH241" s="138"/>
      <c r="DR241" s="138"/>
      <c r="EB241" s="138"/>
      <c r="EL241" s="138"/>
      <c r="EV241" s="138"/>
      <c r="FF241" s="138"/>
      <c r="FP241" s="138"/>
      <c r="FZ241" s="138"/>
      <c r="GJ241" s="138"/>
      <c r="GT241" s="138"/>
      <c r="HD241" s="138"/>
      <c r="HN241" s="138"/>
      <c r="HX241" s="138"/>
      <c r="IH241" s="138"/>
    </row>
    <row xmlns:x14ac="http://schemas.microsoft.com/office/spreadsheetml/2009/9/ac" r="242" s="3" customFormat="true" x14ac:dyDescent="0.25">
      <c r="A242" s="414"/>
      <c r="B242" s="138"/>
      <c r="L242" s="138"/>
      <c r="V242" s="138"/>
      <c r="AF242" s="138"/>
      <c r="AP242" s="138"/>
      <c r="AZ242" s="138"/>
      <c r="BJ242" s="138"/>
      <c r="BK242" s="138"/>
      <c r="BL242" s="138"/>
      <c r="BM242" s="138"/>
      <c r="BN242" s="138"/>
      <c r="BO242" s="138"/>
      <c r="BP242" s="138"/>
      <c r="BQ242" s="138"/>
      <c r="BT242" s="138"/>
      <c r="CD242" s="138"/>
      <c r="CN242" s="138"/>
      <c r="CX242" s="138"/>
      <c r="DH242" s="138"/>
      <c r="DR242" s="138"/>
      <c r="EB242" s="138"/>
      <c r="EL242" s="138"/>
      <c r="EV242" s="138"/>
      <c r="FF242" s="138"/>
      <c r="FP242" s="138"/>
      <c r="FZ242" s="138"/>
      <c r="GJ242" s="138"/>
      <c r="GT242" s="138"/>
      <c r="HD242" s="138"/>
      <c r="HN242" s="138"/>
      <c r="HX242" s="138"/>
      <c r="IH242" s="138"/>
    </row>
    <row xmlns:x14ac="http://schemas.microsoft.com/office/spreadsheetml/2009/9/ac" r="243" s="3" customFormat="true" x14ac:dyDescent="0.25">
      <c r="A243" s="414"/>
      <c r="B243" s="138"/>
      <c r="L243" s="138"/>
      <c r="V243" s="138"/>
      <c r="AF243" s="138"/>
      <c r="AP243" s="138"/>
      <c r="AZ243" s="138"/>
      <c r="BJ243" s="138"/>
      <c r="BK243" s="138"/>
      <c r="BL243" s="138"/>
      <c r="BM243" s="138"/>
      <c r="BN243" s="138"/>
      <c r="BO243" s="138"/>
      <c r="BP243" s="138"/>
      <c r="BQ243" s="138"/>
      <c r="BT243" s="138"/>
      <c r="CD243" s="138"/>
      <c r="CN243" s="138"/>
      <c r="CX243" s="138"/>
      <c r="DH243" s="138"/>
      <c r="DR243" s="138"/>
      <c r="EB243" s="138"/>
      <c r="EL243" s="138"/>
      <c r="EV243" s="138"/>
      <c r="FF243" s="138"/>
      <c r="FP243" s="138"/>
      <c r="FZ243" s="138"/>
      <c r="GJ243" s="138"/>
      <c r="GT243" s="138"/>
      <c r="HD243" s="138"/>
      <c r="HN243" s="138"/>
      <c r="HX243" s="138"/>
      <c r="IH243" s="138"/>
    </row>
    <row xmlns:x14ac="http://schemas.microsoft.com/office/spreadsheetml/2009/9/ac" r="244" s="3" customFormat="true" x14ac:dyDescent="0.25">
      <c r="A244" s="414"/>
      <c r="B244" s="138"/>
      <c r="L244" s="138"/>
      <c r="V244" s="138"/>
      <c r="AF244" s="138"/>
      <c r="AP244" s="138"/>
      <c r="AZ244" s="138"/>
      <c r="BJ244" s="138"/>
      <c r="BK244" s="138"/>
      <c r="BL244" s="138"/>
      <c r="BM244" s="138"/>
      <c r="BN244" s="138"/>
      <c r="BO244" s="138"/>
      <c r="BP244" s="138"/>
      <c r="BQ244" s="138"/>
      <c r="BT244" s="138"/>
      <c r="CD244" s="138"/>
      <c r="CN244" s="138"/>
      <c r="CX244" s="138"/>
      <c r="DH244" s="138"/>
      <c r="DR244" s="138"/>
      <c r="EB244" s="138"/>
      <c r="EL244" s="138"/>
      <c r="EV244" s="138"/>
      <c r="FF244" s="138"/>
      <c r="FP244" s="138"/>
      <c r="FZ244" s="138"/>
      <c r="GJ244" s="138"/>
      <c r="GT244" s="138"/>
      <c r="HD244" s="138"/>
      <c r="HN244" s="138"/>
      <c r="HX244" s="138"/>
      <c r="IH244" s="138"/>
    </row>
    <row xmlns:x14ac="http://schemas.microsoft.com/office/spreadsheetml/2009/9/ac" r="245" s="3" customFormat="true" x14ac:dyDescent="0.25">
      <c r="A245" s="414"/>
      <c r="B245" s="138"/>
      <c r="L245" s="138"/>
      <c r="V245" s="138"/>
      <c r="AF245" s="138"/>
      <c r="AP245" s="138"/>
      <c r="AZ245" s="138"/>
      <c r="BJ245" s="138"/>
      <c r="BK245" s="138"/>
      <c r="BL245" s="138"/>
      <c r="BM245" s="138"/>
      <c r="BN245" s="138"/>
      <c r="BO245" s="138"/>
      <c r="BP245" s="138"/>
      <c r="BQ245" s="138"/>
      <c r="BT245" s="138"/>
      <c r="CD245" s="138"/>
      <c r="CN245" s="138"/>
      <c r="CX245" s="138"/>
      <c r="DH245" s="138"/>
      <c r="DR245" s="138"/>
      <c r="EB245" s="138"/>
      <c r="EL245" s="138"/>
      <c r="EV245" s="138"/>
      <c r="FF245" s="138"/>
      <c r="FP245" s="138"/>
      <c r="FZ245" s="138"/>
      <c r="GJ245" s="138"/>
      <c r="GT245" s="138"/>
      <c r="HD245" s="138"/>
      <c r="HN245" s="138"/>
      <c r="HX245" s="138"/>
      <c r="IH245" s="138"/>
    </row>
    <row xmlns:x14ac="http://schemas.microsoft.com/office/spreadsheetml/2009/9/ac" r="246" s="3" customFormat="true" x14ac:dyDescent="0.25">
      <c r="A246" s="414"/>
      <c r="B246" s="138"/>
      <c r="L246" s="138"/>
      <c r="V246" s="138"/>
      <c r="AF246" s="138"/>
      <c r="AP246" s="138"/>
      <c r="AZ246" s="138"/>
      <c r="BJ246" s="138"/>
      <c r="BK246" s="138"/>
      <c r="BL246" s="138"/>
      <c r="BM246" s="138"/>
      <c r="BN246" s="138"/>
      <c r="BO246" s="138"/>
      <c r="BP246" s="138"/>
      <c r="BQ246" s="138"/>
      <c r="BT246" s="138"/>
      <c r="CD246" s="138"/>
      <c r="CN246" s="138"/>
      <c r="CX246" s="138"/>
      <c r="DH246" s="138"/>
      <c r="DR246" s="138"/>
      <c r="EB246" s="138"/>
      <c r="EL246" s="138"/>
      <c r="EV246" s="138"/>
      <c r="FF246" s="138"/>
      <c r="FP246" s="138"/>
      <c r="FZ246" s="138"/>
      <c r="GJ246" s="138"/>
      <c r="GT246" s="138"/>
      <c r="HD246" s="138"/>
      <c r="HN246" s="138"/>
      <c r="HX246" s="138"/>
      <c r="IH246" s="138"/>
    </row>
    <row xmlns:x14ac="http://schemas.microsoft.com/office/spreadsheetml/2009/9/ac" r="247" s="3" customFormat="true" x14ac:dyDescent="0.25">
      <c r="A247" s="414"/>
      <c r="B247" s="138"/>
      <c r="L247" s="138"/>
      <c r="V247" s="138"/>
      <c r="AF247" s="138"/>
      <c r="AP247" s="138"/>
      <c r="AZ247" s="138"/>
      <c r="BJ247" s="138"/>
      <c r="BK247" s="138"/>
      <c r="BL247" s="138"/>
      <c r="BM247" s="138"/>
      <c r="BN247" s="138"/>
      <c r="BO247" s="138"/>
      <c r="BP247" s="138"/>
      <c r="BQ247" s="138"/>
      <c r="BT247" s="138"/>
      <c r="CD247" s="138"/>
      <c r="CN247" s="138"/>
      <c r="CX247" s="138"/>
      <c r="DH247" s="138"/>
      <c r="DR247" s="138"/>
      <c r="EB247" s="138"/>
      <c r="EL247" s="138"/>
      <c r="EV247" s="138"/>
      <c r="FF247" s="138"/>
      <c r="FP247" s="138"/>
      <c r="FZ247" s="138"/>
      <c r="GJ247" s="138"/>
      <c r="GT247" s="138"/>
      <c r="HD247" s="138"/>
      <c r="HN247" s="138"/>
      <c r="HX247" s="138"/>
      <c r="IH247" s="138"/>
    </row>
    <row xmlns:x14ac="http://schemas.microsoft.com/office/spreadsheetml/2009/9/ac" r="248" s="3" customFormat="true" x14ac:dyDescent="0.25">
      <c r="A248" s="414"/>
      <c r="B248" s="138"/>
      <c r="L248" s="138"/>
      <c r="V248" s="138"/>
      <c r="AF248" s="138"/>
      <c r="AP248" s="138"/>
      <c r="AZ248" s="138"/>
      <c r="BJ248" s="138"/>
      <c r="BK248" s="138"/>
      <c r="BL248" s="138"/>
      <c r="BM248" s="138"/>
      <c r="BN248" s="138"/>
      <c r="BO248" s="138"/>
      <c r="BP248" s="138"/>
      <c r="BQ248" s="138"/>
      <c r="BT248" s="138"/>
      <c r="CD248" s="138"/>
      <c r="CN248" s="138"/>
      <c r="CX248" s="138"/>
      <c r="DH248" s="138"/>
      <c r="DR248" s="138"/>
      <c r="EB248" s="138"/>
      <c r="EL248" s="138"/>
      <c r="EV248" s="138"/>
      <c r="FF248" s="138"/>
      <c r="FP248" s="138"/>
      <c r="FZ248" s="138"/>
      <c r="GJ248" s="138"/>
      <c r="GT248" s="138"/>
      <c r="HD248" s="138"/>
      <c r="HN248" s="138"/>
      <c r="HX248" s="138"/>
      <c r="IH248" s="138"/>
    </row>
    <row xmlns:x14ac="http://schemas.microsoft.com/office/spreadsheetml/2009/9/ac" r="249" s="3" customFormat="true" x14ac:dyDescent="0.25">
      <c r="A249" s="414"/>
      <c r="B249" s="138"/>
      <c r="L249" s="138"/>
      <c r="V249" s="138"/>
      <c r="AF249" s="138"/>
      <c r="AP249" s="138"/>
      <c r="AZ249" s="138"/>
      <c r="BJ249" s="138"/>
      <c r="BK249" s="138"/>
      <c r="BL249" s="138"/>
      <c r="BM249" s="138"/>
      <c r="BN249" s="138"/>
      <c r="BO249" s="138"/>
      <c r="BP249" s="138"/>
      <c r="BQ249" s="138"/>
      <c r="BT249" s="138"/>
      <c r="CD249" s="138"/>
      <c r="CN249" s="138"/>
      <c r="CX249" s="138"/>
      <c r="DH249" s="138"/>
      <c r="DR249" s="138"/>
      <c r="EB249" s="138"/>
      <c r="EL249" s="138"/>
      <c r="EV249" s="138"/>
      <c r="FF249" s="138"/>
      <c r="FP249" s="138"/>
      <c r="FZ249" s="138"/>
      <c r="GJ249" s="138"/>
      <c r="GT249" s="138"/>
      <c r="HD249" s="138"/>
      <c r="HN249" s="138"/>
      <c r="HX249" s="138"/>
      <c r="IH249" s="138"/>
    </row>
    <row xmlns:x14ac="http://schemas.microsoft.com/office/spreadsheetml/2009/9/ac" r="250" s="3" customFormat="true" x14ac:dyDescent="0.25">
      <c r="A250" s="414"/>
      <c r="B250" s="138"/>
      <c r="L250" s="138"/>
      <c r="V250" s="138"/>
      <c r="AF250" s="138"/>
      <c r="AP250" s="138"/>
      <c r="AZ250" s="138"/>
      <c r="BJ250" s="138"/>
      <c r="BK250" s="138"/>
      <c r="BL250" s="138"/>
      <c r="BM250" s="138"/>
      <c r="BN250" s="138"/>
      <c r="BO250" s="138"/>
      <c r="BP250" s="138"/>
      <c r="BQ250" s="138"/>
      <c r="BT250" s="138"/>
      <c r="CD250" s="138"/>
      <c r="CN250" s="138"/>
      <c r="CX250" s="138"/>
      <c r="DH250" s="138"/>
      <c r="DR250" s="138"/>
      <c r="EB250" s="138"/>
      <c r="EL250" s="138"/>
      <c r="EV250" s="138"/>
      <c r="FF250" s="138"/>
      <c r="FP250" s="138"/>
      <c r="FZ250" s="138"/>
      <c r="GJ250" s="138"/>
      <c r="GT250" s="138"/>
      <c r="HD250" s="138"/>
      <c r="HN250" s="138"/>
      <c r="HX250" s="138"/>
      <c r="IH250" s="138"/>
    </row>
    <row xmlns:x14ac="http://schemas.microsoft.com/office/spreadsheetml/2009/9/ac" r="251" s="3" customFormat="true" x14ac:dyDescent="0.25">
      <c r="A251" s="414"/>
      <c r="B251" s="138"/>
      <c r="L251" s="138"/>
      <c r="V251" s="138"/>
      <c r="AF251" s="138"/>
      <c r="AP251" s="138"/>
      <c r="AZ251" s="138"/>
      <c r="BJ251" s="138"/>
      <c r="BK251" s="138"/>
      <c r="BL251" s="138"/>
      <c r="BM251" s="138"/>
      <c r="BN251" s="138"/>
      <c r="BO251" s="138"/>
      <c r="BP251" s="138"/>
      <c r="BQ251" s="138"/>
      <c r="BT251" s="138"/>
      <c r="CD251" s="138"/>
      <c r="CN251" s="138"/>
      <c r="CX251" s="138"/>
      <c r="DH251" s="138"/>
      <c r="DR251" s="138"/>
      <c r="EB251" s="138"/>
      <c r="EL251" s="138"/>
      <c r="EV251" s="138"/>
      <c r="FF251" s="138"/>
      <c r="FP251" s="138"/>
      <c r="FZ251" s="138"/>
      <c r="GJ251" s="138"/>
      <c r="GT251" s="138"/>
      <c r="HD251" s="138"/>
      <c r="HN251" s="138"/>
      <c r="HX251" s="138"/>
      <c r="IH251" s="138"/>
    </row>
    <row xmlns:x14ac="http://schemas.microsoft.com/office/spreadsheetml/2009/9/ac" r="252" s="3" customFormat="true" x14ac:dyDescent="0.25">
      <c r="A252" s="414"/>
      <c r="B252" s="138"/>
      <c r="L252" s="138"/>
      <c r="V252" s="138"/>
      <c r="AF252" s="138"/>
      <c r="AP252" s="138"/>
      <c r="AZ252" s="138"/>
      <c r="BJ252" s="138"/>
      <c r="BK252" s="138"/>
      <c r="BL252" s="138"/>
      <c r="BM252" s="138"/>
      <c r="BN252" s="138"/>
      <c r="BO252" s="138"/>
      <c r="BP252" s="138"/>
      <c r="BQ252" s="138"/>
      <c r="BT252" s="138"/>
      <c r="CD252" s="138"/>
      <c r="CN252" s="138"/>
      <c r="CX252" s="138"/>
      <c r="DH252" s="138"/>
      <c r="DR252" s="138"/>
      <c r="EB252" s="138"/>
      <c r="EL252" s="138"/>
      <c r="EV252" s="138"/>
      <c r="FF252" s="138"/>
      <c r="FP252" s="138"/>
      <c r="FZ252" s="138"/>
      <c r="GJ252" s="138"/>
      <c r="GT252" s="138"/>
      <c r="HD252" s="138"/>
      <c r="HN252" s="138"/>
      <c r="HX252" s="138"/>
      <c r="IH252" s="138"/>
    </row>
    <row xmlns:x14ac="http://schemas.microsoft.com/office/spreadsheetml/2009/9/ac" r="253" s="3" customFormat="true" x14ac:dyDescent="0.25">
      <c r="A253" s="414"/>
      <c r="B253" s="138"/>
      <c r="L253" s="138"/>
      <c r="V253" s="138"/>
      <c r="AF253" s="138"/>
      <c r="AP253" s="138"/>
      <c r="AZ253" s="138"/>
      <c r="BJ253" s="138"/>
      <c r="BK253" s="138"/>
      <c r="BL253" s="138"/>
      <c r="BM253" s="138"/>
      <c r="BN253" s="138"/>
      <c r="BO253" s="138"/>
      <c r="BP253" s="138"/>
      <c r="BQ253" s="138"/>
      <c r="BT253" s="138"/>
      <c r="CD253" s="138"/>
      <c r="CN253" s="138"/>
      <c r="CX253" s="138"/>
      <c r="DH253" s="138"/>
      <c r="DR253" s="138"/>
      <c r="EB253" s="138"/>
      <c r="EL253" s="138"/>
      <c r="EV253" s="138"/>
      <c r="FF253" s="138"/>
      <c r="FP253" s="138"/>
      <c r="FZ253" s="138"/>
      <c r="GJ253" s="138"/>
      <c r="GT253" s="138"/>
      <c r="HD253" s="138"/>
      <c r="HN253" s="138"/>
      <c r="HX253" s="138"/>
      <c r="IH253" s="138"/>
    </row>
    <row xmlns:x14ac="http://schemas.microsoft.com/office/spreadsheetml/2009/9/ac" r="254" s="3" customFormat="true" x14ac:dyDescent="0.25">
      <c r="A254" s="414"/>
      <c r="B254" s="138"/>
      <c r="L254" s="138"/>
      <c r="V254" s="138"/>
      <c r="AF254" s="138"/>
      <c r="AP254" s="138"/>
      <c r="AZ254" s="138"/>
      <c r="BJ254" s="138"/>
      <c r="BK254" s="138"/>
      <c r="BL254" s="138"/>
      <c r="BM254" s="138"/>
      <c r="BN254" s="138"/>
      <c r="BO254" s="138"/>
      <c r="BP254" s="138"/>
      <c r="BQ254" s="138"/>
      <c r="BT254" s="138"/>
      <c r="CD254" s="138"/>
      <c r="CN254" s="138"/>
      <c r="CX254" s="138"/>
      <c r="DH254" s="138"/>
      <c r="DR254" s="138"/>
      <c r="EB254" s="138"/>
      <c r="EL254" s="138"/>
      <c r="EV254" s="138"/>
      <c r="FF254" s="138"/>
      <c r="FP254" s="138"/>
      <c r="FZ254" s="138"/>
      <c r="GJ254" s="138"/>
      <c r="GT254" s="138"/>
      <c r="HD254" s="138"/>
      <c r="HN254" s="138"/>
      <c r="HX254" s="138"/>
      <c r="IH254" s="138"/>
    </row>
    <row xmlns:x14ac="http://schemas.microsoft.com/office/spreadsheetml/2009/9/ac" r="255" s="3" customFormat="true" x14ac:dyDescent="0.25">
      <c r="A255" s="414"/>
      <c r="B255" s="138"/>
      <c r="L255" s="138"/>
      <c r="V255" s="138"/>
      <c r="AF255" s="138"/>
      <c r="AP255" s="138"/>
      <c r="AZ255" s="138"/>
      <c r="BJ255" s="138"/>
      <c r="BK255" s="138"/>
      <c r="BL255" s="138"/>
      <c r="BM255" s="138"/>
      <c r="BN255" s="138"/>
      <c r="BO255" s="138"/>
      <c r="BP255" s="138"/>
      <c r="BQ255" s="138"/>
      <c r="BT255" s="138"/>
      <c r="CD255" s="138"/>
      <c r="CN255" s="138"/>
      <c r="CX255" s="138"/>
      <c r="DH255" s="138"/>
      <c r="DR255" s="138"/>
      <c r="EB255" s="138"/>
      <c r="EL255" s="138"/>
      <c r="EV255" s="138"/>
      <c r="FF255" s="138"/>
      <c r="FP255" s="138"/>
      <c r="FZ255" s="138"/>
      <c r="GJ255" s="138"/>
      <c r="GT255" s="138"/>
      <c r="HD255" s="138"/>
      <c r="HN255" s="138"/>
      <c r="HX255" s="138"/>
      <c r="IH255" s="138"/>
    </row>
    <row xmlns:x14ac="http://schemas.microsoft.com/office/spreadsheetml/2009/9/ac" r="256" s="3" customFormat="true" x14ac:dyDescent="0.25">
      <c r="A256" s="414"/>
      <c r="B256" s="138"/>
      <c r="L256" s="138"/>
      <c r="V256" s="138"/>
      <c r="AF256" s="138"/>
      <c r="AP256" s="138"/>
      <c r="AZ256" s="138"/>
      <c r="BJ256" s="138"/>
      <c r="BK256" s="138"/>
      <c r="BL256" s="138"/>
      <c r="BM256" s="138"/>
      <c r="BN256" s="138"/>
      <c r="BO256" s="138"/>
      <c r="BP256" s="138"/>
      <c r="BQ256" s="138"/>
      <c r="BT256" s="138"/>
      <c r="CD256" s="138"/>
      <c r="CN256" s="138"/>
      <c r="CX256" s="138"/>
      <c r="DH256" s="138"/>
      <c r="DR256" s="138"/>
      <c r="EB256" s="138"/>
      <c r="EL256" s="138"/>
      <c r="EV256" s="138"/>
      <c r="FF256" s="138"/>
      <c r="FP256" s="138"/>
      <c r="FZ256" s="138"/>
      <c r="GJ256" s="138"/>
      <c r="GT256" s="138"/>
      <c r="HD256" s="138"/>
      <c r="HN256" s="138"/>
      <c r="HX256" s="138"/>
      <c r="IH256" s="138"/>
    </row>
    <row xmlns:x14ac="http://schemas.microsoft.com/office/spreadsheetml/2009/9/ac" r="257" s="3" customFormat="true" x14ac:dyDescent="0.25">
      <c r="A257" s="414"/>
      <c r="B257" s="138"/>
      <c r="L257" s="138"/>
      <c r="V257" s="138"/>
      <c r="AF257" s="138"/>
      <c r="AP257" s="138"/>
      <c r="AZ257" s="138"/>
      <c r="BJ257" s="138"/>
      <c r="BK257" s="138"/>
      <c r="BL257" s="138"/>
      <c r="BM257" s="138"/>
      <c r="BN257" s="138"/>
      <c r="BO257" s="138"/>
      <c r="BP257" s="138"/>
      <c r="BQ257" s="138"/>
      <c r="BT257" s="138"/>
      <c r="CD257" s="138"/>
      <c r="CN257" s="138"/>
      <c r="CX257" s="138"/>
      <c r="DH257" s="138"/>
      <c r="DR257" s="138"/>
      <c r="EB257" s="138"/>
      <c r="EL257" s="138"/>
      <c r="EV257" s="138"/>
      <c r="FF257" s="138"/>
      <c r="FP257" s="138"/>
      <c r="FZ257" s="138"/>
      <c r="GJ257" s="138"/>
      <c r="GT257" s="138"/>
      <c r="HD257" s="138"/>
      <c r="HN257" s="138"/>
      <c r="HX257" s="138"/>
      <c r="IH257" s="138"/>
    </row>
    <row xmlns:x14ac="http://schemas.microsoft.com/office/spreadsheetml/2009/9/ac" r="258" s="3" customFormat="true" x14ac:dyDescent="0.25">
      <c r="A258" s="414"/>
      <c r="B258" s="138"/>
      <c r="L258" s="138"/>
      <c r="V258" s="138"/>
      <c r="AF258" s="138"/>
      <c r="AP258" s="138"/>
      <c r="AZ258" s="138"/>
      <c r="BJ258" s="138"/>
      <c r="BK258" s="138"/>
      <c r="BL258" s="138"/>
      <c r="BM258" s="138"/>
      <c r="BN258" s="138"/>
      <c r="BO258" s="138"/>
      <c r="BP258" s="138"/>
      <c r="BQ258" s="138"/>
      <c r="BT258" s="138"/>
      <c r="CD258" s="138"/>
      <c r="CN258" s="138"/>
      <c r="CX258" s="138"/>
      <c r="DH258" s="138"/>
      <c r="DR258" s="138"/>
      <c r="EB258" s="138"/>
      <c r="EL258" s="138"/>
      <c r="EV258" s="138"/>
      <c r="FF258" s="138"/>
      <c r="FP258" s="138"/>
      <c r="FZ258" s="138"/>
      <c r="GJ258" s="138"/>
      <c r="GT258" s="138"/>
      <c r="HD258" s="138"/>
      <c r="HN258" s="138"/>
      <c r="HX258" s="138"/>
      <c r="IH258" s="138"/>
    </row>
    <row xmlns:x14ac="http://schemas.microsoft.com/office/spreadsheetml/2009/9/ac" r="259" s="3" customFormat="true" x14ac:dyDescent="0.25">
      <c r="A259" s="414"/>
      <c r="B259" s="138"/>
      <c r="L259" s="138"/>
      <c r="V259" s="138"/>
      <c r="AF259" s="138"/>
      <c r="AP259" s="138"/>
      <c r="AZ259" s="138"/>
      <c r="BJ259" s="138"/>
      <c r="BK259" s="138"/>
      <c r="BL259" s="138"/>
      <c r="BM259" s="138"/>
      <c r="BN259" s="138"/>
      <c r="BO259" s="138"/>
      <c r="BP259" s="138"/>
      <c r="BQ259" s="138"/>
      <c r="BT259" s="138"/>
      <c r="CD259" s="138"/>
      <c r="CN259" s="138"/>
      <c r="CX259" s="138"/>
      <c r="DH259" s="138"/>
      <c r="DR259" s="138"/>
      <c r="EB259" s="138"/>
      <c r="EL259" s="138"/>
      <c r="EV259" s="138"/>
      <c r="FF259" s="138"/>
      <c r="FP259" s="138"/>
      <c r="FZ259" s="138"/>
      <c r="GJ259" s="138"/>
      <c r="GT259" s="138"/>
      <c r="HD259" s="138"/>
      <c r="HN259" s="138"/>
      <c r="HX259" s="138"/>
      <c r="IH259" s="138"/>
    </row>
    <row xmlns:x14ac="http://schemas.microsoft.com/office/spreadsheetml/2009/9/ac" r="260" s="3" customFormat="true" x14ac:dyDescent="0.25">
      <c r="A260" s="414"/>
      <c r="B260" s="138"/>
      <c r="L260" s="138"/>
      <c r="V260" s="138"/>
      <c r="AF260" s="138"/>
      <c r="AP260" s="138"/>
      <c r="AZ260" s="138"/>
      <c r="BJ260" s="138"/>
      <c r="BK260" s="138"/>
      <c r="BL260" s="138"/>
      <c r="BM260" s="138"/>
      <c r="BN260" s="138"/>
      <c r="BO260" s="138"/>
      <c r="BP260" s="138"/>
      <c r="BQ260" s="138"/>
      <c r="BT260" s="138"/>
      <c r="CD260" s="138"/>
      <c r="CN260" s="138"/>
      <c r="CX260" s="138"/>
      <c r="DH260" s="138"/>
      <c r="DR260" s="138"/>
      <c r="EB260" s="138"/>
      <c r="EL260" s="138"/>
      <c r="EV260" s="138"/>
      <c r="FF260" s="138"/>
      <c r="FP260" s="138"/>
      <c r="FZ260" s="138"/>
      <c r="GJ260" s="138"/>
      <c r="GT260" s="138"/>
      <c r="HD260" s="138"/>
      <c r="HN260" s="138"/>
      <c r="HX260" s="138"/>
      <c r="IH260" s="138"/>
    </row>
    <row xmlns:x14ac="http://schemas.microsoft.com/office/spreadsheetml/2009/9/ac" r="261" s="3" customFormat="true" x14ac:dyDescent="0.25">
      <c r="A261" s="414"/>
      <c r="B261" s="138"/>
      <c r="L261" s="138"/>
      <c r="V261" s="138"/>
      <c r="AF261" s="138"/>
      <c r="AP261" s="138"/>
      <c r="AZ261" s="138"/>
      <c r="BJ261" s="138"/>
      <c r="BK261" s="138"/>
      <c r="BL261" s="138"/>
      <c r="BM261" s="138"/>
      <c r="BN261" s="138"/>
      <c r="BO261" s="138"/>
      <c r="BP261" s="138"/>
      <c r="BQ261" s="138"/>
      <c r="BT261" s="138"/>
      <c r="CD261" s="138"/>
      <c r="CN261" s="138"/>
      <c r="CX261" s="138"/>
      <c r="DH261" s="138"/>
      <c r="DR261" s="138"/>
      <c r="EB261" s="138"/>
      <c r="EL261" s="138"/>
      <c r="EV261" s="138"/>
      <c r="FF261" s="138"/>
      <c r="FP261" s="138"/>
      <c r="FZ261" s="138"/>
      <c r="GJ261" s="138"/>
      <c r="GT261" s="138"/>
      <c r="HD261" s="138"/>
      <c r="HN261" s="138"/>
      <c r="HX261" s="138"/>
      <c r="IH261" s="138"/>
    </row>
    <row xmlns:x14ac="http://schemas.microsoft.com/office/spreadsheetml/2009/9/ac" r="262" s="3" customFormat="true" x14ac:dyDescent="0.25">
      <c r="A262" s="414"/>
      <c r="B262" s="138"/>
      <c r="L262" s="138"/>
      <c r="V262" s="138"/>
      <c r="AF262" s="138"/>
      <c r="AP262" s="138"/>
      <c r="AZ262" s="138"/>
      <c r="BJ262" s="138"/>
      <c r="BK262" s="138"/>
      <c r="BL262" s="138"/>
      <c r="BM262" s="138"/>
      <c r="BN262" s="138"/>
      <c r="BO262" s="138"/>
      <c r="BP262" s="138"/>
      <c r="BQ262" s="138"/>
      <c r="BT262" s="138"/>
      <c r="CD262" s="138"/>
      <c r="CN262" s="138"/>
      <c r="CX262" s="138"/>
      <c r="DH262" s="138"/>
      <c r="DR262" s="138"/>
      <c r="EB262" s="138"/>
      <c r="EL262" s="138"/>
      <c r="EV262" s="138"/>
      <c r="FF262" s="138"/>
      <c r="FP262" s="138"/>
      <c r="FZ262" s="138"/>
      <c r="GJ262" s="138"/>
      <c r="GT262" s="138"/>
      <c r="HD262" s="138"/>
      <c r="HN262" s="138"/>
      <c r="HX262" s="138"/>
      <c r="IH262" s="138"/>
    </row>
    <row xmlns:x14ac="http://schemas.microsoft.com/office/spreadsheetml/2009/9/ac" r="263" s="3" customFormat="true" x14ac:dyDescent="0.25">
      <c r="A263" s="414"/>
      <c r="B263" s="138"/>
      <c r="L263" s="138"/>
      <c r="V263" s="138"/>
      <c r="AF263" s="138"/>
      <c r="AP263" s="138"/>
      <c r="AZ263" s="138"/>
      <c r="BJ263" s="138"/>
      <c r="BK263" s="138"/>
      <c r="BL263" s="138"/>
      <c r="BM263" s="138"/>
      <c r="BN263" s="138"/>
      <c r="BO263" s="138"/>
      <c r="BP263" s="138"/>
      <c r="BQ263" s="138"/>
      <c r="BT263" s="138"/>
      <c r="CD263" s="138"/>
      <c r="CN263" s="138"/>
      <c r="CX263" s="138"/>
      <c r="DH263" s="138"/>
      <c r="DR263" s="138"/>
      <c r="EB263" s="138"/>
      <c r="EL263" s="138"/>
      <c r="EV263" s="138"/>
      <c r="FF263" s="138"/>
      <c r="FP263" s="138"/>
      <c r="FZ263" s="138"/>
      <c r="GJ263" s="138"/>
      <c r="GT263" s="138"/>
      <c r="HD263" s="138"/>
      <c r="HN263" s="138"/>
      <c r="HX263" s="138"/>
      <c r="IH263" s="138"/>
    </row>
    <row xmlns:x14ac="http://schemas.microsoft.com/office/spreadsheetml/2009/9/ac" r="264" s="3" customFormat="true" x14ac:dyDescent="0.25">
      <c r="A264" s="414"/>
      <c r="B264" s="138"/>
      <c r="L264" s="138"/>
      <c r="V264" s="138"/>
      <c r="AF264" s="138"/>
      <c r="AP264" s="138"/>
      <c r="AZ264" s="138"/>
      <c r="BJ264" s="138"/>
      <c r="BK264" s="138"/>
      <c r="BL264" s="138"/>
      <c r="BM264" s="138"/>
      <c r="BN264" s="138"/>
      <c r="BO264" s="138"/>
      <c r="BP264" s="138"/>
      <c r="BQ264" s="138"/>
      <c r="BT264" s="138"/>
      <c r="CD264" s="138"/>
      <c r="CN264" s="138"/>
      <c r="CX264" s="138"/>
      <c r="DH264" s="138"/>
      <c r="DR264" s="138"/>
      <c r="EB264" s="138"/>
      <c r="EL264" s="138"/>
      <c r="EV264" s="138"/>
      <c r="FF264" s="138"/>
      <c r="FP264" s="138"/>
      <c r="FZ264" s="138"/>
      <c r="GJ264" s="138"/>
      <c r="GT264" s="138"/>
      <c r="HD264" s="138"/>
      <c r="HN264" s="138"/>
      <c r="HX264" s="138"/>
      <c r="IH264" s="138"/>
    </row>
    <row xmlns:x14ac="http://schemas.microsoft.com/office/spreadsheetml/2009/9/ac" r="265" s="3" customFormat="true" x14ac:dyDescent="0.25">
      <c r="A265" s="414"/>
      <c r="B265" s="138"/>
      <c r="L265" s="138"/>
      <c r="V265" s="138"/>
      <c r="AF265" s="138"/>
      <c r="AP265" s="138"/>
      <c r="AZ265" s="138"/>
      <c r="BJ265" s="138"/>
      <c r="BK265" s="138"/>
      <c r="BL265" s="138"/>
      <c r="BM265" s="138"/>
      <c r="BN265" s="138"/>
      <c r="BO265" s="138"/>
      <c r="BP265" s="138"/>
      <c r="BQ265" s="138"/>
      <c r="BT265" s="138"/>
      <c r="CD265" s="138"/>
      <c r="CN265" s="138"/>
      <c r="CX265" s="138"/>
      <c r="DH265" s="138"/>
      <c r="DR265" s="138"/>
      <c r="EB265" s="138"/>
      <c r="EL265" s="138"/>
      <c r="EV265" s="138"/>
      <c r="FF265" s="138"/>
      <c r="FP265" s="138"/>
      <c r="FZ265" s="138"/>
      <c r="GJ265" s="138"/>
      <c r="GT265" s="138"/>
      <c r="HD265" s="138"/>
      <c r="HN265" s="138"/>
      <c r="HX265" s="138"/>
      <c r="IH265" s="138"/>
    </row>
    <row xmlns:x14ac="http://schemas.microsoft.com/office/spreadsheetml/2009/9/ac" r="266" s="3" customFormat="true" x14ac:dyDescent="0.25">
      <c r="A266" s="414"/>
      <c r="B266" s="138"/>
      <c r="L266" s="138"/>
      <c r="V266" s="138"/>
      <c r="AF266" s="138"/>
      <c r="AP266" s="138"/>
      <c r="AZ266" s="138"/>
      <c r="BJ266" s="138"/>
      <c r="BK266" s="138"/>
      <c r="BL266" s="138"/>
      <c r="BM266" s="138"/>
      <c r="BN266" s="138"/>
      <c r="BO266" s="138"/>
      <c r="BP266" s="138"/>
      <c r="BQ266" s="138"/>
      <c r="BT266" s="138"/>
      <c r="CD266" s="138"/>
      <c r="CN266" s="138"/>
      <c r="CX266" s="138"/>
      <c r="DH266" s="138"/>
      <c r="DR266" s="138"/>
      <c r="EB266" s="138"/>
      <c r="EL266" s="138"/>
      <c r="EV266" s="138"/>
      <c r="FF266" s="138"/>
      <c r="FP266" s="138"/>
      <c r="FZ266" s="138"/>
      <c r="GJ266" s="138"/>
      <c r="GT266" s="138"/>
      <c r="HD266" s="138"/>
      <c r="HN266" s="138"/>
      <c r="HX266" s="138"/>
      <c r="IH266" s="138"/>
    </row>
    <row xmlns:x14ac="http://schemas.microsoft.com/office/spreadsheetml/2009/9/ac" r="267" s="3" customFormat="true" x14ac:dyDescent="0.25">
      <c r="A267" s="414"/>
      <c r="B267" s="138"/>
      <c r="L267" s="138"/>
      <c r="V267" s="138"/>
      <c r="AF267" s="138"/>
      <c r="AP267" s="138"/>
      <c r="AZ267" s="138"/>
      <c r="BJ267" s="138"/>
      <c r="BK267" s="138"/>
      <c r="BL267" s="138"/>
      <c r="BM267" s="138"/>
      <c r="BN267" s="138"/>
      <c r="BO267" s="138"/>
      <c r="BP267" s="138"/>
      <c r="BQ267" s="138"/>
      <c r="BT267" s="138"/>
      <c r="CD267" s="138"/>
      <c r="CN267" s="138"/>
      <c r="CX267" s="138"/>
      <c r="DH267" s="138"/>
      <c r="DR267" s="138"/>
      <c r="EB267" s="138"/>
      <c r="EL267" s="138"/>
      <c r="EV267" s="138"/>
      <c r="FF267" s="138"/>
      <c r="FP267" s="138"/>
      <c r="FZ267" s="138"/>
      <c r="GJ267" s="138"/>
      <c r="GT267" s="138"/>
      <c r="HD267" s="138"/>
      <c r="HN267" s="138"/>
      <c r="HX267" s="138"/>
      <c r="IH267" s="138"/>
    </row>
    <row xmlns:x14ac="http://schemas.microsoft.com/office/spreadsheetml/2009/9/ac" r="268" s="3" customFormat="true" x14ac:dyDescent="0.25">
      <c r="A268" s="414"/>
      <c r="B268" s="138"/>
      <c r="L268" s="138"/>
      <c r="V268" s="138"/>
      <c r="AF268" s="138"/>
      <c r="AP268" s="138"/>
      <c r="AZ268" s="138"/>
      <c r="BJ268" s="138"/>
      <c r="BK268" s="138"/>
      <c r="BL268" s="138"/>
      <c r="BM268" s="138"/>
      <c r="BN268" s="138"/>
      <c r="BO268" s="138"/>
      <c r="BP268" s="138"/>
      <c r="BQ268" s="138"/>
      <c r="BT268" s="138"/>
      <c r="CD268" s="138"/>
      <c r="CN268" s="138"/>
      <c r="CX268" s="138"/>
      <c r="DH268" s="138"/>
      <c r="DR268" s="138"/>
      <c r="EB268" s="138"/>
      <c r="EL268" s="138"/>
      <c r="EV268" s="138"/>
      <c r="FF268" s="138"/>
      <c r="FP268" s="138"/>
      <c r="FZ268" s="138"/>
      <c r="GJ268" s="138"/>
      <c r="GT268" s="138"/>
      <c r="HD268" s="138"/>
      <c r="HN268" s="138"/>
      <c r="HX268" s="138"/>
      <c r="IH268" s="138"/>
    </row>
    <row xmlns:x14ac="http://schemas.microsoft.com/office/spreadsheetml/2009/9/ac" r="269" s="3" customFormat="true" x14ac:dyDescent="0.25">
      <c r="A269" s="414"/>
      <c r="B269" s="138"/>
      <c r="L269" s="138"/>
      <c r="V269" s="138"/>
      <c r="AF269" s="138"/>
      <c r="AP269" s="138"/>
      <c r="AZ269" s="138"/>
      <c r="BJ269" s="138"/>
      <c r="BK269" s="138"/>
      <c r="BL269" s="138"/>
      <c r="BM269" s="138"/>
      <c r="BN269" s="138"/>
      <c r="BO269" s="138"/>
      <c r="BP269" s="138"/>
      <c r="BQ269" s="138"/>
      <c r="BT269" s="138"/>
      <c r="CD269" s="138"/>
      <c r="CN269" s="138"/>
      <c r="CX269" s="138"/>
      <c r="DH269" s="138"/>
      <c r="DR269" s="138"/>
      <c r="EB269" s="138"/>
      <c r="EL269" s="138"/>
      <c r="EV269" s="138"/>
      <c r="FF269" s="138"/>
      <c r="FP269" s="138"/>
      <c r="FZ269" s="138"/>
      <c r="GJ269" s="138"/>
      <c r="GT269" s="138"/>
      <c r="HD269" s="138"/>
      <c r="HN269" s="138"/>
      <c r="HX269" s="138"/>
      <c r="IH269" s="138"/>
    </row>
    <row xmlns:x14ac="http://schemas.microsoft.com/office/spreadsheetml/2009/9/ac" r="270" s="3" customFormat="true" x14ac:dyDescent="0.25">
      <c r="A270" s="414"/>
      <c r="B270" s="138"/>
      <c r="L270" s="138"/>
      <c r="V270" s="138"/>
      <c r="AF270" s="138"/>
      <c r="AP270" s="138"/>
      <c r="AZ270" s="138"/>
      <c r="BJ270" s="138"/>
      <c r="BK270" s="138"/>
      <c r="BL270" s="138"/>
      <c r="BM270" s="138"/>
      <c r="BN270" s="138"/>
      <c r="BO270" s="138"/>
      <c r="BP270" s="138"/>
      <c r="BQ270" s="138"/>
      <c r="BT270" s="138"/>
      <c r="CD270" s="138"/>
      <c r="CN270" s="138"/>
      <c r="CX270" s="138"/>
      <c r="DH270" s="138"/>
      <c r="DR270" s="138"/>
      <c r="EB270" s="138"/>
      <c r="EL270" s="138"/>
      <c r="EV270" s="138"/>
      <c r="FF270" s="138"/>
      <c r="FP270" s="138"/>
      <c r="FZ270" s="138"/>
      <c r="GJ270" s="138"/>
      <c r="GT270" s="138"/>
      <c r="HD270" s="138"/>
      <c r="HN270" s="138"/>
      <c r="HX270" s="138"/>
      <c r="IH270" s="138"/>
    </row>
    <row xmlns:x14ac="http://schemas.microsoft.com/office/spreadsheetml/2009/9/ac" r="271" s="3" customFormat="true" x14ac:dyDescent="0.25">
      <c r="A271" s="414"/>
      <c r="B271" s="138"/>
      <c r="L271" s="138"/>
      <c r="V271" s="138"/>
      <c r="AF271" s="138"/>
      <c r="AP271" s="138"/>
      <c r="AZ271" s="138"/>
      <c r="BJ271" s="138"/>
      <c r="BK271" s="138"/>
      <c r="BL271" s="138"/>
      <c r="BM271" s="138"/>
      <c r="BN271" s="138"/>
      <c r="BO271" s="138"/>
      <c r="BP271" s="138"/>
      <c r="BQ271" s="138"/>
      <c r="BT271" s="138"/>
      <c r="CD271" s="138"/>
      <c r="CN271" s="138"/>
      <c r="CX271" s="138"/>
      <c r="DH271" s="138"/>
      <c r="DR271" s="138"/>
      <c r="EB271" s="138"/>
      <c r="EL271" s="138"/>
      <c r="EV271" s="138"/>
      <c r="FF271" s="138"/>
      <c r="FP271" s="138"/>
      <c r="FZ271" s="138"/>
      <c r="GJ271" s="138"/>
      <c r="GT271" s="138"/>
      <c r="HD271" s="138"/>
      <c r="HN271" s="138"/>
      <c r="HX271" s="138"/>
      <c r="IH271" s="138"/>
    </row>
    <row xmlns:x14ac="http://schemas.microsoft.com/office/spreadsheetml/2009/9/ac" r="272" s="3" customFormat="true" x14ac:dyDescent="0.25">
      <c r="A272" s="414"/>
      <c r="B272" s="138"/>
      <c r="L272" s="138"/>
      <c r="V272" s="138"/>
      <c r="AF272" s="138"/>
      <c r="AP272" s="138"/>
      <c r="AZ272" s="138"/>
      <c r="BJ272" s="138"/>
      <c r="BK272" s="138"/>
      <c r="BL272" s="138"/>
      <c r="BM272" s="138"/>
      <c r="BN272" s="138"/>
      <c r="BO272" s="138"/>
      <c r="BP272" s="138"/>
      <c r="BQ272" s="138"/>
      <c r="BT272" s="138"/>
      <c r="CD272" s="138"/>
      <c r="CN272" s="138"/>
      <c r="CX272" s="138"/>
      <c r="DH272" s="138"/>
      <c r="DR272" s="138"/>
      <c r="EB272" s="138"/>
      <c r="EL272" s="138"/>
      <c r="EV272" s="138"/>
      <c r="FF272" s="138"/>
      <c r="FP272" s="138"/>
      <c r="FZ272" s="138"/>
      <c r="GJ272" s="138"/>
      <c r="GT272" s="138"/>
      <c r="HD272" s="138"/>
      <c r="HN272" s="138"/>
      <c r="HX272" s="138"/>
      <c r="IH272" s="138"/>
    </row>
    <row xmlns:x14ac="http://schemas.microsoft.com/office/spreadsheetml/2009/9/ac" r="273" s="3" customFormat="true" x14ac:dyDescent="0.25">
      <c r="A273" s="414"/>
      <c r="B273" s="138"/>
      <c r="L273" s="138"/>
      <c r="V273" s="138"/>
      <c r="AF273" s="138"/>
      <c r="AP273" s="138"/>
      <c r="AZ273" s="138"/>
      <c r="BJ273" s="138"/>
      <c r="BK273" s="138"/>
      <c r="BL273" s="138"/>
      <c r="BM273" s="138"/>
      <c r="BN273" s="138"/>
      <c r="BO273" s="138"/>
      <c r="BP273" s="138"/>
      <c r="BQ273" s="138"/>
      <c r="BT273" s="138"/>
      <c r="CD273" s="138"/>
      <c r="CN273" s="138"/>
      <c r="CX273" s="138"/>
      <c r="DH273" s="138"/>
      <c r="DR273" s="138"/>
      <c r="EB273" s="138"/>
      <c r="EL273" s="138"/>
      <c r="EV273" s="138"/>
      <c r="FF273" s="138"/>
      <c r="FP273" s="138"/>
      <c r="FZ273" s="138"/>
      <c r="GJ273" s="138"/>
      <c r="GT273" s="138"/>
      <c r="HD273" s="138"/>
      <c r="HN273" s="138"/>
      <c r="HX273" s="138"/>
      <c r="IH273" s="138"/>
    </row>
    <row xmlns:x14ac="http://schemas.microsoft.com/office/spreadsheetml/2009/9/ac" r="274" s="3" customFormat="true" x14ac:dyDescent="0.25">
      <c r="A274" s="414"/>
      <c r="B274" s="138"/>
      <c r="L274" s="138"/>
      <c r="V274" s="138"/>
      <c r="AF274" s="138"/>
      <c r="AP274" s="138"/>
      <c r="AZ274" s="138"/>
      <c r="BJ274" s="138"/>
      <c r="BK274" s="138"/>
      <c r="BL274" s="138"/>
      <c r="BM274" s="138"/>
      <c r="BN274" s="138"/>
      <c r="BO274" s="138"/>
      <c r="BP274" s="138"/>
      <c r="BQ274" s="138"/>
      <c r="BT274" s="138"/>
      <c r="CD274" s="138"/>
      <c r="CN274" s="138"/>
      <c r="CX274" s="138"/>
      <c r="DH274" s="138"/>
      <c r="DR274" s="138"/>
      <c r="EB274" s="138"/>
      <c r="EL274" s="138"/>
      <c r="EV274" s="138"/>
      <c r="FF274" s="138"/>
      <c r="FP274" s="138"/>
      <c r="FZ274" s="138"/>
      <c r="GJ274" s="138"/>
      <c r="GT274" s="138"/>
      <c r="HD274" s="138"/>
      <c r="HN274" s="138"/>
      <c r="HX274" s="138"/>
      <c r="IH274" s="138"/>
    </row>
    <row xmlns:x14ac="http://schemas.microsoft.com/office/spreadsheetml/2009/9/ac" r="275" s="3" customFormat="true" x14ac:dyDescent="0.25">
      <c r="A275" s="414"/>
      <c r="B275" s="138"/>
      <c r="L275" s="138"/>
      <c r="V275" s="138"/>
      <c r="AF275" s="138"/>
      <c r="AP275" s="138"/>
      <c r="AZ275" s="138"/>
      <c r="BJ275" s="138"/>
      <c r="BK275" s="138"/>
      <c r="BL275" s="138"/>
      <c r="BM275" s="138"/>
      <c r="BN275" s="138"/>
      <c r="BO275" s="138"/>
      <c r="BP275" s="138"/>
      <c r="BQ275" s="138"/>
      <c r="BT275" s="138"/>
      <c r="CD275" s="138"/>
      <c r="CN275" s="138"/>
      <c r="CX275" s="138"/>
      <c r="DH275" s="138"/>
      <c r="DR275" s="138"/>
      <c r="EB275" s="138"/>
      <c r="EL275" s="138"/>
      <c r="EV275" s="138"/>
      <c r="FF275" s="138"/>
      <c r="FP275" s="138"/>
      <c r="FZ275" s="138"/>
      <c r="GJ275" s="138"/>
      <c r="GT275" s="138"/>
      <c r="HD275" s="138"/>
      <c r="HN275" s="138"/>
      <c r="HX275" s="138"/>
      <c r="IH275" s="138"/>
    </row>
    <row xmlns:x14ac="http://schemas.microsoft.com/office/spreadsheetml/2009/9/ac" r="276" s="3" customFormat="true" x14ac:dyDescent="0.25">
      <c r="A276" s="414"/>
      <c r="B276" s="138"/>
      <c r="L276" s="138"/>
      <c r="V276" s="138"/>
      <c r="AF276" s="138"/>
      <c r="AP276" s="138"/>
      <c r="AZ276" s="138"/>
      <c r="BJ276" s="138"/>
      <c r="BK276" s="138"/>
      <c r="BL276" s="138"/>
      <c r="BM276" s="138"/>
      <c r="BN276" s="138"/>
      <c r="BO276" s="138"/>
      <c r="BP276" s="138"/>
      <c r="BQ276" s="138"/>
      <c r="BT276" s="138"/>
      <c r="CD276" s="138"/>
      <c r="CN276" s="138"/>
      <c r="CX276" s="138"/>
      <c r="DH276" s="138"/>
      <c r="DR276" s="138"/>
      <c r="EB276" s="138"/>
      <c r="EL276" s="138"/>
      <c r="EV276" s="138"/>
      <c r="FF276" s="138"/>
      <c r="FP276" s="138"/>
      <c r="FZ276" s="138"/>
      <c r="GJ276" s="138"/>
      <c r="GT276" s="138"/>
      <c r="HD276" s="138"/>
      <c r="HN276" s="138"/>
      <c r="HX276" s="138"/>
      <c r="IH276" s="138"/>
    </row>
    <row xmlns:x14ac="http://schemas.microsoft.com/office/spreadsheetml/2009/9/ac" r="277" s="3" customFormat="true" x14ac:dyDescent="0.25">
      <c r="A277" s="414"/>
      <c r="B277" s="138"/>
      <c r="L277" s="138"/>
      <c r="V277" s="138"/>
      <c r="AF277" s="138"/>
      <c r="AP277" s="138"/>
      <c r="AZ277" s="138"/>
      <c r="BJ277" s="138"/>
      <c r="BK277" s="138"/>
      <c r="BL277" s="138"/>
      <c r="BM277" s="138"/>
      <c r="BN277" s="138"/>
      <c r="BO277" s="138"/>
      <c r="BP277" s="138"/>
      <c r="BQ277" s="138"/>
      <c r="BT277" s="138"/>
      <c r="CD277" s="138"/>
      <c r="CN277" s="138"/>
      <c r="CX277" s="138"/>
      <c r="DH277" s="138"/>
      <c r="DR277" s="138"/>
      <c r="EB277" s="138"/>
      <c r="EL277" s="138"/>
      <c r="EV277" s="138"/>
      <c r="FF277" s="138"/>
      <c r="FP277" s="138"/>
      <c r="FZ277" s="138"/>
      <c r="GJ277" s="138"/>
      <c r="GT277" s="138"/>
      <c r="HD277" s="138"/>
      <c r="HN277" s="138"/>
      <c r="HX277" s="138"/>
      <c r="IH277" s="138"/>
    </row>
    <row xmlns:x14ac="http://schemas.microsoft.com/office/spreadsheetml/2009/9/ac" r="278" s="3" customFormat="true" x14ac:dyDescent="0.25">
      <c r="A278" s="414"/>
      <c r="B278" s="138"/>
      <c r="L278" s="138"/>
      <c r="V278" s="138"/>
      <c r="AF278" s="138"/>
      <c r="AP278" s="138"/>
      <c r="AZ278" s="138"/>
      <c r="BJ278" s="138"/>
      <c r="BK278" s="138"/>
      <c r="BL278" s="138"/>
      <c r="BM278" s="138"/>
      <c r="BN278" s="138"/>
      <c r="BO278" s="138"/>
      <c r="BP278" s="138"/>
      <c r="BQ278" s="138"/>
      <c r="BT278" s="138"/>
      <c r="CD278" s="138"/>
      <c r="CN278" s="138"/>
      <c r="CX278" s="138"/>
      <c r="DH278" s="138"/>
      <c r="DR278" s="138"/>
      <c r="EB278" s="138"/>
      <c r="EL278" s="138"/>
      <c r="EV278" s="138"/>
      <c r="FF278" s="138"/>
      <c r="FP278" s="138"/>
      <c r="FZ278" s="138"/>
      <c r="GJ278" s="138"/>
      <c r="GT278" s="138"/>
      <c r="HD278" s="138"/>
      <c r="HN278" s="138"/>
      <c r="HX278" s="138"/>
      <c r="IH278" s="138"/>
    </row>
    <row xmlns:x14ac="http://schemas.microsoft.com/office/spreadsheetml/2009/9/ac" r="279" s="3" customFormat="true" x14ac:dyDescent="0.25">
      <c r="A279" s="414"/>
      <c r="B279" s="138"/>
      <c r="L279" s="138"/>
      <c r="V279" s="138"/>
      <c r="AF279" s="138"/>
      <c r="AP279" s="138"/>
      <c r="AZ279" s="138"/>
      <c r="BJ279" s="138"/>
      <c r="BK279" s="138"/>
      <c r="BL279" s="138"/>
      <c r="BM279" s="138"/>
      <c r="BN279" s="138"/>
      <c r="BO279" s="138"/>
      <c r="BP279" s="138"/>
      <c r="BQ279" s="138"/>
      <c r="BT279" s="138"/>
      <c r="CD279" s="138"/>
      <c r="CN279" s="138"/>
      <c r="CX279" s="138"/>
      <c r="DH279" s="138"/>
      <c r="DR279" s="138"/>
      <c r="EB279" s="138"/>
      <c r="EL279" s="138"/>
      <c r="EV279" s="138"/>
      <c r="FF279" s="138"/>
      <c r="FP279" s="138"/>
      <c r="FZ279" s="138"/>
      <c r="GJ279" s="138"/>
      <c r="GT279" s="138"/>
      <c r="HD279" s="138"/>
      <c r="HN279" s="138"/>
      <c r="HX279" s="138"/>
      <c r="IH279" s="138"/>
    </row>
    <row xmlns:x14ac="http://schemas.microsoft.com/office/spreadsheetml/2009/9/ac" r="280" s="3" customFormat="true" x14ac:dyDescent="0.25">
      <c r="A280" s="414"/>
      <c r="B280" s="138"/>
      <c r="L280" s="138"/>
      <c r="V280" s="138"/>
      <c r="AF280" s="138"/>
      <c r="AP280" s="138"/>
      <c r="AZ280" s="138"/>
      <c r="BJ280" s="138"/>
      <c r="BK280" s="138"/>
      <c r="BL280" s="138"/>
      <c r="BM280" s="138"/>
      <c r="BN280" s="138"/>
      <c r="BO280" s="138"/>
      <c r="BP280" s="138"/>
      <c r="BQ280" s="138"/>
      <c r="BT280" s="138"/>
      <c r="CD280" s="138"/>
      <c r="CN280" s="138"/>
      <c r="CX280" s="138"/>
      <c r="DH280" s="138"/>
      <c r="DR280" s="138"/>
      <c r="EB280" s="138"/>
      <c r="EL280" s="138"/>
      <c r="EV280" s="138"/>
      <c r="FF280" s="138"/>
      <c r="FP280" s="138"/>
      <c r="FZ280" s="138"/>
      <c r="GJ280" s="138"/>
      <c r="GT280" s="138"/>
      <c r="HD280" s="138"/>
      <c r="HN280" s="138"/>
      <c r="HX280" s="138"/>
      <c r="IH280" s="138"/>
    </row>
    <row xmlns:x14ac="http://schemas.microsoft.com/office/spreadsheetml/2009/9/ac" r="281" s="3" customFormat="true" x14ac:dyDescent="0.25">
      <c r="A281" s="414"/>
      <c r="B281" s="138"/>
      <c r="L281" s="138"/>
      <c r="V281" s="138"/>
      <c r="AF281" s="138"/>
      <c r="AP281" s="138"/>
      <c r="AZ281" s="138"/>
      <c r="BJ281" s="138"/>
      <c r="BK281" s="138"/>
      <c r="BL281" s="138"/>
      <c r="BM281" s="138"/>
      <c r="BN281" s="138"/>
      <c r="BO281" s="138"/>
      <c r="BP281" s="138"/>
      <c r="BQ281" s="138"/>
      <c r="BT281" s="138"/>
      <c r="CD281" s="138"/>
      <c r="CN281" s="138"/>
      <c r="CX281" s="138"/>
      <c r="DH281" s="138"/>
      <c r="DR281" s="138"/>
      <c r="EB281" s="138"/>
      <c r="EL281" s="138"/>
      <c r="EV281" s="138"/>
      <c r="FF281" s="138"/>
      <c r="FP281" s="138"/>
      <c r="FZ281" s="138"/>
      <c r="GJ281" s="138"/>
      <c r="GT281" s="138"/>
      <c r="HD281" s="138"/>
      <c r="HN281" s="138"/>
      <c r="HX281" s="138"/>
      <c r="IH281" s="138"/>
    </row>
    <row xmlns:x14ac="http://schemas.microsoft.com/office/spreadsheetml/2009/9/ac" r="282" s="3" customFormat="true" x14ac:dyDescent="0.25">
      <c r="A282" s="414"/>
      <c r="B282" s="138"/>
      <c r="L282" s="138"/>
      <c r="V282" s="138"/>
      <c r="AF282" s="138"/>
      <c r="AP282" s="138"/>
      <c r="AZ282" s="138"/>
      <c r="BJ282" s="138"/>
      <c r="BK282" s="138"/>
      <c r="BL282" s="138"/>
      <c r="BM282" s="138"/>
      <c r="BN282" s="138"/>
      <c r="BO282" s="138"/>
      <c r="BP282" s="138"/>
      <c r="BQ282" s="138"/>
      <c r="BT282" s="138"/>
      <c r="CD282" s="138"/>
      <c r="CN282" s="138"/>
      <c r="CX282" s="138"/>
      <c r="DH282" s="138"/>
      <c r="DR282" s="138"/>
      <c r="EB282" s="138"/>
      <c r="EL282" s="138"/>
      <c r="EV282" s="138"/>
      <c r="FF282" s="138"/>
      <c r="FP282" s="138"/>
      <c r="FZ282" s="138"/>
      <c r="GJ282" s="138"/>
      <c r="GT282" s="138"/>
      <c r="HD282" s="138"/>
      <c r="HN282" s="138"/>
      <c r="HX282" s="138"/>
      <c r="IH282" s="138"/>
    </row>
    <row xmlns:x14ac="http://schemas.microsoft.com/office/spreadsheetml/2009/9/ac" r="283" s="3" customFormat="true" x14ac:dyDescent="0.25">
      <c r="A283" s="414"/>
      <c r="B283" s="138"/>
      <c r="L283" s="138"/>
      <c r="V283" s="138"/>
      <c r="AF283" s="138"/>
      <c r="AP283" s="138"/>
      <c r="AZ283" s="138"/>
      <c r="BJ283" s="138"/>
      <c r="BK283" s="138"/>
      <c r="BL283" s="138"/>
      <c r="BM283" s="138"/>
      <c r="BN283" s="138"/>
      <c r="BO283" s="138"/>
      <c r="BP283" s="138"/>
      <c r="BQ283" s="138"/>
      <c r="BT283" s="138"/>
      <c r="CD283" s="138"/>
      <c r="CN283" s="138"/>
      <c r="CX283" s="138"/>
      <c r="DH283" s="138"/>
      <c r="DR283" s="138"/>
      <c r="EB283" s="138"/>
      <c r="EL283" s="138"/>
      <c r="EV283" s="138"/>
      <c r="FF283" s="138"/>
      <c r="FP283" s="138"/>
      <c r="FZ283" s="138"/>
      <c r="GJ283" s="138"/>
      <c r="GT283" s="138"/>
      <c r="HD283" s="138"/>
      <c r="HN283" s="138"/>
      <c r="HX283" s="138"/>
      <c r="IH283" s="138"/>
    </row>
    <row xmlns:x14ac="http://schemas.microsoft.com/office/spreadsheetml/2009/9/ac" r="284" s="3" customFormat="true" x14ac:dyDescent="0.25">
      <c r="A284" s="414"/>
      <c r="B284" s="138"/>
      <c r="L284" s="138"/>
      <c r="V284" s="138"/>
      <c r="AF284" s="138"/>
      <c r="AP284" s="138"/>
      <c r="AZ284" s="138"/>
      <c r="BJ284" s="138"/>
      <c r="BK284" s="138"/>
      <c r="BL284" s="138"/>
      <c r="BM284" s="138"/>
      <c r="BN284" s="138"/>
      <c r="BO284" s="138"/>
      <c r="BP284" s="138"/>
      <c r="BQ284" s="138"/>
      <c r="BT284" s="138"/>
      <c r="CD284" s="138"/>
      <c r="CN284" s="138"/>
      <c r="CX284" s="138"/>
      <c r="DH284" s="138"/>
      <c r="DR284" s="138"/>
      <c r="EB284" s="138"/>
      <c r="EL284" s="138"/>
      <c r="EV284" s="138"/>
      <c r="FF284" s="138"/>
      <c r="FP284" s="138"/>
      <c r="FZ284" s="138"/>
      <c r="GJ284" s="138"/>
      <c r="GT284" s="138"/>
      <c r="HD284" s="138"/>
      <c r="HN284" s="138"/>
      <c r="HX284" s="138"/>
      <c r="IH284" s="138"/>
    </row>
    <row xmlns:x14ac="http://schemas.microsoft.com/office/spreadsheetml/2009/9/ac" r="285" s="3" customFormat="true" x14ac:dyDescent="0.25">
      <c r="A285" s="414"/>
      <c r="B285" s="138"/>
      <c r="L285" s="138"/>
      <c r="V285" s="138"/>
      <c r="AF285" s="138"/>
      <c r="AP285" s="138"/>
      <c r="AZ285" s="138"/>
      <c r="BJ285" s="138"/>
      <c r="BK285" s="138"/>
      <c r="BL285" s="138"/>
      <c r="BM285" s="138"/>
      <c r="BN285" s="138"/>
      <c r="BO285" s="138"/>
      <c r="BP285" s="138"/>
      <c r="BQ285" s="138"/>
      <c r="BT285" s="138"/>
      <c r="CD285" s="138"/>
      <c r="CN285" s="138"/>
      <c r="CX285" s="138"/>
      <c r="DH285" s="138"/>
      <c r="DR285" s="138"/>
      <c r="EB285" s="138"/>
      <c r="EL285" s="138"/>
      <c r="EV285" s="138"/>
      <c r="FF285" s="138"/>
      <c r="FP285" s="138"/>
      <c r="FZ285" s="138"/>
      <c r="GJ285" s="138"/>
      <c r="GT285" s="138"/>
      <c r="HD285" s="138"/>
      <c r="HN285" s="138"/>
      <c r="HX285" s="138"/>
      <c r="IH285" s="138"/>
    </row>
    <row xmlns:x14ac="http://schemas.microsoft.com/office/spreadsheetml/2009/9/ac" r="286" s="3" customFormat="true" x14ac:dyDescent="0.25">
      <c r="A286" s="414"/>
      <c r="B286" s="138"/>
      <c r="L286" s="138"/>
      <c r="V286" s="138"/>
      <c r="AF286" s="138"/>
      <c r="AP286" s="138"/>
      <c r="AZ286" s="138"/>
      <c r="BJ286" s="138"/>
      <c r="BK286" s="138"/>
      <c r="BL286" s="138"/>
      <c r="BM286" s="138"/>
      <c r="BN286" s="138"/>
      <c r="BO286" s="138"/>
      <c r="BP286" s="138"/>
      <c r="BQ286" s="138"/>
      <c r="BT286" s="138"/>
      <c r="CD286" s="138"/>
      <c r="CN286" s="138"/>
      <c r="CX286" s="138"/>
      <c r="DH286" s="138"/>
      <c r="DR286" s="138"/>
      <c r="EB286" s="138"/>
      <c r="EL286" s="138"/>
      <c r="EV286" s="138"/>
      <c r="FF286" s="138"/>
      <c r="FP286" s="138"/>
      <c r="FZ286" s="138"/>
      <c r="GJ286" s="138"/>
      <c r="GT286" s="138"/>
      <c r="HD286" s="138"/>
      <c r="HN286" s="138"/>
      <c r="HX286" s="138"/>
      <c r="IH286" s="138"/>
    </row>
    <row xmlns:x14ac="http://schemas.microsoft.com/office/spreadsheetml/2009/9/ac" r="287" s="3" customFormat="true" x14ac:dyDescent="0.25">
      <c r="A287" s="414"/>
      <c r="B287" s="138"/>
      <c r="L287" s="138"/>
      <c r="V287" s="138"/>
      <c r="AF287" s="138"/>
      <c r="AP287" s="138"/>
      <c r="AZ287" s="138"/>
      <c r="BJ287" s="138"/>
      <c r="BK287" s="138"/>
      <c r="BL287" s="138"/>
      <c r="BM287" s="138"/>
      <c r="BN287" s="138"/>
      <c r="BO287" s="138"/>
      <c r="BP287" s="138"/>
      <c r="BQ287" s="138"/>
      <c r="BT287" s="138"/>
      <c r="CD287" s="138"/>
      <c r="CN287" s="138"/>
      <c r="CX287" s="138"/>
      <c r="DH287" s="138"/>
      <c r="DR287" s="138"/>
      <c r="EB287" s="138"/>
      <c r="EL287" s="138"/>
      <c r="EV287" s="138"/>
      <c r="FF287" s="138"/>
      <c r="FP287" s="138"/>
      <c r="FZ287" s="138"/>
      <c r="GJ287" s="138"/>
      <c r="GT287" s="138"/>
      <c r="HD287" s="138"/>
      <c r="HN287" s="138"/>
      <c r="HX287" s="138"/>
      <c r="IH287" s="138"/>
    </row>
    <row xmlns:x14ac="http://schemas.microsoft.com/office/spreadsheetml/2009/9/ac" r="288" s="3" customFormat="true" x14ac:dyDescent="0.25">
      <c r="A288" s="414"/>
      <c r="B288" s="138"/>
      <c r="L288" s="138"/>
      <c r="V288" s="138"/>
      <c r="AF288" s="138"/>
      <c r="AP288" s="138"/>
      <c r="AZ288" s="138"/>
      <c r="BJ288" s="138"/>
      <c r="BK288" s="138"/>
      <c r="BL288" s="138"/>
      <c r="BM288" s="138"/>
      <c r="BN288" s="138"/>
      <c r="BO288" s="138"/>
      <c r="BP288" s="138"/>
      <c r="BQ288" s="138"/>
      <c r="BT288" s="138"/>
      <c r="CD288" s="138"/>
      <c r="CN288" s="138"/>
      <c r="CX288" s="138"/>
      <c r="DH288" s="138"/>
      <c r="DR288" s="138"/>
      <c r="EB288" s="138"/>
      <c r="EL288" s="138"/>
      <c r="EV288" s="138"/>
      <c r="FF288" s="138"/>
      <c r="FP288" s="138"/>
      <c r="FZ288" s="138"/>
      <c r="GJ288" s="138"/>
      <c r="GT288" s="138"/>
      <c r="HD288" s="138"/>
      <c r="HN288" s="138"/>
      <c r="HX288" s="138"/>
      <c r="IH288" s="138"/>
    </row>
    <row xmlns:x14ac="http://schemas.microsoft.com/office/spreadsheetml/2009/9/ac" r="289" s="3" customFormat="true" x14ac:dyDescent="0.25">
      <c r="A289" s="414"/>
      <c r="B289" s="138"/>
      <c r="L289" s="138"/>
      <c r="V289" s="138"/>
      <c r="AF289" s="138"/>
      <c r="AP289" s="138"/>
      <c r="AZ289" s="138"/>
      <c r="BJ289" s="138"/>
      <c r="BK289" s="138"/>
      <c r="BL289" s="138"/>
      <c r="BM289" s="138"/>
      <c r="BN289" s="138"/>
      <c r="BO289" s="138"/>
      <c r="BP289" s="138"/>
      <c r="BQ289" s="138"/>
      <c r="BT289" s="138"/>
      <c r="CD289" s="138"/>
      <c r="CN289" s="138"/>
      <c r="CX289" s="138"/>
      <c r="DH289" s="138"/>
      <c r="DR289" s="138"/>
      <c r="EB289" s="138"/>
      <c r="EL289" s="138"/>
      <c r="EV289" s="138"/>
      <c r="FF289" s="138"/>
      <c r="FP289" s="138"/>
      <c r="FZ289" s="138"/>
      <c r="GJ289" s="138"/>
      <c r="GT289" s="138"/>
      <c r="HD289" s="138"/>
      <c r="HN289" s="138"/>
      <c r="HX289" s="138"/>
      <c r="IH289" s="138"/>
    </row>
    <row xmlns:x14ac="http://schemas.microsoft.com/office/spreadsheetml/2009/9/ac" r="290" s="3" customFormat="true" x14ac:dyDescent="0.25">
      <c r="A290" s="414"/>
      <c r="B290" s="138"/>
      <c r="L290" s="138"/>
      <c r="V290" s="138"/>
      <c r="AF290" s="138"/>
      <c r="AP290" s="138"/>
      <c r="AZ290" s="138"/>
      <c r="BJ290" s="138"/>
      <c r="BK290" s="138"/>
      <c r="BL290" s="138"/>
      <c r="BM290" s="138"/>
      <c r="BN290" s="138"/>
      <c r="BO290" s="138"/>
      <c r="BP290" s="138"/>
      <c r="BQ290" s="138"/>
      <c r="BT290" s="138"/>
      <c r="CD290" s="138"/>
      <c r="CN290" s="138"/>
      <c r="CX290" s="138"/>
      <c r="DH290" s="138"/>
      <c r="DR290" s="138"/>
      <c r="EB290" s="138"/>
      <c r="EL290" s="138"/>
      <c r="EV290" s="138"/>
      <c r="FF290" s="138"/>
      <c r="FP290" s="138"/>
      <c r="FZ290" s="138"/>
      <c r="GJ290" s="138"/>
      <c r="GT290" s="138"/>
      <c r="HD290" s="138"/>
      <c r="HN290" s="138"/>
      <c r="HX290" s="138"/>
      <c r="IH290" s="138"/>
    </row>
    <row xmlns:x14ac="http://schemas.microsoft.com/office/spreadsheetml/2009/9/ac" r="291" s="3" customFormat="true" x14ac:dyDescent="0.25">
      <c r="A291" s="414"/>
      <c r="B291" s="138"/>
      <c r="L291" s="138"/>
      <c r="V291" s="138"/>
      <c r="AF291" s="138"/>
      <c r="AP291" s="138"/>
      <c r="AZ291" s="138"/>
      <c r="BJ291" s="138"/>
      <c r="BK291" s="138"/>
      <c r="BL291" s="138"/>
      <c r="BM291" s="138"/>
      <c r="BN291" s="138"/>
      <c r="BO291" s="138"/>
      <c r="BP291" s="138"/>
      <c r="BQ291" s="138"/>
      <c r="BT291" s="138"/>
      <c r="CD291" s="138"/>
      <c r="CN291" s="138"/>
      <c r="CX291" s="138"/>
      <c r="DH291" s="138"/>
      <c r="DR291" s="138"/>
      <c r="EB291" s="138"/>
      <c r="EL291" s="138"/>
      <c r="EV291" s="138"/>
      <c r="FF291" s="138"/>
      <c r="FP291" s="138"/>
      <c r="FZ291" s="138"/>
      <c r="GJ291" s="138"/>
      <c r="GT291" s="138"/>
      <c r="HD291" s="138"/>
      <c r="HN291" s="138"/>
      <c r="HX291" s="138"/>
      <c r="IH291" s="138"/>
    </row>
    <row xmlns:x14ac="http://schemas.microsoft.com/office/spreadsheetml/2009/9/ac" r="292" s="3" customFormat="true" x14ac:dyDescent="0.25">
      <c r="A292" s="414"/>
      <c r="B292" s="138"/>
      <c r="L292" s="138"/>
      <c r="V292" s="138"/>
      <c r="AF292" s="138"/>
      <c r="AP292" s="138"/>
      <c r="AZ292" s="138"/>
      <c r="BJ292" s="138"/>
      <c r="BK292" s="138"/>
      <c r="BL292" s="138"/>
      <c r="BM292" s="138"/>
      <c r="BN292" s="138"/>
      <c r="BO292" s="138"/>
      <c r="BP292" s="138"/>
      <c r="BQ292" s="138"/>
      <c r="BT292" s="138"/>
      <c r="CD292" s="138"/>
      <c r="CN292" s="138"/>
      <c r="CX292" s="138"/>
      <c r="DH292" s="138"/>
      <c r="DR292" s="138"/>
      <c r="EB292" s="138"/>
      <c r="EL292" s="138"/>
      <c r="EV292" s="138"/>
      <c r="FF292" s="138"/>
      <c r="FP292" s="138"/>
      <c r="FZ292" s="138"/>
      <c r="GJ292" s="138"/>
      <c r="GT292" s="138"/>
      <c r="HD292" s="138"/>
      <c r="HN292" s="138"/>
      <c r="HX292" s="138"/>
      <c r="IH292" s="138"/>
    </row>
    <row xmlns:x14ac="http://schemas.microsoft.com/office/spreadsheetml/2009/9/ac" r="293" s="3" customFormat="true" x14ac:dyDescent="0.25">
      <c r="A293" s="414"/>
      <c r="B293" s="138"/>
      <c r="L293" s="138"/>
      <c r="V293" s="138"/>
      <c r="AF293" s="138"/>
      <c r="AP293" s="138"/>
      <c r="AZ293" s="138"/>
      <c r="BJ293" s="138"/>
      <c r="BK293" s="138"/>
      <c r="BL293" s="138"/>
      <c r="BM293" s="138"/>
      <c r="BN293" s="138"/>
      <c r="BO293" s="138"/>
      <c r="BP293" s="138"/>
      <c r="BQ293" s="138"/>
      <c r="BT293" s="138"/>
      <c r="CD293" s="138"/>
      <c r="CN293" s="138"/>
      <c r="CX293" s="138"/>
      <c r="DH293" s="138"/>
      <c r="DR293" s="138"/>
      <c r="EB293" s="138"/>
      <c r="EL293" s="138"/>
      <c r="EV293" s="138"/>
      <c r="FF293" s="138"/>
      <c r="FP293" s="138"/>
      <c r="FZ293" s="138"/>
      <c r="GJ293" s="138"/>
      <c r="GT293" s="138"/>
      <c r="HD293" s="138"/>
      <c r="HN293" s="138"/>
      <c r="HX293" s="138"/>
      <c r="IH293" s="138"/>
    </row>
    <row xmlns:x14ac="http://schemas.microsoft.com/office/spreadsheetml/2009/9/ac" r="294" s="3" customFormat="true" x14ac:dyDescent="0.25">
      <c r="A294" s="414"/>
      <c r="B294" s="138"/>
      <c r="L294" s="138"/>
      <c r="V294" s="138"/>
      <c r="AF294" s="138"/>
      <c r="AP294" s="138"/>
      <c r="AZ294" s="138"/>
      <c r="BJ294" s="138"/>
      <c r="BK294" s="138"/>
      <c r="BL294" s="138"/>
      <c r="BM294" s="138"/>
      <c r="BN294" s="138"/>
      <c r="BO294" s="138"/>
      <c r="BP294" s="138"/>
      <c r="BQ294" s="138"/>
      <c r="BT294" s="138"/>
      <c r="CD294" s="138"/>
      <c r="CN294" s="138"/>
      <c r="CX294" s="138"/>
      <c r="DH294" s="138"/>
      <c r="DR294" s="138"/>
      <c r="EB294" s="138"/>
      <c r="EL294" s="138"/>
      <c r="EV294" s="138"/>
      <c r="FF294" s="138"/>
      <c r="FP294" s="138"/>
      <c r="FZ294" s="138"/>
      <c r="GJ294" s="138"/>
      <c r="GT294" s="138"/>
      <c r="HD294" s="138"/>
      <c r="HN294" s="138"/>
      <c r="HX294" s="138"/>
      <c r="IH294" s="138"/>
    </row>
    <row xmlns:x14ac="http://schemas.microsoft.com/office/spreadsheetml/2009/9/ac" r="295" s="3" customFormat="true" x14ac:dyDescent="0.25">
      <c r="A295" s="414"/>
      <c r="B295" s="138"/>
      <c r="L295" s="138"/>
      <c r="V295" s="138"/>
      <c r="AF295" s="138"/>
      <c r="AP295" s="138"/>
      <c r="AZ295" s="138"/>
      <c r="BJ295" s="138"/>
      <c r="BK295" s="138"/>
      <c r="BL295" s="138"/>
      <c r="BM295" s="138"/>
      <c r="BN295" s="138"/>
      <c r="BO295" s="138"/>
      <c r="BP295" s="138"/>
      <c r="BQ295" s="138"/>
      <c r="BT295" s="138"/>
      <c r="CD295" s="138"/>
      <c r="CN295" s="138"/>
      <c r="CX295" s="138"/>
      <c r="DH295" s="138"/>
      <c r="DR295" s="138"/>
      <c r="EB295" s="138"/>
      <c r="EL295" s="138"/>
      <c r="EV295" s="138"/>
      <c r="FF295" s="138"/>
      <c r="FP295" s="138"/>
      <c r="FZ295" s="138"/>
      <c r="GJ295" s="138"/>
      <c r="GT295" s="138"/>
      <c r="HD295" s="138"/>
      <c r="HN295" s="138"/>
      <c r="HX295" s="138"/>
      <c r="IH295" s="138"/>
    </row>
    <row xmlns:x14ac="http://schemas.microsoft.com/office/spreadsheetml/2009/9/ac" r="296" s="3" customFormat="true" x14ac:dyDescent="0.25">
      <c r="A296" s="414"/>
      <c r="B296" s="138"/>
      <c r="L296" s="138"/>
      <c r="V296" s="138"/>
      <c r="AF296" s="138"/>
      <c r="AP296" s="138"/>
      <c r="AZ296" s="138"/>
      <c r="BJ296" s="138"/>
      <c r="BK296" s="138"/>
      <c r="BL296" s="138"/>
      <c r="BM296" s="138"/>
      <c r="BN296" s="138"/>
      <c r="BO296" s="138"/>
      <c r="BP296" s="138"/>
      <c r="BQ296" s="138"/>
      <c r="BT296" s="138"/>
      <c r="CD296" s="138"/>
      <c r="CN296" s="138"/>
      <c r="CX296" s="138"/>
      <c r="DH296" s="138"/>
      <c r="DR296" s="138"/>
      <c r="EB296" s="138"/>
      <c r="EL296" s="138"/>
      <c r="EV296" s="138"/>
      <c r="FF296" s="138"/>
      <c r="FP296" s="138"/>
      <c r="FZ296" s="138"/>
      <c r="GJ296" s="138"/>
      <c r="GT296" s="138"/>
      <c r="HD296" s="138"/>
      <c r="HN296" s="138"/>
      <c r="HX296" s="138"/>
      <c r="IH296" s="138"/>
    </row>
    <row xmlns:x14ac="http://schemas.microsoft.com/office/spreadsheetml/2009/9/ac" r="297" s="3" customFormat="true" x14ac:dyDescent="0.25">
      <c r="A297" s="414"/>
      <c r="B297" s="138"/>
      <c r="L297" s="138"/>
      <c r="V297" s="138"/>
      <c r="AF297" s="138"/>
      <c r="AP297" s="138"/>
      <c r="AZ297" s="138"/>
      <c r="BJ297" s="138"/>
      <c r="BK297" s="138"/>
      <c r="BL297" s="138"/>
      <c r="BM297" s="138"/>
      <c r="BN297" s="138"/>
      <c r="BO297" s="138"/>
      <c r="BP297" s="138"/>
      <c r="BQ297" s="138"/>
      <c r="BT297" s="138"/>
      <c r="CD297" s="138"/>
      <c r="CN297" s="138"/>
      <c r="CX297" s="138"/>
      <c r="DH297" s="138"/>
      <c r="DR297" s="138"/>
      <c r="EB297" s="138"/>
      <c r="EL297" s="138"/>
      <c r="EV297" s="138"/>
      <c r="FF297" s="138"/>
      <c r="FP297" s="138"/>
      <c r="FZ297" s="138"/>
      <c r="GJ297" s="138"/>
      <c r="GT297" s="138"/>
      <c r="HD297" s="138"/>
      <c r="HN297" s="138"/>
      <c r="HX297" s="138"/>
      <c r="IH297" s="138"/>
    </row>
    <row xmlns:x14ac="http://schemas.microsoft.com/office/spreadsheetml/2009/9/ac" r="298" s="3" customFormat="true" x14ac:dyDescent="0.25">
      <c r="A298" s="414"/>
      <c r="B298" s="138"/>
      <c r="L298" s="138"/>
      <c r="V298" s="138"/>
      <c r="AF298" s="138"/>
      <c r="AP298" s="138"/>
      <c r="AZ298" s="138"/>
      <c r="BJ298" s="138"/>
      <c r="BK298" s="138"/>
      <c r="BL298" s="138"/>
      <c r="BM298" s="138"/>
      <c r="BN298" s="138"/>
      <c r="BO298" s="138"/>
      <c r="BP298" s="138"/>
      <c r="BQ298" s="138"/>
      <c r="BT298" s="138"/>
      <c r="CD298" s="138"/>
      <c r="CN298" s="138"/>
      <c r="CX298" s="138"/>
      <c r="DH298" s="138"/>
      <c r="DR298" s="138"/>
      <c r="EB298" s="138"/>
      <c r="EL298" s="138"/>
      <c r="EV298" s="138"/>
      <c r="FF298" s="138"/>
      <c r="FP298" s="138"/>
      <c r="FZ298" s="138"/>
      <c r="GJ298" s="138"/>
      <c r="GT298" s="138"/>
      <c r="HD298" s="138"/>
      <c r="HN298" s="138"/>
      <c r="HX298" s="138"/>
      <c r="IH298" s="138"/>
    </row>
    <row xmlns:x14ac="http://schemas.microsoft.com/office/spreadsheetml/2009/9/ac" r="299" s="3" customFormat="true" x14ac:dyDescent="0.25">
      <c r="A299" s="414"/>
      <c r="B299" s="138"/>
      <c r="L299" s="138"/>
      <c r="V299" s="138"/>
      <c r="AF299" s="138"/>
      <c r="AP299" s="138"/>
      <c r="AZ299" s="138"/>
      <c r="BJ299" s="138"/>
      <c r="BK299" s="138"/>
      <c r="BL299" s="138"/>
      <c r="BM299" s="138"/>
      <c r="BN299" s="138"/>
      <c r="BO299" s="138"/>
      <c r="BP299" s="138"/>
      <c r="BQ299" s="138"/>
      <c r="BT299" s="138"/>
      <c r="CD299" s="138"/>
      <c r="CN299" s="138"/>
      <c r="CX299" s="138"/>
      <c r="DH299" s="138"/>
      <c r="DR299" s="138"/>
      <c r="EB299" s="138"/>
      <c r="EL299" s="138"/>
      <c r="EV299" s="138"/>
      <c r="FF299" s="138"/>
      <c r="FP299" s="138"/>
      <c r="FZ299" s="138"/>
      <c r="GJ299" s="138"/>
      <c r="GT299" s="138"/>
      <c r="HD299" s="138"/>
      <c r="HN299" s="138"/>
      <c r="HX299" s="138"/>
      <c r="IH299" s="138"/>
    </row>
    <row xmlns:x14ac="http://schemas.microsoft.com/office/spreadsheetml/2009/9/ac" r="300" s="3" customFormat="true" x14ac:dyDescent="0.25">
      <c r="A300" s="414"/>
      <c r="B300" s="138"/>
      <c r="L300" s="138"/>
      <c r="V300" s="138"/>
      <c r="AF300" s="138"/>
      <c r="AP300" s="138"/>
      <c r="AZ300" s="138"/>
      <c r="BJ300" s="138"/>
      <c r="BK300" s="138"/>
      <c r="BL300" s="138"/>
      <c r="BM300" s="138"/>
      <c r="BN300" s="138"/>
      <c r="BO300" s="138"/>
      <c r="BP300" s="138"/>
      <c r="BQ300" s="138"/>
      <c r="BT300" s="138"/>
      <c r="CD300" s="138"/>
      <c r="CN300" s="138"/>
      <c r="CX300" s="138"/>
      <c r="DH300" s="138"/>
      <c r="DR300" s="138"/>
      <c r="EB300" s="138"/>
      <c r="EL300" s="138"/>
      <c r="EV300" s="138"/>
      <c r="FF300" s="138"/>
      <c r="FP300" s="138"/>
      <c r="FZ300" s="138"/>
      <c r="GJ300" s="138"/>
      <c r="GT300" s="138"/>
      <c r="HD300" s="138"/>
      <c r="HN300" s="138"/>
      <c r="HX300" s="138"/>
      <c r="IH300" s="138"/>
    </row>
    <row xmlns:x14ac="http://schemas.microsoft.com/office/spreadsheetml/2009/9/ac" r="301" s="3" customFormat="true" x14ac:dyDescent="0.25">
      <c r="A301" s="414"/>
      <c r="B301" s="138"/>
      <c r="L301" s="138"/>
      <c r="V301" s="138"/>
      <c r="AF301" s="138"/>
      <c r="AP301" s="138"/>
      <c r="AZ301" s="138"/>
      <c r="BJ301" s="138"/>
      <c r="BK301" s="138"/>
      <c r="BL301" s="138"/>
      <c r="BM301" s="138"/>
      <c r="BN301" s="138"/>
      <c r="BO301" s="138"/>
      <c r="BP301" s="138"/>
      <c r="BQ301" s="138"/>
      <c r="BT301" s="138"/>
      <c r="CD301" s="138"/>
      <c r="CN301" s="138"/>
      <c r="CX301" s="138"/>
      <c r="DH301" s="138"/>
      <c r="DR301" s="138"/>
      <c r="EB301" s="138"/>
      <c r="EL301" s="138"/>
      <c r="EV301" s="138"/>
      <c r="FF301" s="138"/>
      <c r="FP301" s="138"/>
      <c r="FZ301" s="138"/>
      <c r="GJ301" s="138"/>
      <c r="GT301" s="138"/>
      <c r="HD301" s="138"/>
      <c r="HN301" s="138"/>
      <c r="HX301" s="138"/>
      <c r="IH301" s="138"/>
    </row>
    <row xmlns:x14ac="http://schemas.microsoft.com/office/spreadsheetml/2009/9/ac" r="302" s="3" customFormat="true" x14ac:dyDescent="0.25">
      <c r="A302" s="414"/>
      <c r="B302" s="138"/>
      <c r="L302" s="138"/>
      <c r="V302" s="138"/>
      <c r="AF302" s="138"/>
      <c r="AP302" s="138"/>
      <c r="AZ302" s="138"/>
      <c r="BJ302" s="138"/>
      <c r="BK302" s="138"/>
      <c r="BL302" s="138"/>
      <c r="BM302" s="138"/>
      <c r="BN302" s="138"/>
      <c r="BO302" s="138"/>
      <c r="BP302" s="138"/>
      <c r="BQ302" s="138"/>
      <c r="BT302" s="138"/>
      <c r="CD302" s="138"/>
      <c r="CN302" s="138"/>
      <c r="CX302" s="138"/>
      <c r="DH302" s="138"/>
      <c r="DR302" s="138"/>
      <c r="EB302" s="138"/>
      <c r="EL302" s="138"/>
      <c r="EV302" s="138"/>
      <c r="FF302" s="138"/>
      <c r="FP302" s="138"/>
      <c r="FZ302" s="138"/>
      <c r="GJ302" s="138"/>
      <c r="GT302" s="138"/>
      <c r="HD302" s="138"/>
      <c r="HN302" s="138"/>
      <c r="HX302" s="138"/>
      <c r="IH302" s="138"/>
    </row>
    <row xmlns:x14ac="http://schemas.microsoft.com/office/spreadsheetml/2009/9/ac" r="303" s="3" customFormat="true" x14ac:dyDescent="0.25">
      <c r="A303" s="414"/>
      <c r="B303" s="138"/>
      <c r="L303" s="138"/>
      <c r="V303" s="138"/>
      <c r="AF303" s="138"/>
      <c r="AP303" s="138"/>
      <c r="AZ303" s="138"/>
      <c r="BJ303" s="138"/>
      <c r="BK303" s="138"/>
      <c r="BL303" s="138"/>
      <c r="BM303" s="138"/>
      <c r="BN303" s="138"/>
      <c r="BO303" s="138"/>
      <c r="BP303" s="138"/>
      <c r="BQ303" s="138"/>
      <c r="BT303" s="138"/>
      <c r="CD303" s="138"/>
      <c r="CN303" s="138"/>
      <c r="CX303" s="138"/>
      <c r="DH303" s="138"/>
      <c r="DR303" s="138"/>
      <c r="EB303" s="138"/>
      <c r="EL303" s="138"/>
      <c r="EV303" s="138"/>
      <c r="FF303" s="138"/>
      <c r="FP303" s="138"/>
      <c r="FZ303" s="138"/>
      <c r="GJ303" s="138"/>
      <c r="GT303" s="138"/>
      <c r="HD303" s="138"/>
      <c r="HN303" s="138"/>
      <c r="HX303" s="138"/>
      <c r="IH303" s="138"/>
    </row>
    <row xmlns:x14ac="http://schemas.microsoft.com/office/spreadsheetml/2009/9/ac" r="304" s="3" customFormat="true" x14ac:dyDescent="0.25">
      <c r="A304" s="414"/>
      <c r="B304" s="138"/>
      <c r="L304" s="138"/>
      <c r="V304" s="138"/>
      <c r="AF304" s="138"/>
      <c r="AP304" s="138"/>
      <c r="AZ304" s="138"/>
      <c r="BJ304" s="138"/>
      <c r="BK304" s="138"/>
      <c r="BL304" s="138"/>
      <c r="BM304" s="138"/>
      <c r="BN304" s="138"/>
      <c r="BO304" s="138"/>
      <c r="BP304" s="138"/>
      <c r="BQ304" s="138"/>
      <c r="BT304" s="138"/>
      <c r="CD304" s="138"/>
      <c r="CN304" s="138"/>
      <c r="CX304" s="138"/>
      <c r="DH304" s="138"/>
      <c r="DR304" s="138"/>
      <c r="EB304" s="138"/>
      <c r="EL304" s="138"/>
      <c r="EV304" s="138"/>
      <c r="FF304" s="138"/>
      <c r="FP304" s="138"/>
      <c r="FZ304" s="138"/>
      <c r="GJ304" s="138"/>
      <c r="GT304" s="138"/>
      <c r="HD304" s="138"/>
      <c r="HN304" s="138"/>
      <c r="HX304" s="138"/>
      <c r="IH304" s="138"/>
    </row>
    <row xmlns:x14ac="http://schemas.microsoft.com/office/spreadsheetml/2009/9/ac" r="305" s="3" customFormat="true" x14ac:dyDescent="0.25">
      <c r="A305" s="414"/>
      <c r="B305" s="138"/>
      <c r="L305" s="138"/>
      <c r="V305" s="138"/>
      <c r="AF305" s="138"/>
      <c r="AP305" s="138"/>
      <c r="AZ305" s="138"/>
      <c r="BJ305" s="138"/>
      <c r="BK305" s="138"/>
      <c r="BL305" s="138"/>
      <c r="BM305" s="138"/>
      <c r="BN305" s="138"/>
      <c r="BO305" s="138"/>
      <c r="BP305" s="138"/>
      <c r="BQ305" s="138"/>
      <c r="BT305" s="138"/>
      <c r="CD305" s="138"/>
      <c r="CN305" s="138"/>
      <c r="CX305" s="138"/>
      <c r="DH305" s="138"/>
      <c r="DR305" s="138"/>
      <c r="EB305" s="138"/>
      <c r="EL305" s="138"/>
      <c r="EV305" s="138"/>
      <c r="FF305" s="138"/>
      <c r="FP305" s="138"/>
      <c r="FZ305" s="138"/>
      <c r="GJ305" s="138"/>
      <c r="GT305" s="138"/>
      <c r="HD305" s="138"/>
      <c r="HN305" s="138"/>
      <c r="HX305" s="138"/>
      <c r="IH305" s="138"/>
    </row>
    <row xmlns:x14ac="http://schemas.microsoft.com/office/spreadsheetml/2009/9/ac" r="306" s="3" customFormat="true" x14ac:dyDescent="0.25">
      <c r="A306" s="414"/>
      <c r="B306" s="138"/>
      <c r="L306" s="138"/>
      <c r="V306" s="138"/>
      <c r="AF306" s="138"/>
      <c r="AP306" s="138"/>
      <c r="AZ306" s="138"/>
      <c r="BJ306" s="138"/>
      <c r="BK306" s="138"/>
      <c r="BL306" s="138"/>
      <c r="BM306" s="138"/>
      <c r="BN306" s="138"/>
      <c r="BO306" s="138"/>
      <c r="BP306" s="138"/>
      <c r="BQ306" s="138"/>
      <c r="BT306" s="138"/>
      <c r="CD306" s="138"/>
      <c r="CN306" s="138"/>
      <c r="CX306" s="138"/>
      <c r="DH306" s="138"/>
      <c r="DR306" s="138"/>
      <c r="EB306" s="138"/>
      <c r="EL306" s="138"/>
      <c r="EV306" s="138"/>
      <c r="FF306" s="138"/>
      <c r="FP306" s="138"/>
      <c r="FZ306" s="138"/>
      <c r="GJ306" s="138"/>
      <c r="GT306" s="138"/>
      <c r="HD306" s="138"/>
      <c r="HN306" s="138"/>
      <c r="HX306" s="138"/>
      <c r="IH306" s="138"/>
    </row>
    <row xmlns:x14ac="http://schemas.microsoft.com/office/spreadsheetml/2009/9/ac" r="307" s="3" customFormat="true" x14ac:dyDescent="0.25">
      <c r="A307" s="414"/>
      <c r="B307" s="138"/>
      <c r="L307" s="138"/>
      <c r="V307" s="138"/>
      <c r="AF307" s="138"/>
      <c r="AP307" s="138"/>
      <c r="AZ307" s="138"/>
      <c r="BJ307" s="138"/>
      <c r="BK307" s="138"/>
      <c r="BL307" s="138"/>
      <c r="BM307" s="138"/>
      <c r="BN307" s="138"/>
      <c r="BO307" s="138"/>
      <c r="BP307" s="138"/>
      <c r="BQ307" s="138"/>
      <c r="BT307" s="138"/>
      <c r="CD307" s="138"/>
      <c r="CN307" s="138"/>
      <c r="CX307" s="138"/>
      <c r="DH307" s="138"/>
      <c r="DR307" s="138"/>
      <c r="EB307" s="138"/>
      <c r="EL307" s="138"/>
      <c r="EV307" s="138"/>
      <c r="FF307" s="138"/>
      <c r="FP307" s="138"/>
      <c r="FZ307" s="138"/>
      <c r="GJ307" s="138"/>
      <c r="GT307" s="138"/>
      <c r="HD307" s="138"/>
      <c r="HN307" s="138"/>
      <c r="HX307" s="138"/>
      <c r="IH307" s="138"/>
    </row>
    <row xmlns:x14ac="http://schemas.microsoft.com/office/spreadsheetml/2009/9/ac" r="308" s="3" customFormat="true" x14ac:dyDescent="0.25">
      <c r="A308" s="414"/>
      <c r="B308" s="138"/>
      <c r="L308" s="138"/>
      <c r="V308" s="138"/>
      <c r="AF308" s="138"/>
      <c r="AP308" s="138"/>
      <c r="AZ308" s="138"/>
      <c r="BJ308" s="138"/>
      <c r="BK308" s="138"/>
      <c r="BL308" s="138"/>
      <c r="BM308" s="138"/>
      <c r="BN308" s="138"/>
      <c r="BO308" s="138"/>
      <c r="BP308" s="138"/>
      <c r="BQ308" s="138"/>
      <c r="BT308" s="138"/>
      <c r="CD308" s="138"/>
      <c r="CN308" s="138"/>
      <c r="CX308" s="138"/>
      <c r="DH308" s="138"/>
      <c r="DR308" s="138"/>
      <c r="EB308" s="138"/>
      <c r="EL308" s="138"/>
      <c r="EV308" s="138"/>
      <c r="FF308" s="138"/>
      <c r="FP308" s="138"/>
      <c r="FZ308" s="138"/>
      <c r="GJ308" s="138"/>
      <c r="GT308" s="138"/>
      <c r="HD308" s="138"/>
      <c r="HN308" s="138"/>
      <c r="HX308" s="138"/>
      <c r="IH308" s="138"/>
    </row>
    <row xmlns:x14ac="http://schemas.microsoft.com/office/spreadsheetml/2009/9/ac" r="309" s="3" customFormat="true" x14ac:dyDescent="0.25">
      <c r="A309" s="414"/>
      <c r="B309" s="138"/>
      <c r="L309" s="138"/>
      <c r="V309" s="138"/>
      <c r="AF309" s="138"/>
      <c r="AP309" s="138"/>
      <c r="AZ309" s="138"/>
      <c r="BJ309" s="138"/>
      <c r="BK309" s="138"/>
      <c r="BL309" s="138"/>
      <c r="BM309" s="138"/>
      <c r="BN309" s="138"/>
      <c r="BO309" s="138"/>
      <c r="BP309" s="138"/>
      <c r="BQ309" s="138"/>
      <c r="BT309" s="138"/>
      <c r="CD309" s="138"/>
      <c r="CN309" s="138"/>
      <c r="CX309" s="138"/>
      <c r="DH309" s="138"/>
      <c r="DR309" s="138"/>
      <c r="EB309" s="138"/>
      <c r="EL309" s="138"/>
      <c r="EV309" s="138"/>
      <c r="FF309" s="138"/>
      <c r="FP309" s="138"/>
      <c r="FZ309" s="138"/>
      <c r="GJ309" s="138"/>
      <c r="GT309" s="138"/>
      <c r="HD309" s="138"/>
      <c r="HN309" s="138"/>
      <c r="HX309" s="138"/>
      <c r="IH309" s="138"/>
    </row>
    <row xmlns:x14ac="http://schemas.microsoft.com/office/spreadsheetml/2009/9/ac" r="310" s="3" customFormat="true" x14ac:dyDescent="0.25">
      <c r="A310" s="414"/>
      <c r="B310" s="138"/>
      <c r="L310" s="138"/>
      <c r="V310" s="138"/>
      <c r="AF310" s="138"/>
      <c r="AP310" s="138"/>
      <c r="AZ310" s="138"/>
      <c r="BJ310" s="138"/>
      <c r="BK310" s="138"/>
      <c r="BL310" s="138"/>
      <c r="BM310" s="138"/>
      <c r="BN310" s="138"/>
      <c r="BO310" s="138"/>
      <c r="BP310" s="138"/>
      <c r="BQ310" s="138"/>
      <c r="BT310" s="138"/>
      <c r="CD310" s="138"/>
      <c r="CN310" s="138"/>
      <c r="CX310" s="138"/>
      <c r="DH310" s="138"/>
      <c r="DR310" s="138"/>
      <c r="EB310" s="138"/>
      <c r="EL310" s="138"/>
      <c r="EV310" s="138"/>
      <c r="FF310" s="138"/>
      <c r="FP310" s="138"/>
      <c r="FZ310" s="138"/>
      <c r="GJ310" s="138"/>
      <c r="GT310" s="138"/>
      <c r="HD310" s="138"/>
      <c r="HN310" s="138"/>
      <c r="HX310" s="138"/>
      <c r="IH310" s="138"/>
    </row>
    <row xmlns:x14ac="http://schemas.microsoft.com/office/spreadsheetml/2009/9/ac" r="311" s="3" customFormat="true" x14ac:dyDescent="0.25">
      <c r="A311" s="414"/>
      <c r="B311" s="138"/>
      <c r="L311" s="138"/>
      <c r="V311" s="138"/>
      <c r="AF311" s="138"/>
      <c r="AP311" s="138"/>
      <c r="AZ311" s="138"/>
      <c r="BJ311" s="138"/>
      <c r="BK311" s="138"/>
      <c r="BL311" s="138"/>
      <c r="BM311" s="138"/>
      <c r="BN311" s="138"/>
      <c r="BO311" s="138"/>
      <c r="BP311" s="138"/>
      <c r="BQ311" s="138"/>
      <c r="BT311" s="138"/>
      <c r="CD311" s="138"/>
      <c r="CN311" s="138"/>
      <c r="CX311" s="138"/>
      <c r="DH311" s="138"/>
      <c r="DR311" s="138"/>
      <c r="EB311" s="138"/>
      <c r="EL311" s="138"/>
      <c r="EV311" s="138"/>
      <c r="FF311" s="138"/>
      <c r="FP311" s="138"/>
      <c r="FZ311" s="138"/>
      <c r="GJ311" s="138"/>
      <c r="GT311" s="138"/>
      <c r="HD311" s="138"/>
      <c r="HN311" s="138"/>
      <c r="HX311" s="138"/>
      <c r="IH311" s="138"/>
    </row>
    <row xmlns:x14ac="http://schemas.microsoft.com/office/spreadsheetml/2009/9/ac" r="312" s="3" customFormat="true" x14ac:dyDescent="0.25">
      <c r="A312" s="414"/>
      <c r="B312" s="138"/>
      <c r="L312" s="138"/>
      <c r="V312" s="138"/>
      <c r="AF312" s="138"/>
      <c r="AP312" s="138"/>
      <c r="AZ312" s="138"/>
      <c r="BJ312" s="138"/>
      <c r="BK312" s="138"/>
      <c r="BL312" s="138"/>
      <c r="BM312" s="138"/>
      <c r="BN312" s="138"/>
      <c r="BO312" s="138"/>
      <c r="BP312" s="138"/>
      <c r="BQ312" s="138"/>
      <c r="BT312" s="138"/>
      <c r="CD312" s="138"/>
      <c r="CN312" s="138"/>
      <c r="CX312" s="138"/>
      <c r="DH312" s="138"/>
      <c r="DR312" s="138"/>
      <c r="EB312" s="138"/>
      <c r="EL312" s="138"/>
      <c r="EV312" s="138"/>
      <c r="FF312" s="138"/>
      <c r="FP312" s="138"/>
      <c r="FZ312" s="138"/>
      <c r="GJ312" s="138"/>
      <c r="GT312" s="138"/>
      <c r="HD312" s="138"/>
      <c r="HN312" s="138"/>
      <c r="HX312" s="138"/>
      <c r="IH312" s="138"/>
    </row>
    <row xmlns:x14ac="http://schemas.microsoft.com/office/spreadsheetml/2009/9/ac" r="313" s="3" customFormat="true" x14ac:dyDescent="0.25">
      <c r="A313" s="414"/>
      <c r="B313" s="138"/>
      <c r="L313" s="138"/>
      <c r="V313" s="138"/>
      <c r="AF313" s="138"/>
      <c r="AP313" s="138"/>
      <c r="AZ313" s="138"/>
      <c r="BJ313" s="138"/>
      <c r="BK313" s="138"/>
      <c r="BL313" s="138"/>
      <c r="BM313" s="138"/>
      <c r="BN313" s="138"/>
      <c r="BO313" s="138"/>
      <c r="BP313" s="138"/>
      <c r="BQ313" s="138"/>
      <c r="BT313" s="138"/>
      <c r="CD313" s="138"/>
      <c r="CN313" s="138"/>
      <c r="CX313" s="138"/>
      <c r="DH313" s="138"/>
      <c r="DR313" s="138"/>
      <c r="EB313" s="138"/>
      <c r="EL313" s="138"/>
      <c r="EV313" s="138"/>
      <c r="FF313" s="138"/>
      <c r="FP313" s="138"/>
      <c r="FZ313" s="138"/>
      <c r="GJ313" s="138"/>
      <c r="GT313" s="138"/>
      <c r="HD313" s="138"/>
      <c r="HN313" s="138"/>
      <c r="HX313" s="138"/>
      <c r="IH313" s="138"/>
    </row>
    <row xmlns:x14ac="http://schemas.microsoft.com/office/spreadsheetml/2009/9/ac" r="314" s="3" customFormat="true" x14ac:dyDescent="0.25">
      <c r="A314" s="414"/>
      <c r="B314" s="138"/>
      <c r="L314" s="138"/>
      <c r="V314" s="138"/>
      <c r="AF314" s="138"/>
      <c r="AP314" s="138"/>
      <c r="AZ314" s="138"/>
      <c r="BJ314" s="138"/>
      <c r="BK314" s="138"/>
      <c r="BL314" s="138"/>
      <c r="BM314" s="138"/>
      <c r="BN314" s="138"/>
      <c r="BO314" s="138"/>
      <c r="BP314" s="138"/>
      <c r="BQ314" s="138"/>
      <c r="BT314" s="138"/>
      <c r="CD314" s="138"/>
      <c r="CN314" s="138"/>
      <c r="CX314" s="138"/>
      <c r="DH314" s="138"/>
      <c r="DR314" s="138"/>
      <c r="EB314" s="138"/>
      <c r="EL314" s="138"/>
      <c r="EV314" s="138"/>
      <c r="FF314" s="138"/>
      <c r="FP314" s="138"/>
      <c r="FZ314" s="138"/>
      <c r="GJ314" s="138"/>
      <c r="GT314" s="138"/>
      <c r="HD314" s="138"/>
      <c r="HN314" s="138"/>
      <c r="HX314" s="138"/>
      <c r="IH314" s="138"/>
    </row>
    <row xmlns:x14ac="http://schemas.microsoft.com/office/spreadsheetml/2009/9/ac" r="315" s="3" customFormat="true" x14ac:dyDescent="0.25">
      <c r="A315" s="414"/>
      <c r="B315" s="138"/>
      <c r="L315" s="138"/>
      <c r="V315" s="138"/>
      <c r="AF315" s="138"/>
      <c r="AP315" s="138"/>
      <c r="AZ315" s="138"/>
      <c r="BJ315" s="138"/>
      <c r="BK315" s="138"/>
      <c r="BL315" s="138"/>
      <c r="BM315" s="138"/>
      <c r="BN315" s="138"/>
      <c r="BO315" s="138"/>
      <c r="BP315" s="138"/>
      <c r="BQ315" s="138"/>
      <c r="BT315" s="138"/>
      <c r="CD315" s="138"/>
      <c r="CN315" s="138"/>
      <c r="CX315" s="138"/>
      <c r="DH315" s="138"/>
      <c r="DR315" s="138"/>
      <c r="EB315" s="138"/>
      <c r="EL315" s="138"/>
      <c r="EV315" s="138"/>
      <c r="FF315" s="138"/>
      <c r="FP315" s="138"/>
      <c r="FZ315" s="138"/>
      <c r="GJ315" s="138"/>
      <c r="GT315" s="138"/>
      <c r="HD315" s="138"/>
      <c r="HN315" s="138"/>
      <c r="HX315" s="138"/>
      <c r="IH315" s="138"/>
    </row>
    <row xmlns:x14ac="http://schemas.microsoft.com/office/spreadsheetml/2009/9/ac" r="316" s="3" customFormat="true" x14ac:dyDescent="0.25">
      <c r="A316" s="414"/>
      <c r="B316" s="138"/>
      <c r="L316" s="138"/>
      <c r="V316" s="138"/>
      <c r="AF316" s="138"/>
      <c r="AP316" s="138"/>
      <c r="AZ316" s="138"/>
      <c r="BJ316" s="138"/>
      <c r="BK316" s="138"/>
      <c r="BL316" s="138"/>
      <c r="BM316" s="138"/>
      <c r="BN316" s="138"/>
      <c r="BO316" s="138"/>
      <c r="BP316" s="138"/>
      <c r="BQ316" s="138"/>
      <c r="BT316" s="138"/>
      <c r="CD316" s="138"/>
      <c r="CN316" s="138"/>
      <c r="CX316" s="138"/>
      <c r="DH316" s="138"/>
      <c r="DR316" s="138"/>
      <c r="EB316" s="138"/>
      <c r="EL316" s="138"/>
      <c r="EV316" s="138"/>
      <c r="FF316" s="138"/>
      <c r="FP316" s="138"/>
      <c r="FZ316" s="138"/>
      <c r="GJ316" s="138"/>
      <c r="GT316" s="138"/>
      <c r="HD316" s="138"/>
      <c r="HN316" s="138"/>
      <c r="HX316" s="138"/>
      <c r="IH316" s="138"/>
    </row>
    <row xmlns:x14ac="http://schemas.microsoft.com/office/spreadsheetml/2009/9/ac" r="317" s="3" customFormat="true" x14ac:dyDescent="0.25">
      <c r="A317" s="414"/>
      <c r="B317" s="138"/>
      <c r="L317" s="138"/>
      <c r="V317" s="138"/>
      <c r="AF317" s="138"/>
      <c r="AP317" s="138"/>
      <c r="AZ317" s="138"/>
      <c r="BJ317" s="138"/>
      <c r="BK317" s="138"/>
      <c r="BL317" s="138"/>
      <c r="BM317" s="138"/>
      <c r="BN317" s="138"/>
      <c r="BO317" s="138"/>
      <c r="BP317" s="138"/>
      <c r="BQ317" s="138"/>
      <c r="BT317" s="138"/>
      <c r="CD317" s="138"/>
      <c r="CN317" s="138"/>
      <c r="CX317" s="138"/>
      <c r="DH317" s="138"/>
      <c r="DR317" s="138"/>
      <c r="EB317" s="138"/>
      <c r="EL317" s="138"/>
      <c r="EV317" s="138"/>
      <c r="FF317" s="138"/>
      <c r="FP317" s="138"/>
      <c r="FZ317" s="138"/>
      <c r="GJ317" s="138"/>
      <c r="GT317" s="138"/>
      <c r="HD317" s="138"/>
      <c r="HN317" s="138"/>
      <c r="HX317" s="138"/>
      <c r="IH317" s="138"/>
    </row>
    <row xmlns:x14ac="http://schemas.microsoft.com/office/spreadsheetml/2009/9/ac" r="318" s="3" customFormat="true" x14ac:dyDescent="0.25">
      <c r="A318" s="414"/>
      <c r="B318" s="138"/>
      <c r="L318" s="138"/>
      <c r="V318" s="138"/>
      <c r="AF318" s="138"/>
      <c r="AP318" s="138"/>
      <c r="AZ318" s="138"/>
      <c r="BJ318" s="138"/>
      <c r="BK318" s="138"/>
      <c r="BL318" s="138"/>
      <c r="BM318" s="138"/>
      <c r="BN318" s="138"/>
      <c r="BO318" s="138"/>
      <c r="BP318" s="138"/>
      <c r="BQ318" s="138"/>
      <c r="BT318" s="138"/>
      <c r="CD318" s="138"/>
      <c r="CN318" s="138"/>
      <c r="CX318" s="138"/>
      <c r="DH318" s="138"/>
      <c r="DR318" s="138"/>
      <c r="EB318" s="138"/>
      <c r="EL318" s="138"/>
      <c r="EV318" s="138"/>
      <c r="FF318" s="138"/>
      <c r="FP318" s="138"/>
      <c r="FZ318" s="138"/>
      <c r="GJ318" s="138"/>
      <c r="GT318" s="138"/>
      <c r="HD318" s="138"/>
      <c r="HN318" s="138"/>
      <c r="HX318" s="138"/>
      <c r="IH318" s="138"/>
    </row>
    <row xmlns:x14ac="http://schemas.microsoft.com/office/spreadsheetml/2009/9/ac" r="319" s="3" customFormat="true" x14ac:dyDescent="0.25">
      <c r="A319" s="414"/>
      <c r="B319" s="138"/>
      <c r="L319" s="138"/>
      <c r="V319" s="138"/>
      <c r="AF319" s="138"/>
      <c r="AP319" s="138"/>
      <c r="AZ319" s="138"/>
      <c r="BJ319" s="138"/>
      <c r="BK319" s="138"/>
      <c r="BL319" s="138"/>
      <c r="BM319" s="138"/>
      <c r="BN319" s="138"/>
      <c r="BO319" s="138"/>
      <c r="BP319" s="138"/>
      <c r="BQ319" s="138"/>
      <c r="BT319" s="138"/>
      <c r="CD319" s="138"/>
      <c r="CN319" s="138"/>
      <c r="CX319" s="138"/>
      <c r="DH319" s="138"/>
      <c r="DR319" s="138"/>
      <c r="EB319" s="138"/>
      <c r="EL319" s="138"/>
      <c r="EV319" s="138"/>
      <c r="FF319" s="138"/>
      <c r="FP319" s="138"/>
      <c r="FZ319" s="138"/>
      <c r="GJ319" s="138"/>
      <c r="GT319" s="138"/>
      <c r="HD319" s="138"/>
      <c r="HN319" s="138"/>
      <c r="HX319" s="138"/>
      <c r="IH319" s="138"/>
    </row>
    <row xmlns:x14ac="http://schemas.microsoft.com/office/spreadsheetml/2009/9/ac" r="320" s="3" customFormat="true" x14ac:dyDescent="0.25">
      <c r="A320" s="414"/>
      <c r="B320" s="138"/>
      <c r="L320" s="138"/>
      <c r="V320" s="138"/>
      <c r="AF320" s="138"/>
      <c r="AP320" s="138"/>
      <c r="AZ320" s="138"/>
      <c r="BJ320" s="138"/>
      <c r="BK320" s="138"/>
      <c r="BL320" s="138"/>
      <c r="BM320" s="138"/>
      <c r="BN320" s="138"/>
      <c r="BO320" s="138"/>
      <c r="BP320" s="138"/>
      <c r="BQ320" s="138"/>
      <c r="BT320" s="138"/>
      <c r="CD320" s="138"/>
      <c r="CN320" s="138"/>
      <c r="CX320" s="138"/>
      <c r="DH320" s="138"/>
      <c r="DR320" s="138"/>
      <c r="EB320" s="138"/>
      <c r="EL320" s="138"/>
      <c r="EV320" s="138"/>
      <c r="FF320" s="138"/>
      <c r="FP320" s="138"/>
      <c r="FZ320" s="138"/>
      <c r="GJ320" s="138"/>
      <c r="GT320" s="138"/>
      <c r="HD320" s="138"/>
      <c r="HN320" s="138"/>
      <c r="HX320" s="138"/>
      <c r="IH320" s="138"/>
    </row>
    <row xmlns:x14ac="http://schemas.microsoft.com/office/spreadsheetml/2009/9/ac" r="321" s="3" customFormat="true" x14ac:dyDescent="0.25">
      <c r="A321" s="414"/>
      <c r="B321" s="138"/>
      <c r="L321" s="138"/>
      <c r="V321" s="138"/>
      <c r="AF321" s="138"/>
      <c r="AP321" s="138"/>
      <c r="AZ321" s="138"/>
      <c r="BJ321" s="138"/>
      <c r="BK321" s="138"/>
      <c r="BL321" s="138"/>
      <c r="BM321" s="138"/>
      <c r="BN321" s="138"/>
      <c r="BO321" s="138"/>
      <c r="BP321" s="138"/>
      <c r="BQ321" s="138"/>
      <c r="BT321" s="138"/>
      <c r="CD321" s="138"/>
      <c r="CN321" s="138"/>
      <c r="CX321" s="138"/>
      <c r="DH321" s="138"/>
      <c r="DR321" s="138"/>
      <c r="EB321" s="138"/>
      <c r="EL321" s="138"/>
      <c r="EV321" s="138"/>
      <c r="FF321" s="138"/>
      <c r="FP321" s="138"/>
      <c r="FZ321" s="138"/>
      <c r="GJ321" s="138"/>
      <c r="GT321" s="138"/>
      <c r="HD321" s="138"/>
      <c r="HN321" s="138"/>
      <c r="HX321" s="138"/>
      <c r="IH321" s="138"/>
    </row>
    <row xmlns:x14ac="http://schemas.microsoft.com/office/spreadsheetml/2009/9/ac" r="322" s="3" customFormat="true" x14ac:dyDescent="0.25">
      <c r="A322" s="414"/>
      <c r="B322" s="138"/>
      <c r="L322" s="138"/>
      <c r="V322" s="138"/>
      <c r="AF322" s="138"/>
      <c r="AP322" s="138"/>
      <c r="AZ322" s="138"/>
      <c r="BJ322" s="138"/>
      <c r="BK322" s="138"/>
      <c r="BL322" s="138"/>
      <c r="BM322" s="138"/>
      <c r="BN322" s="138"/>
      <c r="BO322" s="138"/>
      <c r="BP322" s="138"/>
      <c r="BQ322" s="138"/>
      <c r="BT322" s="138"/>
      <c r="CD322" s="138"/>
      <c r="CN322" s="138"/>
      <c r="CX322" s="138"/>
      <c r="DH322" s="138"/>
      <c r="DR322" s="138"/>
      <c r="EB322" s="138"/>
      <c r="EL322" s="138"/>
      <c r="EV322" s="138"/>
      <c r="FF322" s="138"/>
      <c r="FP322" s="138"/>
      <c r="FZ322" s="138"/>
      <c r="GJ322" s="138"/>
      <c r="GT322" s="138"/>
      <c r="HD322" s="138"/>
      <c r="HN322" s="138"/>
      <c r="HX322" s="138"/>
      <c r="IH322" s="138"/>
    </row>
    <row xmlns:x14ac="http://schemas.microsoft.com/office/spreadsheetml/2009/9/ac" r="323" s="3" customFormat="true" x14ac:dyDescent="0.25">
      <c r="A323" s="414"/>
      <c r="B323" s="138"/>
      <c r="L323" s="138"/>
      <c r="V323" s="138"/>
      <c r="AF323" s="138"/>
      <c r="AP323" s="138"/>
      <c r="AZ323" s="138"/>
      <c r="BJ323" s="138"/>
      <c r="BK323" s="138"/>
      <c r="BL323" s="138"/>
      <c r="BM323" s="138"/>
      <c r="BN323" s="138"/>
      <c r="BO323" s="138"/>
      <c r="BP323" s="138"/>
      <c r="BQ323" s="138"/>
      <c r="BT323" s="138"/>
      <c r="CD323" s="138"/>
      <c r="CN323" s="138"/>
      <c r="CX323" s="138"/>
      <c r="DH323" s="138"/>
      <c r="DR323" s="138"/>
      <c r="EB323" s="138"/>
      <c r="EL323" s="138"/>
      <c r="EV323" s="138"/>
      <c r="FF323" s="138"/>
      <c r="FP323" s="138"/>
      <c r="FZ323" s="138"/>
      <c r="GJ323" s="138"/>
      <c r="GT323" s="138"/>
      <c r="HD323" s="138"/>
      <c r="HN323" s="138"/>
      <c r="HX323" s="138"/>
      <c r="IH323" s="138"/>
    </row>
    <row xmlns:x14ac="http://schemas.microsoft.com/office/spreadsheetml/2009/9/ac" r="324" s="3" customFormat="true" x14ac:dyDescent="0.25">
      <c r="A324" s="414"/>
      <c r="B324" s="138"/>
      <c r="L324" s="138"/>
      <c r="V324" s="138"/>
      <c r="AF324" s="138"/>
      <c r="AP324" s="138"/>
      <c r="AZ324" s="138"/>
      <c r="BJ324" s="138"/>
      <c r="BK324" s="138"/>
      <c r="BL324" s="138"/>
      <c r="BM324" s="138"/>
      <c r="BN324" s="138"/>
      <c r="BO324" s="138"/>
      <c r="BP324" s="138"/>
      <c r="BQ324" s="138"/>
      <c r="BT324" s="138"/>
      <c r="CD324" s="138"/>
      <c r="CN324" s="138"/>
      <c r="CX324" s="138"/>
      <c r="DH324" s="138"/>
      <c r="DR324" s="138"/>
      <c r="EB324" s="138"/>
      <c r="EL324" s="138"/>
      <c r="EV324" s="138"/>
      <c r="FF324" s="138"/>
      <c r="FP324" s="138"/>
      <c r="FZ324" s="138"/>
      <c r="GJ324" s="138"/>
      <c r="GT324" s="138"/>
      <c r="HD324" s="138"/>
      <c r="HN324" s="138"/>
      <c r="HX324" s="138"/>
      <c r="IH324" s="138"/>
    </row>
    <row xmlns:x14ac="http://schemas.microsoft.com/office/spreadsheetml/2009/9/ac" r="325" s="3" customFormat="true" x14ac:dyDescent="0.25">
      <c r="A325" s="414"/>
      <c r="B325" s="138"/>
      <c r="L325" s="138"/>
      <c r="V325" s="138"/>
      <c r="AF325" s="138"/>
      <c r="AP325" s="138"/>
      <c r="AZ325" s="138"/>
      <c r="BJ325" s="138"/>
      <c r="BK325" s="138"/>
      <c r="BL325" s="138"/>
      <c r="BM325" s="138"/>
      <c r="BN325" s="138"/>
      <c r="BO325" s="138"/>
      <c r="BP325" s="138"/>
      <c r="BQ325" s="138"/>
      <c r="BT325" s="138"/>
      <c r="CD325" s="138"/>
      <c r="CN325" s="138"/>
      <c r="CX325" s="138"/>
      <c r="DH325" s="138"/>
      <c r="DR325" s="138"/>
      <c r="EB325" s="138"/>
      <c r="EL325" s="138"/>
      <c r="EV325" s="138"/>
      <c r="FF325" s="138"/>
      <c r="FP325" s="138"/>
      <c r="FZ325" s="138"/>
      <c r="GJ325" s="138"/>
      <c r="GT325" s="138"/>
      <c r="HD325" s="138"/>
      <c r="HN325" s="138"/>
      <c r="HX325" s="138"/>
      <c r="IH325" s="138"/>
    </row>
    <row xmlns:x14ac="http://schemas.microsoft.com/office/spreadsheetml/2009/9/ac" r="326" s="3" customFormat="true" x14ac:dyDescent="0.25">
      <c r="A326" s="414"/>
      <c r="B326" s="138"/>
      <c r="L326" s="138"/>
      <c r="V326" s="138"/>
      <c r="AF326" s="138"/>
      <c r="AP326" s="138"/>
      <c r="AZ326" s="138"/>
      <c r="BJ326" s="138"/>
      <c r="BK326" s="138"/>
      <c r="BL326" s="138"/>
      <c r="BM326" s="138"/>
      <c r="BN326" s="138"/>
      <c r="BO326" s="138"/>
      <c r="BP326" s="138"/>
      <c r="BQ326" s="138"/>
      <c r="BT326" s="138"/>
      <c r="CD326" s="138"/>
      <c r="CN326" s="138"/>
      <c r="CX326" s="138"/>
      <c r="DH326" s="138"/>
      <c r="DR326" s="138"/>
      <c r="EB326" s="138"/>
      <c r="EL326" s="138"/>
      <c r="EV326" s="138"/>
      <c r="FF326" s="138"/>
      <c r="FP326" s="138"/>
      <c r="FZ326" s="138"/>
      <c r="GJ326" s="138"/>
      <c r="GT326" s="138"/>
      <c r="HD326" s="138"/>
      <c r="HN326" s="138"/>
      <c r="HX326" s="138"/>
      <c r="IH326" s="138"/>
    </row>
    <row xmlns:x14ac="http://schemas.microsoft.com/office/spreadsheetml/2009/9/ac" r="327" s="3" customFormat="true" x14ac:dyDescent="0.25">
      <c r="A327" s="414"/>
      <c r="B327" s="138"/>
      <c r="L327" s="138"/>
      <c r="V327" s="138"/>
      <c r="AF327" s="138"/>
      <c r="AP327" s="138"/>
      <c r="AZ327" s="138"/>
      <c r="BJ327" s="138"/>
      <c r="BK327" s="138"/>
      <c r="BL327" s="138"/>
      <c r="BM327" s="138"/>
      <c r="BN327" s="138"/>
      <c r="BO327" s="138"/>
      <c r="BP327" s="138"/>
      <c r="BQ327" s="138"/>
      <c r="BT327" s="138"/>
      <c r="CD327" s="138"/>
      <c r="CN327" s="138"/>
      <c r="CX327" s="138"/>
      <c r="DH327" s="138"/>
      <c r="DR327" s="138"/>
      <c r="EB327" s="138"/>
      <c r="EL327" s="138"/>
      <c r="EV327" s="138"/>
      <c r="FF327" s="138"/>
      <c r="FP327" s="138"/>
      <c r="FZ327" s="138"/>
      <c r="GJ327" s="138"/>
      <c r="GT327" s="138"/>
      <c r="HD327" s="138"/>
      <c r="HN327" s="138"/>
      <c r="HX327" s="138"/>
      <c r="IH327" s="138"/>
    </row>
    <row xmlns:x14ac="http://schemas.microsoft.com/office/spreadsheetml/2009/9/ac" r="328" s="3" customFormat="true" x14ac:dyDescent="0.25">
      <c r="A328" s="414"/>
      <c r="B328" s="138"/>
      <c r="L328" s="138"/>
      <c r="V328" s="138"/>
      <c r="AF328" s="138"/>
      <c r="AP328" s="138"/>
      <c r="AZ328" s="138"/>
      <c r="BJ328" s="138"/>
      <c r="BK328" s="138"/>
      <c r="BL328" s="138"/>
      <c r="BM328" s="138"/>
      <c r="BN328" s="138"/>
      <c r="BO328" s="138"/>
      <c r="BP328" s="138"/>
      <c r="BQ328" s="138"/>
      <c r="BT328" s="138"/>
      <c r="CD328" s="138"/>
      <c r="CN328" s="138"/>
      <c r="CX328" s="138"/>
      <c r="DH328" s="138"/>
      <c r="DR328" s="138"/>
      <c r="EB328" s="138"/>
      <c r="EL328" s="138"/>
      <c r="EV328" s="138"/>
      <c r="FF328" s="138"/>
      <c r="FP328" s="138"/>
      <c r="FZ328" s="138"/>
      <c r="GJ328" s="138"/>
      <c r="GT328" s="138"/>
      <c r="HD328" s="138"/>
      <c r="HN328" s="138"/>
      <c r="HX328" s="138"/>
      <c r="IH328" s="138"/>
    </row>
    <row xmlns:x14ac="http://schemas.microsoft.com/office/spreadsheetml/2009/9/ac" r="329" s="3" customFormat="true" x14ac:dyDescent="0.25">
      <c r="A329" s="414"/>
      <c r="B329" s="138"/>
      <c r="L329" s="138"/>
      <c r="V329" s="138"/>
      <c r="AF329" s="138"/>
      <c r="AP329" s="138"/>
      <c r="AZ329" s="138"/>
      <c r="BJ329" s="138"/>
      <c r="BK329" s="138"/>
      <c r="BL329" s="138"/>
      <c r="BM329" s="138"/>
      <c r="BN329" s="138"/>
      <c r="BO329" s="138"/>
      <c r="BP329" s="138"/>
      <c r="BQ329" s="138"/>
      <c r="BT329" s="138"/>
      <c r="CD329" s="138"/>
      <c r="CN329" s="138"/>
      <c r="CX329" s="138"/>
      <c r="DH329" s="138"/>
      <c r="DR329" s="138"/>
      <c r="EB329" s="138"/>
      <c r="EL329" s="138"/>
      <c r="EV329" s="138"/>
      <c r="FF329" s="138"/>
      <c r="FP329" s="138"/>
      <c r="FZ329" s="138"/>
      <c r="GJ329" s="138"/>
      <c r="GT329" s="138"/>
      <c r="HD329" s="138"/>
      <c r="HN329" s="138"/>
      <c r="HX329" s="138"/>
      <c r="IH329" s="138"/>
    </row>
    <row xmlns:x14ac="http://schemas.microsoft.com/office/spreadsheetml/2009/9/ac" r="330" s="3" customFormat="true" x14ac:dyDescent="0.25">
      <c r="A330" s="414"/>
      <c r="B330" s="138"/>
      <c r="L330" s="138"/>
      <c r="V330" s="138"/>
      <c r="AF330" s="138"/>
      <c r="AP330" s="138"/>
      <c r="AZ330" s="138"/>
      <c r="BJ330" s="138"/>
      <c r="BK330" s="138"/>
      <c r="BL330" s="138"/>
      <c r="BM330" s="138"/>
      <c r="BN330" s="138"/>
      <c r="BO330" s="138"/>
      <c r="BP330" s="138"/>
      <c r="BQ330" s="138"/>
      <c r="BT330" s="138"/>
      <c r="CD330" s="138"/>
      <c r="CN330" s="138"/>
      <c r="CX330" s="138"/>
      <c r="DH330" s="138"/>
      <c r="DR330" s="138"/>
      <c r="EB330" s="138"/>
      <c r="EL330" s="138"/>
      <c r="EV330" s="138"/>
      <c r="FF330" s="138"/>
      <c r="FP330" s="138"/>
      <c r="FZ330" s="138"/>
      <c r="GJ330" s="138"/>
      <c r="GT330" s="138"/>
      <c r="HD330" s="138"/>
      <c r="HN330" s="138"/>
      <c r="HX330" s="138"/>
      <c r="IH330" s="138"/>
    </row>
    <row xmlns:x14ac="http://schemas.microsoft.com/office/spreadsheetml/2009/9/ac" r="331" s="3" customFormat="true" x14ac:dyDescent="0.25">
      <c r="A331" s="414"/>
      <c r="B331" s="138"/>
      <c r="L331" s="138"/>
      <c r="V331" s="138"/>
      <c r="AF331" s="138"/>
      <c r="AP331" s="138"/>
      <c r="AZ331" s="138"/>
      <c r="BJ331" s="138"/>
      <c r="BK331" s="138"/>
      <c r="BL331" s="138"/>
      <c r="BM331" s="138"/>
      <c r="BN331" s="138"/>
      <c r="BO331" s="138"/>
      <c r="BP331" s="138"/>
      <c r="BQ331" s="138"/>
      <c r="BT331" s="138"/>
      <c r="CD331" s="138"/>
      <c r="CN331" s="138"/>
      <c r="CX331" s="138"/>
      <c r="DH331" s="138"/>
      <c r="DR331" s="138"/>
      <c r="EB331" s="138"/>
      <c r="EL331" s="138"/>
      <c r="EV331" s="138"/>
      <c r="FF331" s="138"/>
      <c r="FP331" s="138"/>
      <c r="FZ331" s="138"/>
      <c r="GJ331" s="138"/>
      <c r="GT331" s="138"/>
      <c r="HD331" s="138"/>
      <c r="HN331" s="138"/>
      <c r="HX331" s="138"/>
      <c r="IH331" s="138"/>
    </row>
    <row xmlns:x14ac="http://schemas.microsoft.com/office/spreadsheetml/2009/9/ac" r="332" s="3" customFormat="true" x14ac:dyDescent="0.25">
      <c r="A332" s="414"/>
      <c r="B332" s="138"/>
      <c r="L332" s="138"/>
      <c r="V332" s="138"/>
      <c r="AF332" s="138"/>
      <c r="AP332" s="138"/>
      <c r="AZ332" s="138"/>
      <c r="BJ332" s="138"/>
      <c r="BK332" s="138"/>
      <c r="BL332" s="138"/>
      <c r="BM332" s="138"/>
      <c r="BN332" s="138"/>
      <c r="BO332" s="138"/>
      <c r="BP332" s="138"/>
      <c r="BQ332" s="138"/>
      <c r="BT332" s="138"/>
      <c r="CD332" s="138"/>
      <c r="CN332" s="138"/>
      <c r="CX332" s="138"/>
      <c r="DH332" s="138"/>
      <c r="DR332" s="138"/>
      <c r="EB332" s="138"/>
      <c r="EL332" s="138"/>
      <c r="EV332" s="138"/>
      <c r="FF332" s="138"/>
      <c r="FP332" s="138"/>
      <c r="FZ332" s="138"/>
      <c r="GJ332" s="138"/>
      <c r="GT332" s="138"/>
      <c r="HD332" s="138"/>
      <c r="HN332" s="138"/>
      <c r="HX332" s="138"/>
      <c r="IH332" s="138"/>
    </row>
    <row xmlns:x14ac="http://schemas.microsoft.com/office/spreadsheetml/2009/9/ac" r="333" s="3" customFormat="true" x14ac:dyDescent="0.25">
      <c r="A333" s="414"/>
      <c r="B333" s="138"/>
      <c r="L333" s="138"/>
      <c r="V333" s="138"/>
      <c r="AF333" s="138"/>
      <c r="AP333" s="138"/>
      <c r="AZ333" s="138"/>
      <c r="BJ333" s="138"/>
      <c r="BK333" s="138"/>
      <c r="BL333" s="138"/>
      <c r="BM333" s="138"/>
      <c r="BN333" s="138"/>
      <c r="BO333" s="138"/>
      <c r="BP333" s="138"/>
      <c r="BQ333" s="138"/>
      <c r="BT333" s="138"/>
      <c r="CD333" s="138"/>
      <c r="CN333" s="138"/>
      <c r="CX333" s="138"/>
      <c r="DH333" s="138"/>
      <c r="DR333" s="138"/>
      <c r="EB333" s="138"/>
      <c r="EL333" s="138"/>
      <c r="EV333" s="138"/>
      <c r="FF333" s="138"/>
      <c r="FP333" s="138"/>
      <c r="FZ333" s="138"/>
      <c r="GJ333" s="138"/>
      <c r="GT333" s="138"/>
      <c r="HD333" s="138"/>
      <c r="HN333" s="138"/>
      <c r="HX333" s="138"/>
      <c r="IH333" s="138"/>
    </row>
    <row xmlns:x14ac="http://schemas.microsoft.com/office/spreadsheetml/2009/9/ac" r="334" s="3" customFormat="true" x14ac:dyDescent="0.25">
      <c r="A334" s="414"/>
      <c r="B334" s="138"/>
      <c r="L334" s="138"/>
      <c r="V334" s="138"/>
      <c r="AF334" s="138"/>
      <c r="AP334" s="138"/>
      <c r="AZ334" s="138"/>
      <c r="BJ334" s="138"/>
      <c r="BK334" s="138"/>
      <c r="BL334" s="138"/>
      <c r="BM334" s="138"/>
      <c r="BN334" s="138"/>
      <c r="BO334" s="138"/>
      <c r="BP334" s="138"/>
      <c r="BQ334" s="138"/>
      <c r="BT334" s="138"/>
      <c r="CD334" s="138"/>
      <c r="CN334" s="138"/>
      <c r="CX334" s="138"/>
      <c r="DH334" s="138"/>
      <c r="DR334" s="138"/>
      <c r="EB334" s="138"/>
      <c r="EL334" s="138"/>
      <c r="EV334" s="138"/>
      <c r="FF334" s="138"/>
      <c r="FP334" s="138"/>
      <c r="FZ334" s="138"/>
      <c r="GJ334" s="138"/>
      <c r="GT334" s="138"/>
      <c r="HD334" s="138"/>
      <c r="HN334" s="138"/>
      <c r="HX334" s="138"/>
      <c r="IH334" s="138"/>
    </row>
    <row xmlns:x14ac="http://schemas.microsoft.com/office/spreadsheetml/2009/9/ac" r="335" s="3" customFormat="true" x14ac:dyDescent="0.25">
      <c r="A335" s="414"/>
      <c r="B335" s="138"/>
      <c r="L335" s="138"/>
      <c r="V335" s="138"/>
      <c r="AF335" s="138"/>
      <c r="AP335" s="138"/>
      <c r="AZ335" s="138"/>
      <c r="BJ335" s="138"/>
      <c r="BK335" s="138"/>
      <c r="BL335" s="138"/>
      <c r="BM335" s="138"/>
      <c r="BN335" s="138"/>
      <c r="BO335" s="138"/>
      <c r="BP335" s="138"/>
      <c r="BQ335" s="138"/>
      <c r="BT335" s="138"/>
      <c r="CD335" s="138"/>
      <c r="CN335" s="138"/>
      <c r="CX335" s="138"/>
      <c r="DH335" s="138"/>
      <c r="DR335" s="138"/>
      <c r="EB335" s="138"/>
      <c r="EL335" s="138"/>
      <c r="EV335" s="138"/>
      <c r="FF335" s="138"/>
      <c r="FP335" s="138"/>
      <c r="FZ335" s="138"/>
      <c r="GJ335" s="138"/>
      <c r="GT335" s="138"/>
      <c r="HD335" s="138"/>
      <c r="HN335" s="138"/>
      <c r="HX335" s="138"/>
      <c r="IH335" s="138"/>
    </row>
    <row xmlns:x14ac="http://schemas.microsoft.com/office/spreadsheetml/2009/9/ac" r="336" s="3" customFormat="true" x14ac:dyDescent="0.25">
      <c r="A336" s="414"/>
      <c r="B336" s="138"/>
      <c r="L336" s="138"/>
      <c r="V336" s="138"/>
      <c r="AF336" s="138"/>
      <c r="AP336" s="138"/>
      <c r="AZ336" s="138"/>
      <c r="BJ336" s="138"/>
      <c r="BK336" s="138"/>
      <c r="BL336" s="138"/>
      <c r="BM336" s="138"/>
      <c r="BN336" s="138"/>
      <c r="BO336" s="138"/>
      <c r="BP336" s="138"/>
      <c r="BQ336" s="138"/>
      <c r="BT336" s="138"/>
      <c r="CD336" s="138"/>
      <c r="CN336" s="138"/>
      <c r="CX336" s="138"/>
      <c r="DH336" s="138"/>
      <c r="DR336" s="138"/>
      <c r="EB336" s="138"/>
      <c r="EL336" s="138"/>
      <c r="EV336" s="138"/>
      <c r="FF336" s="138"/>
      <c r="FP336" s="138"/>
      <c r="FZ336" s="138"/>
      <c r="GJ336" s="138"/>
      <c r="GT336" s="138"/>
      <c r="HD336" s="138"/>
      <c r="HN336" s="138"/>
      <c r="HX336" s="138"/>
      <c r="IH336" s="138"/>
    </row>
    <row xmlns:x14ac="http://schemas.microsoft.com/office/spreadsheetml/2009/9/ac" r="337" s="3" customFormat="true" x14ac:dyDescent="0.25">
      <c r="A337" s="414"/>
      <c r="B337" s="138"/>
      <c r="L337" s="138"/>
      <c r="V337" s="138"/>
      <c r="AF337" s="138"/>
      <c r="AP337" s="138"/>
      <c r="AZ337" s="138"/>
      <c r="BJ337" s="138"/>
      <c r="BK337" s="138"/>
      <c r="BL337" s="138"/>
      <c r="BM337" s="138"/>
      <c r="BN337" s="138"/>
      <c r="BO337" s="138"/>
      <c r="BP337" s="138"/>
      <c r="BQ337" s="138"/>
      <c r="BT337" s="138"/>
      <c r="CD337" s="138"/>
      <c r="CN337" s="138"/>
      <c r="CX337" s="138"/>
      <c r="DH337" s="138"/>
      <c r="DR337" s="138"/>
      <c r="EB337" s="138"/>
      <c r="EL337" s="138"/>
      <c r="EV337" s="138"/>
      <c r="FF337" s="138"/>
      <c r="FP337" s="138"/>
      <c r="FZ337" s="138"/>
      <c r="GJ337" s="138"/>
      <c r="GT337" s="138"/>
      <c r="HD337" s="138"/>
      <c r="HN337" s="138"/>
      <c r="HX337" s="138"/>
      <c r="IH337" s="138"/>
    </row>
    <row xmlns:x14ac="http://schemas.microsoft.com/office/spreadsheetml/2009/9/ac" r="338" s="3" customFormat="true" x14ac:dyDescent="0.25">
      <c r="A338" s="414"/>
      <c r="B338" s="138"/>
      <c r="L338" s="138"/>
      <c r="V338" s="138"/>
      <c r="AF338" s="138"/>
      <c r="AP338" s="138"/>
      <c r="AZ338" s="138"/>
      <c r="BJ338" s="138"/>
      <c r="BK338" s="138"/>
      <c r="BL338" s="138"/>
      <c r="BM338" s="138"/>
      <c r="BN338" s="138"/>
      <c r="BO338" s="138"/>
      <c r="BP338" s="138"/>
      <c r="BQ338" s="138"/>
      <c r="BT338" s="138"/>
      <c r="CD338" s="138"/>
      <c r="CN338" s="138"/>
      <c r="CX338" s="138"/>
      <c r="DH338" s="138"/>
      <c r="DR338" s="138"/>
      <c r="EB338" s="138"/>
      <c r="EL338" s="138"/>
      <c r="EV338" s="138"/>
      <c r="FF338" s="138"/>
      <c r="FP338" s="138"/>
      <c r="FZ338" s="138"/>
      <c r="GJ338" s="138"/>
      <c r="GT338" s="138"/>
      <c r="HD338" s="138"/>
      <c r="HN338" s="138"/>
      <c r="HX338" s="138"/>
      <c r="IH338" s="138"/>
    </row>
    <row xmlns:x14ac="http://schemas.microsoft.com/office/spreadsheetml/2009/9/ac" r="339" s="3" customFormat="true" x14ac:dyDescent="0.25">
      <c r="A339" s="414"/>
      <c r="B339" s="138"/>
      <c r="L339" s="138"/>
      <c r="V339" s="138"/>
      <c r="AF339" s="138"/>
      <c r="AP339" s="138"/>
      <c r="AZ339" s="138"/>
      <c r="BJ339" s="138"/>
      <c r="BK339" s="138"/>
      <c r="BL339" s="138"/>
      <c r="BM339" s="138"/>
      <c r="BN339" s="138"/>
      <c r="BO339" s="138"/>
      <c r="BP339" s="138"/>
      <c r="BQ339" s="138"/>
      <c r="BT339" s="138"/>
      <c r="CD339" s="138"/>
      <c r="CN339" s="138"/>
      <c r="CX339" s="138"/>
      <c r="DH339" s="138"/>
      <c r="DR339" s="138"/>
      <c r="EB339" s="138"/>
      <c r="EL339" s="138"/>
      <c r="EV339" s="138"/>
      <c r="FF339" s="138"/>
      <c r="FP339" s="138"/>
      <c r="FZ339" s="138"/>
      <c r="GJ339" s="138"/>
      <c r="GT339" s="138"/>
      <c r="HD339" s="138"/>
      <c r="HN339" s="138"/>
      <c r="HX339" s="138"/>
      <c r="IH339" s="138"/>
    </row>
    <row xmlns:x14ac="http://schemas.microsoft.com/office/spreadsheetml/2009/9/ac" r="340" s="3" customFormat="true" x14ac:dyDescent="0.25">
      <c r="A340" s="414"/>
      <c r="B340" s="138"/>
      <c r="L340" s="138"/>
      <c r="V340" s="138"/>
      <c r="AF340" s="138"/>
      <c r="AP340" s="138"/>
      <c r="AZ340" s="138"/>
      <c r="BJ340" s="138"/>
      <c r="BK340" s="138"/>
      <c r="BL340" s="138"/>
      <c r="BM340" s="138"/>
      <c r="BN340" s="138"/>
      <c r="BO340" s="138"/>
      <c r="BP340" s="138"/>
      <c r="BQ340" s="138"/>
      <c r="BT340" s="138"/>
      <c r="CD340" s="138"/>
      <c r="CN340" s="138"/>
      <c r="CX340" s="138"/>
      <c r="DH340" s="138"/>
      <c r="DR340" s="138"/>
      <c r="EB340" s="138"/>
      <c r="EL340" s="138"/>
      <c r="EV340" s="138"/>
      <c r="FF340" s="138"/>
      <c r="FP340" s="138"/>
      <c r="FZ340" s="138"/>
      <c r="GJ340" s="138"/>
      <c r="GT340" s="138"/>
      <c r="HD340" s="138"/>
      <c r="HN340" s="138"/>
      <c r="HX340" s="138"/>
      <c r="IH340" s="138"/>
    </row>
    <row xmlns:x14ac="http://schemas.microsoft.com/office/spreadsheetml/2009/9/ac" r="341" s="3" customFormat="true" x14ac:dyDescent="0.25">
      <c r="A341" s="414"/>
      <c r="B341" s="138"/>
      <c r="L341" s="138"/>
      <c r="V341" s="138"/>
      <c r="AF341" s="138"/>
      <c r="AP341" s="138"/>
      <c r="AZ341" s="138"/>
      <c r="BJ341" s="138"/>
      <c r="BK341" s="138"/>
      <c r="BL341" s="138"/>
      <c r="BM341" s="138"/>
      <c r="BN341" s="138"/>
      <c r="BO341" s="138"/>
      <c r="BP341" s="138"/>
      <c r="BQ341" s="138"/>
      <c r="BT341" s="138"/>
      <c r="CD341" s="138"/>
      <c r="CN341" s="138"/>
      <c r="CX341" s="138"/>
      <c r="DH341" s="138"/>
      <c r="DR341" s="138"/>
      <c r="EB341" s="138"/>
      <c r="EL341" s="138"/>
      <c r="EV341" s="138"/>
      <c r="FF341" s="138"/>
      <c r="FP341" s="138"/>
      <c r="FZ341" s="138"/>
      <c r="GJ341" s="138"/>
      <c r="GT341" s="138"/>
      <c r="HD341" s="138"/>
      <c r="HN341" s="138"/>
      <c r="HX341" s="138"/>
      <c r="IH341" s="138"/>
    </row>
    <row xmlns:x14ac="http://schemas.microsoft.com/office/spreadsheetml/2009/9/ac" r="342" s="3" customFormat="true" x14ac:dyDescent="0.25">
      <c r="A342" s="414"/>
      <c r="B342" s="138"/>
      <c r="L342" s="138"/>
      <c r="V342" s="138"/>
      <c r="AF342" s="138"/>
      <c r="AP342" s="138"/>
      <c r="AZ342" s="138"/>
      <c r="BJ342" s="138"/>
      <c r="BK342" s="138"/>
      <c r="BL342" s="138"/>
      <c r="BM342" s="138"/>
      <c r="BN342" s="138"/>
      <c r="BO342" s="138"/>
      <c r="BP342" s="138"/>
      <c r="BQ342" s="138"/>
      <c r="BT342" s="138"/>
      <c r="CD342" s="138"/>
      <c r="CN342" s="138"/>
      <c r="CX342" s="138"/>
      <c r="DH342" s="138"/>
      <c r="DR342" s="138"/>
      <c r="EB342" s="138"/>
      <c r="EL342" s="138"/>
      <c r="EV342" s="138"/>
      <c r="FF342" s="138"/>
      <c r="FP342" s="138"/>
      <c r="FZ342" s="138"/>
      <c r="GJ342" s="138"/>
      <c r="GT342" s="138"/>
      <c r="HD342" s="138"/>
      <c r="HN342" s="138"/>
      <c r="HX342" s="138"/>
      <c r="IH342" s="138"/>
    </row>
    <row xmlns:x14ac="http://schemas.microsoft.com/office/spreadsheetml/2009/9/ac" r="343" s="3" customFormat="true" x14ac:dyDescent="0.25">
      <c r="A343" s="414"/>
      <c r="B343" s="138"/>
      <c r="L343" s="138"/>
      <c r="V343" s="138"/>
      <c r="AF343" s="138"/>
      <c r="AP343" s="138"/>
      <c r="AZ343" s="138"/>
      <c r="BJ343" s="138"/>
      <c r="BK343" s="138"/>
      <c r="BL343" s="138"/>
      <c r="BM343" s="138"/>
      <c r="BN343" s="138"/>
      <c r="BO343" s="138"/>
      <c r="BP343" s="138"/>
      <c r="BQ343" s="138"/>
      <c r="BT343" s="138"/>
      <c r="CD343" s="138"/>
      <c r="CN343" s="138"/>
      <c r="CX343" s="138"/>
      <c r="DH343" s="138"/>
      <c r="DR343" s="138"/>
      <c r="EB343" s="138"/>
      <c r="EL343" s="138"/>
      <c r="EV343" s="138"/>
      <c r="FF343" s="138"/>
      <c r="FP343" s="138"/>
      <c r="FZ343" s="138"/>
      <c r="GJ343" s="138"/>
      <c r="GT343" s="138"/>
      <c r="HD343" s="138"/>
      <c r="HN343" s="138"/>
      <c r="HX343" s="138"/>
      <c r="IH343" s="138"/>
    </row>
    <row xmlns:x14ac="http://schemas.microsoft.com/office/spreadsheetml/2009/9/ac" r="344" s="3" customFormat="true" x14ac:dyDescent="0.25">
      <c r="A344" s="414"/>
      <c r="B344" s="138"/>
      <c r="L344" s="138"/>
      <c r="V344" s="138"/>
      <c r="AF344" s="138"/>
      <c r="AP344" s="138"/>
      <c r="AZ344" s="138"/>
      <c r="BJ344" s="138"/>
      <c r="BK344" s="138"/>
      <c r="BL344" s="138"/>
      <c r="BM344" s="138"/>
      <c r="BN344" s="138"/>
      <c r="BO344" s="138"/>
      <c r="BP344" s="138"/>
      <c r="BQ344" s="138"/>
      <c r="BT344" s="138"/>
      <c r="CD344" s="138"/>
      <c r="CN344" s="138"/>
      <c r="CX344" s="138"/>
      <c r="DH344" s="138"/>
      <c r="DR344" s="138"/>
      <c r="EB344" s="138"/>
      <c r="EL344" s="138"/>
      <c r="EV344" s="138"/>
      <c r="FF344" s="138"/>
      <c r="FP344" s="138"/>
      <c r="FZ344" s="138"/>
      <c r="GJ344" s="138"/>
      <c r="GT344" s="138"/>
      <c r="HD344" s="138"/>
      <c r="HN344" s="138"/>
      <c r="HX344" s="138"/>
      <c r="IH344" s="138"/>
    </row>
    <row xmlns:x14ac="http://schemas.microsoft.com/office/spreadsheetml/2009/9/ac" r="345" s="3" customFormat="true" x14ac:dyDescent="0.25">
      <c r="A345" s="414"/>
      <c r="B345" s="138"/>
      <c r="L345" s="138"/>
      <c r="V345" s="138"/>
      <c r="AF345" s="138"/>
      <c r="AP345" s="138"/>
      <c r="AZ345" s="138"/>
      <c r="BJ345" s="138"/>
      <c r="BK345" s="138"/>
      <c r="BL345" s="138"/>
      <c r="BM345" s="138"/>
      <c r="BN345" s="138"/>
      <c r="BO345" s="138"/>
      <c r="BP345" s="138"/>
      <c r="BQ345" s="138"/>
      <c r="BT345" s="138"/>
      <c r="CD345" s="138"/>
      <c r="CN345" s="138"/>
      <c r="CX345" s="138"/>
      <c r="DH345" s="138"/>
      <c r="DR345" s="138"/>
      <c r="EB345" s="138"/>
      <c r="EL345" s="138"/>
      <c r="EV345" s="138"/>
      <c r="FF345" s="138"/>
      <c r="FP345" s="138"/>
      <c r="FZ345" s="138"/>
      <c r="GJ345" s="138"/>
      <c r="GT345" s="138"/>
      <c r="HD345" s="138"/>
      <c r="HN345" s="138"/>
      <c r="HX345" s="138"/>
      <c r="IH345" s="138"/>
    </row>
    <row xmlns:x14ac="http://schemas.microsoft.com/office/spreadsheetml/2009/9/ac" r="346" s="3" customFormat="true" x14ac:dyDescent="0.25">
      <c r="A346" s="414"/>
      <c r="B346" s="138"/>
      <c r="L346" s="138"/>
      <c r="V346" s="138"/>
      <c r="AF346" s="138"/>
      <c r="AP346" s="138"/>
      <c r="AZ346" s="138"/>
      <c r="BJ346" s="138"/>
      <c r="BK346" s="138"/>
      <c r="BL346" s="138"/>
      <c r="BM346" s="138"/>
      <c r="BN346" s="138"/>
      <c r="BO346" s="138"/>
      <c r="BP346" s="138"/>
      <c r="BQ346" s="138"/>
      <c r="BT346" s="138"/>
      <c r="CD346" s="138"/>
      <c r="CN346" s="138"/>
      <c r="CX346" s="138"/>
      <c r="DH346" s="138"/>
      <c r="DR346" s="138"/>
      <c r="EB346" s="138"/>
      <c r="EL346" s="138"/>
      <c r="EV346" s="138"/>
      <c r="FF346" s="138"/>
      <c r="FP346" s="138"/>
      <c r="FZ346" s="138"/>
      <c r="GJ346" s="138"/>
      <c r="GT346" s="138"/>
      <c r="HD346" s="138"/>
      <c r="HN346" s="138"/>
      <c r="HX346" s="138"/>
      <c r="IH346" s="138"/>
    </row>
    <row xmlns:x14ac="http://schemas.microsoft.com/office/spreadsheetml/2009/9/ac" r="347" s="3" customFormat="true" x14ac:dyDescent="0.25">
      <c r="A347" s="414"/>
      <c r="B347" s="138"/>
      <c r="L347" s="138"/>
      <c r="V347" s="138"/>
      <c r="AF347" s="138"/>
      <c r="AP347" s="138"/>
      <c r="AZ347" s="138"/>
      <c r="BJ347" s="138"/>
      <c r="BK347" s="138"/>
      <c r="BL347" s="138"/>
      <c r="BM347" s="138"/>
      <c r="BN347" s="138"/>
      <c r="BO347" s="138"/>
      <c r="BP347" s="138"/>
      <c r="BQ347" s="138"/>
      <c r="BT347" s="138"/>
      <c r="CD347" s="138"/>
      <c r="CN347" s="138"/>
      <c r="CX347" s="138"/>
      <c r="DH347" s="138"/>
      <c r="DR347" s="138"/>
      <c r="EB347" s="138"/>
      <c r="EL347" s="138"/>
      <c r="EV347" s="138"/>
      <c r="FF347" s="138"/>
      <c r="FP347" s="138"/>
      <c r="FZ347" s="138"/>
      <c r="GJ347" s="138"/>
      <c r="GT347" s="138"/>
      <c r="HD347" s="138"/>
      <c r="HN347" s="138"/>
      <c r="HX347" s="138"/>
      <c r="IH347" s="138"/>
    </row>
    <row xmlns:x14ac="http://schemas.microsoft.com/office/spreadsheetml/2009/9/ac" r="348" s="3" customFormat="true" x14ac:dyDescent="0.25">
      <c r="A348" s="414"/>
      <c r="B348" s="138"/>
      <c r="L348" s="138"/>
      <c r="V348" s="138"/>
      <c r="AF348" s="138"/>
      <c r="AP348" s="138"/>
      <c r="AZ348" s="138"/>
      <c r="BJ348" s="138"/>
      <c r="BK348" s="138"/>
      <c r="BL348" s="138"/>
      <c r="BM348" s="138"/>
      <c r="BN348" s="138"/>
      <c r="BO348" s="138"/>
      <c r="BP348" s="138"/>
      <c r="BQ348" s="138"/>
      <c r="BT348" s="138"/>
      <c r="CD348" s="138"/>
      <c r="CN348" s="138"/>
      <c r="CX348" s="138"/>
      <c r="DH348" s="138"/>
      <c r="DR348" s="138"/>
      <c r="EB348" s="138"/>
      <c r="EL348" s="138"/>
      <c r="EV348" s="138"/>
      <c r="FF348" s="138"/>
      <c r="FP348" s="138"/>
      <c r="FZ348" s="138"/>
      <c r="GJ348" s="138"/>
      <c r="GT348" s="138"/>
      <c r="HD348" s="138"/>
      <c r="HN348" s="138"/>
      <c r="HX348" s="138"/>
      <c r="IH348" s="138"/>
    </row>
    <row xmlns:x14ac="http://schemas.microsoft.com/office/spreadsheetml/2009/9/ac" r="349" s="3" customFormat="true" x14ac:dyDescent="0.25">
      <c r="A349" s="414"/>
      <c r="B349" s="138"/>
      <c r="L349" s="138"/>
      <c r="V349" s="138"/>
      <c r="AF349" s="138"/>
      <c r="AP349" s="138"/>
      <c r="AZ349" s="138"/>
      <c r="BJ349" s="138"/>
      <c r="BK349" s="138"/>
      <c r="BL349" s="138"/>
      <c r="BM349" s="138"/>
      <c r="BN349" s="138"/>
      <c r="BO349" s="138"/>
      <c r="BP349" s="138"/>
      <c r="BQ349" s="138"/>
      <c r="BT349" s="138"/>
      <c r="CD349" s="138"/>
      <c r="CN349" s="138"/>
      <c r="CX349" s="138"/>
      <c r="DH349" s="138"/>
      <c r="DR349" s="138"/>
      <c r="EB349" s="138"/>
      <c r="EL349" s="138"/>
      <c r="EV349" s="138"/>
      <c r="FF349" s="138"/>
      <c r="FP349" s="138"/>
      <c r="FZ349" s="138"/>
      <c r="GJ349" s="138"/>
      <c r="GT349" s="138"/>
      <c r="HD349" s="138"/>
      <c r="HN349" s="138"/>
      <c r="HX349" s="138"/>
      <c r="IH349" s="138"/>
    </row>
    <row xmlns:x14ac="http://schemas.microsoft.com/office/spreadsheetml/2009/9/ac" r="350" s="3" customFormat="true" x14ac:dyDescent="0.25">
      <c r="A350" s="414"/>
      <c r="B350" s="138"/>
      <c r="L350" s="138"/>
      <c r="V350" s="138"/>
      <c r="AF350" s="138"/>
      <c r="AP350" s="138"/>
      <c r="AZ350" s="138"/>
      <c r="BJ350" s="138"/>
      <c r="BK350" s="138"/>
      <c r="BL350" s="138"/>
      <c r="BM350" s="138"/>
      <c r="BN350" s="138"/>
      <c r="BO350" s="138"/>
      <c r="BP350" s="138"/>
      <c r="BQ350" s="138"/>
      <c r="BT350" s="138"/>
      <c r="CD350" s="138"/>
      <c r="CN350" s="138"/>
      <c r="CX350" s="138"/>
      <c r="DH350" s="138"/>
      <c r="DR350" s="138"/>
      <c r="EB350" s="138"/>
      <c r="EL350" s="138"/>
      <c r="EV350" s="138"/>
      <c r="FF350" s="138"/>
      <c r="FP350" s="138"/>
      <c r="FZ350" s="138"/>
      <c r="GJ350" s="138"/>
      <c r="GT350" s="138"/>
      <c r="HD350" s="138"/>
      <c r="HN350" s="138"/>
      <c r="HX350" s="138"/>
      <c r="IH350" s="138"/>
    </row>
    <row xmlns:x14ac="http://schemas.microsoft.com/office/spreadsheetml/2009/9/ac" r="351" s="3" customFormat="true" x14ac:dyDescent="0.25">
      <c r="A351" s="414"/>
      <c r="B351" s="138"/>
      <c r="L351" s="138"/>
      <c r="V351" s="138"/>
      <c r="AF351" s="138"/>
      <c r="AP351" s="138"/>
      <c r="AZ351" s="138"/>
      <c r="BJ351" s="138"/>
      <c r="BK351" s="138"/>
      <c r="BL351" s="138"/>
      <c r="BM351" s="138"/>
      <c r="BN351" s="138"/>
      <c r="BO351" s="138"/>
      <c r="BP351" s="138"/>
      <c r="BQ351" s="138"/>
      <c r="BT351" s="138"/>
      <c r="CD351" s="138"/>
      <c r="CN351" s="138"/>
      <c r="CX351" s="138"/>
      <c r="DH351" s="138"/>
      <c r="DR351" s="138"/>
      <c r="EB351" s="138"/>
      <c r="EL351" s="138"/>
      <c r="EV351" s="138"/>
      <c r="FF351" s="138"/>
      <c r="FP351" s="138"/>
      <c r="FZ351" s="138"/>
      <c r="GJ351" s="138"/>
      <c r="GT351" s="138"/>
      <c r="HD351" s="138"/>
      <c r="HN351" s="138"/>
      <c r="HX351" s="138"/>
      <c r="IH351" s="138"/>
    </row>
    <row xmlns:x14ac="http://schemas.microsoft.com/office/spreadsheetml/2009/9/ac" r="352" s="3" customFormat="true" x14ac:dyDescent="0.25">
      <c r="A352" s="414"/>
      <c r="B352" s="138"/>
      <c r="L352" s="138"/>
      <c r="V352" s="138"/>
      <c r="AF352" s="138"/>
      <c r="AP352" s="138"/>
      <c r="AZ352" s="138"/>
      <c r="BJ352" s="138"/>
      <c r="BK352" s="138"/>
      <c r="BL352" s="138"/>
      <c r="BM352" s="138"/>
      <c r="BN352" s="138"/>
      <c r="BO352" s="138"/>
      <c r="BP352" s="138"/>
      <c r="BQ352" s="138"/>
      <c r="BT352" s="138"/>
      <c r="CD352" s="138"/>
      <c r="CN352" s="138"/>
      <c r="CX352" s="138"/>
      <c r="DH352" s="138"/>
      <c r="DR352" s="138"/>
      <c r="EB352" s="138"/>
      <c r="EL352" s="138"/>
      <c r="EV352" s="138"/>
      <c r="FF352" s="138"/>
      <c r="FP352" s="138"/>
      <c r="FZ352" s="138"/>
      <c r="GJ352" s="138"/>
      <c r="GT352" s="138"/>
      <c r="HD352" s="138"/>
      <c r="HN352" s="138"/>
      <c r="HX352" s="138"/>
      <c r="IH352" s="138"/>
    </row>
    <row xmlns:x14ac="http://schemas.microsoft.com/office/spreadsheetml/2009/9/ac" r="353" s="3" customFormat="true" x14ac:dyDescent="0.25">
      <c r="A353" s="414"/>
      <c r="B353" s="138"/>
      <c r="L353" s="138"/>
      <c r="V353" s="138"/>
      <c r="AF353" s="138"/>
      <c r="AP353" s="138"/>
      <c r="AZ353" s="138"/>
      <c r="BJ353" s="138"/>
      <c r="BK353" s="138"/>
      <c r="BL353" s="138"/>
      <c r="BM353" s="138"/>
      <c r="BN353" s="138"/>
      <c r="BO353" s="138"/>
      <c r="BP353" s="138"/>
      <c r="BQ353" s="138"/>
      <c r="BT353" s="138"/>
      <c r="CD353" s="138"/>
      <c r="CN353" s="138"/>
      <c r="CX353" s="138"/>
      <c r="DH353" s="138"/>
      <c r="DR353" s="138"/>
      <c r="EB353" s="138"/>
      <c r="EL353" s="138"/>
      <c r="EV353" s="138"/>
      <c r="FF353" s="138"/>
      <c r="FP353" s="138"/>
      <c r="FZ353" s="138"/>
      <c r="GJ353" s="138"/>
      <c r="GT353" s="138"/>
      <c r="HD353" s="138"/>
      <c r="HN353" s="138"/>
      <c r="HX353" s="138"/>
      <c r="IH353" s="138"/>
    </row>
    <row xmlns:x14ac="http://schemas.microsoft.com/office/spreadsheetml/2009/9/ac" r="354" s="3" customFormat="true" x14ac:dyDescent="0.25">
      <c r="A354" s="414"/>
      <c r="B354" s="138"/>
      <c r="L354" s="138"/>
      <c r="V354" s="138"/>
      <c r="AF354" s="138"/>
      <c r="AP354" s="138"/>
      <c r="AZ354" s="138"/>
      <c r="BJ354" s="138"/>
      <c r="BK354" s="138"/>
      <c r="BL354" s="138"/>
      <c r="BM354" s="138"/>
      <c r="BN354" s="138"/>
      <c r="BO354" s="138"/>
      <c r="BP354" s="138"/>
      <c r="BQ354" s="138"/>
      <c r="BT354" s="138"/>
      <c r="CD354" s="138"/>
      <c r="CN354" s="138"/>
      <c r="CX354" s="138"/>
      <c r="DH354" s="138"/>
      <c r="DR354" s="138"/>
      <c r="EB354" s="138"/>
      <c r="EL354" s="138"/>
      <c r="EV354" s="138"/>
      <c r="FF354" s="138"/>
      <c r="FP354" s="138"/>
      <c r="FZ354" s="138"/>
      <c r="GJ354" s="138"/>
      <c r="GT354" s="138"/>
      <c r="HD354" s="138"/>
      <c r="HN354" s="138"/>
      <c r="HX354" s="138"/>
      <c r="IH354" s="138"/>
    </row>
    <row xmlns:x14ac="http://schemas.microsoft.com/office/spreadsheetml/2009/9/ac" r="355" s="3" customFormat="true" x14ac:dyDescent="0.25">
      <c r="A355" s="414"/>
      <c r="B355" s="138"/>
      <c r="L355" s="138"/>
      <c r="V355" s="138"/>
      <c r="AF355" s="138"/>
      <c r="AP355" s="138"/>
      <c r="AZ355" s="138"/>
      <c r="BJ355" s="138"/>
      <c r="BK355" s="138"/>
      <c r="BL355" s="138"/>
      <c r="BM355" s="138"/>
      <c r="BN355" s="138"/>
      <c r="BO355" s="138"/>
      <c r="BP355" s="138"/>
      <c r="BQ355" s="138"/>
      <c r="BT355" s="138"/>
      <c r="CD355" s="138"/>
      <c r="CN355" s="138"/>
      <c r="CX355" s="138"/>
      <c r="DH355" s="138"/>
      <c r="DR355" s="138"/>
      <c r="EB355" s="138"/>
      <c r="EL355" s="138"/>
      <c r="EV355" s="138"/>
      <c r="FF355" s="138"/>
      <c r="FP355" s="138"/>
      <c r="FZ355" s="138"/>
      <c r="GJ355" s="138"/>
      <c r="GT355" s="138"/>
      <c r="HD355" s="138"/>
      <c r="HN355" s="138"/>
      <c r="HX355" s="138"/>
      <c r="IH355" s="138"/>
    </row>
    <row xmlns:x14ac="http://schemas.microsoft.com/office/spreadsheetml/2009/9/ac" r="356" s="3" customFormat="true" x14ac:dyDescent="0.25">
      <c r="A356" s="414"/>
      <c r="B356" s="138"/>
      <c r="L356" s="138"/>
      <c r="V356" s="138"/>
      <c r="AF356" s="138"/>
      <c r="AP356" s="138"/>
      <c r="AZ356" s="138"/>
      <c r="BJ356" s="138"/>
      <c r="BK356" s="138"/>
      <c r="BL356" s="138"/>
      <c r="BM356" s="138"/>
      <c r="BN356" s="138"/>
      <c r="BO356" s="138"/>
      <c r="BP356" s="138"/>
      <c r="BQ356" s="138"/>
      <c r="BT356" s="138"/>
      <c r="CD356" s="138"/>
      <c r="CN356" s="138"/>
      <c r="CX356" s="138"/>
      <c r="DH356" s="138"/>
      <c r="DR356" s="138"/>
      <c r="EB356" s="138"/>
      <c r="EL356" s="138"/>
      <c r="EV356" s="138"/>
      <c r="FF356" s="138"/>
      <c r="FP356" s="138"/>
      <c r="FZ356" s="138"/>
      <c r="GJ356" s="138"/>
      <c r="GT356" s="138"/>
      <c r="HD356" s="138"/>
      <c r="HN356" s="138"/>
      <c r="HX356" s="138"/>
      <c r="IH356" s="138"/>
    </row>
    <row xmlns:x14ac="http://schemas.microsoft.com/office/spreadsheetml/2009/9/ac" r="357" s="3" customFormat="true" x14ac:dyDescent="0.25">
      <c r="A357" s="414"/>
      <c r="B357" s="138"/>
      <c r="L357" s="138"/>
      <c r="V357" s="138"/>
      <c r="AF357" s="138"/>
      <c r="AP357" s="138"/>
      <c r="AZ357" s="138"/>
      <c r="BJ357" s="138"/>
      <c r="BK357" s="138"/>
      <c r="BL357" s="138"/>
      <c r="BM357" s="138"/>
      <c r="BN357" s="138"/>
      <c r="BO357" s="138"/>
      <c r="BP357" s="138"/>
      <c r="BQ357" s="138"/>
      <c r="BT357" s="138"/>
      <c r="CD357" s="138"/>
      <c r="CN357" s="138"/>
      <c r="CX357" s="138"/>
      <c r="DH357" s="138"/>
      <c r="DR357" s="138"/>
      <c r="EB357" s="138"/>
      <c r="EL357" s="138"/>
      <c r="EV357" s="138"/>
      <c r="FF357" s="138"/>
      <c r="FP357" s="138"/>
      <c r="FZ357" s="138"/>
      <c r="GJ357" s="138"/>
      <c r="GT357" s="138"/>
      <c r="HD357" s="138"/>
      <c r="HN357" s="138"/>
      <c r="HX357" s="138"/>
      <c r="IH357" s="138"/>
    </row>
    <row xmlns:x14ac="http://schemas.microsoft.com/office/spreadsheetml/2009/9/ac" r="358" s="3" customFormat="true" x14ac:dyDescent="0.25">
      <c r="A358" s="414"/>
      <c r="B358" s="138"/>
      <c r="L358" s="138"/>
      <c r="V358" s="138"/>
      <c r="AF358" s="138"/>
      <c r="AP358" s="138"/>
      <c r="AZ358" s="138"/>
      <c r="BJ358" s="138"/>
      <c r="BK358" s="138"/>
      <c r="BL358" s="138"/>
      <c r="BM358" s="138"/>
      <c r="BN358" s="138"/>
      <c r="BO358" s="138"/>
      <c r="BP358" s="138"/>
      <c r="BQ358" s="138"/>
      <c r="BT358" s="138"/>
      <c r="CD358" s="138"/>
      <c r="CN358" s="138"/>
      <c r="CX358" s="138"/>
      <c r="DH358" s="138"/>
      <c r="DR358" s="138"/>
      <c r="EB358" s="138"/>
      <c r="EL358" s="138"/>
      <c r="EV358" s="138"/>
      <c r="FF358" s="138"/>
      <c r="FP358" s="138"/>
      <c r="FZ358" s="138"/>
      <c r="GJ358" s="138"/>
      <c r="GT358" s="138"/>
      <c r="HD358" s="138"/>
      <c r="HN358" s="138"/>
      <c r="HX358" s="138"/>
      <c r="IH358" s="138"/>
    </row>
    <row xmlns:x14ac="http://schemas.microsoft.com/office/spreadsheetml/2009/9/ac" r="359" s="3" customFormat="true" x14ac:dyDescent="0.25">
      <c r="A359" s="414"/>
      <c r="B359" s="138"/>
      <c r="L359" s="138"/>
      <c r="V359" s="138"/>
      <c r="AF359" s="138"/>
      <c r="AP359" s="138"/>
      <c r="AZ359" s="138"/>
      <c r="BJ359" s="138"/>
      <c r="BK359" s="138"/>
      <c r="BL359" s="138"/>
      <c r="BM359" s="138"/>
      <c r="BN359" s="138"/>
      <c r="BO359" s="138"/>
      <c r="BP359" s="138"/>
      <c r="BQ359" s="138"/>
      <c r="BT359" s="138"/>
      <c r="CD359" s="138"/>
      <c r="CN359" s="138"/>
      <c r="CX359" s="138"/>
      <c r="DH359" s="138"/>
      <c r="DR359" s="138"/>
      <c r="EB359" s="138"/>
      <c r="EL359" s="138"/>
      <c r="EV359" s="138"/>
      <c r="FF359" s="138"/>
      <c r="FP359" s="138"/>
      <c r="FZ359" s="138"/>
      <c r="GJ359" s="138"/>
      <c r="GT359" s="138"/>
      <c r="HD359" s="138"/>
      <c r="HN359" s="138"/>
      <c r="HX359" s="138"/>
      <c r="IH359" s="138"/>
    </row>
    <row xmlns:x14ac="http://schemas.microsoft.com/office/spreadsheetml/2009/9/ac" r="360" s="3" customFormat="true" x14ac:dyDescent="0.25">
      <c r="A360" s="414"/>
      <c r="B360" s="138"/>
      <c r="L360" s="138"/>
      <c r="V360" s="138"/>
      <c r="AF360" s="138"/>
      <c r="AP360" s="138"/>
      <c r="AZ360" s="138"/>
      <c r="BJ360" s="138"/>
      <c r="BK360" s="138"/>
      <c r="BL360" s="138"/>
      <c r="BM360" s="138"/>
      <c r="BN360" s="138"/>
      <c r="BO360" s="138"/>
      <c r="BP360" s="138"/>
      <c r="BQ360" s="138"/>
      <c r="BT360" s="138"/>
      <c r="CD360" s="138"/>
      <c r="CN360" s="138"/>
      <c r="CX360" s="138"/>
      <c r="DH360" s="138"/>
      <c r="DR360" s="138"/>
      <c r="EB360" s="138"/>
      <c r="EL360" s="138"/>
      <c r="EV360" s="138"/>
      <c r="FF360" s="138"/>
      <c r="FP360" s="138"/>
      <c r="FZ360" s="138"/>
      <c r="GJ360" s="138"/>
      <c r="GT360" s="138"/>
      <c r="HD360" s="138"/>
      <c r="HN360" s="138"/>
      <c r="HX360" s="138"/>
      <c r="IH360" s="138"/>
    </row>
    <row xmlns:x14ac="http://schemas.microsoft.com/office/spreadsheetml/2009/9/ac" r="361" s="3" customFormat="true" x14ac:dyDescent="0.25">
      <c r="A361" s="414"/>
      <c r="B361" s="138"/>
      <c r="L361" s="138"/>
      <c r="V361" s="138"/>
      <c r="AF361" s="138"/>
      <c r="AP361" s="138"/>
      <c r="AZ361" s="138"/>
      <c r="BJ361" s="138"/>
      <c r="BK361" s="138"/>
      <c r="BL361" s="138"/>
      <c r="BM361" s="138"/>
      <c r="BN361" s="138"/>
      <c r="BO361" s="138"/>
      <c r="BP361" s="138"/>
      <c r="BQ361" s="138"/>
      <c r="BT361" s="138"/>
      <c r="CD361" s="138"/>
      <c r="CN361" s="138"/>
      <c r="CX361" s="138"/>
      <c r="DH361" s="138"/>
      <c r="DR361" s="138"/>
      <c r="EB361" s="138"/>
      <c r="EL361" s="138"/>
      <c r="EV361" s="138"/>
      <c r="FF361" s="138"/>
      <c r="FP361" s="138"/>
      <c r="FZ361" s="138"/>
      <c r="GJ361" s="138"/>
      <c r="GT361" s="138"/>
      <c r="HD361" s="138"/>
      <c r="HN361" s="138"/>
      <c r="HX361" s="138"/>
      <c r="IH361" s="138"/>
    </row>
    <row xmlns:x14ac="http://schemas.microsoft.com/office/spreadsheetml/2009/9/ac" r="362" s="3" customFormat="true" x14ac:dyDescent="0.25">
      <c r="A362" s="414"/>
      <c r="B362" s="138"/>
      <c r="L362" s="138"/>
      <c r="V362" s="138"/>
      <c r="AF362" s="138"/>
      <c r="AP362" s="138"/>
      <c r="AZ362" s="138"/>
      <c r="BJ362" s="138"/>
      <c r="BK362" s="138"/>
      <c r="BL362" s="138"/>
      <c r="BM362" s="138"/>
      <c r="BN362" s="138"/>
      <c r="BO362" s="138"/>
      <c r="BP362" s="138"/>
      <c r="BQ362" s="138"/>
      <c r="BT362" s="138"/>
      <c r="CD362" s="138"/>
      <c r="CN362" s="138"/>
      <c r="CX362" s="138"/>
      <c r="DH362" s="138"/>
      <c r="DR362" s="138"/>
      <c r="EB362" s="138"/>
      <c r="EL362" s="138"/>
      <c r="EV362" s="138"/>
      <c r="FF362" s="138"/>
      <c r="FP362" s="138"/>
      <c r="FZ362" s="138"/>
      <c r="GJ362" s="138"/>
      <c r="GT362" s="138"/>
      <c r="HD362" s="138"/>
      <c r="HN362" s="138"/>
      <c r="HX362" s="138"/>
      <c r="IH362" s="138"/>
    </row>
    <row xmlns:x14ac="http://schemas.microsoft.com/office/spreadsheetml/2009/9/ac" r="363" s="3" customFormat="true" x14ac:dyDescent="0.25">
      <c r="A363" s="414"/>
      <c r="B363" s="138"/>
      <c r="L363" s="138"/>
      <c r="V363" s="138"/>
      <c r="AF363" s="138"/>
      <c r="AP363" s="138"/>
      <c r="AZ363" s="138"/>
      <c r="BJ363" s="138"/>
      <c r="BK363" s="138"/>
      <c r="BL363" s="138"/>
      <c r="BM363" s="138"/>
      <c r="BN363" s="138"/>
      <c r="BO363" s="138"/>
      <c r="BP363" s="138"/>
      <c r="BQ363" s="138"/>
      <c r="BT363" s="138"/>
      <c r="CD363" s="138"/>
      <c r="CN363" s="138"/>
      <c r="CX363" s="138"/>
      <c r="DH363" s="138"/>
      <c r="DR363" s="138"/>
      <c r="EB363" s="138"/>
      <c r="EL363" s="138"/>
      <c r="EV363" s="138"/>
      <c r="FF363" s="138"/>
      <c r="FP363" s="138"/>
      <c r="FZ363" s="138"/>
      <c r="GJ363" s="138"/>
      <c r="GT363" s="138"/>
      <c r="HD363" s="138"/>
      <c r="HN363" s="138"/>
      <c r="HX363" s="138"/>
      <c r="IH363" s="138"/>
    </row>
    <row xmlns:x14ac="http://schemas.microsoft.com/office/spreadsheetml/2009/9/ac" r="364" s="3" customFormat="true" x14ac:dyDescent="0.25">
      <c r="A364" s="414"/>
      <c r="B364" s="138"/>
      <c r="L364" s="138"/>
      <c r="V364" s="138"/>
      <c r="AF364" s="138"/>
      <c r="AP364" s="138"/>
      <c r="AZ364" s="138"/>
      <c r="BJ364" s="138"/>
      <c r="BK364" s="138"/>
      <c r="BL364" s="138"/>
      <c r="BM364" s="138"/>
      <c r="BN364" s="138"/>
      <c r="BO364" s="138"/>
      <c r="BP364" s="138"/>
      <c r="BQ364" s="138"/>
      <c r="BT364" s="138"/>
      <c r="CD364" s="138"/>
      <c r="CN364" s="138"/>
      <c r="CX364" s="138"/>
      <c r="DH364" s="138"/>
      <c r="DR364" s="138"/>
      <c r="EB364" s="138"/>
      <c r="EL364" s="138"/>
      <c r="EV364" s="138"/>
      <c r="FF364" s="138"/>
      <c r="FP364" s="138"/>
      <c r="FZ364" s="138"/>
      <c r="GJ364" s="138"/>
      <c r="GT364" s="138"/>
      <c r="HD364" s="138"/>
      <c r="HN364" s="138"/>
      <c r="HX364" s="138"/>
      <c r="IH364" s="138"/>
    </row>
    <row xmlns:x14ac="http://schemas.microsoft.com/office/spreadsheetml/2009/9/ac" r="365" s="3" customFormat="true" x14ac:dyDescent="0.25">
      <c r="A365" s="414"/>
      <c r="B365" s="138"/>
      <c r="L365" s="138"/>
      <c r="V365" s="138"/>
      <c r="AF365" s="138"/>
      <c r="AP365" s="138"/>
      <c r="AZ365" s="138"/>
      <c r="BJ365" s="138"/>
      <c r="BK365" s="138"/>
      <c r="BL365" s="138"/>
      <c r="BM365" s="138"/>
      <c r="BN365" s="138"/>
      <c r="BO365" s="138"/>
      <c r="BP365" s="138"/>
      <c r="BQ365" s="138"/>
      <c r="BT365" s="138"/>
      <c r="CD365" s="138"/>
      <c r="CN365" s="138"/>
      <c r="CX365" s="138"/>
      <c r="DH365" s="138"/>
      <c r="DR365" s="138"/>
      <c r="EB365" s="138"/>
      <c r="EL365" s="138"/>
      <c r="EV365" s="138"/>
      <c r="FF365" s="138"/>
      <c r="FP365" s="138"/>
      <c r="FZ365" s="138"/>
      <c r="GJ365" s="138"/>
      <c r="GT365" s="138"/>
      <c r="HD365" s="138"/>
      <c r="HN365" s="138"/>
      <c r="HX365" s="138"/>
      <c r="IH365" s="138"/>
    </row>
    <row xmlns:x14ac="http://schemas.microsoft.com/office/spreadsheetml/2009/9/ac" r="366" s="3" customFormat="true" x14ac:dyDescent="0.25">
      <c r="A366" s="414"/>
      <c r="B366" s="138"/>
      <c r="L366" s="138"/>
      <c r="V366" s="138"/>
      <c r="AF366" s="138"/>
      <c r="AP366" s="138"/>
      <c r="AZ366" s="138"/>
      <c r="BJ366" s="138"/>
      <c r="BK366" s="138"/>
      <c r="BL366" s="138"/>
      <c r="BM366" s="138"/>
      <c r="BN366" s="138"/>
      <c r="BO366" s="138"/>
      <c r="BP366" s="138"/>
      <c r="BQ366" s="138"/>
      <c r="BT366" s="138"/>
      <c r="CD366" s="138"/>
      <c r="CN366" s="138"/>
      <c r="CX366" s="138"/>
      <c r="DH366" s="138"/>
      <c r="DR366" s="138"/>
      <c r="EB366" s="138"/>
      <c r="EL366" s="138"/>
      <c r="EV366" s="138"/>
      <c r="FF366" s="138"/>
      <c r="FP366" s="138"/>
      <c r="FZ366" s="138"/>
      <c r="GJ366" s="138"/>
      <c r="GT366" s="138"/>
      <c r="HD366" s="138"/>
      <c r="HN366" s="138"/>
      <c r="HX366" s="138"/>
      <c r="IH366" s="138"/>
    </row>
    <row xmlns:x14ac="http://schemas.microsoft.com/office/spreadsheetml/2009/9/ac" r="367" s="3" customFormat="true" x14ac:dyDescent="0.25">
      <c r="A367" s="414"/>
      <c r="B367" s="138"/>
      <c r="L367" s="138"/>
      <c r="V367" s="138"/>
      <c r="AF367" s="138"/>
      <c r="AP367" s="138"/>
      <c r="AZ367" s="138"/>
      <c r="BJ367" s="138"/>
      <c r="BK367" s="138"/>
      <c r="BL367" s="138"/>
      <c r="BM367" s="138"/>
      <c r="BN367" s="138"/>
      <c r="BO367" s="138"/>
      <c r="BP367" s="138"/>
      <c r="BQ367" s="138"/>
      <c r="BT367" s="138"/>
      <c r="CD367" s="138"/>
      <c r="CN367" s="138"/>
      <c r="CX367" s="138"/>
      <c r="DH367" s="138"/>
      <c r="DR367" s="138"/>
      <c r="EB367" s="138"/>
      <c r="EL367" s="138"/>
      <c r="EV367" s="138"/>
      <c r="FF367" s="138"/>
      <c r="FP367" s="138"/>
      <c r="FZ367" s="138"/>
      <c r="GJ367" s="138"/>
      <c r="GT367" s="138"/>
      <c r="HD367" s="138"/>
      <c r="HN367" s="138"/>
      <c r="HX367" s="138"/>
      <c r="IH367" s="138"/>
    </row>
    <row xmlns:x14ac="http://schemas.microsoft.com/office/spreadsheetml/2009/9/ac" r="368" s="3" customFormat="true" x14ac:dyDescent="0.25">
      <c r="A368" s="414"/>
      <c r="B368" s="138"/>
      <c r="L368" s="138"/>
      <c r="V368" s="138"/>
      <c r="AF368" s="138"/>
      <c r="AP368" s="138"/>
      <c r="AZ368" s="138"/>
      <c r="BJ368" s="138"/>
      <c r="BK368" s="138"/>
      <c r="BL368" s="138"/>
      <c r="BM368" s="138"/>
      <c r="BN368" s="138"/>
      <c r="BO368" s="138"/>
      <c r="BP368" s="138"/>
      <c r="BQ368" s="138"/>
      <c r="BT368" s="138"/>
      <c r="CD368" s="138"/>
      <c r="CN368" s="138"/>
      <c r="CX368" s="138"/>
      <c r="DH368" s="138"/>
      <c r="DR368" s="138"/>
      <c r="EB368" s="138"/>
      <c r="EL368" s="138"/>
      <c r="EV368" s="138"/>
      <c r="FF368" s="138"/>
      <c r="FP368" s="138"/>
      <c r="FZ368" s="138"/>
      <c r="GJ368" s="138"/>
      <c r="GT368" s="138"/>
      <c r="HD368" s="138"/>
      <c r="HN368" s="138"/>
      <c r="HX368" s="138"/>
      <c r="IH368" s="138"/>
    </row>
    <row xmlns:x14ac="http://schemas.microsoft.com/office/spreadsheetml/2009/9/ac" r="369" s="3" customFormat="true" x14ac:dyDescent="0.25">
      <c r="A369" s="414"/>
      <c r="B369" s="138"/>
      <c r="L369" s="138"/>
      <c r="V369" s="138"/>
      <c r="AF369" s="138"/>
      <c r="AP369" s="138"/>
      <c r="AZ369" s="138"/>
      <c r="BJ369" s="138"/>
      <c r="BK369" s="138"/>
      <c r="BL369" s="138"/>
      <c r="BM369" s="138"/>
      <c r="BN369" s="138"/>
      <c r="BO369" s="138"/>
      <c r="BP369" s="138"/>
      <c r="BQ369" s="138"/>
      <c r="BT369" s="138"/>
      <c r="CD369" s="138"/>
      <c r="CN369" s="138"/>
      <c r="CX369" s="138"/>
      <c r="DH369" s="138"/>
      <c r="DR369" s="138"/>
      <c r="EB369" s="138"/>
      <c r="EL369" s="138"/>
      <c r="EV369" s="138"/>
      <c r="FF369" s="138"/>
      <c r="FP369" s="138"/>
      <c r="FZ369" s="138"/>
      <c r="GJ369" s="138"/>
      <c r="GT369" s="138"/>
      <c r="HD369" s="138"/>
      <c r="HN369" s="138"/>
      <c r="HX369" s="138"/>
      <c r="IH369" s="138"/>
    </row>
    <row xmlns:x14ac="http://schemas.microsoft.com/office/spreadsheetml/2009/9/ac" r="370" s="3" customFormat="true" x14ac:dyDescent="0.25">
      <c r="A370" s="414"/>
      <c r="B370" s="138"/>
      <c r="L370" s="138"/>
      <c r="V370" s="138"/>
      <c r="AF370" s="138"/>
      <c r="AP370" s="138"/>
      <c r="AZ370" s="138"/>
      <c r="BJ370" s="138"/>
      <c r="BK370" s="138"/>
      <c r="BL370" s="138"/>
      <c r="BM370" s="138"/>
      <c r="BN370" s="138"/>
      <c r="BO370" s="138"/>
      <c r="BP370" s="138"/>
      <c r="BQ370" s="138"/>
      <c r="BT370" s="138"/>
      <c r="CD370" s="138"/>
      <c r="CN370" s="138"/>
      <c r="CX370" s="138"/>
      <c r="DH370" s="138"/>
      <c r="DR370" s="138"/>
      <c r="EB370" s="138"/>
      <c r="EL370" s="138"/>
      <c r="EV370" s="138"/>
      <c r="FF370" s="138"/>
      <c r="FP370" s="138"/>
      <c r="FZ370" s="138"/>
      <c r="GJ370" s="138"/>
      <c r="GT370" s="138"/>
      <c r="HD370" s="138"/>
      <c r="HN370" s="138"/>
      <c r="HX370" s="138"/>
      <c r="IH370" s="138"/>
    </row>
    <row xmlns:x14ac="http://schemas.microsoft.com/office/spreadsheetml/2009/9/ac" r="371" s="3" customFormat="true" x14ac:dyDescent="0.25">
      <c r="A371" s="414"/>
      <c r="B371" s="138"/>
      <c r="L371" s="138"/>
      <c r="V371" s="138"/>
      <c r="AF371" s="138"/>
      <c r="AP371" s="138"/>
      <c r="AZ371" s="138"/>
      <c r="BJ371" s="138"/>
      <c r="BK371" s="138"/>
      <c r="BL371" s="138"/>
      <c r="BM371" s="138"/>
      <c r="BN371" s="138"/>
      <c r="BO371" s="138"/>
      <c r="BP371" s="138"/>
      <c r="BQ371" s="138"/>
      <c r="BT371" s="138"/>
      <c r="CD371" s="138"/>
      <c r="CN371" s="138"/>
      <c r="CX371" s="138"/>
      <c r="DH371" s="138"/>
      <c r="DR371" s="138"/>
      <c r="EB371" s="138"/>
      <c r="EL371" s="138"/>
      <c r="EV371" s="138"/>
      <c r="FF371" s="138"/>
      <c r="FP371" s="138"/>
      <c r="FZ371" s="138"/>
      <c r="GJ371" s="138"/>
      <c r="GT371" s="138"/>
      <c r="HD371" s="138"/>
      <c r="HN371" s="138"/>
      <c r="HX371" s="138"/>
      <c r="IH371" s="138"/>
    </row>
    <row xmlns:x14ac="http://schemas.microsoft.com/office/spreadsheetml/2009/9/ac" r="372" s="3" customFormat="true" x14ac:dyDescent="0.25">
      <c r="A372" s="414"/>
      <c r="B372" s="138"/>
      <c r="L372" s="138"/>
      <c r="V372" s="138"/>
      <c r="AF372" s="138"/>
      <c r="AP372" s="138"/>
      <c r="AZ372" s="138"/>
      <c r="BJ372" s="138"/>
      <c r="BK372" s="138"/>
      <c r="BL372" s="138"/>
      <c r="BM372" s="138"/>
      <c r="BN372" s="138"/>
      <c r="BO372" s="138"/>
      <c r="BP372" s="138"/>
      <c r="BQ372" s="138"/>
      <c r="BT372" s="138"/>
      <c r="CD372" s="138"/>
      <c r="CN372" s="138"/>
      <c r="CX372" s="138"/>
      <c r="DH372" s="138"/>
      <c r="DR372" s="138"/>
      <c r="EB372" s="138"/>
      <c r="EL372" s="138"/>
      <c r="EV372" s="138"/>
      <c r="FF372" s="138"/>
      <c r="FP372" s="138"/>
      <c r="FZ372" s="138"/>
      <c r="GJ372" s="138"/>
      <c r="GT372" s="138"/>
      <c r="HD372" s="138"/>
      <c r="HN372" s="138"/>
      <c r="HX372" s="138"/>
      <c r="IH372" s="138"/>
    </row>
    <row xmlns:x14ac="http://schemas.microsoft.com/office/spreadsheetml/2009/9/ac" r="373" s="3" customFormat="true" x14ac:dyDescent="0.25">
      <c r="A373" s="414"/>
      <c r="B373" s="138"/>
      <c r="L373" s="138"/>
      <c r="V373" s="138"/>
      <c r="AF373" s="138"/>
      <c r="AP373" s="138"/>
      <c r="AZ373" s="138"/>
      <c r="BJ373" s="138"/>
      <c r="BK373" s="138"/>
      <c r="BL373" s="138"/>
      <c r="BM373" s="138"/>
      <c r="BN373" s="138"/>
      <c r="BO373" s="138"/>
      <c r="BP373" s="138"/>
      <c r="BQ373" s="138"/>
      <c r="BT373" s="138"/>
      <c r="CD373" s="138"/>
      <c r="CN373" s="138"/>
      <c r="CX373" s="138"/>
      <c r="DH373" s="138"/>
      <c r="DR373" s="138"/>
      <c r="EB373" s="138"/>
      <c r="EL373" s="138"/>
      <c r="EV373" s="138"/>
      <c r="FF373" s="138"/>
      <c r="FP373" s="138"/>
      <c r="FZ373" s="138"/>
      <c r="GJ373" s="138"/>
      <c r="GT373" s="138"/>
      <c r="HD373" s="138"/>
      <c r="HN373" s="138"/>
      <c r="HX373" s="138"/>
      <c r="IH373" s="138"/>
    </row>
    <row xmlns:x14ac="http://schemas.microsoft.com/office/spreadsheetml/2009/9/ac" r="374" s="3" customFormat="true" x14ac:dyDescent="0.25">
      <c r="A374" s="414"/>
      <c r="B374" s="138"/>
      <c r="L374" s="138"/>
      <c r="V374" s="138"/>
      <c r="AF374" s="138"/>
      <c r="AP374" s="138"/>
      <c r="AZ374" s="138"/>
      <c r="BJ374" s="138"/>
      <c r="BK374" s="138"/>
      <c r="BL374" s="138"/>
      <c r="BM374" s="138"/>
      <c r="BN374" s="138"/>
      <c r="BO374" s="138"/>
      <c r="BP374" s="138"/>
      <c r="BQ374" s="138"/>
      <c r="BT374" s="138"/>
      <c r="CD374" s="138"/>
      <c r="CN374" s="138"/>
      <c r="CX374" s="138"/>
      <c r="DH374" s="138"/>
      <c r="DR374" s="138"/>
      <c r="EB374" s="138"/>
      <c r="EL374" s="138"/>
      <c r="EV374" s="138"/>
      <c r="FF374" s="138"/>
      <c r="FP374" s="138"/>
      <c r="FZ374" s="138"/>
      <c r="GJ374" s="138"/>
      <c r="GT374" s="138"/>
      <c r="HD374" s="138"/>
      <c r="HN374" s="138"/>
      <c r="HX374" s="138"/>
      <c r="IH374" s="138"/>
    </row>
    <row xmlns:x14ac="http://schemas.microsoft.com/office/spreadsheetml/2009/9/ac" r="375" s="3" customFormat="true" x14ac:dyDescent="0.25">
      <c r="A375" s="414"/>
      <c r="B375" s="138"/>
      <c r="L375" s="138"/>
      <c r="V375" s="138"/>
      <c r="AF375" s="138"/>
      <c r="AP375" s="138"/>
      <c r="AZ375" s="138"/>
      <c r="BJ375" s="138"/>
      <c r="BK375" s="138"/>
      <c r="BL375" s="138"/>
      <c r="BM375" s="138"/>
      <c r="BN375" s="138"/>
      <c r="BO375" s="138"/>
      <c r="BP375" s="138"/>
      <c r="BQ375" s="138"/>
      <c r="BT375" s="138"/>
      <c r="CD375" s="138"/>
      <c r="CN375" s="138"/>
      <c r="CX375" s="138"/>
      <c r="DH375" s="138"/>
      <c r="DR375" s="138"/>
      <c r="EB375" s="138"/>
      <c r="EL375" s="138"/>
      <c r="EV375" s="138"/>
      <c r="FF375" s="138"/>
      <c r="FP375" s="138"/>
      <c r="FZ375" s="138"/>
      <c r="GJ375" s="138"/>
      <c r="GT375" s="138"/>
      <c r="HD375" s="138"/>
      <c r="HN375" s="138"/>
      <c r="HX375" s="138"/>
      <c r="IH375" s="138"/>
    </row>
    <row xmlns:x14ac="http://schemas.microsoft.com/office/spreadsheetml/2009/9/ac" r="376" s="3" customFormat="true" x14ac:dyDescent="0.25">
      <c r="A376" s="414"/>
      <c r="B376" s="138"/>
      <c r="L376" s="138"/>
      <c r="V376" s="138"/>
      <c r="AF376" s="138"/>
      <c r="AP376" s="138"/>
      <c r="AZ376" s="138"/>
      <c r="BJ376" s="138"/>
      <c r="BK376" s="138"/>
      <c r="BL376" s="138"/>
      <c r="BM376" s="138"/>
      <c r="BN376" s="138"/>
      <c r="BO376" s="138"/>
      <c r="BP376" s="138"/>
      <c r="BQ376" s="138"/>
      <c r="BT376" s="138"/>
      <c r="CD376" s="138"/>
      <c r="CN376" s="138"/>
      <c r="CX376" s="138"/>
      <c r="DH376" s="138"/>
      <c r="DR376" s="138"/>
      <c r="EB376" s="138"/>
      <c r="EL376" s="138"/>
      <c r="EV376" s="138"/>
      <c r="FF376" s="138"/>
      <c r="FP376" s="138"/>
      <c r="FZ376" s="138"/>
      <c r="GJ376" s="138"/>
      <c r="GT376" s="138"/>
      <c r="HD376" s="138"/>
      <c r="HN376" s="138"/>
      <c r="HX376" s="138"/>
      <c r="IH376" s="138"/>
    </row>
    <row xmlns:x14ac="http://schemas.microsoft.com/office/spreadsheetml/2009/9/ac" r="377" s="3" customFormat="true" x14ac:dyDescent="0.25">
      <c r="A377" s="414"/>
      <c r="B377" s="138"/>
      <c r="L377" s="138"/>
      <c r="V377" s="138"/>
      <c r="AF377" s="138"/>
      <c r="AP377" s="138"/>
      <c r="AZ377" s="138"/>
      <c r="BJ377" s="138"/>
      <c r="BK377" s="138"/>
      <c r="BL377" s="138"/>
      <c r="BM377" s="138"/>
      <c r="BN377" s="138"/>
      <c r="BO377" s="138"/>
      <c r="BP377" s="138"/>
      <c r="BQ377" s="138"/>
      <c r="BT377" s="138"/>
      <c r="CD377" s="138"/>
      <c r="CN377" s="138"/>
      <c r="CX377" s="138"/>
      <c r="DH377" s="138"/>
      <c r="DR377" s="138"/>
      <c r="EB377" s="138"/>
      <c r="EL377" s="138"/>
      <c r="EV377" s="138"/>
      <c r="FF377" s="138"/>
      <c r="FP377" s="138"/>
      <c r="FZ377" s="138"/>
      <c r="GJ377" s="138"/>
      <c r="GT377" s="138"/>
      <c r="HD377" s="138"/>
      <c r="HN377" s="138"/>
      <c r="HX377" s="138"/>
      <c r="IH377" s="138"/>
    </row>
    <row xmlns:x14ac="http://schemas.microsoft.com/office/spreadsheetml/2009/9/ac" r="378" s="3" customFormat="true" x14ac:dyDescent="0.25">
      <c r="A378" s="414"/>
      <c r="B378" s="138"/>
      <c r="L378" s="138"/>
      <c r="V378" s="138"/>
      <c r="AF378" s="138"/>
      <c r="AP378" s="138"/>
      <c r="AZ378" s="138"/>
      <c r="BJ378" s="138"/>
      <c r="BK378" s="138"/>
      <c r="BL378" s="138"/>
      <c r="BM378" s="138"/>
      <c r="BN378" s="138"/>
      <c r="BO378" s="138"/>
      <c r="BP378" s="138"/>
      <c r="BQ378" s="138"/>
      <c r="BT378" s="138"/>
      <c r="CD378" s="138"/>
      <c r="CN378" s="138"/>
      <c r="CX378" s="138"/>
      <c r="DH378" s="138"/>
      <c r="DR378" s="138"/>
      <c r="EB378" s="138"/>
      <c r="EL378" s="138"/>
      <c r="EV378" s="138"/>
      <c r="FF378" s="138"/>
      <c r="FP378" s="138"/>
      <c r="FZ378" s="138"/>
      <c r="GJ378" s="138"/>
      <c r="GT378" s="138"/>
      <c r="HD378" s="138"/>
      <c r="HN378" s="138"/>
      <c r="HX378" s="138"/>
      <c r="IH378" s="138"/>
    </row>
    <row xmlns:x14ac="http://schemas.microsoft.com/office/spreadsheetml/2009/9/ac" r="379" s="3" customFormat="true" x14ac:dyDescent="0.25">
      <c r="A379" s="414"/>
      <c r="B379" s="138"/>
      <c r="L379" s="138"/>
      <c r="V379" s="138"/>
      <c r="AF379" s="138"/>
      <c r="AP379" s="138"/>
      <c r="AZ379" s="138"/>
      <c r="BJ379" s="138"/>
      <c r="BK379" s="138"/>
      <c r="BL379" s="138"/>
      <c r="BM379" s="138"/>
      <c r="BN379" s="138"/>
      <c r="BO379" s="138"/>
      <c r="BP379" s="138"/>
      <c r="BQ379" s="138"/>
      <c r="BT379" s="138"/>
      <c r="CD379" s="138"/>
      <c r="CN379" s="138"/>
      <c r="CX379" s="138"/>
      <c r="DH379" s="138"/>
      <c r="DR379" s="138"/>
      <c r="EB379" s="138"/>
      <c r="EL379" s="138"/>
      <c r="EV379" s="138"/>
      <c r="FF379" s="138"/>
      <c r="FP379" s="138"/>
      <c r="FZ379" s="138"/>
      <c r="GJ379" s="138"/>
      <c r="GT379" s="138"/>
      <c r="HD379" s="138"/>
      <c r="HN379" s="138"/>
      <c r="HX379" s="138"/>
      <c r="IH379" s="138"/>
    </row>
    <row xmlns:x14ac="http://schemas.microsoft.com/office/spreadsheetml/2009/9/ac" r="380" s="3" customFormat="true" x14ac:dyDescent="0.25">
      <c r="A380" s="414"/>
      <c r="B380" s="138"/>
      <c r="L380" s="138"/>
      <c r="V380" s="138"/>
      <c r="AF380" s="138"/>
      <c r="AP380" s="138"/>
      <c r="AZ380" s="138"/>
      <c r="BJ380" s="138"/>
      <c r="BK380" s="138"/>
      <c r="BL380" s="138"/>
      <c r="BM380" s="138"/>
      <c r="BN380" s="138"/>
      <c r="BO380" s="138"/>
      <c r="BP380" s="138"/>
      <c r="BQ380" s="138"/>
      <c r="BT380" s="138"/>
      <c r="CD380" s="138"/>
      <c r="CN380" s="138"/>
      <c r="CX380" s="138"/>
      <c r="DH380" s="138"/>
      <c r="DR380" s="138"/>
      <c r="EB380" s="138"/>
      <c r="EL380" s="138"/>
      <c r="EV380" s="138"/>
      <c r="FF380" s="138"/>
      <c r="FP380" s="138"/>
      <c r="FZ380" s="138"/>
      <c r="GJ380" s="138"/>
      <c r="GT380" s="138"/>
      <c r="HD380" s="138"/>
      <c r="HN380" s="138"/>
      <c r="HX380" s="138"/>
      <c r="IH380" s="138"/>
    </row>
    <row xmlns:x14ac="http://schemas.microsoft.com/office/spreadsheetml/2009/9/ac" r="381" s="3" customFormat="true" x14ac:dyDescent="0.25">
      <c r="A381" s="414"/>
      <c r="B381" s="138"/>
      <c r="L381" s="138"/>
      <c r="V381" s="138"/>
      <c r="AF381" s="138"/>
      <c r="AP381" s="138"/>
      <c r="AZ381" s="138"/>
      <c r="BJ381" s="138"/>
      <c r="BK381" s="138"/>
      <c r="BL381" s="138"/>
      <c r="BM381" s="138"/>
      <c r="BN381" s="138"/>
      <c r="BO381" s="138"/>
      <c r="BP381" s="138"/>
      <c r="BQ381" s="138"/>
      <c r="BT381" s="138"/>
      <c r="CD381" s="138"/>
      <c r="CN381" s="138"/>
      <c r="CX381" s="138"/>
      <c r="DH381" s="138"/>
      <c r="DR381" s="138"/>
      <c r="EB381" s="138"/>
      <c r="EL381" s="138"/>
      <c r="EV381" s="138"/>
      <c r="FF381" s="138"/>
      <c r="FP381" s="138"/>
      <c r="FZ381" s="138"/>
      <c r="GJ381" s="138"/>
      <c r="GT381" s="138"/>
      <c r="HD381" s="138"/>
      <c r="HN381" s="138"/>
      <c r="HX381" s="138"/>
      <c r="IH381" s="138"/>
    </row>
    <row xmlns:x14ac="http://schemas.microsoft.com/office/spreadsheetml/2009/9/ac" r="382" s="3" customFormat="true" x14ac:dyDescent="0.25">
      <c r="A382" s="414"/>
      <c r="B382" s="138"/>
      <c r="L382" s="138"/>
      <c r="V382" s="138"/>
      <c r="AF382" s="138"/>
      <c r="AP382" s="138"/>
      <c r="AZ382" s="138"/>
      <c r="BJ382" s="138"/>
      <c r="BK382" s="138"/>
      <c r="BL382" s="138"/>
      <c r="BM382" s="138"/>
      <c r="BN382" s="138"/>
      <c r="BO382" s="138"/>
      <c r="BP382" s="138"/>
      <c r="BQ382" s="138"/>
      <c r="BT382" s="138"/>
      <c r="CD382" s="138"/>
      <c r="CN382" s="138"/>
      <c r="CX382" s="138"/>
      <c r="DH382" s="138"/>
      <c r="DR382" s="138"/>
      <c r="EB382" s="138"/>
      <c r="EL382" s="138"/>
      <c r="EV382" s="138"/>
      <c r="FF382" s="138"/>
      <c r="FP382" s="138"/>
      <c r="FZ382" s="138"/>
      <c r="GJ382" s="138"/>
      <c r="GT382" s="138"/>
      <c r="HD382" s="138"/>
      <c r="HN382" s="138"/>
      <c r="HX382" s="138"/>
      <c r="IH382" s="138"/>
    </row>
    <row xmlns:x14ac="http://schemas.microsoft.com/office/spreadsheetml/2009/9/ac" r="383" s="3" customFormat="true" x14ac:dyDescent="0.25">
      <c r="A383" s="414"/>
      <c r="B383" s="138"/>
      <c r="L383" s="138"/>
      <c r="V383" s="138"/>
      <c r="AF383" s="138"/>
      <c r="AP383" s="138"/>
      <c r="AZ383" s="138"/>
      <c r="BJ383" s="138"/>
      <c r="BK383" s="138"/>
      <c r="BL383" s="138"/>
      <c r="BM383" s="138"/>
      <c r="BN383" s="138"/>
      <c r="BO383" s="138"/>
      <c r="BP383" s="138"/>
      <c r="BQ383" s="138"/>
      <c r="BT383" s="138"/>
      <c r="CD383" s="138"/>
      <c r="CN383" s="138"/>
      <c r="CX383" s="138"/>
      <c r="DH383" s="138"/>
      <c r="DR383" s="138"/>
      <c r="EB383" s="138"/>
      <c r="EL383" s="138"/>
      <c r="EV383" s="138"/>
      <c r="FF383" s="138"/>
      <c r="FP383" s="138"/>
      <c r="FZ383" s="138"/>
      <c r="GJ383" s="138"/>
      <c r="GT383" s="138"/>
      <c r="HD383" s="138"/>
      <c r="HN383" s="138"/>
      <c r="HX383" s="138"/>
      <c r="IH383" s="138"/>
    </row>
    <row xmlns:x14ac="http://schemas.microsoft.com/office/spreadsheetml/2009/9/ac" r="384" s="3" customFormat="true" x14ac:dyDescent="0.25">
      <c r="A384" s="414"/>
      <c r="B384" s="138"/>
      <c r="L384" s="138"/>
      <c r="V384" s="138"/>
      <c r="AF384" s="138"/>
      <c r="AP384" s="138"/>
      <c r="AZ384" s="138"/>
      <c r="BJ384" s="138"/>
      <c r="BK384" s="138"/>
      <c r="BL384" s="138"/>
      <c r="BM384" s="138"/>
      <c r="BN384" s="138"/>
      <c r="BO384" s="138"/>
      <c r="BP384" s="138"/>
      <c r="BQ384" s="138"/>
      <c r="BT384" s="138"/>
      <c r="CD384" s="138"/>
      <c r="CN384" s="138"/>
      <c r="CX384" s="138"/>
      <c r="DH384" s="138"/>
      <c r="DR384" s="138"/>
      <c r="EB384" s="138"/>
      <c r="EL384" s="138"/>
      <c r="EV384" s="138"/>
      <c r="FF384" s="138"/>
      <c r="FP384" s="138"/>
      <c r="FZ384" s="138"/>
      <c r="GJ384" s="138"/>
      <c r="GT384" s="138"/>
      <c r="HD384" s="138"/>
      <c r="HN384" s="138"/>
      <c r="HX384" s="138"/>
      <c r="IH384" s="138"/>
    </row>
    <row xmlns:x14ac="http://schemas.microsoft.com/office/spreadsheetml/2009/9/ac" r="385" s="3" customFormat="true" x14ac:dyDescent="0.25">
      <c r="A385" s="414"/>
      <c r="B385" s="138"/>
      <c r="L385" s="138"/>
      <c r="V385" s="138"/>
      <c r="AF385" s="138"/>
      <c r="AP385" s="138"/>
      <c r="AZ385" s="138"/>
      <c r="BJ385" s="138"/>
      <c r="BK385" s="138"/>
      <c r="BL385" s="138"/>
      <c r="BM385" s="138"/>
      <c r="BN385" s="138"/>
      <c r="BO385" s="138"/>
      <c r="BP385" s="138"/>
      <c r="BQ385" s="138"/>
      <c r="BT385" s="138"/>
      <c r="CD385" s="138"/>
      <c r="CN385" s="138"/>
      <c r="CX385" s="138"/>
      <c r="DH385" s="138"/>
      <c r="DR385" s="138"/>
      <c r="EB385" s="138"/>
      <c r="EL385" s="138"/>
      <c r="EV385" s="138"/>
      <c r="FF385" s="138"/>
      <c r="FP385" s="138"/>
      <c r="FZ385" s="138"/>
      <c r="GJ385" s="138"/>
      <c r="GT385" s="138"/>
      <c r="HD385" s="138"/>
      <c r="HN385" s="138"/>
      <c r="HX385" s="138"/>
      <c r="IH385" s="138"/>
    </row>
    <row xmlns:x14ac="http://schemas.microsoft.com/office/spreadsheetml/2009/9/ac" r="386" s="3" customFormat="true" x14ac:dyDescent="0.25">
      <c r="A386" s="414"/>
      <c r="B386" s="138"/>
      <c r="L386" s="138"/>
      <c r="V386" s="138"/>
      <c r="AF386" s="138"/>
      <c r="AP386" s="138"/>
      <c r="AZ386" s="138"/>
      <c r="BJ386" s="138"/>
      <c r="BK386" s="138"/>
      <c r="BL386" s="138"/>
      <c r="BM386" s="138"/>
      <c r="BN386" s="138"/>
      <c r="BO386" s="138"/>
      <c r="BP386" s="138"/>
      <c r="BQ386" s="138"/>
      <c r="BT386" s="138"/>
      <c r="CD386" s="138"/>
      <c r="CN386" s="138"/>
      <c r="CX386" s="138"/>
      <c r="DH386" s="138"/>
      <c r="DR386" s="138"/>
      <c r="EB386" s="138"/>
      <c r="EL386" s="138"/>
      <c r="EV386" s="138"/>
      <c r="FF386" s="138"/>
      <c r="FP386" s="138"/>
      <c r="FZ386" s="138"/>
      <c r="GJ386" s="138"/>
      <c r="GT386" s="138"/>
      <c r="HD386" s="138"/>
      <c r="HN386" s="138"/>
      <c r="HX386" s="138"/>
      <c r="IH386" s="138"/>
    </row>
    <row xmlns:x14ac="http://schemas.microsoft.com/office/spreadsheetml/2009/9/ac" r="387" s="3" customFormat="true" x14ac:dyDescent="0.25">
      <c r="A387" s="414"/>
      <c r="B387" s="138"/>
      <c r="L387" s="138"/>
      <c r="V387" s="138"/>
      <c r="AF387" s="138"/>
      <c r="AP387" s="138"/>
      <c r="AZ387" s="138"/>
      <c r="BJ387" s="138"/>
      <c r="BK387" s="138"/>
      <c r="BL387" s="138"/>
      <c r="BM387" s="138"/>
      <c r="BN387" s="138"/>
      <c r="BO387" s="138"/>
      <c r="BP387" s="138"/>
      <c r="BQ387" s="138"/>
      <c r="BT387" s="138"/>
      <c r="CD387" s="138"/>
      <c r="CN387" s="138"/>
      <c r="CX387" s="138"/>
      <c r="DH387" s="138"/>
      <c r="DR387" s="138"/>
      <c r="EB387" s="138"/>
      <c r="EL387" s="138"/>
      <c r="EV387" s="138"/>
      <c r="FF387" s="138"/>
      <c r="FP387" s="138"/>
      <c r="FZ387" s="138"/>
      <c r="GJ387" s="138"/>
      <c r="GT387" s="138"/>
      <c r="HD387" s="138"/>
      <c r="HN387" s="138"/>
      <c r="HX387" s="138"/>
      <c r="IH387" s="138"/>
    </row>
    <row xmlns:x14ac="http://schemas.microsoft.com/office/spreadsheetml/2009/9/ac" r="388" s="3" customFormat="true" x14ac:dyDescent="0.25">
      <c r="A388" s="414"/>
      <c r="B388" s="138"/>
      <c r="L388" s="138"/>
      <c r="V388" s="138"/>
      <c r="AF388" s="138"/>
      <c r="AP388" s="138"/>
      <c r="AZ388" s="138"/>
      <c r="BJ388" s="138"/>
      <c r="BK388" s="138"/>
      <c r="BL388" s="138"/>
      <c r="BM388" s="138"/>
      <c r="BN388" s="138"/>
      <c r="BO388" s="138"/>
      <c r="BP388" s="138"/>
      <c r="BQ388" s="138"/>
      <c r="BT388" s="138"/>
      <c r="CD388" s="138"/>
      <c r="CN388" s="138"/>
      <c r="CX388" s="138"/>
      <c r="DH388" s="138"/>
      <c r="DR388" s="138"/>
      <c r="EB388" s="138"/>
      <c r="EL388" s="138"/>
      <c r="EV388" s="138"/>
      <c r="FF388" s="138"/>
      <c r="FP388" s="138"/>
      <c r="FZ388" s="138"/>
      <c r="GJ388" s="138"/>
      <c r="GT388" s="138"/>
      <c r="HD388" s="138"/>
      <c r="HN388" s="138"/>
      <c r="HX388" s="138"/>
      <c r="IH388" s="138"/>
    </row>
    <row xmlns:x14ac="http://schemas.microsoft.com/office/spreadsheetml/2009/9/ac" r="389" s="3" customFormat="true" x14ac:dyDescent="0.25">
      <c r="A389" s="414"/>
      <c r="B389" s="138"/>
      <c r="L389" s="138"/>
      <c r="V389" s="138"/>
      <c r="AF389" s="138"/>
      <c r="AP389" s="138"/>
      <c r="AZ389" s="138"/>
      <c r="BJ389" s="138"/>
      <c r="BK389" s="138"/>
      <c r="BL389" s="138"/>
      <c r="BM389" s="138"/>
      <c r="BN389" s="138"/>
      <c r="BO389" s="138"/>
      <c r="BP389" s="138"/>
      <c r="BQ389" s="138"/>
      <c r="BT389" s="138"/>
      <c r="CD389" s="138"/>
      <c r="CN389" s="138"/>
      <c r="CX389" s="138"/>
      <c r="DH389" s="138"/>
      <c r="DR389" s="138"/>
      <c r="EB389" s="138"/>
      <c r="EL389" s="138"/>
      <c r="EV389" s="138"/>
      <c r="FF389" s="138"/>
      <c r="FP389" s="138"/>
      <c r="FZ389" s="138"/>
      <c r="GJ389" s="138"/>
      <c r="GT389" s="138"/>
      <c r="HD389" s="138"/>
      <c r="HN389" s="138"/>
      <c r="HX389" s="138"/>
      <c r="IH389" s="138"/>
    </row>
    <row xmlns:x14ac="http://schemas.microsoft.com/office/spreadsheetml/2009/9/ac" r="390" s="3" customFormat="true" x14ac:dyDescent="0.25">
      <c r="A390" s="414"/>
      <c r="B390" s="138"/>
      <c r="L390" s="138"/>
      <c r="V390" s="138"/>
      <c r="AF390" s="138"/>
      <c r="AP390" s="138"/>
      <c r="AZ390" s="138"/>
      <c r="BJ390" s="138"/>
      <c r="BK390" s="138"/>
      <c r="BL390" s="138"/>
      <c r="BM390" s="138"/>
      <c r="BN390" s="138"/>
      <c r="BO390" s="138"/>
      <c r="BP390" s="138"/>
      <c r="BQ390" s="138"/>
      <c r="BT390" s="138"/>
      <c r="CD390" s="138"/>
      <c r="CN390" s="138"/>
      <c r="CX390" s="138"/>
      <c r="DH390" s="138"/>
      <c r="DR390" s="138"/>
      <c r="EB390" s="138"/>
      <c r="EL390" s="138"/>
      <c r="EV390" s="138"/>
      <c r="FF390" s="138"/>
      <c r="FP390" s="138"/>
      <c r="FZ390" s="138"/>
      <c r="GJ390" s="138"/>
      <c r="GT390" s="138"/>
      <c r="HD390" s="138"/>
      <c r="HN390" s="138"/>
      <c r="HX390" s="138"/>
      <c r="IH390" s="138"/>
    </row>
    <row xmlns:x14ac="http://schemas.microsoft.com/office/spreadsheetml/2009/9/ac" r="391" s="3" customFormat="true" x14ac:dyDescent="0.25">
      <c r="A391" s="414"/>
      <c r="B391" s="138"/>
      <c r="L391" s="138"/>
      <c r="V391" s="138"/>
      <c r="AF391" s="138"/>
      <c r="AP391" s="138"/>
      <c r="AZ391" s="138"/>
      <c r="BJ391" s="138"/>
      <c r="BK391" s="138"/>
      <c r="BL391" s="138"/>
      <c r="BM391" s="138"/>
      <c r="BN391" s="138"/>
      <c r="BO391" s="138"/>
      <c r="BP391" s="138"/>
      <c r="BQ391" s="138"/>
      <c r="BT391" s="138"/>
      <c r="CD391" s="138"/>
      <c r="CN391" s="138"/>
      <c r="CX391" s="138"/>
      <c r="DH391" s="138"/>
      <c r="DR391" s="138"/>
      <c r="EB391" s="138"/>
      <c r="EL391" s="138"/>
      <c r="EV391" s="138"/>
      <c r="FF391" s="138"/>
      <c r="FP391" s="138"/>
      <c r="FZ391" s="138"/>
      <c r="GJ391" s="138"/>
      <c r="GT391" s="138"/>
      <c r="HD391" s="138"/>
      <c r="HN391" s="138"/>
      <c r="HX391" s="138"/>
      <c r="IH391" s="138"/>
    </row>
    <row xmlns:x14ac="http://schemas.microsoft.com/office/spreadsheetml/2009/9/ac" r="392" s="3" customFormat="true" x14ac:dyDescent="0.25">
      <c r="A392" s="414"/>
      <c r="B392" s="138"/>
      <c r="L392" s="138"/>
      <c r="V392" s="138"/>
      <c r="AF392" s="138"/>
      <c r="AP392" s="138"/>
      <c r="AZ392" s="138"/>
      <c r="BJ392" s="138"/>
      <c r="BK392" s="138"/>
      <c r="BL392" s="138"/>
      <c r="BM392" s="138"/>
      <c r="BN392" s="138"/>
      <c r="BO392" s="138"/>
      <c r="BP392" s="138"/>
      <c r="BQ392" s="138"/>
      <c r="BT392" s="138"/>
      <c r="CD392" s="138"/>
      <c r="CN392" s="138"/>
      <c r="CX392" s="138"/>
      <c r="DH392" s="138"/>
      <c r="DR392" s="138"/>
      <c r="EB392" s="138"/>
      <c r="EL392" s="138"/>
      <c r="EV392" s="138"/>
      <c r="FF392" s="138"/>
      <c r="FP392" s="138"/>
      <c r="FZ392" s="138"/>
      <c r="GJ392" s="138"/>
      <c r="GT392" s="138"/>
      <c r="HD392" s="138"/>
      <c r="HN392" s="138"/>
      <c r="HX392" s="138"/>
      <c r="IH392" s="138"/>
    </row>
    <row xmlns:x14ac="http://schemas.microsoft.com/office/spreadsheetml/2009/9/ac" r="393" s="3" customFormat="true" x14ac:dyDescent="0.25">
      <c r="A393" s="414"/>
      <c r="B393" s="138"/>
      <c r="L393" s="138"/>
      <c r="V393" s="138"/>
      <c r="AF393" s="138"/>
      <c r="AP393" s="138"/>
      <c r="AZ393" s="138"/>
      <c r="BJ393" s="138"/>
      <c r="BK393" s="138"/>
      <c r="BL393" s="138"/>
      <c r="BM393" s="138"/>
      <c r="BN393" s="138"/>
      <c r="BO393" s="138"/>
      <c r="BP393" s="138"/>
      <c r="BQ393" s="138"/>
      <c r="BT393" s="138"/>
      <c r="CD393" s="138"/>
      <c r="CN393" s="138"/>
      <c r="CX393" s="138"/>
      <c r="DH393" s="138"/>
      <c r="DR393" s="138"/>
      <c r="EB393" s="138"/>
      <c r="EL393" s="138"/>
      <c r="EV393" s="138"/>
      <c r="FF393" s="138"/>
      <c r="FP393" s="138"/>
      <c r="FZ393" s="138"/>
      <c r="GJ393" s="138"/>
      <c r="GT393" s="138"/>
      <c r="HD393" s="138"/>
      <c r="HN393" s="138"/>
      <c r="HX393" s="138"/>
      <c r="IH393" s="138"/>
    </row>
    <row xmlns:x14ac="http://schemas.microsoft.com/office/spreadsheetml/2009/9/ac" r="394" s="3" customFormat="true" x14ac:dyDescent="0.25">
      <c r="A394" s="414"/>
      <c r="B394" s="138"/>
      <c r="L394" s="138"/>
      <c r="V394" s="138"/>
      <c r="AF394" s="138"/>
      <c r="AP394" s="138"/>
      <c r="AZ394" s="138"/>
      <c r="BJ394" s="138"/>
      <c r="BK394" s="138"/>
      <c r="BL394" s="138"/>
      <c r="BM394" s="138"/>
      <c r="BN394" s="138"/>
      <c r="BO394" s="138"/>
      <c r="BP394" s="138"/>
      <c r="BQ394" s="138"/>
      <c r="BT394" s="138"/>
      <c r="CD394" s="138"/>
      <c r="CN394" s="138"/>
      <c r="CX394" s="138"/>
      <c r="DH394" s="138"/>
      <c r="DR394" s="138"/>
      <c r="EB394" s="138"/>
      <c r="EL394" s="138"/>
      <c r="EV394" s="138"/>
      <c r="FF394" s="138"/>
      <c r="FP394" s="138"/>
      <c r="FZ394" s="138"/>
      <c r="GJ394" s="138"/>
      <c r="GT394" s="138"/>
      <c r="HD394" s="138"/>
      <c r="HN394" s="138"/>
      <c r="HX394" s="138"/>
      <c r="IH394" s="138"/>
    </row>
    <row xmlns:x14ac="http://schemas.microsoft.com/office/spreadsheetml/2009/9/ac" r="395" s="3" customFormat="true" x14ac:dyDescent="0.25">
      <c r="A395" s="414"/>
      <c r="B395" s="138"/>
      <c r="L395" s="138"/>
      <c r="V395" s="138"/>
      <c r="AF395" s="138"/>
      <c r="AP395" s="138"/>
      <c r="AZ395" s="138"/>
      <c r="BJ395" s="138"/>
      <c r="BK395" s="138"/>
      <c r="BL395" s="138"/>
      <c r="BM395" s="138"/>
      <c r="BN395" s="138"/>
      <c r="BO395" s="138"/>
      <c r="BP395" s="138"/>
      <c r="BQ395" s="138"/>
      <c r="BT395" s="138"/>
      <c r="CD395" s="138"/>
      <c r="CN395" s="138"/>
      <c r="CX395" s="138"/>
      <c r="DH395" s="138"/>
      <c r="DR395" s="138"/>
      <c r="EB395" s="138"/>
      <c r="EL395" s="138"/>
      <c r="EV395" s="138"/>
      <c r="FF395" s="138"/>
      <c r="FP395" s="138"/>
      <c r="FZ395" s="138"/>
      <c r="GJ395" s="138"/>
      <c r="GT395" s="138"/>
      <c r="HD395" s="138"/>
      <c r="HN395" s="138"/>
      <c r="HX395" s="138"/>
      <c r="IH395" s="138"/>
    </row>
    <row xmlns:x14ac="http://schemas.microsoft.com/office/spreadsheetml/2009/9/ac" r="396" s="3" customFormat="true" x14ac:dyDescent="0.25">
      <c r="A396" s="414"/>
      <c r="B396" s="138"/>
      <c r="L396" s="138"/>
      <c r="V396" s="138"/>
      <c r="AF396" s="138"/>
      <c r="AP396" s="138"/>
      <c r="AZ396" s="138"/>
      <c r="BJ396" s="138"/>
      <c r="BK396" s="138"/>
      <c r="BL396" s="138"/>
      <c r="BM396" s="138"/>
      <c r="BN396" s="138"/>
      <c r="BO396" s="138"/>
      <c r="BP396" s="138"/>
      <c r="BQ396" s="138"/>
      <c r="BT396" s="138"/>
      <c r="CD396" s="138"/>
      <c r="CN396" s="138"/>
      <c r="CX396" s="138"/>
      <c r="DH396" s="138"/>
      <c r="DR396" s="138"/>
      <c r="EB396" s="138"/>
      <c r="EL396" s="138"/>
      <c r="EV396" s="138"/>
      <c r="FF396" s="138"/>
      <c r="FP396" s="138"/>
      <c r="FZ396" s="138"/>
      <c r="GJ396" s="138"/>
      <c r="GT396" s="138"/>
      <c r="HD396" s="138"/>
      <c r="HN396" s="138"/>
      <c r="HX396" s="138"/>
      <c r="IH396" s="138"/>
    </row>
    <row xmlns:x14ac="http://schemas.microsoft.com/office/spreadsheetml/2009/9/ac" r="397" s="3" customFormat="true" x14ac:dyDescent="0.25">
      <c r="A397" s="414"/>
      <c r="B397" s="138"/>
      <c r="L397" s="138"/>
      <c r="V397" s="138"/>
      <c r="AF397" s="138"/>
      <c r="AP397" s="138"/>
      <c r="AZ397" s="138"/>
      <c r="BJ397" s="138"/>
      <c r="BK397" s="138"/>
      <c r="BL397" s="138"/>
      <c r="BM397" s="138"/>
      <c r="BN397" s="138"/>
      <c r="BO397" s="138"/>
      <c r="BP397" s="138"/>
      <c r="BQ397" s="138"/>
      <c r="BT397" s="138"/>
      <c r="CD397" s="138"/>
      <c r="CN397" s="138"/>
      <c r="CX397" s="138"/>
      <c r="DH397" s="138"/>
      <c r="DR397" s="138"/>
      <c r="EB397" s="138"/>
      <c r="EL397" s="138"/>
      <c r="EV397" s="138"/>
      <c r="FF397" s="138"/>
      <c r="FP397" s="138"/>
      <c r="FZ397" s="138"/>
      <c r="GJ397" s="138"/>
      <c r="GT397" s="138"/>
      <c r="HD397" s="138"/>
      <c r="HN397" s="138"/>
      <c r="HX397" s="138"/>
      <c r="IH397" s="138"/>
    </row>
    <row xmlns:x14ac="http://schemas.microsoft.com/office/spreadsheetml/2009/9/ac" r="398" s="3" customFormat="true" x14ac:dyDescent="0.25">
      <c r="A398" s="414"/>
      <c r="B398" s="138"/>
      <c r="L398" s="138"/>
      <c r="V398" s="138"/>
      <c r="AF398" s="138"/>
      <c r="AP398" s="138"/>
      <c r="AZ398" s="138"/>
      <c r="BJ398" s="138"/>
      <c r="BK398" s="138"/>
      <c r="BL398" s="138"/>
      <c r="BM398" s="138"/>
      <c r="BN398" s="138"/>
      <c r="BO398" s="138"/>
      <c r="BP398" s="138"/>
      <c r="BQ398" s="138"/>
      <c r="BT398" s="138"/>
      <c r="CD398" s="138"/>
      <c r="CN398" s="138"/>
      <c r="CX398" s="138"/>
      <c r="DH398" s="138"/>
      <c r="DR398" s="138"/>
      <c r="EB398" s="138"/>
      <c r="EL398" s="138"/>
      <c r="EV398" s="138"/>
      <c r="FF398" s="138"/>
      <c r="FP398" s="138"/>
      <c r="FZ398" s="138"/>
      <c r="GJ398" s="138"/>
      <c r="GT398" s="138"/>
      <c r="HD398" s="138"/>
      <c r="HN398" s="138"/>
      <c r="HX398" s="138"/>
      <c r="IH398" s="138"/>
    </row>
    <row xmlns:x14ac="http://schemas.microsoft.com/office/spreadsheetml/2009/9/ac" r="399" s="3" customFormat="true" x14ac:dyDescent="0.25">
      <c r="A399" s="414"/>
      <c r="B399" s="138"/>
      <c r="L399" s="138"/>
      <c r="V399" s="138"/>
      <c r="AF399" s="138"/>
      <c r="AP399" s="138"/>
      <c r="AZ399" s="138"/>
      <c r="BJ399" s="138"/>
      <c r="BK399" s="138"/>
      <c r="BL399" s="138"/>
      <c r="BM399" s="138"/>
      <c r="BN399" s="138"/>
      <c r="BO399" s="138"/>
      <c r="BP399" s="138"/>
      <c r="BQ399" s="138"/>
      <c r="BT399" s="138"/>
      <c r="CD399" s="138"/>
      <c r="CN399" s="138"/>
      <c r="CX399" s="138"/>
      <c r="DH399" s="138"/>
      <c r="DR399" s="138"/>
      <c r="EB399" s="138"/>
      <c r="EL399" s="138"/>
      <c r="EV399" s="138"/>
      <c r="FF399" s="138"/>
      <c r="FP399" s="138"/>
      <c r="FZ399" s="138"/>
      <c r="GJ399" s="138"/>
      <c r="GT399" s="138"/>
      <c r="HD399" s="138"/>
      <c r="HN399" s="138"/>
      <c r="HX399" s="138"/>
      <c r="IH399" s="138"/>
    </row>
    <row xmlns:x14ac="http://schemas.microsoft.com/office/spreadsheetml/2009/9/ac" r="400" s="3" customFormat="true" x14ac:dyDescent="0.25">
      <c r="A400" s="414"/>
      <c r="B400" s="138"/>
      <c r="L400" s="138"/>
      <c r="V400" s="138"/>
      <c r="AF400" s="138"/>
      <c r="AP400" s="138"/>
      <c r="AZ400" s="138"/>
      <c r="BJ400" s="138"/>
      <c r="BK400" s="138"/>
      <c r="BL400" s="138"/>
      <c r="BM400" s="138"/>
      <c r="BN400" s="138"/>
      <c r="BO400" s="138"/>
      <c r="BP400" s="138"/>
      <c r="BQ400" s="138"/>
      <c r="BT400" s="138"/>
      <c r="CD400" s="138"/>
      <c r="CN400" s="138"/>
      <c r="CX400" s="138"/>
      <c r="DH400" s="138"/>
      <c r="DR400" s="138"/>
      <c r="EB400" s="138"/>
      <c r="EL400" s="138"/>
      <c r="EV400" s="138"/>
      <c r="FF400" s="138"/>
      <c r="FP400" s="138"/>
      <c r="FZ400" s="138"/>
      <c r="GJ400" s="138"/>
      <c r="GT400" s="138"/>
      <c r="HD400" s="138"/>
      <c r="HN400" s="138"/>
      <c r="HX400" s="138"/>
      <c r="IH400" s="138"/>
    </row>
    <row xmlns:x14ac="http://schemas.microsoft.com/office/spreadsheetml/2009/9/ac" r="401" s="3" customFormat="true" x14ac:dyDescent="0.25">
      <c r="A401" s="414"/>
      <c r="B401" s="138"/>
      <c r="L401" s="138"/>
      <c r="V401" s="138"/>
      <c r="AF401" s="138"/>
      <c r="AP401" s="138"/>
      <c r="AZ401" s="138"/>
      <c r="BJ401" s="138"/>
      <c r="BK401" s="138"/>
      <c r="BL401" s="138"/>
      <c r="BM401" s="138"/>
      <c r="BN401" s="138"/>
      <c r="BO401" s="138"/>
      <c r="BP401" s="138"/>
      <c r="BQ401" s="138"/>
      <c r="BT401" s="138"/>
      <c r="CD401" s="138"/>
      <c r="CN401" s="138"/>
      <c r="CX401" s="138"/>
      <c r="DH401" s="138"/>
      <c r="DR401" s="138"/>
      <c r="EB401" s="138"/>
      <c r="EL401" s="138"/>
      <c r="EV401" s="138"/>
      <c r="FF401" s="138"/>
      <c r="FP401" s="138"/>
      <c r="FZ401" s="138"/>
      <c r="GJ401" s="138"/>
      <c r="GT401" s="138"/>
      <c r="HD401" s="138"/>
      <c r="HN401" s="138"/>
      <c r="HX401" s="138"/>
      <c r="IH401" s="138"/>
    </row>
    <row xmlns:x14ac="http://schemas.microsoft.com/office/spreadsheetml/2009/9/ac" r="402" s="3" customFormat="true" x14ac:dyDescent="0.25">
      <c r="A402" s="414"/>
      <c r="B402" s="138"/>
      <c r="L402" s="138"/>
      <c r="V402" s="138"/>
      <c r="AF402" s="138"/>
      <c r="AP402" s="138"/>
      <c r="AZ402" s="138"/>
      <c r="BJ402" s="138"/>
      <c r="BK402" s="138"/>
      <c r="BL402" s="138"/>
      <c r="BM402" s="138"/>
      <c r="BN402" s="138"/>
      <c r="BO402" s="138"/>
      <c r="BP402" s="138"/>
      <c r="BQ402" s="138"/>
      <c r="BT402" s="138"/>
      <c r="CD402" s="138"/>
      <c r="CN402" s="138"/>
      <c r="CX402" s="138"/>
      <c r="DH402" s="138"/>
      <c r="DR402" s="138"/>
      <c r="EB402" s="138"/>
      <c r="EL402" s="138"/>
      <c r="EV402" s="138"/>
      <c r="FF402" s="138"/>
      <c r="FP402" s="138"/>
      <c r="FZ402" s="138"/>
      <c r="GJ402" s="138"/>
      <c r="GT402" s="138"/>
      <c r="HD402" s="138"/>
      <c r="HN402" s="138"/>
      <c r="HX402" s="138"/>
      <c r="IH402" s="138"/>
    </row>
    <row xmlns:x14ac="http://schemas.microsoft.com/office/spreadsheetml/2009/9/ac" r="403" s="3" customFormat="true" x14ac:dyDescent="0.25">
      <c r="A403" s="414"/>
      <c r="B403" s="138"/>
      <c r="L403" s="138"/>
      <c r="V403" s="138"/>
      <c r="AF403" s="138"/>
      <c r="AP403" s="138"/>
      <c r="AZ403" s="138"/>
      <c r="BJ403" s="138"/>
      <c r="BK403" s="138"/>
      <c r="BL403" s="138"/>
      <c r="BM403" s="138"/>
      <c r="BN403" s="138"/>
      <c r="BO403" s="138"/>
      <c r="BP403" s="138"/>
      <c r="BQ403" s="138"/>
      <c r="BT403" s="138"/>
      <c r="CD403" s="138"/>
      <c r="CN403" s="138"/>
      <c r="CX403" s="138"/>
      <c r="DH403" s="138"/>
      <c r="DR403" s="138"/>
      <c r="EB403" s="138"/>
      <c r="EL403" s="138"/>
      <c r="EV403" s="138"/>
      <c r="FF403" s="138"/>
      <c r="FP403" s="138"/>
      <c r="FZ403" s="138"/>
      <c r="GJ403" s="138"/>
      <c r="GT403" s="138"/>
      <c r="HD403" s="138"/>
      <c r="HN403" s="138"/>
      <c r="HX403" s="138"/>
      <c r="IH403" s="138"/>
    </row>
    <row xmlns:x14ac="http://schemas.microsoft.com/office/spreadsheetml/2009/9/ac" r="404" s="3" customFormat="true" x14ac:dyDescent="0.25">
      <c r="A404" s="414"/>
      <c r="B404" s="138"/>
      <c r="L404" s="138"/>
      <c r="V404" s="138"/>
      <c r="AF404" s="138"/>
      <c r="AP404" s="138"/>
      <c r="AZ404" s="138"/>
      <c r="BJ404" s="138"/>
      <c r="BK404" s="138"/>
      <c r="BL404" s="138"/>
      <c r="BM404" s="138"/>
      <c r="BN404" s="138"/>
      <c r="BO404" s="138"/>
      <c r="BP404" s="138"/>
      <c r="BQ404" s="138"/>
      <c r="BT404" s="138"/>
      <c r="CD404" s="138"/>
      <c r="CN404" s="138"/>
      <c r="CX404" s="138"/>
      <c r="DH404" s="138"/>
      <c r="DR404" s="138"/>
      <c r="EB404" s="138"/>
      <c r="EL404" s="138"/>
      <c r="EV404" s="138"/>
      <c r="FF404" s="138"/>
      <c r="FP404" s="138"/>
      <c r="FZ404" s="138"/>
      <c r="GJ404" s="138"/>
      <c r="GT404" s="138"/>
      <c r="HD404" s="138"/>
      <c r="HN404" s="138"/>
      <c r="HX404" s="138"/>
      <c r="IH404" s="138"/>
    </row>
    <row xmlns:x14ac="http://schemas.microsoft.com/office/spreadsheetml/2009/9/ac" r="405" s="3" customFormat="true" x14ac:dyDescent="0.25">
      <c r="A405" s="414"/>
      <c r="B405" s="138"/>
      <c r="L405" s="138"/>
      <c r="V405" s="138"/>
      <c r="AF405" s="138"/>
      <c r="AP405" s="138"/>
      <c r="AZ405" s="138"/>
      <c r="BJ405" s="138"/>
      <c r="BK405" s="138"/>
      <c r="BL405" s="138"/>
      <c r="BM405" s="138"/>
      <c r="BN405" s="138"/>
      <c r="BO405" s="138"/>
      <c r="BP405" s="138"/>
      <c r="BQ405" s="138"/>
      <c r="BT405" s="138"/>
      <c r="CD405" s="138"/>
      <c r="CN405" s="138"/>
      <c r="CX405" s="138"/>
      <c r="DH405" s="138"/>
      <c r="DR405" s="138"/>
      <c r="EB405" s="138"/>
      <c r="EL405" s="138"/>
      <c r="EV405" s="138"/>
      <c r="FF405" s="138"/>
      <c r="FP405" s="138"/>
      <c r="FZ405" s="138"/>
      <c r="GJ405" s="138"/>
      <c r="GT405" s="138"/>
      <c r="HD405" s="138"/>
      <c r="HN405" s="138"/>
      <c r="HX405" s="138"/>
      <c r="IH405" s="138"/>
    </row>
    <row xmlns:x14ac="http://schemas.microsoft.com/office/spreadsheetml/2009/9/ac" r="406" s="3" customFormat="true" x14ac:dyDescent="0.25">
      <c r="A406" s="414"/>
      <c r="B406" s="138"/>
      <c r="L406" s="138"/>
      <c r="V406" s="138"/>
      <c r="AF406" s="138"/>
      <c r="AP406" s="138"/>
      <c r="AZ406" s="138"/>
      <c r="BJ406" s="138"/>
      <c r="BK406" s="138"/>
      <c r="BL406" s="138"/>
      <c r="BM406" s="138"/>
      <c r="BN406" s="138"/>
      <c r="BO406" s="138"/>
      <c r="BP406" s="138"/>
      <c r="BQ406" s="138"/>
      <c r="BT406" s="138"/>
      <c r="CD406" s="138"/>
      <c r="CN406" s="138"/>
      <c r="CX406" s="138"/>
      <c r="DH406" s="138"/>
      <c r="DR406" s="138"/>
      <c r="EB406" s="138"/>
      <c r="EL406" s="138"/>
      <c r="EV406" s="138"/>
      <c r="FF406" s="138"/>
      <c r="FP406" s="138"/>
      <c r="FZ406" s="138"/>
      <c r="GJ406" s="138"/>
      <c r="GT406" s="138"/>
      <c r="HD406" s="138"/>
      <c r="HN406" s="138"/>
      <c r="HX406" s="138"/>
      <c r="IH406" s="138"/>
    </row>
    <row xmlns:x14ac="http://schemas.microsoft.com/office/spreadsheetml/2009/9/ac" r="407" s="3" customFormat="true" x14ac:dyDescent="0.25">
      <c r="A407" s="414"/>
      <c r="B407" s="138"/>
      <c r="L407" s="138"/>
      <c r="V407" s="138"/>
      <c r="AF407" s="138"/>
      <c r="AP407" s="138"/>
      <c r="AZ407" s="138"/>
      <c r="BJ407" s="138"/>
      <c r="BK407" s="138"/>
      <c r="BL407" s="138"/>
      <c r="BM407" s="138"/>
      <c r="BN407" s="138"/>
      <c r="BO407" s="138"/>
      <c r="BP407" s="138"/>
      <c r="BQ407" s="138"/>
      <c r="BT407" s="138"/>
      <c r="CD407" s="138"/>
      <c r="CN407" s="138"/>
      <c r="CX407" s="138"/>
      <c r="DH407" s="138"/>
      <c r="DR407" s="138"/>
      <c r="EB407" s="138"/>
      <c r="EL407" s="138"/>
      <c r="EV407" s="138"/>
      <c r="FF407" s="138"/>
      <c r="FP407" s="138"/>
      <c r="FZ407" s="138"/>
      <c r="GJ407" s="138"/>
      <c r="GT407" s="138"/>
      <c r="HD407" s="138"/>
      <c r="HN407" s="138"/>
      <c r="HX407" s="138"/>
      <c r="IH407" s="138"/>
    </row>
    <row xmlns:x14ac="http://schemas.microsoft.com/office/spreadsheetml/2009/9/ac" r="408" s="3" customFormat="true" x14ac:dyDescent="0.25">
      <c r="A408" s="414"/>
      <c r="B408" s="138"/>
      <c r="L408" s="138"/>
      <c r="V408" s="138"/>
      <c r="AF408" s="138"/>
      <c r="AP408" s="138"/>
      <c r="AZ408" s="138"/>
      <c r="BJ408" s="138"/>
      <c r="BK408" s="138"/>
      <c r="BL408" s="138"/>
      <c r="BM408" s="138"/>
      <c r="BN408" s="138"/>
      <c r="BO408" s="138"/>
      <c r="BP408" s="138"/>
      <c r="BQ408" s="138"/>
      <c r="BT408" s="138"/>
      <c r="CD408" s="138"/>
      <c r="CN408" s="138"/>
      <c r="CX408" s="138"/>
      <c r="DH408" s="138"/>
      <c r="DR408" s="138"/>
      <c r="EB408" s="138"/>
      <c r="EL408" s="138"/>
      <c r="EV408" s="138"/>
      <c r="FF408" s="138"/>
      <c r="FP408" s="138"/>
      <c r="FZ408" s="138"/>
      <c r="GJ408" s="138"/>
      <c r="GT408" s="138"/>
      <c r="HD408" s="138"/>
      <c r="HN408" s="138"/>
      <c r="HX408" s="138"/>
      <c r="IH408" s="138"/>
    </row>
    <row xmlns:x14ac="http://schemas.microsoft.com/office/spreadsheetml/2009/9/ac" r="409" s="3" customFormat="true" x14ac:dyDescent="0.25">
      <c r="A409" s="414"/>
      <c r="B409" s="138"/>
      <c r="L409" s="138"/>
      <c r="V409" s="138"/>
      <c r="AF409" s="138"/>
      <c r="AP409" s="138"/>
      <c r="AZ409" s="138"/>
      <c r="BJ409" s="138"/>
      <c r="BK409" s="138"/>
      <c r="BL409" s="138"/>
      <c r="BM409" s="138"/>
      <c r="BN409" s="138"/>
      <c r="BO409" s="138"/>
      <c r="BP409" s="138"/>
      <c r="BQ409" s="138"/>
      <c r="BT409" s="138"/>
      <c r="CD409" s="138"/>
      <c r="CN409" s="138"/>
      <c r="CX409" s="138"/>
      <c r="DH409" s="138"/>
      <c r="DR409" s="138"/>
      <c r="EB409" s="138"/>
      <c r="EL409" s="138"/>
      <c r="EV409" s="138"/>
      <c r="FF409" s="138"/>
      <c r="FP409" s="138"/>
      <c r="FZ409" s="138"/>
      <c r="GJ409" s="138"/>
      <c r="GT409" s="138"/>
      <c r="HD409" s="138"/>
      <c r="HN409" s="138"/>
      <c r="HX409" s="138"/>
      <c r="IH409" s="138"/>
    </row>
    <row xmlns:x14ac="http://schemas.microsoft.com/office/spreadsheetml/2009/9/ac" r="410" s="3" customFormat="true" x14ac:dyDescent="0.25">
      <c r="A410" s="414"/>
      <c r="B410" s="138"/>
      <c r="L410" s="138"/>
      <c r="V410" s="138"/>
      <c r="AF410" s="138"/>
      <c r="AP410" s="138"/>
      <c r="AZ410" s="138"/>
      <c r="BJ410" s="138"/>
      <c r="BK410" s="138"/>
      <c r="BL410" s="138"/>
      <c r="BM410" s="138"/>
      <c r="BN410" s="138"/>
      <c r="BO410" s="138"/>
      <c r="BP410" s="138"/>
      <c r="BQ410" s="138"/>
      <c r="BT410" s="138"/>
      <c r="CD410" s="138"/>
      <c r="CN410" s="138"/>
      <c r="CX410" s="138"/>
      <c r="DH410" s="138"/>
      <c r="DR410" s="138"/>
      <c r="EB410" s="138"/>
      <c r="EL410" s="138"/>
      <c r="EV410" s="138"/>
      <c r="FF410" s="138"/>
      <c r="FP410" s="138"/>
      <c r="FZ410" s="138"/>
      <c r="GJ410" s="138"/>
      <c r="GT410" s="138"/>
      <c r="HD410" s="138"/>
      <c r="HN410" s="138"/>
      <c r="HX410" s="138"/>
      <c r="IH410" s="138"/>
    </row>
    <row xmlns:x14ac="http://schemas.microsoft.com/office/spreadsheetml/2009/9/ac" r="411" s="3" customFormat="true" x14ac:dyDescent="0.25">
      <c r="A411" s="414"/>
      <c r="B411" s="138"/>
      <c r="L411" s="138"/>
      <c r="V411" s="138"/>
      <c r="AF411" s="138"/>
      <c r="AP411" s="138"/>
      <c r="AZ411" s="138"/>
      <c r="BJ411" s="138"/>
      <c r="BK411" s="138"/>
      <c r="BL411" s="138"/>
      <c r="BM411" s="138"/>
      <c r="BN411" s="138"/>
      <c r="BO411" s="138"/>
      <c r="BP411" s="138"/>
      <c r="BQ411" s="138"/>
      <c r="BT411" s="138"/>
      <c r="CD411" s="138"/>
      <c r="CN411" s="138"/>
      <c r="CX411" s="138"/>
      <c r="DH411" s="138"/>
      <c r="DR411" s="138"/>
      <c r="EB411" s="138"/>
      <c r="EL411" s="138"/>
      <c r="EV411" s="138"/>
      <c r="FF411" s="138"/>
      <c r="FP411" s="138"/>
      <c r="FZ411" s="138"/>
      <c r="GJ411" s="138"/>
      <c r="GT411" s="138"/>
      <c r="HD411" s="138"/>
      <c r="HN411" s="138"/>
      <c r="HX411" s="138"/>
      <c r="IH411" s="138"/>
    </row>
    <row xmlns:x14ac="http://schemas.microsoft.com/office/spreadsheetml/2009/9/ac" r="412" s="3" customFormat="true" x14ac:dyDescent="0.25">
      <c r="A412" s="414"/>
      <c r="B412" s="138"/>
      <c r="L412" s="138"/>
      <c r="V412" s="138"/>
      <c r="AF412" s="138"/>
      <c r="AP412" s="138"/>
      <c r="AZ412" s="138"/>
      <c r="BJ412" s="138"/>
      <c r="BK412" s="138"/>
      <c r="BL412" s="138"/>
      <c r="BM412" s="138"/>
      <c r="BN412" s="138"/>
      <c r="BO412" s="138"/>
      <c r="BP412" s="138"/>
      <c r="BQ412" s="138"/>
      <c r="BT412" s="138"/>
      <c r="CD412" s="138"/>
      <c r="CN412" s="138"/>
      <c r="CX412" s="138"/>
      <c r="DH412" s="138"/>
      <c r="DR412" s="138"/>
      <c r="EB412" s="138"/>
      <c r="EL412" s="138"/>
      <c r="EV412" s="138"/>
      <c r="FF412" s="138"/>
      <c r="FP412" s="138"/>
      <c r="FZ412" s="138"/>
      <c r="GJ412" s="138"/>
      <c r="GT412" s="138"/>
      <c r="HD412" s="138"/>
      <c r="HN412" s="138"/>
      <c r="HX412" s="138"/>
      <c r="IH412" s="138"/>
    </row>
    <row xmlns:x14ac="http://schemas.microsoft.com/office/spreadsheetml/2009/9/ac" r="413" s="3" customFormat="true" x14ac:dyDescent="0.25">
      <c r="A413" s="414"/>
      <c r="B413" s="138"/>
      <c r="L413" s="138"/>
      <c r="V413" s="138"/>
      <c r="AF413" s="138"/>
      <c r="AP413" s="138"/>
      <c r="AZ413" s="138"/>
      <c r="BJ413" s="138"/>
      <c r="BK413" s="138"/>
      <c r="BL413" s="138"/>
      <c r="BM413" s="138"/>
      <c r="BN413" s="138"/>
      <c r="BO413" s="138"/>
      <c r="BP413" s="138"/>
      <c r="BQ413" s="138"/>
      <c r="BT413" s="138"/>
      <c r="CD413" s="138"/>
      <c r="CN413" s="138"/>
      <c r="CX413" s="138"/>
      <c r="DH413" s="138"/>
      <c r="DR413" s="138"/>
      <c r="EB413" s="138"/>
      <c r="EL413" s="138"/>
      <c r="EV413" s="138"/>
      <c r="FF413" s="138"/>
      <c r="FP413" s="138"/>
      <c r="FZ413" s="138"/>
      <c r="GJ413" s="138"/>
      <c r="GT413" s="138"/>
      <c r="HD413" s="138"/>
      <c r="HN413" s="138"/>
      <c r="HX413" s="138"/>
      <c r="IH413" s="138"/>
    </row>
    <row xmlns:x14ac="http://schemas.microsoft.com/office/spreadsheetml/2009/9/ac" r="414" s="3" customFormat="true" x14ac:dyDescent="0.25">
      <c r="A414" s="414"/>
      <c r="B414" s="138"/>
      <c r="L414" s="138"/>
      <c r="V414" s="138"/>
      <c r="AF414" s="138"/>
      <c r="AP414" s="138"/>
      <c r="AZ414" s="138"/>
      <c r="BJ414" s="138"/>
      <c r="BK414" s="138"/>
      <c r="BL414" s="138"/>
      <c r="BM414" s="138"/>
      <c r="BN414" s="138"/>
      <c r="BO414" s="138"/>
      <c r="BP414" s="138"/>
      <c r="BQ414" s="138"/>
      <c r="BT414" s="138"/>
      <c r="CD414" s="138"/>
      <c r="CN414" s="138"/>
      <c r="CX414" s="138"/>
      <c r="DH414" s="138"/>
      <c r="DR414" s="138"/>
      <c r="EB414" s="138"/>
      <c r="EL414" s="138"/>
      <c r="EV414" s="138"/>
      <c r="FF414" s="138"/>
      <c r="FP414" s="138"/>
      <c r="FZ414" s="138"/>
      <c r="GJ414" s="138"/>
      <c r="GT414" s="138"/>
      <c r="HD414" s="138"/>
      <c r="HN414" s="138"/>
      <c r="HX414" s="138"/>
      <c r="IH414" s="138"/>
    </row>
    <row xmlns:x14ac="http://schemas.microsoft.com/office/spreadsheetml/2009/9/ac" r="415" s="3" customFormat="true" x14ac:dyDescent="0.25">
      <c r="A415" s="414"/>
      <c r="B415" s="138"/>
      <c r="L415" s="138"/>
      <c r="V415" s="138"/>
      <c r="AF415" s="138"/>
      <c r="AP415" s="138"/>
      <c r="AZ415" s="138"/>
      <c r="BJ415" s="138"/>
      <c r="BK415" s="138"/>
      <c r="BL415" s="138"/>
      <c r="BM415" s="138"/>
      <c r="BN415" s="138"/>
      <c r="BO415" s="138"/>
      <c r="BP415" s="138"/>
      <c r="BQ415" s="138"/>
      <c r="BT415" s="138"/>
      <c r="CD415" s="138"/>
      <c r="CN415" s="138"/>
      <c r="CX415" s="138"/>
      <c r="DH415" s="138"/>
      <c r="DR415" s="138"/>
      <c r="EB415" s="138"/>
      <c r="EL415" s="138"/>
      <c r="EV415" s="138"/>
      <c r="FF415" s="138"/>
      <c r="FP415" s="138"/>
      <c r="FZ415" s="138"/>
      <c r="GJ415" s="138"/>
      <c r="GT415" s="138"/>
      <c r="HD415" s="138"/>
      <c r="HN415" s="138"/>
      <c r="HX415" s="138"/>
      <c r="IH415" s="138"/>
    </row>
    <row xmlns:x14ac="http://schemas.microsoft.com/office/spreadsheetml/2009/9/ac" r="416" s="3" customFormat="true" x14ac:dyDescent="0.25">
      <c r="A416" s="414"/>
      <c r="B416" s="138"/>
      <c r="L416" s="138"/>
      <c r="V416" s="138"/>
      <c r="AF416" s="138"/>
      <c r="AP416" s="138"/>
      <c r="AZ416" s="138"/>
      <c r="BJ416" s="138"/>
      <c r="BK416" s="138"/>
      <c r="BL416" s="138"/>
      <c r="BM416" s="138"/>
      <c r="BN416" s="138"/>
      <c r="BO416" s="138"/>
      <c r="BP416" s="138"/>
      <c r="BQ416" s="138"/>
      <c r="BT416" s="138"/>
      <c r="CD416" s="138"/>
      <c r="CN416" s="138"/>
      <c r="CX416" s="138"/>
      <c r="DH416" s="138"/>
      <c r="DR416" s="138"/>
      <c r="EB416" s="138"/>
      <c r="EL416" s="138"/>
      <c r="EV416" s="138"/>
      <c r="FF416" s="138"/>
      <c r="FP416" s="138"/>
      <c r="FZ416" s="138"/>
      <c r="GJ416" s="138"/>
      <c r="GT416" s="138"/>
      <c r="HD416" s="138"/>
      <c r="HN416" s="138"/>
      <c r="HX416" s="138"/>
      <c r="IH416" s="138"/>
    </row>
    <row xmlns:x14ac="http://schemas.microsoft.com/office/spreadsheetml/2009/9/ac" r="417" s="3" customFormat="true" x14ac:dyDescent="0.25">
      <c r="A417" s="414"/>
      <c r="B417" s="138"/>
      <c r="L417" s="138"/>
      <c r="V417" s="138"/>
      <c r="AF417" s="138"/>
      <c r="AP417" s="138"/>
      <c r="AZ417" s="138"/>
      <c r="BJ417" s="138"/>
      <c r="BK417" s="138"/>
      <c r="BL417" s="138"/>
      <c r="BM417" s="138"/>
      <c r="BN417" s="138"/>
      <c r="BO417" s="138"/>
      <c r="BP417" s="138"/>
      <c r="BQ417" s="138"/>
      <c r="BT417" s="138"/>
      <c r="CD417" s="138"/>
      <c r="CN417" s="138"/>
      <c r="CX417" s="138"/>
      <c r="DH417" s="138"/>
      <c r="DR417" s="138"/>
      <c r="EB417" s="138"/>
      <c r="EL417" s="138"/>
      <c r="EV417" s="138"/>
      <c r="FF417" s="138"/>
      <c r="FP417" s="138"/>
      <c r="FZ417" s="138"/>
      <c r="GJ417" s="138"/>
      <c r="GT417" s="138"/>
      <c r="HD417" s="138"/>
      <c r="HN417" s="138"/>
      <c r="HX417" s="138"/>
      <c r="IH417" s="138"/>
    </row>
    <row xmlns:x14ac="http://schemas.microsoft.com/office/spreadsheetml/2009/9/ac" r="418" s="3" customFormat="true" x14ac:dyDescent="0.25">
      <c r="A418" s="414"/>
      <c r="B418" s="138"/>
      <c r="L418" s="138"/>
      <c r="V418" s="138"/>
      <c r="AF418" s="138"/>
      <c r="AP418" s="138"/>
      <c r="AZ418" s="138"/>
      <c r="BJ418" s="138"/>
      <c r="BK418" s="138"/>
      <c r="BL418" s="138"/>
      <c r="BM418" s="138"/>
      <c r="BN418" s="138"/>
      <c r="BO418" s="138"/>
      <c r="BP418" s="138"/>
      <c r="BQ418" s="138"/>
      <c r="BT418" s="138"/>
      <c r="CD418" s="138"/>
      <c r="CN418" s="138"/>
      <c r="CX418" s="138"/>
      <c r="DH418" s="138"/>
      <c r="DR418" s="138"/>
      <c r="EB418" s="138"/>
      <c r="EL418" s="138"/>
      <c r="EV418" s="138"/>
      <c r="FF418" s="138"/>
      <c r="FP418" s="138"/>
      <c r="FZ418" s="138"/>
      <c r="GJ418" s="138"/>
      <c r="GT418" s="138"/>
      <c r="HD418" s="138"/>
      <c r="HN418" s="138"/>
      <c r="HX418" s="138"/>
      <c r="IH418" s="138"/>
    </row>
    <row xmlns:x14ac="http://schemas.microsoft.com/office/spreadsheetml/2009/9/ac" r="419" s="3" customFormat="true" x14ac:dyDescent="0.25">
      <c r="A419" s="414"/>
      <c r="B419" s="138"/>
      <c r="L419" s="138"/>
      <c r="V419" s="138"/>
      <c r="AF419" s="138"/>
      <c r="AP419" s="138"/>
      <c r="AZ419" s="138"/>
      <c r="BJ419" s="138"/>
      <c r="BK419" s="138"/>
      <c r="BL419" s="138"/>
      <c r="BM419" s="138"/>
      <c r="BN419" s="138"/>
      <c r="BO419" s="138"/>
      <c r="BP419" s="138"/>
      <c r="BQ419" s="138"/>
      <c r="BT419" s="138"/>
      <c r="CD419" s="138"/>
      <c r="CN419" s="138"/>
      <c r="CX419" s="138"/>
      <c r="DH419" s="138"/>
      <c r="DR419" s="138"/>
      <c r="EB419" s="138"/>
      <c r="EL419" s="138"/>
      <c r="EV419" s="138"/>
      <c r="FF419" s="138"/>
      <c r="FP419" s="138"/>
      <c r="FZ419" s="138"/>
      <c r="GJ419" s="138"/>
      <c r="GT419" s="138"/>
      <c r="HD419" s="138"/>
      <c r="HN419" s="138"/>
      <c r="HX419" s="138"/>
      <c r="IH419" s="138"/>
    </row>
    <row xmlns:x14ac="http://schemas.microsoft.com/office/spreadsheetml/2009/9/ac" r="420" s="3" customFormat="true" x14ac:dyDescent="0.25">
      <c r="A420" s="414"/>
      <c r="B420" s="138"/>
      <c r="L420" s="138"/>
      <c r="V420" s="138"/>
      <c r="AF420" s="138"/>
      <c r="AP420" s="138"/>
      <c r="AZ420" s="138"/>
      <c r="BJ420" s="138"/>
      <c r="BK420" s="138"/>
      <c r="BL420" s="138"/>
      <c r="BM420" s="138"/>
      <c r="BN420" s="138"/>
      <c r="BO420" s="138"/>
      <c r="BP420" s="138"/>
      <c r="BQ420" s="138"/>
      <c r="BT420" s="138"/>
      <c r="CD420" s="138"/>
      <c r="CN420" s="138"/>
      <c r="CX420" s="138"/>
      <c r="DH420" s="138"/>
      <c r="DR420" s="138"/>
      <c r="EB420" s="138"/>
      <c r="EL420" s="138"/>
      <c r="EV420" s="138"/>
      <c r="FF420" s="138"/>
      <c r="FP420" s="138"/>
      <c r="FZ420" s="138"/>
      <c r="GJ420" s="138"/>
      <c r="GT420" s="138"/>
      <c r="HD420" s="138"/>
      <c r="HN420" s="138"/>
      <c r="HX420" s="138"/>
      <c r="IH420" s="138"/>
    </row>
    <row xmlns:x14ac="http://schemas.microsoft.com/office/spreadsheetml/2009/9/ac" r="421" s="3" customFormat="true" x14ac:dyDescent="0.25">
      <c r="A421" s="414"/>
      <c r="B421" s="138"/>
      <c r="L421" s="138"/>
      <c r="V421" s="138"/>
      <c r="AF421" s="138"/>
      <c r="AP421" s="138"/>
      <c r="AZ421" s="138"/>
      <c r="BJ421" s="138"/>
      <c r="BK421" s="138"/>
      <c r="BL421" s="138"/>
      <c r="BM421" s="138"/>
      <c r="BN421" s="138"/>
      <c r="BO421" s="138"/>
      <c r="BP421" s="138"/>
      <c r="BQ421" s="138"/>
      <c r="BT421" s="138"/>
      <c r="CD421" s="138"/>
      <c r="CN421" s="138"/>
      <c r="CX421" s="138"/>
      <c r="DH421" s="138"/>
      <c r="DR421" s="138"/>
      <c r="EB421" s="138"/>
      <c r="EL421" s="138"/>
      <c r="EV421" s="138"/>
      <c r="FF421" s="138"/>
      <c r="FP421" s="138"/>
      <c r="FZ421" s="138"/>
      <c r="GJ421" s="138"/>
      <c r="GT421" s="138"/>
      <c r="HD421" s="138"/>
      <c r="HN421" s="138"/>
      <c r="HX421" s="138"/>
      <c r="IH421" s="138"/>
    </row>
    <row xmlns:x14ac="http://schemas.microsoft.com/office/spreadsheetml/2009/9/ac" r="422" s="3" customFormat="true" x14ac:dyDescent="0.25">
      <c r="A422" s="414"/>
      <c r="B422" s="138"/>
      <c r="L422" s="138"/>
      <c r="V422" s="138"/>
      <c r="AF422" s="138"/>
      <c r="AP422" s="138"/>
      <c r="AZ422" s="138"/>
      <c r="BJ422" s="138"/>
      <c r="BK422" s="138"/>
      <c r="BL422" s="138"/>
      <c r="BM422" s="138"/>
      <c r="BN422" s="138"/>
      <c r="BO422" s="138"/>
      <c r="BP422" s="138"/>
      <c r="BQ422" s="138"/>
      <c r="BT422" s="138"/>
      <c r="CD422" s="138"/>
      <c r="CN422" s="138"/>
      <c r="CX422" s="138"/>
      <c r="DH422" s="138"/>
      <c r="DR422" s="138"/>
      <c r="EB422" s="138"/>
      <c r="EL422" s="138"/>
      <c r="EV422" s="138"/>
      <c r="FF422" s="138"/>
      <c r="FP422" s="138"/>
      <c r="FZ422" s="138"/>
      <c r="GJ422" s="138"/>
      <c r="GT422" s="138"/>
      <c r="HD422" s="138"/>
      <c r="HN422" s="138"/>
      <c r="HX422" s="138"/>
      <c r="IH422" s="138"/>
    </row>
    <row xmlns:x14ac="http://schemas.microsoft.com/office/spreadsheetml/2009/9/ac" r="423" s="3" customFormat="true" x14ac:dyDescent="0.25">
      <c r="A423" s="414"/>
      <c r="B423" s="138"/>
      <c r="L423" s="138"/>
      <c r="V423" s="138"/>
      <c r="AF423" s="138"/>
      <c r="AP423" s="138"/>
      <c r="AZ423" s="138"/>
      <c r="BJ423" s="138"/>
      <c r="BK423" s="138"/>
      <c r="BL423" s="138"/>
      <c r="BM423" s="138"/>
      <c r="BN423" s="138"/>
      <c r="BO423" s="138"/>
      <c r="BP423" s="138"/>
      <c r="BQ423" s="138"/>
      <c r="BT423" s="138"/>
      <c r="CD423" s="138"/>
      <c r="CN423" s="138"/>
      <c r="CX423" s="138"/>
      <c r="DH423" s="138"/>
      <c r="DR423" s="138"/>
      <c r="EB423" s="138"/>
      <c r="EL423" s="138"/>
      <c r="EV423" s="138"/>
      <c r="FF423" s="138"/>
      <c r="FP423" s="138"/>
      <c r="FZ423" s="138"/>
      <c r="GJ423" s="138"/>
      <c r="GT423" s="138"/>
      <c r="HD423" s="138"/>
      <c r="HN423" s="138"/>
      <c r="HX423" s="138"/>
      <c r="IH423" s="138"/>
    </row>
    <row xmlns:x14ac="http://schemas.microsoft.com/office/spreadsheetml/2009/9/ac" r="424" s="3" customFormat="true" x14ac:dyDescent="0.25">
      <c r="A424" s="414"/>
      <c r="B424" s="138"/>
      <c r="L424" s="138"/>
      <c r="V424" s="138"/>
      <c r="AF424" s="138"/>
      <c r="AP424" s="138"/>
      <c r="AZ424" s="138"/>
      <c r="BJ424" s="138"/>
      <c r="BK424" s="138"/>
      <c r="BL424" s="138"/>
      <c r="BM424" s="138"/>
      <c r="BN424" s="138"/>
      <c r="BO424" s="138"/>
      <c r="BP424" s="138"/>
      <c r="BQ424" s="138"/>
      <c r="BT424" s="138"/>
      <c r="CD424" s="138"/>
      <c r="CN424" s="138"/>
      <c r="CX424" s="138"/>
      <c r="DH424" s="138"/>
      <c r="DR424" s="138"/>
      <c r="EB424" s="138"/>
      <c r="EL424" s="138"/>
      <c r="EV424" s="138"/>
      <c r="FF424" s="138"/>
      <c r="FP424" s="138"/>
      <c r="FZ424" s="138"/>
      <c r="GJ424" s="138"/>
      <c r="GT424" s="138"/>
      <c r="HD424" s="138"/>
      <c r="HN424" s="138"/>
      <c r="HX424" s="138"/>
      <c r="IH424" s="138"/>
    </row>
    <row xmlns:x14ac="http://schemas.microsoft.com/office/spreadsheetml/2009/9/ac" r="425" s="3" customFormat="true" x14ac:dyDescent="0.25">
      <c r="A425" s="414"/>
      <c r="B425" s="138"/>
      <c r="L425" s="138"/>
      <c r="V425" s="138"/>
      <c r="AF425" s="138"/>
      <c r="AP425" s="138"/>
      <c r="AZ425" s="138"/>
      <c r="BJ425" s="138"/>
      <c r="BK425" s="138"/>
      <c r="BL425" s="138"/>
      <c r="BM425" s="138"/>
      <c r="BN425" s="138"/>
      <c r="BO425" s="138"/>
      <c r="BP425" s="138"/>
      <c r="BQ425" s="138"/>
      <c r="BT425" s="138"/>
      <c r="CD425" s="138"/>
      <c r="CN425" s="138"/>
      <c r="CX425" s="138"/>
      <c r="DH425" s="138"/>
      <c r="DR425" s="138"/>
      <c r="EB425" s="138"/>
      <c r="EL425" s="138"/>
      <c r="EV425" s="138"/>
      <c r="FF425" s="138"/>
      <c r="FP425" s="138"/>
      <c r="FZ425" s="138"/>
      <c r="GJ425" s="138"/>
      <c r="GT425" s="138"/>
      <c r="HD425" s="138"/>
      <c r="HN425" s="138"/>
      <c r="HX425" s="138"/>
      <c r="IH425" s="138"/>
    </row>
    <row xmlns:x14ac="http://schemas.microsoft.com/office/spreadsheetml/2009/9/ac" r="426" s="3" customFormat="true" x14ac:dyDescent="0.25">
      <c r="A426" s="414"/>
      <c r="B426" s="138"/>
      <c r="L426" s="138"/>
      <c r="V426" s="138"/>
      <c r="AF426" s="138"/>
      <c r="AP426" s="138"/>
      <c r="AZ426" s="138"/>
      <c r="BJ426" s="138"/>
      <c r="BK426" s="138"/>
      <c r="BL426" s="138"/>
      <c r="BM426" s="138"/>
      <c r="BN426" s="138"/>
      <c r="BO426" s="138"/>
      <c r="BP426" s="138"/>
      <c r="BQ426" s="138"/>
      <c r="BT426" s="138"/>
      <c r="CD426" s="138"/>
      <c r="CN426" s="138"/>
      <c r="CX426" s="138"/>
      <c r="DH426" s="138"/>
      <c r="DR426" s="138"/>
      <c r="EB426" s="138"/>
      <c r="EL426" s="138"/>
      <c r="EV426" s="138"/>
      <c r="FF426" s="138"/>
      <c r="FP426" s="138"/>
      <c r="FZ426" s="138"/>
      <c r="GJ426" s="138"/>
      <c r="GT426" s="138"/>
      <c r="HD426" s="138"/>
      <c r="HN426" s="138"/>
      <c r="HX426" s="138"/>
      <c r="IH426" s="138"/>
    </row>
    <row xmlns:x14ac="http://schemas.microsoft.com/office/spreadsheetml/2009/9/ac" r="427" s="3" customFormat="true" x14ac:dyDescent="0.25">
      <c r="A427" s="414"/>
      <c r="B427" s="138"/>
      <c r="L427" s="138"/>
      <c r="V427" s="138"/>
      <c r="AF427" s="138"/>
      <c r="AP427" s="138"/>
      <c r="AZ427" s="138"/>
      <c r="BJ427" s="138"/>
      <c r="BK427" s="138"/>
      <c r="BL427" s="138"/>
      <c r="BM427" s="138"/>
      <c r="BN427" s="138"/>
      <c r="BO427" s="138"/>
      <c r="BP427" s="138"/>
      <c r="BQ427" s="138"/>
      <c r="BT427" s="138"/>
      <c r="CD427" s="138"/>
      <c r="CN427" s="138"/>
      <c r="CX427" s="138"/>
      <c r="DH427" s="138"/>
      <c r="DR427" s="138"/>
      <c r="EB427" s="138"/>
      <c r="EL427" s="138"/>
      <c r="EV427" s="138"/>
      <c r="FF427" s="138"/>
      <c r="FP427" s="138"/>
      <c r="FZ427" s="138"/>
      <c r="GJ427" s="138"/>
      <c r="GT427" s="138"/>
      <c r="HD427" s="138"/>
      <c r="HN427" s="138"/>
      <c r="HX427" s="138"/>
      <c r="IH427" s="138"/>
    </row>
    <row xmlns:x14ac="http://schemas.microsoft.com/office/spreadsheetml/2009/9/ac" r="428" s="3" customFormat="true" x14ac:dyDescent="0.25">
      <c r="A428" s="414"/>
      <c r="B428" s="138"/>
      <c r="L428" s="138"/>
      <c r="V428" s="138"/>
      <c r="AF428" s="138"/>
      <c r="AP428" s="138"/>
      <c r="AZ428" s="138"/>
      <c r="BJ428" s="138"/>
      <c r="BK428" s="138"/>
      <c r="BL428" s="138"/>
      <c r="BM428" s="138"/>
      <c r="BN428" s="138"/>
      <c r="BO428" s="138"/>
      <c r="BP428" s="138"/>
      <c r="BQ428" s="138"/>
      <c r="BT428" s="138"/>
      <c r="CD428" s="138"/>
      <c r="CN428" s="138"/>
      <c r="CX428" s="138"/>
      <c r="DH428" s="138"/>
      <c r="DR428" s="138"/>
      <c r="EB428" s="138"/>
      <c r="EL428" s="138"/>
      <c r="EV428" s="138"/>
      <c r="FF428" s="138"/>
      <c r="FP428" s="138"/>
      <c r="FZ428" s="138"/>
      <c r="GJ428" s="138"/>
      <c r="GT428" s="138"/>
      <c r="HD428" s="138"/>
      <c r="HN428" s="138"/>
      <c r="HX428" s="138"/>
      <c r="IH428" s="138"/>
    </row>
    <row xmlns:x14ac="http://schemas.microsoft.com/office/spreadsheetml/2009/9/ac" r="429" s="3" customFormat="true" x14ac:dyDescent="0.25">
      <c r="A429" s="414"/>
      <c r="B429" s="138"/>
      <c r="L429" s="138"/>
      <c r="V429" s="138"/>
      <c r="AF429" s="138"/>
      <c r="AP429" s="138"/>
      <c r="AZ429" s="138"/>
      <c r="BJ429" s="138"/>
      <c r="BK429" s="138"/>
      <c r="BL429" s="138"/>
      <c r="BM429" s="138"/>
      <c r="BN429" s="138"/>
      <c r="BO429" s="138"/>
      <c r="BP429" s="138"/>
      <c r="BQ429" s="138"/>
      <c r="BT429" s="138"/>
      <c r="CD429" s="138"/>
      <c r="CN429" s="138"/>
      <c r="CX429" s="138"/>
      <c r="DH429" s="138"/>
      <c r="DR429" s="138"/>
      <c r="EB429" s="138"/>
      <c r="EL429" s="138"/>
      <c r="EV429" s="138"/>
      <c r="FF429" s="138"/>
      <c r="FP429" s="138"/>
      <c r="FZ429" s="138"/>
      <c r="GJ429" s="138"/>
      <c r="GT429" s="138"/>
      <c r="HD429" s="138"/>
      <c r="HN429" s="138"/>
      <c r="HX429" s="138"/>
      <c r="IH429" s="138"/>
    </row>
    <row xmlns:x14ac="http://schemas.microsoft.com/office/spreadsheetml/2009/9/ac" r="430" s="3" customFormat="true" x14ac:dyDescent="0.25">
      <c r="A430" s="414"/>
      <c r="B430" s="138"/>
      <c r="L430" s="138"/>
      <c r="V430" s="138"/>
      <c r="AF430" s="138"/>
      <c r="AP430" s="138"/>
      <c r="AZ430" s="138"/>
      <c r="BJ430" s="138"/>
      <c r="BK430" s="138"/>
      <c r="BL430" s="138"/>
      <c r="BM430" s="138"/>
      <c r="BN430" s="138"/>
      <c r="BO430" s="138"/>
      <c r="BP430" s="138"/>
      <c r="BQ430" s="138"/>
      <c r="BT430" s="138"/>
      <c r="CD430" s="138"/>
      <c r="CN430" s="138"/>
      <c r="CX430" s="138"/>
      <c r="DH430" s="138"/>
      <c r="DR430" s="138"/>
      <c r="EB430" s="138"/>
      <c r="EL430" s="138"/>
      <c r="EV430" s="138"/>
      <c r="FF430" s="138"/>
      <c r="FP430" s="138"/>
      <c r="FZ430" s="138"/>
      <c r="GJ430" s="138"/>
      <c r="GT430" s="138"/>
      <c r="HD430" s="138"/>
      <c r="HN430" s="138"/>
      <c r="HX430" s="138"/>
      <c r="IH430" s="138"/>
    </row>
    <row xmlns:x14ac="http://schemas.microsoft.com/office/spreadsheetml/2009/9/ac" r="431" s="3" customFormat="true" x14ac:dyDescent="0.25">
      <c r="A431" s="414"/>
      <c r="B431" s="138"/>
      <c r="L431" s="138"/>
      <c r="V431" s="138"/>
      <c r="AF431" s="138"/>
      <c r="AP431" s="138"/>
      <c r="AZ431" s="138"/>
      <c r="BJ431" s="138"/>
      <c r="BK431" s="138"/>
      <c r="BL431" s="138"/>
      <c r="BM431" s="138"/>
      <c r="BN431" s="138"/>
      <c r="BO431" s="138"/>
      <c r="BP431" s="138"/>
      <c r="BQ431" s="138"/>
      <c r="BT431" s="138"/>
      <c r="CD431" s="138"/>
      <c r="CN431" s="138"/>
      <c r="CX431" s="138"/>
      <c r="DH431" s="138"/>
      <c r="DR431" s="138"/>
      <c r="EB431" s="138"/>
      <c r="EL431" s="138"/>
      <c r="EV431" s="138"/>
      <c r="FF431" s="138"/>
      <c r="FP431" s="138"/>
      <c r="FZ431" s="138"/>
      <c r="GJ431" s="138"/>
      <c r="GT431" s="138"/>
      <c r="HD431" s="138"/>
      <c r="HN431" s="138"/>
      <c r="HX431" s="138"/>
      <c r="IH431" s="138"/>
    </row>
    <row xmlns:x14ac="http://schemas.microsoft.com/office/spreadsheetml/2009/9/ac" r="432" s="3" customFormat="true" x14ac:dyDescent="0.25">
      <c r="A432" s="414"/>
      <c r="B432" s="138"/>
      <c r="L432" s="138"/>
      <c r="V432" s="138"/>
      <c r="AF432" s="138"/>
      <c r="AP432" s="138"/>
      <c r="AZ432" s="138"/>
      <c r="BJ432" s="138"/>
      <c r="BK432" s="138"/>
      <c r="BL432" s="138"/>
      <c r="BM432" s="138"/>
      <c r="BN432" s="138"/>
      <c r="BO432" s="138"/>
      <c r="BP432" s="138"/>
      <c r="BQ432" s="138"/>
      <c r="BT432" s="138"/>
      <c r="CD432" s="138"/>
      <c r="CN432" s="138"/>
      <c r="CX432" s="138"/>
      <c r="DH432" s="138"/>
      <c r="DR432" s="138"/>
      <c r="EB432" s="138"/>
      <c r="EL432" s="138"/>
      <c r="EV432" s="138"/>
      <c r="FF432" s="138"/>
      <c r="FP432" s="138"/>
      <c r="FZ432" s="138"/>
      <c r="GJ432" s="138"/>
      <c r="GT432" s="138"/>
      <c r="HD432" s="138"/>
      <c r="HN432" s="138"/>
      <c r="HX432" s="138"/>
      <c r="IH432" s="138"/>
    </row>
    <row xmlns:x14ac="http://schemas.microsoft.com/office/spreadsheetml/2009/9/ac" r="433" s="3" customFormat="true" x14ac:dyDescent="0.25">
      <c r="A433" s="414"/>
      <c r="B433" s="138"/>
      <c r="L433" s="138"/>
      <c r="V433" s="138"/>
      <c r="AF433" s="138"/>
      <c r="AP433" s="138"/>
      <c r="AZ433" s="138"/>
      <c r="BJ433" s="138"/>
      <c r="BK433" s="138"/>
      <c r="BL433" s="138"/>
      <c r="BM433" s="138"/>
      <c r="BN433" s="138"/>
      <c r="BO433" s="138"/>
      <c r="BP433" s="138"/>
      <c r="BQ433" s="138"/>
      <c r="BT433" s="138"/>
      <c r="CD433" s="138"/>
      <c r="CN433" s="138"/>
      <c r="CX433" s="138"/>
      <c r="DH433" s="138"/>
      <c r="DR433" s="138"/>
      <c r="EB433" s="138"/>
      <c r="EL433" s="138"/>
      <c r="EV433" s="138"/>
      <c r="FF433" s="138"/>
      <c r="FP433" s="138"/>
      <c r="FZ433" s="138"/>
      <c r="GJ433" s="138"/>
      <c r="GT433" s="138"/>
      <c r="HD433" s="138"/>
      <c r="HN433" s="138"/>
      <c r="HX433" s="138"/>
      <c r="IH433" s="138"/>
    </row>
    <row xmlns:x14ac="http://schemas.microsoft.com/office/spreadsheetml/2009/9/ac" r="434" s="3" customFormat="true" x14ac:dyDescent="0.25">
      <c r="A434" s="414"/>
      <c r="B434" s="138"/>
      <c r="L434" s="138"/>
      <c r="V434" s="138"/>
      <c r="AF434" s="138"/>
      <c r="AP434" s="138"/>
      <c r="AZ434" s="138"/>
      <c r="BJ434" s="138"/>
      <c r="BK434" s="138"/>
      <c r="BL434" s="138"/>
      <c r="BM434" s="138"/>
      <c r="BN434" s="138"/>
      <c r="BO434" s="138"/>
      <c r="BP434" s="138"/>
      <c r="BQ434" s="138"/>
      <c r="BT434" s="138"/>
      <c r="CD434" s="138"/>
      <c r="CN434" s="138"/>
      <c r="CX434" s="138"/>
      <c r="DH434" s="138"/>
      <c r="DR434" s="138"/>
      <c r="EB434" s="138"/>
      <c r="EL434" s="138"/>
      <c r="EV434" s="138"/>
      <c r="FF434" s="138"/>
      <c r="FP434" s="138"/>
      <c r="FZ434" s="138"/>
      <c r="GJ434" s="138"/>
      <c r="GT434" s="138"/>
      <c r="HD434" s="138"/>
      <c r="HN434" s="138"/>
      <c r="HX434" s="138"/>
      <c r="IH434" s="138"/>
    </row>
    <row xmlns:x14ac="http://schemas.microsoft.com/office/spreadsheetml/2009/9/ac" r="435" s="3" customFormat="true" x14ac:dyDescent="0.25">
      <c r="A435" s="414"/>
      <c r="B435" s="138"/>
      <c r="L435" s="138"/>
      <c r="V435" s="138"/>
      <c r="AF435" s="138"/>
      <c r="AP435" s="138"/>
      <c r="AZ435" s="138"/>
      <c r="BJ435" s="138"/>
      <c r="BK435" s="138"/>
      <c r="BL435" s="138"/>
      <c r="BM435" s="138"/>
      <c r="BN435" s="138"/>
      <c r="BO435" s="138"/>
      <c r="BP435" s="138"/>
      <c r="BQ435" s="138"/>
      <c r="BT435" s="138"/>
      <c r="CD435" s="138"/>
      <c r="CN435" s="138"/>
      <c r="CX435" s="138"/>
      <c r="DH435" s="138"/>
      <c r="DR435" s="138"/>
      <c r="EB435" s="138"/>
      <c r="EL435" s="138"/>
      <c r="EV435" s="138"/>
      <c r="FF435" s="138"/>
      <c r="FP435" s="138"/>
      <c r="FZ435" s="138"/>
      <c r="GJ435" s="138"/>
      <c r="GT435" s="138"/>
      <c r="HD435" s="138"/>
      <c r="HN435" s="138"/>
      <c r="HX435" s="138"/>
      <c r="IH435" s="138"/>
    </row>
    <row xmlns:x14ac="http://schemas.microsoft.com/office/spreadsheetml/2009/9/ac" r="436" s="3" customFormat="true" x14ac:dyDescent="0.25">
      <c r="A436" s="414"/>
      <c r="B436" s="138"/>
      <c r="L436" s="138"/>
      <c r="V436" s="138"/>
      <c r="AF436" s="138"/>
      <c r="AP436" s="138"/>
      <c r="AZ436" s="138"/>
      <c r="BJ436" s="138"/>
      <c r="BK436" s="138"/>
      <c r="BL436" s="138"/>
      <c r="BM436" s="138"/>
      <c r="BN436" s="138"/>
      <c r="BO436" s="138"/>
      <c r="BP436" s="138"/>
      <c r="BQ436" s="138"/>
      <c r="BT436" s="138"/>
      <c r="CD436" s="138"/>
      <c r="CN436" s="138"/>
      <c r="CX436" s="138"/>
      <c r="DH436" s="138"/>
      <c r="DR436" s="138"/>
      <c r="EB436" s="138"/>
      <c r="EL436" s="138"/>
      <c r="EV436" s="138"/>
      <c r="FF436" s="138"/>
      <c r="FP436" s="138"/>
      <c r="FZ436" s="138"/>
      <c r="GJ436" s="138"/>
      <c r="GT436" s="138"/>
      <c r="HD436" s="138"/>
      <c r="HN436" s="138"/>
      <c r="HX436" s="138"/>
      <c r="IH436" s="138"/>
    </row>
    <row xmlns:x14ac="http://schemas.microsoft.com/office/spreadsheetml/2009/9/ac" r="437" s="3" customFormat="true" x14ac:dyDescent="0.25">
      <c r="A437" s="414"/>
      <c r="B437" s="138"/>
      <c r="L437" s="138"/>
      <c r="V437" s="138"/>
      <c r="AF437" s="138"/>
      <c r="AP437" s="138"/>
      <c r="AZ437" s="138"/>
      <c r="BJ437" s="138"/>
      <c r="BK437" s="138"/>
      <c r="BL437" s="138"/>
      <c r="BM437" s="138"/>
      <c r="BN437" s="138"/>
      <c r="BO437" s="138"/>
      <c r="BP437" s="138"/>
      <c r="BQ437" s="138"/>
      <c r="BT437" s="138"/>
      <c r="CD437" s="138"/>
      <c r="CN437" s="138"/>
      <c r="CX437" s="138"/>
      <c r="DH437" s="138"/>
      <c r="DR437" s="138"/>
      <c r="EB437" s="138"/>
      <c r="EL437" s="138"/>
      <c r="EV437" s="138"/>
      <c r="FF437" s="138"/>
      <c r="FP437" s="138"/>
      <c r="FZ437" s="138"/>
      <c r="GJ437" s="138"/>
      <c r="GT437" s="138"/>
      <c r="HD437" s="138"/>
      <c r="HN437" s="138"/>
      <c r="HX437" s="138"/>
      <c r="IH437" s="138"/>
    </row>
    <row xmlns:x14ac="http://schemas.microsoft.com/office/spreadsheetml/2009/9/ac" r="438" s="3" customFormat="true" x14ac:dyDescent="0.25">
      <c r="A438" s="414"/>
      <c r="B438" s="138"/>
      <c r="L438" s="138"/>
      <c r="V438" s="138"/>
      <c r="AF438" s="138"/>
      <c r="AP438" s="138"/>
      <c r="AZ438" s="138"/>
      <c r="BJ438" s="138"/>
      <c r="BK438" s="138"/>
      <c r="BL438" s="138"/>
      <c r="BM438" s="138"/>
      <c r="BN438" s="138"/>
      <c r="BO438" s="138"/>
      <c r="BP438" s="138"/>
      <c r="BQ438" s="138"/>
      <c r="BT438" s="138"/>
      <c r="CD438" s="138"/>
      <c r="CN438" s="138"/>
      <c r="CX438" s="138"/>
      <c r="DH438" s="138"/>
      <c r="DR438" s="138"/>
      <c r="EB438" s="138"/>
      <c r="EL438" s="138"/>
      <c r="EV438" s="138"/>
      <c r="FF438" s="138"/>
      <c r="FP438" s="138"/>
      <c r="FZ438" s="138"/>
      <c r="GJ438" s="138"/>
      <c r="GT438" s="138"/>
      <c r="HD438" s="138"/>
      <c r="HN438" s="138"/>
      <c r="HX438" s="138"/>
      <c r="IH438" s="138"/>
    </row>
    <row xmlns:x14ac="http://schemas.microsoft.com/office/spreadsheetml/2009/9/ac" r="439" s="3" customFormat="true" x14ac:dyDescent="0.25">
      <c r="A439" s="414"/>
      <c r="B439" s="138"/>
      <c r="L439" s="138"/>
      <c r="V439" s="138"/>
      <c r="AF439" s="138"/>
      <c r="AP439" s="138"/>
      <c r="AZ439" s="138"/>
      <c r="BJ439" s="138"/>
      <c r="BK439" s="138"/>
      <c r="BL439" s="138"/>
      <c r="BM439" s="138"/>
      <c r="BN439" s="138"/>
      <c r="BO439" s="138"/>
      <c r="BP439" s="138"/>
      <c r="BQ439" s="138"/>
      <c r="BT439" s="138"/>
      <c r="CD439" s="138"/>
      <c r="CN439" s="138"/>
      <c r="CX439" s="138"/>
      <c r="DH439" s="138"/>
      <c r="DR439" s="138"/>
      <c r="EB439" s="138"/>
      <c r="EL439" s="138"/>
      <c r="EV439" s="138"/>
      <c r="FF439" s="138"/>
      <c r="FP439" s="138"/>
      <c r="FZ439" s="138"/>
      <c r="GJ439" s="138"/>
      <c r="GT439" s="138"/>
      <c r="HD439" s="138"/>
      <c r="HN439" s="138"/>
      <c r="HX439" s="138"/>
      <c r="IH439" s="138"/>
    </row>
    <row xmlns:x14ac="http://schemas.microsoft.com/office/spreadsheetml/2009/9/ac" r="440" s="3" customFormat="true" x14ac:dyDescent="0.25">
      <c r="A440" s="414"/>
      <c r="B440" s="138"/>
      <c r="L440" s="138"/>
      <c r="V440" s="138"/>
      <c r="AF440" s="138"/>
      <c r="AP440" s="138"/>
      <c r="AZ440" s="138"/>
      <c r="BJ440" s="138"/>
      <c r="BK440" s="138"/>
      <c r="BL440" s="138"/>
      <c r="BM440" s="138"/>
      <c r="BN440" s="138"/>
      <c r="BO440" s="138"/>
      <c r="BP440" s="138"/>
      <c r="BQ440" s="138"/>
      <c r="BT440" s="138"/>
      <c r="CD440" s="138"/>
      <c r="CN440" s="138"/>
      <c r="CX440" s="138"/>
      <c r="DH440" s="138"/>
      <c r="DR440" s="138"/>
      <c r="EB440" s="138"/>
      <c r="EL440" s="138"/>
      <c r="EV440" s="138"/>
      <c r="FF440" s="138"/>
      <c r="FP440" s="138"/>
      <c r="FZ440" s="138"/>
      <c r="GJ440" s="138"/>
      <c r="GT440" s="138"/>
      <c r="HD440" s="138"/>
      <c r="HN440" s="138"/>
      <c r="HX440" s="138"/>
      <c r="IH440" s="138"/>
    </row>
    <row xmlns:x14ac="http://schemas.microsoft.com/office/spreadsheetml/2009/9/ac" r="441" s="3" customFormat="true" x14ac:dyDescent="0.25">
      <c r="A441" s="414"/>
      <c r="B441" s="138"/>
      <c r="L441" s="138"/>
      <c r="V441" s="138"/>
      <c r="AF441" s="138"/>
      <c r="AP441" s="138"/>
      <c r="AZ441" s="138"/>
      <c r="BJ441" s="138"/>
      <c r="BK441" s="138"/>
      <c r="BL441" s="138"/>
      <c r="BM441" s="138"/>
      <c r="BN441" s="138"/>
      <c r="BO441" s="138"/>
      <c r="BP441" s="138"/>
      <c r="BQ441" s="138"/>
      <c r="BT441" s="138"/>
      <c r="CD441" s="138"/>
      <c r="CN441" s="138"/>
      <c r="CX441" s="138"/>
      <c r="DH441" s="138"/>
      <c r="DR441" s="138"/>
      <c r="EB441" s="138"/>
      <c r="EL441" s="138"/>
      <c r="EV441" s="138"/>
      <c r="FF441" s="138"/>
      <c r="FP441" s="138"/>
      <c r="FZ441" s="138"/>
      <c r="GJ441" s="138"/>
      <c r="GT441" s="138"/>
      <c r="HD441" s="138"/>
      <c r="HN441" s="138"/>
      <c r="HX441" s="138"/>
      <c r="IH441" s="138"/>
    </row>
    <row xmlns:x14ac="http://schemas.microsoft.com/office/spreadsheetml/2009/9/ac" r="442" s="3" customFormat="true" x14ac:dyDescent="0.25">
      <c r="A442" s="414"/>
      <c r="B442" s="138"/>
      <c r="L442" s="138"/>
      <c r="V442" s="138"/>
      <c r="AF442" s="138"/>
      <c r="AP442" s="138"/>
      <c r="AZ442" s="138"/>
      <c r="BJ442" s="138"/>
      <c r="BK442" s="138"/>
      <c r="BL442" s="138"/>
      <c r="BM442" s="138"/>
      <c r="BN442" s="138"/>
      <c r="BO442" s="138"/>
      <c r="BP442" s="138"/>
      <c r="BQ442" s="138"/>
      <c r="BT442" s="138"/>
      <c r="CD442" s="138"/>
      <c r="CN442" s="138"/>
      <c r="CX442" s="138"/>
      <c r="DH442" s="138"/>
      <c r="DR442" s="138"/>
      <c r="EB442" s="138"/>
      <c r="EL442" s="138"/>
      <c r="EV442" s="138"/>
      <c r="FF442" s="138"/>
      <c r="FP442" s="138"/>
      <c r="FZ442" s="138"/>
      <c r="GJ442" s="138"/>
      <c r="GT442" s="138"/>
      <c r="HD442" s="138"/>
      <c r="HN442" s="138"/>
      <c r="HX442" s="138"/>
      <c r="IH442" s="138"/>
    </row>
    <row xmlns:x14ac="http://schemas.microsoft.com/office/spreadsheetml/2009/9/ac" r="443" s="3" customFormat="true" x14ac:dyDescent="0.25">
      <c r="A443" s="414"/>
      <c r="B443" s="138"/>
      <c r="L443" s="138"/>
      <c r="V443" s="138"/>
      <c r="AF443" s="138"/>
      <c r="AP443" s="138"/>
      <c r="AZ443" s="138"/>
      <c r="BJ443" s="138"/>
      <c r="BK443" s="138"/>
      <c r="BL443" s="138"/>
      <c r="BM443" s="138"/>
      <c r="BN443" s="138"/>
      <c r="BO443" s="138"/>
      <c r="BP443" s="138"/>
      <c r="BQ443" s="138"/>
      <c r="BT443" s="138"/>
      <c r="CD443" s="138"/>
      <c r="CN443" s="138"/>
      <c r="CX443" s="138"/>
      <c r="DH443" s="138"/>
      <c r="DR443" s="138"/>
      <c r="EB443" s="138"/>
      <c r="EL443" s="138"/>
      <c r="EV443" s="138"/>
      <c r="FF443" s="138"/>
      <c r="FP443" s="138"/>
      <c r="FZ443" s="138"/>
      <c r="GJ443" s="138"/>
      <c r="GT443" s="138"/>
      <c r="HD443" s="138"/>
      <c r="HN443" s="138"/>
      <c r="HX443" s="138"/>
      <c r="IH443" s="138"/>
    </row>
    <row xmlns:x14ac="http://schemas.microsoft.com/office/spreadsheetml/2009/9/ac" r="444" s="3" customFormat="true" x14ac:dyDescent="0.25">
      <c r="A444" s="414"/>
      <c r="B444" s="138"/>
      <c r="L444" s="138"/>
      <c r="V444" s="138"/>
      <c r="AF444" s="138"/>
      <c r="AP444" s="138"/>
      <c r="AZ444" s="138"/>
      <c r="BJ444" s="138"/>
      <c r="BK444" s="138"/>
      <c r="BL444" s="138"/>
      <c r="BM444" s="138"/>
      <c r="BN444" s="138"/>
      <c r="BO444" s="138"/>
      <c r="BP444" s="138"/>
      <c r="BQ444" s="138"/>
      <c r="BT444" s="138"/>
      <c r="CD444" s="138"/>
      <c r="CN444" s="138"/>
      <c r="CX444" s="138"/>
      <c r="DH444" s="138"/>
      <c r="DR444" s="138"/>
      <c r="EB444" s="138"/>
      <c r="EL444" s="138"/>
      <c r="EV444" s="138"/>
      <c r="FF444" s="138"/>
      <c r="FP444" s="138"/>
      <c r="FZ444" s="138"/>
      <c r="GJ444" s="138"/>
      <c r="GT444" s="138"/>
      <c r="HD444" s="138"/>
      <c r="HN444" s="138"/>
      <c r="HX444" s="138"/>
      <c r="IH444" s="138"/>
    </row>
    <row xmlns:x14ac="http://schemas.microsoft.com/office/spreadsheetml/2009/9/ac" r="445" s="3" customFormat="true" x14ac:dyDescent="0.25">
      <c r="A445" s="414"/>
      <c r="B445" s="138"/>
      <c r="L445" s="138"/>
      <c r="V445" s="138"/>
      <c r="AF445" s="138"/>
      <c r="AP445" s="138"/>
      <c r="AZ445" s="138"/>
      <c r="BJ445" s="138"/>
      <c r="BK445" s="138"/>
      <c r="BL445" s="138"/>
      <c r="BM445" s="138"/>
      <c r="BN445" s="138"/>
      <c r="BO445" s="138"/>
      <c r="BP445" s="138"/>
      <c r="BQ445" s="138"/>
      <c r="BT445" s="138"/>
      <c r="CD445" s="138"/>
      <c r="CN445" s="138"/>
      <c r="CX445" s="138"/>
      <c r="DH445" s="138"/>
      <c r="DR445" s="138"/>
      <c r="EB445" s="138"/>
      <c r="EL445" s="138"/>
      <c r="EV445" s="138"/>
      <c r="FF445" s="138"/>
      <c r="FP445" s="138"/>
      <c r="FZ445" s="138"/>
      <c r="GJ445" s="138"/>
      <c r="GT445" s="138"/>
      <c r="HD445" s="138"/>
      <c r="HN445" s="138"/>
      <c r="HX445" s="138"/>
      <c r="IH445" s="138"/>
    </row>
    <row xmlns:x14ac="http://schemas.microsoft.com/office/spreadsheetml/2009/9/ac" r="446" s="3" customFormat="true" x14ac:dyDescent="0.25">
      <c r="A446" s="414"/>
      <c r="B446" s="138"/>
      <c r="L446" s="138"/>
      <c r="V446" s="138"/>
      <c r="AF446" s="138"/>
      <c r="AP446" s="138"/>
      <c r="AZ446" s="138"/>
      <c r="BJ446" s="138"/>
      <c r="BK446" s="138"/>
      <c r="BL446" s="138"/>
      <c r="BM446" s="138"/>
      <c r="BN446" s="138"/>
      <c r="BO446" s="138"/>
      <c r="BP446" s="138"/>
      <c r="BQ446" s="138"/>
      <c r="BT446" s="138"/>
      <c r="CD446" s="138"/>
      <c r="CN446" s="138"/>
      <c r="CX446" s="138"/>
      <c r="DH446" s="138"/>
      <c r="DR446" s="138"/>
      <c r="EB446" s="138"/>
      <c r="EL446" s="138"/>
      <c r="EV446" s="138"/>
      <c r="FF446" s="138"/>
      <c r="FP446" s="138"/>
      <c r="FZ446" s="138"/>
      <c r="GJ446" s="138"/>
      <c r="GT446" s="138"/>
      <c r="HD446" s="138"/>
      <c r="HN446" s="138"/>
      <c r="HX446" s="138"/>
      <c r="IH446" s="138"/>
    </row>
    <row xmlns:x14ac="http://schemas.microsoft.com/office/spreadsheetml/2009/9/ac" r="447" s="3" customFormat="true" x14ac:dyDescent="0.25">
      <c r="A447" s="414"/>
      <c r="B447" s="138"/>
      <c r="L447" s="138"/>
      <c r="V447" s="138"/>
      <c r="AF447" s="138"/>
      <c r="AP447" s="138"/>
      <c r="AZ447" s="138"/>
      <c r="BJ447" s="138"/>
      <c r="BK447" s="138"/>
      <c r="BL447" s="138"/>
      <c r="BM447" s="138"/>
      <c r="BN447" s="138"/>
      <c r="BO447" s="138"/>
      <c r="BP447" s="138"/>
      <c r="BQ447" s="138"/>
      <c r="BT447" s="138"/>
      <c r="CD447" s="138"/>
      <c r="CN447" s="138"/>
      <c r="CX447" s="138"/>
      <c r="DH447" s="138"/>
      <c r="DR447" s="138"/>
      <c r="EB447" s="138"/>
      <c r="EL447" s="138"/>
      <c r="EV447" s="138"/>
      <c r="FF447" s="138"/>
      <c r="FP447" s="138"/>
      <c r="FZ447" s="138"/>
      <c r="GJ447" s="138"/>
      <c r="GT447" s="138"/>
      <c r="HD447" s="138"/>
      <c r="HN447" s="138"/>
      <c r="HX447" s="138"/>
      <c r="IH447" s="138"/>
    </row>
    <row xmlns:x14ac="http://schemas.microsoft.com/office/spreadsheetml/2009/9/ac" r="448" s="3" customFormat="true" x14ac:dyDescent="0.25">
      <c r="A448" s="414"/>
      <c r="B448" s="138"/>
      <c r="L448" s="138"/>
      <c r="V448" s="138"/>
      <c r="AF448" s="138"/>
      <c r="AP448" s="138"/>
      <c r="AZ448" s="138"/>
      <c r="BJ448" s="138"/>
      <c r="BK448" s="138"/>
      <c r="BL448" s="138"/>
      <c r="BM448" s="138"/>
      <c r="BN448" s="138"/>
      <c r="BO448" s="138"/>
      <c r="BP448" s="138"/>
      <c r="BQ448" s="138"/>
      <c r="BT448" s="138"/>
      <c r="CD448" s="138"/>
      <c r="CN448" s="138"/>
      <c r="CX448" s="138"/>
      <c r="DH448" s="138"/>
      <c r="DR448" s="138"/>
      <c r="EB448" s="138"/>
      <c r="EL448" s="138"/>
      <c r="EV448" s="138"/>
      <c r="FF448" s="138"/>
      <c r="FP448" s="138"/>
      <c r="FZ448" s="138"/>
      <c r="GJ448" s="138"/>
      <c r="GT448" s="138"/>
      <c r="HD448" s="138"/>
      <c r="HN448" s="138"/>
      <c r="HX448" s="138"/>
      <c r="IH448" s="138"/>
    </row>
    <row xmlns:x14ac="http://schemas.microsoft.com/office/spreadsheetml/2009/9/ac" r="449" s="3" customFormat="true" x14ac:dyDescent="0.25">
      <c r="A449" s="414"/>
      <c r="B449" s="138"/>
      <c r="L449" s="138"/>
      <c r="V449" s="138"/>
      <c r="AF449" s="138"/>
      <c r="AP449" s="138"/>
      <c r="AZ449" s="138"/>
      <c r="BJ449" s="138"/>
      <c r="BK449" s="138"/>
      <c r="BL449" s="138"/>
      <c r="BM449" s="138"/>
      <c r="BN449" s="138"/>
      <c r="BO449" s="138"/>
      <c r="BP449" s="138"/>
      <c r="BQ449" s="138"/>
      <c r="BT449" s="138"/>
      <c r="CD449" s="138"/>
      <c r="CN449" s="138"/>
      <c r="CX449" s="138"/>
      <c r="DH449" s="138"/>
      <c r="DR449" s="138"/>
      <c r="EB449" s="138"/>
      <c r="EL449" s="138"/>
      <c r="EV449" s="138"/>
      <c r="FF449" s="138"/>
      <c r="FP449" s="138"/>
      <c r="FZ449" s="138"/>
      <c r="GJ449" s="138"/>
      <c r="GT449" s="138"/>
      <c r="HD449" s="138"/>
      <c r="HN449" s="138"/>
      <c r="HX449" s="138"/>
      <c r="IH449" s="138"/>
    </row>
    <row xmlns:x14ac="http://schemas.microsoft.com/office/spreadsheetml/2009/9/ac" r="450" s="3" customFormat="true" x14ac:dyDescent="0.25">
      <c r="A450" s="414"/>
      <c r="B450" s="138"/>
      <c r="L450" s="138"/>
      <c r="V450" s="138"/>
      <c r="AF450" s="138"/>
      <c r="AP450" s="138"/>
      <c r="AZ450" s="138"/>
      <c r="BJ450" s="138"/>
      <c r="BK450" s="138"/>
      <c r="BL450" s="138"/>
      <c r="BM450" s="138"/>
      <c r="BN450" s="138"/>
      <c r="BO450" s="138"/>
      <c r="BP450" s="138"/>
      <c r="BQ450" s="138"/>
      <c r="BT450" s="138"/>
      <c r="CD450" s="138"/>
      <c r="CN450" s="138"/>
      <c r="CX450" s="138"/>
      <c r="DH450" s="138"/>
      <c r="DR450" s="138"/>
      <c r="EB450" s="138"/>
      <c r="EL450" s="138"/>
      <c r="EV450" s="138"/>
      <c r="FF450" s="138"/>
      <c r="FP450" s="138"/>
      <c r="FZ450" s="138"/>
      <c r="GJ450" s="138"/>
      <c r="GT450" s="138"/>
      <c r="HD450" s="138"/>
      <c r="HN450" s="138"/>
      <c r="HX450" s="138"/>
      <c r="IH450" s="138"/>
    </row>
    <row xmlns:x14ac="http://schemas.microsoft.com/office/spreadsheetml/2009/9/ac" r="451" s="3" customFormat="true" x14ac:dyDescent="0.25">
      <c r="A451" s="414"/>
      <c r="B451" s="138"/>
      <c r="L451" s="138"/>
      <c r="V451" s="138"/>
      <c r="AF451" s="138"/>
      <c r="AP451" s="138"/>
      <c r="AZ451" s="138"/>
      <c r="BJ451" s="138"/>
      <c r="BK451" s="138"/>
      <c r="BL451" s="138"/>
      <c r="BM451" s="138"/>
      <c r="BN451" s="138"/>
      <c r="BO451" s="138"/>
      <c r="BP451" s="138"/>
      <c r="BQ451" s="138"/>
      <c r="BT451" s="138"/>
      <c r="CD451" s="138"/>
      <c r="CN451" s="138"/>
      <c r="CX451" s="138"/>
      <c r="DH451" s="138"/>
      <c r="DR451" s="138"/>
      <c r="EB451" s="138"/>
      <c r="EL451" s="138"/>
      <c r="EV451" s="138"/>
      <c r="FF451" s="138"/>
      <c r="FP451" s="138"/>
      <c r="FZ451" s="138"/>
      <c r="GJ451" s="138"/>
      <c r="GT451" s="138"/>
      <c r="HD451" s="138"/>
      <c r="HN451" s="138"/>
      <c r="HX451" s="138"/>
      <c r="IH451" s="138"/>
    </row>
    <row xmlns:x14ac="http://schemas.microsoft.com/office/spreadsheetml/2009/9/ac" r="452" s="3" customFormat="true" x14ac:dyDescent="0.25">
      <c r="A452" s="414"/>
      <c r="B452" s="138"/>
      <c r="L452" s="138"/>
      <c r="V452" s="138"/>
      <c r="AF452" s="138"/>
      <c r="AP452" s="138"/>
      <c r="AZ452" s="138"/>
      <c r="BJ452" s="138"/>
      <c r="BK452" s="138"/>
      <c r="BL452" s="138"/>
      <c r="BM452" s="138"/>
      <c r="BN452" s="138"/>
      <c r="BO452" s="138"/>
      <c r="BP452" s="138"/>
      <c r="BQ452" s="138"/>
      <c r="BT452" s="138"/>
      <c r="CD452" s="138"/>
      <c r="CN452" s="138"/>
      <c r="CX452" s="138"/>
      <c r="DH452" s="138"/>
      <c r="DR452" s="138"/>
      <c r="EB452" s="138"/>
      <c r="EL452" s="138"/>
      <c r="EV452" s="138"/>
      <c r="FF452" s="138"/>
      <c r="FP452" s="138"/>
      <c r="FZ452" s="138"/>
      <c r="GJ452" s="138"/>
      <c r="GT452" s="138"/>
      <c r="HD452" s="138"/>
      <c r="HN452" s="138"/>
      <c r="HX452" s="138"/>
      <c r="IH452" s="138"/>
    </row>
    <row xmlns:x14ac="http://schemas.microsoft.com/office/spreadsheetml/2009/9/ac" r="453" s="3" customFormat="true" x14ac:dyDescent="0.25">
      <c r="A453" s="414"/>
      <c r="B453" s="138"/>
      <c r="L453" s="138"/>
      <c r="V453" s="138"/>
      <c r="AF453" s="138"/>
      <c r="AP453" s="138"/>
      <c r="AZ453" s="138"/>
      <c r="BJ453" s="138"/>
      <c r="BK453" s="138"/>
      <c r="BL453" s="138"/>
      <c r="BM453" s="138"/>
      <c r="BN453" s="138"/>
      <c r="BO453" s="138"/>
      <c r="BP453" s="138"/>
      <c r="BQ453" s="138"/>
      <c r="BT453" s="138"/>
      <c r="CD453" s="138"/>
      <c r="CN453" s="138"/>
      <c r="CX453" s="138"/>
      <c r="DH453" s="138"/>
      <c r="DR453" s="138"/>
      <c r="EB453" s="138"/>
      <c r="EL453" s="138"/>
      <c r="EV453" s="138"/>
      <c r="FF453" s="138"/>
      <c r="FP453" s="138"/>
      <c r="FZ453" s="138"/>
      <c r="GJ453" s="138"/>
      <c r="GT453" s="138"/>
      <c r="HD453" s="138"/>
      <c r="HN453" s="138"/>
      <c r="HX453" s="138"/>
      <c r="IH453" s="138"/>
    </row>
    <row xmlns:x14ac="http://schemas.microsoft.com/office/spreadsheetml/2009/9/ac" r="454" s="3" customFormat="true" x14ac:dyDescent="0.25">
      <c r="A454" s="414"/>
      <c r="B454" s="138"/>
      <c r="L454" s="138"/>
      <c r="V454" s="138"/>
      <c r="AF454" s="138"/>
      <c r="AP454" s="138"/>
      <c r="AZ454" s="138"/>
      <c r="BJ454" s="138"/>
      <c r="BK454" s="138"/>
      <c r="BL454" s="138"/>
      <c r="BM454" s="138"/>
      <c r="BN454" s="138"/>
      <c r="BO454" s="138"/>
      <c r="BP454" s="138"/>
      <c r="BQ454" s="138"/>
      <c r="BT454" s="138"/>
      <c r="CD454" s="138"/>
      <c r="CN454" s="138"/>
      <c r="CX454" s="138"/>
      <c r="DH454" s="138"/>
      <c r="DR454" s="138"/>
      <c r="EB454" s="138"/>
      <c r="EL454" s="138"/>
      <c r="EV454" s="138"/>
      <c r="FF454" s="138"/>
      <c r="FP454" s="138"/>
      <c r="FZ454" s="138"/>
      <c r="GJ454" s="138"/>
      <c r="GT454" s="138"/>
      <c r="HD454" s="138"/>
      <c r="HN454" s="138"/>
      <c r="HX454" s="138"/>
      <c r="IH454" s="138"/>
    </row>
    <row xmlns:x14ac="http://schemas.microsoft.com/office/spreadsheetml/2009/9/ac" r="455" s="3" customFormat="true" x14ac:dyDescent="0.25">
      <c r="A455" s="414"/>
      <c r="B455" s="138"/>
      <c r="L455" s="138"/>
      <c r="V455" s="138"/>
      <c r="AF455" s="138"/>
      <c r="AP455" s="138"/>
      <c r="AZ455" s="138"/>
      <c r="BJ455" s="138"/>
      <c r="BK455" s="138"/>
      <c r="BL455" s="138"/>
      <c r="BM455" s="138"/>
      <c r="BN455" s="138"/>
      <c r="BO455" s="138"/>
      <c r="BP455" s="138"/>
      <c r="BQ455" s="138"/>
      <c r="BT455" s="138"/>
      <c r="CD455" s="138"/>
      <c r="CN455" s="138"/>
      <c r="CX455" s="138"/>
      <c r="DH455" s="138"/>
      <c r="DR455" s="138"/>
      <c r="EB455" s="138"/>
      <c r="EL455" s="138"/>
      <c r="EV455" s="138"/>
      <c r="FF455" s="138"/>
      <c r="FP455" s="138"/>
      <c r="FZ455" s="138"/>
      <c r="GJ455" s="138"/>
      <c r="GT455" s="138"/>
      <c r="HD455" s="138"/>
      <c r="HN455" s="138"/>
      <c r="HX455" s="138"/>
      <c r="IH455" s="138"/>
    </row>
    <row xmlns:x14ac="http://schemas.microsoft.com/office/spreadsheetml/2009/9/ac" r="456" s="3" customFormat="true" x14ac:dyDescent="0.25">
      <c r="A456" s="414"/>
      <c r="B456" s="138"/>
      <c r="L456" s="138"/>
      <c r="V456" s="138"/>
      <c r="AF456" s="138"/>
      <c r="AP456" s="138"/>
      <c r="AZ456" s="138"/>
      <c r="BJ456" s="138"/>
      <c r="BK456" s="138"/>
      <c r="BL456" s="138"/>
      <c r="BM456" s="138"/>
      <c r="BN456" s="138"/>
      <c r="BO456" s="138"/>
      <c r="BP456" s="138"/>
      <c r="BQ456" s="138"/>
      <c r="BT456" s="138"/>
      <c r="CD456" s="138"/>
      <c r="CN456" s="138"/>
      <c r="CX456" s="138"/>
      <c r="DH456" s="138"/>
      <c r="DR456" s="138"/>
      <c r="EB456" s="138"/>
      <c r="EL456" s="138"/>
      <c r="EV456" s="138"/>
      <c r="FF456" s="138"/>
      <c r="FP456" s="138"/>
      <c r="FZ456" s="138"/>
      <c r="GJ456" s="138"/>
      <c r="GT456" s="138"/>
      <c r="HD456" s="138"/>
      <c r="HN456" s="138"/>
      <c r="HX456" s="138"/>
      <c r="IH456" s="138"/>
    </row>
    <row xmlns:x14ac="http://schemas.microsoft.com/office/spreadsheetml/2009/9/ac" r="457" s="3" customFormat="true" x14ac:dyDescent="0.25">
      <c r="A457" s="414"/>
      <c r="B457" s="138"/>
      <c r="L457" s="138"/>
      <c r="V457" s="138"/>
      <c r="AF457" s="138"/>
      <c r="AP457" s="138"/>
      <c r="AZ457" s="138"/>
      <c r="BJ457" s="138"/>
      <c r="BK457" s="138"/>
      <c r="BL457" s="138"/>
      <c r="BM457" s="138"/>
      <c r="BN457" s="138"/>
      <c r="BO457" s="138"/>
      <c r="BP457" s="138"/>
      <c r="BQ457" s="138"/>
      <c r="BT457" s="138"/>
      <c r="CD457" s="138"/>
      <c r="CN457" s="138"/>
      <c r="CX457" s="138"/>
      <c r="DH457" s="138"/>
      <c r="DR457" s="138"/>
      <c r="EB457" s="138"/>
      <c r="EL457" s="138"/>
      <c r="EV457" s="138"/>
      <c r="FF457" s="138"/>
      <c r="FP457" s="138"/>
      <c r="FZ457" s="138"/>
      <c r="GJ457" s="138"/>
      <c r="GT457" s="138"/>
      <c r="HD457" s="138"/>
      <c r="HN457" s="138"/>
      <c r="HX457" s="138"/>
      <c r="IH457" s="138"/>
    </row>
    <row xmlns:x14ac="http://schemas.microsoft.com/office/spreadsheetml/2009/9/ac" r="458" s="3" customFormat="true" x14ac:dyDescent="0.25">
      <c r="A458" s="414"/>
      <c r="B458" s="138"/>
      <c r="L458" s="138"/>
      <c r="V458" s="138"/>
      <c r="AF458" s="138"/>
      <c r="AP458" s="138"/>
      <c r="AZ458" s="138"/>
      <c r="BJ458" s="138"/>
      <c r="BK458" s="138"/>
      <c r="BL458" s="138"/>
      <c r="BM458" s="138"/>
      <c r="BN458" s="138"/>
      <c r="BO458" s="138"/>
      <c r="BP458" s="138"/>
      <c r="BQ458" s="138"/>
      <c r="BT458" s="138"/>
      <c r="CD458" s="138"/>
      <c r="CN458" s="138"/>
      <c r="CX458" s="138"/>
      <c r="DH458" s="138"/>
      <c r="DR458" s="138"/>
      <c r="EB458" s="138"/>
      <c r="EL458" s="138"/>
      <c r="EV458" s="138"/>
      <c r="FF458" s="138"/>
      <c r="FP458" s="138"/>
      <c r="FZ458" s="138"/>
      <c r="GJ458" s="138"/>
      <c r="GT458" s="138"/>
      <c r="HD458" s="138"/>
      <c r="HN458" s="138"/>
      <c r="HX458" s="138"/>
      <c r="IH458" s="138"/>
    </row>
    <row xmlns:x14ac="http://schemas.microsoft.com/office/spreadsheetml/2009/9/ac" r="459" s="3" customFormat="true" x14ac:dyDescent="0.25">
      <c r="A459" s="414"/>
      <c r="B459" s="138"/>
      <c r="L459" s="138"/>
      <c r="V459" s="138"/>
      <c r="AF459" s="138"/>
      <c r="AP459" s="138"/>
      <c r="AZ459" s="138"/>
      <c r="BJ459" s="138"/>
      <c r="BK459" s="138"/>
      <c r="BL459" s="138"/>
      <c r="BM459" s="138"/>
      <c r="BN459" s="138"/>
      <c r="BO459" s="138"/>
      <c r="BP459" s="138"/>
      <c r="BQ459" s="138"/>
      <c r="BT459" s="138"/>
      <c r="CD459" s="138"/>
      <c r="CN459" s="138"/>
      <c r="CX459" s="138"/>
      <c r="DH459" s="138"/>
      <c r="DR459" s="138"/>
      <c r="EB459" s="138"/>
      <c r="EL459" s="138"/>
      <c r="EV459" s="138"/>
      <c r="FF459" s="138"/>
      <c r="FP459" s="138"/>
      <c r="FZ459" s="138"/>
      <c r="GJ459" s="138"/>
      <c r="GT459" s="138"/>
      <c r="HD459" s="138"/>
      <c r="HN459" s="138"/>
      <c r="HX459" s="138"/>
      <c r="IH459" s="138"/>
    </row>
    <row xmlns:x14ac="http://schemas.microsoft.com/office/spreadsheetml/2009/9/ac" r="460" s="3" customFormat="true" x14ac:dyDescent="0.25">
      <c r="A460" s="414"/>
      <c r="B460" s="138"/>
      <c r="L460" s="138"/>
      <c r="V460" s="138"/>
      <c r="AF460" s="138"/>
      <c r="AP460" s="138"/>
      <c r="AZ460" s="138"/>
      <c r="BJ460" s="138"/>
      <c r="BK460" s="138"/>
      <c r="BL460" s="138"/>
      <c r="BM460" s="138"/>
      <c r="BN460" s="138"/>
      <c r="BO460" s="138"/>
      <c r="BP460" s="138"/>
      <c r="BQ460" s="138"/>
      <c r="BT460" s="138"/>
      <c r="CD460" s="138"/>
      <c r="CN460" s="138"/>
      <c r="CX460" s="138"/>
      <c r="DH460" s="138"/>
      <c r="DR460" s="138"/>
      <c r="EB460" s="138"/>
      <c r="EL460" s="138"/>
      <c r="EV460" s="138"/>
      <c r="FF460" s="138"/>
      <c r="FP460" s="138"/>
      <c r="FZ460" s="138"/>
      <c r="GJ460" s="138"/>
      <c r="GT460" s="138"/>
      <c r="HD460" s="138"/>
      <c r="HN460" s="138"/>
      <c r="HX460" s="138"/>
      <c r="IH460" s="138"/>
    </row>
    <row xmlns:x14ac="http://schemas.microsoft.com/office/spreadsheetml/2009/9/ac" r="461" s="3" customFormat="true" x14ac:dyDescent="0.25">
      <c r="A461" s="414"/>
      <c r="B461" s="138"/>
      <c r="L461" s="138"/>
      <c r="V461" s="138"/>
      <c r="AF461" s="138"/>
      <c r="AP461" s="138"/>
      <c r="AZ461" s="138"/>
      <c r="BJ461" s="138"/>
      <c r="BK461" s="138"/>
      <c r="BL461" s="138"/>
      <c r="BM461" s="138"/>
      <c r="BN461" s="138"/>
      <c r="BO461" s="138"/>
      <c r="BP461" s="138"/>
      <c r="BQ461" s="138"/>
      <c r="BT461" s="138"/>
      <c r="CD461" s="138"/>
      <c r="CN461" s="138"/>
      <c r="CX461" s="138"/>
      <c r="DH461" s="138"/>
      <c r="DR461" s="138"/>
      <c r="EB461" s="138"/>
      <c r="EL461" s="138"/>
      <c r="EV461" s="138"/>
      <c r="FF461" s="138"/>
      <c r="FP461" s="138"/>
      <c r="FZ461" s="138"/>
      <c r="GJ461" s="138"/>
      <c r="GT461" s="138"/>
      <c r="HD461" s="138"/>
      <c r="HN461" s="138"/>
      <c r="HX461" s="138"/>
      <c r="IH461" s="138"/>
    </row>
    <row xmlns:x14ac="http://schemas.microsoft.com/office/spreadsheetml/2009/9/ac" r="462" s="3" customFormat="true" x14ac:dyDescent="0.25">
      <c r="A462" s="414"/>
      <c r="B462" s="138"/>
      <c r="L462" s="138"/>
      <c r="V462" s="138"/>
      <c r="AF462" s="138"/>
      <c r="AP462" s="138"/>
      <c r="AZ462" s="138"/>
      <c r="BJ462" s="138"/>
      <c r="BK462" s="138"/>
      <c r="BL462" s="138"/>
      <c r="BM462" s="138"/>
      <c r="BN462" s="138"/>
      <c r="BO462" s="138"/>
      <c r="BP462" s="138"/>
      <c r="BQ462" s="138"/>
      <c r="BT462" s="138"/>
      <c r="CD462" s="138"/>
      <c r="CN462" s="138"/>
      <c r="CX462" s="138"/>
      <c r="DH462" s="138"/>
      <c r="DR462" s="138"/>
      <c r="EB462" s="138"/>
      <c r="EL462" s="138"/>
      <c r="EV462" s="138"/>
      <c r="FF462" s="138"/>
      <c r="FP462" s="138"/>
      <c r="FZ462" s="138"/>
      <c r="GJ462" s="138"/>
      <c r="GT462" s="138"/>
      <c r="HD462" s="138"/>
      <c r="HN462" s="138"/>
      <c r="HX462" s="138"/>
      <c r="IH462" s="138"/>
    </row>
    <row xmlns:x14ac="http://schemas.microsoft.com/office/spreadsheetml/2009/9/ac" r="463" s="3" customFormat="true" x14ac:dyDescent="0.25">
      <c r="A463" s="414"/>
      <c r="B463" s="138"/>
      <c r="L463" s="138"/>
      <c r="V463" s="138"/>
      <c r="AF463" s="138"/>
      <c r="AP463" s="138"/>
      <c r="AZ463" s="138"/>
      <c r="BJ463" s="138"/>
      <c r="BK463" s="138"/>
      <c r="BL463" s="138"/>
      <c r="BM463" s="138"/>
      <c r="BN463" s="138"/>
      <c r="BO463" s="138"/>
      <c r="BP463" s="138"/>
      <c r="BQ463" s="138"/>
      <c r="BT463" s="138"/>
      <c r="CD463" s="138"/>
      <c r="CN463" s="138"/>
      <c r="CX463" s="138"/>
      <c r="DH463" s="138"/>
      <c r="DR463" s="138"/>
      <c r="EB463" s="138"/>
      <c r="EL463" s="138"/>
      <c r="EV463" s="138"/>
      <c r="FF463" s="138"/>
      <c r="FP463" s="138"/>
      <c r="FZ463" s="138"/>
      <c r="GJ463" s="138"/>
      <c r="GT463" s="138"/>
      <c r="HD463" s="138"/>
      <c r="HN463" s="138"/>
      <c r="HX463" s="138"/>
      <c r="IH463" s="138"/>
    </row>
    <row xmlns:x14ac="http://schemas.microsoft.com/office/spreadsheetml/2009/9/ac" r="464" s="3" customFormat="true" x14ac:dyDescent="0.25">
      <c r="A464" s="414"/>
      <c r="B464" s="138"/>
      <c r="L464" s="138"/>
      <c r="V464" s="138"/>
      <c r="AF464" s="138"/>
      <c r="AP464" s="138"/>
      <c r="AZ464" s="138"/>
      <c r="BJ464" s="138"/>
      <c r="BK464" s="138"/>
      <c r="BL464" s="138"/>
      <c r="BM464" s="138"/>
      <c r="BN464" s="138"/>
      <c r="BO464" s="138"/>
      <c r="BP464" s="138"/>
      <c r="BQ464" s="138"/>
      <c r="BT464" s="138"/>
      <c r="CD464" s="138"/>
      <c r="CN464" s="138"/>
      <c r="CX464" s="138"/>
      <c r="DH464" s="138"/>
      <c r="DR464" s="138"/>
      <c r="EB464" s="138"/>
      <c r="EL464" s="138"/>
      <c r="EV464" s="138"/>
      <c r="FF464" s="138"/>
      <c r="FP464" s="138"/>
      <c r="FZ464" s="138"/>
      <c r="GJ464" s="138"/>
      <c r="GT464" s="138"/>
      <c r="HD464" s="138"/>
      <c r="HN464" s="138"/>
      <c r="HX464" s="138"/>
      <c r="IH464" s="138"/>
    </row>
    <row xmlns:x14ac="http://schemas.microsoft.com/office/spreadsheetml/2009/9/ac" r="465" s="3" customFormat="true" x14ac:dyDescent="0.25">
      <c r="A465" s="414"/>
      <c r="B465" s="138"/>
      <c r="L465" s="138"/>
      <c r="V465" s="138"/>
      <c r="AF465" s="138"/>
      <c r="AP465" s="138"/>
      <c r="AZ465" s="138"/>
      <c r="BJ465" s="138"/>
      <c r="BK465" s="138"/>
      <c r="BL465" s="138"/>
      <c r="BM465" s="138"/>
      <c r="BN465" s="138"/>
      <c r="BO465" s="138"/>
      <c r="BP465" s="138"/>
      <c r="BQ465" s="138"/>
      <c r="BT465" s="138"/>
      <c r="CD465" s="138"/>
      <c r="CN465" s="138"/>
      <c r="CX465" s="138"/>
      <c r="DH465" s="138"/>
      <c r="DR465" s="138"/>
      <c r="EB465" s="138"/>
      <c r="EL465" s="138"/>
      <c r="EV465" s="138"/>
      <c r="FF465" s="138"/>
      <c r="FP465" s="138"/>
      <c r="FZ465" s="138"/>
      <c r="GJ465" s="138"/>
      <c r="GT465" s="138"/>
      <c r="HD465" s="138"/>
      <c r="HN465" s="138"/>
      <c r="HX465" s="138"/>
      <c r="IH465" s="138"/>
    </row>
    <row xmlns:x14ac="http://schemas.microsoft.com/office/spreadsheetml/2009/9/ac" r="466" s="3" customFormat="true" x14ac:dyDescent="0.25">
      <c r="A466" s="414"/>
      <c r="B466" s="138"/>
      <c r="L466" s="138"/>
      <c r="V466" s="138"/>
      <c r="AF466" s="138"/>
      <c r="AP466" s="138"/>
      <c r="AZ466" s="138"/>
      <c r="BJ466" s="138"/>
      <c r="BK466" s="138"/>
      <c r="BL466" s="138"/>
      <c r="BM466" s="138"/>
      <c r="BN466" s="138"/>
      <c r="BO466" s="138"/>
      <c r="BP466" s="138"/>
      <c r="BQ466" s="138"/>
      <c r="BT466" s="138"/>
      <c r="CD466" s="138"/>
      <c r="CN466" s="138"/>
      <c r="CX466" s="138"/>
      <c r="DH466" s="138"/>
      <c r="DR466" s="138"/>
      <c r="EB466" s="138"/>
      <c r="EL466" s="138"/>
      <c r="EV466" s="138"/>
      <c r="FF466" s="138"/>
      <c r="FP466" s="138"/>
      <c r="FZ466" s="138"/>
      <c r="GJ466" s="138"/>
      <c r="GT466" s="138"/>
      <c r="HD466" s="138"/>
      <c r="HN466" s="138"/>
      <c r="HX466" s="138"/>
      <c r="IH466" s="138"/>
    </row>
    <row xmlns:x14ac="http://schemas.microsoft.com/office/spreadsheetml/2009/9/ac" r="467" s="3" customFormat="true" x14ac:dyDescent="0.25">
      <c r="A467" s="414"/>
      <c r="B467" s="138"/>
      <c r="L467" s="138"/>
      <c r="V467" s="138"/>
      <c r="AF467" s="138"/>
      <c r="AP467" s="138"/>
      <c r="AZ467" s="138"/>
      <c r="BJ467" s="138"/>
      <c r="BK467" s="138"/>
      <c r="BL467" s="138"/>
      <c r="BM467" s="138"/>
      <c r="BN467" s="138"/>
      <c r="BO467" s="138"/>
      <c r="BP467" s="138"/>
      <c r="BQ467" s="138"/>
      <c r="BT467" s="138"/>
      <c r="CD467" s="138"/>
      <c r="CN467" s="138"/>
      <c r="CX467" s="138"/>
      <c r="DH467" s="138"/>
      <c r="DR467" s="138"/>
      <c r="EB467" s="138"/>
      <c r="EL467" s="138"/>
      <c r="EV467" s="138"/>
      <c r="FF467" s="138"/>
      <c r="FP467" s="138"/>
      <c r="FZ467" s="138"/>
      <c r="GJ467" s="138"/>
      <c r="GT467" s="138"/>
      <c r="HD467" s="138"/>
      <c r="HN467" s="138"/>
      <c r="HX467" s="138"/>
      <c r="IH467" s="138"/>
    </row>
    <row xmlns:x14ac="http://schemas.microsoft.com/office/spreadsheetml/2009/9/ac" r="468" s="3" customFormat="true" x14ac:dyDescent="0.25">
      <c r="A468" s="414"/>
      <c r="B468" s="138"/>
      <c r="L468" s="138"/>
      <c r="V468" s="138"/>
      <c r="AF468" s="138"/>
      <c r="AP468" s="138"/>
      <c r="AZ468" s="138"/>
      <c r="BJ468" s="138"/>
      <c r="BK468" s="138"/>
      <c r="BL468" s="138"/>
      <c r="BM468" s="138"/>
      <c r="BN468" s="138"/>
      <c r="BO468" s="138"/>
      <c r="BP468" s="138"/>
      <c r="BQ468" s="138"/>
      <c r="BT468" s="138"/>
      <c r="CD468" s="138"/>
      <c r="CN468" s="138"/>
      <c r="CX468" s="138"/>
      <c r="DH468" s="138"/>
      <c r="DR468" s="138"/>
      <c r="EB468" s="138"/>
      <c r="EL468" s="138"/>
      <c r="EV468" s="138"/>
      <c r="FF468" s="138"/>
      <c r="FP468" s="138"/>
      <c r="FZ468" s="138"/>
      <c r="GJ468" s="138"/>
      <c r="GT468" s="138"/>
      <c r="HD468" s="138"/>
      <c r="HN468" s="138"/>
      <c r="HX468" s="138"/>
      <c r="IH468" s="138"/>
    </row>
    <row xmlns:x14ac="http://schemas.microsoft.com/office/spreadsheetml/2009/9/ac" r="469" s="3" customFormat="true" x14ac:dyDescent="0.25">
      <c r="A469" s="414"/>
      <c r="B469" s="138"/>
      <c r="L469" s="138"/>
      <c r="V469" s="138"/>
      <c r="AF469" s="138"/>
      <c r="AP469" s="138"/>
      <c r="AZ469" s="138"/>
      <c r="BJ469" s="138"/>
      <c r="BK469" s="138"/>
      <c r="BL469" s="138"/>
      <c r="BM469" s="138"/>
      <c r="BN469" s="138"/>
      <c r="BO469" s="138"/>
      <c r="BP469" s="138"/>
      <c r="BQ469" s="138"/>
      <c r="BT469" s="138"/>
      <c r="CD469" s="138"/>
      <c r="CN469" s="138"/>
      <c r="CX469" s="138"/>
      <c r="DH469" s="138"/>
      <c r="DR469" s="138"/>
      <c r="EB469" s="138"/>
      <c r="EL469" s="138"/>
      <c r="EV469" s="138"/>
      <c r="FF469" s="138"/>
      <c r="FP469" s="138"/>
      <c r="FZ469" s="138"/>
      <c r="GJ469" s="138"/>
      <c r="GT469" s="138"/>
      <c r="HD469" s="138"/>
      <c r="HN469" s="138"/>
      <c r="HX469" s="138"/>
      <c r="IH469" s="138"/>
    </row>
    <row xmlns:x14ac="http://schemas.microsoft.com/office/spreadsheetml/2009/9/ac" r="470" s="3" customFormat="true" x14ac:dyDescent="0.25">
      <c r="A470" s="414"/>
      <c r="B470" s="138"/>
      <c r="L470" s="138"/>
      <c r="V470" s="138"/>
      <c r="AF470" s="138"/>
      <c r="AP470" s="138"/>
      <c r="AZ470" s="138"/>
      <c r="BJ470" s="138"/>
      <c r="BK470" s="138"/>
      <c r="BL470" s="138"/>
      <c r="BM470" s="138"/>
      <c r="BN470" s="138"/>
      <c r="BO470" s="138"/>
      <c r="BP470" s="138"/>
      <c r="BQ470" s="138"/>
      <c r="BT470" s="138"/>
      <c r="CD470" s="138"/>
      <c r="CN470" s="138"/>
      <c r="CX470" s="138"/>
      <c r="DH470" s="138"/>
      <c r="DR470" s="138"/>
      <c r="EB470" s="138"/>
      <c r="EL470" s="138"/>
      <c r="EV470" s="138"/>
      <c r="FF470" s="138"/>
      <c r="FP470" s="138"/>
      <c r="FZ470" s="138"/>
      <c r="GJ470" s="138"/>
      <c r="GT470" s="138"/>
      <c r="HD470" s="138"/>
      <c r="HN470" s="138"/>
      <c r="HX470" s="138"/>
      <c r="IH470" s="138"/>
    </row>
    <row xmlns:x14ac="http://schemas.microsoft.com/office/spreadsheetml/2009/9/ac" r="471" s="3" customFormat="true" x14ac:dyDescent="0.25">
      <c r="A471" s="414"/>
      <c r="B471" s="138"/>
      <c r="L471" s="138"/>
      <c r="V471" s="138"/>
      <c r="AF471" s="138"/>
      <c r="AP471" s="138"/>
      <c r="AZ471" s="138"/>
      <c r="BJ471" s="138"/>
      <c r="BK471" s="138"/>
      <c r="BL471" s="138"/>
      <c r="BM471" s="138"/>
      <c r="BN471" s="138"/>
      <c r="BO471" s="138"/>
      <c r="BP471" s="138"/>
      <c r="BQ471" s="138"/>
      <c r="BT471" s="138"/>
      <c r="CD471" s="138"/>
      <c r="CN471" s="138"/>
      <c r="CX471" s="138"/>
      <c r="DH471" s="138"/>
      <c r="DR471" s="138"/>
      <c r="EB471" s="138"/>
      <c r="EL471" s="138"/>
      <c r="EV471" s="138"/>
      <c r="FF471" s="138"/>
      <c r="FP471" s="138"/>
      <c r="FZ471" s="138"/>
      <c r="GJ471" s="138"/>
      <c r="GT471" s="138"/>
      <c r="HD471" s="138"/>
      <c r="HN471" s="138"/>
      <c r="HX471" s="138"/>
      <c r="IH471" s="138"/>
    </row>
    <row xmlns:x14ac="http://schemas.microsoft.com/office/spreadsheetml/2009/9/ac" r="472" s="3" customFormat="true" x14ac:dyDescent="0.25">
      <c r="A472" s="414"/>
      <c r="B472" s="138"/>
      <c r="L472" s="138"/>
      <c r="V472" s="138"/>
      <c r="AF472" s="138"/>
      <c r="AP472" s="138"/>
      <c r="AZ472" s="138"/>
      <c r="BJ472" s="138"/>
      <c r="BK472" s="138"/>
      <c r="BL472" s="138"/>
      <c r="BM472" s="138"/>
      <c r="BN472" s="138"/>
      <c r="BO472" s="138"/>
      <c r="BP472" s="138"/>
      <c r="BQ472" s="138"/>
      <c r="BT472" s="138"/>
      <c r="CD472" s="138"/>
      <c r="CN472" s="138"/>
      <c r="CX472" s="138"/>
      <c r="DH472" s="138"/>
      <c r="DR472" s="138"/>
      <c r="EB472" s="138"/>
      <c r="EL472" s="138"/>
      <c r="EV472" s="138"/>
      <c r="FF472" s="138"/>
      <c r="FP472" s="138"/>
      <c r="FZ472" s="138"/>
      <c r="GJ472" s="138"/>
      <c r="GT472" s="138"/>
      <c r="HD472" s="138"/>
      <c r="HN472" s="138"/>
      <c r="HX472" s="138"/>
      <c r="IH472" s="138"/>
    </row>
    <row xmlns:x14ac="http://schemas.microsoft.com/office/spreadsheetml/2009/9/ac" r="473" s="3" customFormat="true" x14ac:dyDescent="0.25">
      <c r="A473" s="414"/>
      <c r="B473" s="138"/>
      <c r="L473" s="138"/>
      <c r="V473" s="138"/>
      <c r="AF473" s="138"/>
      <c r="AP473" s="138"/>
      <c r="AZ473" s="138"/>
      <c r="BJ473" s="138"/>
      <c r="BK473" s="138"/>
      <c r="BL473" s="138"/>
      <c r="BM473" s="138"/>
      <c r="BN473" s="138"/>
      <c r="BO473" s="138"/>
      <c r="BP473" s="138"/>
      <c r="BQ473" s="138"/>
      <c r="BT473" s="138"/>
      <c r="CD473" s="138"/>
      <c r="CN473" s="138"/>
      <c r="CX473" s="138"/>
      <c r="DH473" s="138"/>
      <c r="DR473" s="138"/>
      <c r="EB473" s="138"/>
      <c r="EL473" s="138"/>
      <c r="EV473" s="138"/>
      <c r="FF473" s="138"/>
      <c r="FP473" s="138"/>
      <c r="FZ473" s="138"/>
      <c r="GJ473" s="138"/>
      <c r="GT473" s="138"/>
      <c r="HD473" s="138"/>
      <c r="HN473" s="138"/>
      <c r="HX473" s="138"/>
      <c r="IH473" s="138"/>
    </row>
    <row xmlns:x14ac="http://schemas.microsoft.com/office/spreadsheetml/2009/9/ac" r="474" s="3" customFormat="true" x14ac:dyDescent="0.25">
      <c r="A474" s="414"/>
      <c r="B474" s="138"/>
      <c r="L474" s="138"/>
      <c r="V474" s="138"/>
      <c r="AF474" s="138"/>
      <c r="AP474" s="138"/>
      <c r="AZ474" s="138"/>
      <c r="BJ474" s="138"/>
      <c r="BK474" s="138"/>
      <c r="BL474" s="138"/>
      <c r="BM474" s="138"/>
      <c r="BN474" s="138"/>
      <c r="BO474" s="138"/>
      <c r="BP474" s="138"/>
      <c r="BQ474" s="138"/>
      <c r="BT474" s="138"/>
      <c r="CD474" s="138"/>
      <c r="CN474" s="138"/>
      <c r="CX474" s="138"/>
      <c r="DH474" s="138"/>
      <c r="DR474" s="138"/>
      <c r="EB474" s="138"/>
      <c r="EL474" s="138"/>
      <c r="EV474" s="138"/>
      <c r="FF474" s="138"/>
      <c r="FP474" s="138"/>
      <c r="FZ474" s="138"/>
      <c r="GJ474" s="138"/>
      <c r="GT474" s="138"/>
      <c r="HD474" s="138"/>
      <c r="HN474" s="138"/>
      <c r="HX474" s="138"/>
      <c r="IH474" s="138"/>
    </row>
    <row xmlns:x14ac="http://schemas.microsoft.com/office/spreadsheetml/2009/9/ac" r="475" s="3" customFormat="true" x14ac:dyDescent="0.25">
      <c r="A475" s="414"/>
      <c r="B475" s="138"/>
      <c r="L475" s="138"/>
      <c r="V475" s="138"/>
      <c r="AF475" s="138"/>
      <c r="AP475" s="138"/>
      <c r="AZ475" s="138"/>
      <c r="BJ475" s="138"/>
      <c r="BK475" s="138"/>
      <c r="BL475" s="138"/>
      <c r="BM475" s="138"/>
      <c r="BN475" s="138"/>
      <c r="BO475" s="138"/>
      <c r="BP475" s="138"/>
      <c r="BQ475" s="138"/>
      <c r="BT475" s="138"/>
      <c r="CD475" s="138"/>
      <c r="CN475" s="138"/>
      <c r="CX475" s="138"/>
      <c r="DH475" s="138"/>
      <c r="DR475" s="138"/>
      <c r="EB475" s="138"/>
      <c r="EL475" s="138"/>
      <c r="EV475" s="138"/>
      <c r="FF475" s="138"/>
      <c r="FP475" s="138"/>
      <c r="FZ475" s="138"/>
      <c r="GJ475" s="138"/>
      <c r="GT475" s="138"/>
      <c r="HD475" s="138"/>
      <c r="HN475" s="138"/>
      <c r="HX475" s="138"/>
      <c r="IH475" s="138"/>
    </row>
    <row xmlns:x14ac="http://schemas.microsoft.com/office/spreadsheetml/2009/9/ac" r="476" s="3" customFormat="true" x14ac:dyDescent="0.25">
      <c r="A476" s="414"/>
      <c r="B476" s="138"/>
      <c r="L476" s="138"/>
      <c r="V476" s="138"/>
      <c r="AF476" s="138"/>
      <c r="AP476" s="138"/>
      <c r="AZ476" s="138"/>
      <c r="BJ476" s="138"/>
      <c r="BK476" s="138"/>
      <c r="BL476" s="138"/>
      <c r="BM476" s="138"/>
      <c r="BN476" s="138"/>
      <c r="BO476" s="138"/>
      <c r="BP476" s="138"/>
      <c r="BQ476" s="138"/>
      <c r="BT476" s="138"/>
      <c r="CD476" s="138"/>
      <c r="CN476" s="138"/>
      <c r="CX476" s="138"/>
      <c r="DH476" s="138"/>
      <c r="DR476" s="138"/>
      <c r="EB476" s="138"/>
      <c r="EL476" s="138"/>
      <c r="EV476" s="138"/>
      <c r="FF476" s="138"/>
      <c r="FP476" s="138"/>
      <c r="FZ476" s="138"/>
      <c r="GJ476" s="138"/>
      <c r="GT476" s="138"/>
      <c r="HD476" s="138"/>
      <c r="HN476" s="138"/>
      <c r="HX476" s="138"/>
      <c r="IH476" s="138"/>
    </row>
    <row xmlns:x14ac="http://schemas.microsoft.com/office/spreadsheetml/2009/9/ac" r="477" s="3" customFormat="true" x14ac:dyDescent="0.25">
      <c r="A477" s="414"/>
      <c r="B477" s="138"/>
      <c r="L477" s="138"/>
      <c r="V477" s="138"/>
      <c r="AF477" s="138"/>
      <c r="AP477" s="138"/>
      <c r="AZ477" s="138"/>
      <c r="BJ477" s="138"/>
      <c r="BK477" s="138"/>
      <c r="BL477" s="138"/>
      <c r="BM477" s="138"/>
      <c r="BN477" s="138"/>
      <c r="BO477" s="138"/>
      <c r="BP477" s="138"/>
      <c r="BQ477" s="138"/>
      <c r="BT477" s="138"/>
      <c r="CD477" s="138"/>
      <c r="CN477" s="138"/>
      <c r="CX477" s="138"/>
      <c r="DH477" s="138"/>
      <c r="DR477" s="138"/>
      <c r="EB477" s="138"/>
      <c r="EL477" s="138"/>
      <c r="EV477" s="138"/>
      <c r="FF477" s="138"/>
      <c r="FP477" s="138"/>
      <c r="FZ477" s="138"/>
      <c r="GJ477" s="138"/>
      <c r="GT477" s="138"/>
      <c r="HD477" s="138"/>
      <c r="HN477" s="138"/>
      <c r="HX477" s="138"/>
      <c r="IH477" s="138"/>
    </row>
    <row xmlns:x14ac="http://schemas.microsoft.com/office/spreadsheetml/2009/9/ac" r="478" s="3" customFormat="true" x14ac:dyDescent="0.25">
      <c r="A478" s="414"/>
      <c r="B478" s="138"/>
      <c r="L478" s="138"/>
      <c r="V478" s="138"/>
      <c r="AF478" s="138"/>
      <c r="AP478" s="138"/>
      <c r="AZ478" s="138"/>
      <c r="BJ478" s="138"/>
      <c r="BK478" s="138"/>
      <c r="BL478" s="138"/>
      <c r="BM478" s="138"/>
      <c r="BN478" s="138"/>
      <c r="BO478" s="138"/>
      <c r="BP478" s="138"/>
      <c r="BQ478" s="138"/>
      <c r="BT478" s="138"/>
      <c r="CD478" s="138"/>
      <c r="CN478" s="138"/>
      <c r="CX478" s="138"/>
      <c r="DH478" s="138"/>
      <c r="DR478" s="138"/>
      <c r="EB478" s="138"/>
      <c r="EL478" s="138"/>
      <c r="EV478" s="138"/>
      <c r="FF478" s="138"/>
      <c r="FP478" s="138"/>
      <c r="FZ478" s="138"/>
      <c r="GJ478" s="138"/>
      <c r="GT478" s="138"/>
      <c r="HD478" s="138"/>
      <c r="HN478" s="138"/>
      <c r="HX478" s="138"/>
      <c r="IH478" s="138"/>
    </row>
    <row xmlns:x14ac="http://schemas.microsoft.com/office/spreadsheetml/2009/9/ac" r="479" s="3" customFormat="true" x14ac:dyDescent="0.25">
      <c r="A479" s="414"/>
      <c r="B479" s="138"/>
      <c r="L479" s="138"/>
      <c r="V479" s="138"/>
      <c r="AF479" s="138"/>
      <c r="AP479" s="138"/>
      <c r="AZ479" s="138"/>
      <c r="BJ479" s="138"/>
      <c r="BK479" s="138"/>
      <c r="BL479" s="138"/>
      <c r="BM479" s="138"/>
      <c r="BN479" s="138"/>
      <c r="BO479" s="138"/>
      <c r="BP479" s="138"/>
      <c r="BQ479" s="138"/>
      <c r="BT479" s="138"/>
      <c r="CD479" s="138"/>
      <c r="CN479" s="138"/>
      <c r="CX479" s="138"/>
      <c r="DH479" s="138"/>
      <c r="DR479" s="138"/>
      <c r="EB479" s="138"/>
      <c r="EL479" s="138"/>
      <c r="EV479" s="138"/>
      <c r="FF479" s="138"/>
      <c r="FP479" s="138"/>
      <c r="FZ479" s="138"/>
      <c r="GJ479" s="138"/>
      <c r="GT479" s="138"/>
      <c r="HD479" s="138"/>
      <c r="HN479" s="138"/>
      <c r="HX479" s="138"/>
      <c r="IH479" s="138"/>
    </row>
    <row xmlns:x14ac="http://schemas.microsoft.com/office/spreadsheetml/2009/9/ac" r="480" s="3" customFormat="true" x14ac:dyDescent="0.25">
      <c r="A480" s="414"/>
      <c r="B480" s="138"/>
      <c r="L480" s="138"/>
      <c r="V480" s="138"/>
      <c r="AF480" s="138"/>
      <c r="AP480" s="138"/>
      <c r="AZ480" s="138"/>
      <c r="BJ480" s="138"/>
      <c r="BK480" s="138"/>
      <c r="BL480" s="138"/>
      <c r="BM480" s="138"/>
      <c r="BN480" s="138"/>
      <c r="BO480" s="138"/>
      <c r="BP480" s="138"/>
      <c r="BQ480" s="138"/>
      <c r="BT480" s="138"/>
      <c r="CD480" s="138"/>
      <c r="CN480" s="138"/>
      <c r="CX480" s="138"/>
      <c r="DH480" s="138"/>
      <c r="DR480" s="138"/>
      <c r="EB480" s="138"/>
      <c r="EL480" s="138"/>
      <c r="EV480" s="138"/>
      <c r="FF480" s="138"/>
      <c r="FP480" s="138"/>
      <c r="FZ480" s="138"/>
      <c r="GJ480" s="138"/>
      <c r="GT480" s="138"/>
      <c r="HD480" s="138"/>
      <c r="HN480" s="138"/>
      <c r="HX480" s="138"/>
      <c r="IH480" s="138"/>
    </row>
    <row xmlns:x14ac="http://schemas.microsoft.com/office/spreadsheetml/2009/9/ac" r="481" s="3" customFormat="true" x14ac:dyDescent="0.25">
      <c r="A481" s="414"/>
      <c r="B481" s="138"/>
      <c r="L481" s="138"/>
      <c r="V481" s="138"/>
      <c r="AF481" s="138"/>
      <c r="AP481" s="138"/>
      <c r="AZ481" s="138"/>
      <c r="BJ481" s="138"/>
      <c r="BK481" s="138"/>
      <c r="BL481" s="138"/>
      <c r="BM481" s="138"/>
      <c r="BN481" s="138"/>
      <c r="BO481" s="138"/>
      <c r="BP481" s="138"/>
      <c r="BQ481" s="138"/>
      <c r="BT481" s="138"/>
      <c r="CD481" s="138"/>
      <c r="CN481" s="138"/>
      <c r="CX481" s="138"/>
      <c r="DH481" s="138"/>
      <c r="DR481" s="138"/>
      <c r="EB481" s="138"/>
      <c r="EL481" s="138"/>
      <c r="EV481" s="138"/>
      <c r="FF481" s="138"/>
      <c r="FP481" s="138"/>
      <c r="FZ481" s="138"/>
      <c r="GJ481" s="138"/>
      <c r="GT481" s="138"/>
      <c r="HD481" s="138"/>
      <c r="HN481" s="138"/>
      <c r="HX481" s="138"/>
      <c r="IH481" s="138"/>
    </row>
    <row xmlns:x14ac="http://schemas.microsoft.com/office/spreadsheetml/2009/9/ac" r="482" s="3" customFormat="true" x14ac:dyDescent="0.25">
      <c r="A482" s="414"/>
      <c r="B482" s="138"/>
      <c r="L482" s="138"/>
      <c r="V482" s="138"/>
      <c r="AF482" s="138"/>
      <c r="AP482" s="138"/>
      <c r="AZ482" s="138"/>
      <c r="BJ482" s="138"/>
      <c r="BK482" s="138"/>
      <c r="BL482" s="138"/>
      <c r="BM482" s="138"/>
      <c r="BN482" s="138"/>
      <c r="BO482" s="138"/>
      <c r="BP482" s="138"/>
      <c r="BQ482" s="138"/>
      <c r="BT482" s="138"/>
      <c r="CD482" s="138"/>
      <c r="CN482" s="138"/>
      <c r="CX482" s="138"/>
      <c r="DH482" s="138"/>
      <c r="DR482" s="138"/>
      <c r="EB482" s="138"/>
      <c r="EL482" s="138"/>
      <c r="EV482" s="138"/>
      <c r="FF482" s="138"/>
      <c r="FP482" s="138"/>
      <c r="FZ482" s="138"/>
      <c r="GJ482" s="138"/>
      <c r="GT482" s="138"/>
      <c r="HD482" s="138"/>
      <c r="HN482" s="138"/>
      <c r="HX482" s="138"/>
      <c r="IH482" s="138"/>
    </row>
    <row xmlns:x14ac="http://schemas.microsoft.com/office/spreadsheetml/2009/9/ac" r="483" s="3" customFormat="true" x14ac:dyDescent="0.25">
      <c r="A483" s="414"/>
      <c r="B483" s="138"/>
      <c r="L483" s="138"/>
      <c r="V483" s="138"/>
      <c r="AF483" s="138"/>
      <c r="AP483" s="138"/>
      <c r="AZ483" s="138"/>
      <c r="BJ483" s="138"/>
      <c r="BK483" s="138"/>
      <c r="BL483" s="138"/>
      <c r="BM483" s="138"/>
      <c r="BN483" s="138"/>
      <c r="BO483" s="138"/>
      <c r="BP483" s="138"/>
      <c r="BQ483" s="138"/>
      <c r="BT483" s="138"/>
      <c r="CD483" s="138"/>
      <c r="CN483" s="138"/>
      <c r="CX483" s="138"/>
      <c r="DH483" s="138"/>
      <c r="DR483" s="138"/>
      <c r="EB483" s="138"/>
      <c r="EL483" s="138"/>
      <c r="EV483" s="138"/>
      <c r="FF483" s="138"/>
      <c r="FP483" s="138"/>
      <c r="FZ483" s="138"/>
      <c r="GJ483" s="138"/>
      <c r="GT483" s="138"/>
      <c r="HD483" s="138"/>
      <c r="HN483" s="138"/>
      <c r="HX483" s="138"/>
      <c r="IH483" s="138"/>
    </row>
    <row xmlns:x14ac="http://schemas.microsoft.com/office/spreadsheetml/2009/9/ac" r="484" s="3" customFormat="true" x14ac:dyDescent="0.25">
      <c r="A484" s="414"/>
      <c r="B484" s="138"/>
      <c r="L484" s="138"/>
      <c r="V484" s="138"/>
      <c r="AF484" s="138"/>
      <c r="AP484" s="138"/>
      <c r="AZ484" s="138"/>
      <c r="BJ484" s="138"/>
      <c r="BK484" s="138"/>
      <c r="BL484" s="138"/>
      <c r="BM484" s="138"/>
      <c r="BN484" s="138"/>
      <c r="BO484" s="138"/>
      <c r="BP484" s="138"/>
      <c r="BQ484" s="138"/>
      <c r="BT484" s="138"/>
      <c r="CD484" s="138"/>
      <c r="CN484" s="138"/>
      <c r="CX484" s="138"/>
      <c r="DH484" s="138"/>
      <c r="DR484" s="138"/>
      <c r="EB484" s="138"/>
      <c r="EL484" s="138"/>
      <c r="EV484" s="138"/>
      <c r="FF484" s="138"/>
      <c r="FP484" s="138"/>
      <c r="FZ484" s="138"/>
      <c r="GJ484" s="138"/>
      <c r="GT484" s="138"/>
      <c r="HD484" s="138"/>
      <c r="HN484" s="138"/>
      <c r="HX484" s="138"/>
      <c r="IH484" s="138"/>
    </row>
    <row xmlns:x14ac="http://schemas.microsoft.com/office/spreadsheetml/2009/9/ac" r="485" s="3" customFormat="true" x14ac:dyDescent="0.25">
      <c r="A485" s="414"/>
      <c r="B485" s="138"/>
      <c r="L485" s="138"/>
      <c r="V485" s="138"/>
      <c r="AF485" s="138"/>
      <c r="AP485" s="138"/>
      <c r="AZ485" s="138"/>
      <c r="BJ485" s="138"/>
      <c r="BK485" s="138"/>
      <c r="BL485" s="138"/>
      <c r="BM485" s="138"/>
      <c r="BN485" s="138"/>
      <c r="BO485" s="138"/>
      <c r="BP485" s="138"/>
      <c r="BQ485" s="138"/>
      <c r="BT485" s="138"/>
      <c r="CD485" s="138"/>
      <c r="CN485" s="138"/>
      <c r="CX485" s="138"/>
      <c r="DH485" s="138"/>
      <c r="DR485" s="138"/>
      <c r="EB485" s="138"/>
      <c r="EL485" s="138"/>
      <c r="EV485" s="138"/>
      <c r="FF485" s="138"/>
      <c r="FP485" s="138"/>
      <c r="FZ485" s="138"/>
      <c r="GJ485" s="138"/>
      <c r="GT485" s="138"/>
      <c r="HD485" s="138"/>
      <c r="HN485" s="138"/>
      <c r="HX485" s="138"/>
      <c r="IH485" s="138"/>
    </row>
    <row xmlns:x14ac="http://schemas.microsoft.com/office/spreadsheetml/2009/9/ac" r="486" s="3" customFormat="true" x14ac:dyDescent="0.25">
      <c r="A486" s="414"/>
      <c r="B486" s="138"/>
      <c r="L486" s="138"/>
      <c r="V486" s="138"/>
      <c r="AF486" s="138"/>
      <c r="AP486" s="138"/>
      <c r="AZ486" s="138"/>
      <c r="BJ486" s="138"/>
      <c r="BK486" s="138"/>
      <c r="BL486" s="138"/>
      <c r="BM486" s="138"/>
      <c r="BN486" s="138"/>
      <c r="BO486" s="138"/>
      <c r="BP486" s="138"/>
      <c r="BQ486" s="138"/>
      <c r="BT486" s="138"/>
      <c r="CD486" s="138"/>
      <c r="CN486" s="138"/>
      <c r="CX486" s="138"/>
      <c r="DH486" s="138"/>
      <c r="DR486" s="138"/>
      <c r="EB486" s="138"/>
      <c r="EL486" s="138"/>
      <c r="EV486" s="138"/>
      <c r="FF486" s="138"/>
      <c r="FP486" s="138"/>
      <c r="FZ486" s="138"/>
      <c r="GJ486" s="138"/>
      <c r="GT486" s="138"/>
      <c r="HD486" s="138"/>
      <c r="HN486" s="138"/>
      <c r="HX486" s="138"/>
      <c r="IH486" s="138"/>
    </row>
    <row xmlns:x14ac="http://schemas.microsoft.com/office/spreadsheetml/2009/9/ac" r="487" s="3" customFormat="true" x14ac:dyDescent="0.25">
      <c r="A487" s="414"/>
      <c r="B487" s="138"/>
      <c r="L487" s="138"/>
      <c r="V487" s="138"/>
      <c r="AF487" s="138"/>
      <c r="AP487" s="138"/>
      <c r="AZ487" s="138"/>
      <c r="BJ487" s="138"/>
      <c r="BK487" s="138"/>
      <c r="BL487" s="138"/>
      <c r="BM487" s="138"/>
      <c r="BN487" s="138"/>
      <c r="BO487" s="138"/>
      <c r="BP487" s="138"/>
      <c r="BQ487" s="138"/>
      <c r="BT487" s="138"/>
      <c r="CD487" s="138"/>
      <c r="CN487" s="138"/>
      <c r="CX487" s="138"/>
      <c r="DH487" s="138"/>
      <c r="DR487" s="138"/>
      <c r="EB487" s="138"/>
      <c r="EL487" s="138"/>
      <c r="EV487" s="138"/>
      <c r="FF487" s="138"/>
      <c r="FP487" s="138"/>
      <c r="FZ487" s="138"/>
      <c r="GJ487" s="138"/>
      <c r="GT487" s="138"/>
      <c r="HD487" s="138"/>
      <c r="HN487" s="138"/>
      <c r="HX487" s="138"/>
      <c r="IH487" s="138"/>
    </row>
    <row xmlns:x14ac="http://schemas.microsoft.com/office/spreadsheetml/2009/9/ac" r="488" s="3" customFormat="true" x14ac:dyDescent="0.25">
      <c r="A488" s="414"/>
      <c r="B488" s="138"/>
      <c r="L488" s="138"/>
      <c r="V488" s="138"/>
      <c r="AF488" s="138"/>
      <c r="AP488" s="138"/>
      <c r="AZ488" s="138"/>
      <c r="BJ488" s="138"/>
      <c r="BK488" s="138"/>
      <c r="BL488" s="138"/>
      <c r="BM488" s="138"/>
      <c r="BN488" s="138"/>
      <c r="BO488" s="138"/>
      <c r="BP488" s="138"/>
      <c r="BQ488" s="138"/>
      <c r="BT488" s="138"/>
      <c r="CD488" s="138"/>
      <c r="CN488" s="138"/>
      <c r="CX488" s="138"/>
      <c r="DH488" s="138"/>
      <c r="DR488" s="138"/>
      <c r="EB488" s="138"/>
      <c r="EL488" s="138"/>
      <c r="EV488" s="138"/>
      <c r="FF488" s="138"/>
      <c r="FP488" s="138"/>
      <c r="FZ488" s="138"/>
      <c r="GJ488" s="138"/>
      <c r="GT488" s="138"/>
      <c r="HD488" s="138"/>
      <c r="HN488" s="138"/>
      <c r="HX488" s="138"/>
      <c r="IH488" s="138"/>
    </row>
    <row xmlns:x14ac="http://schemas.microsoft.com/office/spreadsheetml/2009/9/ac" r="489" s="3" customFormat="true" x14ac:dyDescent="0.25">
      <c r="A489" s="414"/>
      <c r="B489" s="138"/>
      <c r="L489" s="138"/>
      <c r="V489" s="138"/>
      <c r="AF489" s="138"/>
      <c r="AP489" s="138"/>
      <c r="AZ489" s="138"/>
      <c r="BJ489" s="138"/>
      <c r="BK489" s="138"/>
      <c r="BL489" s="138"/>
      <c r="BM489" s="138"/>
      <c r="BN489" s="138"/>
      <c r="BO489" s="138"/>
      <c r="BP489" s="138"/>
      <c r="BQ489" s="138"/>
      <c r="BT489" s="138"/>
      <c r="CD489" s="138"/>
      <c r="CN489" s="138"/>
      <c r="CX489" s="138"/>
      <c r="DH489" s="138"/>
      <c r="DR489" s="138"/>
      <c r="EB489" s="138"/>
      <c r="EL489" s="138"/>
      <c r="EV489" s="138"/>
      <c r="FF489" s="138"/>
      <c r="FP489" s="138"/>
      <c r="FZ489" s="138"/>
      <c r="GJ489" s="138"/>
      <c r="GT489" s="138"/>
      <c r="HD489" s="138"/>
      <c r="HN489" s="138"/>
      <c r="HX489" s="138"/>
      <c r="IH489" s="138"/>
    </row>
    <row xmlns:x14ac="http://schemas.microsoft.com/office/spreadsheetml/2009/9/ac" r="490" s="3" customFormat="true" x14ac:dyDescent="0.25">
      <c r="A490" s="414"/>
      <c r="B490" s="138"/>
      <c r="L490" s="138"/>
      <c r="V490" s="138"/>
      <c r="AF490" s="138"/>
      <c r="AP490" s="138"/>
      <c r="AZ490" s="138"/>
      <c r="BJ490" s="138"/>
      <c r="BK490" s="138"/>
      <c r="BL490" s="138"/>
      <c r="BM490" s="138"/>
      <c r="BN490" s="138"/>
      <c r="BO490" s="138"/>
      <c r="BP490" s="138"/>
      <c r="BQ490" s="138"/>
      <c r="BT490" s="138"/>
      <c r="CD490" s="138"/>
      <c r="CN490" s="138"/>
      <c r="CX490" s="138"/>
      <c r="DH490" s="138"/>
      <c r="DR490" s="138"/>
      <c r="EB490" s="138"/>
      <c r="EL490" s="138"/>
      <c r="EV490" s="138"/>
      <c r="FF490" s="138"/>
      <c r="FP490" s="138"/>
      <c r="FZ490" s="138"/>
      <c r="GJ490" s="138"/>
      <c r="GT490" s="138"/>
      <c r="HD490" s="138"/>
      <c r="HN490" s="138"/>
      <c r="HX490" s="138"/>
      <c r="IH490" s="138"/>
    </row>
    <row xmlns:x14ac="http://schemas.microsoft.com/office/spreadsheetml/2009/9/ac" r="491" s="3" customFormat="true" x14ac:dyDescent="0.25">
      <c r="A491" s="414"/>
      <c r="B491" s="138"/>
      <c r="L491" s="138"/>
      <c r="V491" s="138"/>
      <c r="AF491" s="138"/>
      <c r="AP491" s="138"/>
      <c r="AZ491" s="138"/>
      <c r="BJ491" s="138"/>
      <c r="BK491" s="138"/>
      <c r="BL491" s="138"/>
      <c r="BM491" s="138"/>
      <c r="BN491" s="138"/>
      <c r="BO491" s="138"/>
      <c r="BP491" s="138"/>
      <c r="BQ491" s="138"/>
      <c r="BT491" s="138"/>
      <c r="CD491" s="138"/>
      <c r="CN491" s="138"/>
      <c r="CX491" s="138"/>
      <c r="DH491" s="138"/>
      <c r="DR491" s="138"/>
      <c r="EB491" s="138"/>
      <c r="EL491" s="138"/>
      <c r="EV491" s="138"/>
      <c r="FF491" s="138"/>
      <c r="FP491" s="138"/>
      <c r="FZ491" s="138"/>
      <c r="GJ491" s="138"/>
      <c r="GT491" s="138"/>
      <c r="HD491" s="138"/>
      <c r="HN491" s="138"/>
      <c r="HX491" s="138"/>
      <c r="IH491" s="138"/>
    </row>
    <row xmlns:x14ac="http://schemas.microsoft.com/office/spreadsheetml/2009/9/ac" r="492" s="3" customFormat="true" x14ac:dyDescent="0.25">
      <c r="A492" s="414"/>
      <c r="B492" s="138"/>
      <c r="L492" s="138"/>
      <c r="V492" s="138"/>
      <c r="AF492" s="138"/>
      <c r="AP492" s="138"/>
      <c r="AZ492" s="138"/>
      <c r="BJ492" s="138"/>
      <c r="BK492" s="138"/>
      <c r="BL492" s="138"/>
      <c r="BM492" s="138"/>
      <c r="BN492" s="138"/>
      <c r="BO492" s="138"/>
      <c r="BP492" s="138"/>
      <c r="BQ492" s="138"/>
      <c r="BT492" s="138"/>
      <c r="CD492" s="138"/>
      <c r="CN492" s="138"/>
      <c r="CX492" s="138"/>
      <c r="DH492" s="138"/>
      <c r="DR492" s="138"/>
      <c r="EB492" s="138"/>
      <c r="EL492" s="138"/>
      <c r="EV492" s="138"/>
      <c r="FF492" s="138"/>
      <c r="FP492" s="138"/>
      <c r="FZ492" s="138"/>
      <c r="GJ492" s="138"/>
      <c r="GT492" s="138"/>
      <c r="HD492" s="138"/>
      <c r="HN492" s="138"/>
      <c r="HX492" s="138"/>
      <c r="IH492" s="138"/>
    </row>
    <row xmlns:x14ac="http://schemas.microsoft.com/office/spreadsheetml/2009/9/ac" r="493" s="3" customFormat="true" x14ac:dyDescent="0.25">
      <c r="A493" s="414"/>
      <c r="B493" s="138"/>
      <c r="L493" s="138"/>
      <c r="V493" s="138"/>
      <c r="AF493" s="138"/>
      <c r="AP493" s="138"/>
      <c r="AZ493" s="138"/>
      <c r="BJ493" s="138"/>
      <c r="BK493" s="138"/>
      <c r="BL493" s="138"/>
      <c r="BM493" s="138"/>
      <c r="BN493" s="138"/>
      <c r="BO493" s="138"/>
      <c r="BP493" s="138"/>
      <c r="BQ493" s="138"/>
      <c r="BT493" s="138"/>
      <c r="CD493" s="138"/>
      <c r="CN493" s="138"/>
      <c r="CX493" s="138"/>
      <c r="DH493" s="138"/>
      <c r="DR493" s="138"/>
      <c r="EB493" s="138"/>
      <c r="EL493" s="138"/>
      <c r="EV493" s="138"/>
      <c r="FF493" s="138"/>
      <c r="FP493" s="138"/>
      <c r="FZ493" s="138"/>
      <c r="GJ493" s="138"/>
      <c r="GT493" s="138"/>
      <c r="HD493" s="138"/>
      <c r="HN493" s="138"/>
      <c r="HX493" s="138"/>
      <c r="IH493" s="138"/>
    </row>
    <row xmlns:x14ac="http://schemas.microsoft.com/office/spreadsheetml/2009/9/ac" r="494" s="3" customFormat="true" x14ac:dyDescent="0.25">
      <c r="A494" s="414"/>
      <c r="B494" s="138"/>
      <c r="L494" s="138"/>
      <c r="V494" s="138"/>
      <c r="AF494" s="138"/>
      <c r="AP494" s="138"/>
      <c r="AZ494" s="138"/>
      <c r="BJ494" s="138"/>
      <c r="BK494" s="138"/>
      <c r="BL494" s="138"/>
      <c r="BM494" s="138"/>
      <c r="BN494" s="138"/>
      <c r="BO494" s="138"/>
      <c r="BP494" s="138"/>
      <c r="BQ494" s="138"/>
      <c r="BT494" s="138"/>
      <c r="CD494" s="138"/>
      <c r="CN494" s="138"/>
      <c r="CX494" s="138"/>
      <c r="DH494" s="138"/>
      <c r="DR494" s="138"/>
      <c r="EB494" s="138"/>
      <c r="EL494" s="138"/>
      <c r="EV494" s="138"/>
      <c r="FF494" s="138"/>
      <c r="FP494" s="138"/>
      <c r="FZ494" s="138"/>
      <c r="GJ494" s="138"/>
      <c r="GT494" s="138"/>
      <c r="HD494" s="138"/>
      <c r="HN494" s="138"/>
      <c r="HX494" s="138"/>
      <c r="IH494" s="138"/>
    </row>
    <row xmlns:x14ac="http://schemas.microsoft.com/office/spreadsheetml/2009/9/ac" r="495" s="3" customFormat="true" x14ac:dyDescent="0.25">
      <c r="A495" s="414"/>
      <c r="B495" s="138"/>
      <c r="L495" s="138"/>
      <c r="V495" s="138"/>
      <c r="AF495" s="138"/>
      <c r="AP495" s="138"/>
      <c r="AZ495" s="138"/>
      <c r="BJ495" s="138"/>
      <c r="BK495" s="138"/>
      <c r="BL495" s="138"/>
      <c r="BM495" s="138"/>
      <c r="BN495" s="138"/>
      <c r="BO495" s="138"/>
      <c r="BP495" s="138"/>
      <c r="BQ495" s="138"/>
      <c r="BT495" s="138"/>
      <c r="CD495" s="138"/>
      <c r="CN495" s="138"/>
      <c r="CX495" s="138"/>
      <c r="DH495" s="138"/>
      <c r="DR495" s="138"/>
      <c r="EB495" s="138"/>
      <c r="EL495" s="138"/>
      <c r="EV495" s="138"/>
      <c r="FF495" s="138"/>
      <c r="FP495" s="138"/>
      <c r="FZ495" s="138"/>
      <c r="GJ495" s="138"/>
      <c r="GT495" s="138"/>
      <c r="HD495" s="138"/>
      <c r="HN495" s="138"/>
      <c r="HX495" s="138"/>
      <c r="IH495" s="138"/>
    </row>
    <row xmlns:x14ac="http://schemas.microsoft.com/office/spreadsheetml/2009/9/ac" r="496" s="3" customFormat="true" x14ac:dyDescent="0.25">
      <c r="A496" s="414"/>
      <c r="B496" s="138"/>
      <c r="L496" s="138"/>
      <c r="V496" s="138"/>
      <c r="AF496" s="138"/>
      <c r="AP496" s="138"/>
      <c r="AZ496" s="138"/>
      <c r="BJ496" s="138"/>
      <c r="BK496" s="138"/>
      <c r="BL496" s="138"/>
      <c r="BM496" s="138"/>
      <c r="BN496" s="138"/>
      <c r="BO496" s="138"/>
      <c r="BP496" s="138"/>
      <c r="BQ496" s="138"/>
      <c r="BT496" s="138"/>
      <c r="CD496" s="138"/>
      <c r="CN496" s="138"/>
      <c r="CX496" s="138"/>
      <c r="DH496" s="138"/>
      <c r="DR496" s="138"/>
      <c r="EB496" s="138"/>
      <c r="EL496" s="138"/>
      <c r="EV496" s="138"/>
      <c r="FF496" s="138"/>
      <c r="FP496" s="138"/>
      <c r="FZ496" s="138"/>
      <c r="GJ496" s="138"/>
      <c r="GT496" s="138"/>
      <c r="HD496" s="138"/>
      <c r="HN496" s="138"/>
      <c r="HX496" s="138"/>
      <c r="IH496" s="138"/>
    </row>
    <row xmlns:x14ac="http://schemas.microsoft.com/office/spreadsheetml/2009/9/ac" r="497" s="3" customFormat="true" x14ac:dyDescent="0.25">
      <c r="A497" s="414"/>
      <c r="B497" s="138"/>
      <c r="L497" s="138"/>
      <c r="V497" s="138"/>
      <c r="AF497" s="138"/>
      <c r="AP497" s="138"/>
      <c r="AZ497" s="138"/>
      <c r="BJ497" s="138"/>
      <c r="BK497" s="138"/>
      <c r="BL497" s="138"/>
      <c r="BM497" s="138"/>
      <c r="BN497" s="138"/>
      <c r="BO497" s="138"/>
      <c r="BP497" s="138"/>
      <c r="BQ497" s="138"/>
      <c r="BT497" s="138"/>
      <c r="CD497" s="138"/>
      <c r="CN497" s="138"/>
      <c r="CX497" s="138"/>
      <c r="DH497" s="138"/>
      <c r="DR497" s="138"/>
      <c r="EB497" s="138"/>
      <c r="EL497" s="138"/>
      <c r="EV497" s="138"/>
      <c r="FF497" s="138"/>
      <c r="FP497" s="138"/>
      <c r="FZ497" s="138"/>
      <c r="GJ497" s="138"/>
      <c r="GT497" s="138"/>
      <c r="HD497" s="138"/>
      <c r="HN497" s="138"/>
      <c r="HX497" s="138"/>
      <c r="IH497" s="138"/>
    </row>
    <row xmlns:x14ac="http://schemas.microsoft.com/office/spreadsheetml/2009/9/ac" r="498" s="3" customFormat="true" x14ac:dyDescent="0.25">
      <c r="A498" s="414"/>
      <c r="B498" s="138"/>
      <c r="L498" s="138"/>
      <c r="V498" s="138"/>
      <c r="AF498" s="138"/>
      <c r="AP498" s="138"/>
      <c r="AZ498" s="138"/>
      <c r="BJ498" s="138"/>
      <c r="BK498" s="138"/>
      <c r="BL498" s="138"/>
      <c r="BM498" s="138"/>
      <c r="BN498" s="138"/>
      <c r="BO498" s="138"/>
      <c r="BP498" s="138"/>
      <c r="BQ498" s="138"/>
      <c r="BT498" s="138"/>
      <c r="CD498" s="138"/>
      <c r="CN498" s="138"/>
      <c r="CX498" s="138"/>
      <c r="DH498" s="138"/>
      <c r="DR498" s="138"/>
      <c r="EB498" s="138"/>
      <c r="EL498" s="138"/>
      <c r="EV498" s="138"/>
      <c r="FF498" s="138"/>
      <c r="FP498" s="138"/>
      <c r="FZ498" s="138"/>
      <c r="GJ498" s="138"/>
      <c r="GT498" s="138"/>
      <c r="HD498" s="138"/>
      <c r="HN498" s="138"/>
      <c r="HX498" s="138"/>
      <c r="IH498" s="138"/>
    </row>
    <row xmlns:x14ac="http://schemas.microsoft.com/office/spreadsheetml/2009/9/ac" r="499" s="3" customFormat="true" x14ac:dyDescent="0.25">
      <c r="A499" s="414"/>
      <c r="B499" s="138"/>
      <c r="L499" s="138"/>
      <c r="V499" s="138"/>
      <c r="AF499" s="138"/>
      <c r="AP499" s="138"/>
      <c r="AZ499" s="138"/>
      <c r="BJ499" s="138"/>
      <c r="BK499" s="138"/>
      <c r="BL499" s="138"/>
      <c r="BM499" s="138"/>
      <c r="BN499" s="138"/>
      <c r="BO499" s="138"/>
      <c r="BP499" s="138"/>
      <c r="BQ499" s="138"/>
      <c r="BT499" s="138"/>
      <c r="CD499" s="138"/>
      <c r="CN499" s="138"/>
      <c r="CX499" s="138"/>
      <c r="DH499" s="138"/>
      <c r="DR499" s="138"/>
      <c r="EB499" s="138"/>
      <c r="EL499" s="138"/>
      <c r="EV499" s="138"/>
      <c r="FF499" s="138"/>
      <c r="FP499" s="138"/>
      <c r="FZ499" s="138"/>
      <c r="GJ499" s="138"/>
      <c r="GT499" s="138"/>
      <c r="HD499" s="138"/>
      <c r="HN499" s="138"/>
      <c r="HX499" s="138"/>
      <c r="IH499" s="138"/>
    </row>
    <row xmlns:x14ac="http://schemas.microsoft.com/office/spreadsheetml/2009/9/ac" r="500" s="3" customFormat="true" x14ac:dyDescent="0.25">
      <c r="A500" s="414"/>
      <c r="B500" s="138"/>
      <c r="L500" s="138"/>
      <c r="V500" s="138"/>
      <c r="AF500" s="138"/>
      <c r="AP500" s="138"/>
      <c r="AZ500" s="138"/>
      <c r="BJ500" s="138"/>
      <c r="BK500" s="138"/>
      <c r="BL500" s="138"/>
      <c r="BM500" s="138"/>
      <c r="BN500" s="138"/>
      <c r="BO500" s="138"/>
      <c r="BP500" s="138"/>
      <c r="BQ500" s="138"/>
      <c r="BT500" s="138"/>
      <c r="CD500" s="138"/>
      <c r="CN500" s="138"/>
      <c r="CX500" s="138"/>
      <c r="DH500" s="138"/>
      <c r="DR500" s="138"/>
      <c r="EB500" s="138"/>
      <c r="EL500" s="138"/>
      <c r="EV500" s="138"/>
      <c r="FF500" s="138"/>
      <c r="FP500" s="138"/>
      <c r="FZ500" s="138"/>
      <c r="GJ500" s="138"/>
      <c r="GT500" s="138"/>
      <c r="HD500" s="138"/>
      <c r="HN500" s="138"/>
      <c r="HX500" s="138"/>
      <c r="IH500" s="138"/>
    </row>
    <row xmlns:x14ac="http://schemas.microsoft.com/office/spreadsheetml/2009/9/ac" r="501" s="3" customFormat="true" x14ac:dyDescent="0.25">
      <c r="A501" s="414"/>
      <c r="B501" s="138"/>
      <c r="L501" s="138"/>
      <c r="V501" s="138"/>
      <c r="AF501" s="138"/>
      <c r="AP501" s="138"/>
      <c r="AZ501" s="138"/>
      <c r="BJ501" s="138"/>
      <c r="BK501" s="138"/>
      <c r="BL501" s="138"/>
      <c r="BM501" s="138"/>
      <c r="BN501" s="138"/>
      <c r="BO501" s="138"/>
      <c r="BP501" s="138"/>
      <c r="BQ501" s="138"/>
      <c r="BT501" s="138"/>
      <c r="CD501" s="138"/>
      <c r="CN501" s="138"/>
      <c r="CX501" s="138"/>
      <c r="DH501" s="138"/>
      <c r="DR501" s="138"/>
      <c r="EB501" s="138"/>
      <c r="EL501" s="138"/>
      <c r="EV501" s="138"/>
      <c r="FF501" s="138"/>
      <c r="FP501" s="138"/>
      <c r="FZ501" s="138"/>
      <c r="GJ501" s="138"/>
      <c r="GT501" s="138"/>
      <c r="HD501" s="138"/>
      <c r="HN501" s="138"/>
      <c r="HX501" s="138"/>
      <c r="IH501" s="138"/>
    </row>
    <row xmlns:x14ac="http://schemas.microsoft.com/office/spreadsheetml/2009/9/ac" r="502" s="3" customFormat="true" x14ac:dyDescent="0.25">
      <c r="A502" s="414"/>
      <c r="B502" s="138"/>
      <c r="L502" s="138"/>
      <c r="V502" s="138"/>
      <c r="AF502" s="138"/>
      <c r="AP502" s="138"/>
      <c r="AZ502" s="138"/>
      <c r="BJ502" s="138"/>
      <c r="BK502" s="138"/>
      <c r="BL502" s="138"/>
      <c r="BM502" s="138"/>
      <c r="BN502" s="138"/>
      <c r="BO502" s="138"/>
      <c r="BP502" s="138"/>
      <c r="BQ502" s="138"/>
      <c r="BT502" s="138"/>
      <c r="CD502" s="138"/>
      <c r="CN502" s="138"/>
      <c r="CX502" s="138"/>
      <c r="DH502" s="138"/>
      <c r="DR502" s="138"/>
      <c r="EB502" s="138"/>
      <c r="EL502" s="138"/>
      <c r="EV502" s="138"/>
      <c r="FF502" s="138"/>
      <c r="FP502" s="138"/>
      <c r="FZ502" s="138"/>
      <c r="GJ502" s="138"/>
      <c r="GT502" s="138"/>
      <c r="HD502" s="138"/>
      <c r="HN502" s="138"/>
      <c r="HX502" s="138"/>
      <c r="IH502" s="138"/>
    </row>
    <row xmlns:x14ac="http://schemas.microsoft.com/office/spreadsheetml/2009/9/ac" r="503" s="3" customFormat="true" x14ac:dyDescent="0.25">
      <c r="A503" s="414"/>
      <c r="B503" s="138"/>
      <c r="L503" s="138"/>
      <c r="V503" s="138"/>
      <c r="AF503" s="138"/>
      <c r="AP503" s="138"/>
      <c r="AZ503" s="138"/>
      <c r="BJ503" s="138"/>
      <c r="BK503" s="138"/>
      <c r="BL503" s="138"/>
      <c r="BM503" s="138"/>
      <c r="BN503" s="138"/>
      <c r="BO503" s="138"/>
      <c r="BP503" s="138"/>
      <c r="BQ503" s="138"/>
      <c r="BT503" s="138"/>
      <c r="CD503" s="138"/>
      <c r="CN503" s="138"/>
      <c r="CX503" s="138"/>
      <c r="DH503" s="138"/>
      <c r="DR503" s="138"/>
      <c r="EB503" s="138"/>
      <c r="EL503" s="138"/>
      <c r="EV503" s="138"/>
      <c r="FF503" s="138"/>
      <c r="FP503" s="138"/>
      <c r="FZ503" s="138"/>
      <c r="GJ503" s="138"/>
      <c r="GT503" s="138"/>
      <c r="HD503" s="138"/>
      <c r="HN503" s="138"/>
      <c r="HX503" s="138"/>
      <c r="IH503" s="138"/>
    </row>
    <row xmlns:x14ac="http://schemas.microsoft.com/office/spreadsheetml/2009/9/ac" r="504" s="3" customFormat="true" x14ac:dyDescent="0.25">
      <c r="A504" s="414"/>
      <c r="B504" s="138"/>
      <c r="L504" s="138"/>
      <c r="V504" s="138"/>
      <c r="AF504" s="138"/>
      <c r="AP504" s="138"/>
      <c r="AZ504" s="138"/>
      <c r="BJ504" s="138"/>
      <c r="BK504" s="138"/>
      <c r="BL504" s="138"/>
      <c r="BM504" s="138"/>
      <c r="BN504" s="138"/>
      <c r="BO504" s="138"/>
      <c r="BP504" s="138"/>
      <c r="BQ504" s="138"/>
      <c r="BT504" s="138"/>
      <c r="CD504" s="138"/>
      <c r="CN504" s="138"/>
      <c r="CX504" s="138"/>
      <c r="DH504" s="138"/>
      <c r="DR504" s="138"/>
      <c r="EB504" s="138"/>
      <c r="EL504" s="138"/>
      <c r="EV504" s="138"/>
      <c r="FF504" s="138"/>
      <c r="FP504" s="138"/>
      <c r="FZ504" s="138"/>
      <c r="GJ504" s="138"/>
      <c r="GT504" s="138"/>
      <c r="HD504" s="138"/>
      <c r="HN504" s="138"/>
      <c r="HX504" s="138"/>
      <c r="IH504" s="138"/>
    </row>
    <row xmlns:x14ac="http://schemas.microsoft.com/office/spreadsheetml/2009/9/ac" r="505" s="3" customFormat="true" x14ac:dyDescent="0.25">
      <c r="A505" s="414"/>
      <c r="B505" s="138"/>
      <c r="L505" s="138"/>
      <c r="V505" s="138"/>
      <c r="AF505" s="138"/>
      <c r="AP505" s="138"/>
      <c r="AZ505" s="138"/>
      <c r="BJ505" s="138"/>
      <c r="BK505" s="138"/>
      <c r="BL505" s="138"/>
      <c r="BM505" s="138"/>
      <c r="BN505" s="138"/>
      <c r="BO505" s="138"/>
      <c r="BP505" s="138"/>
      <c r="BQ505" s="138"/>
      <c r="BT505" s="138"/>
      <c r="CD505" s="138"/>
      <c r="CN505" s="138"/>
      <c r="CX505" s="138"/>
      <c r="DH505" s="138"/>
      <c r="DR505" s="138"/>
      <c r="EB505" s="138"/>
      <c r="EL505" s="138"/>
      <c r="EV505" s="138"/>
      <c r="FF505" s="138"/>
      <c r="FP505" s="138"/>
      <c r="FZ505" s="138"/>
      <c r="GJ505" s="138"/>
      <c r="GT505" s="138"/>
      <c r="HD505" s="138"/>
      <c r="HN505" s="138"/>
      <c r="HX505" s="138"/>
      <c r="IH505" s="138"/>
    </row>
    <row xmlns:x14ac="http://schemas.microsoft.com/office/spreadsheetml/2009/9/ac" r="506" s="3" customFormat="true" x14ac:dyDescent="0.25">
      <c r="A506" s="414"/>
      <c r="B506" s="138"/>
      <c r="L506" s="138"/>
      <c r="V506" s="138"/>
      <c r="AF506" s="138"/>
      <c r="AP506" s="138"/>
      <c r="AZ506" s="138"/>
      <c r="BJ506" s="138"/>
      <c r="BK506" s="138"/>
      <c r="BL506" s="138"/>
      <c r="BM506" s="138"/>
      <c r="BN506" s="138"/>
      <c r="BO506" s="138"/>
      <c r="BP506" s="138"/>
      <c r="BQ506" s="138"/>
      <c r="BT506" s="138"/>
      <c r="CD506" s="138"/>
      <c r="CN506" s="138"/>
      <c r="CX506" s="138"/>
      <c r="DH506" s="138"/>
      <c r="DR506" s="138"/>
      <c r="EB506" s="138"/>
      <c r="EL506" s="138"/>
      <c r="EV506" s="138"/>
      <c r="FF506" s="138"/>
      <c r="FP506" s="138"/>
      <c r="FZ506" s="138"/>
      <c r="GJ506" s="138"/>
      <c r="GT506" s="138"/>
      <c r="HD506" s="138"/>
      <c r="HN506" s="138"/>
      <c r="HX506" s="138"/>
      <c r="IH506" s="138"/>
    </row>
    <row xmlns:x14ac="http://schemas.microsoft.com/office/spreadsheetml/2009/9/ac" r="507" s="3" customFormat="true" x14ac:dyDescent="0.25">
      <c r="A507" s="414"/>
      <c r="B507" s="138"/>
      <c r="L507" s="138"/>
      <c r="V507" s="138"/>
      <c r="AF507" s="138"/>
      <c r="AP507" s="138"/>
      <c r="AZ507" s="138"/>
      <c r="BJ507" s="138"/>
      <c r="BK507" s="138"/>
      <c r="BL507" s="138"/>
      <c r="BM507" s="138"/>
      <c r="BN507" s="138"/>
      <c r="BO507" s="138"/>
      <c r="BP507" s="138"/>
      <c r="BQ507" s="138"/>
      <c r="BT507" s="138"/>
      <c r="CD507" s="138"/>
      <c r="CN507" s="138"/>
      <c r="CX507" s="138"/>
      <c r="DH507" s="138"/>
      <c r="DR507" s="138"/>
      <c r="EB507" s="138"/>
      <c r="EL507" s="138"/>
      <c r="EV507" s="138"/>
      <c r="FF507" s="138"/>
      <c r="FP507" s="138"/>
      <c r="FZ507" s="138"/>
      <c r="GJ507" s="138"/>
      <c r="GT507" s="138"/>
      <c r="HD507" s="138"/>
      <c r="HN507" s="138"/>
      <c r="HX507" s="138"/>
      <c r="IH507" s="138"/>
    </row>
    <row xmlns:x14ac="http://schemas.microsoft.com/office/spreadsheetml/2009/9/ac" r="508" s="3" customFormat="true" x14ac:dyDescent="0.25">
      <c r="A508" s="414"/>
      <c r="B508" s="138"/>
      <c r="L508" s="138"/>
      <c r="V508" s="138"/>
      <c r="AF508" s="138"/>
      <c r="AP508" s="138"/>
      <c r="AZ508" s="138"/>
      <c r="BJ508" s="138"/>
      <c r="BK508" s="138"/>
      <c r="BL508" s="138"/>
      <c r="BM508" s="138"/>
      <c r="BN508" s="138"/>
      <c r="BO508" s="138"/>
      <c r="BP508" s="138"/>
      <c r="BQ508" s="138"/>
      <c r="BT508" s="138"/>
      <c r="CD508" s="138"/>
      <c r="CN508" s="138"/>
      <c r="CX508" s="138"/>
      <c r="DH508" s="138"/>
      <c r="DR508" s="138"/>
      <c r="EB508" s="138"/>
      <c r="EL508" s="138"/>
      <c r="EV508" s="138"/>
      <c r="FF508" s="138"/>
      <c r="FP508" s="138"/>
      <c r="FZ508" s="138"/>
      <c r="GJ508" s="138"/>
      <c r="GT508" s="138"/>
      <c r="HD508" s="138"/>
      <c r="HN508" s="138"/>
      <c r="HX508" s="138"/>
      <c r="IH508" s="138"/>
    </row>
    <row xmlns:x14ac="http://schemas.microsoft.com/office/spreadsheetml/2009/9/ac" r="509" s="3" customFormat="true" x14ac:dyDescent="0.25">
      <c r="A509" s="414"/>
      <c r="B509" s="138"/>
      <c r="L509" s="138"/>
      <c r="V509" s="138"/>
      <c r="AF509" s="138"/>
      <c r="AP509" s="138"/>
      <c r="AZ509" s="138"/>
      <c r="BJ509" s="138"/>
      <c r="BK509" s="138"/>
      <c r="BL509" s="138"/>
      <c r="BM509" s="138"/>
      <c r="BN509" s="138"/>
      <c r="BO509" s="138"/>
      <c r="BP509" s="138"/>
      <c r="BQ509" s="138"/>
      <c r="BT509" s="138"/>
      <c r="CD509" s="138"/>
      <c r="CN509" s="138"/>
      <c r="CX509" s="138"/>
      <c r="DH509" s="138"/>
      <c r="DR509" s="138"/>
      <c r="EB509" s="138"/>
      <c r="EL509" s="138"/>
      <c r="EV509" s="138"/>
      <c r="FF509" s="138"/>
      <c r="FP509" s="138"/>
      <c r="FZ509" s="138"/>
      <c r="GJ509" s="138"/>
      <c r="GT509" s="138"/>
      <c r="HD509" s="138"/>
      <c r="HN509" s="138"/>
      <c r="HX509" s="138"/>
      <c r="IH509" s="138"/>
    </row>
    <row xmlns:x14ac="http://schemas.microsoft.com/office/spreadsheetml/2009/9/ac" r="510" s="3" customFormat="true" x14ac:dyDescent="0.25">
      <c r="A510" s="414"/>
      <c r="B510" s="138"/>
      <c r="L510" s="138"/>
      <c r="V510" s="138"/>
      <c r="AF510" s="138"/>
      <c r="AP510" s="138"/>
      <c r="AZ510" s="138"/>
      <c r="BJ510" s="138"/>
      <c r="BK510" s="138"/>
      <c r="BL510" s="138"/>
      <c r="BM510" s="138"/>
      <c r="BN510" s="138"/>
      <c r="BO510" s="138"/>
      <c r="BP510" s="138"/>
      <c r="BQ510" s="138"/>
      <c r="BT510" s="138"/>
      <c r="CD510" s="138"/>
      <c r="CN510" s="138"/>
      <c r="CX510" s="138"/>
      <c r="DH510" s="138"/>
      <c r="DR510" s="138"/>
      <c r="EB510" s="138"/>
      <c r="EL510" s="138"/>
      <c r="EV510" s="138"/>
      <c r="FF510" s="138"/>
      <c r="FP510" s="138"/>
      <c r="FZ510" s="138"/>
      <c r="GJ510" s="138"/>
      <c r="GT510" s="138"/>
      <c r="HD510" s="138"/>
      <c r="HN510" s="138"/>
      <c r="HX510" s="138"/>
      <c r="IH510" s="138"/>
    </row>
    <row xmlns:x14ac="http://schemas.microsoft.com/office/spreadsheetml/2009/9/ac" r="511" s="3" customFormat="true" x14ac:dyDescent="0.25">
      <c r="A511" s="414"/>
      <c r="B511" s="138"/>
      <c r="L511" s="138"/>
      <c r="V511" s="138"/>
      <c r="AF511" s="138"/>
      <c r="AP511" s="138"/>
      <c r="AZ511" s="138"/>
      <c r="BJ511" s="138"/>
      <c r="BK511" s="138"/>
      <c r="BL511" s="138"/>
      <c r="BM511" s="138"/>
      <c r="BN511" s="138"/>
      <c r="BO511" s="138"/>
      <c r="BP511" s="138"/>
      <c r="BQ511" s="138"/>
      <c r="BT511" s="138"/>
      <c r="CD511" s="138"/>
      <c r="CN511" s="138"/>
      <c r="CX511" s="138"/>
      <c r="DH511" s="138"/>
      <c r="DR511" s="138"/>
      <c r="EB511" s="138"/>
      <c r="EL511" s="138"/>
      <c r="EV511" s="138"/>
      <c r="FF511" s="138"/>
      <c r="FP511" s="138"/>
      <c r="FZ511" s="138"/>
      <c r="GJ511" s="138"/>
      <c r="GT511" s="138"/>
      <c r="HD511" s="138"/>
      <c r="HN511" s="138"/>
      <c r="HX511" s="138"/>
      <c r="IH511" s="138"/>
    </row>
    <row xmlns:x14ac="http://schemas.microsoft.com/office/spreadsheetml/2009/9/ac" r="512" s="3" customFormat="true" x14ac:dyDescent="0.25">
      <c r="A512" s="414"/>
      <c r="B512" s="138"/>
      <c r="L512" s="138"/>
      <c r="V512" s="138"/>
      <c r="AF512" s="138"/>
      <c r="AP512" s="138"/>
      <c r="AZ512" s="138"/>
      <c r="BJ512" s="138"/>
      <c r="BK512" s="138"/>
      <c r="BL512" s="138"/>
      <c r="BM512" s="138"/>
      <c r="BN512" s="138"/>
      <c r="BO512" s="138"/>
      <c r="BP512" s="138"/>
      <c r="BQ512" s="138"/>
      <c r="BT512" s="138"/>
      <c r="CD512" s="138"/>
      <c r="CN512" s="138"/>
      <c r="CX512" s="138"/>
      <c r="DH512" s="138"/>
      <c r="DR512" s="138"/>
      <c r="EB512" s="138"/>
      <c r="EL512" s="138"/>
      <c r="EV512" s="138"/>
      <c r="FF512" s="138"/>
      <c r="FP512" s="138"/>
      <c r="FZ512" s="138"/>
      <c r="GJ512" s="138"/>
      <c r="GT512" s="138"/>
      <c r="HD512" s="138"/>
      <c r="HN512" s="138"/>
      <c r="HX512" s="138"/>
      <c r="IH512" s="138"/>
    </row>
    <row xmlns:x14ac="http://schemas.microsoft.com/office/spreadsheetml/2009/9/ac" r="513" s="3" customFormat="true" x14ac:dyDescent="0.25">
      <c r="A513" s="414"/>
      <c r="B513" s="138"/>
      <c r="L513" s="138"/>
      <c r="V513" s="138"/>
      <c r="AF513" s="138"/>
      <c r="AP513" s="138"/>
      <c r="AZ513" s="138"/>
      <c r="BJ513" s="138"/>
      <c r="BK513" s="138"/>
      <c r="BL513" s="138"/>
      <c r="BM513" s="138"/>
      <c r="BN513" s="138"/>
      <c r="BO513" s="138"/>
      <c r="BP513" s="138"/>
      <c r="BQ513" s="138"/>
      <c r="BT513" s="138"/>
      <c r="CD513" s="138"/>
      <c r="CN513" s="138"/>
      <c r="CX513" s="138"/>
      <c r="DH513" s="138"/>
      <c r="DR513" s="138"/>
      <c r="EB513" s="138"/>
      <c r="EL513" s="138"/>
      <c r="EV513" s="138"/>
      <c r="FF513" s="138"/>
      <c r="FP513" s="138"/>
      <c r="FZ513" s="138"/>
      <c r="GJ513" s="138"/>
      <c r="GT513" s="138"/>
      <c r="HD513" s="138"/>
      <c r="HN513" s="138"/>
      <c r="HX513" s="138"/>
      <c r="IH513" s="138"/>
    </row>
    <row xmlns:x14ac="http://schemas.microsoft.com/office/spreadsheetml/2009/9/ac" r="514" s="3" customFormat="true" x14ac:dyDescent="0.25">
      <c r="A514" s="414"/>
      <c r="B514" s="138"/>
      <c r="L514" s="138"/>
      <c r="V514" s="138"/>
      <c r="AF514" s="138"/>
      <c r="AP514" s="138"/>
      <c r="AZ514" s="138"/>
      <c r="BJ514" s="138"/>
      <c r="BK514" s="138"/>
      <c r="BL514" s="138"/>
      <c r="BM514" s="138"/>
      <c r="BN514" s="138"/>
      <c r="BO514" s="138"/>
      <c r="BP514" s="138"/>
      <c r="BQ514" s="138"/>
      <c r="BT514" s="138"/>
      <c r="CD514" s="138"/>
      <c r="CN514" s="138"/>
      <c r="CX514" s="138"/>
      <c r="DH514" s="138"/>
      <c r="DR514" s="138"/>
      <c r="EB514" s="138"/>
      <c r="EL514" s="138"/>
      <c r="EV514" s="138"/>
      <c r="FF514" s="138"/>
      <c r="FP514" s="138"/>
      <c r="FZ514" s="138"/>
      <c r="GJ514" s="138"/>
      <c r="GT514" s="138"/>
      <c r="HD514" s="138"/>
      <c r="HN514" s="138"/>
      <c r="HX514" s="138"/>
      <c r="IH514" s="138"/>
    </row>
    <row xmlns:x14ac="http://schemas.microsoft.com/office/spreadsheetml/2009/9/ac" r="515" s="3" customFormat="true" x14ac:dyDescent="0.25">
      <c r="A515" s="414"/>
      <c r="B515" s="138"/>
      <c r="L515" s="138"/>
      <c r="V515" s="138"/>
      <c r="AF515" s="138"/>
      <c r="AP515" s="138"/>
      <c r="AZ515" s="138"/>
      <c r="BJ515" s="138"/>
      <c r="BK515" s="138"/>
      <c r="BL515" s="138"/>
      <c r="BM515" s="138"/>
      <c r="BN515" s="138"/>
      <c r="BO515" s="138"/>
      <c r="BP515" s="138"/>
      <c r="BQ515" s="138"/>
      <c r="BT515" s="138"/>
      <c r="CD515" s="138"/>
      <c r="CN515" s="138"/>
      <c r="CX515" s="138"/>
      <c r="DH515" s="138"/>
      <c r="DR515" s="138"/>
      <c r="EB515" s="138"/>
      <c r="EL515" s="138"/>
      <c r="EV515" s="138"/>
      <c r="FF515" s="138"/>
      <c r="FP515" s="138"/>
      <c r="FZ515" s="138"/>
      <c r="GJ515" s="138"/>
      <c r="GT515" s="138"/>
      <c r="HD515" s="138"/>
      <c r="HN515" s="138"/>
      <c r="HX515" s="138"/>
      <c r="IH515" s="138"/>
    </row>
    <row xmlns:x14ac="http://schemas.microsoft.com/office/spreadsheetml/2009/9/ac" r="516" s="3" customFormat="true" x14ac:dyDescent="0.25">
      <c r="A516" s="414"/>
      <c r="B516" s="138"/>
      <c r="L516" s="138"/>
      <c r="V516" s="138"/>
      <c r="AF516" s="138"/>
      <c r="AP516" s="138"/>
      <c r="AZ516" s="138"/>
      <c r="BJ516" s="138"/>
      <c r="BK516" s="138"/>
      <c r="BL516" s="138"/>
      <c r="BM516" s="138"/>
      <c r="BN516" s="138"/>
      <c r="BO516" s="138"/>
      <c r="BP516" s="138"/>
      <c r="BQ516" s="138"/>
      <c r="BT516" s="138"/>
      <c r="CD516" s="138"/>
      <c r="CN516" s="138"/>
      <c r="CX516" s="138"/>
      <c r="DH516" s="138"/>
      <c r="DR516" s="138"/>
      <c r="EB516" s="138"/>
      <c r="EL516" s="138"/>
      <c r="EV516" s="138"/>
      <c r="FF516" s="138"/>
      <c r="FP516" s="138"/>
      <c r="FZ516" s="138"/>
      <c r="GJ516" s="138"/>
      <c r="GT516" s="138"/>
      <c r="HD516" s="138"/>
      <c r="HN516" s="138"/>
      <c r="HX516" s="138"/>
      <c r="IH516" s="138"/>
    </row>
    <row xmlns:x14ac="http://schemas.microsoft.com/office/spreadsheetml/2009/9/ac" r="517" s="3" customFormat="true" x14ac:dyDescent="0.25">
      <c r="A517" s="414"/>
      <c r="B517" s="138"/>
      <c r="L517" s="138"/>
      <c r="V517" s="138"/>
      <c r="AF517" s="138"/>
      <c r="AP517" s="138"/>
      <c r="AZ517" s="138"/>
      <c r="BJ517" s="138"/>
      <c r="BK517" s="138"/>
      <c r="BL517" s="138"/>
      <c r="BM517" s="138"/>
      <c r="BN517" s="138"/>
      <c r="BO517" s="138"/>
      <c r="BP517" s="138"/>
      <c r="BQ517" s="138"/>
      <c r="BT517" s="138"/>
      <c r="CD517" s="138"/>
      <c r="CN517" s="138"/>
      <c r="CX517" s="138"/>
      <c r="DH517" s="138"/>
      <c r="DR517" s="138"/>
      <c r="EB517" s="138"/>
      <c r="EL517" s="138"/>
      <c r="EV517" s="138"/>
      <c r="FF517" s="138"/>
      <c r="FP517" s="138"/>
      <c r="FZ517" s="138"/>
      <c r="GJ517" s="138"/>
      <c r="GT517" s="138"/>
      <c r="HD517" s="138"/>
      <c r="HN517" s="138"/>
      <c r="HX517" s="138"/>
      <c r="IH517" s="138"/>
    </row>
    <row xmlns:x14ac="http://schemas.microsoft.com/office/spreadsheetml/2009/9/ac" r="518" s="3" customFormat="true" x14ac:dyDescent="0.25">
      <c r="A518" s="414"/>
      <c r="B518" s="138"/>
      <c r="L518" s="138"/>
      <c r="V518" s="138"/>
      <c r="AF518" s="138"/>
      <c r="AP518" s="138"/>
      <c r="AZ518" s="138"/>
      <c r="BJ518" s="138"/>
      <c r="BK518" s="138"/>
      <c r="BL518" s="138"/>
      <c r="BM518" s="138"/>
      <c r="BN518" s="138"/>
      <c r="BO518" s="138"/>
      <c r="BP518" s="138"/>
      <c r="BQ518" s="138"/>
      <c r="BT518" s="138"/>
      <c r="CD518" s="138"/>
      <c r="CN518" s="138"/>
      <c r="CX518" s="138"/>
      <c r="DH518" s="138"/>
      <c r="DR518" s="138"/>
      <c r="EB518" s="138"/>
      <c r="EL518" s="138"/>
      <c r="EV518" s="138"/>
      <c r="FF518" s="138"/>
      <c r="FP518" s="138"/>
      <c r="FZ518" s="138"/>
      <c r="GJ518" s="138"/>
      <c r="GT518" s="138"/>
      <c r="HD518" s="138"/>
      <c r="HN518" s="138"/>
      <c r="HX518" s="138"/>
      <c r="IH518" s="138"/>
    </row>
    <row xmlns:x14ac="http://schemas.microsoft.com/office/spreadsheetml/2009/9/ac" r="519" s="3" customFormat="true" x14ac:dyDescent="0.25">
      <c r="A519" s="414"/>
      <c r="B519" s="138"/>
      <c r="L519" s="138"/>
      <c r="V519" s="138"/>
      <c r="AF519" s="138"/>
      <c r="AP519" s="138"/>
      <c r="AZ519" s="138"/>
      <c r="BJ519" s="138"/>
      <c r="BK519" s="138"/>
      <c r="BL519" s="138"/>
      <c r="BM519" s="138"/>
      <c r="BN519" s="138"/>
      <c r="BO519" s="138"/>
      <c r="BP519" s="138"/>
      <c r="BQ519" s="138"/>
      <c r="BT519" s="138"/>
      <c r="CD519" s="138"/>
      <c r="CN519" s="138"/>
      <c r="CX519" s="138"/>
      <c r="DH519" s="138"/>
      <c r="DR519" s="138"/>
      <c r="EB519" s="138"/>
      <c r="EL519" s="138"/>
      <c r="EV519" s="138"/>
      <c r="FF519" s="138"/>
      <c r="FP519" s="138"/>
      <c r="FZ519" s="138"/>
      <c r="GJ519" s="138"/>
      <c r="GT519" s="138"/>
      <c r="HD519" s="138"/>
      <c r="HN519" s="138"/>
      <c r="HX519" s="138"/>
      <c r="IH519" s="138"/>
    </row>
    <row xmlns:x14ac="http://schemas.microsoft.com/office/spreadsheetml/2009/9/ac" r="520" s="3" customFormat="true" x14ac:dyDescent="0.25">
      <c r="A520" s="414"/>
      <c r="B520" s="138"/>
      <c r="L520" s="138"/>
      <c r="V520" s="138"/>
      <c r="AF520" s="138"/>
      <c r="AP520" s="138"/>
      <c r="AZ520" s="138"/>
      <c r="BJ520" s="138"/>
      <c r="BK520" s="138"/>
      <c r="BL520" s="138"/>
      <c r="BM520" s="138"/>
      <c r="BN520" s="138"/>
      <c r="BO520" s="138"/>
      <c r="BP520" s="138"/>
      <c r="BQ520" s="138"/>
      <c r="BT520" s="138"/>
      <c r="CD520" s="138"/>
      <c r="CN520" s="138"/>
      <c r="CX520" s="138"/>
      <c r="DH520" s="138"/>
      <c r="DR520" s="138"/>
      <c r="EB520" s="138"/>
      <c r="EL520" s="138"/>
      <c r="EV520" s="138"/>
      <c r="FF520" s="138"/>
      <c r="FP520" s="138"/>
      <c r="FZ520" s="138"/>
      <c r="GJ520" s="138"/>
      <c r="GT520" s="138"/>
      <c r="HD520" s="138"/>
      <c r="HN520" s="138"/>
      <c r="HX520" s="138"/>
      <c r="IH520" s="138"/>
    </row>
    <row xmlns:x14ac="http://schemas.microsoft.com/office/spreadsheetml/2009/9/ac" r="521" s="3" customFormat="true" x14ac:dyDescent="0.25">
      <c r="A521" s="414"/>
      <c r="B521" s="138"/>
      <c r="L521" s="138"/>
      <c r="V521" s="138"/>
      <c r="AF521" s="138"/>
      <c r="AP521" s="138"/>
      <c r="AZ521" s="138"/>
      <c r="BJ521" s="138"/>
      <c r="BK521" s="138"/>
      <c r="BL521" s="138"/>
      <c r="BM521" s="138"/>
      <c r="BN521" s="138"/>
      <c r="BO521" s="138"/>
      <c r="BP521" s="138"/>
      <c r="BQ521" s="138"/>
      <c r="BT521" s="138"/>
      <c r="CD521" s="138"/>
      <c r="CN521" s="138"/>
      <c r="CX521" s="138"/>
      <c r="DH521" s="138"/>
      <c r="DR521" s="138"/>
      <c r="EB521" s="138"/>
      <c r="EL521" s="138"/>
      <c r="EV521" s="138"/>
      <c r="FF521" s="138"/>
      <c r="FP521" s="138"/>
      <c r="FZ521" s="138"/>
      <c r="GJ521" s="138"/>
      <c r="GT521" s="138"/>
      <c r="HD521" s="138"/>
      <c r="HN521" s="138"/>
      <c r="HX521" s="138"/>
      <c r="IH521" s="138"/>
    </row>
    <row xmlns:x14ac="http://schemas.microsoft.com/office/spreadsheetml/2009/9/ac" r="522" s="3" customFormat="true" x14ac:dyDescent="0.25">
      <c r="A522" s="414"/>
      <c r="B522" s="138"/>
      <c r="L522" s="138"/>
      <c r="V522" s="138"/>
      <c r="AF522" s="138"/>
      <c r="AP522" s="138"/>
      <c r="AZ522" s="138"/>
      <c r="BJ522" s="138"/>
      <c r="BK522" s="138"/>
      <c r="BL522" s="138"/>
      <c r="BM522" s="138"/>
      <c r="BN522" s="138"/>
      <c r="BO522" s="138"/>
      <c r="BP522" s="138"/>
      <c r="BQ522" s="138"/>
      <c r="BT522" s="138"/>
      <c r="CD522" s="138"/>
      <c r="CN522" s="138"/>
      <c r="CX522" s="138"/>
      <c r="DH522" s="138"/>
      <c r="DR522" s="138"/>
      <c r="EB522" s="138"/>
      <c r="EL522" s="138"/>
      <c r="EV522" s="138"/>
      <c r="FF522" s="138"/>
      <c r="FP522" s="138"/>
      <c r="FZ522" s="138"/>
      <c r="GJ522" s="138"/>
      <c r="GT522" s="138"/>
      <c r="HD522" s="138"/>
      <c r="HN522" s="138"/>
      <c r="HX522" s="138"/>
      <c r="IH522" s="138"/>
    </row>
    <row xmlns:x14ac="http://schemas.microsoft.com/office/spreadsheetml/2009/9/ac" r="523" s="3" customFormat="true" x14ac:dyDescent="0.25">
      <c r="A523" s="414"/>
      <c r="B523" s="138"/>
      <c r="L523" s="138"/>
      <c r="V523" s="138"/>
      <c r="AF523" s="138"/>
      <c r="AP523" s="138"/>
      <c r="AZ523" s="138"/>
      <c r="BJ523" s="138"/>
      <c r="BK523" s="138"/>
      <c r="BL523" s="138"/>
      <c r="BM523" s="138"/>
      <c r="BN523" s="138"/>
      <c r="BO523" s="138"/>
      <c r="BP523" s="138"/>
      <c r="BQ523" s="138"/>
      <c r="BT523" s="138"/>
      <c r="CD523" s="138"/>
      <c r="CN523" s="138"/>
      <c r="CX523" s="138"/>
      <c r="DH523" s="138"/>
      <c r="DR523" s="138"/>
      <c r="EB523" s="138"/>
      <c r="EL523" s="138"/>
      <c r="EV523" s="138"/>
      <c r="FF523" s="138"/>
      <c r="FP523" s="138"/>
      <c r="FZ523" s="138"/>
      <c r="GJ523" s="138"/>
      <c r="GT523" s="138"/>
      <c r="HD523" s="138"/>
      <c r="HN523" s="138"/>
      <c r="HX523" s="138"/>
      <c r="IH523" s="138"/>
    </row>
    <row xmlns:x14ac="http://schemas.microsoft.com/office/spreadsheetml/2009/9/ac" r="524" s="3" customFormat="true" x14ac:dyDescent="0.25">
      <c r="A524" s="414"/>
      <c r="B524" s="138"/>
      <c r="L524" s="138"/>
      <c r="V524" s="138"/>
      <c r="AF524" s="138"/>
      <c r="AP524" s="138"/>
      <c r="AZ524" s="138"/>
      <c r="BJ524" s="138"/>
      <c r="BK524" s="138"/>
      <c r="BL524" s="138"/>
      <c r="BM524" s="138"/>
      <c r="BN524" s="138"/>
      <c r="BO524" s="138"/>
      <c r="BP524" s="138"/>
      <c r="BQ524" s="138"/>
      <c r="BT524" s="138"/>
      <c r="CD524" s="138"/>
      <c r="CN524" s="138"/>
      <c r="CX524" s="138"/>
      <c r="DH524" s="138"/>
      <c r="DR524" s="138"/>
      <c r="EB524" s="138"/>
      <c r="EL524" s="138"/>
      <c r="EV524" s="138"/>
      <c r="FF524" s="138"/>
      <c r="FP524" s="138"/>
      <c r="FZ524" s="138"/>
      <c r="GJ524" s="138"/>
      <c r="GT524" s="138"/>
      <c r="HD524" s="138"/>
      <c r="HN524" s="138"/>
      <c r="HX524" s="138"/>
      <c r="IH524" s="138"/>
    </row>
    <row xmlns:x14ac="http://schemas.microsoft.com/office/spreadsheetml/2009/9/ac" r="525" s="3" customFormat="true" x14ac:dyDescent="0.25">
      <c r="A525" s="414"/>
      <c r="B525" s="138"/>
      <c r="L525" s="138"/>
      <c r="V525" s="138"/>
      <c r="AF525" s="138"/>
      <c r="AP525" s="138"/>
      <c r="AZ525" s="138"/>
      <c r="BJ525" s="138"/>
      <c r="BK525" s="138"/>
      <c r="BL525" s="138"/>
      <c r="BM525" s="138"/>
      <c r="BN525" s="138"/>
      <c r="BO525" s="138"/>
      <c r="BP525" s="138"/>
      <c r="BQ525" s="138"/>
      <c r="BT525" s="138"/>
      <c r="CD525" s="138"/>
      <c r="CN525" s="138"/>
      <c r="CX525" s="138"/>
      <c r="DH525" s="138"/>
      <c r="DR525" s="138"/>
      <c r="EB525" s="138"/>
      <c r="EL525" s="138"/>
      <c r="EV525" s="138"/>
      <c r="FF525" s="138"/>
      <c r="FP525" s="138"/>
      <c r="FZ525" s="138"/>
      <c r="GJ525" s="138"/>
      <c r="GT525" s="138"/>
      <c r="HD525" s="138"/>
      <c r="HN525" s="138"/>
      <c r="HX525" s="138"/>
      <c r="IH525" s="138"/>
    </row>
    <row xmlns:x14ac="http://schemas.microsoft.com/office/spreadsheetml/2009/9/ac" r="526" s="3" customFormat="true" x14ac:dyDescent="0.25">
      <c r="A526" s="414"/>
      <c r="B526" s="138"/>
      <c r="L526" s="138"/>
      <c r="V526" s="138"/>
      <c r="AF526" s="138"/>
      <c r="AP526" s="138"/>
      <c r="AZ526" s="138"/>
      <c r="BJ526" s="138"/>
      <c r="BK526" s="138"/>
      <c r="BL526" s="138"/>
      <c r="BM526" s="138"/>
      <c r="BN526" s="138"/>
      <c r="BO526" s="138"/>
      <c r="BP526" s="138"/>
      <c r="BQ526" s="138"/>
      <c r="BT526" s="138"/>
      <c r="CD526" s="138"/>
      <c r="CN526" s="138"/>
      <c r="CX526" s="138"/>
      <c r="DH526" s="138"/>
      <c r="DR526" s="138"/>
      <c r="EB526" s="138"/>
      <c r="EL526" s="138"/>
      <c r="EV526" s="138"/>
      <c r="FF526" s="138"/>
      <c r="FP526" s="138"/>
      <c r="FZ526" s="138"/>
      <c r="GJ526" s="138"/>
      <c r="GT526" s="138"/>
      <c r="HD526" s="138"/>
      <c r="HN526" s="138"/>
      <c r="HX526" s="138"/>
      <c r="IH526" s="138"/>
    </row>
    <row xmlns:x14ac="http://schemas.microsoft.com/office/spreadsheetml/2009/9/ac" r="527" s="3" customFormat="true" x14ac:dyDescent="0.25">
      <c r="A527" s="414"/>
      <c r="B527" s="138"/>
      <c r="L527" s="138"/>
      <c r="V527" s="138"/>
      <c r="AF527" s="138"/>
      <c r="AP527" s="138"/>
      <c r="AZ527" s="138"/>
      <c r="BJ527" s="138"/>
      <c r="BK527" s="138"/>
      <c r="BL527" s="138"/>
      <c r="BM527" s="138"/>
      <c r="BN527" s="138"/>
      <c r="BO527" s="138"/>
      <c r="BP527" s="138"/>
      <c r="BQ527" s="138"/>
      <c r="BT527" s="138"/>
      <c r="CD527" s="138"/>
      <c r="CN527" s="138"/>
      <c r="CX527" s="138"/>
      <c r="DH527" s="138"/>
      <c r="DR527" s="138"/>
      <c r="EB527" s="138"/>
      <c r="EL527" s="138"/>
      <c r="EV527" s="138"/>
      <c r="FF527" s="138"/>
      <c r="FP527" s="138"/>
      <c r="FZ527" s="138"/>
      <c r="GJ527" s="138"/>
      <c r="GT527" s="138"/>
      <c r="HD527" s="138"/>
      <c r="HN527" s="138"/>
      <c r="HX527" s="138"/>
      <c r="IH527" s="138"/>
    </row>
    <row xmlns:x14ac="http://schemas.microsoft.com/office/spreadsheetml/2009/9/ac" r="528" s="3" customFormat="true" x14ac:dyDescent="0.25">
      <c r="A528" s="414"/>
      <c r="B528" s="138"/>
      <c r="L528" s="138"/>
      <c r="V528" s="138"/>
      <c r="AF528" s="138"/>
      <c r="AP528" s="138"/>
      <c r="AZ528" s="138"/>
      <c r="BJ528" s="138"/>
      <c r="BK528" s="138"/>
      <c r="BL528" s="138"/>
      <c r="BM528" s="138"/>
      <c r="BN528" s="138"/>
      <c r="BO528" s="138"/>
      <c r="BP528" s="138"/>
      <c r="BQ528" s="138"/>
      <c r="BT528" s="138"/>
      <c r="CD528" s="138"/>
      <c r="CN528" s="138"/>
      <c r="CX528" s="138"/>
      <c r="DH528" s="138"/>
      <c r="DR528" s="138"/>
      <c r="EB528" s="138"/>
      <c r="EL528" s="138"/>
      <c r="EV528" s="138"/>
      <c r="FF528" s="138"/>
      <c r="FP528" s="138"/>
      <c r="FZ528" s="138"/>
      <c r="GJ528" s="138"/>
      <c r="GT528" s="138"/>
      <c r="HD528" s="138"/>
      <c r="HN528" s="138"/>
      <c r="HX528" s="138"/>
      <c r="IH528" s="138"/>
    </row>
    <row xmlns:x14ac="http://schemas.microsoft.com/office/spreadsheetml/2009/9/ac" r="529" s="3" customFormat="true" x14ac:dyDescent="0.25">
      <c r="A529" s="414"/>
      <c r="B529" s="138"/>
      <c r="L529" s="138"/>
      <c r="V529" s="138"/>
      <c r="AF529" s="138"/>
      <c r="AP529" s="138"/>
      <c r="AZ529" s="138"/>
      <c r="BJ529" s="138"/>
      <c r="BK529" s="138"/>
      <c r="BL529" s="138"/>
      <c r="BM529" s="138"/>
      <c r="BN529" s="138"/>
      <c r="BO529" s="138"/>
      <c r="BP529" s="138"/>
      <c r="BQ529" s="138"/>
      <c r="BT529" s="138"/>
      <c r="CD529" s="138"/>
      <c r="CN529" s="138"/>
      <c r="CX529" s="138"/>
      <c r="DH529" s="138"/>
      <c r="DR529" s="138"/>
      <c r="EB529" s="138"/>
      <c r="EL529" s="138"/>
      <c r="EV529" s="138"/>
      <c r="FF529" s="138"/>
      <c r="FP529" s="138"/>
      <c r="FZ529" s="138"/>
      <c r="GJ529" s="138"/>
      <c r="GT529" s="138"/>
      <c r="HD529" s="138"/>
      <c r="HN529" s="138"/>
      <c r="HX529" s="138"/>
      <c r="IH529" s="138"/>
    </row>
    <row xmlns:x14ac="http://schemas.microsoft.com/office/spreadsheetml/2009/9/ac" r="530" s="3" customFormat="true" x14ac:dyDescent="0.25">
      <c r="A530" s="414"/>
      <c r="B530" s="138"/>
      <c r="L530" s="138"/>
      <c r="V530" s="138"/>
      <c r="AF530" s="138"/>
      <c r="AP530" s="138"/>
      <c r="AZ530" s="138"/>
      <c r="BJ530" s="138"/>
      <c r="BK530" s="138"/>
      <c r="BL530" s="138"/>
      <c r="BM530" s="138"/>
      <c r="BN530" s="138"/>
      <c r="BO530" s="138"/>
      <c r="BP530" s="138"/>
      <c r="BQ530" s="138"/>
      <c r="BT530" s="138"/>
      <c r="CD530" s="138"/>
      <c r="CN530" s="138"/>
      <c r="CX530" s="138"/>
      <c r="DH530" s="138"/>
      <c r="DR530" s="138"/>
      <c r="EB530" s="138"/>
      <c r="EL530" s="138"/>
      <c r="EV530" s="138"/>
      <c r="FF530" s="138"/>
      <c r="FP530" s="138"/>
      <c r="FZ530" s="138"/>
      <c r="GJ530" s="138"/>
      <c r="GT530" s="138"/>
      <c r="HD530" s="138"/>
      <c r="HN530" s="138"/>
      <c r="HX530" s="138"/>
      <c r="IH530" s="138"/>
    </row>
    <row xmlns:x14ac="http://schemas.microsoft.com/office/spreadsheetml/2009/9/ac" r="531" s="3" customFormat="true" x14ac:dyDescent="0.25">
      <c r="A531" s="414"/>
      <c r="B531" s="138"/>
      <c r="L531" s="138"/>
      <c r="V531" s="138"/>
      <c r="AF531" s="138"/>
      <c r="AP531" s="138"/>
      <c r="AZ531" s="138"/>
      <c r="BJ531" s="138"/>
      <c r="BK531" s="138"/>
      <c r="BL531" s="138"/>
      <c r="BM531" s="138"/>
      <c r="BN531" s="138"/>
      <c r="BO531" s="138"/>
      <c r="BP531" s="138"/>
      <c r="BQ531" s="138"/>
      <c r="BT531" s="138"/>
      <c r="CD531" s="138"/>
      <c r="CN531" s="138"/>
      <c r="CX531" s="138"/>
      <c r="DH531" s="138"/>
      <c r="DR531" s="138"/>
      <c r="EB531" s="138"/>
      <c r="EL531" s="138"/>
      <c r="EV531" s="138"/>
      <c r="FF531" s="138"/>
      <c r="FP531" s="138"/>
      <c r="FZ531" s="138"/>
      <c r="GJ531" s="138"/>
      <c r="GT531" s="138"/>
      <c r="HD531" s="138"/>
      <c r="HN531" s="138"/>
      <c r="HX531" s="138"/>
      <c r="IH531" s="138"/>
    </row>
    <row xmlns:x14ac="http://schemas.microsoft.com/office/spreadsheetml/2009/9/ac" r="532" s="3" customFormat="true" x14ac:dyDescent="0.25">
      <c r="A532" s="414"/>
      <c r="B532" s="138"/>
      <c r="L532" s="138"/>
      <c r="V532" s="138"/>
      <c r="AF532" s="138"/>
      <c r="AP532" s="138"/>
      <c r="AZ532" s="138"/>
      <c r="BJ532" s="138"/>
      <c r="BK532" s="138"/>
      <c r="BL532" s="138"/>
      <c r="BM532" s="138"/>
      <c r="BN532" s="138"/>
      <c r="BO532" s="138"/>
      <c r="BP532" s="138"/>
      <c r="BQ532" s="138"/>
      <c r="BT532" s="138"/>
      <c r="CD532" s="138"/>
      <c r="CN532" s="138"/>
      <c r="CX532" s="138"/>
      <c r="DH532" s="138"/>
      <c r="DR532" s="138"/>
      <c r="EB532" s="138"/>
      <c r="EL532" s="138"/>
      <c r="EV532" s="138"/>
      <c r="FF532" s="138"/>
      <c r="FP532" s="138"/>
      <c r="FZ532" s="138"/>
      <c r="GJ532" s="138"/>
      <c r="GT532" s="138"/>
      <c r="HD532" s="138"/>
      <c r="HN532" s="138"/>
      <c r="HX532" s="138"/>
      <c r="IH532" s="138"/>
    </row>
    <row xmlns:x14ac="http://schemas.microsoft.com/office/spreadsheetml/2009/9/ac" r="533" s="3" customFormat="true" x14ac:dyDescent="0.25">
      <c r="A533" s="414"/>
      <c r="B533" s="138"/>
      <c r="L533" s="138"/>
      <c r="V533" s="138"/>
      <c r="AF533" s="138"/>
      <c r="AP533" s="138"/>
      <c r="AZ533" s="138"/>
      <c r="BJ533" s="138"/>
      <c r="BK533" s="138"/>
      <c r="BL533" s="138"/>
      <c r="BM533" s="138"/>
      <c r="BN533" s="138"/>
      <c r="BO533" s="138"/>
      <c r="BP533" s="138"/>
      <c r="BQ533" s="138"/>
      <c r="BT533" s="138"/>
      <c r="CD533" s="138"/>
      <c r="CN533" s="138"/>
      <c r="CX533" s="138"/>
      <c r="DH533" s="138"/>
      <c r="DR533" s="138"/>
      <c r="EB533" s="138"/>
      <c r="EL533" s="138"/>
      <c r="EV533" s="138"/>
      <c r="FF533" s="138"/>
      <c r="FP533" s="138"/>
      <c r="FZ533" s="138"/>
      <c r="GJ533" s="138"/>
      <c r="GT533" s="138"/>
      <c r="HD533" s="138"/>
      <c r="HN533" s="138"/>
      <c r="HX533" s="138"/>
      <c r="IH533" s="138"/>
    </row>
    <row xmlns:x14ac="http://schemas.microsoft.com/office/spreadsheetml/2009/9/ac" r="534" s="3" customFormat="true" x14ac:dyDescent="0.25">
      <c r="A534" s="414"/>
      <c r="B534" s="138"/>
      <c r="L534" s="138"/>
      <c r="V534" s="138"/>
      <c r="AF534" s="138"/>
      <c r="AP534" s="138"/>
      <c r="AZ534" s="138"/>
      <c r="BJ534" s="138"/>
      <c r="BK534" s="138"/>
      <c r="BL534" s="138"/>
      <c r="BM534" s="138"/>
      <c r="BN534" s="138"/>
      <c r="BO534" s="138"/>
      <c r="BP534" s="138"/>
      <c r="BQ534" s="138"/>
      <c r="BT534" s="138"/>
      <c r="CD534" s="138"/>
      <c r="CN534" s="138"/>
      <c r="CX534" s="138"/>
      <c r="DH534" s="138"/>
      <c r="DR534" s="138"/>
      <c r="EB534" s="138"/>
      <c r="EL534" s="138"/>
      <c r="EV534" s="138"/>
      <c r="FF534" s="138"/>
      <c r="FP534" s="138"/>
      <c r="FZ534" s="138"/>
      <c r="GJ534" s="138"/>
      <c r="GT534" s="138"/>
      <c r="HD534" s="138"/>
      <c r="HN534" s="138"/>
      <c r="HX534" s="138"/>
      <c r="IH534" s="138"/>
    </row>
    <row xmlns:x14ac="http://schemas.microsoft.com/office/spreadsheetml/2009/9/ac" r="535" s="3" customFormat="true" x14ac:dyDescent="0.25">
      <c r="A535" s="414"/>
      <c r="B535" s="138"/>
      <c r="L535" s="138"/>
      <c r="V535" s="138"/>
      <c r="AF535" s="138"/>
      <c r="AP535" s="138"/>
      <c r="AZ535" s="138"/>
      <c r="BJ535" s="138"/>
      <c r="BK535" s="138"/>
      <c r="BL535" s="138"/>
      <c r="BM535" s="138"/>
      <c r="BN535" s="138"/>
      <c r="BO535" s="138"/>
      <c r="BP535" s="138"/>
      <c r="BQ535" s="138"/>
      <c r="BT535" s="138"/>
      <c r="CD535" s="138"/>
      <c r="CN535" s="138"/>
      <c r="CX535" s="138"/>
      <c r="DH535" s="138"/>
      <c r="DR535" s="138"/>
      <c r="EB535" s="138"/>
      <c r="EL535" s="138"/>
      <c r="EV535" s="138"/>
      <c r="FF535" s="138"/>
      <c r="FP535" s="138"/>
      <c r="FZ535" s="138"/>
      <c r="GJ535" s="138"/>
      <c r="GT535" s="138"/>
      <c r="HD535" s="138"/>
      <c r="HN535" s="138"/>
      <c r="HX535" s="138"/>
      <c r="IH535" s="138"/>
    </row>
    <row xmlns:x14ac="http://schemas.microsoft.com/office/spreadsheetml/2009/9/ac" r="536" s="3" customFormat="true" x14ac:dyDescent="0.25">
      <c r="A536" s="414"/>
      <c r="B536" s="138"/>
      <c r="L536" s="138"/>
      <c r="V536" s="138"/>
      <c r="AF536" s="138"/>
      <c r="AP536" s="138"/>
      <c r="AZ536" s="138"/>
      <c r="BJ536" s="138"/>
      <c r="BK536" s="138"/>
      <c r="BL536" s="138"/>
      <c r="BM536" s="138"/>
      <c r="BN536" s="138"/>
      <c r="BO536" s="138"/>
      <c r="BP536" s="138"/>
      <c r="BQ536" s="138"/>
      <c r="BT536" s="138"/>
      <c r="CD536" s="138"/>
      <c r="CN536" s="138"/>
      <c r="CX536" s="138"/>
      <c r="DH536" s="138"/>
      <c r="DR536" s="138"/>
      <c r="EB536" s="138"/>
      <c r="EL536" s="138"/>
      <c r="EV536" s="138"/>
      <c r="FF536" s="138"/>
      <c r="FP536" s="138"/>
      <c r="FZ536" s="138"/>
      <c r="GJ536" s="138"/>
      <c r="GT536" s="138"/>
      <c r="HD536" s="138"/>
      <c r="HN536" s="138"/>
      <c r="HX536" s="138"/>
      <c r="IH536" s="138"/>
    </row>
    <row xmlns:x14ac="http://schemas.microsoft.com/office/spreadsheetml/2009/9/ac" r="537" s="3" customFormat="true" x14ac:dyDescent="0.25">
      <c r="A537" s="414"/>
      <c r="B537" s="138"/>
      <c r="L537" s="138"/>
      <c r="V537" s="138"/>
      <c r="AF537" s="138"/>
      <c r="AP537" s="138"/>
      <c r="AZ537" s="138"/>
      <c r="BJ537" s="138"/>
      <c r="BK537" s="138"/>
      <c r="BL537" s="138"/>
      <c r="BM537" s="138"/>
      <c r="BN537" s="138"/>
      <c r="BO537" s="138"/>
      <c r="BP537" s="138"/>
      <c r="BQ537" s="138"/>
      <c r="BT537" s="138"/>
      <c r="CD537" s="138"/>
      <c r="CN537" s="138"/>
      <c r="CX537" s="138"/>
      <c r="DH537" s="138"/>
      <c r="DR537" s="138"/>
      <c r="EB537" s="138"/>
      <c r="EL537" s="138"/>
      <c r="EV537" s="138"/>
      <c r="FF537" s="138"/>
      <c r="FP537" s="138"/>
      <c r="FZ537" s="138"/>
      <c r="GJ537" s="138"/>
      <c r="GT537" s="138"/>
      <c r="HD537" s="138"/>
      <c r="HN537" s="138"/>
      <c r="HX537" s="138"/>
      <c r="IH537" s="138"/>
    </row>
    <row xmlns:x14ac="http://schemas.microsoft.com/office/spreadsheetml/2009/9/ac" r="538" s="3" customFormat="true" x14ac:dyDescent="0.25">
      <c r="A538" s="414"/>
      <c r="B538" s="138"/>
      <c r="L538" s="138"/>
      <c r="V538" s="138"/>
      <c r="AF538" s="138"/>
      <c r="AP538" s="138"/>
      <c r="AZ538" s="138"/>
      <c r="BJ538" s="138"/>
      <c r="BK538" s="138"/>
      <c r="BL538" s="138"/>
      <c r="BM538" s="138"/>
      <c r="BN538" s="138"/>
      <c r="BO538" s="138"/>
      <c r="BP538" s="138"/>
      <c r="BQ538" s="138"/>
      <c r="BT538" s="138"/>
      <c r="CD538" s="138"/>
      <c r="CN538" s="138"/>
      <c r="CX538" s="138"/>
      <c r="DH538" s="138"/>
      <c r="DR538" s="138"/>
      <c r="EB538" s="138"/>
      <c r="EL538" s="138"/>
      <c r="EV538" s="138"/>
      <c r="FF538" s="138"/>
      <c r="FP538" s="138"/>
      <c r="FZ538" s="138"/>
      <c r="GJ538" s="138"/>
      <c r="GT538" s="138"/>
      <c r="HD538" s="138"/>
      <c r="HN538" s="138"/>
      <c r="HX538" s="138"/>
      <c r="IH538" s="138"/>
    </row>
    <row xmlns:x14ac="http://schemas.microsoft.com/office/spreadsheetml/2009/9/ac" r="539" s="3" customFormat="true" x14ac:dyDescent="0.25">
      <c r="A539" s="414"/>
      <c r="B539" s="138"/>
      <c r="L539" s="138"/>
      <c r="V539" s="138"/>
      <c r="AF539" s="138"/>
      <c r="AP539" s="138"/>
      <c r="AZ539" s="138"/>
      <c r="BJ539" s="138"/>
      <c r="BK539" s="138"/>
      <c r="BL539" s="138"/>
      <c r="BM539" s="138"/>
      <c r="BN539" s="138"/>
      <c r="BO539" s="138"/>
      <c r="BP539" s="138"/>
      <c r="BQ539" s="138"/>
      <c r="BT539" s="138"/>
      <c r="CD539" s="138"/>
      <c r="CN539" s="138"/>
      <c r="CX539" s="138"/>
      <c r="DH539" s="138"/>
      <c r="DR539" s="138"/>
      <c r="EB539" s="138"/>
      <c r="EL539" s="138"/>
      <c r="EV539" s="138"/>
      <c r="FF539" s="138"/>
      <c r="FP539" s="138"/>
      <c r="FZ539" s="138"/>
      <c r="GJ539" s="138"/>
      <c r="GT539" s="138"/>
      <c r="HD539" s="138"/>
      <c r="HN539" s="138"/>
      <c r="HX539" s="138"/>
      <c r="IH539" s="138"/>
    </row>
    <row xmlns:x14ac="http://schemas.microsoft.com/office/spreadsheetml/2009/9/ac" r="540" s="3" customFormat="true" x14ac:dyDescent="0.25">
      <c r="A540" s="414"/>
      <c r="B540" s="138"/>
      <c r="L540" s="138"/>
      <c r="V540" s="138"/>
      <c r="AF540" s="138"/>
      <c r="AP540" s="138"/>
      <c r="AZ540" s="138"/>
      <c r="BJ540" s="138"/>
      <c r="BK540" s="138"/>
      <c r="BL540" s="138"/>
      <c r="BM540" s="138"/>
      <c r="BN540" s="138"/>
      <c r="BO540" s="138"/>
      <c r="BP540" s="138"/>
      <c r="BQ540" s="138"/>
      <c r="BT540" s="138"/>
      <c r="CD540" s="138"/>
      <c r="CN540" s="138"/>
      <c r="CX540" s="138"/>
      <c r="DH540" s="138"/>
      <c r="DR540" s="138"/>
      <c r="EB540" s="138"/>
      <c r="EL540" s="138"/>
      <c r="EV540" s="138"/>
      <c r="FF540" s="138"/>
      <c r="FP540" s="138"/>
      <c r="FZ540" s="138"/>
      <c r="GJ540" s="138"/>
      <c r="GT540" s="138"/>
      <c r="HD540" s="138"/>
      <c r="HN540" s="138"/>
      <c r="HX540" s="138"/>
      <c r="IH540" s="138"/>
    </row>
    <row xmlns:x14ac="http://schemas.microsoft.com/office/spreadsheetml/2009/9/ac" r="541" s="3" customFormat="true" x14ac:dyDescent="0.25">
      <c r="A541" s="414"/>
      <c r="B541" s="138"/>
      <c r="L541" s="138"/>
      <c r="V541" s="138"/>
      <c r="AF541" s="138"/>
      <c r="AP541" s="138"/>
      <c r="AZ541" s="138"/>
      <c r="BJ541" s="138"/>
      <c r="BK541" s="138"/>
      <c r="BL541" s="138"/>
      <c r="BM541" s="138"/>
      <c r="BN541" s="138"/>
      <c r="BO541" s="138"/>
      <c r="BP541" s="138"/>
      <c r="BQ541" s="138"/>
      <c r="BT541" s="138"/>
      <c r="CD541" s="138"/>
      <c r="CN541" s="138"/>
      <c r="CX541" s="138"/>
      <c r="DH541" s="138"/>
      <c r="DR541" s="138"/>
      <c r="EB541" s="138"/>
      <c r="EL541" s="138"/>
      <c r="EV541" s="138"/>
      <c r="FF541" s="138"/>
      <c r="FP541" s="138"/>
      <c r="FZ541" s="138"/>
      <c r="GJ541" s="138"/>
      <c r="GT541" s="138"/>
      <c r="HD541" s="138"/>
      <c r="HN541" s="138"/>
      <c r="HX541" s="138"/>
      <c r="IH541" s="138"/>
    </row>
    <row xmlns:x14ac="http://schemas.microsoft.com/office/spreadsheetml/2009/9/ac" r="542" s="3" customFormat="true" x14ac:dyDescent="0.25">
      <c r="A542" s="414"/>
      <c r="B542" s="138"/>
      <c r="L542" s="138"/>
      <c r="V542" s="138"/>
      <c r="AF542" s="138"/>
      <c r="AP542" s="138"/>
      <c r="AZ542" s="138"/>
      <c r="BJ542" s="138"/>
      <c r="BK542" s="138"/>
      <c r="BL542" s="138"/>
      <c r="BM542" s="138"/>
      <c r="BN542" s="138"/>
      <c r="BO542" s="138"/>
      <c r="BP542" s="138"/>
      <c r="BQ542" s="138"/>
      <c r="BT542" s="138"/>
      <c r="CD542" s="138"/>
      <c r="CN542" s="138"/>
      <c r="CX542" s="138"/>
      <c r="DH542" s="138"/>
      <c r="DR542" s="138"/>
      <c r="EB542" s="138"/>
      <c r="EL542" s="138"/>
      <c r="EV542" s="138"/>
      <c r="FF542" s="138"/>
      <c r="FP542" s="138"/>
      <c r="FZ542" s="138"/>
      <c r="GJ542" s="138"/>
      <c r="GT542" s="138"/>
      <c r="HD542" s="138"/>
      <c r="HN542" s="138"/>
      <c r="HX542" s="138"/>
      <c r="IH542" s="138"/>
    </row>
    <row xmlns:x14ac="http://schemas.microsoft.com/office/spreadsheetml/2009/9/ac" r="543" s="3" customFormat="true" x14ac:dyDescent="0.25">
      <c r="A543" s="414"/>
      <c r="B543" s="138"/>
      <c r="L543" s="138"/>
      <c r="V543" s="138"/>
      <c r="AF543" s="138"/>
      <c r="AP543" s="138"/>
      <c r="AZ543" s="138"/>
      <c r="BJ543" s="138"/>
      <c r="BK543" s="138"/>
      <c r="BL543" s="138"/>
      <c r="BM543" s="138"/>
      <c r="BN543" s="138"/>
      <c r="BO543" s="138"/>
      <c r="BP543" s="138"/>
      <c r="BQ543" s="138"/>
      <c r="BT543" s="138"/>
      <c r="CD543" s="138"/>
      <c r="CN543" s="138"/>
      <c r="CX543" s="138"/>
      <c r="DH543" s="138"/>
      <c r="DR543" s="138"/>
      <c r="EB543" s="138"/>
      <c r="EL543" s="138"/>
      <c r="EV543" s="138"/>
      <c r="FF543" s="138"/>
      <c r="FP543" s="138"/>
      <c r="FZ543" s="138"/>
      <c r="GJ543" s="138"/>
      <c r="GT543" s="138"/>
      <c r="HD543" s="138"/>
      <c r="HN543" s="138"/>
      <c r="HX543" s="138"/>
      <c r="IH543" s="138"/>
    </row>
    <row xmlns:x14ac="http://schemas.microsoft.com/office/spreadsheetml/2009/9/ac" r="544" s="3" customFormat="true" x14ac:dyDescent="0.25">
      <c r="A544" s="414"/>
      <c r="B544" s="138"/>
      <c r="L544" s="138"/>
      <c r="V544" s="138"/>
      <c r="AF544" s="138"/>
      <c r="AP544" s="138"/>
      <c r="AZ544" s="138"/>
      <c r="BJ544" s="138"/>
      <c r="BK544" s="138"/>
      <c r="BL544" s="138"/>
      <c r="BM544" s="138"/>
      <c r="BN544" s="138"/>
      <c r="BO544" s="138"/>
      <c r="BP544" s="138"/>
      <c r="BQ544" s="138"/>
      <c r="BT544" s="138"/>
      <c r="CD544" s="138"/>
      <c r="CN544" s="138"/>
      <c r="CX544" s="138"/>
      <c r="DH544" s="138"/>
      <c r="DR544" s="138"/>
      <c r="EB544" s="138"/>
      <c r="EL544" s="138"/>
      <c r="EV544" s="138"/>
      <c r="FF544" s="138"/>
      <c r="FP544" s="138"/>
      <c r="FZ544" s="138"/>
      <c r="GJ544" s="138"/>
      <c r="GT544" s="138"/>
      <c r="HD544" s="138"/>
      <c r="HN544" s="138"/>
      <c r="HX544" s="138"/>
      <c r="IH544" s="138"/>
    </row>
    <row xmlns:x14ac="http://schemas.microsoft.com/office/spreadsheetml/2009/9/ac" r="545" s="3" customFormat="true" x14ac:dyDescent="0.25">
      <c r="A545" s="414"/>
      <c r="B545" s="138"/>
      <c r="L545" s="138"/>
      <c r="V545" s="138"/>
      <c r="AF545" s="138"/>
      <c r="AP545" s="138"/>
      <c r="AZ545" s="138"/>
      <c r="BJ545" s="138"/>
      <c r="BK545" s="138"/>
      <c r="BL545" s="138"/>
      <c r="BM545" s="138"/>
      <c r="BN545" s="138"/>
      <c r="BO545" s="138"/>
      <c r="BP545" s="138"/>
      <c r="BQ545" s="138"/>
      <c r="BT545" s="138"/>
      <c r="CD545" s="138"/>
      <c r="CN545" s="138"/>
      <c r="CX545" s="138"/>
      <c r="DH545" s="138"/>
      <c r="DR545" s="138"/>
      <c r="EB545" s="138"/>
      <c r="EL545" s="138"/>
      <c r="EV545" s="138"/>
      <c r="FF545" s="138"/>
      <c r="FP545" s="138"/>
      <c r="FZ545" s="138"/>
      <c r="GJ545" s="138"/>
      <c r="GT545" s="138"/>
      <c r="HD545" s="138"/>
      <c r="HN545" s="138"/>
      <c r="HX545" s="138"/>
      <c r="IH545" s="138"/>
    </row>
    <row xmlns:x14ac="http://schemas.microsoft.com/office/spreadsheetml/2009/9/ac" r="546" s="3" customFormat="true" x14ac:dyDescent="0.25">
      <c r="A546" s="414"/>
      <c r="B546" s="138"/>
      <c r="L546" s="138"/>
      <c r="V546" s="138"/>
      <c r="AF546" s="138"/>
      <c r="AP546" s="138"/>
      <c r="AZ546" s="138"/>
      <c r="BJ546" s="138"/>
      <c r="BK546" s="138"/>
      <c r="BL546" s="138"/>
      <c r="BM546" s="138"/>
      <c r="BN546" s="138"/>
      <c r="BO546" s="138"/>
      <c r="BP546" s="138"/>
      <c r="BQ546" s="138"/>
      <c r="BT546" s="138"/>
      <c r="CD546" s="138"/>
      <c r="CN546" s="138"/>
      <c r="CX546" s="138"/>
      <c r="DH546" s="138"/>
      <c r="DR546" s="138"/>
      <c r="EB546" s="138"/>
      <c r="EL546" s="138"/>
      <c r="EV546" s="138"/>
      <c r="FF546" s="138"/>
      <c r="FP546" s="138"/>
      <c r="FZ546" s="138"/>
      <c r="GJ546" s="138"/>
      <c r="GT546" s="138"/>
      <c r="HD546" s="138"/>
      <c r="HN546" s="138"/>
      <c r="HX546" s="138"/>
      <c r="IH546" s="138"/>
    </row>
    <row xmlns:x14ac="http://schemas.microsoft.com/office/spreadsheetml/2009/9/ac" r="547" s="3" customFormat="true" x14ac:dyDescent="0.25">
      <c r="A547" s="414"/>
      <c r="B547" s="138"/>
      <c r="L547" s="138"/>
      <c r="V547" s="138"/>
      <c r="AF547" s="138"/>
      <c r="AP547" s="138"/>
      <c r="AZ547" s="138"/>
      <c r="BJ547" s="138"/>
      <c r="BK547" s="138"/>
      <c r="BL547" s="138"/>
      <c r="BM547" s="138"/>
      <c r="BN547" s="138"/>
      <c r="BO547" s="138"/>
      <c r="BP547" s="138"/>
      <c r="BQ547" s="138"/>
      <c r="BT547" s="138"/>
      <c r="CD547" s="138"/>
      <c r="CN547" s="138"/>
      <c r="CX547" s="138"/>
      <c r="DH547" s="138"/>
      <c r="DR547" s="138"/>
      <c r="EB547" s="138"/>
      <c r="EL547" s="138"/>
      <c r="EV547" s="138"/>
      <c r="FF547" s="138"/>
      <c r="FP547" s="138"/>
      <c r="FZ547" s="138"/>
      <c r="GJ547" s="138"/>
      <c r="GT547" s="138"/>
      <c r="HD547" s="138"/>
      <c r="HN547" s="138"/>
      <c r="HX547" s="138"/>
      <c r="IH547" s="138"/>
    </row>
    <row xmlns:x14ac="http://schemas.microsoft.com/office/spreadsheetml/2009/9/ac" r="548" s="3" customFormat="true" x14ac:dyDescent="0.25">
      <c r="A548" s="414"/>
      <c r="B548" s="138"/>
      <c r="L548" s="138"/>
      <c r="V548" s="138"/>
      <c r="AF548" s="138"/>
      <c r="AP548" s="138"/>
      <c r="AZ548" s="138"/>
      <c r="BJ548" s="138"/>
      <c r="BK548" s="138"/>
      <c r="BL548" s="138"/>
      <c r="BM548" s="138"/>
      <c r="BN548" s="138"/>
      <c r="BO548" s="138"/>
      <c r="BP548" s="138"/>
      <c r="BQ548" s="138"/>
      <c r="BT548" s="138"/>
      <c r="CD548" s="138"/>
      <c r="CN548" s="138"/>
      <c r="CX548" s="138"/>
      <c r="DH548" s="138"/>
      <c r="DR548" s="138"/>
      <c r="EB548" s="138"/>
      <c r="EL548" s="138"/>
      <c r="EV548" s="138"/>
      <c r="FF548" s="138"/>
      <c r="FP548" s="138"/>
      <c r="FZ548" s="138"/>
      <c r="GJ548" s="138"/>
      <c r="GT548" s="138"/>
      <c r="HD548" s="138"/>
      <c r="HN548" s="138"/>
      <c r="HX548" s="138"/>
      <c r="IH548" s="138"/>
    </row>
    <row xmlns:x14ac="http://schemas.microsoft.com/office/spreadsheetml/2009/9/ac" r="549" s="3" customFormat="true" x14ac:dyDescent="0.25">
      <c r="A549" s="414"/>
      <c r="B549" s="138"/>
      <c r="L549" s="138"/>
      <c r="V549" s="138"/>
      <c r="AF549" s="138"/>
      <c r="AP549" s="138"/>
      <c r="AZ549" s="138"/>
      <c r="BJ549" s="138"/>
      <c r="BK549" s="138"/>
      <c r="BL549" s="138"/>
      <c r="BM549" s="138"/>
      <c r="BN549" s="138"/>
      <c r="BO549" s="138"/>
      <c r="BP549" s="138"/>
      <c r="BQ549" s="138"/>
      <c r="BT549" s="138"/>
      <c r="CD549" s="138"/>
      <c r="CN549" s="138"/>
      <c r="CX549" s="138"/>
      <c r="DH549" s="138"/>
      <c r="DR549" s="138"/>
      <c r="EB549" s="138"/>
      <c r="EL549" s="138"/>
      <c r="EV549" s="138"/>
      <c r="FF549" s="138"/>
      <c r="FP549" s="138"/>
      <c r="FZ549" s="138"/>
      <c r="GJ549" s="138"/>
      <c r="GT549" s="138"/>
      <c r="HD549" s="138"/>
      <c r="HN549" s="138"/>
      <c r="HX549" s="138"/>
      <c r="IH549" s="138"/>
    </row>
    <row xmlns:x14ac="http://schemas.microsoft.com/office/spreadsheetml/2009/9/ac" r="550" s="3" customFormat="true" x14ac:dyDescent="0.25">
      <c r="A550" s="414"/>
      <c r="B550" s="138"/>
      <c r="L550" s="138"/>
      <c r="V550" s="138"/>
      <c r="AF550" s="138"/>
      <c r="AP550" s="138"/>
      <c r="AZ550" s="138"/>
      <c r="BJ550" s="138"/>
      <c r="BK550" s="138"/>
      <c r="BL550" s="138"/>
      <c r="BM550" s="138"/>
      <c r="BN550" s="138"/>
      <c r="BO550" s="138"/>
      <c r="BP550" s="138"/>
      <c r="BQ550" s="138"/>
      <c r="BT550" s="138"/>
      <c r="CD550" s="138"/>
      <c r="CN550" s="138"/>
      <c r="CX550" s="138"/>
      <c r="DH550" s="138"/>
      <c r="DR550" s="138"/>
      <c r="EB550" s="138"/>
      <c r="EL550" s="138"/>
      <c r="EV550" s="138"/>
      <c r="FF550" s="138"/>
      <c r="FP550" s="138"/>
      <c r="FZ550" s="138"/>
      <c r="GJ550" s="138"/>
      <c r="GT550" s="138"/>
      <c r="HD550" s="138"/>
      <c r="HN550" s="138"/>
      <c r="HX550" s="138"/>
      <c r="IH550" s="138"/>
    </row>
    <row xmlns:x14ac="http://schemas.microsoft.com/office/spreadsheetml/2009/9/ac" r="551" s="3" customFormat="true" x14ac:dyDescent="0.25">
      <c r="A551" s="414"/>
      <c r="B551" s="138"/>
      <c r="L551" s="138"/>
      <c r="V551" s="138"/>
      <c r="AF551" s="138"/>
      <c r="AP551" s="138"/>
      <c r="AZ551" s="138"/>
      <c r="BJ551" s="138"/>
      <c r="BK551" s="138"/>
      <c r="BL551" s="138"/>
      <c r="BM551" s="138"/>
      <c r="BN551" s="138"/>
      <c r="BO551" s="138"/>
      <c r="BP551" s="138"/>
      <c r="BQ551" s="138"/>
      <c r="BT551" s="138"/>
      <c r="CD551" s="138"/>
      <c r="CN551" s="138"/>
      <c r="CX551" s="138"/>
      <c r="DH551" s="138"/>
      <c r="DR551" s="138"/>
      <c r="EB551" s="138"/>
      <c r="EL551" s="138"/>
      <c r="EV551" s="138"/>
      <c r="FF551" s="138"/>
      <c r="FP551" s="138"/>
      <c r="FZ551" s="138"/>
      <c r="GJ551" s="138"/>
      <c r="GT551" s="138"/>
      <c r="HD551" s="138"/>
      <c r="HN551" s="138"/>
      <c r="HX551" s="138"/>
      <c r="IH551" s="138"/>
    </row>
    <row xmlns:x14ac="http://schemas.microsoft.com/office/spreadsheetml/2009/9/ac" r="552" s="3" customFormat="true" x14ac:dyDescent="0.25">
      <c r="A552" s="414"/>
      <c r="B552" s="138"/>
      <c r="L552" s="138"/>
      <c r="V552" s="138"/>
      <c r="AF552" s="138"/>
      <c r="AP552" s="138"/>
      <c r="AZ552" s="138"/>
      <c r="BJ552" s="138"/>
      <c r="BK552" s="138"/>
      <c r="BL552" s="138"/>
      <c r="BM552" s="138"/>
      <c r="BN552" s="138"/>
      <c r="BO552" s="138"/>
      <c r="BP552" s="138"/>
      <c r="BQ552" s="138"/>
      <c r="BT552" s="138"/>
      <c r="CD552" s="138"/>
      <c r="CN552" s="138"/>
      <c r="CX552" s="138"/>
      <c r="DH552" s="138"/>
      <c r="DR552" s="138"/>
      <c r="EB552" s="138"/>
      <c r="EL552" s="138"/>
      <c r="EV552" s="138"/>
      <c r="FF552" s="138"/>
      <c r="FP552" s="138"/>
      <c r="FZ552" s="138"/>
      <c r="GJ552" s="138"/>
      <c r="GT552" s="138"/>
      <c r="HD552" s="138"/>
      <c r="HN552" s="138"/>
      <c r="HX552" s="138"/>
      <c r="IH552" s="138"/>
    </row>
    <row xmlns:x14ac="http://schemas.microsoft.com/office/spreadsheetml/2009/9/ac" r="553" s="3" customFormat="true" x14ac:dyDescent="0.25">
      <c r="A553" s="414"/>
      <c r="B553" s="138"/>
      <c r="L553" s="138"/>
      <c r="V553" s="138"/>
      <c r="AF553" s="138"/>
      <c r="AP553" s="138"/>
      <c r="AZ553" s="138"/>
      <c r="BJ553" s="138"/>
      <c r="BK553" s="138"/>
      <c r="BL553" s="138"/>
      <c r="BM553" s="138"/>
      <c r="BN553" s="138"/>
      <c r="BO553" s="138"/>
      <c r="BP553" s="138"/>
      <c r="BQ553" s="138"/>
      <c r="BT553" s="138"/>
      <c r="CD553" s="138"/>
      <c r="CN553" s="138"/>
      <c r="CX553" s="138"/>
      <c r="DH553" s="138"/>
      <c r="DR553" s="138"/>
      <c r="EB553" s="138"/>
      <c r="EL553" s="138"/>
      <c r="EV553" s="138"/>
      <c r="FF553" s="138"/>
      <c r="FP553" s="138"/>
      <c r="FZ553" s="138"/>
      <c r="GJ553" s="138"/>
      <c r="GT553" s="138"/>
      <c r="HD553" s="138"/>
      <c r="HN553" s="138"/>
      <c r="HX553" s="138"/>
      <c r="IH553" s="138"/>
    </row>
    <row xmlns:x14ac="http://schemas.microsoft.com/office/spreadsheetml/2009/9/ac" r="554" s="3" customFormat="true" x14ac:dyDescent="0.25">
      <c r="A554" s="414"/>
      <c r="B554" s="138"/>
      <c r="L554" s="138"/>
      <c r="V554" s="138"/>
      <c r="AF554" s="138"/>
      <c r="AP554" s="138"/>
      <c r="AZ554" s="138"/>
      <c r="BJ554" s="138"/>
      <c r="BK554" s="138"/>
      <c r="BL554" s="138"/>
      <c r="BM554" s="138"/>
      <c r="BN554" s="138"/>
      <c r="BO554" s="138"/>
      <c r="BP554" s="138"/>
      <c r="BQ554" s="138"/>
      <c r="BT554" s="138"/>
      <c r="CD554" s="138"/>
      <c r="CN554" s="138"/>
      <c r="CX554" s="138"/>
      <c r="DH554" s="138"/>
      <c r="DR554" s="138"/>
      <c r="EB554" s="138"/>
      <c r="EL554" s="138"/>
      <c r="EV554" s="138"/>
      <c r="FF554" s="138"/>
      <c r="FP554" s="138"/>
      <c r="FZ554" s="138"/>
      <c r="GJ554" s="138"/>
      <c r="GT554" s="138"/>
      <c r="HD554" s="138"/>
      <c r="HN554" s="138"/>
      <c r="HX554" s="138"/>
      <c r="IH554" s="138"/>
    </row>
    <row xmlns:x14ac="http://schemas.microsoft.com/office/spreadsheetml/2009/9/ac" r="555" s="3" customFormat="true" x14ac:dyDescent="0.25">
      <c r="A555" s="414"/>
      <c r="B555" s="138"/>
      <c r="L555" s="138"/>
      <c r="V555" s="138"/>
      <c r="AF555" s="138"/>
      <c r="AP555" s="138"/>
      <c r="AZ555" s="138"/>
      <c r="BJ555" s="138"/>
      <c r="BK555" s="138"/>
      <c r="BL555" s="138"/>
      <c r="BM555" s="138"/>
      <c r="BN555" s="138"/>
      <c r="BO555" s="138"/>
      <c r="BP555" s="138"/>
      <c r="BQ555" s="138"/>
      <c r="BT555" s="138"/>
      <c r="CD555" s="138"/>
      <c r="CN555" s="138"/>
      <c r="CX555" s="138"/>
      <c r="DH555" s="138"/>
      <c r="DR555" s="138"/>
      <c r="EB555" s="138"/>
      <c r="EL555" s="138"/>
      <c r="EV555" s="138"/>
      <c r="FF555" s="138"/>
      <c r="FP555" s="138"/>
      <c r="FZ555" s="138"/>
      <c r="GJ555" s="138"/>
      <c r="GT555" s="138"/>
      <c r="HD555" s="138"/>
      <c r="HN555" s="138"/>
      <c r="HX555" s="138"/>
      <c r="IH555" s="138"/>
    </row>
    <row xmlns:x14ac="http://schemas.microsoft.com/office/spreadsheetml/2009/9/ac" r="556" s="3" customFormat="true" x14ac:dyDescent="0.25">
      <c r="A556" s="414"/>
      <c r="B556" s="138"/>
      <c r="L556" s="138"/>
      <c r="V556" s="138"/>
      <c r="AF556" s="138"/>
      <c r="AP556" s="138"/>
      <c r="AZ556" s="138"/>
      <c r="BJ556" s="138"/>
      <c r="BK556" s="138"/>
      <c r="BL556" s="138"/>
      <c r="BM556" s="138"/>
      <c r="BN556" s="138"/>
      <c r="BO556" s="138"/>
      <c r="BP556" s="138"/>
      <c r="BQ556" s="138"/>
      <c r="BT556" s="138"/>
      <c r="CD556" s="138"/>
      <c r="CN556" s="138"/>
      <c r="CX556" s="138"/>
      <c r="DH556" s="138"/>
      <c r="DR556" s="138"/>
      <c r="EB556" s="138"/>
      <c r="EL556" s="138"/>
      <c r="EV556" s="138"/>
      <c r="FF556" s="138"/>
      <c r="FP556" s="138"/>
      <c r="FZ556" s="138"/>
      <c r="GJ556" s="138"/>
      <c r="GT556" s="138"/>
      <c r="HD556" s="138"/>
      <c r="HN556" s="138"/>
      <c r="HX556" s="138"/>
      <c r="IH556" s="138"/>
    </row>
    <row xmlns:x14ac="http://schemas.microsoft.com/office/spreadsheetml/2009/9/ac" r="557" s="3" customFormat="true" x14ac:dyDescent="0.25">
      <c r="A557" s="414"/>
      <c r="B557" s="138"/>
      <c r="L557" s="138"/>
      <c r="V557" s="138"/>
      <c r="AF557" s="138"/>
      <c r="AP557" s="138"/>
      <c r="AZ557" s="138"/>
      <c r="BJ557" s="138"/>
      <c r="BK557" s="138"/>
      <c r="BL557" s="138"/>
      <c r="BM557" s="138"/>
      <c r="BN557" s="138"/>
      <c r="BO557" s="138"/>
      <c r="BP557" s="138"/>
      <c r="BQ557" s="138"/>
      <c r="BT557" s="138"/>
      <c r="CD557" s="138"/>
      <c r="CN557" s="138"/>
      <c r="CX557" s="138"/>
      <c r="DH557" s="138"/>
      <c r="DR557" s="138"/>
      <c r="EB557" s="138"/>
      <c r="EL557" s="138"/>
      <c r="EV557" s="138"/>
      <c r="FF557" s="138"/>
      <c r="FP557" s="138"/>
      <c r="FZ557" s="138"/>
      <c r="GJ557" s="138"/>
      <c r="GT557" s="138"/>
      <c r="HD557" s="138"/>
      <c r="HN557" s="138"/>
      <c r="HX557" s="138"/>
      <c r="IH557" s="138"/>
    </row>
    <row xmlns:x14ac="http://schemas.microsoft.com/office/spreadsheetml/2009/9/ac" r="558" s="3" customFormat="true" x14ac:dyDescent="0.25">
      <c r="A558" s="414"/>
      <c r="B558" s="138"/>
      <c r="L558" s="138"/>
      <c r="V558" s="138"/>
      <c r="AF558" s="138"/>
      <c r="AP558" s="138"/>
      <c r="AZ558" s="138"/>
      <c r="BJ558" s="138"/>
      <c r="BK558" s="138"/>
      <c r="BL558" s="138"/>
      <c r="BM558" s="138"/>
      <c r="BN558" s="138"/>
      <c r="BO558" s="138"/>
      <c r="BP558" s="138"/>
      <c r="BQ558" s="138"/>
      <c r="BT558" s="138"/>
      <c r="CD558" s="138"/>
      <c r="CN558" s="138"/>
      <c r="CX558" s="138"/>
      <c r="DH558" s="138"/>
      <c r="DR558" s="138"/>
      <c r="EB558" s="138"/>
      <c r="EL558" s="138"/>
      <c r="EV558" s="138"/>
      <c r="FF558" s="138"/>
      <c r="FP558" s="138"/>
      <c r="FZ558" s="138"/>
      <c r="GJ558" s="138"/>
      <c r="GT558" s="138"/>
      <c r="HD558" s="138"/>
      <c r="HN558" s="138"/>
      <c r="HX558" s="138"/>
      <c r="IH558" s="138"/>
    </row>
    <row xmlns:x14ac="http://schemas.microsoft.com/office/spreadsheetml/2009/9/ac" r="559" s="3" customFormat="true" x14ac:dyDescent="0.25">
      <c r="A559" s="414"/>
      <c r="B559" s="138"/>
      <c r="L559" s="138"/>
      <c r="V559" s="138"/>
      <c r="AF559" s="138"/>
      <c r="AP559" s="138"/>
      <c r="AZ559" s="138"/>
      <c r="BJ559" s="138"/>
      <c r="BK559" s="138"/>
      <c r="BL559" s="138"/>
      <c r="BM559" s="138"/>
      <c r="BN559" s="138"/>
      <c r="BO559" s="138"/>
      <c r="BP559" s="138"/>
      <c r="BQ559" s="138"/>
      <c r="BT559" s="138"/>
      <c r="CD559" s="138"/>
      <c r="CN559" s="138"/>
      <c r="CX559" s="138"/>
      <c r="DH559" s="138"/>
      <c r="DR559" s="138"/>
      <c r="EB559" s="138"/>
      <c r="EL559" s="138"/>
      <c r="EV559" s="138"/>
      <c r="FF559" s="138"/>
      <c r="FP559" s="138"/>
      <c r="FZ559" s="138"/>
      <c r="GJ559" s="138"/>
      <c r="GT559" s="138"/>
      <c r="HD559" s="138"/>
      <c r="HN559" s="138"/>
      <c r="HX559" s="138"/>
      <c r="IH559" s="138"/>
    </row>
    <row xmlns:x14ac="http://schemas.microsoft.com/office/spreadsheetml/2009/9/ac" r="560" s="3" customFormat="true" x14ac:dyDescent="0.25">
      <c r="A560" s="414"/>
      <c r="B560" s="138"/>
      <c r="L560" s="138"/>
      <c r="V560" s="138"/>
      <c r="AF560" s="138"/>
      <c r="AP560" s="138"/>
      <c r="AZ560" s="138"/>
      <c r="BJ560" s="138"/>
      <c r="BK560" s="138"/>
      <c r="BL560" s="138"/>
      <c r="BM560" s="138"/>
      <c r="BN560" s="138"/>
      <c r="BO560" s="138"/>
      <c r="BP560" s="138"/>
      <c r="BQ560" s="138"/>
      <c r="BT560" s="138"/>
      <c r="CD560" s="138"/>
      <c r="CN560" s="138"/>
      <c r="CX560" s="138"/>
      <c r="DH560" s="138"/>
      <c r="DR560" s="138"/>
      <c r="EB560" s="138"/>
      <c r="EL560" s="138"/>
      <c r="EV560" s="138"/>
      <c r="FF560" s="138"/>
      <c r="FP560" s="138"/>
      <c r="FZ560" s="138"/>
      <c r="GJ560" s="138"/>
      <c r="GT560" s="138"/>
      <c r="HD560" s="138"/>
      <c r="HN560" s="138"/>
      <c r="HX560" s="138"/>
      <c r="IH560" s="138"/>
    </row>
    <row xmlns:x14ac="http://schemas.microsoft.com/office/spreadsheetml/2009/9/ac" r="561" s="3" customFormat="true" x14ac:dyDescent="0.25">
      <c r="A561" s="414"/>
      <c r="B561" s="138"/>
      <c r="L561" s="138"/>
      <c r="V561" s="138"/>
      <c r="AF561" s="138"/>
      <c r="AP561" s="138"/>
      <c r="AZ561" s="138"/>
      <c r="BJ561" s="138"/>
      <c r="BK561" s="138"/>
      <c r="BL561" s="138"/>
      <c r="BM561" s="138"/>
      <c r="BN561" s="138"/>
      <c r="BO561" s="138"/>
      <c r="BP561" s="138"/>
      <c r="BQ561" s="138"/>
      <c r="BT561" s="138"/>
      <c r="CD561" s="138"/>
      <c r="CN561" s="138"/>
      <c r="CX561" s="138"/>
      <c r="DH561" s="138"/>
      <c r="DR561" s="138"/>
      <c r="EB561" s="138"/>
      <c r="EL561" s="138"/>
      <c r="EV561" s="138"/>
      <c r="FF561" s="138"/>
      <c r="FP561" s="138"/>
      <c r="FZ561" s="138"/>
      <c r="GJ561" s="138"/>
      <c r="GT561" s="138"/>
      <c r="HD561" s="138"/>
      <c r="HN561" s="138"/>
      <c r="HX561" s="138"/>
      <c r="IH561" s="138"/>
    </row>
    <row xmlns:x14ac="http://schemas.microsoft.com/office/spreadsheetml/2009/9/ac" r="562" s="3" customFormat="true" x14ac:dyDescent="0.25">
      <c r="A562" s="414"/>
      <c r="B562" s="138"/>
      <c r="L562" s="138"/>
      <c r="V562" s="138"/>
      <c r="AF562" s="138"/>
      <c r="AP562" s="138"/>
      <c r="AZ562" s="138"/>
      <c r="BJ562" s="138"/>
      <c r="BK562" s="138"/>
      <c r="BL562" s="138"/>
      <c r="BM562" s="138"/>
      <c r="BN562" s="138"/>
      <c r="BO562" s="138"/>
      <c r="BP562" s="138"/>
      <c r="BQ562" s="138"/>
      <c r="BT562" s="138"/>
      <c r="CD562" s="138"/>
      <c r="CN562" s="138"/>
      <c r="CX562" s="138"/>
      <c r="DH562" s="138"/>
      <c r="DR562" s="138"/>
      <c r="EB562" s="138"/>
      <c r="EL562" s="138"/>
      <c r="EV562" s="138"/>
      <c r="FF562" s="138"/>
      <c r="FP562" s="138"/>
      <c r="FZ562" s="138"/>
      <c r="GJ562" s="138"/>
      <c r="GT562" s="138"/>
      <c r="HD562" s="138"/>
      <c r="HN562" s="138"/>
      <c r="HX562" s="138"/>
      <c r="IH562" s="138"/>
    </row>
    <row xmlns:x14ac="http://schemas.microsoft.com/office/spreadsheetml/2009/9/ac" r="563" s="3" customFormat="true" x14ac:dyDescent="0.25">
      <c r="A563" s="414"/>
      <c r="B563" s="138"/>
      <c r="L563" s="138"/>
      <c r="V563" s="138"/>
      <c r="AF563" s="138"/>
      <c r="AP563" s="138"/>
      <c r="AZ563" s="138"/>
      <c r="BJ563" s="138"/>
      <c r="BK563" s="138"/>
      <c r="BL563" s="138"/>
      <c r="BM563" s="138"/>
      <c r="BN563" s="138"/>
      <c r="BO563" s="138"/>
      <c r="BP563" s="138"/>
      <c r="BQ563" s="138"/>
      <c r="BT563" s="138"/>
      <c r="CD563" s="138"/>
      <c r="CN563" s="138"/>
      <c r="CX563" s="138"/>
      <c r="DH563" s="138"/>
      <c r="DR563" s="138"/>
      <c r="EB563" s="138"/>
      <c r="EL563" s="138"/>
      <c r="EV563" s="138"/>
      <c r="FF563" s="138"/>
      <c r="FP563" s="138"/>
      <c r="FZ563" s="138"/>
      <c r="GJ563" s="138"/>
      <c r="GT563" s="138"/>
      <c r="HD563" s="138"/>
      <c r="HN563" s="138"/>
      <c r="HX563" s="138"/>
      <c r="IH563" s="138"/>
    </row>
    <row xmlns:x14ac="http://schemas.microsoft.com/office/spreadsheetml/2009/9/ac" r="564" s="3" customFormat="true" x14ac:dyDescent="0.25">
      <c r="A564" s="414"/>
      <c r="B564" s="138"/>
      <c r="L564" s="138"/>
      <c r="V564" s="138"/>
      <c r="AF564" s="138"/>
      <c r="AP564" s="138"/>
      <c r="AZ564" s="138"/>
      <c r="BJ564" s="138"/>
      <c r="BK564" s="138"/>
      <c r="BL564" s="138"/>
      <c r="BM564" s="138"/>
      <c r="BN564" s="138"/>
      <c r="BO564" s="138"/>
      <c r="BP564" s="138"/>
      <c r="BQ564" s="138"/>
      <c r="BT564" s="138"/>
      <c r="CD564" s="138"/>
      <c r="CN564" s="138"/>
      <c r="CX564" s="138"/>
      <c r="DH564" s="138"/>
      <c r="DR564" s="138"/>
      <c r="EB564" s="138"/>
      <c r="EL564" s="138"/>
      <c r="EV564" s="138"/>
      <c r="FF564" s="138"/>
      <c r="FP564" s="138"/>
      <c r="FZ564" s="138"/>
      <c r="GJ564" s="138"/>
      <c r="GT564" s="138"/>
      <c r="HD564" s="138"/>
      <c r="HN564" s="138"/>
      <c r="HX564" s="138"/>
      <c r="IH564" s="138"/>
    </row>
    <row xmlns:x14ac="http://schemas.microsoft.com/office/spreadsheetml/2009/9/ac" r="565" s="3" customFormat="true" x14ac:dyDescent="0.25">
      <c r="A565" s="414"/>
      <c r="B565" s="138"/>
      <c r="L565" s="138"/>
      <c r="V565" s="138"/>
      <c r="AF565" s="138"/>
      <c r="AP565" s="138"/>
      <c r="AZ565" s="138"/>
      <c r="BJ565" s="138"/>
      <c r="BK565" s="138"/>
      <c r="BL565" s="138"/>
      <c r="BM565" s="138"/>
      <c r="BN565" s="138"/>
      <c r="BO565" s="138"/>
      <c r="BP565" s="138"/>
      <c r="BQ565" s="138"/>
      <c r="BT565" s="138"/>
      <c r="CD565" s="138"/>
      <c r="CN565" s="138"/>
      <c r="CX565" s="138"/>
      <c r="DH565" s="138"/>
      <c r="DR565" s="138"/>
      <c r="EB565" s="138"/>
      <c r="EL565" s="138"/>
      <c r="EV565" s="138"/>
      <c r="FF565" s="138"/>
      <c r="FP565" s="138"/>
      <c r="FZ565" s="138"/>
      <c r="GJ565" s="138"/>
      <c r="GT565" s="138"/>
      <c r="HD565" s="138"/>
      <c r="HN565" s="138"/>
      <c r="HX565" s="138"/>
      <c r="IH565" s="138"/>
    </row>
    <row xmlns:x14ac="http://schemas.microsoft.com/office/spreadsheetml/2009/9/ac" r="566" s="3" customFormat="true" x14ac:dyDescent="0.25">
      <c r="A566" s="414"/>
      <c r="B566" s="138"/>
      <c r="L566" s="138"/>
      <c r="V566" s="138"/>
      <c r="AF566" s="138"/>
      <c r="AP566" s="138"/>
      <c r="AZ566" s="138"/>
      <c r="BJ566" s="138"/>
      <c r="BK566" s="138"/>
      <c r="BL566" s="138"/>
      <c r="BM566" s="138"/>
      <c r="BN566" s="138"/>
      <c r="BO566" s="138"/>
      <c r="BP566" s="138"/>
      <c r="BQ566" s="138"/>
      <c r="BT566" s="138"/>
      <c r="CD566" s="138"/>
      <c r="CN566" s="138"/>
      <c r="CX566" s="138"/>
      <c r="DH566" s="138"/>
      <c r="DR566" s="138"/>
      <c r="EB566" s="138"/>
      <c r="EL566" s="138"/>
      <c r="EV566" s="138"/>
      <c r="FF566" s="138"/>
      <c r="FP566" s="138"/>
      <c r="FZ566" s="138"/>
      <c r="GJ566" s="138"/>
      <c r="GT566" s="138"/>
      <c r="HD566" s="138"/>
      <c r="HN566" s="138"/>
      <c r="HX566" s="138"/>
      <c r="IH566" s="138"/>
    </row>
    <row xmlns:x14ac="http://schemas.microsoft.com/office/spreadsheetml/2009/9/ac" r="567" s="3" customFormat="true" x14ac:dyDescent="0.25">
      <c r="A567" s="414"/>
      <c r="B567" s="138"/>
      <c r="L567" s="138"/>
      <c r="V567" s="138"/>
      <c r="AF567" s="138"/>
      <c r="AP567" s="138"/>
      <c r="AZ567" s="138"/>
      <c r="BJ567" s="138"/>
      <c r="BK567" s="138"/>
      <c r="BL567" s="138"/>
      <c r="BM567" s="138"/>
      <c r="BN567" s="138"/>
      <c r="BO567" s="138"/>
      <c r="BP567" s="138"/>
      <c r="BQ567" s="138"/>
      <c r="BT567" s="138"/>
      <c r="CD567" s="138"/>
      <c r="CN567" s="138"/>
      <c r="CX567" s="138"/>
      <c r="DH567" s="138"/>
      <c r="DR567" s="138"/>
      <c r="EB567" s="138"/>
      <c r="EL567" s="138"/>
      <c r="EV567" s="138"/>
      <c r="FF567" s="138"/>
      <c r="FP567" s="138"/>
      <c r="FZ567" s="138"/>
      <c r="GJ567" s="138"/>
      <c r="GT567" s="138"/>
      <c r="HD567" s="138"/>
      <c r="HN567" s="138"/>
      <c r="HX567" s="138"/>
      <c r="IH567" s="138"/>
    </row>
    <row xmlns:x14ac="http://schemas.microsoft.com/office/spreadsheetml/2009/9/ac" r="568" s="3" customFormat="true" x14ac:dyDescent="0.25">
      <c r="A568" s="414"/>
      <c r="B568" s="138"/>
      <c r="L568" s="138"/>
      <c r="V568" s="138"/>
      <c r="AF568" s="138"/>
      <c r="AP568" s="138"/>
      <c r="AZ568" s="138"/>
      <c r="BJ568" s="138"/>
      <c r="BK568" s="138"/>
      <c r="BL568" s="138"/>
      <c r="BM568" s="138"/>
      <c r="BN568" s="138"/>
      <c r="BO568" s="138"/>
      <c r="BP568" s="138"/>
      <c r="BQ568" s="138"/>
      <c r="BT568" s="138"/>
      <c r="CD568" s="138"/>
      <c r="CN568" s="138"/>
      <c r="CX568" s="138"/>
      <c r="DH568" s="138"/>
      <c r="DR568" s="138"/>
      <c r="EB568" s="138"/>
      <c r="EL568" s="138"/>
      <c r="EV568" s="138"/>
      <c r="FF568" s="138"/>
      <c r="FP568" s="138"/>
      <c r="FZ568" s="138"/>
      <c r="GJ568" s="138"/>
      <c r="GT568" s="138"/>
      <c r="HD568" s="138"/>
      <c r="HN568" s="138"/>
      <c r="HX568" s="138"/>
      <c r="IH568" s="138"/>
    </row>
    <row xmlns:x14ac="http://schemas.microsoft.com/office/spreadsheetml/2009/9/ac" r="569" s="3" customFormat="true" x14ac:dyDescent="0.25">
      <c r="A569" s="414"/>
      <c r="B569" s="138"/>
      <c r="L569" s="138"/>
      <c r="V569" s="138"/>
      <c r="AF569" s="138"/>
      <c r="AP569" s="138"/>
      <c r="AZ569" s="138"/>
      <c r="BJ569" s="138"/>
      <c r="BK569" s="138"/>
      <c r="BL569" s="138"/>
      <c r="BM569" s="138"/>
      <c r="BN569" s="138"/>
      <c r="BO569" s="138"/>
      <c r="BP569" s="138"/>
      <c r="BQ569" s="138"/>
      <c r="BT569" s="138"/>
      <c r="CD569" s="138"/>
      <c r="CN569" s="138"/>
      <c r="CX569" s="138"/>
      <c r="DH569" s="138"/>
      <c r="DR569" s="138"/>
      <c r="EB569" s="138"/>
      <c r="EL569" s="138"/>
      <c r="EV569" s="138"/>
      <c r="FF569" s="138"/>
      <c r="FP569" s="138"/>
      <c r="FZ569" s="138"/>
      <c r="GJ569" s="138"/>
      <c r="GT569" s="138"/>
      <c r="HD569" s="138"/>
      <c r="HN569" s="138"/>
      <c r="HX569" s="138"/>
      <c r="IH569" s="138"/>
    </row>
    <row xmlns:x14ac="http://schemas.microsoft.com/office/spreadsheetml/2009/9/ac" r="570" s="3" customFormat="true" x14ac:dyDescent="0.25">
      <c r="A570" s="414"/>
      <c r="B570" s="138"/>
      <c r="L570" s="138"/>
      <c r="V570" s="138"/>
      <c r="AF570" s="138"/>
      <c r="AP570" s="138"/>
      <c r="AZ570" s="138"/>
      <c r="BJ570" s="138"/>
      <c r="BK570" s="138"/>
      <c r="BL570" s="138"/>
      <c r="BM570" s="138"/>
      <c r="BN570" s="138"/>
      <c r="BO570" s="138"/>
      <c r="BP570" s="138"/>
      <c r="BQ570" s="138"/>
      <c r="BT570" s="138"/>
      <c r="CD570" s="138"/>
      <c r="CN570" s="138"/>
      <c r="CX570" s="138"/>
      <c r="DH570" s="138"/>
      <c r="DR570" s="138"/>
      <c r="EB570" s="138"/>
      <c r="EL570" s="138"/>
      <c r="EV570" s="138"/>
      <c r="FF570" s="138"/>
      <c r="FP570" s="138"/>
      <c r="FZ570" s="138"/>
      <c r="GJ570" s="138"/>
      <c r="GT570" s="138"/>
      <c r="HD570" s="138"/>
      <c r="HN570" s="138"/>
      <c r="HX570" s="138"/>
      <c r="IH570" s="138"/>
    </row>
    <row xmlns:x14ac="http://schemas.microsoft.com/office/spreadsheetml/2009/9/ac" r="571" s="3" customFormat="true" x14ac:dyDescent="0.25">
      <c r="A571" s="414"/>
      <c r="B571" s="138"/>
      <c r="L571" s="138"/>
      <c r="V571" s="138"/>
      <c r="AF571" s="138"/>
      <c r="AP571" s="138"/>
      <c r="AZ571" s="138"/>
      <c r="BJ571" s="138"/>
      <c r="BK571" s="138"/>
      <c r="BL571" s="138"/>
      <c r="BM571" s="138"/>
      <c r="BN571" s="138"/>
      <c r="BO571" s="138"/>
      <c r="BP571" s="138"/>
      <c r="BQ571" s="138"/>
      <c r="BT571" s="138"/>
      <c r="CD571" s="138"/>
      <c r="CN571" s="138"/>
      <c r="CX571" s="138"/>
      <c r="DH571" s="138"/>
      <c r="DR571" s="138"/>
      <c r="EB571" s="138"/>
      <c r="EL571" s="138"/>
      <c r="EV571" s="138"/>
      <c r="FF571" s="138"/>
      <c r="FP571" s="138"/>
      <c r="FZ571" s="138"/>
      <c r="GJ571" s="138"/>
      <c r="GT571" s="138"/>
      <c r="HD571" s="138"/>
      <c r="HN571" s="138"/>
      <c r="HX571" s="138"/>
      <c r="IH571" s="138"/>
    </row>
    <row xmlns:x14ac="http://schemas.microsoft.com/office/spreadsheetml/2009/9/ac" r="572" s="3" customFormat="true" x14ac:dyDescent="0.25">
      <c r="A572" s="414"/>
      <c r="B572" s="138"/>
      <c r="L572" s="138"/>
      <c r="V572" s="138"/>
      <c r="AF572" s="138"/>
      <c r="AP572" s="138"/>
      <c r="AZ572" s="138"/>
      <c r="BJ572" s="138"/>
      <c r="BK572" s="138"/>
      <c r="BL572" s="138"/>
      <c r="BM572" s="138"/>
      <c r="BN572" s="138"/>
      <c r="BO572" s="138"/>
      <c r="BP572" s="138"/>
      <c r="BQ572" s="138"/>
      <c r="BT572" s="138"/>
      <c r="CD572" s="138"/>
      <c r="CN572" s="138"/>
      <c r="CX572" s="138"/>
      <c r="DH572" s="138"/>
      <c r="DR572" s="138"/>
      <c r="EB572" s="138"/>
      <c r="EL572" s="138"/>
      <c r="EV572" s="138"/>
      <c r="FF572" s="138"/>
      <c r="FP572" s="138"/>
      <c r="FZ572" s="138"/>
      <c r="GJ572" s="138"/>
      <c r="GT572" s="138"/>
      <c r="HD572" s="138"/>
      <c r="HN572" s="138"/>
      <c r="HX572" s="138"/>
      <c r="IH572" s="138"/>
    </row>
    <row xmlns:x14ac="http://schemas.microsoft.com/office/spreadsheetml/2009/9/ac" r="573" s="3" customFormat="true" x14ac:dyDescent="0.25">
      <c r="A573" s="414"/>
      <c r="B573" s="138"/>
      <c r="L573" s="138"/>
      <c r="V573" s="138"/>
      <c r="AF573" s="138"/>
      <c r="AP573" s="138"/>
      <c r="AZ573" s="138"/>
      <c r="BJ573" s="138"/>
      <c r="BK573" s="138"/>
      <c r="BL573" s="138"/>
      <c r="BM573" s="138"/>
      <c r="BN573" s="138"/>
      <c r="BO573" s="138"/>
      <c r="BP573" s="138"/>
      <c r="BQ573" s="138"/>
      <c r="BT573" s="138"/>
      <c r="CD573" s="138"/>
      <c r="CN573" s="138"/>
      <c r="CX573" s="138"/>
      <c r="DH573" s="138"/>
      <c r="DR573" s="138"/>
      <c r="EB573" s="138"/>
      <c r="EL573" s="138"/>
      <c r="EV573" s="138"/>
      <c r="FF573" s="138"/>
      <c r="FP573" s="138"/>
      <c r="FZ573" s="138"/>
      <c r="GJ573" s="138"/>
      <c r="GT573" s="138"/>
      <c r="HD573" s="138"/>
      <c r="HN573" s="138"/>
      <c r="HX573" s="138"/>
      <c r="IH573" s="138"/>
    </row>
    <row xmlns:x14ac="http://schemas.microsoft.com/office/spreadsheetml/2009/9/ac" r="574" s="3" customFormat="true" x14ac:dyDescent="0.25">
      <c r="A574" s="414"/>
      <c r="B574" s="138"/>
      <c r="L574" s="138"/>
      <c r="V574" s="138"/>
      <c r="AF574" s="138"/>
      <c r="AP574" s="138"/>
      <c r="AZ574" s="138"/>
      <c r="BJ574" s="138"/>
      <c r="BK574" s="138"/>
      <c r="BL574" s="138"/>
      <c r="BM574" s="138"/>
      <c r="BN574" s="138"/>
      <c r="BO574" s="138"/>
      <c r="BP574" s="138"/>
      <c r="BQ574" s="138"/>
      <c r="BT574" s="138"/>
      <c r="CD574" s="138"/>
      <c r="CN574" s="138"/>
      <c r="CX574" s="138"/>
      <c r="DH574" s="138"/>
      <c r="DR574" s="138"/>
      <c r="EB574" s="138"/>
      <c r="EL574" s="138"/>
      <c r="EV574" s="138"/>
      <c r="FF574" s="138"/>
      <c r="FP574" s="138"/>
      <c r="FZ574" s="138"/>
      <c r="GJ574" s="138"/>
      <c r="GT574" s="138"/>
      <c r="HD574" s="138"/>
      <c r="HN574" s="138"/>
      <c r="HX574" s="138"/>
      <c r="IH574" s="138"/>
    </row>
    <row xmlns:x14ac="http://schemas.microsoft.com/office/spreadsheetml/2009/9/ac" r="575" s="3" customFormat="true" x14ac:dyDescent="0.25">
      <c r="A575" s="414"/>
      <c r="B575" s="138"/>
      <c r="L575" s="138"/>
      <c r="V575" s="138"/>
      <c r="AF575" s="138"/>
      <c r="AP575" s="138"/>
      <c r="AZ575" s="138"/>
      <c r="BJ575" s="138"/>
      <c r="BK575" s="138"/>
      <c r="BL575" s="138"/>
      <c r="BM575" s="138"/>
      <c r="BN575" s="138"/>
      <c r="BO575" s="138"/>
      <c r="BP575" s="138"/>
      <c r="BQ575" s="138"/>
      <c r="BT575" s="138"/>
      <c r="CD575" s="138"/>
      <c r="CN575" s="138"/>
      <c r="CX575" s="138"/>
      <c r="DH575" s="138"/>
      <c r="DR575" s="138"/>
      <c r="EB575" s="138"/>
      <c r="EL575" s="138"/>
      <c r="EV575" s="138"/>
      <c r="FF575" s="138"/>
      <c r="FP575" s="138"/>
      <c r="FZ575" s="138"/>
      <c r="GJ575" s="138"/>
      <c r="GT575" s="138"/>
      <c r="HD575" s="138"/>
      <c r="HN575" s="138"/>
      <c r="HX575" s="138"/>
      <c r="IH575" s="138"/>
    </row>
    <row xmlns:x14ac="http://schemas.microsoft.com/office/spreadsheetml/2009/9/ac" r="576" s="3" customFormat="true" x14ac:dyDescent="0.25">
      <c r="A576" s="414"/>
      <c r="B576" s="138"/>
      <c r="L576" s="138"/>
      <c r="V576" s="138"/>
      <c r="AF576" s="138"/>
      <c r="AP576" s="138"/>
      <c r="AZ576" s="138"/>
      <c r="BJ576" s="138"/>
      <c r="BK576" s="138"/>
      <c r="BL576" s="138"/>
      <c r="BM576" s="138"/>
      <c r="BN576" s="138"/>
      <c r="BO576" s="138"/>
      <c r="BP576" s="138"/>
      <c r="BQ576" s="138"/>
      <c r="BT576" s="138"/>
      <c r="CD576" s="138"/>
      <c r="CN576" s="138"/>
      <c r="CX576" s="138"/>
      <c r="DH576" s="138"/>
      <c r="DR576" s="138"/>
      <c r="EB576" s="138"/>
      <c r="EL576" s="138"/>
      <c r="EV576" s="138"/>
      <c r="FF576" s="138"/>
      <c r="FP576" s="138"/>
      <c r="FZ576" s="138"/>
      <c r="GJ576" s="138"/>
      <c r="GT576" s="138"/>
      <c r="HD576" s="138"/>
      <c r="HN576" s="138"/>
      <c r="HX576" s="138"/>
      <c r="IH576" s="138"/>
    </row>
    <row xmlns:x14ac="http://schemas.microsoft.com/office/spreadsheetml/2009/9/ac" r="577" s="3" customFormat="true" x14ac:dyDescent="0.25">
      <c r="A577" s="414"/>
      <c r="B577" s="138"/>
      <c r="L577" s="138"/>
      <c r="V577" s="138"/>
      <c r="AF577" s="138"/>
      <c r="AP577" s="138"/>
      <c r="AZ577" s="138"/>
      <c r="BJ577" s="138"/>
      <c r="BK577" s="138"/>
      <c r="BL577" s="138"/>
      <c r="BM577" s="138"/>
      <c r="BN577" s="138"/>
      <c r="BO577" s="138"/>
      <c r="BP577" s="138"/>
      <c r="BQ577" s="138"/>
      <c r="BT577" s="138"/>
      <c r="CD577" s="138"/>
      <c r="CN577" s="138"/>
      <c r="CX577" s="138"/>
      <c r="DH577" s="138"/>
      <c r="DR577" s="138"/>
      <c r="EB577" s="138"/>
      <c r="EL577" s="138"/>
      <c r="EV577" s="138"/>
      <c r="FF577" s="138"/>
      <c r="FP577" s="138"/>
      <c r="FZ577" s="138"/>
      <c r="GJ577" s="138"/>
      <c r="GT577" s="138"/>
      <c r="HD577" s="138"/>
      <c r="HN577" s="138"/>
      <c r="HX577" s="138"/>
      <c r="IH577" s="138"/>
    </row>
    <row xmlns:x14ac="http://schemas.microsoft.com/office/spreadsheetml/2009/9/ac" r="578" s="3" customFormat="true" x14ac:dyDescent="0.25">
      <c r="A578" s="414"/>
      <c r="B578" s="138"/>
      <c r="L578" s="138"/>
      <c r="V578" s="138"/>
      <c r="AF578" s="138"/>
      <c r="AP578" s="138"/>
      <c r="AZ578" s="138"/>
      <c r="BJ578" s="138"/>
      <c r="BK578" s="138"/>
      <c r="BL578" s="138"/>
      <c r="BM578" s="138"/>
      <c r="BN578" s="138"/>
      <c r="BO578" s="138"/>
      <c r="BP578" s="138"/>
      <c r="BQ578" s="138"/>
      <c r="BT578" s="138"/>
      <c r="CD578" s="138"/>
      <c r="CN578" s="138"/>
      <c r="CX578" s="138"/>
      <c r="DH578" s="138"/>
      <c r="DR578" s="138"/>
      <c r="EB578" s="138"/>
      <c r="EL578" s="138"/>
      <c r="EV578" s="138"/>
      <c r="FF578" s="138"/>
      <c r="FP578" s="138"/>
      <c r="FZ578" s="138"/>
      <c r="GJ578" s="138"/>
      <c r="GT578" s="138"/>
      <c r="HD578" s="138"/>
      <c r="HN578" s="138"/>
      <c r="HX578" s="138"/>
      <c r="IH578" s="138"/>
    </row>
    <row xmlns:x14ac="http://schemas.microsoft.com/office/spreadsheetml/2009/9/ac" r="579" s="3" customFormat="true" x14ac:dyDescent="0.25">
      <c r="A579" s="414"/>
      <c r="B579" s="138"/>
      <c r="L579" s="138"/>
      <c r="V579" s="138"/>
      <c r="AF579" s="138"/>
      <c r="AP579" s="138"/>
      <c r="AZ579" s="138"/>
      <c r="BJ579" s="138"/>
      <c r="BK579" s="138"/>
      <c r="BL579" s="138"/>
      <c r="BM579" s="138"/>
      <c r="BN579" s="138"/>
      <c r="BO579" s="138"/>
      <c r="BP579" s="138"/>
      <c r="BQ579" s="138"/>
      <c r="BT579" s="138"/>
      <c r="CD579" s="138"/>
      <c r="CN579" s="138"/>
      <c r="CX579" s="138"/>
      <c r="DH579" s="138"/>
      <c r="DR579" s="138"/>
      <c r="EB579" s="138"/>
      <c r="EL579" s="138"/>
      <c r="EV579" s="138"/>
      <c r="FF579" s="138"/>
      <c r="FP579" s="138"/>
      <c r="FZ579" s="138"/>
      <c r="GJ579" s="138"/>
      <c r="GT579" s="138"/>
      <c r="HD579" s="138"/>
      <c r="HN579" s="138"/>
      <c r="HX579" s="138"/>
      <c r="IH579" s="138"/>
    </row>
    <row xmlns:x14ac="http://schemas.microsoft.com/office/spreadsheetml/2009/9/ac" r="580" s="3" customFormat="true" x14ac:dyDescent="0.25">
      <c r="A580" s="414"/>
      <c r="B580" s="138"/>
      <c r="L580" s="138"/>
      <c r="V580" s="138"/>
      <c r="AF580" s="138"/>
      <c r="AP580" s="138"/>
      <c r="AZ580" s="138"/>
      <c r="BJ580" s="138"/>
      <c r="BK580" s="138"/>
      <c r="BL580" s="138"/>
      <c r="BM580" s="138"/>
      <c r="BN580" s="138"/>
      <c r="BO580" s="138"/>
      <c r="BP580" s="138"/>
      <c r="BQ580" s="138"/>
      <c r="BT580" s="138"/>
      <c r="CD580" s="138"/>
      <c r="CN580" s="138"/>
      <c r="CX580" s="138"/>
      <c r="DH580" s="138"/>
      <c r="DR580" s="138"/>
      <c r="EB580" s="138"/>
      <c r="EL580" s="138"/>
      <c r="EV580" s="138"/>
      <c r="FF580" s="138"/>
      <c r="FP580" s="138"/>
      <c r="FZ580" s="138"/>
      <c r="GJ580" s="138"/>
      <c r="GT580" s="138"/>
      <c r="HD580" s="138"/>
      <c r="HN580" s="138"/>
      <c r="HX580" s="138"/>
      <c r="IH580" s="138"/>
    </row>
    <row xmlns:x14ac="http://schemas.microsoft.com/office/spreadsheetml/2009/9/ac" r="581" s="3" customFormat="true" x14ac:dyDescent="0.25">
      <c r="A581" s="414"/>
      <c r="B581" s="138"/>
      <c r="L581" s="138"/>
      <c r="V581" s="138"/>
      <c r="AF581" s="138"/>
      <c r="AP581" s="138"/>
      <c r="AZ581" s="138"/>
      <c r="BJ581" s="138"/>
      <c r="BK581" s="138"/>
      <c r="BL581" s="138"/>
      <c r="BM581" s="138"/>
      <c r="BN581" s="138"/>
      <c r="BO581" s="138"/>
      <c r="BP581" s="138"/>
      <c r="BQ581" s="138"/>
      <c r="BT581" s="138"/>
      <c r="CD581" s="138"/>
      <c r="CN581" s="138"/>
      <c r="CX581" s="138"/>
      <c r="DH581" s="138"/>
      <c r="DR581" s="138"/>
      <c r="EB581" s="138"/>
      <c r="EL581" s="138"/>
      <c r="EV581" s="138"/>
      <c r="FF581" s="138"/>
      <c r="FP581" s="138"/>
      <c r="FZ581" s="138"/>
      <c r="GJ581" s="138"/>
      <c r="GT581" s="138"/>
      <c r="HD581" s="138"/>
      <c r="HN581" s="138"/>
      <c r="HX581" s="138"/>
      <c r="IH581" s="138"/>
    </row>
    <row xmlns:x14ac="http://schemas.microsoft.com/office/spreadsheetml/2009/9/ac" r="582" s="3" customFormat="true" x14ac:dyDescent="0.25">
      <c r="A582" s="414"/>
      <c r="B582" s="138"/>
      <c r="L582" s="138"/>
      <c r="V582" s="138"/>
      <c r="AF582" s="138"/>
      <c r="AP582" s="138"/>
      <c r="AZ582" s="138"/>
      <c r="BJ582" s="138"/>
      <c r="BK582" s="138"/>
      <c r="BL582" s="138"/>
      <c r="BM582" s="138"/>
      <c r="BN582" s="138"/>
      <c r="BO582" s="138"/>
      <c r="BP582" s="138"/>
      <c r="BQ582" s="138"/>
      <c r="BT582" s="138"/>
      <c r="CD582" s="138"/>
      <c r="CN582" s="138"/>
      <c r="CX582" s="138"/>
      <c r="DH582" s="138"/>
      <c r="DR582" s="138"/>
      <c r="EB582" s="138"/>
      <c r="EL582" s="138"/>
      <c r="EV582" s="138"/>
      <c r="FF582" s="138"/>
      <c r="FP582" s="138"/>
      <c r="FZ582" s="138"/>
      <c r="GJ582" s="138"/>
      <c r="GT582" s="138"/>
      <c r="HD582" s="138"/>
      <c r="HN582" s="138"/>
      <c r="HX582" s="138"/>
      <c r="IH582" s="138"/>
    </row>
    <row xmlns:x14ac="http://schemas.microsoft.com/office/spreadsheetml/2009/9/ac" r="583" s="3" customFormat="true" x14ac:dyDescent="0.25">
      <c r="A583" s="414"/>
      <c r="B583" s="138"/>
      <c r="L583" s="138"/>
      <c r="V583" s="138"/>
      <c r="AF583" s="138"/>
      <c r="AP583" s="138"/>
      <c r="AZ583" s="138"/>
      <c r="BJ583" s="138"/>
      <c r="BK583" s="138"/>
      <c r="BL583" s="138"/>
      <c r="BM583" s="138"/>
      <c r="BN583" s="138"/>
      <c r="BO583" s="138"/>
      <c r="BP583" s="138"/>
      <c r="BQ583" s="138"/>
      <c r="BT583" s="138"/>
      <c r="CD583" s="138"/>
      <c r="CN583" s="138"/>
      <c r="CX583" s="138"/>
      <c r="DH583" s="138"/>
      <c r="DR583" s="138"/>
      <c r="EB583" s="138"/>
      <c r="EL583" s="138"/>
      <c r="EV583" s="138"/>
      <c r="FF583" s="138"/>
      <c r="FP583" s="138"/>
      <c r="FZ583" s="138"/>
      <c r="GJ583" s="138"/>
      <c r="GT583" s="138"/>
      <c r="HD583" s="138"/>
      <c r="HN583" s="138"/>
      <c r="HX583" s="138"/>
      <c r="IH583" s="138"/>
    </row>
    <row xmlns:x14ac="http://schemas.microsoft.com/office/spreadsheetml/2009/9/ac" r="584" s="3" customFormat="true" x14ac:dyDescent="0.25">
      <c r="A584" s="414"/>
      <c r="B584" s="138"/>
      <c r="L584" s="138"/>
      <c r="V584" s="138"/>
      <c r="AF584" s="138"/>
      <c r="AP584" s="138"/>
      <c r="AZ584" s="138"/>
      <c r="BJ584" s="138"/>
      <c r="BK584" s="138"/>
      <c r="BL584" s="138"/>
      <c r="BM584" s="138"/>
      <c r="BN584" s="138"/>
      <c r="BO584" s="138"/>
      <c r="BP584" s="138"/>
      <c r="BQ584" s="138"/>
      <c r="BT584" s="138"/>
      <c r="CD584" s="138"/>
      <c r="CN584" s="138"/>
      <c r="CX584" s="138"/>
      <c r="DH584" s="138"/>
      <c r="DR584" s="138"/>
      <c r="EB584" s="138"/>
      <c r="EL584" s="138"/>
      <c r="EV584" s="138"/>
      <c r="FF584" s="138"/>
      <c r="FP584" s="138"/>
      <c r="FZ584" s="138"/>
      <c r="GJ584" s="138"/>
      <c r="GT584" s="138"/>
      <c r="HD584" s="138"/>
      <c r="HN584" s="138"/>
      <c r="HX584" s="138"/>
      <c r="IH584" s="138"/>
    </row>
    <row xmlns:x14ac="http://schemas.microsoft.com/office/spreadsheetml/2009/9/ac" r="585" s="3" customFormat="true" x14ac:dyDescent="0.25">
      <c r="A585" s="414"/>
      <c r="B585" s="138"/>
      <c r="L585" s="138"/>
      <c r="V585" s="138"/>
      <c r="AF585" s="138"/>
      <c r="AP585" s="138"/>
      <c r="AZ585" s="138"/>
      <c r="BJ585" s="138"/>
      <c r="BK585" s="138"/>
      <c r="BL585" s="138"/>
      <c r="BM585" s="138"/>
      <c r="BN585" s="138"/>
      <c r="BO585" s="138"/>
      <c r="BP585" s="138"/>
      <c r="BQ585" s="138"/>
      <c r="BT585" s="138"/>
      <c r="CD585" s="138"/>
      <c r="CN585" s="138"/>
      <c r="CX585" s="138"/>
      <c r="DH585" s="138"/>
      <c r="DR585" s="138"/>
      <c r="EB585" s="138"/>
      <c r="EL585" s="138"/>
      <c r="EV585" s="138"/>
      <c r="FF585" s="138"/>
      <c r="FP585" s="138"/>
      <c r="FZ585" s="138"/>
      <c r="GJ585" s="138"/>
      <c r="GT585" s="138"/>
      <c r="HD585" s="138"/>
      <c r="HN585" s="138"/>
      <c r="HX585" s="138"/>
      <c r="IH585" s="138"/>
    </row>
    <row xmlns:x14ac="http://schemas.microsoft.com/office/spreadsheetml/2009/9/ac" r="586" s="3" customFormat="true" x14ac:dyDescent="0.25">
      <c r="A586" s="414"/>
      <c r="B586" s="138"/>
      <c r="L586" s="138"/>
      <c r="V586" s="138"/>
      <c r="AF586" s="138"/>
      <c r="AP586" s="138"/>
      <c r="AZ586" s="138"/>
      <c r="BJ586" s="138"/>
      <c r="BK586" s="138"/>
      <c r="BL586" s="138"/>
      <c r="BM586" s="138"/>
      <c r="BN586" s="138"/>
      <c r="BO586" s="138"/>
      <c r="BP586" s="138"/>
      <c r="BQ586" s="138"/>
      <c r="BT586" s="138"/>
      <c r="CD586" s="138"/>
      <c r="CN586" s="138"/>
      <c r="CX586" s="138"/>
      <c r="DH586" s="138"/>
      <c r="DR586" s="138"/>
      <c r="EB586" s="138"/>
      <c r="EL586" s="138"/>
      <c r="EV586" s="138"/>
      <c r="FF586" s="138"/>
      <c r="FP586" s="138"/>
      <c r="FZ586" s="138"/>
      <c r="GJ586" s="138"/>
      <c r="GT586" s="138"/>
      <c r="HD586" s="138"/>
      <c r="HN586" s="138"/>
      <c r="HX586" s="138"/>
      <c r="IH586" s="138"/>
    </row>
    <row xmlns:x14ac="http://schemas.microsoft.com/office/spreadsheetml/2009/9/ac" r="587" s="3" customFormat="true" x14ac:dyDescent="0.25">
      <c r="A587" s="414"/>
      <c r="B587" s="138"/>
      <c r="L587" s="138"/>
      <c r="V587" s="138"/>
      <c r="AF587" s="138"/>
      <c r="AP587" s="138"/>
      <c r="AZ587" s="138"/>
      <c r="BJ587" s="138"/>
      <c r="BK587" s="138"/>
      <c r="BL587" s="138"/>
      <c r="BM587" s="138"/>
      <c r="BN587" s="138"/>
      <c r="BO587" s="138"/>
      <c r="BP587" s="138"/>
      <c r="BQ587" s="138"/>
      <c r="BT587" s="138"/>
      <c r="CD587" s="138"/>
      <c r="CN587" s="138"/>
      <c r="CX587" s="138"/>
      <c r="DH587" s="138"/>
      <c r="DR587" s="138"/>
      <c r="EB587" s="138"/>
      <c r="EL587" s="138"/>
      <c r="EV587" s="138"/>
      <c r="FF587" s="138"/>
      <c r="FP587" s="138"/>
      <c r="FZ587" s="138"/>
      <c r="GJ587" s="138"/>
      <c r="GT587" s="138"/>
      <c r="HD587" s="138"/>
      <c r="HN587" s="138"/>
      <c r="HX587" s="138"/>
      <c r="IH587" s="138"/>
    </row>
    <row xmlns:x14ac="http://schemas.microsoft.com/office/spreadsheetml/2009/9/ac" r="588" s="3" customFormat="true" x14ac:dyDescent="0.25">
      <c r="A588" s="414"/>
      <c r="B588" s="138"/>
      <c r="L588" s="138"/>
      <c r="V588" s="138"/>
      <c r="AF588" s="138"/>
      <c r="AP588" s="138"/>
      <c r="AZ588" s="138"/>
      <c r="BJ588" s="138"/>
      <c r="BK588" s="138"/>
      <c r="BL588" s="138"/>
      <c r="BM588" s="138"/>
      <c r="BN588" s="138"/>
      <c r="BO588" s="138"/>
      <c r="BP588" s="138"/>
      <c r="BQ588" s="138"/>
      <c r="BT588" s="138"/>
      <c r="CD588" s="138"/>
      <c r="CN588" s="138"/>
      <c r="CX588" s="138"/>
      <c r="DH588" s="138"/>
      <c r="DR588" s="138"/>
      <c r="EB588" s="138"/>
      <c r="EL588" s="138"/>
      <c r="EV588" s="138"/>
      <c r="FF588" s="138"/>
      <c r="FP588" s="138"/>
      <c r="FZ588" s="138"/>
      <c r="GJ588" s="138"/>
      <c r="GT588" s="138"/>
      <c r="HD588" s="138"/>
      <c r="HN588" s="138"/>
      <c r="HX588" s="138"/>
      <c r="IH588" s="138"/>
    </row>
    <row xmlns:x14ac="http://schemas.microsoft.com/office/spreadsheetml/2009/9/ac" r="589" s="3" customFormat="true" x14ac:dyDescent="0.25">
      <c r="A589" s="414"/>
      <c r="B589" s="138"/>
      <c r="L589" s="138"/>
      <c r="V589" s="138"/>
      <c r="AF589" s="138"/>
      <c r="AP589" s="138"/>
      <c r="AZ589" s="138"/>
      <c r="BJ589" s="138"/>
      <c r="BK589" s="138"/>
      <c r="BL589" s="138"/>
      <c r="BM589" s="138"/>
      <c r="BN589" s="138"/>
      <c r="BO589" s="138"/>
      <c r="BP589" s="138"/>
      <c r="BQ589" s="138"/>
      <c r="BT589" s="138"/>
      <c r="CD589" s="138"/>
      <c r="CN589" s="138"/>
      <c r="CX589" s="138"/>
      <c r="DH589" s="138"/>
      <c r="DR589" s="138"/>
      <c r="EB589" s="138"/>
      <c r="EL589" s="138"/>
      <c r="EV589" s="138"/>
      <c r="FF589" s="138"/>
      <c r="FP589" s="138"/>
      <c r="FZ589" s="138"/>
      <c r="GJ589" s="138"/>
      <c r="GT589" s="138"/>
      <c r="HD589" s="138"/>
      <c r="HN589" s="138"/>
      <c r="HX589" s="138"/>
      <c r="IH589" s="138"/>
    </row>
    <row xmlns:x14ac="http://schemas.microsoft.com/office/spreadsheetml/2009/9/ac" r="590" s="3" customFormat="true" x14ac:dyDescent="0.25">
      <c r="A590" s="414"/>
      <c r="B590" s="138"/>
      <c r="L590" s="138"/>
      <c r="V590" s="138"/>
      <c r="AF590" s="138"/>
      <c r="AP590" s="138"/>
      <c r="AZ590" s="138"/>
      <c r="BJ590" s="138"/>
      <c r="BK590" s="138"/>
      <c r="BL590" s="138"/>
      <c r="BM590" s="138"/>
      <c r="BN590" s="138"/>
      <c r="BO590" s="138"/>
      <c r="BP590" s="138"/>
      <c r="BQ590" s="138"/>
      <c r="BT590" s="138"/>
      <c r="CD590" s="138"/>
      <c r="CN590" s="138"/>
      <c r="CX590" s="138"/>
      <c r="DH590" s="138"/>
      <c r="DR590" s="138"/>
      <c r="EB590" s="138"/>
      <c r="EL590" s="138"/>
      <c r="EV590" s="138"/>
      <c r="FF590" s="138"/>
      <c r="FP590" s="138"/>
      <c r="FZ590" s="138"/>
      <c r="GJ590" s="138"/>
      <c r="GT590" s="138"/>
      <c r="HD590" s="138"/>
      <c r="HN590" s="138"/>
      <c r="HX590" s="138"/>
      <c r="IH590" s="138"/>
    </row>
    <row xmlns:x14ac="http://schemas.microsoft.com/office/spreadsheetml/2009/9/ac" r="591" s="3" customFormat="true" x14ac:dyDescent="0.25">
      <c r="A591" s="414"/>
      <c r="B591" s="138"/>
      <c r="L591" s="138"/>
      <c r="V591" s="138"/>
      <c r="AF591" s="138"/>
      <c r="AP591" s="138"/>
      <c r="AZ591" s="138"/>
      <c r="BJ591" s="138"/>
      <c r="BK591" s="138"/>
      <c r="BL591" s="138"/>
      <c r="BM591" s="138"/>
      <c r="BN591" s="138"/>
      <c r="BO591" s="138"/>
      <c r="BP591" s="138"/>
      <c r="BQ591" s="138"/>
      <c r="BT591" s="138"/>
      <c r="CD591" s="138"/>
      <c r="CN591" s="138"/>
      <c r="CX591" s="138"/>
      <c r="DH591" s="138"/>
      <c r="DR591" s="138"/>
      <c r="EB591" s="138"/>
      <c r="EL591" s="138"/>
      <c r="EV591" s="138"/>
      <c r="FF591" s="138"/>
      <c r="FP591" s="138"/>
      <c r="FZ591" s="138"/>
      <c r="GJ591" s="138"/>
      <c r="GT591" s="138"/>
      <c r="HD591" s="138"/>
      <c r="HN591" s="138"/>
      <c r="HX591" s="138"/>
      <c r="IH591" s="138"/>
    </row>
    <row xmlns:x14ac="http://schemas.microsoft.com/office/spreadsheetml/2009/9/ac" r="592" s="3" customFormat="true" x14ac:dyDescent="0.25">
      <c r="A592" s="414"/>
      <c r="B592" s="138"/>
      <c r="L592" s="138"/>
      <c r="V592" s="138"/>
      <c r="AF592" s="138"/>
      <c r="AP592" s="138"/>
      <c r="AZ592" s="138"/>
      <c r="BJ592" s="138"/>
      <c r="BK592" s="138"/>
      <c r="BL592" s="138"/>
      <c r="BM592" s="138"/>
      <c r="BN592" s="138"/>
      <c r="BO592" s="138"/>
      <c r="BP592" s="138"/>
      <c r="BQ592" s="138"/>
      <c r="BT592" s="138"/>
      <c r="CD592" s="138"/>
      <c r="CN592" s="138"/>
      <c r="CX592" s="138"/>
      <c r="DH592" s="138"/>
      <c r="DR592" s="138"/>
      <c r="EB592" s="138"/>
      <c r="EL592" s="138"/>
      <c r="EV592" s="138"/>
      <c r="FF592" s="138"/>
      <c r="FP592" s="138"/>
      <c r="FZ592" s="138"/>
      <c r="GJ592" s="138"/>
      <c r="GT592" s="138"/>
      <c r="HD592" s="138"/>
      <c r="HN592" s="138"/>
      <c r="HX592" s="138"/>
      <c r="IH592" s="138"/>
    </row>
    <row xmlns:x14ac="http://schemas.microsoft.com/office/spreadsheetml/2009/9/ac" r="593" s="3" customFormat="true" x14ac:dyDescent="0.25">
      <c r="A593" s="414"/>
      <c r="B593" s="138"/>
      <c r="L593" s="138"/>
      <c r="V593" s="138"/>
      <c r="AF593" s="138"/>
      <c r="AP593" s="138"/>
      <c r="AZ593" s="138"/>
      <c r="BJ593" s="138"/>
      <c r="BK593" s="138"/>
      <c r="BL593" s="138"/>
      <c r="BM593" s="138"/>
      <c r="BN593" s="138"/>
      <c r="BO593" s="138"/>
      <c r="BP593" s="138"/>
      <c r="BQ593" s="138"/>
      <c r="BT593" s="138"/>
      <c r="CD593" s="138"/>
      <c r="CN593" s="138"/>
      <c r="CX593" s="138"/>
      <c r="DH593" s="138"/>
      <c r="DR593" s="138"/>
      <c r="EB593" s="138"/>
      <c r="EL593" s="138"/>
      <c r="EV593" s="138"/>
      <c r="FF593" s="138"/>
      <c r="FP593" s="138"/>
      <c r="FZ593" s="138"/>
      <c r="GJ593" s="138"/>
      <c r="GT593" s="138"/>
      <c r="HD593" s="138"/>
      <c r="HN593" s="138"/>
      <c r="HX593" s="138"/>
      <c r="IH593" s="138"/>
    </row>
    <row xmlns:x14ac="http://schemas.microsoft.com/office/spreadsheetml/2009/9/ac" r="594" s="3" customFormat="true" x14ac:dyDescent="0.25">
      <c r="A594" s="414"/>
      <c r="B594" s="138"/>
      <c r="L594" s="138"/>
      <c r="V594" s="138"/>
      <c r="AF594" s="138"/>
      <c r="AP594" s="138"/>
      <c r="AZ594" s="138"/>
      <c r="BJ594" s="138"/>
      <c r="BK594" s="138"/>
      <c r="BL594" s="138"/>
      <c r="BM594" s="138"/>
      <c r="BN594" s="138"/>
      <c r="BO594" s="138"/>
      <c r="BP594" s="138"/>
      <c r="BQ594" s="138"/>
      <c r="BT594" s="138"/>
      <c r="CD594" s="138"/>
      <c r="CN594" s="138"/>
      <c r="CX594" s="138"/>
      <c r="DH594" s="138"/>
      <c r="DR594" s="138"/>
      <c r="EB594" s="138"/>
      <c r="EL594" s="138"/>
      <c r="EV594" s="138"/>
      <c r="FF594" s="138"/>
      <c r="FP594" s="138"/>
      <c r="FZ594" s="138"/>
      <c r="GJ594" s="138"/>
      <c r="GT594" s="138"/>
      <c r="HD594" s="138"/>
      <c r="HN594" s="138"/>
      <c r="HX594" s="138"/>
      <c r="IH594" s="138"/>
    </row>
    <row xmlns:x14ac="http://schemas.microsoft.com/office/spreadsheetml/2009/9/ac" r="595" s="3" customFormat="true" x14ac:dyDescent="0.25">
      <c r="A595" s="414"/>
      <c r="B595" s="138"/>
      <c r="L595" s="138"/>
      <c r="V595" s="138"/>
      <c r="AF595" s="138"/>
      <c r="AP595" s="138"/>
      <c r="AZ595" s="138"/>
      <c r="BJ595" s="138"/>
      <c r="BK595" s="138"/>
      <c r="BL595" s="138"/>
      <c r="BM595" s="138"/>
      <c r="BN595" s="138"/>
      <c r="BO595" s="138"/>
      <c r="BP595" s="138"/>
      <c r="BQ595" s="138"/>
      <c r="BT595" s="138"/>
      <c r="CD595" s="138"/>
      <c r="CN595" s="138"/>
      <c r="CX595" s="138"/>
      <c r="DH595" s="138"/>
      <c r="DR595" s="138"/>
      <c r="EB595" s="138"/>
      <c r="EL595" s="138"/>
      <c r="EV595" s="138"/>
      <c r="FF595" s="138"/>
      <c r="FP595" s="138"/>
      <c r="FZ595" s="138"/>
      <c r="GJ595" s="138"/>
      <c r="GT595" s="138"/>
      <c r="HD595" s="138"/>
      <c r="HN595" s="138"/>
      <c r="HX595" s="138"/>
      <c r="IH595" s="138"/>
    </row>
    <row xmlns:x14ac="http://schemas.microsoft.com/office/spreadsheetml/2009/9/ac" r="596" s="3" customFormat="true" x14ac:dyDescent="0.25">
      <c r="A596" s="414"/>
      <c r="B596" s="138"/>
      <c r="L596" s="138"/>
      <c r="V596" s="138"/>
      <c r="AF596" s="138"/>
      <c r="AP596" s="138"/>
      <c r="AZ596" s="138"/>
      <c r="BJ596" s="138"/>
      <c r="BK596" s="138"/>
      <c r="BL596" s="138"/>
      <c r="BM596" s="138"/>
      <c r="BN596" s="138"/>
      <c r="BO596" s="138"/>
      <c r="BP596" s="138"/>
      <c r="BQ596" s="138"/>
      <c r="BT596" s="138"/>
      <c r="CD596" s="138"/>
      <c r="CN596" s="138"/>
      <c r="CX596" s="138"/>
      <c r="DH596" s="138"/>
      <c r="DR596" s="138"/>
      <c r="EB596" s="138"/>
      <c r="EL596" s="138"/>
      <c r="EV596" s="138"/>
      <c r="FF596" s="138"/>
      <c r="FP596" s="138"/>
      <c r="FZ596" s="138"/>
      <c r="GJ596" s="138"/>
      <c r="GT596" s="138"/>
      <c r="HD596" s="138"/>
      <c r="HN596" s="138"/>
      <c r="HX596" s="138"/>
      <c r="IH596" s="138"/>
    </row>
    <row xmlns:x14ac="http://schemas.microsoft.com/office/spreadsheetml/2009/9/ac" r="597" s="3" customFormat="true" x14ac:dyDescent="0.25">
      <c r="A597" s="414"/>
      <c r="B597" s="138"/>
      <c r="L597" s="138"/>
      <c r="V597" s="138"/>
      <c r="AF597" s="138"/>
      <c r="AP597" s="138"/>
      <c r="AZ597" s="138"/>
      <c r="BJ597" s="138"/>
      <c r="BK597" s="138"/>
      <c r="BL597" s="138"/>
      <c r="BM597" s="138"/>
      <c r="BN597" s="138"/>
      <c r="BO597" s="138"/>
      <c r="BP597" s="138"/>
      <c r="BQ597" s="138"/>
      <c r="BT597" s="138"/>
      <c r="CD597" s="138"/>
      <c r="CN597" s="138"/>
      <c r="CX597" s="138"/>
      <c r="DH597" s="138"/>
      <c r="DR597" s="138"/>
      <c r="EB597" s="138"/>
      <c r="EL597" s="138"/>
      <c r="EV597" s="138"/>
      <c r="FF597" s="138"/>
      <c r="FP597" s="138"/>
      <c r="FZ597" s="138"/>
      <c r="GJ597" s="138"/>
      <c r="GT597" s="138"/>
      <c r="HD597" s="138"/>
      <c r="HN597" s="138"/>
      <c r="HX597" s="138"/>
      <c r="IH597" s="138"/>
    </row>
    <row xmlns:x14ac="http://schemas.microsoft.com/office/spreadsheetml/2009/9/ac" r="598" s="3" customFormat="true" x14ac:dyDescent="0.25">
      <c r="A598" s="414"/>
      <c r="B598" s="138"/>
      <c r="L598" s="138"/>
      <c r="V598" s="138"/>
      <c r="AF598" s="138"/>
      <c r="AP598" s="138"/>
      <c r="AZ598" s="138"/>
      <c r="BJ598" s="138"/>
      <c r="BK598" s="138"/>
      <c r="BL598" s="138"/>
      <c r="BM598" s="138"/>
      <c r="BN598" s="138"/>
      <c r="BO598" s="138"/>
      <c r="BP598" s="138"/>
      <c r="BQ598" s="138"/>
      <c r="BT598" s="138"/>
      <c r="CD598" s="138"/>
      <c r="CN598" s="138"/>
      <c r="CX598" s="138"/>
      <c r="DH598" s="138"/>
      <c r="DR598" s="138"/>
      <c r="EB598" s="138"/>
      <c r="EL598" s="138"/>
      <c r="EV598" s="138"/>
      <c r="FF598" s="138"/>
      <c r="FP598" s="138"/>
      <c r="FZ598" s="138"/>
      <c r="GJ598" s="138"/>
      <c r="GT598" s="138"/>
      <c r="HD598" s="138"/>
      <c r="HN598" s="138"/>
      <c r="HX598" s="138"/>
      <c r="IH598" s="138"/>
    </row>
    <row xmlns:x14ac="http://schemas.microsoft.com/office/spreadsheetml/2009/9/ac" r="599" s="3" customFormat="true" x14ac:dyDescent="0.25">
      <c r="A599" s="414"/>
      <c r="B599" s="138"/>
      <c r="L599" s="138"/>
      <c r="V599" s="138"/>
      <c r="AF599" s="138"/>
      <c r="AP599" s="138"/>
      <c r="AZ599" s="138"/>
      <c r="BJ599" s="138"/>
      <c r="BK599" s="138"/>
      <c r="BL599" s="138"/>
      <c r="BM599" s="138"/>
      <c r="BN599" s="138"/>
      <c r="BO599" s="138"/>
      <c r="BP599" s="138"/>
      <c r="BQ599" s="138"/>
      <c r="BT599" s="138"/>
      <c r="CD599" s="138"/>
      <c r="CN599" s="138"/>
      <c r="CX599" s="138"/>
      <c r="DH599" s="138"/>
      <c r="DR599" s="138"/>
      <c r="EB599" s="138"/>
      <c r="EL599" s="138"/>
      <c r="EV599" s="138"/>
      <c r="FF599" s="138"/>
      <c r="FP599" s="138"/>
      <c r="FZ599" s="138"/>
      <c r="GJ599" s="138"/>
      <c r="GT599" s="138"/>
      <c r="HD599" s="138"/>
      <c r="HN599" s="138"/>
      <c r="HX599" s="138"/>
      <c r="IH599" s="138"/>
    </row>
    <row xmlns:x14ac="http://schemas.microsoft.com/office/spreadsheetml/2009/9/ac" r="600" s="3" customFormat="true" x14ac:dyDescent="0.25">
      <c r="A600" s="414"/>
      <c r="B600" s="138"/>
      <c r="L600" s="138"/>
      <c r="V600" s="138"/>
      <c r="AF600" s="138"/>
      <c r="AP600" s="138"/>
      <c r="AZ600" s="138"/>
      <c r="BJ600" s="138"/>
      <c r="BK600" s="138"/>
      <c r="BL600" s="138"/>
      <c r="BM600" s="138"/>
      <c r="BN600" s="138"/>
      <c r="BO600" s="138"/>
      <c r="BP600" s="138"/>
      <c r="BQ600" s="138"/>
      <c r="BT600" s="138"/>
      <c r="CD600" s="138"/>
      <c r="CN600" s="138"/>
      <c r="CX600" s="138"/>
      <c r="DH600" s="138"/>
      <c r="DR600" s="138"/>
      <c r="EB600" s="138"/>
      <c r="EL600" s="138"/>
      <c r="EV600" s="138"/>
      <c r="FF600" s="138"/>
      <c r="FP600" s="138"/>
      <c r="FZ600" s="138"/>
      <c r="GJ600" s="138"/>
      <c r="GT600" s="138"/>
      <c r="HD600" s="138"/>
      <c r="HN600" s="138"/>
      <c r="HX600" s="138"/>
      <c r="IH600" s="138"/>
    </row>
    <row xmlns:x14ac="http://schemas.microsoft.com/office/spreadsheetml/2009/9/ac" r="601" s="3" customFormat="true" x14ac:dyDescent="0.25">
      <c r="A601" s="414"/>
      <c r="B601" s="138"/>
      <c r="L601" s="138"/>
      <c r="V601" s="138"/>
      <c r="AF601" s="138"/>
      <c r="AP601" s="138"/>
      <c r="AZ601" s="138"/>
      <c r="BJ601" s="138"/>
      <c r="BK601" s="138"/>
      <c r="BL601" s="138"/>
      <c r="BM601" s="138"/>
      <c r="BN601" s="138"/>
      <c r="BO601" s="138"/>
      <c r="BP601" s="138"/>
      <c r="BQ601" s="138"/>
      <c r="BT601" s="138"/>
      <c r="CD601" s="138"/>
      <c r="CN601" s="138"/>
      <c r="CX601" s="138"/>
      <c r="DH601" s="138"/>
      <c r="DR601" s="138"/>
      <c r="EB601" s="138"/>
      <c r="EL601" s="138"/>
      <c r="EV601" s="138"/>
      <c r="FF601" s="138"/>
      <c r="FP601" s="138"/>
      <c r="FZ601" s="138"/>
      <c r="GJ601" s="138"/>
      <c r="GT601" s="138"/>
      <c r="HD601" s="138"/>
      <c r="HN601" s="138"/>
      <c r="HX601" s="138"/>
      <c r="IH601" s="138"/>
    </row>
    <row xmlns:x14ac="http://schemas.microsoft.com/office/spreadsheetml/2009/9/ac" r="602" s="3" customFormat="true" x14ac:dyDescent="0.25">
      <c r="A602" s="414"/>
      <c r="B602" s="138"/>
      <c r="L602" s="138"/>
      <c r="V602" s="138"/>
      <c r="AF602" s="138"/>
      <c r="AP602" s="138"/>
      <c r="AZ602" s="138"/>
      <c r="BJ602" s="138"/>
      <c r="BK602" s="138"/>
      <c r="BL602" s="138"/>
      <c r="BM602" s="138"/>
      <c r="BN602" s="138"/>
      <c r="BO602" s="138"/>
      <c r="BP602" s="138"/>
      <c r="BQ602" s="138"/>
      <c r="BT602" s="138"/>
      <c r="CD602" s="138"/>
      <c r="CN602" s="138"/>
      <c r="CX602" s="138"/>
      <c r="DH602" s="138"/>
      <c r="DR602" s="138"/>
      <c r="EB602" s="138"/>
      <c r="EL602" s="138"/>
      <c r="EV602" s="138"/>
      <c r="FF602" s="138"/>
      <c r="FP602" s="138"/>
      <c r="FZ602" s="138"/>
      <c r="GJ602" s="138"/>
      <c r="GT602" s="138"/>
      <c r="HD602" s="138"/>
      <c r="HN602" s="138"/>
      <c r="HX602" s="138"/>
      <c r="IH602" s="138"/>
    </row>
    <row xmlns:x14ac="http://schemas.microsoft.com/office/spreadsheetml/2009/9/ac" r="603" s="3" customFormat="true" x14ac:dyDescent="0.25">
      <c r="A603" s="414"/>
      <c r="B603" s="138"/>
      <c r="L603" s="138"/>
      <c r="V603" s="138"/>
      <c r="AF603" s="138"/>
      <c r="AP603" s="138"/>
      <c r="AZ603" s="138"/>
      <c r="BJ603" s="138"/>
      <c r="BK603" s="138"/>
      <c r="BL603" s="138"/>
      <c r="BM603" s="138"/>
      <c r="BN603" s="138"/>
      <c r="BO603" s="138"/>
      <c r="BP603" s="138"/>
      <c r="BQ603" s="138"/>
      <c r="BT603" s="138"/>
      <c r="CD603" s="138"/>
      <c r="CN603" s="138"/>
      <c r="CX603" s="138"/>
      <c r="DH603" s="138"/>
      <c r="DR603" s="138"/>
      <c r="EB603" s="138"/>
      <c r="EL603" s="138"/>
      <c r="EV603" s="138"/>
      <c r="FF603" s="138"/>
      <c r="FP603" s="138"/>
      <c r="FZ603" s="138"/>
      <c r="GJ603" s="138"/>
      <c r="GT603" s="138"/>
      <c r="HD603" s="138"/>
      <c r="HN603" s="138"/>
      <c r="HX603" s="138"/>
      <c r="IH603" s="138"/>
    </row>
    <row xmlns:x14ac="http://schemas.microsoft.com/office/spreadsheetml/2009/9/ac" r="604" s="3" customFormat="true" x14ac:dyDescent="0.25">
      <c r="A604" s="414"/>
      <c r="B604" s="138"/>
      <c r="L604" s="138"/>
      <c r="V604" s="138"/>
      <c r="AF604" s="138"/>
      <c r="AP604" s="138"/>
      <c r="AZ604" s="138"/>
      <c r="BJ604" s="138"/>
      <c r="BK604" s="138"/>
      <c r="BL604" s="138"/>
      <c r="BM604" s="138"/>
      <c r="BN604" s="138"/>
      <c r="BO604" s="138"/>
      <c r="BP604" s="138"/>
      <c r="BQ604" s="138"/>
      <c r="BT604" s="138"/>
      <c r="CD604" s="138"/>
      <c r="CN604" s="138"/>
      <c r="CX604" s="138"/>
      <c r="DH604" s="138"/>
      <c r="DR604" s="138"/>
      <c r="EB604" s="138"/>
      <c r="EL604" s="138"/>
      <c r="EV604" s="138"/>
      <c r="FF604" s="138"/>
      <c r="FP604" s="138"/>
      <c r="FZ604" s="138"/>
      <c r="GJ604" s="138"/>
      <c r="GT604" s="138"/>
      <c r="HD604" s="138"/>
      <c r="HN604" s="138"/>
      <c r="HX604" s="138"/>
      <c r="IH604" s="138"/>
    </row>
    <row xmlns:x14ac="http://schemas.microsoft.com/office/spreadsheetml/2009/9/ac" r="605" s="3" customFormat="true" x14ac:dyDescent="0.25">
      <c r="A605" s="414"/>
      <c r="B605" s="138"/>
      <c r="L605" s="138"/>
      <c r="V605" s="138"/>
      <c r="AF605" s="138"/>
      <c r="AP605" s="138"/>
      <c r="AZ605" s="138"/>
      <c r="BJ605" s="138"/>
      <c r="BK605" s="138"/>
      <c r="BL605" s="138"/>
      <c r="BM605" s="138"/>
      <c r="BN605" s="138"/>
      <c r="BO605" s="138"/>
      <c r="BP605" s="138"/>
      <c r="BQ605" s="138"/>
      <c r="BT605" s="138"/>
      <c r="CD605" s="138"/>
      <c r="CN605" s="138"/>
      <c r="CX605" s="138"/>
      <c r="DH605" s="138"/>
      <c r="DR605" s="138"/>
      <c r="EB605" s="138"/>
      <c r="EL605" s="138"/>
      <c r="EV605" s="138"/>
      <c r="FF605" s="138"/>
      <c r="FP605" s="138"/>
      <c r="FZ605" s="138"/>
      <c r="GJ605" s="138"/>
      <c r="GT605" s="138"/>
      <c r="HD605" s="138"/>
      <c r="HN605" s="138"/>
      <c r="HX605" s="138"/>
      <c r="IH605" s="138"/>
    </row>
    <row xmlns:x14ac="http://schemas.microsoft.com/office/spreadsheetml/2009/9/ac" r="606" s="3" customFormat="true" x14ac:dyDescent="0.25">
      <c r="A606" s="414"/>
      <c r="B606" s="138"/>
      <c r="L606" s="138"/>
      <c r="V606" s="138"/>
      <c r="AF606" s="138"/>
      <c r="AP606" s="138"/>
      <c r="AZ606" s="138"/>
      <c r="BJ606" s="138"/>
      <c r="BK606" s="138"/>
      <c r="BL606" s="138"/>
      <c r="BM606" s="138"/>
      <c r="BN606" s="138"/>
      <c r="BO606" s="138"/>
      <c r="BP606" s="138"/>
      <c r="BQ606" s="138"/>
      <c r="BT606" s="138"/>
      <c r="CD606" s="138"/>
      <c r="CN606" s="138"/>
      <c r="CX606" s="138"/>
      <c r="DH606" s="138"/>
      <c r="DR606" s="138"/>
      <c r="EB606" s="138"/>
      <c r="EL606" s="138"/>
      <c r="EV606" s="138"/>
      <c r="FF606" s="138"/>
      <c r="FP606" s="138"/>
      <c r="FZ606" s="138"/>
      <c r="GJ606" s="138"/>
      <c r="GT606" s="138"/>
      <c r="HD606" s="138"/>
      <c r="HN606" s="138"/>
      <c r="HX606" s="138"/>
      <c r="IH606" s="138"/>
    </row>
    <row xmlns:x14ac="http://schemas.microsoft.com/office/spreadsheetml/2009/9/ac" r="607" s="3" customFormat="true" x14ac:dyDescent="0.25">
      <c r="A607" s="414"/>
      <c r="B607" s="138"/>
      <c r="L607" s="138"/>
      <c r="V607" s="138"/>
      <c r="AF607" s="138"/>
      <c r="AP607" s="138"/>
      <c r="AZ607" s="138"/>
      <c r="BJ607" s="138"/>
      <c r="BK607" s="138"/>
      <c r="BL607" s="138"/>
      <c r="BM607" s="138"/>
      <c r="BN607" s="138"/>
      <c r="BO607" s="138"/>
      <c r="BP607" s="138"/>
      <c r="BQ607" s="138"/>
      <c r="BT607" s="138"/>
      <c r="CD607" s="138"/>
      <c r="CN607" s="138"/>
      <c r="CX607" s="138"/>
      <c r="DH607" s="138"/>
      <c r="DR607" s="138"/>
      <c r="EB607" s="138"/>
      <c r="EL607" s="138"/>
      <c r="EV607" s="138"/>
      <c r="FF607" s="138"/>
      <c r="FP607" s="138"/>
      <c r="FZ607" s="138"/>
      <c r="GJ607" s="138"/>
      <c r="GT607" s="138"/>
      <c r="HD607" s="138"/>
      <c r="HN607" s="138"/>
      <c r="HX607" s="138"/>
      <c r="IH607" s="138"/>
    </row>
    <row xmlns:x14ac="http://schemas.microsoft.com/office/spreadsheetml/2009/9/ac" r="608" s="3" customFormat="true" x14ac:dyDescent="0.25">
      <c r="A608" s="414"/>
      <c r="B608" s="138"/>
      <c r="L608" s="138"/>
      <c r="V608" s="138"/>
      <c r="AF608" s="138"/>
      <c r="AP608" s="138"/>
      <c r="AZ608" s="138"/>
      <c r="BJ608" s="138"/>
      <c r="BK608" s="138"/>
      <c r="BL608" s="138"/>
      <c r="BM608" s="138"/>
      <c r="BN608" s="138"/>
      <c r="BO608" s="138"/>
      <c r="BP608" s="138"/>
      <c r="BQ608" s="138"/>
      <c r="BT608" s="138"/>
      <c r="CD608" s="138"/>
      <c r="CN608" s="138"/>
      <c r="CX608" s="138"/>
      <c r="DH608" s="138"/>
      <c r="DR608" s="138"/>
      <c r="EB608" s="138"/>
      <c r="EL608" s="138"/>
      <c r="EV608" s="138"/>
      <c r="FF608" s="138"/>
      <c r="FP608" s="138"/>
      <c r="FZ608" s="138"/>
      <c r="GJ608" s="138"/>
      <c r="GT608" s="138"/>
      <c r="HD608" s="138"/>
      <c r="HN608" s="138"/>
      <c r="HX608" s="138"/>
      <c r="IH608" s="138"/>
    </row>
    <row xmlns:x14ac="http://schemas.microsoft.com/office/spreadsheetml/2009/9/ac" r="609" s="3" customFormat="true" x14ac:dyDescent="0.25">
      <c r="A609" s="414"/>
      <c r="B609" s="138"/>
      <c r="L609" s="138"/>
      <c r="V609" s="138"/>
      <c r="AF609" s="138"/>
      <c r="AP609" s="138"/>
      <c r="AZ609" s="138"/>
      <c r="BJ609" s="138"/>
      <c r="BK609" s="138"/>
      <c r="BL609" s="138"/>
      <c r="BM609" s="138"/>
      <c r="BN609" s="138"/>
      <c r="BO609" s="138"/>
      <c r="BP609" s="138"/>
      <c r="BQ609" s="138"/>
      <c r="BT609" s="138"/>
      <c r="CD609" s="138"/>
      <c r="CN609" s="138"/>
      <c r="CX609" s="138"/>
      <c r="DH609" s="138"/>
      <c r="DR609" s="138"/>
      <c r="EB609" s="138"/>
      <c r="EL609" s="138"/>
      <c r="EV609" s="138"/>
      <c r="FF609" s="138"/>
      <c r="FP609" s="138"/>
      <c r="FZ609" s="138"/>
      <c r="GJ609" s="138"/>
      <c r="GT609" s="138"/>
      <c r="HD609" s="138"/>
      <c r="HN609" s="138"/>
      <c r="HX609" s="138"/>
      <c r="IH609" s="138"/>
    </row>
    <row xmlns:x14ac="http://schemas.microsoft.com/office/spreadsheetml/2009/9/ac" r="610" s="3" customFormat="true" x14ac:dyDescent="0.25">
      <c r="A610" s="414"/>
      <c r="B610" s="138"/>
      <c r="L610" s="138"/>
      <c r="V610" s="138"/>
      <c r="AF610" s="138"/>
      <c r="AP610" s="138"/>
      <c r="AZ610" s="138"/>
      <c r="BJ610" s="138"/>
      <c r="BK610" s="138"/>
      <c r="BL610" s="138"/>
      <c r="BM610" s="138"/>
      <c r="BN610" s="138"/>
      <c r="BO610" s="138"/>
      <c r="BP610" s="138"/>
      <c r="BQ610" s="138"/>
      <c r="BT610" s="138"/>
      <c r="CD610" s="138"/>
      <c r="CN610" s="138"/>
      <c r="CX610" s="138"/>
      <c r="DH610" s="138"/>
      <c r="DR610" s="138"/>
      <c r="EB610" s="138"/>
      <c r="EL610" s="138"/>
      <c r="EV610" s="138"/>
      <c r="FF610" s="138"/>
      <c r="FP610" s="138"/>
      <c r="FZ610" s="138"/>
      <c r="GJ610" s="138"/>
      <c r="GT610" s="138"/>
      <c r="HD610" s="138"/>
      <c r="HN610" s="138"/>
      <c r="HX610" s="138"/>
      <c r="IH610" s="138"/>
    </row>
    <row xmlns:x14ac="http://schemas.microsoft.com/office/spreadsheetml/2009/9/ac" r="611" s="3" customFormat="true" x14ac:dyDescent="0.25">
      <c r="A611" s="414"/>
      <c r="B611" s="138"/>
      <c r="L611" s="138"/>
      <c r="V611" s="138"/>
      <c r="AF611" s="138"/>
      <c r="AP611" s="138"/>
      <c r="AZ611" s="138"/>
      <c r="BJ611" s="138"/>
      <c r="BK611" s="138"/>
      <c r="BL611" s="138"/>
      <c r="BM611" s="138"/>
      <c r="BN611" s="138"/>
      <c r="BO611" s="138"/>
      <c r="BP611" s="138"/>
      <c r="BQ611" s="138"/>
      <c r="BT611" s="138"/>
      <c r="CD611" s="138"/>
      <c r="CN611" s="138"/>
      <c r="CX611" s="138"/>
      <c r="DH611" s="138"/>
      <c r="DR611" s="138"/>
      <c r="EB611" s="138"/>
      <c r="EL611" s="138"/>
      <c r="EV611" s="138"/>
      <c r="FF611" s="138"/>
      <c r="FP611" s="138"/>
      <c r="FZ611" s="138"/>
      <c r="GJ611" s="138"/>
      <c r="GT611" s="138"/>
      <c r="HD611" s="138"/>
      <c r="HN611" s="138"/>
      <c r="HX611" s="138"/>
      <c r="IH611" s="138"/>
    </row>
    <row xmlns:x14ac="http://schemas.microsoft.com/office/spreadsheetml/2009/9/ac" r="612" s="3" customFormat="true" x14ac:dyDescent="0.25">
      <c r="A612" s="414"/>
      <c r="B612" s="138"/>
      <c r="L612" s="138"/>
      <c r="V612" s="138"/>
      <c r="AF612" s="138"/>
      <c r="AP612" s="138"/>
      <c r="AZ612" s="138"/>
      <c r="BJ612" s="138"/>
      <c r="BK612" s="138"/>
      <c r="BL612" s="138"/>
      <c r="BM612" s="138"/>
      <c r="BN612" s="138"/>
      <c r="BO612" s="138"/>
      <c r="BP612" s="138"/>
      <c r="BQ612" s="138"/>
      <c r="BT612" s="138"/>
      <c r="CD612" s="138"/>
      <c r="CN612" s="138"/>
      <c r="CX612" s="138"/>
      <c r="DH612" s="138"/>
      <c r="DR612" s="138"/>
      <c r="EB612" s="138"/>
      <c r="EL612" s="138"/>
      <c r="EV612" s="138"/>
      <c r="FF612" s="138"/>
      <c r="FP612" s="138"/>
      <c r="FZ612" s="138"/>
      <c r="GJ612" s="138"/>
      <c r="GT612" s="138"/>
      <c r="HD612" s="138"/>
      <c r="HN612" s="138"/>
      <c r="HX612" s="138"/>
      <c r="IH612" s="138"/>
    </row>
    <row xmlns:x14ac="http://schemas.microsoft.com/office/spreadsheetml/2009/9/ac" r="613" s="3" customFormat="true" x14ac:dyDescent="0.25">
      <c r="A613" s="414"/>
      <c r="B613" s="138"/>
      <c r="L613" s="138"/>
      <c r="V613" s="138"/>
      <c r="AF613" s="138"/>
      <c r="AP613" s="138"/>
      <c r="AZ613" s="138"/>
      <c r="BJ613" s="138"/>
      <c r="BK613" s="138"/>
      <c r="BL613" s="138"/>
      <c r="BM613" s="138"/>
      <c r="BN613" s="138"/>
      <c r="BO613" s="138"/>
      <c r="BP613" s="138"/>
      <c r="BQ613" s="138"/>
      <c r="BT613" s="138"/>
      <c r="CD613" s="138"/>
      <c r="CN613" s="138"/>
      <c r="CX613" s="138"/>
      <c r="DH613" s="138"/>
      <c r="DR613" s="138"/>
      <c r="EB613" s="138"/>
      <c r="EL613" s="138"/>
      <c r="EV613" s="138"/>
      <c r="FF613" s="138"/>
      <c r="FP613" s="138"/>
      <c r="FZ613" s="138"/>
      <c r="GJ613" s="138"/>
      <c r="GT613" s="138"/>
      <c r="HD613" s="138"/>
      <c r="HN613" s="138"/>
      <c r="HX613" s="138"/>
      <c r="IH613" s="138"/>
    </row>
    <row xmlns:x14ac="http://schemas.microsoft.com/office/spreadsheetml/2009/9/ac" r="614" s="3" customFormat="true" x14ac:dyDescent="0.25">
      <c r="A614" s="414"/>
      <c r="B614" s="138"/>
      <c r="L614" s="138"/>
      <c r="V614" s="138"/>
      <c r="AF614" s="138"/>
      <c r="AP614" s="138"/>
      <c r="AZ614" s="138"/>
      <c r="BJ614" s="138"/>
      <c r="BK614" s="138"/>
      <c r="BL614" s="138"/>
      <c r="BM614" s="138"/>
      <c r="BN614" s="138"/>
      <c r="BO614" s="138"/>
      <c r="BP614" s="138"/>
      <c r="BQ614" s="138"/>
      <c r="BT614" s="138"/>
      <c r="CD614" s="138"/>
      <c r="CN614" s="138"/>
      <c r="CX614" s="138"/>
      <c r="DH614" s="138"/>
      <c r="DR614" s="138"/>
      <c r="EB614" s="138"/>
      <c r="EL614" s="138"/>
      <c r="EV614" s="138"/>
      <c r="FF614" s="138"/>
      <c r="FP614" s="138"/>
      <c r="FZ614" s="138"/>
      <c r="GJ614" s="138"/>
      <c r="GT614" s="138"/>
      <c r="HD614" s="138"/>
      <c r="HN614" s="138"/>
      <c r="HX614" s="138"/>
      <c r="IH614" s="138"/>
    </row>
    <row xmlns:x14ac="http://schemas.microsoft.com/office/spreadsheetml/2009/9/ac" r="615" s="3" customFormat="true" x14ac:dyDescent="0.25">
      <c r="A615" s="414"/>
      <c r="B615" s="138"/>
      <c r="L615" s="138"/>
      <c r="V615" s="138"/>
      <c r="AF615" s="138"/>
      <c r="AP615" s="138"/>
      <c r="AZ615" s="138"/>
      <c r="BJ615" s="138"/>
      <c r="BK615" s="138"/>
      <c r="BL615" s="138"/>
      <c r="BM615" s="138"/>
      <c r="BN615" s="138"/>
      <c r="BO615" s="138"/>
      <c r="BP615" s="138"/>
      <c r="BQ615" s="138"/>
      <c r="BT615" s="138"/>
      <c r="CD615" s="138"/>
      <c r="CN615" s="138"/>
      <c r="CX615" s="138"/>
      <c r="DH615" s="138"/>
      <c r="DR615" s="138"/>
      <c r="EB615" s="138"/>
      <c r="EL615" s="138"/>
      <c r="EV615" s="138"/>
      <c r="FF615" s="138"/>
      <c r="FP615" s="138"/>
      <c r="FZ615" s="138"/>
      <c r="GJ615" s="138"/>
      <c r="GT615" s="138"/>
      <c r="HD615" s="138"/>
      <c r="HN615" s="138"/>
      <c r="HX615" s="138"/>
      <c r="IH615" s="138"/>
    </row>
    <row xmlns:x14ac="http://schemas.microsoft.com/office/spreadsheetml/2009/9/ac" r="616" s="3" customFormat="true" x14ac:dyDescent="0.25">
      <c r="A616" s="414"/>
      <c r="B616" s="138"/>
      <c r="L616" s="138"/>
      <c r="V616" s="138"/>
      <c r="AF616" s="138"/>
      <c r="AP616" s="138"/>
      <c r="AZ616" s="138"/>
      <c r="BJ616" s="138"/>
      <c r="BK616" s="138"/>
      <c r="BL616" s="138"/>
      <c r="BM616" s="138"/>
      <c r="BN616" s="138"/>
      <c r="BO616" s="138"/>
      <c r="BP616" s="138"/>
      <c r="BQ616" s="138"/>
      <c r="BT616" s="138"/>
      <c r="CD616" s="138"/>
      <c r="CN616" s="138"/>
      <c r="CX616" s="138"/>
      <c r="DH616" s="138"/>
      <c r="DR616" s="138"/>
      <c r="EB616" s="138"/>
      <c r="EL616" s="138"/>
      <c r="EV616" s="138"/>
      <c r="FF616" s="138"/>
      <c r="FP616" s="138"/>
      <c r="FZ616" s="138"/>
      <c r="GJ616" s="138"/>
      <c r="GT616" s="138"/>
      <c r="HD616" s="138"/>
      <c r="HN616" s="138"/>
      <c r="HX616" s="138"/>
      <c r="IH616" s="138"/>
    </row>
    <row xmlns:x14ac="http://schemas.microsoft.com/office/spreadsheetml/2009/9/ac" r="617" s="3" customFormat="true" x14ac:dyDescent="0.25">
      <c r="A617" s="414"/>
      <c r="B617" s="138"/>
      <c r="L617" s="138"/>
      <c r="V617" s="138"/>
      <c r="AF617" s="138"/>
      <c r="AP617" s="138"/>
      <c r="AZ617" s="138"/>
      <c r="BJ617" s="138"/>
      <c r="BK617" s="138"/>
      <c r="BL617" s="138"/>
      <c r="BM617" s="138"/>
      <c r="BN617" s="138"/>
      <c r="BO617" s="138"/>
      <c r="BP617" s="138"/>
      <c r="BQ617" s="138"/>
      <c r="BT617" s="138"/>
      <c r="CD617" s="138"/>
      <c r="CN617" s="138"/>
      <c r="CX617" s="138"/>
      <c r="DH617" s="138"/>
      <c r="DR617" s="138"/>
      <c r="EB617" s="138"/>
      <c r="EL617" s="138"/>
      <c r="EV617" s="138"/>
      <c r="FF617" s="138"/>
      <c r="FP617" s="138"/>
      <c r="FZ617" s="138"/>
      <c r="GJ617" s="138"/>
      <c r="GT617" s="138"/>
      <c r="HD617" s="138"/>
      <c r="HN617" s="138"/>
      <c r="HX617" s="138"/>
      <c r="IH617" s="138"/>
    </row>
    <row xmlns:x14ac="http://schemas.microsoft.com/office/spreadsheetml/2009/9/ac" r="618" s="3" customFormat="true" x14ac:dyDescent="0.25">
      <c r="A618" s="414"/>
      <c r="B618" s="138"/>
      <c r="L618" s="138"/>
      <c r="V618" s="138"/>
      <c r="AF618" s="138"/>
      <c r="AP618" s="138"/>
      <c r="AZ618" s="138"/>
      <c r="BJ618" s="138"/>
      <c r="BK618" s="138"/>
      <c r="BL618" s="138"/>
      <c r="BM618" s="138"/>
      <c r="BN618" s="138"/>
      <c r="BO618" s="138"/>
      <c r="BP618" s="138"/>
      <c r="BQ618" s="138"/>
      <c r="BT618" s="138"/>
      <c r="CD618" s="138"/>
      <c r="CN618" s="138"/>
      <c r="CX618" s="138"/>
      <c r="DH618" s="138"/>
      <c r="DR618" s="138"/>
      <c r="EB618" s="138"/>
      <c r="EL618" s="138"/>
      <c r="EV618" s="138"/>
      <c r="FF618" s="138"/>
      <c r="FP618" s="138"/>
      <c r="FZ618" s="138"/>
      <c r="GJ618" s="138"/>
      <c r="GT618" s="138"/>
      <c r="HD618" s="138"/>
      <c r="HN618" s="138"/>
      <c r="HX618" s="138"/>
      <c r="IH618" s="138"/>
    </row>
    <row xmlns:x14ac="http://schemas.microsoft.com/office/spreadsheetml/2009/9/ac" r="619" s="3" customFormat="true" x14ac:dyDescent="0.25">
      <c r="A619" s="414"/>
      <c r="B619" s="138"/>
      <c r="L619" s="138"/>
      <c r="V619" s="138"/>
      <c r="AF619" s="138"/>
      <c r="AP619" s="138"/>
      <c r="AZ619" s="138"/>
      <c r="BJ619" s="138"/>
      <c r="BK619" s="138"/>
      <c r="BL619" s="138"/>
      <c r="BM619" s="138"/>
      <c r="BN619" s="138"/>
      <c r="BO619" s="138"/>
      <c r="BP619" s="138"/>
      <c r="BQ619" s="138"/>
      <c r="BT619" s="138"/>
      <c r="CD619" s="138"/>
      <c r="CN619" s="138"/>
      <c r="CX619" s="138"/>
      <c r="DH619" s="138"/>
      <c r="DR619" s="138"/>
      <c r="EB619" s="138"/>
      <c r="EL619" s="138"/>
      <c r="EV619" s="138"/>
      <c r="FF619" s="138"/>
      <c r="FP619" s="138"/>
      <c r="FZ619" s="138"/>
      <c r="GJ619" s="138"/>
      <c r="GT619" s="138"/>
      <c r="HD619" s="138"/>
      <c r="HN619" s="138"/>
      <c r="HX619" s="138"/>
      <c r="IH619" s="138"/>
    </row>
    <row xmlns:x14ac="http://schemas.microsoft.com/office/spreadsheetml/2009/9/ac" r="620" s="3" customFormat="true" x14ac:dyDescent="0.25">
      <c r="A620" s="414"/>
      <c r="B620" s="138"/>
      <c r="L620" s="138"/>
      <c r="V620" s="138"/>
      <c r="AF620" s="138"/>
      <c r="AP620" s="138"/>
      <c r="AZ620" s="138"/>
      <c r="BJ620" s="138"/>
      <c r="BK620" s="138"/>
      <c r="BL620" s="138"/>
      <c r="BM620" s="138"/>
      <c r="BN620" s="138"/>
      <c r="BO620" s="138"/>
      <c r="BP620" s="138"/>
      <c r="BQ620" s="138"/>
      <c r="BT620" s="138"/>
      <c r="CD620" s="138"/>
      <c r="CN620" s="138"/>
      <c r="CX620" s="138"/>
      <c r="DH620" s="138"/>
      <c r="DR620" s="138"/>
      <c r="EB620" s="138"/>
      <c r="EL620" s="138"/>
      <c r="EV620" s="138"/>
      <c r="FF620" s="138"/>
      <c r="FP620" s="138"/>
      <c r="FZ620" s="138"/>
      <c r="GJ620" s="138"/>
      <c r="GT620" s="138"/>
      <c r="HD620" s="138"/>
      <c r="HN620" s="138"/>
      <c r="HX620" s="138"/>
      <c r="IH620" s="138"/>
    </row>
    <row xmlns:x14ac="http://schemas.microsoft.com/office/spreadsheetml/2009/9/ac" r="621" s="3" customFormat="true" x14ac:dyDescent="0.25">
      <c r="A621" s="414"/>
      <c r="B621" s="138"/>
      <c r="L621" s="138"/>
      <c r="V621" s="138"/>
      <c r="AF621" s="138"/>
      <c r="AP621" s="138"/>
      <c r="AZ621" s="138"/>
      <c r="BJ621" s="138"/>
      <c r="BK621" s="138"/>
      <c r="BL621" s="138"/>
      <c r="BM621" s="138"/>
      <c r="BN621" s="138"/>
      <c r="BO621" s="138"/>
      <c r="BP621" s="138"/>
      <c r="BQ621" s="138"/>
      <c r="BT621" s="138"/>
      <c r="CD621" s="138"/>
      <c r="CN621" s="138"/>
      <c r="CX621" s="138"/>
      <c r="DH621" s="138"/>
      <c r="DR621" s="138"/>
      <c r="EB621" s="138"/>
      <c r="EL621" s="138"/>
      <c r="EV621" s="138"/>
      <c r="FF621" s="138"/>
      <c r="FP621" s="138"/>
      <c r="FZ621" s="138"/>
      <c r="GJ621" s="138"/>
      <c r="GT621" s="138"/>
      <c r="HD621" s="138"/>
      <c r="HN621" s="138"/>
      <c r="HX621" s="138"/>
      <c r="IH621" s="138"/>
    </row>
    <row xmlns:x14ac="http://schemas.microsoft.com/office/spreadsheetml/2009/9/ac" r="622" s="3" customFormat="true" x14ac:dyDescent="0.25">
      <c r="A622" s="414"/>
      <c r="B622" s="138"/>
      <c r="L622" s="138"/>
      <c r="V622" s="138"/>
      <c r="AF622" s="138"/>
      <c r="AP622" s="138"/>
      <c r="AZ622" s="138"/>
      <c r="BJ622" s="138"/>
      <c r="BK622" s="138"/>
      <c r="BL622" s="138"/>
      <c r="BM622" s="138"/>
      <c r="BN622" s="138"/>
      <c r="BO622" s="138"/>
      <c r="BP622" s="138"/>
      <c r="BQ622" s="138"/>
      <c r="BT622" s="138"/>
      <c r="CD622" s="138"/>
      <c r="CN622" s="138"/>
      <c r="CX622" s="138"/>
      <c r="DH622" s="138"/>
      <c r="DR622" s="138"/>
      <c r="EB622" s="138"/>
      <c r="EL622" s="138"/>
      <c r="EV622" s="138"/>
      <c r="FF622" s="138"/>
      <c r="FP622" s="138"/>
      <c r="FZ622" s="138"/>
      <c r="GJ622" s="138"/>
      <c r="GT622" s="138"/>
      <c r="HD622" s="138"/>
      <c r="HN622" s="138"/>
      <c r="HX622" s="138"/>
      <c r="IH622" s="138"/>
    </row>
  </sheetData>
  <mergeCells count="45">
    <mergeCell ref="OM10:OS10"/>
    <mergeCell ref="OW10:PC10"/>
    <mergeCell ref="OC10:OI10"/>
    <mergeCell ref="PG10:PM10"/>
    <mergeCell ref="PQ10:PW10"/>
    <mergeCell ref="NS10:NY10"/>
    <mergeCell ref="HY10:IE10"/>
    <mergeCell ref="II10:IO10"/>
    <mergeCell ref="ME10:MK10"/>
    <mergeCell ref="MY10:NE10"/>
    <mergeCell ref="JC10:JI10"/>
    <mergeCell ref="IS10:IY10"/>
    <mergeCell ref="LU10:MA10"/>
    <mergeCell ref="MO10:MU10"/>
    <mergeCell ref="NI10:NO10"/>
    <mergeCell ref="LK10:LQ10"/>
    <mergeCell ref="KQ10:KW10"/>
    <mergeCell ref="LA10:LG10"/>
    <mergeCell ref="KG10:KM10"/>
    <mergeCell ref="JM10:JS10"/>
    <mergeCell ref="JW10:KC10"/>
    <mergeCell ref="BK10:BQ10"/>
    <mergeCell ref="BU10:CA10"/>
    <mergeCell ref="C10:I10"/>
    <mergeCell ref="M10:S10"/>
    <mergeCell ref="AG10:AM10"/>
    <mergeCell ref="AQ10:AW10"/>
    <mergeCell ref="BA10:BG10"/>
    <mergeCell ref="W10:AC10"/>
    <mergeCell ref="A2:A3"/>
    <mergeCell ref="EM10:ES10"/>
    <mergeCell ref="EW10:FC10"/>
    <mergeCell ref="HO10:HU10"/>
    <mergeCell ref="HE10:HK10"/>
    <mergeCell ref="GU10:HA10"/>
    <mergeCell ref="GK10:GQ10"/>
    <mergeCell ref="FQ10:FW10"/>
    <mergeCell ref="GA10:GG10"/>
    <mergeCell ref="FG10:FM10"/>
    <mergeCell ref="CE10:CK10"/>
    <mergeCell ref="CO10:CU10"/>
    <mergeCell ref="EC10:EI10"/>
    <mergeCell ref="CY10:DE10"/>
    <mergeCell ref="DI10:DO10"/>
    <mergeCell ref="DS10:DY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 ref="A32" location="myrangeH28" display="myrangeH28"/>
    <hyperlink ref="A33" location="myrangeH29" display="myrangeH29"/>
    <hyperlink ref="A34" location="myrangeH30" display="myrangeH30"/>
    <hyperlink ref="A35" location="myrangeH31" display="myrangeH31"/>
    <hyperlink ref="A36" location="myrangeH32" display="myrangeH32"/>
    <hyperlink ref="A37" location="myrangeH33" display="myrangeH33"/>
    <hyperlink ref="A38" location="myrangeH34" display="myrangeH34"/>
    <hyperlink ref="A39" location="myrangeH35" display="myrangeH35"/>
    <hyperlink ref="A40" location="myrangeH36" display="myrangeH36"/>
    <hyperlink ref="A41" location="myrangeH37" display="myrangeH37"/>
    <hyperlink ref="A42" location="myrangeH38" display="myrangeH38"/>
    <hyperlink ref="A43" location="myrangeH39" display="myrangeH39"/>
    <hyperlink ref="A44" location="myrangeH40" display="myrangeH40"/>
    <hyperlink ref="A45" location="myrangeH41" display="myrangeH41"/>
    <hyperlink ref="A46" location="myrangeH42" display="myrangeH42"/>
    <hyperlink ref="A47" location="myrangeH43" display="myrangeH4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9"/>
    <col min="3" max="7" width="11.75" style="119" customWidth="true"/>
    <col min="8" max="16384" width="9" style="119"/>
  </cols>
  <sheetData>
    <row xmlns:x14ac="http://schemas.microsoft.com/office/spreadsheetml/2009/9/ac" r="2" ht="20.25" x14ac:dyDescent="0.2">
      <c r="B2" s="115" t="str">
        <f>+Introduction!C7</f>
        <v>India</v>
      </c>
      <c r="C2" s="116"/>
      <c r="D2" s="117"/>
      <c r="E2" s="117"/>
      <c r="F2" s="117"/>
      <c r="G2" s="118"/>
    </row>
    <row xmlns:x14ac="http://schemas.microsoft.com/office/spreadsheetml/2009/9/ac" r="3" x14ac:dyDescent="0.2">
      <c r="B3" s="616" t="s">
        <v>244</v>
      </c>
      <c r="C3" s="616"/>
      <c r="D3" s="616"/>
      <c r="E3" s="616"/>
      <c r="F3" s="616"/>
      <c r="G3" s="617"/>
    </row>
    <row xmlns:x14ac="http://schemas.microsoft.com/office/spreadsheetml/2009/9/ac" r="4" ht="13.5" x14ac:dyDescent="0.2">
      <c r="B4" s="120" t="s">
        <v>4</v>
      </c>
      <c r="C4" s="120" t="s">
        <v>58</v>
      </c>
      <c r="D4" s="120" t="s">
        <v>62</v>
      </c>
      <c r="E4" s="120" t="s">
        <v>59</v>
      </c>
      <c r="F4" s="120" t="s">
        <v>60</v>
      </c>
      <c r="G4" s="120" t="s">
        <v>61</v>
      </c>
    </row>
    <row xmlns:x14ac="http://schemas.microsoft.com/office/spreadsheetml/2009/9/ac" r="5" x14ac:dyDescent="0.2">
      <c r="B5" s="823">
        <v>2000</v>
      </c>
      <c r="C5" s="967">
        <v>356687360</v>
      </c>
      <c r="D5" s="968">
        <v>27.667001724243164</v>
      </c>
      <c r="E5" s="969">
        <v>76063104</v>
      </c>
      <c r="F5" s="970">
        <v>121739960</v>
      </c>
      <c r="G5" s="971">
        <v>158884320</v>
      </c>
    </row>
    <row xmlns:x14ac="http://schemas.microsoft.com/office/spreadsheetml/2009/9/ac" r="6" x14ac:dyDescent="0.2">
      <c r="B6" s="829">
        <v>2001</v>
      </c>
      <c r="C6" s="972">
        <v>360343040</v>
      </c>
      <c r="D6" s="973">
        <v>27.917999267578125</v>
      </c>
      <c r="E6" s="974">
        <v>76461824</v>
      </c>
      <c r="F6" s="975">
        <v>122683680</v>
      </c>
      <c r="G6" s="976">
        <v>161197552</v>
      </c>
    </row>
    <row xmlns:x14ac="http://schemas.microsoft.com/office/spreadsheetml/2009/9/ac" r="7" x14ac:dyDescent="0.2">
      <c r="B7" s="835">
        <v>2002</v>
      </c>
      <c r="C7" s="977">
        <v>363704960</v>
      </c>
      <c r="D7" s="978">
        <v>28.244001388549805</v>
      </c>
      <c r="E7" s="979">
        <v>76803256</v>
      </c>
      <c r="F7" s="980">
        <v>123752192</v>
      </c>
      <c r="G7" s="981">
        <v>163149504</v>
      </c>
    </row>
    <row xmlns:x14ac="http://schemas.microsoft.com/office/spreadsheetml/2009/9/ac" r="8" x14ac:dyDescent="0.2">
      <c r="B8" s="841">
        <v>2003</v>
      </c>
      <c r="C8" s="982">
        <v>366672576</v>
      </c>
      <c r="D8" s="983">
        <v>28.571998596191406</v>
      </c>
      <c r="E8" s="984">
        <v>77141120</v>
      </c>
      <c r="F8" s="985">
        <v>124603992</v>
      </c>
      <c r="G8" s="986">
        <v>164927488</v>
      </c>
    </row>
    <row xmlns:x14ac="http://schemas.microsoft.com/office/spreadsheetml/2009/9/ac" r="9" x14ac:dyDescent="0.2">
      <c r="B9" s="847">
        <v>2004</v>
      </c>
      <c r="C9" s="987">
        <v>369668928</v>
      </c>
      <c r="D9" s="988">
        <v>28.902997970581055</v>
      </c>
      <c r="E9" s="989">
        <v>77675392</v>
      </c>
      <c r="F9" s="990">
        <v>125380352</v>
      </c>
      <c r="G9" s="991">
        <v>166613168</v>
      </c>
    </row>
    <row xmlns:x14ac="http://schemas.microsoft.com/office/spreadsheetml/2009/9/ac" r="10" x14ac:dyDescent="0.2">
      <c r="B10" s="853">
        <v>2005</v>
      </c>
      <c r="C10" s="992">
        <v>372433088</v>
      </c>
      <c r="D10" s="993">
        <v>29.23499870300293</v>
      </c>
      <c r="E10" s="994">
        <v>78384600</v>
      </c>
      <c r="F10" s="995">
        <v>126193576</v>
      </c>
      <c r="G10" s="996">
        <v>167854912</v>
      </c>
    </row>
    <row xmlns:x14ac="http://schemas.microsoft.com/office/spreadsheetml/2009/9/ac" r="11" x14ac:dyDescent="0.2">
      <c r="B11" s="859">
        <v>2006</v>
      </c>
      <c r="C11" s="997">
        <v>375013952</v>
      </c>
      <c r="D11" s="998">
        <v>29.569000244140625</v>
      </c>
      <c r="E11" s="999">
        <v>78923832</v>
      </c>
      <c r="F11" s="1000">
        <v>126845832</v>
      </c>
      <c r="G11" s="1001">
        <v>169244288</v>
      </c>
    </row>
    <row xmlns:x14ac="http://schemas.microsoft.com/office/spreadsheetml/2009/9/ac" r="12" x14ac:dyDescent="0.2">
      <c r="B12" s="865">
        <v>2007</v>
      </c>
      <c r="C12" s="1002">
        <v>377157568</v>
      </c>
      <c r="D12" s="1003">
        <v>29.905998229980469</v>
      </c>
      <c r="E12" s="1004">
        <v>78960472</v>
      </c>
      <c r="F12" s="1005">
        <v>127629808</v>
      </c>
      <c r="G12" s="1006">
        <v>170567264</v>
      </c>
    </row>
    <row xmlns:x14ac="http://schemas.microsoft.com/office/spreadsheetml/2009/9/ac" r="13" x14ac:dyDescent="0.2">
      <c r="B13" s="871">
        <v>2008</v>
      </c>
      <c r="C13" s="1007">
        <v>378980416</v>
      </c>
      <c r="D13" s="1008">
        <v>30.246002197265625</v>
      </c>
      <c r="E13" s="1009">
        <v>78540920</v>
      </c>
      <c r="F13" s="1010">
        <v>128626896</v>
      </c>
      <c r="G13" s="1011">
        <v>171812608</v>
      </c>
    </row>
    <row xmlns:x14ac="http://schemas.microsoft.com/office/spreadsheetml/2009/9/ac" r="14" x14ac:dyDescent="0.2">
      <c r="B14" s="877">
        <v>2009</v>
      </c>
      <c r="C14" s="1012">
        <v>380404352</v>
      </c>
      <c r="D14" s="1013">
        <v>30.586999893188477</v>
      </c>
      <c r="E14" s="1014">
        <v>77862752</v>
      </c>
      <c r="F14" s="1015">
        <v>129416640</v>
      </c>
      <c r="G14" s="1016">
        <v>173124960</v>
      </c>
    </row>
    <row xmlns:x14ac="http://schemas.microsoft.com/office/spreadsheetml/2009/9/ac" r="15" x14ac:dyDescent="0.2">
      <c r="B15" s="883">
        <v>2010</v>
      </c>
      <c r="C15" s="1017">
        <v>381234240</v>
      </c>
      <c r="D15" s="1018">
        <v>30.930000305175781</v>
      </c>
      <c r="E15" s="1019">
        <v>77059376</v>
      </c>
      <c r="F15" s="1020">
        <v>129903216</v>
      </c>
      <c r="G15" s="1021">
        <v>174271632</v>
      </c>
    </row>
    <row xmlns:x14ac="http://schemas.microsoft.com/office/spreadsheetml/2009/9/ac" r="16" x14ac:dyDescent="0.2">
      <c r="B16" s="889">
        <v>2011</v>
      </c>
      <c r="C16" s="1022">
        <v>381822752</v>
      </c>
      <c r="D16" s="1023">
        <v>31.275999069213867</v>
      </c>
      <c r="E16" s="1024">
        <v>76319264</v>
      </c>
      <c r="F16" s="1025">
        <v>130168744</v>
      </c>
      <c r="G16" s="1026">
        <v>175334752</v>
      </c>
    </row>
    <row xmlns:x14ac="http://schemas.microsoft.com/office/spreadsheetml/2009/9/ac" r="17" x14ac:dyDescent="0.2">
      <c r="B17" s="895">
        <v>2012</v>
      </c>
      <c r="C17" s="1027">
        <v>382291648</v>
      </c>
      <c r="D17" s="1028">
        <v>31.634000778198242</v>
      </c>
      <c r="E17" s="1029">
        <v>75876544</v>
      </c>
      <c r="F17" s="1030">
        <v>129784504</v>
      </c>
      <c r="G17" s="1031">
        <v>176630592</v>
      </c>
    </row>
    <row xmlns:x14ac="http://schemas.microsoft.com/office/spreadsheetml/2009/9/ac" r="18" x14ac:dyDescent="0.2">
      <c r="B18" s="901">
        <v>2013</v>
      </c>
      <c r="C18" s="1032">
        <v>382578688</v>
      </c>
      <c r="D18" s="1033">
        <v>32.003002166748047</v>
      </c>
      <c r="E18" s="1034">
        <v>75788000</v>
      </c>
      <c r="F18" s="1035">
        <v>128800704</v>
      </c>
      <c r="G18" s="1036">
        <v>177989984</v>
      </c>
    </row>
    <row xmlns:x14ac="http://schemas.microsoft.com/office/spreadsheetml/2009/9/ac" r="19" x14ac:dyDescent="0.2">
      <c r="B19" s="907">
        <v>2014</v>
      </c>
      <c r="C19" s="1037">
        <v>382519392</v>
      </c>
      <c r="D19" s="1038">
        <v>32.383998870849609</v>
      </c>
      <c r="E19" s="1039">
        <v>75648880</v>
      </c>
      <c r="F19" s="1040">
        <v>127796688</v>
      </c>
      <c r="G19" s="1041">
        <v>179073824</v>
      </c>
    </row>
    <row xmlns:x14ac="http://schemas.microsoft.com/office/spreadsheetml/2009/9/ac" r="20" x14ac:dyDescent="0.2">
      <c r="B20" s="913">
        <v>2015</v>
      </c>
      <c r="C20" s="1042">
        <v>382195776</v>
      </c>
      <c r="D20" s="1043">
        <v>32.777000427246094</v>
      </c>
      <c r="E20" s="1044">
        <v>75385584</v>
      </c>
      <c r="F20" s="1045">
        <v>126923192</v>
      </c>
      <c r="G20" s="1046">
        <v>179887008</v>
      </c>
    </row>
    <row xmlns:x14ac="http://schemas.microsoft.com/office/spreadsheetml/2009/9/ac" r="21" x14ac:dyDescent="0.2">
      <c r="B21" s="919">
        <v>2016</v>
      </c>
      <c r="C21" s="1047">
        <v>381495296</v>
      </c>
      <c r="D21" s="1048">
        <v>33.181999206542969</v>
      </c>
      <c r="E21" s="1049">
        <v>74841016</v>
      </c>
      <c r="F21" s="1050">
        <v>126242720</v>
      </c>
      <c r="G21" s="1051">
        <v>180411552</v>
      </c>
    </row>
    <row xmlns:x14ac="http://schemas.microsoft.com/office/spreadsheetml/2009/9/ac" r="22" x14ac:dyDescent="0.2">
      <c r="B22" s="925">
        <v>2017</v>
      </c>
      <c r="C22" s="1052">
        <v>380526144</v>
      </c>
      <c r="D22" s="1053">
        <v>33.599998474121094</v>
      </c>
      <c r="E22" s="1054">
        <v>74251480</v>
      </c>
      <c r="F22" s="1055">
        <v>125757128</v>
      </c>
      <c r="G22" s="1056">
        <v>180517536</v>
      </c>
    </row>
    <row xmlns:x14ac="http://schemas.microsoft.com/office/spreadsheetml/2009/9/ac" r="23" x14ac:dyDescent="0.2">
      <c r="B23" s="931">
        <v>2018</v>
      </c>
      <c r="C23" s="1057">
        <v>378689152</v>
      </c>
      <c r="D23" s="1058">
        <v>34.029998779296875</v>
      </c>
      <c r="E23" s="1059">
        <v>73083192</v>
      </c>
      <c r="F23" s="1060">
        <v>125396440</v>
      </c>
      <c r="G23" s="1061">
        <v>180209520</v>
      </c>
    </row>
    <row xmlns:x14ac="http://schemas.microsoft.com/office/spreadsheetml/2009/9/ac" r="24" x14ac:dyDescent="0.2">
      <c r="B24" s="937">
        <v>2019</v>
      </c>
      <c r="C24" s="1062">
        <v>376476384</v>
      </c>
      <c r="D24" s="1063">
        <v>34.472000122070313</v>
      </c>
      <c r="E24" s="1064">
        <v>72127224</v>
      </c>
      <c r="F24" s="1065">
        <v>124894296</v>
      </c>
      <c r="G24" s="1066">
        <v>179454880</v>
      </c>
    </row>
    <row xmlns:x14ac="http://schemas.microsoft.com/office/spreadsheetml/2009/9/ac" r="25" x14ac:dyDescent="0.2">
      <c r="B25" s="943">
        <v>2020</v>
      </c>
      <c r="C25" s="1067">
        <v>373972992</v>
      </c>
      <c r="D25" s="1068">
        <v>34.925998687744141</v>
      </c>
      <c r="E25" s="1069">
        <v>71393016</v>
      </c>
      <c r="F25" s="1070">
        <v>124222688</v>
      </c>
      <c r="G25" s="1071">
        <v>178357280</v>
      </c>
    </row>
    <row xmlns:x14ac="http://schemas.microsoft.com/office/spreadsheetml/2009/9/ac" r="26" x14ac:dyDescent="0.2">
      <c r="B26" s="949">
        <v>2021</v>
      </c>
      <c r="C26" s="1072">
        <v>371153856</v>
      </c>
      <c r="D26" s="1073">
        <v>35.392997741699219</v>
      </c>
      <c r="E26" s="1074">
        <v>70945640</v>
      </c>
      <c r="F26" s="1075">
        <v>122773328</v>
      </c>
      <c r="G26" s="1076">
        <v>177434880</v>
      </c>
    </row>
    <row xmlns:x14ac="http://schemas.microsoft.com/office/spreadsheetml/2009/9/ac" r="27" x14ac:dyDescent="0.2">
      <c r="B27" s="955">
        <v>2022</v>
      </c>
      <c r="C27" s="956">
        <v>368410688</v>
      </c>
      <c r="D27" s="957">
        <v>35.872001647949219</v>
      </c>
      <c r="E27" s="958">
        <v>70463264</v>
      </c>
      <c r="F27" s="959">
        <v>121455336</v>
      </c>
      <c r="G27" s="960">
        <v>176492080</v>
      </c>
    </row>
    <row xmlns:x14ac="http://schemas.microsoft.com/office/spreadsheetml/2009/9/ac" r="28" x14ac:dyDescent="0.2">
      <c r="B28" s="961">
        <v>2023</v>
      </c>
      <c r="C28" s="962">
        <v>365256128</v>
      </c>
      <c r="D28" s="963">
        <v>36.364002227783203</v>
      </c>
      <c r="E28" s="964">
        <v>69431632</v>
      </c>
      <c r="F28" s="965">
        <v>120307240</v>
      </c>
      <c r="G28" s="966">
        <v>175517248</v>
      </c>
    </row>
    <row xmlns:x14ac="http://schemas.microsoft.com/office/spreadsheetml/2009/9/ac" r="29" x14ac:dyDescent="0.2">
      <c r="B29" s="214">
        <v>2024</v>
      </c>
      <c r="C29" s="383"/>
      <c r="D29" s="384"/>
      <c r="E29" s="385"/>
      <c r="F29" s="386"/>
      <c r="G29" s="387"/>
    </row>
    <row xmlns:x14ac="http://schemas.microsoft.com/office/spreadsheetml/2009/9/ac" r="30" x14ac:dyDescent="0.2">
      <c r="B30" s="213">
        <v>2025</v>
      </c>
      <c r="C30" s="383"/>
      <c r="D30" s="384"/>
      <c r="E30" s="385"/>
      <c r="F30" s="386"/>
      <c r="G30" s="387"/>
    </row>
    <row xmlns:x14ac="http://schemas.microsoft.com/office/spreadsheetml/2009/9/ac" r="31" x14ac:dyDescent="0.2">
      <c r="B31" s="214">
        <v>2026</v>
      </c>
      <c r="C31" s="383"/>
      <c r="D31" s="384"/>
      <c r="E31" s="385"/>
      <c r="F31" s="386"/>
      <c r="G31" s="387"/>
    </row>
    <row xmlns:x14ac="http://schemas.microsoft.com/office/spreadsheetml/2009/9/ac" r="32" x14ac:dyDescent="0.2">
      <c r="B32" s="213">
        <v>2027</v>
      </c>
      <c r="C32" s="383"/>
      <c r="D32" s="384"/>
      <c r="E32" s="385"/>
      <c r="F32" s="386"/>
      <c r="G32" s="387"/>
    </row>
    <row xmlns:x14ac="http://schemas.microsoft.com/office/spreadsheetml/2009/9/ac" r="33" x14ac:dyDescent="0.2">
      <c r="B33" s="214">
        <v>2028</v>
      </c>
      <c r="C33" s="383"/>
      <c r="D33" s="384"/>
      <c r="E33" s="385"/>
      <c r="F33" s="386"/>
      <c r="G33" s="387"/>
    </row>
    <row xmlns:x14ac="http://schemas.microsoft.com/office/spreadsheetml/2009/9/ac" r="34" x14ac:dyDescent="0.2">
      <c r="B34" s="213">
        <v>2029</v>
      </c>
      <c r="C34" s="383"/>
      <c r="D34" s="384"/>
      <c r="E34" s="385"/>
      <c r="F34" s="386"/>
      <c r="G34" s="387"/>
    </row>
    <row xmlns:x14ac="http://schemas.microsoft.com/office/spreadsheetml/2009/9/ac" r="35" x14ac:dyDescent="0.2">
      <c r="B35" s="214">
        <v>2030</v>
      </c>
      <c r="C35" s="218"/>
      <c r="D35" s="215"/>
      <c r="E35" s="219"/>
      <c r="F35" s="216"/>
      <c r="G35" s="217"/>
    </row>
    <row xmlns:x14ac="http://schemas.microsoft.com/office/spreadsheetml/2009/9/ac" r="36" ht="14.25" x14ac:dyDescent="0.2">
      <c r="B36" s="123" t="s">
        <v>277</v>
      </c>
      <c r="G36" s="121"/>
    </row>
    <row xmlns:x14ac="http://schemas.microsoft.com/office/spreadsheetml/2009/9/ac" r="37" ht="14.25" x14ac:dyDescent="0.2">
      <c r="B37" s="123" t="s">
        <v>299</v>
      </c>
    </row>
    <row xmlns:x14ac="http://schemas.microsoft.com/office/spreadsheetml/2009/9/ac" r="38" ht="14.25" x14ac:dyDescent="0.2">
      <c r="B38" s="123" t="s">
        <v>474</v>
      </c>
    </row>
    <row xmlns:x14ac="http://schemas.microsoft.com/office/spreadsheetml/2009/9/ac" r="39" x14ac:dyDescent="0.2">
      <c r="B39" s="440" t="s">
        <v>300</v>
      </c>
    </row>
    <row xmlns:x14ac="http://schemas.microsoft.com/office/spreadsheetml/2009/9/ac" r="41" x14ac:dyDescent="0.2">
      <c r="B41" s="12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34B6-2A8D-4116-AFC0-6B816CB20F3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9" customWidth="true"/>
  </cols>
  <sheetData>
    <row xmlns:x14ac="http://schemas.microsoft.com/office/spreadsheetml/2009/9/ac" r="2" ht="33" customHeight="true" x14ac:dyDescent="0.25">
      <c r="B2" s="618" t="s">
        <v>399</v>
      </c>
      <c r="C2" s="618"/>
    </row>
    <row xmlns:x14ac="http://schemas.microsoft.com/office/spreadsheetml/2009/9/ac" r="3" ht="6" customHeight="true" x14ac:dyDescent="0.25">
      <c r="B3" s="398"/>
    </row>
    <row xmlns:x14ac="http://schemas.microsoft.com/office/spreadsheetml/2009/9/ac" r="4" ht="30" customHeight="true" x14ac:dyDescent="0.25">
      <c r="B4" s="400" t="s">
        <v>400</v>
      </c>
      <c r="C4" s="401" t="s">
        <v>401</v>
      </c>
    </row>
    <row xmlns:x14ac="http://schemas.microsoft.com/office/spreadsheetml/2009/9/ac" r="5" ht="30" customHeight="true" x14ac:dyDescent="0.25">
      <c r="B5" s="400" t="s">
        <v>48</v>
      </c>
      <c r="C5" s="401" t="s">
        <v>402</v>
      </c>
    </row>
    <row xmlns:x14ac="http://schemas.microsoft.com/office/spreadsheetml/2009/9/ac" r="6" ht="30" customHeight="true" x14ac:dyDescent="0.25">
      <c r="B6" s="400" t="s">
        <v>403</v>
      </c>
      <c r="C6" s="401" t="s">
        <v>404</v>
      </c>
    </row>
    <row xmlns:x14ac="http://schemas.microsoft.com/office/spreadsheetml/2009/9/ac" r="7" ht="30" customHeight="true" x14ac:dyDescent="0.25">
      <c r="B7" s="400" t="s">
        <v>405</v>
      </c>
      <c r="C7" s="401" t="s">
        <v>406</v>
      </c>
    </row>
    <row xmlns:x14ac="http://schemas.microsoft.com/office/spreadsheetml/2009/9/ac" r="8" ht="30" customHeight="true" x14ac:dyDescent="0.25">
      <c r="B8" s="400" t="s">
        <v>131</v>
      </c>
      <c r="C8" s="401" t="s">
        <v>407</v>
      </c>
    </row>
    <row xmlns:x14ac="http://schemas.microsoft.com/office/spreadsheetml/2009/9/ac" r="9" ht="30" customHeight="true" x14ac:dyDescent="0.25">
      <c r="B9" s="400" t="s">
        <v>408</v>
      </c>
      <c r="C9" s="401" t="s">
        <v>409</v>
      </c>
    </row>
    <row xmlns:x14ac="http://schemas.microsoft.com/office/spreadsheetml/2009/9/ac" r="10" ht="30" customHeight="true" x14ac:dyDescent="0.25">
      <c r="B10" s="400" t="s">
        <v>135</v>
      </c>
      <c r="C10" s="401" t="s">
        <v>410</v>
      </c>
    </row>
    <row xmlns:x14ac="http://schemas.microsoft.com/office/spreadsheetml/2009/9/ac" r="11" s="404" customFormat="true" ht="6.75" customHeight="true" x14ac:dyDescent="0.25">
      <c r="B11" s="402"/>
      <c r="C11" s="403"/>
    </row>
    <row xmlns:x14ac="http://schemas.microsoft.com/office/spreadsheetml/2009/9/ac" r="12" s="406" customFormat="true" ht="11.25" x14ac:dyDescent="0.2">
      <c r="B12" s="405" t="s">
        <v>411</v>
      </c>
    </row>
    <row xmlns:x14ac="http://schemas.microsoft.com/office/spreadsheetml/2009/9/ac" r="13" x14ac:dyDescent="0.25">
      <c r="B13" s="405" t="s">
        <v>440</v>
      </c>
    </row>
    <row xmlns:x14ac="http://schemas.microsoft.com/office/spreadsheetml/2009/9/ac" r="14" x14ac:dyDescent="0.25">
      <c r="B14" s="407" t="s">
        <v>412</v>
      </c>
    </row>
    <row xmlns:x14ac="http://schemas.microsoft.com/office/spreadsheetml/2009/9/ac" r="15" ht="76.5" customHeight="true" x14ac:dyDescent="0.25">
      <c r="B15" s="619" t="s">
        <v>413</v>
      </c>
      <c r="C15" s="61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AF9A-ACAE-42B8-A960-62B9C51A470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1" customWidth="true"/>
    <col min="2" max="2" width="12.375" style="621" customWidth="true"/>
    <col min="3" max="8" width="9" style="621" customWidth="true"/>
    <col min="9" max="9" width="12.375" style="621" customWidth="true"/>
    <col min="10" max="15" width="9" style="621" customWidth="true"/>
    <col min="16" max="16" width="12.375" style="621" customWidth="true"/>
    <col min="17" max="22" width="9" style="621" customWidth="true"/>
    <col min="23" max="38" width="9" style="621"/>
    <col min="39" max="16384" width="9" style="629"/>
  </cols>
  <sheetData>
    <row xmlns:x14ac="http://schemas.microsoft.com/office/spreadsheetml/2009/9/ac" r="1" s="621" customFormat="true" x14ac:dyDescent="0.2">
      <c r="A1" s="620" t="s">
        <v>137</v>
      </c>
      <c r="B1" s="620"/>
      <c r="C1" s="620"/>
      <c r="D1" s="620"/>
      <c r="E1" s="620"/>
      <c r="F1" s="620"/>
      <c r="G1" s="620"/>
      <c r="H1" s="620"/>
      <c r="I1" s="620"/>
      <c r="J1" s="620"/>
      <c r="K1" s="620"/>
      <c r="L1" s="620"/>
      <c r="M1" s="620"/>
      <c r="N1" s="620"/>
      <c r="O1" s="620"/>
      <c r="P1" s="620"/>
      <c r="Q1" s="620"/>
      <c r="R1" s="620"/>
      <c r="S1" s="620"/>
      <c r="T1" s="620"/>
      <c r="U1" s="620"/>
      <c r="V1" s="620"/>
    </row>
    <row xmlns:x14ac="http://schemas.microsoft.com/office/spreadsheetml/2009/9/ac" r="2" s="621" customFormat="true" x14ac:dyDescent="0.2">
      <c r="A2" s="620"/>
      <c r="B2" s="620"/>
      <c r="C2" s="620"/>
      <c r="D2" s="620"/>
      <c r="E2" s="620"/>
      <c r="F2" s="620"/>
      <c r="G2" s="620"/>
      <c r="H2" s="620"/>
      <c r="I2" s="620"/>
      <c r="J2" s="620"/>
      <c r="K2" s="620"/>
      <c r="L2" s="620"/>
      <c r="M2" s="620"/>
      <c r="N2" s="620"/>
      <c r="O2" s="620"/>
      <c r="P2" s="620"/>
      <c r="Q2" s="620"/>
      <c r="R2" s="620"/>
      <c r="S2" s="620"/>
      <c r="T2" s="620"/>
      <c r="U2" s="620"/>
      <c r="V2" s="620"/>
    </row>
    <row xmlns:x14ac="http://schemas.microsoft.com/office/spreadsheetml/2009/9/ac" r="3" s="621" customFormat="true" ht="18" x14ac:dyDescent="0.2">
      <c r="A3" s="622"/>
      <c r="B3" s="622"/>
      <c r="C3" s="622"/>
      <c r="D3" s="622"/>
      <c r="E3" s="622"/>
      <c r="F3" s="622"/>
      <c r="G3" s="622"/>
      <c r="H3" s="622"/>
      <c r="I3" s="622"/>
      <c r="J3" s="622"/>
      <c r="K3" s="622"/>
      <c r="L3" s="622"/>
      <c r="M3" s="622"/>
      <c r="N3" s="622"/>
      <c r="O3" s="622"/>
      <c r="P3" s="622"/>
      <c r="Q3" s="622"/>
      <c r="R3" s="622"/>
      <c r="S3" s="622"/>
      <c r="T3" s="622"/>
      <c r="U3" s="622"/>
      <c r="V3" s="622"/>
    </row>
    <row xmlns:x14ac="http://schemas.microsoft.com/office/spreadsheetml/2009/9/ac" r="4" ht="15.75" x14ac:dyDescent="0.25">
      <c r="B4" s="623" t="s">
        <v>13</v>
      </c>
      <c r="E4" s="624"/>
      <c r="I4" s="625" t="s">
        <v>14</v>
      </c>
      <c r="P4" s="626" t="s">
        <v>15</v>
      </c>
    </row>
    <row xmlns:x14ac="http://schemas.microsoft.com/office/spreadsheetml/2009/9/ac" r="6" x14ac:dyDescent="0.2">
      <c r="G6" s="627"/>
      <c r="H6" s="627"/>
      <c r="I6" s="627"/>
      <c r="K6" s="627"/>
      <c r="L6" s="627"/>
    </row>
    <row xmlns:x14ac="http://schemas.microsoft.com/office/spreadsheetml/2009/9/ac" r="7" ht="15.75" x14ac:dyDescent="0.2">
      <c r="G7" s="627"/>
      <c r="H7" s="627"/>
      <c r="I7" s="627"/>
      <c r="K7" s="628"/>
      <c r="L7" s="627"/>
    </row>
    <row xmlns:x14ac="http://schemas.microsoft.com/office/spreadsheetml/2009/9/ac" r="8" x14ac:dyDescent="0.2">
      <c r="G8" s="627"/>
      <c r="H8" s="627"/>
      <c r="I8" s="627"/>
      <c r="K8" s="627"/>
      <c r="L8" s="627"/>
    </row>
    <row xmlns:x14ac="http://schemas.microsoft.com/office/spreadsheetml/2009/9/ac" r="9" x14ac:dyDescent="0.2">
      <c r="G9" s="627"/>
      <c r="H9" s="627"/>
      <c r="I9" s="627"/>
      <c r="K9" s="627"/>
      <c r="L9" s="627"/>
    </row>
    <row xmlns:x14ac="http://schemas.microsoft.com/office/spreadsheetml/2009/9/ac" r="10" x14ac:dyDescent="0.2">
      <c r="G10" s="627"/>
      <c r="H10" s="627"/>
      <c r="I10" s="627"/>
      <c r="K10" s="627"/>
      <c r="L10" s="627"/>
    </row>
    <row xmlns:x14ac="http://schemas.microsoft.com/office/spreadsheetml/2009/9/ac" r="11" x14ac:dyDescent="0.2">
      <c r="G11" s="627"/>
      <c r="H11" s="627"/>
      <c r="I11" s="627"/>
      <c r="K11" s="627"/>
      <c r="L11" s="627"/>
    </row>
    <row xmlns:x14ac="http://schemas.microsoft.com/office/spreadsheetml/2009/9/ac" r="12" x14ac:dyDescent="0.2">
      <c r="G12" s="627"/>
      <c r="H12" s="627"/>
      <c r="I12" s="627"/>
      <c r="K12" s="627"/>
      <c r="L12" s="627"/>
    </row>
    <row xmlns:x14ac="http://schemas.microsoft.com/office/spreadsheetml/2009/9/ac" r="13" x14ac:dyDescent="0.2">
      <c r="G13" s="627"/>
      <c r="H13" s="627"/>
      <c r="I13" s="627"/>
      <c r="K13" s="627"/>
      <c r="L13" s="627"/>
    </row>
    <row xmlns:x14ac="http://schemas.microsoft.com/office/spreadsheetml/2009/9/ac" r="14" x14ac:dyDescent="0.2">
      <c r="G14" s="627"/>
      <c r="H14" s="627"/>
      <c r="I14" s="627"/>
      <c r="K14" s="627"/>
      <c r="L14" s="627"/>
    </row>
    <row xmlns:x14ac="http://schemas.microsoft.com/office/spreadsheetml/2009/9/ac" r="15" x14ac:dyDescent="0.2">
      <c r="G15" s="627"/>
      <c r="H15" s="627"/>
      <c r="I15" s="627"/>
      <c r="K15" s="627"/>
      <c r="L15" s="627"/>
    </row>
    <row xmlns:x14ac="http://schemas.microsoft.com/office/spreadsheetml/2009/9/ac" r="16" x14ac:dyDescent="0.2">
      <c r="G16" s="627"/>
      <c r="H16" s="627"/>
      <c r="I16" s="627"/>
      <c r="K16" s="627"/>
      <c r="L16" s="627"/>
    </row>
    <row xmlns:x14ac="http://schemas.microsoft.com/office/spreadsheetml/2009/9/ac" r="17" x14ac:dyDescent="0.2">
      <c r="G17" s="627"/>
      <c r="H17" s="627"/>
      <c r="I17" s="627"/>
      <c r="K17" s="627"/>
      <c r="L17" s="627"/>
    </row>
    <row xmlns:x14ac="http://schemas.microsoft.com/office/spreadsheetml/2009/9/ac" r="18" x14ac:dyDescent="0.2">
      <c r="G18" s="627"/>
      <c r="H18" s="627"/>
      <c r="I18" s="627"/>
      <c r="K18" s="627"/>
      <c r="L18" s="627"/>
    </row>
    <row xmlns:x14ac="http://schemas.microsoft.com/office/spreadsheetml/2009/9/ac" r="19" x14ac:dyDescent="0.2">
      <c r="G19" s="627"/>
      <c r="H19" s="627"/>
      <c r="I19" s="627"/>
      <c r="K19" s="627"/>
      <c r="L19" s="627"/>
    </row>
    <row xmlns:x14ac="http://schemas.microsoft.com/office/spreadsheetml/2009/9/ac" r="20" x14ac:dyDescent="0.2">
      <c r="G20" s="627"/>
      <c r="H20" s="627"/>
      <c r="I20" s="627"/>
      <c r="K20" s="627"/>
      <c r="L20" s="627"/>
    </row>
    <row xmlns:x14ac="http://schemas.microsoft.com/office/spreadsheetml/2009/9/ac" r="21" x14ac:dyDescent="0.2">
      <c r="G21" s="627"/>
      <c r="H21" s="627"/>
      <c r="I21" s="627"/>
      <c r="K21" s="627"/>
      <c r="L21" s="627"/>
    </row>
    <row xmlns:x14ac="http://schemas.microsoft.com/office/spreadsheetml/2009/9/ac" r="23" x14ac:dyDescent="0.2">
      <c r="B23" s="630"/>
    </row>
    <row xmlns:x14ac="http://schemas.microsoft.com/office/spreadsheetml/2009/9/ac" r="25" x14ac:dyDescent="0.2">
      <c r="B25" s="631"/>
      <c r="C25" s="631" t="str">
        <f>+IF(OR((C28="National*"),(D28="Urban*"),(E28="Rural*"),(F28="Pre-primary*"),(G28="Primary*"),(H28="Secondary^"),(C28="National*^"),(D28="Urban*^"),(E28="Rural*^"),(F28="Pre-primary*^"),(G28="Primary*^"),(H28="Secondary*^")),"*No basic service estimate available","")</f>
        <v>*No basic service estimate available</v>
      </c>
      <c r="J25" s="631" t="str">
        <f>+IF(OR((J28="National*"),(K28="Urban*"),(L28="Rural*"),(M28="Pre-primary*"),(N28="Primary*"),(O28="Secondary^"),(J28="National*^"),(K28="Urban*^"),(L28="Rural*^"),(M28="Pre-primary*^"),(N28="Primary*^"),(O28="Secondary*^")),"*No basic service estimate available","")</f>
        <v>*No basic service estimate available</v>
      </c>
      <c r="Q25" s="63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30"/>
      <c r="C26" s="631" t="str">
        <f>+IF(OR((C28="National*^"),(D28="Urban*^"),(E28="Rural*^"),(F28="Pre-primary*^"),(G28="Primary*^"),(H28="Secondary*^")),"^Facilities that cannot be classified as improved or unimproved are treated as limited","")</f>
        <v/>
      </c>
      <c r="J26" s="631" t="str">
        <f>+IF(OR((J28="National*^"),(K28="Urban*^"),(L28="Rural*^"),(M28="Pre-primary*^"),(N28="Primary*^"),(O28="Secondary*^")),"^Facilities that cannot be classified as improved or unimproved are treated as limited","")</f>
        <v/>
      </c>
      <c r="Q26" s="631" t="str">
        <f>+IF(OR((Q28="National*^"),(R28="Urban*^"),(S28="Rural*^"),(T28="Pre-primary*^"),(U28="Primary*^"),(V28="Secondary*^")),"^Facilities that cannot be classified as having water or not are treated as limited","")</f>
        <v/>
      </c>
    </row>
    <row xmlns:x14ac="http://schemas.microsoft.com/office/spreadsheetml/2009/9/ac" r="27" x14ac:dyDescent="0.2">
      <c r="B27" s="632" t="str">
        <f>+Introduction!C7</f>
        <v>India</v>
      </c>
      <c r="C27" s="633" t="s">
        <v>296</v>
      </c>
      <c r="D27" s="633"/>
      <c r="E27" s="633"/>
      <c r="F27" s="633"/>
      <c r="G27" s="633"/>
      <c r="H27" s="633"/>
      <c r="I27" s="634" t="str">
        <f>+B27</f>
        <v>India</v>
      </c>
      <c r="J27" s="635" t="s">
        <v>14</v>
      </c>
      <c r="K27" s="636"/>
      <c r="L27" s="636"/>
      <c r="M27" s="636"/>
      <c r="N27" s="636"/>
      <c r="O27" s="636"/>
      <c r="P27" s="637" t="str">
        <f>+B27</f>
        <v>India</v>
      </c>
      <c r="Q27" s="638" t="s">
        <v>15</v>
      </c>
      <c r="R27" s="638"/>
      <c r="S27" s="638"/>
      <c r="T27" s="638"/>
      <c r="U27" s="638"/>
      <c r="V27" s="639"/>
      <c r="AM27" s="621"/>
      <c r="AN27" s="621"/>
      <c r="AO27" s="621"/>
      <c r="AP27" s="621"/>
      <c r="AQ27" s="621"/>
      <c r="AR27" s="621"/>
      <c r="AS27" s="621"/>
      <c r="AT27" s="621"/>
      <c r="AU27" s="621"/>
    </row>
    <row xmlns:x14ac="http://schemas.microsoft.com/office/spreadsheetml/2009/9/ac" r="28" x14ac:dyDescent="0.2">
      <c r="B28" s="640"/>
      <c r="C28" s="641" t="str">
        <f>IF(AND(C30=0.0000000001,C31=0.0000000001,C32=0.0000000001), "National*",IF(AND(C30=0.0000000001,ISNUMBER(C32)),"National*", "National"))</f>
        <v>National</v>
      </c>
      <c r="D28" s="642" t="str">
        <f>IF(AND(D30=0.0000000001,D31=0.0000000001,D32=0.0000000001), "Urban*",IF(AND(D30=0.0000000001,ISNUMBER(D32)),"Urban*", "Urban"))</f>
        <v>Urban</v>
      </c>
      <c r="E28" s="642" t="str">
        <f>IF(AND(E30=0.0000000001,E31=0.0000000001,E32=0.0000000001), "Rural*",IF(AND(E30=0.0000000001,ISNUMBER(E32)),"Rural*", "Rural"))</f>
        <v>Rural</v>
      </c>
      <c r="F28" s="642" t="str">
        <f>IF(AND(F30=0.0000000001,F31=0.0000000001,F32=0.0000000001), "Pre-primary*",IF(AND(F30=0.0000000001,ISNUMBER(F32)),"Pre-primary*", "Pre-primary"))</f>
        <v>Pre-primary*</v>
      </c>
      <c r="G28" s="642" t="str">
        <f>IF(AND(G30=0.0000000001,G31=0.0000000001,G32=0.0000000001), "Primary*",IF(AND(G30=0.0000000001,ISNUMBER(G32)),"Primary*", "Primary"))</f>
        <v>Primary</v>
      </c>
      <c r="H28" s="642" t="str">
        <f>IF(AND(H30=0.0000000001,H31=0.0000000001,H32=0.0000000001), "Secondary*",IF(AND(H30=0.0000000001,ISNUMBER(H32)),"Secondary*", "Secondary"))</f>
        <v>Secondary</v>
      </c>
      <c r="I28" s="640"/>
      <c r="J28" s="643" t="str">
        <f>IF(AND(J30=0.0000000001,J31=0.0000000001,J32=0.0000000001), "National*",IF(AND(J30=0.0000000001,ISNUMBER(J32)),"National*", "National"))</f>
        <v>National</v>
      </c>
      <c r="K28" s="642" t="str">
        <f>IF(AND(K30=0.0000000001,K31=0.0000000001,K32=0.0000000001), "Urban*",IF(AND(K30=0.0000000001,ISNUMBER(K32)),"Urban*", "Urban"))</f>
        <v>Urban</v>
      </c>
      <c r="L28" s="642" t="str">
        <f>IF(AND(L30=0.0000000001,L31=0.0000000001,L32=0.0000000001), "Rural*",IF(AND(L30=0.0000000001,ISNUMBER(L32)),"Rural*", "Rural"))</f>
        <v>Rural</v>
      </c>
      <c r="M28" s="642" t="str">
        <f>IF(AND(M30=0.0000000001,M31=0.0000000001,M32=0.0000000001), "Pre-primary*",IF(AND(M30=0.0000000001,ISNUMBER(M32)),"Pre-primary*", "Pre-primary"))</f>
        <v>Pre-primary*</v>
      </c>
      <c r="N28" s="642" t="str">
        <f>IF(AND(N30=0.0000000001,N31=0.0000000001,N32=0.0000000001), "Primary*",IF(AND(N30=0.0000000001,ISNUMBER(N32)),"Primary*", "Primary"))</f>
        <v>Primary</v>
      </c>
      <c r="O28" s="642" t="str">
        <f>IF(AND(O30=0.0000000001,O31=0.0000000001,O32=0.0000000001), "Secondary*",IF(AND(O30=0.0000000001,ISNUMBER(O32)),"Secondary*", "Secondary"))</f>
        <v>Secondary</v>
      </c>
      <c r="P28" s="644"/>
      <c r="Q28" s="645" t="str">
        <f>IF(AND(Q30=0.0000000001,Q31=0.0000000001,Q32=0.0000000001), "National*",IF(AND(Q30=0.0000000001,ISNUMBER(Q32)),"National*", "National"))</f>
        <v>National</v>
      </c>
      <c r="R28" s="642" t="str">
        <f>IF(AND(R30=0.0000000001,R31=0.0000000001,R32=0.0000000001), "Urban*",IF(AND(R30=0.0000000001,ISNUMBER(R32)),"Urban*", "Urban"))</f>
        <v>Urban</v>
      </c>
      <c r="S28" s="642" t="str">
        <f>IF(AND(S30=0.0000000001,S31=0.0000000001,S32=0.0000000001), "Rural*",IF(AND(S30=0.0000000001,ISNUMBER(S32)),"Rural*", "Rural"))</f>
        <v>Rural</v>
      </c>
      <c r="T28" s="642" t="str">
        <f>IF(AND(T30=0.0000000001,T31=0.0000000001,T32=0.0000000001), "Pre-primary*",IF(AND(T30=0.0000000001,ISNUMBER(T32)),"Pre-primary*", "Pre-primary"))</f>
        <v>Pre-primary*</v>
      </c>
      <c r="U28" s="642" t="str">
        <f>IF(AND(U30=0.0000000001,U31=0.0000000001,U32=0.0000000001), "Primary*",IF(AND(U30=0.0000000001,ISNUMBER(U32)),"Primary*", "Primary"))</f>
        <v>Primary</v>
      </c>
      <c r="V28" s="646" t="str">
        <f>IF(AND(V30=0.0000000001,V31=0.0000000001,V32=0.0000000001), "Secondary*",IF(AND(V30=0.0000000001,ISNUMBER(V32)),"Secondary*", "Secondary"))</f>
        <v>Secondary</v>
      </c>
      <c r="AM28" s="621"/>
      <c r="AN28" s="621"/>
      <c r="AO28" s="621"/>
      <c r="AP28" s="621"/>
      <c r="AQ28" s="621"/>
      <c r="AR28" s="621"/>
      <c r="AS28" s="621"/>
      <c r="AT28" s="621"/>
      <c r="AU28" s="621"/>
    </row>
    <row xmlns:x14ac="http://schemas.microsoft.com/office/spreadsheetml/2009/9/ac" r="29" ht="15.75" thickBot="true" x14ac:dyDescent="0.25">
      <c r="B29" s="640"/>
      <c r="C29" s="647">
        <f>IF(ISNUMBER(Regressions!B4), Regressions!B4, "-")</f>
        <v>2023</v>
      </c>
      <c r="D29" s="648">
        <f>C29</f>
        <v>2023</v>
      </c>
      <c r="E29" s="648">
        <f>D29</f>
        <v>2023</v>
      </c>
      <c r="F29" s="648">
        <f>E29</f>
        <v>2023</v>
      </c>
      <c r="G29" s="648">
        <f>F29</f>
        <v>2023</v>
      </c>
      <c r="H29" s="648">
        <f>F29</f>
        <v>2023</v>
      </c>
      <c r="I29" s="640"/>
      <c r="J29" s="649">
        <f>IF(ISNUMBER(Regressions!K4), Regressions!K4, "-")</f>
        <v>2023</v>
      </c>
      <c r="K29" s="650">
        <f>J29</f>
        <v>2023</v>
      </c>
      <c r="L29" s="650">
        <f>K29</f>
        <v>2023</v>
      </c>
      <c r="M29" s="650">
        <f>L29</f>
        <v>2023</v>
      </c>
      <c r="N29" s="650">
        <f>M29</f>
        <v>2023</v>
      </c>
      <c r="O29" s="650">
        <f>M29</f>
        <v>2023</v>
      </c>
      <c r="P29" s="644"/>
      <c r="Q29" s="651">
        <f>IF(ISNUMBER(Regressions!T4), Regressions!T4, "-")</f>
        <v>2023</v>
      </c>
      <c r="R29" s="652">
        <f>Q29</f>
        <v>2023</v>
      </c>
      <c r="S29" s="652">
        <f>R29</f>
        <v>2023</v>
      </c>
      <c r="T29" s="652">
        <f>S29</f>
        <v>2023</v>
      </c>
      <c r="U29" s="652">
        <f>T29</f>
        <v>2023</v>
      </c>
      <c r="V29" s="653">
        <f>T29</f>
        <v>2023</v>
      </c>
      <c r="AM29" s="621"/>
      <c r="AN29" s="621"/>
      <c r="AO29" s="621"/>
      <c r="AP29" s="621"/>
      <c r="AQ29" s="621"/>
      <c r="AR29" s="621"/>
      <c r="AS29" s="621"/>
      <c r="AT29" s="621"/>
      <c r="AU29" s="621"/>
    </row>
    <row xmlns:x14ac="http://schemas.microsoft.com/office/spreadsheetml/2009/9/ac" r="30" x14ac:dyDescent="0.2">
      <c r="B30" s="654" t="s">
        <v>140</v>
      </c>
      <c r="C30" s="655">
        <f>IF(ISNUMBER(Regressions!C4), Regressions!C4, 0.0000000001)</f>
        <v>94.906663839999993</v>
      </c>
      <c r="D30" s="655">
        <f>IF(ISNUMBER(Regressions!D4), Regressions!D4, 0.0000000001)</f>
        <v>93.522595550000005</v>
      </c>
      <c r="E30" s="655">
        <f>IF(ISNUMBER(Regressions!E4), Regressions!E4, 0.0000000001)</f>
        <v>92.891201229999993</v>
      </c>
      <c r="F30" s="655">
        <f>IF(ISNUMBER(Regressions!F4), Regressions!F4, 0.0000000001)</f>
        <v>1E-10</v>
      </c>
      <c r="G30" s="655">
        <f>IF(ISNUMBER(Regressions!G4), Regressions!G4, 0.0000000001)</f>
        <v>93.40828741</v>
      </c>
      <c r="H30" s="655">
        <f>IF(ISNUMBER(Regressions!H4), Regressions!H4, 0.0000000001)</f>
        <v>89.741215449999999</v>
      </c>
      <c r="I30" s="656" t="s">
        <v>140</v>
      </c>
      <c r="J30" s="655">
        <f>IF(ISNUMBER(Regressions!L4), Regressions!L4,0.0000000001)</f>
        <v>84.343945059999996</v>
      </c>
      <c r="K30" s="655">
        <f>IF(ISNUMBER(Regressions!M4), Regressions!M4,0.0000000001)</f>
        <v>88.398219589999997</v>
      </c>
      <c r="L30" s="655">
        <f>IF(ISNUMBER(Regressions!N4), Regressions!N4,0.0000000001)</f>
        <v>82.636954299999999</v>
      </c>
      <c r="M30" s="655">
        <f>IF(ISNUMBER(Regressions!O4), Regressions!O4,0.0000000001)</f>
        <v>1E-10</v>
      </c>
      <c r="N30" s="655">
        <f>IF(ISNUMBER(Regressions!P4), Regressions!P4,0.0000000001)</f>
        <v>84.727684749999995</v>
      </c>
      <c r="O30" s="655">
        <f>IF(ISNUMBER(Regressions!Q4), Regressions!Q4,0.0000000001)</f>
        <v>84.725345779999998</v>
      </c>
      <c r="P30" s="657" t="s">
        <v>140</v>
      </c>
      <c r="Q30" s="655">
        <f>IF(ISNUMBER(Regressions!U4), Regressions!U4,0.0000000001)</f>
        <v>52.891226000000003</v>
      </c>
      <c r="R30" s="655">
        <f>IF(ISNUMBER(Regressions!V4), Regressions!V4,0.0000000001)</f>
        <v>57.575744499999999</v>
      </c>
      <c r="S30" s="655">
        <f>IF(ISNUMBER(Regressions!W4), Regressions!W4,0.0000000001)</f>
        <v>52.3286205</v>
      </c>
      <c r="T30" s="655">
        <f>IF(ISNUMBER(Regressions!X4), Regressions!X4,0.0000000001)</f>
        <v>1E-10</v>
      </c>
      <c r="U30" s="655">
        <f>IF(ISNUMBER(Regressions!Y4), Regressions!Y4,0.0000000001)</f>
        <v>53.0909458</v>
      </c>
      <c r="V30" s="658">
        <f>IF(ISNUMBER(Regressions!Z4), Regressions!Z4,0.0000000001)</f>
        <v>53.309961119999997</v>
      </c>
      <c r="AM30" s="621"/>
      <c r="AN30" s="621"/>
      <c r="AO30" s="621"/>
      <c r="AP30" s="621"/>
      <c r="AQ30" s="621"/>
      <c r="AR30" s="621"/>
      <c r="AS30" s="621"/>
      <c r="AT30" s="621"/>
      <c r="AU30" s="621"/>
    </row>
    <row xmlns:x14ac="http://schemas.microsoft.com/office/spreadsheetml/2009/9/ac" r="31" x14ac:dyDescent="0.2">
      <c r="B31" s="659" t="s">
        <v>141</v>
      </c>
      <c r="C31" s="655">
        <f>IF(ISNUMBER(Regressions!C5), Regressions!C5, 0.0000000001)</f>
        <v>0</v>
      </c>
      <c r="D31" s="655">
        <f>IF(ISNUMBER(Regressions!D5), Regressions!D5, 0.0000000001)</f>
        <v>0</v>
      </c>
      <c r="E31" s="655">
        <f>IF(ISNUMBER(Regressions!E5), Regressions!E5, 0.0000000001)</f>
        <v>0</v>
      </c>
      <c r="F31" s="655">
        <f>IF(ISNUMBER(Regressions!F5), Regressions!F5, 0.0000000001)</f>
        <v>1E-10</v>
      </c>
      <c r="G31" s="655">
        <f>IF(ISNUMBER(Regressions!G5), Regressions!G5, 0.0000000001)</f>
        <v>0</v>
      </c>
      <c r="H31" s="655">
        <f>IF(ISNUMBER(Regressions!H5), Regressions!H5, 0.0000000001)</f>
        <v>0</v>
      </c>
      <c r="I31" s="660" t="s">
        <v>141</v>
      </c>
      <c r="J31" s="655">
        <f>IF(ISNUMBER(Regressions!L5), Regressions!L5,0.0000000001)</f>
        <v>2.6822392869999998</v>
      </c>
      <c r="K31" s="655">
        <f>IF(ISNUMBER(Regressions!M5), Regressions!M5,0.0000000001)</f>
        <v>0</v>
      </c>
      <c r="L31" s="655">
        <f>IF(ISNUMBER(Regressions!N5), Regressions!N5,0.0000000001)</f>
        <v>3.013566687</v>
      </c>
      <c r="M31" s="655">
        <f>IF(ISNUMBER(Regressions!O5), Regressions!O5,0.0000000001)</f>
        <v>1E-10</v>
      </c>
      <c r="N31" s="655">
        <f>IF(ISNUMBER(Regressions!P5), Regressions!P5,0.0000000001)</f>
        <v>2.2495736759999998</v>
      </c>
      <c r="O31" s="655">
        <f>IF(ISNUMBER(Regressions!Q5), Regressions!Q5,0.0000000001)</f>
        <v>0</v>
      </c>
      <c r="P31" s="661" t="s">
        <v>141</v>
      </c>
      <c r="Q31" s="655">
        <f>IF(ISNUMBER(Regressions!U5), Regressions!U5,0.0000000001)</f>
        <v>22.552531999999999</v>
      </c>
      <c r="R31" s="655">
        <f>IF(ISNUMBER(Regressions!V5), Regressions!V5,0.0000000001)</f>
        <v>26.127099000000001</v>
      </c>
      <c r="S31" s="655">
        <f>IF(ISNUMBER(Regressions!W5), Regressions!W5,0.0000000001)</f>
        <v>22.154785499999999</v>
      </c>
      <c r="T31" s="655">
        <f>IF(ISNUMBER(Regressions!X5), Regressions!X5,0.0000000001)</f>
        <v>1E-10</v>
      </c>
      <c r="U31" s="655">
        <f>IF(ISNUMBER(Regressions!Y5), Regressions!Y5,0.0000000001)</f>
        <v>21.86192166</v>
      </c>
      <c r="V31" s="658">
        <f>IF(ISNUMBER(Regressions!Z5), Regressions!Z5,0.0000000001)</f>
        <v>29.227550069999999</v>
      </c>
      <c r="AM31" s="621"/>
      <c r="AN31" s="621"/>
      <c r="AO31" s="621"/>
      <c r="AP31" s="621"/>
      <c r="AQ31" s="621"/>
      <c r="AR31" s="621"/>
      <c r="AS31" s="621"/>
      <c r="AT31" s="621"/>
      <c r="AU31" s="621"/>
    </row>
    <row xmlns:x14ac="http://schemas.microsoft.com/office/spreadsheetml/2009/9/ac" r="32" x14ac:dyDescent="0.2">
      <c r="B32" s="659" t="s">
        <v>139</v>
      </c>
      <c r="C32" s="655">
        <f>IF(ISNUMBER(Regressions!C6), Regressions!C6, 0.0000000001)</f>
        <v>5.0933361570000004</v>
      </c>
      <c r="D32" s="655">
        <f>IF(ISNUMBER(Regressions!D6), Regressions!D6, 0.0000000001)</f>
        <v>6.477404452</v>
      </c>
      <c r="E32" s="655">
        <f>IF(ISNUMBER(Regressions!E6), Regressions!E6, 0.0000000001)</f>
        <v>7.1087987669999997</v>
      </c>
      <c r="F32" s="655">
        <f>IF(ISNUMBER(Regressions!F6), Regressions!F6, 0.0000000001)</f>
        <v>1E-10</v>
      </c>
      <c r="G32" s="655">
        <f>IF(ISNUMBER(Regressions!G6), Regressions!G6, 0.0000000001)</f>
        <v>6.5917125939999996</v>
      </c>
      <c r="H32" s="655">
        <f>IF(ISNUMBER(Regressions!H6), Regressions!H6, 0.0000000001)</f>
        <v>10.25878455</v>
      </c>
      <c r="I32" s="662" t="s">
        <v>139</v>
      </c>
      <c r="J32" s="655">
        <f>IF(ISNUMBER(Regressions!L6), Regressions!L6,0.0000000001)</f>
        <v>12.97381566</v>
      </c>
      <c r="K32" s="655">
        <f>IF(ISNUMBER(Regressions!M6), Regressions!M6,0.0000000001)</f>
        <v>11.60178041</v>
      </c>
      <c r="L32" s="655">
        <f>IF(ISNUMBER(Regressions!N6), Regressions!N6,0.0000000001)</f>
        <v>14.34947902</v>
      </c>
      <c r="M32" s="655">
        <f>IF(ISNUMBER(Regressions!O6), Regressions!O6,0.0000000001)</f>
        <v>1E-10</v>
      </c>
      <c r="N32" s="655">
        <f>IF(ISNUMBER(Regressions!P6), Regressions!P6,0.0000000001)</f>
        <v>13.02274158</v>
      </c>
      <c r="O32" s="655">
        <f>IF(ISNUMBER(Regressions!Q6), Regressions!Q6,0.0000000001)</f>
        <v>15.27465422</v>
      </c>
      <c r="P32" s="663" t="s">
        <v>139</v>
      </c>
      <c r="Q32" s="655">
        <f>IF(ISNUMBER(Regressions!U6), Regressions!U6,0.0000000001)</f>
        <v>24.556242000000001</v>
      </c>
      <c r="R32" s="655">
        <f>IF(ISNUMBER(Regressions!V6), Regressions!V6,0.0000000001)</f>
        <v>16.2971565</v>
      </c>
      <c r="S32" s="655">
        <f>IF(ISNUMBER(Regressions!W6), Regressions!W6,0.0000000001)</f>
        <v>25.516594000000001</v>
      </c>
      <c r="T32" s="655">
        <f>IF(ISNUMBER(Regressions!X6), Regressions!X6,0.0000000001)</f>
        <v>1E-10</v>
      </c>
      <c r="U32" s="655">
        <f>IF(ISNUMBER(Regressions!Y6), Regressions!Y6,0.0000000001)</f>
        <v>25.04713254</v>
      </c>
      <c r="V32" s="658">
        <f>IF(ISNUMBER(Regressions!Z6), Regressions!Z6,0.0000000001)</f>
        <v>17.462488799999999</v>
      </c>
      <c r="AM32" s="621"/>
      <c r="AN32" s="621"/>
      <c r="AO32" s="621"/>
      <c r="AP32" s="621"/>
      <c r="AQ32" s="621"/>
      <c r="AR32" s="621"/>
      <c r="AS32" s="621"/>
      <c r="AT32" s="621"/>
      <c r="AU32" s="621"/>
    </row>
    <row xmlns:x14ac="http://schemas.microsoft.com/office/spreadsheetml/2009/9/ac" r="33" ht="15.75" thickBot="true" x14ac:dyDescent="0.25">
      <c r="B33" s="664" t="s">
        <v>297</v>
      </c>
      <c r="C33" s="665">
        <f>IF(ISNUMBER(Regressions!C7), Regressions!C7, 0.0000000001)</f>
        <v>0</v>
      </c>
      <c r="D33" s="665">
        <f>IF(ISNUMBER(Regressions!D7), Regressions!D7, 0.0000000001)</f>
        <v>0</v>
      </c>
      <c r="E33" s="665">
        <f>IF(ISNUMBER(Regressions!E7), Regressions!E7, 0.0000000001)</f>
        <v>0</v>
      </c>
      <c r="F33" s="665">
        <f>IF(ISNUMBER(Regressions!F7), Regressions!F7, 0.0000000001)</f>
        <v>100</v>
      </c>
      <c r="G33" s="665">
        <f>IF(ISNUMBER(Regressions!G7), Regressions!G7, 0.0000000001)</f>
        <v>0</v>
      </c>
      <c r="H33" s="665">
        <f>IF(ISNUMBER(Regressions!H7), Regressions!H7, 0.0000000001)</f>
        <v>0</v>
      </c>
      <c r="I33" s="666" t="s">
        <v>297</v>
      </c>
      <c r="J33" s="667">
        <f>IF(ISNUMBER(Regressions!L7), Regressions!L7,0.0000000001)</f>
        <v>0</v>
      </c>
      <c r="K33" s="665">
        <f>IF(ISNUMBER(Regressions!M7), Regressions!M7,0.0000000001)</f>
        <v>0</v>
      </c>
      <c r="L33" s="665">
        <f>IF(ISNUMBER(Regressions!N7), Regressions!N7,0.0000000001)</f>
        <v>0</v>
      </c>
      <c r="M33" s="665">
        <f>IF(ISNUMBER(Regressions!O7), Regressions!O7,0.0000000001)</f>
        <v>100</v>
      </c>
      <c r="N33" s="665">
        <f>IF(ISNUMBER(Regressions!P7), Regressions!P7,0.0000000001)</f>
        <v>0</v>
      </c>
      <c r="O33" s="665">
        <f>IF(ISNUMBER(Regressions!Q7), Regressions!Q7,0.0000000001)</f>
        <v>0</v>
      </c>
      <c r="P33" s="668" t="s">
        <v>297</v>
      </c>
      <c r="Q33" s="667">
        <f>IF(ISNUMBER(Regressions!U7), Regressions!U7,0.0000000001)</f>
        <v>0</v>
      </c>
      <c r="R33" s="667">
        <f>IF(ISNUMBER(Regressions!V7), Regressions!V7,0.0000000001)</f>
        <v>0</v>
      </c>
      <c r="S33" s="665">
        <f>IF(ISNUMBER(Regressions!W7), Regressions!W7,0.0000000001)</f>
        <v>0</v>
      </c>
      <c r="T33" s="665">
        <f>IF(ISNUMBER(Regressions!X7), Regressions!X7,0.0000000001)</f>
        <v>100</v>
      </c>
      <c r="U33" s="665">
        <f>IF(ISNUMBER(Regressions!Y7), Regressions!Y7,0.0000000001)</f>
        <v>0</v>
      </c>
      <c r="V33" s="669">
        <f>IF(ISNUMBER(Regressions!Z7), Regressions!Z7,0.0000000001)</f>
        <v>0</v>
      </c>
    </row>
    <row xmlns:x14ac="http://schemas.microsoft.com/office/spreadsheetml/2009/9/ac" r="34" x14ac:dyDescent="0.2">
      <c r="B34" s="670" t="s">
        <v>472</v>
      </c>
    </row>
    <row xmlns:x14ac="http://schemas.microsoft.com/office/spreadsheetml/2009/9/ac" r="35" ht="6" customHeight="true" x14ac:dyDescent="0.2"/>
    <row xmlns:x14ac="http://schemas.microsoft.com/office/spreadsheetml/2009/9/ac" r="36" s="621" customFormat="true" ht="50.1" customHeight="true" x14ac:dyDescent="0.2">
      <c r="B36" s="671" t="s">
        <v>34</v>
      </c>
      <c r="C36" s="672" t="s">
        <v>500</v>
      </c>
      <c r="D36" s="672"/>
      <c r="E36" s="672"/>
      <c r="F36" s="672"/>
      <c r="G36" s="672"/>
      <c r="H36" s="672"/>
      <c r="I36" s="671" t="s">
        <v>34</v>
      </c>
      <c r="J36" s="673" t="s">
        <v>501</v>
      </c>
      <c r="K36" s="674"/>
      <c r="L36" s="674"/>
      <c r="M36" s="674"/>
      <c r="N36" s="674"/>
      <c r="O36" s="674"/>
      <c r="P36" s="671" t="s">
        <v>34</v>
      </c>
      <c r="Q36" s="675" t="s">
        <v>502</v>
      </c>
      <c r="R36" s="675"/>
      <c r="S36" s="675"/>
      <c r="T36" s="675"/>
      <c r="U36" s="675"/>
      <c r="V36" s="675"/>
    </row>
    <row xmlns:x14ac="http://schemas.microsoft.com/office/spreadsheetml/2009/9/ac" r="37" ht="50.1" customHeight="true" x14ac:dyDescent="0.2">
      <c r="B37" s="671" t="s">
        <v>35</v>
      </c>
      <c r="C37" s="676" t="s">
        <v>503</v>
      </c>
      <c r="D37" s="676"/>
      <c r="E37" s="676"/>
      <c r="F37" s="676"/>
      <c r="G37" s="676"/>
      <c r="H37" s="676"/>
      <c r="I37" s="671" t="s">
        <v>35</v>
      </c>
      <c r="J37" s="676" t="s">
        <v>504</v>
      </c>
      <c r="K37" s="676"/>
      <c r="L37" s="676"/>
      <c r="M37" s="676"/>
      <c r="N37" s="676"/>
      <c r="O37" s="676"/>
      <c r="P37" s="671" t="s">
        <v>35</v>
      </c>
      <c r="Q37" s="676" t="s">
        <v>505</v>
      </c>
      <c r="R37" s="676"/>
      <c r="S37" s="676"/>
      <c r="T37" s="676"/>
      <c r="U37" s="676"/>
      <c r="V37" s="676"/>
    </row>
    <row xmlns:x14ac="http://schemas.microsoft.com/office/spreadsheetml/2009/9/ac" r="38" ht="50.1" customHeight="true" x14ac:dyDescent="0.2">
      <c r="B38" s="671" t="s">
        <v>36</v>
      </c>
      <c r="C38" s="677" t="s">
        <v>506</v>
      </c>
      <c r="D38" s="677"/>
      <c r="E38" s="677"/>
      <c r="F38" s="677"/>
      <c r="G38" s="677"/>
      <c r="H38" s="677"/>
      <c r="I38" s="671" t="s">
        <v>36</v>
      </c>
      <c r="J38" s="677" t="s">
        <v>507</v>
      </c>
      <c r="K38" s="677"/>
      <c r="L38" s="677"/>
      <c r="M38" s="677"/>
      <c r="N38" s="677"/>
      <c r="O38" s="677"/>
      <c r="P38" s="671" t="s">
        <v>36</v>
      </c>
      <c r="Q38" s="677" t="s">
        <v>508</v>
      </c>
      <c r="R38" s="677"/>
      <c r="S38" s="677"/>
      <c r="T38" s="677"/>
      <c r="U38" s="677"/>
      <c r="V38" s="677"/>
    </row>
    <row xmlns:x14ac="http://schemas.microsoft.com/office/spreadsheetml/2009/9/ac" r="39" ht="50.1" customHeight="true" x14ac:dyDescent="0.2">
      <c r="B39" s="671" t="s">
        <v>297</v>
      </c>
      <c r="C39" s="678" t="s">
        <v>509</v>
      </c>
      <c r="D39" s="678"/>
      <c r="E39" s="678"/>
      <c r="F39" s="678"/>
      <c r="G39" s="678"/>
      <c r="H39" s="678"/>
      <c r="I39" s="671" t="s">
        <v>297</v>
      </c>
      <c r="J39" s="678" t="s">
        <v>509</v>
      </c>
      <c r="K39" s="678"/>
      <c r="L39" s="678"/>
      <c r="M39" s="678"/>
      <c r="N39" s="678"/>
      <c r="O39" s="678"/>
      <c r="P39" s="671" t="s">
        <v>297</v>
      </c>
      <c r="Q39" s="678" t="s">
        <v>509</v>
      </c>
      <c r="R39" s="678"/>
      <c r="S39" s="678"/>
      <c r="T39" s="678"/>
      <c r="U39" s="678"/>
      <c r="V39" s="67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50" zoomScaleNormal="5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xmlns:x14ac="http://schemas.microsoft.com/office/spreadsheetml/2009/9/ac" r="5" s="35" customFormat="true"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row>
    <row xmlns:x14ac="http://schemas.microsoft.com/office/spreadsheetml/2009/9/ac" r="6" s="35" customFormat="true"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xmlns:x14ac="http://schemas.microsoft.com/office/spreadsheetml/2009/9/ac" r="7" s="35" customFormat="true" x14ac:dyDescent="0.2">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xmlns:x14ac="http://schemas.microsoft.com/office/spreadsheetml/2009/9/ac" r="8" s="35" customFormat="true" x14ac:dyDescent="0.2">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xmlns:x14ac="http://schemas.microsoft.com/office/spreadsheetml/2009/9/ac" r="9" s="35" customFormat="true" x14ac:dyDescent="0.2">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row>
    <row xmlns:x14ac="http://schemas.microsoft.com/office/spreadsheetml/2009/9/ac" r="10" s="35" customFormat="true" x14ac:dyDescent="0.2">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row>
    <row xmlns:x14ac="http://schemas.microsoft.com/office/spreadsheetml/2009/9/ac" r="11" s="35" customFormat="true" x14ac:dyDescent="0.2">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row>
    <row xmlns:x14ac="http://schemas.microsoft.com/office/spreadsheetml/2009/9/ac" r="12" s="35" customFormat="true" x14ac:dyDescent="0.2">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row>
    <row xmlns:x14ac="http://schemas.microsoft.com/office/spreadsheetml/2009/9/ac" r="13" s="35" customFormat="true" x14ac:dyDescent="0.2">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row>
    <row xmlns:x14ac="http://schemas.microsoft.com/office/spreadsheetml/2009/9/ac" r="14" s="35" customFormat="true" x14ac:dyDescent="0.2">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row xmlns:x14ac="http://schemas.microsoft.com/office/spreadsheetml/2009/9/ac" r="15" s="35" customFormat="true"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row>
    <row xmlns:x14ac="http://schemas.microsoft.com/office/spreadsheetml/2009/9/ac" r="16" s="35" customFormat="true" x14ac:dyDescent="0.2">
      <c r="A16" s="100"/>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row>
    <row xmlns:x14ac="http://schemas.microsoft.com/office/spreadsheetml/2009/9/ac" r="17" s="35" customFormat="true" x14ac:dyDescent="0.2">
      <c r="A17" s="100"/>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row>
    <row xmlns:x14ac="http://schemas.microsoft.com/office/spreadsheetml/2009/9/ac" r="18" s="35" customFormat="true" x14ac:dyDescent="0.2">
      <c r="A18" s="100"/>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row>
    <row xmlns:x14ac="http://schemas.microsoft.com/office/spreadsheetml/2009/9/ac" r="19" s="35" customFormat="true" x14ac:dyDescent="0.2">
      <c r="A19" s="100"/>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row>
    <row xmlns:x14ac="http://schemas.microsoft.com/office/spreadsheetml/2009/9/ac" r="20" s="35" customFormat="true" x14ac:dyDescent="0.2">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row>
    <row xmlns:x14ac="http://schemas.microsoft.com/office/spreadsheetml/2009/9/ac" r="21" s="35" customFormat="true" x14ac:dyDescent="0.2">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row>
    <row xmlns:x14ac="http://schemas.microsoft.com/office/spreadsheetml/2009/9/ac" r="22" s="35" customFormat="true" x14ac:dyDescent="0.2">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row>
    <row xmlns:x14ac="http://schemas.microsoft.com/office/spreadsheetml/2009/9/ac" r="23" s="35" customFormat="true" x14ac:dyDescent="0.2">
      <c r="A23" s="33" t="s">
        <v>472</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472</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472</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topLeftCell="A7"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46" t="s">
        <v>25</v>
      </c>
      <c r="E4" s="147" t="s">
        <v>19</v>
      </c>
      <c r="F4" s="148" t="s">
        <v>107</v>
      </c>
      <c r="G4" s="146" t="s">
        <v>25</v>
      </c>
      <c r="H4" s="147" t="s">
        <v>19</v>
      </c>
      <c r="I4" s="148" t="s">
        <v>107</v>
      </c>
      <c r="J4" s="146" t="s">
        <v>25</v>
      </c>
      <c r="K4" s="147" t="s">
        <v>19</v>
      </c>
      <c r="L4" s="148" t="s">
        <v>107</v>
      </c>
      <c r="M4" s="146" t="s">
        <v>25</v>
      </c>
      <c r="N4" s="147" t="s">
        <v>19</v>
      </c>
      <c r="O4" s="148" t="s">
        <v>107</v>
      </c>
      <c r="P4" s="146" t="s">
        <v>25</v>
      </c>
      <c r="Q4" s="147" t="s">
        <v>19</v>
      </c>
      <c r="R4" s="148" t="s">
        <v>107</v>
      </c>
      <c r="S4" s="146" t="s">
        <v>25</v>
      </c>
      <c r="T4" s="147" t="s">
        <v>19</v>
      </c>
      <c r="U4" s="149" t="s">
        <v>107</v>
      </c>
      <c r="V4" s="150" t="s">
        <v>25</v>
      </c>
      <c r="W4" s="151" t="s">
        <v>19</v>
      </c>
      <c r="X4" s="151" t="s">
        <v>21</v>
      </c>
      <c r="Y4" s="151" t="s">
        <v>29</v>
      </c>
      <c r="Z4" s="153" t="s">
        <v>108</v>
      </c>
      <c r="AA4" s="150" t="s">
        <v>25</v>
      </c>
      <c r="AB4" s="151" t="s">
        <v>19</v>
      </c>
      <c r="AC4" s="151" t="s">
        <v>21</v>
      </c>
      <c r="AD4" s="151" t="s">
        <v>29</v>
      </c>
      <c r="AE4" s="153" t="s">
        <v>108</v>
      </c>
      <c r="AF4" s="150" t="s">
        <v>25</v>
      </c>
      <c r="AG4" s="151" t="s">
        <v>19</v>
      </c>
      <c r="AH4" s="151" t="s">
        <v>21</v>
      </c>
      <c r="AI4" s="151" t="s">
        <v>29</v>
      </c>
      <c r="AJ4" s="153" t="s">
        <v>108</v>
      </c>
      <c r="AK4" s="150" t="s">
        <v>25</v>
      </c>
      <c r="AL4" s="151" t="s">
        <v>19</v>
      </c>
      <c r="AM4" s="151" t="s">
        <v>21</v>
      </c>
      <c r="AN4" s="151" t="s">
        <v>29</v>
      </c>
      <c r="AO4" s="153" t="s">
        <v>108</v>
      </c>
      <c r="AP4" s="150" t="s">
        <v>25</v>
      </c>
      <c r="AQ4" s="151" t="s">
        <v>19</v>
      </c>
      <c r="AR4" s="151" t="s">
        <v>21</v>
      </c>
      <c r="AS4" s="151" t="s">
        <v>29</v>
      </c>
      <c r="AT4" s="153" t="s">
        <v>108</v>
      </c>
      <c r="AU4" s="150" t="s">
        <v>25</v>
      </c>
      <c r="AV4" s="151" t="s">
        <v>19</v>
      </c>
      <c r="AW4" s="151" t="s">
        <v>21</v>
      </c>
      <c r="AX4" s="151" t="s">
        <v>29</v>
      </c>
      <c r="AY4" s="154" t="s">
        <v>108</v>
      </c>
      <c r="AZ4" s="155" t="s">
        <v>25</v>
      </c>
      <c r="BA4" s="156" t="s">
        <v>126</v>
      </c>
      <c r="BB4" s="157" t="s">
        <v>128</v>
      </c>
      <c r="BC4" s="155" t="s">
        <v>25</v>
      </c>
      <c r="BD4" s="156" t="s">
        <v>126</v>
      </c>
      <c r="BE4" s="157" t="s">
        <v>128</v>
      </c>
      <c r="BF4" s="155" t="s">
        <v>25</v>
      </c>
      <c r="BG4" s="156" t="s">
        <v>126</v>
      </c>
      <c r="BH4" s="157" t="s">
        <v>128</v>
      </c>
      <c r="BI4" s="155" t="s">
        <v>25</v>
      </c>
      <c r="BJ4" s="156" t="s">
        <v>126</v>
      </c>
      <c r="BK4" s="157" t="s">
        <v>128</v>
      </c>
      <c r="BL4" s="155" t="s">
        <v>25</v>
      </c>
      <c r="BM4" s="156" t="s">
        <v>126</v>
      </c>
      <c r="BN4" s="157" t="s">
        <v>128</v>
      </c>
      <c r="BO4" s="155" t="s">
        <v>25</v>
      </c>
      <c r="BP4" s="156" t="s">
        <v>126</v>
      </c>
      <c r="BQ4" s="157" t="s">
        <v>128</v>
      </c>
    </row>
    <row xmlns:x14ac="http://schemas.microsoft.com/office/spreadsheetml/2009/9/ac" r="5" ht="48" hidden="true" x14ac:dyDescent="0.2">
      <c r="A5" s="45" t="s">
        <v>39</v>
      </c>
      <c r="B5" s="45" t="s">
        <v>40</v>
      </c>
      <c r="C5" s="45" t="s">
        <v>41</v>
      </c>
      <c r="D5" s="146" t="s">
        <v>120</v>
      </c>
      <c r="E5" s="147" t="s">
        <v>42</v>
      </c>
      <c r="F5" s="148" t="s">
        <v>278</v>
      </c>
      <c r="G5" s="146" t="s">
        <v>121</v>
      </c>
      <c r="H5" s="147" t="s">
        <v>43</v>
      </c>
      <c r="I5" s="148" t="s">
        <v>279</v>
      </c>
      <c r="J5" s="146" t="s">
        <v>122</v>
      </c>
      <c r="K5" s="147" t="s">
        <v>44</v>
      </c>
      <c r="L5" s="148" t="s">
        <v>280</v>
      </c>
      <c r="M5" s="146" t="s">
        <v>123</v>
      </c>
      <c r="N5" s="147" t="s">
        <v>84</v>
      </c>
      <c r="O5" s="148" t="s">
        <v>281</v>
      </c>
      <c r="P5" s="146" t="s">
        <v>124</v>
      </c>
      <c r="Q5" s="147" t="s">
        <v>85</v>
      </c>
      <c r="R5" s="148" t="s">
        <v>282</v>
      </c>
      <c r="S5" s="146" t="s">
        <v>125</v>
      </c>
      <c r="T5" s="147" t="s">
        <v>86</v>
      </c>
      <c r="U5" s="149" t="s">
        <v>283</v>
      </c>
      <c r="V5" s="150" t="s">
        <v>114</v>
      </c>
      <c r="W5" s="151" t="s">
        <v>45</v>
      </c>
      <c r="X5" s="152" t="s">
        <v>63</v>
      </c>
      <c r="Y5" s="152" t="s">
        <v>64</v>
      </c>
      <c r="Z5" s="153" t="s">
        <v>284</v>
      </c>
      <c r="AA5" s="150" t="s">
        <v>115</v>
      </c>
      <c r="AB5" s="151" t="s">
        <v>46</v>
      </c>
      <c r="AC5" s="152" t="s">
        <v>65</v>
      </c>
      <c r="AD5" s="152" t="s">
        <v>66</v>
      </c>
      <c r="AE5" s="153" t="s">
        <v>285</v>
      </c>
      <c r="AF5" s="150" t="s">
        <v>116</v>
      </c>
      <c r="AG5" s="151" t="s">
        <v>47</v>
      </c>
      <c r="AH5" s="152" t="s">
        <v>67</v>
      </c>
      <c r="AI5" s="152" t="s">
        <v>68</v>
      </c>
      <c r="AJ5" s="153" t="s">
        <v>286</v>
      </c>
      <c r="AK5" s="150" t="s">
        <v>117</v>
      </c>
      <c r="AL5" s="151" t="s">
        <v>69</v>
      </c>
      <c r="AM5" s="152" t="s">
        <v>70</v>
      </c>
      <c r="AN5" s="152" t="s">
        <v>71</v>
      </c>
      <c r="AO5" s="153" t="s">
        <v>287</v>
      </c>
      <c r="AP5" s="150" t="s">
        <v>118</v>
      </c>
      <c r="AQ5" s="151" t="s">
        <v>72</v>
      </c>
      <c r="AR5" s="152" t="s">
        <v>73</v>
      </c>
      <c r="AS5" s="152" t="s">
        <v>74</v>
      </c>
      <c r="AT5" s="153" t="s">
        <v>288</v>
      </c>
      <c r="AU5" s="150" t="s">
        <v>119</v>
      </c>
      <c r="AV5" s="151" t="s">
        <v>75</v>
      </c>
      <c r="AW5" s="152" t="s">
        <v>76</v>
      </c>
      <c r="AX5" s="152" t="s">
        <v>77</v>
      </c>
      <c r="AY5" s="154" t="s">
        <v>289</v>
      </c>
      <c r="AZ5" s="155" t="s">
        <v>78</v>
      </c>
      <c r="BA5" s="156" t="s">
        <v>100</v>
      </c>
      <c r="BB5" s="157" t="s">
        <v>290</v>
      </c>
      <c r="BC5" s="155" t="s">
        <v>83</v>
      </c>
      <c r="BD5" s="156" t="s">
        <v>101</v>
      </c>
      <c r="BE5" s="157" t="s">
        <v>291</v>
      </c>
      <c r="BF5" s="155" t="s">
        <v>82</v>
      </c>
      <c r="BG5" s="156" t="s">
        <v>102</v>
      </c>
      <c r="BH5" s="157" t="s">
        <v>292</v>
      </c>
      <c r="BI5" s="155" t="s">
        <v>81</v>
      </c>
      <c r="BJ5" s="156" t="s">
        <v>103</v>
      </c>
      <c r="BK5" s="157" t="s">
        <v>293</v>
      </c>
      <c r="BL5" s="155" t="s">
        <v>80</v>
      </c>
      <c r="BM5" s="156" t="s">
        <v>104</v>
      </c>
      <c r="BN5" s="157" t="s">
        <v>294</v>
      </c>
      <c r="BO5" s="155" t="s">
        <v>79</v>
      </c>
      <c r="BP5" s="156" t="s">
        <v>105</v>
      </c>
      <c r="BQ5" s="157" t="s">
        <v>295</v>
      </c>
    </row>
    <row xmlns:x14ac="http://schemas.microsoft.com/office/spreadsheetml/2009/9/ac" r="6" x14ac:dyDescent="0.2">
      <c r="A6" s="363" t="str">
        <f>+RIGHT('Data Summary'!A6,LEN('Data Summary'!A6)-9)</f>
        <v>EMIS</v>
      </c>
      <c r="B6" s="38" t="str">
        <f>+IF(ISTEXT('Data Summary'!B6),'Data Summary'!B6,"")</f>
        <v>EMIS</v>
      </c>
      <c r="C6" s="361">
        <f>+VALUE('Data Summary'!C6)</f>
        <v>2003</v>
      </c>
      <c r="D6" s="97">
        <f>+IF(AND(ISNUMBER('Water Data'!D4),'Data Summary'!BS6="Yes"),100-'Water Data'!D4,NA())</f>
        <v>73.290000000000006</v>
      </c>
      <c r="E6" s="97">
        <f>+IF(AND(ISNUMBER('Water Data'!D6),'Data Summary'!BT6="Yes"),'Water Data'!D6,NA())</f>
        <v>67.510000000000005</v>
      </c>
      <c r="F6" s="97" t="e">
        <f>+IF(AND(ISNUMBER('Water Data'!D9),'Data Summary'!BU6="Yes"),'Water Data'!D9,NA())</f>
        <v>#N/A</v>
      </c>
      <c r="G6" s="97" t="e">
        <f>+IF(AND(ISNUMBER('Water Data'!E4),'Data Summary'!BV6="Yes"),100-'Water Data'!E4,NA())</f>
        <v>#N/A</v>
      </c>
      <c r="H6" s="97" t="e">
        <f>+IF(AND(ISNUMBER('Water Data'!E6),'Data Summary'!BW6="Yes"),'Water Data'!E6,NA())</f>
        <v>#N/A</v>
      </c>
      <c r="I6" s="97" t="e">
        <f>+IF(AND(ISNUMBER('Water Data'!E9),'Data Summary'!BX6="Yes"),'Water Data'!E9,NA())</f>
        <v>#N/A</v>
      </c>
      <c r="J6" s="97" t="e">
        <f>+IF(AND(ISNUMBER('Water Data'!F4),'Data Summary'!BY6="Yes"),100-'Water Data'!F4,NA())</f>
        <v>#N/A</v>
      </c>
      <c r="K6" s="97" t="e">
        <f>+IF(AND(ISNUMBER('Water Data'!F6),'Data Summary'!BZ6="Yes"),'Water Data'!F6,NA())</f>
        <v>#N/A</v>
      </c>
      <c r="L6" s="97" t="e">
        <f>+IF(AND(ISNUMBER('Water Data'!F9),'Data Summary'!CA6="Yes"),'Water Data'!F9,NA())</f>
        <v>#N/A</v>
      </c>
      <c r="M6" s="97" t="e">
        <f>+IF(AND(ISNUMBER('Water Data'!G4),'Data Summary'!CB6="Yes"),100-'Water Data'!G4,NA())</f>
        <v>#N/A</v>
      </c>
      <c r="N6" s="97" t="e">
        <f>+IF(AND(ISNUMBER('Water Data'!G6),'Data Summary'!CC6="Yes"),'Water Data'!G6,NA())</f>
        <v>#N/A</v>
      </c>
      <c r="O6" s="97" t="e">
        <f>+IF(AND(ISNUMBER('Water Data'!G9),'Data Summary'!CD6="Yes"),'Water Data'!G9,NA())</f>
        <v>#N/A</v>
      </c>
      <c r="P6" s="97" t="e">
        <f>+IF(AND(ISNUMBER('Water Data'!H4),'Data Summary'!CE6="Yes"),100-'Water Data'!H4,NA())</f>
        <v>#N/A</v>
      </c>
      <c r="Q6" s="97" t="e">
        <f>+IF(AND(ISNUMBER('Water Data'!H6),'Data Summary'!CF6="Yes"),'Water Data'!H6,NA())</f>
        <v>#N/A</v>
      </c>
      <c r="R6" s="97" t="e">
        <f>+IF(AND(ISNUMBER('Water Data'!H9),'Data Summary'!CG6="Yes"),'Water Data'!H9,NA())</f>
        <v>#N/A</v>
      </c>
      <c r="S6" s="97" t="e">
        <f>+IF(AND(ISNUMBER('Water Data'!I4),'Data Summary'!CH6="Yes"),100-'Water Data'!I4,NA())</f>
        <v>#N/A</v>
      </c>
      <c r="T6" s="97" t="e">
        <f>+IF(AND(ISNUMBER('Water Data'!I6),'Data Summary'!CI6="Yes"),'Water Data'!I6,NA())</f>
        <v>#N/A</v>
      </c>
      <c r="U6" s="97" t="e">
        <f>+IF(AND(ISNUMBER('Water Data'!I9),'Data Summary'!CJ6="Yes"),'Water Data'!I9,NA())</f>
        <v>#N/A</v>
      </c>
      <c r="V6" s="98">
        <f>+IF(AND(ISNUMBER('Sanitation Data'!D4),'Data Summary'!CK6="Yes"),100-'Sanitation Data'!D4,NA())</f>
        <v>34.340000000000003</v>
      </c>
      <c r="W6" s="98" t="e">
        <f>+IF(AND(ISNUMBER('Sanitation Data'!D6),'Data Summary'!CL6="Yes"),'Sanitation Data'!D6,NA())</f>
        <v>#N/A</v>
      </c>
      <c r="X6" s="98" t="e">
        <f>+IF(AND(ISNUMBER('Sanitation Data'!D10),'Data Summary'!CM6="Yes"),'Sanitation Data'!D10,NA())</f>
        <v>#N/A</v>
      </c>
      <c r="Y6" s="98" t="e">
        <f>+IF(AND(ISNUMBER('Sanitation Data'!D11),'Data Summary'!CN6="Yes"),'Sanitation Data'!D11,NA())</f>
        <v>#N/A</v>
      </c>
      <c r="Z6" s="98" t="e">
        <f>+IF(AND(ISNUMBER('Sanitation Data'!D12),'Data Summary'!CO6="Yes"),'Sanitation Data'!D12,NA())</f>
        <v>#N/A</v>
      </c>
      <c r="AA6" s="98" t="e">
        <f>+IF(AND(ISNUMBER('Sanitation Data'!E4),'Data Summary'!CP6="Yes"),100-'Sanitation Data'!E4,NA())</f>
        <v>#N/A</v>
      </c>
      <c r="AB6" s="98" t="e">
        <f>+IF(AND(ISNUMBER('Sanitation Data'!E6),'Data Summary'!CQ6="Yes"),'Sanitation Data'!E6,NA())</f>
        <v>#N/A</v>
      </c>
      <c r="AC6" s="98" t="e">
        <f>+IF(AND(ISNUMBER('Sanitation Data'!E10),'Data Summary'!CR6="Yes"),'Sanitation Data'!E10,NA())</f>
        <v>#N/A</v>
      </c>
      <c r="AD6" s="98" t="e">
        <f>+IF(AND(ISNUMBER('Sanitation Data'!E11),'Data Summary'!CS6="Yes"),'Sanitation Data'!E11,NA())</f>
        <v>#N/A</v>
      </c>
      <c r="AE6" s="98" t="e">
        <f>+IF(AND(ISNUMBER('Sanitation Data'!E12),'Data Summary'!CT6="Yes"),'Sanitation Data'!E12,NA())</f>
        <v>#N/A</v>
      </c>
      <c r="AF6" s="98" t="e">
        <f>+IF(AND(ISNUMBER('Sanitation Data'!F4),'Data Summary'!CU6="Yes"),100-'Sanitation Data'!F4,NA())</f>
        <v>#N/A</v>
      </c>
      <c r="AG6" s="98" t="e">
        <f>+IF(AND(ISNUMBER('Sanitation Data'!F6),'Data Summary'!CV6="Yes"),'Sanitation Data'!F6,NA())</f>
        <v>#N/A</v>
      </c>
      <c r="AH6" s="98" t="e">
        <f>+IF(AND(ISNUMBER('Sanitation Data'!F10),'Data Summary'!CW6="Yes"),'Sanitation Data'!F10,NA())</f>
        <v>#N/A</v>
      </c>
      <c r="AI6" s="98" t="e">
        <f>+IF(AND(ISNUMBER('Sanitation Data'!F11),'Data Summary'!CX6="Yes"),'Sanitation Data'!F11,NA())</f>
        <v>#N/A</v>
      </c>
      <c r="AJ6" s="98" t="e">
        <f>+IF(AND(ISNUMBER('Sanitation Data'!F12),'Data Summary'!CY6="Yes"),'Sanitation Data'!F12,NA())</f>
        <v>#N/A</v>
      </c>
      <c r="AK6" s="98" t="e">
        <f>+IF(AND(ISNUMBER('Sanitation Data'!G4),'Data Summary'!CZ6="Yes"),100-'Sanitation Data'!G4,NA())</f>
        <v>#N/A</v>
      </c>
      <c r="AL6" s="98" t="e">
        <f>+IF(AND(ISNUMBER('Sanitation Data'!G6),'Data Summary'!DA6="Yes"),'Sanitation Data'!G6,NA())</f>
        <v>#N/A</v>
      </c>
      <c r="AM6" s="98" t="e">
        <f>+IF(AND(ISNUMBER('Sanitation Data'!G10),'Data Summary'!DB6="Yes"),'Sanitation Data'!G10,NA())</f>
        <v>#N/A</v>
      </c>
      <c r="AN6" s="98" t="e">
        <f>+IF(AND(ISNUMBER('Sanitation Data'!G11),'Data Summary'!DC6="Yes"),'Sanitation Data'!G11,NA())</f>
        <v>#N/A</v>
      </c>
      <c r="AO6" s="98" t="e">
        <f>+IF(AND(ISNUMBER('Sanitation Data'!G12),'Data Summary'!DD6="Yes"),'Sanitation Data'!G12,NA())</f>
        <v>#N/A</v>
      </c>
      <c r="AP6" s="98">
        <f>+IF(AND(ISNUMBER('Sanitation Data'!H4),'Data Summary'!DE6="Yes"),100-'Sanitation Data'!H4,NA())</f>
        <v>34.340000000000003</v>
      </c>
      <c r="AQ6" s="98" t="e">
        <f>+IF(AND(ISNUMBER('Sanitation Data'!H6),'Data Summary'!DF6="Yes"),'Sanitation Data'!H6,NA())</f>
        <v>#N/A</v>
      </c>
      <c r="AR6" s="98" t="e">
        <f>+IF(AND(ISNUMBER('Sanitation Data'!H10),'Data Summary'!DG6="Yes"),'Sanitation Data'!H10,NA())</f>
        <v>#N/A</v>
      </c>
      <c r="AS6" s="98" t="e">
        <f>+IF(AND(ISNUMBER('Sanitation Data'!H11),'Data Summary'!DH6="Yes"),'Sanitation Data'!H11,NA())</f>
        <v>#N/A</v>
      </c>
      <c r="AT6" s="98" t="e">
        <f>+IF(AND(ISNUMBER('Sanitation Data'!H12),'Data Summary'!DI6="Yes"),'Sanitation Data'!H12,NA())</f>
        <v>#N/A</v>
      </c>
      <c r="AU6" s="98" t="e">
        <f>+IF(AND(ISNUMBER('Sanitation Data'!I4),'Data Summary'!DJ6="Yes"),100-'Sanitation Data'!I4,NA())</f>
        <v>#N/A</v>
      </c>
      <c r="AV6" s="98" t="e">
        <f>+IF(AND(ISNUMBER('Sanitation Data'!I6),'Data Summary'!DK6="Yes"),'Sanitation Data'!I6,NA())</f>
        <v>#N/A</v>
      </c>
      <c r="AW6" s="98" t="e">
        <f>+IF(AND(ISNUMBER('Sanitation Data'!I10),'Data Summary'!DL6="Yes"),'Sanitation Data'!I10,NA())</f>
        <v>#N/A</v>
      </c>
      <c r="AX6" s="98" t="e">
        <f>+IF(AND(ISNUMBER('Sanitation Data'!I11),'Data Summary'!DM6="Yes"),'Sanitation Data'!I11,NA())</f>
        <v>#N/A</v>
      </c>
      <c r="AY6" s="98" t="e">
        <f>+IF(AND(ISNUMBER('Sanitation Data'!I12),'Data Summary'!DN6="Yes"),'Sanitation Data'!I12,NA())</f>
        <v>#N/A</v>
      </c>
      <c r="AZ6" s="99" t="e">
        <f>+IF(AND(ISNUMBER('Hygiene Data'!D5),'Data Summary'!DO6="Yes"),'Hygiene Data'!D5,NA())</f>
        <v>#N/A</v>
      </c>
      <c r="BA6" s="99" t="e">
        <f>+IF(AND(ISNUMBER('Hygiene Data'!D7),'Data Summary'!DP6="Yes"),'Hygiene Data'!D7,NA())</f>
        <v>#N/A</v>
      </c>
      <c r="BB6" s="99" t="e">
        <f>+IF(AND(ISNUMBER('Hygiene Data'!D9),'Data Summary'!DQ6="Yes"),'Hygiene Data'!D9,NA())</f>
        <v>#N/A</v>
      </c>
      <c r="BC6" s="99" t="e">
        <f>+IF(AND(ISNUMBER('Hygiene Data'!E5),'Data Summary'!DR6="Yes"),'Hygiene Data'!E5,NA())</f>
        <v>#N/A</v>
      </c>
      <c r="BD6" s="99" t="e">
        <f>+IF(AND(ISNUMBER('Hygiene Data'!E7),'Data Summary'!DS6="Yes"),'Hygiene Data'!E7,NA())</f>
        <v>#N/A</v>
      </c>
      <c r="BE6" s="99" t="e">
        <f>+IF(AND(ISNUMBER('Hygiene Data'!E9),'Data Summary'!DT6="Yes"),'Hygiene Data'!E9,NA())</f>
        <v>#N/A</v>
      </c>
      <c r="BF6" s="99" t="e">
        <f>+IF(AND(ISNUMBER('Hygiene Data'!F5),'Data Summary'!DU6="Yes"),'Hygiene Data'!F5,NA())</f>
        <v>#N/A</v>
      </c>
      <c r="BG6" s="99" t="e">
        <f>+IF(AND(ISNUMBER('Hygiene Data'!F7),'Data Summary'!DV6="Yes"),'Hygiene Data'!F7,NA())</f>
        <v>#N/A</v>
      </c>
      <c r="BH6" s="99" t="e">
        <f>+IF(AND(ISNUMBER('Hygiene Data'!F9),'Data Summary'!DW6="Yes"),'Hygiene Data'!F9,NA())</f>
        <v>#N/A</v>
      </c>
      <c r="BI6" s="99" t="e">
        <f>+IF(AND(ISNUMBER('Hygiene Data'!G5),'Data Summary'!DX6="Yes"),'Hygiene Data'!G5,NA())</f>
        <v>#N/A</v>
      </c>
      <c r="BJ6" s="99" t="e">
        <f>+IF(AND(ISNUMBER('Hygiene Data'!G7),'Data Summary'!DY6="Yes"),'Hygiene Data'!G7,NA())</f>
        <v>#N/A</v>
      </c>
      <c r="BK6" s="99" t="e">
        <f>+IF(AND(ISNUMBER('Hygiene Data'!G9),'Data Summary'!DZ6="Yes"),'Hygiene Data'!G9,NA())</f>
        <v>#N/A</v>
      </c>
      <c r="BL6" s="99" t="e">
        <f>+IF(AND(ISNUMBER('Hygiene Data'!H5),'Data Summary'!EA6="Yes"),'Hygiene Data'!H5,NA())</f>
        <v>#N/A</v>
      </c>
      <c r="BM6" s="99" t="e">
        <f>+IF(AND(ISNUMBER('Hygiene Data'!H7),'Data Summary'!EB6="Yes"),'Hygiene Data'!H7,NA())</f>
        <v>#N/A</v>
      </c>
      <c r="BN6" s="99" t="e">
        <f>+IF(AND(ISNUMBER('Hygiene Data'!H9),'Data Summary'!EC6="Yes"),'Hygiene Data'!H9,NA())</f>
        <v>#N/A</v>
      </c>
      <c r="BO6" s="99" t="e">
        <f>+IF(AND(ISNUMBER('Hygiene Data'!I5),'Data Summary'!ED6="Yes"),'Hygiene Data'!I5,NA())</f>
        <v>#N/A</v>
      </c>
      <c r="BP6" s="99" t="e">
        <f>+IF(AND(ISNUMBER('Hygiene Data'!I7),'Data Summary'!EE6="Yes"),'Hygiene Data'!I7,NA())</f>
        <v>#N/A</v>
      </c>
      <c r="BQ6" s="99" t="e">
        <f>+IF(AND(ISNUMBER('Hygiene Data'!I9),'Data Summary'!EF6="Yes"),'Hygiene Data'!I9,NA())</f>
        <v>#N/A</v>
      </c>
    </row>
    <row xmlns:x14ac="http://schemas.microsoft.com/office/spreadsheetml/2009/9/ac" r="7" x14ac:dyDescent="0.2">
      <c r="A7" s="363" t="str">
        <f ca="true">+RIGHT('Data Summary'!A7,LEN('Data Summary'!A7)-9)</f>
        <v>EMIS</v>
      </c>
      <c r="B7" s="38" t="str">
        <f ca="true">+IF(ISTEXT('Data Summary'!B7),'Data Summary'!B7,"")</f>
        <v>EMIS</v>
      </c>
      <c r="C7" s="361">
        <f ca="true">+VALUE('Data Summary'!C7)</f>
        <v>2004</v>
      </c>
      <c r="D7" s="97">
        <f ca="true">+IF(AND(ISNUMBER(OFFSET('Water Data'!$D$4,0,10*ROW('Water Data'!D1))),'Data Summary'!BS7="Yes"),100-OFFSET('Water Data'!$D$4,0,10*ROW('Water Data'!D1)),NA())</f>
        <v>77.89</v>
      </c>
      <c r="E7" s="97">
        <f ca="true">+IF(AND(ISNUMBER(OFFSET('Water Data'!$D$6,0,10*ROW('Water Data'!D1))),'Data Summary'!BT7="Yes"),OFFSET('Water Data'!$D$6,0,10*ROW('Water Data'!D1)),NA())</f>
        <v>71.754999999999995</v>
      </c>
      <c r="F7" s="97" t="e">
        <f ca="true">+IF(AND(ISNUMBER(OFFSET('Water Data'!$D$9,0,10*ROW('Water Data'!D1))),'Data Summary'!BU7="Yes"),OFFSET('Water Data'!$D$9,0,10*ROW('Water Data'!D1)),NA())</f>
        <v>#N/A</v>
      </c>
      <c r="G7" s="97" t="e">
        <f ca="true">+IF(AND(ISNUMBER(OFFSET('Water Data'!$E$4,0,10*ROW('Water Data'!E1))),'Data Summary'!BV7="Yes"),100-OFFSET('Water Data'!$E$4,0,10*ROW('Water Data'!E1)),NA())</f>
        <v>#N/A</v>
      </c>
      <c r="H7" s="97" t="e">
        <f ca="true">+IF(AND(ISNUMBER(OFFSET('Water Data'!$E$6,0,10*ROW('Water Data'!E1))),'Data Summary'!BW7="Yes"),OFFSET('Water Data'!$E$6,0,10*ROW('Water Data'!E1)),NA())</f>
        <v>#N/A</v>
      </c>
      <c r="I7" s="97" t="e">
        <f ca="true">+IF(AND(ISNUMBER(OFFSET('Water Data'!$E$9,0,10*ROW('Water Data'!E1))),'Data Summary'!BX7="Yes"),OFFSET('Water Data'!$E$9,0,10*ROW('Water Data'!E1)),NA())</f>
        <v>#N/A</v>
      </c>
      <c r="J7" s="97" t="e">
        <f ca="true">+IF(AND(ISNUMBER(OFFSET('Water Data'!$F$4,0,10*ROW('Water Data'!F1))),'Data Summary'!BY7="Yes"),100-OFFSET('Water Data'!$F$4,0,10*ROW('Water Data'!F1)),NA())</f>
        <v>#N/A</v>
      </c>
      <c r="K7" s="97" t="e">
        <f ca="true">+IF(AND(ISNUMBER(OFFSET('Water Data'!$F$6,0,10*ROW('Water Data'!F1))),'Data Summary'!BZ7="Yes"),OFFSET('Water Data'!$F$6,0,10*ROW('Water Data'!F1)),NA())</f>
        <v>#N/A</v>
      </c>
      <c r="L7" s="97" t="e">
        <f ca="true">+IF(AND(ISNUMBER(OFFSET('Water Data'!$F$9,0,10*ROW('Water Data'!F1))),'Data Summary'!CA7="Yes"),OFFSET('Water Data'!$F$9,0,10*ROW('Water Data'!F1)),NA())</f>
        <v>#N/A</v>
      </c>
      <c r="M7" s="97" t="e">
        <f ca="true">+IF(AND(ISNUMBER(OFFSET('Water Data'!$G$4,0,10*ROW('Water Data'!G1))),'Data Summary'!CB7="Yes"),100-OFFSET('Water Data'!$G$4,0,10*ROW('Water Data'!G1)),NA())</f>
        <v>#N/A</v>
      </c>
      <c r="N7" s="97" t="e">
        <f ca="true">+IF(AND(ISNUMBER(OFFSET('Water Data'!$G$6,0,10*ROW('Water Data'!G1))),'Data Summary'!CC7="Yes"),OFFSET('Water Data'!$G$6,0,10*ROW('Water Data'!G1)),NA())</f>
        <v>#N/A</v>
      </c>
      <c r="O7" s="97" t="e">
        <f ca="true">+IF(AND(ISNUMBER(OFFSET('Water Data'!$G$9,0,10*ROW('Water Data'!G1))),'Data Summary'!CD7="Yes"),OFFSET('Water Data'!$G$9,0,10*ROW('Water Data'!G1)),NA())</f>
        <v>#N/A</v>
      </c>
      <c r="P7" s="97" t="e">
        <f ca="true">+IF(AND(ISNUMBER(OFFSET('Water Data'!$H$4,0,10*ROW('Water Data'!H1))),'Data Summary'!CE7="Yes"),100-OFFSET('Water Data'!$H$4,0,10*ROW('Water Data'!H1)),NA())</f>
        <v>#N/A</v>
      </c>
      <c r="Q7" s="97" t="e">
        <f ca="true">+IF(AND(ISNUMBER(OFFSET('Water Data'!$H$6,0,10*ROW('Water Data'!H1))),'Data Summary'!CF7="Yes"),OFFSET('Water Data'!$H$6,0,10*ROW('Water Data'!H1)),NA())</f>
        <v>#N/A</v>
      </c>
      <c r="R7" s="97" t="e">
        <f ca="true">+IF(AND(ISNUMBER(OFFSET('Water Data'!$H$9,0,10*ROW('Water Data'!H1))),'Data Summary'!CG7="Yes"),OFFSET('Water Data'!$H$9,0,10*ROW('Water Data'!H1)),NA())</f>
        <v>#N/A</v>
      </c>
      <c r="S7" s="97" t="e">
        <f ca="true">+IF(AND(ISNUMBER(OFFSET('Water Data'!$I$4,0,10*ROW('Water Data'!I1))),'Data Summary'!CH7="Yes"),100-OFFSET('Water Data'!$I$4,0,10*ROW('Water Data'!I1)),NA())</f>
        <v>#N/A</v>
      </c>
      <c r="T7" s="97" t="e">
        <f ca="true">+IF(AND(ISNUMBER(OFFSET('Water Data'!$I$6,0,10*ROW('Water Data'!I1))),'Data Summary'!CI7="Yes"),OFFSET('Water Data'!$I$6,0,10*ROW('Water Data'!I1)),NA())</f>
        <v>#N/A</v>
      </c>
      <c r="U7" s="97" t="e">
        <f ca="true">+IF(AND(ISNUMBER(OFFSET('Water Data'!$I$9,0,10*ROW('Water Data'!I1))),'Data Summary'!CJ7="Yes"),OFFSET('Water Data'!$I$9,0,10*ROW('Water Data'!I1)),NA())</f>
        <v>#N/A</v>
      </c>
      <c r="V7" s="98">
        <f ca="true">+IF(AND(ISNUMBER(OFFSET('Sanitation Data'!$D$4,0,10*ROW('Sanitation Data'!D1))),'Data Summary'!CK7="Yes"),100-OFFSET('Sanitation Data'!$D$4,0,10*ROW('Sanitation Data'!D1)),NA())</f>
        <v>41.81</v>
      </c>
      <c r="W7" s="98" t="e">
        <f ca="true">+IF(AND(ISNUMBER(OFFSET('Sanitation Data'!$D$6,0,10*ROW('Sanitation Data'!D1))),'Data Summary'!CL7="Yes"),OFFSET('Sanitation Data'!$D$6,0,10*ROW('Sanitation Data'!D1)),NA())</f>
        <v>#N/A</v>
      </c>
      <c r="X7" s="98" t="e">
        <f ca="true">+IF(AND(ISNUMBER(OFFSET('Sanitation Data'!$D$10,0,10*ROW('Sanitation Data'!D1))),'Data Summary'!CM7="Yes"),OFFSET('Sanitation Data'!$D$10,0,10*ROW('Sanitation Data'!D1)),NA())</f>
        <v>#N/A</v>
      </c>
      <c r="Y7" s="98" t="e">
        <f ca="true">+IF(AND(ISNUMBER(OFFSET('Sanitation Data'!$D$11,0,10*ROW('Sanitation Data'!D1))),'Data Summary'!CN7="Yes"),OFFSET('Sanitation Data'!$D$11,0,10*ROW('Sanitation Data'!D1)),NA())</f>
        <v>#N/A</v>
      </c>
      <c r="Z7" s="98" t="e">
        <f ca="true">+IF(AND(ISNUMBER(OFFSET('Sanitation Data'!$D$12,0,10*ROW('Sanitation Data'!D1))),'Data Summary'!CO7="Yes"),OFFSET('Sanitation Data'!$D$12,0,10*ROW('Sanitation Data'!D1)),NA())</f>
        <v>#N/A</v>
      </c>
      <c r="AA7" s="98" t="e">
        <f ca="true">+IF(AND(ISNUMBER(OFFSET('Sanitation Data'!$E$4,0,10*ROW('Sanitation Data'!E1))),'Data Summary'!CP7="Yes"),100-OFFSET('Sanitation Data'!$E$4,0,10*ROW('Sanitation Data'!E1)),NA())</f>
        <v>#N/A</v>
      </c>
      <c r="AB7" s="98" t="e">
        <f ca="true">+IF(AND(ISNUMBER(OFFSET('Sanitation Data'!$E$6,0,10*ROW('Sanitation Data'!E1))),'Data Summary'!CQ7="Yes"),OFFSET('Sanitation Data'!$E$6,0,10*ROW('Sanitation Data'!E1)),NA())</f>
        <v>#N/A</v>
      </c>
      <c r="AC7" s="98" t="e">
        <f ca="true">+IF(AND(ISNUMBER(OFFSET('Sanitation Data'!$E$10,0,10*ROW('Sanitation Data'!E1))),'Data Summary'!CR7="Yes"),OFFSET('Sanitation Data'!$E$10,0,10*ROW('Sanitation Data'!E1)),NA())</f>
        <v>#N/A</v>
      </c>
      <c r="AD7" s="98" t="e">
        <f ca="true">+IF(AND(ISNUMBER(OFFSET('Sanitation Data'!$E$11,0,10*ROW('Sanitation Data'!E1))),'Data Summary'!CS7="Yes"),OFFSET('Sanitation Data'!$E$11,0,10*ROW('Sanitation Data'!E1)),NA())</f>
        <v>#N/A</v>
      </c>
      <c r="AE7" s="98" t="e">
        <f ca="true">+IF(AND(ISNUMBER(OFFSET('Sanitation Data'!$E$12,0,10*ROW('Sanitation Data'!E1))),'Data Summary'!CT7="Yes"),OFFSET('Sanitation Data'!$E$12,0,10*ROW('Sanitation Data'!E1)),NA())</f>
        <v>#N/A</v>
      </c>
      <c r="AF7" s="98" t="e">
        <f ca="true">+IF(AND(ISNUMBER(OFFSET('Sanitation Data'!$F$4,0,10*ROW('Sanitation Data'!F1))),'Data Summary'!CU7="Yes"),100-OFFSET('Sanitation Data'!$F$4,0,10*ROW('Sanitation Data'!F1)),NA())</f>
        <v>#N/A</v>
      </c>
      <c r="AG7" s="98" t="e">
        <f ca="true">+IF(AND(ISNUMBER(OFFSET('Sanitation Data'!$F$6,0,10*ROW('Sanitation Data'!F1))),'Data Summary'!CV7="Yes"),OFFSET('Sanitation Data'!$F$6,0,10*ROW('Sanitation Data'!F1)),NA())</f>
        <v>#N/A</v>
      </c>
      <c r="AH7" s="98" t="e">
        <f ca="true">+IF(AND(ISNUMBER(OFFSET('Sanitation Data'!$F$10,0,10*ROW('Sanitation Data'!F1))),'Data Summary'!CW7="Yes"),OFFSET('Sanitation Data'!$F$10,0,10*ROW('Sanitation Data'!F1)),NA())</f>
        <v>#N/A</v>
      </c>
      <c r="AI7" s="98" t="e">
        <f ca="true">+IF(AND(ISNUMBER(OFFSET('Sanitation Data'!$F$11,0,10*ROW('Sanitation Data'!F1))),'Data Summary'!CX7="Yes"),OFFSET('Sanitation Data'!$F$11,0,10*ROW('Sanitation Data'!F1)),NA())</f>
        <v>#N/A</v>
      </c>
      <c r="AJ7" s="98" t="e">
        <f ca="true">+IF(AND(ISNUMBER(OFFSET('Sanitation Data'!$F$12,0,10*ROW('Sanitation Data'!F1))),'Data Summary'!CY7="Yes"),OFFSET('Sanitation Data'!$F$12,0,10*ROW('Sanitation Data'!F1)),NA())</f>
        <v>#N/A</v>
      </c>
      <c r="AK7" s="98" t="e">
        <f ca="true">+IF(AND(ISNUMBER(OFFSET('Sanitation Data'!$G$4,0,10*ROW('Sanitation Data'!G1))),'Data Summary'!CZ7="Yes"),100-OFFSET('Sanitation Data'!$G$4,0,10*ROW('Sanitation Data'!G1)),NA())</f>
        <v>#N/A</v>
      </c>
      <c r="AL7" s="98" t="e">
        <f ca="true">+IF(AND(ISNUMBER(OFFSET('Sanitation Data'!$G$6,0,10*ROW('Sanitation Data'!G1))),'Data Summary'!DA7="Yes"),OFFSET('Sanitation Data'!$G$6,0,10*ROW('Sanitation Data'!G1)),NA())</f>
        <v>#N/A</v>
      </c>
      <c r="AM7" s="98" t="e">
        <f ca="true">+IF(AND(ISNUMBER(OFFSET('Sanitation Data'!$G$10,0,10*ROW('Sanitation Data'!G1))),'Data Summary'!DB7="Yes"),OFFSET('Sanitation Data'!$G$10,0,10*ROW('Sanitation Data'!G1)),NA())</f>
        <v>#N/A</v>
      </c>
      <c r="AN7" s="98" t="e">
        <f ca="true">+IF(AND(ISNUMBER(OFFSET('Sanitation Data'!$G$11,0,10*ROW('Sanitation Data'!G1))),'Data Summary'!DC7="Yes"),OFFSET('Sanitation Data'!$G$11,0,10*ROW('Sanitation Data'!G1)),NA())</f>
        <v>#N/A</v>
      </c>
      <c r="AO7" s="98" t="e">
        <f ca="true">+IF(AND(ISNUMBER(OFFSET('Sanitation Data'!$G$12,0,10*ROW('Sanitation Data'!G1))),'Data Summary'!DD7="Yes"),OFFSET('Sanitation Data'!$G$12,0,10*ROW('Sanitation Data'!G1)),NA())</f>
        <v>#N/A</v>
      </c>
      <c r="AP7" s="98">
        <f ca="true">+IF(AND(ISNUMBER(OFFSET('Sanitation Data'!$H$4,0,10*ROW('Sanitation Data'!H1))),'Data Summary'!DE7="Yes"),100-OFFSET('Sanitation Data'!$H$4,0,10*ROW('Sanitation Data'!H1)),NA())</f>
        <v>41.81</v>
      </c>
      <c r="AQ7" s="98" t="e">
        <f ca="true">+IF(AND(ISNUMBER(OFFSET('Sanitation Data'!$H$6,0,10*ROW('Sanitation Data'!H1))),'Data Summary'!DF7="Yes"),OFFSET('Sanitation Data'!$H$6,0,10*ROW('Sanitation Data'!H1)),NA())</f>
        <v>#N/A</v>
      </c>
      <c r="AR7" s="98" t="e">
        <f ca="true">+IF(AND(ISNUMBER(OFFSET('Sanitation Data'!$H$10,0,10*ROW('Sanitation Data'!H1))),'Data Summary'!DG7="Yes"),OFFSET('Sanitation Data'!$H$10,0,10*ROW('Sanitation Data'!H1)),NA())</f>
        <v>#N/A</v>
      </c>
      <c r="AS7" s="98" t="e">
        <f ca="true">+IF(AND(ISNUMBER(OFFSET('Sanitation Data'!$H$11,0,10*ROW('Sanitation Data'!H1))),'Data Summary'!DH7="Yes"),OFFSET('Sanitation Data'!$H$11,0,10*ROW('Sanitation Data'!H1)),NA())</f>
        <v>#N/A</v>
      </c>
      <c r="AT7" s="98" t="e">
        <f ca="true">+IF(AND(ISNUMBER(OFFSET('Sanitation Data'!$H$12,0,10*ROW('Sanitation Data'!H1))),'Data Summary'!DI7="Yes"),OFFSET('Sanitation Data'!$H$12,0,10*ROW('Sanitation Data'!H1)),NA())</f>
        <v>#N/A</v>
      </c>
      <c r="AU7" s="98" t="e">
        <f ca="true">+IF(AND(ISNUMBER(OFFSET('Sanitation Data'!$I$4,0,10*ROW('Sanitation Data'!I1))),'Data Summary'!DJ7="Yes"),100-OFFSET('Sanitation Data'!$I$4,0,10*ROW('Sanitation Data'!I1)),NA())</f>
        <v>#N/A</v>
      </c>
      <c r="AV7" s="98" t="e">
        <f ca="true">+IF(AND(ISNUMBER(OFFSET('Sanitation Data'!$I$6,0,10*ROW('Sanitation Data'!I1))),'Data Summary'!DK7="Yes"),OFFSET('Sanitation Data'!$I$6,0,10*ROW('Sanitation Data'!I1)),NA())</f>
        <v>#N/A</v>
      </c>
      <c r="AW7" s="98" t="e">
        <f ca="true">+IF(AND(ISNUMBER(OFFSET('Sanitation Data'!$I$10,0,10*ROW('Sanitation Data'!I1))),'Data Summary'!DL7="Yes"),OFFSET('Sanitation Data'!$I$10,0,10*ROW('Sanitation Data'!I1)),NA())</f>
        <v>#N/A</v>
      </c>
      <c r="AX7" s="98" t="e">
        <f ca="true">+IF(AND(ISNUMBER(OFFSET('Sanitation Data'!$I$11,0,10*ROW('Sanitation Data'!I1))),'Data Summary'!DM7="Yes"),OFFSET('Sanitation Data'!$I$11,0,10*ROW('Sanitation Data'!I1)),NA())</f>
        <v>#N/A</v>
      </c>
      <c r="AY7" s="98" t="e">
        <f ca="true">+IF(AND(ISNUMBER(OFFSET('Sanitation Data'!$I$12,0,10*ROW('Sanitation Data'!I1))),'Data Summary'!DN7="Yes"),OFFSET('Sanitation Data'!$I$12,0,10*ROW('Sanitation Data'!I1)),NA())</f>
        <v>#N/A</v>
      </c>
      <c r="AZ7" s="99" t="e">
        <f ca="true">+IF(AND(ISNUMBER(OFFSET('Hygiene Data'!$D$5,0,10*ROW('Hygiene Data'!D1))),'Data Summary'!DO7="Yes"),OFFSET('Hygiene Data'!$D$5,0,10*ROW('Hygiene Data'!D1)),NA())</f>
        <v>#N/A</v>
      </c>
      <c r="BA7" s="99" t="e">
        <f ca="true">+IF(AND(ISNUMBER(OFFSET('Hygiene Data'!$D$7,0,10*ROW('Hygiene Data'!D1))),'Data Summary'!DP7="Yes"),OFFSET('Hygiene Data'!$D$7,0,10*ROW('Hygiene Data'!D1)),NA())</f>
        <v>#N/A</v>
      </c>
      <c r="BB7" s="99" t="e">
        <f ca="true">+IF(AND(ISNUMBER(OFFSET('Hygiene Data'!$D$9,0,10*ROW('Hygiene Data'!D1))),'Data Summary'!DQ7="Yes"),OFFSET('Hygiene Data'!$D$9,0,10*ROW('Hygiene Data'!D1)),NA())</f>
        <v>#N/A</v>
      </c>
      <c r="BC7" s="99" t="e">
        <f ca="true">+IF(AND(ISNUMBER(OFFSET('Hygiene Data'!$E$5,0,10*ROW('Hygiene Data'!E1))),'Data Summary'!DR7="Yes"),OFFSET('Hygiene Data'!$E$5,0,10*ROW('Hygiene Data'!E1)),NA())</f>
        <v>#N/A</v>
      </c>
      <c r="BD7" s="99" t="e">
        <f ca="true">+IF(AND(ISNUMBER(OFFSET('Hygiene Data'!$E$7,0,10*ROW('Hygiene Data'!E1))),'Data Summary'!DS7="Yes"),OFFSET('Hygiene Data'!$E$7,0,10*ROW('Hygiene Data'!E1)),NA())</f>
        <v>#N/A</v>
      </c>
      <c r="BE7" s="99" t="e">
        <f ca="true">+IF(AND(ISNUMBER(OFFSET('Hygiene Data'!$E$9,0,10*ROW('Hygiene Data'!E1))),'Data Summary'!DT7="Yes"),OFFSET('Hygiene Data'!$E$9,0,10*ROW('Hygiene Data'!E1)),NA())</f>
        <v>#N/A</v>
      </c>
      <c r="BF7" s="99" t="e">
        <f ca="true">+IF(AND(ISNUMBER(OFFSET('Hygiene Data'!$F$5,0,10*ROW('Hygiene Data'!F1))),'Data Summary'!DU7="Yes"),OFFSET('Hygiene Data'!$F$5,0,10*ROW('Hygiene Data'!F1)),NA())</f>
        <v>#N/A</v>
      </c>
      <c r="BG7" s="99" t="e">
        <f ca="true">+IF(AND(ISNUMBER(OFFSET('Hygiene Data'!$F$7,0,10*ROW('Hygiene Data'!F1))),'Data Summary'!DV7="Yes"),OFFSET('Hygiene Data'!$F$7,0,10*ROW('Hygiene Data'!F1)),NA())</f>
        <v>#N/A</v>
      </c>
      <c r="BH7" s="99" t="e">
        <f ca="true">+IF(AND(ISNUMBER(OFFSET('Hygiene Data'!$F$9,0,10*ROW('Hygiene Data'!F1))),'Data Summary'!DW7="Yes"),OFFSET('Hygiene Data'!$F$9,0,10*ROW('Hygiene Data'!F1)),NA())</f>
        <v>#N/A</v>
      </c>
      <c r="BI7" s="99" t="e">
        <f ca="true">+IF(AND(ISNUMBER(OFFSET('Hygiene Data'!$G$5,0,10*ROW('Hygiene Data'!G1))),'Data Summary'!DX7="Yes"),OFFSET('Hygiene Data'!$G$5,0,10*ROW('Hygiene Data'!G1)),NA())</f>
        <v>#N/A</v>
      </c>
      <c r="BJ7" s="99" t="e">
        <f ca="true">+IF(AND(ISNUMBER(OFFSET('Hygiene Data'!$G$7,0,10*ROW('Hygiene Data'!G1))),'Data Summary'!DY7="Yes"),OFFSET('Hygiene Data'!$G$7,0,10*ROW('Hygiene Data'!G1)),NA())</f>
        <v>#N/A</v>
      </c>
      <c r="BK7" s="99" t="e">
        <f ca="true">+IF(AND(ISNUMBER(OFFSET('Hygiene Data'!$G$9,0,10*ROW('Hygiene Data'!G1))),'Data Summary'!DZ7="Yes"),OFFSET('Hygiene Data'!$G$9,0,10*ROW('Hygiene Data'!G1)),NA())</f>
        <v>#N/A</v>
      </c>
      <c r="BL7" s="99" t="e">
        <f ca="true">+IF(AND(ISNUMBER(OFFSET('Hygiene Data'!$H$5,0,10*ROW('Hygiene Data'!H1))),'Data Summary'!EA7="Yes"),OFFSET('Hygiene Data'!$H$5,0,10*ROW('Hygiene Data'!H1)),NA())</f>
        <v>#N/A</v>
      </c>
      <c r="BM7" s="99" t="e">
        <f ca="true">+IF(AND(ISNUMBER(OFFSET('Hygiene Data'!$H$7,0,10*ROW('Hygiene Data'!H1))),'Data Summary'!EB7="Yes"),OFFSET('Hygiene Data'!$H$7,0,10*ROW('Hygiene Data'!H1)),NA())</f>
        <v>#N/A</v>
      </c>
      <c r="BN7" s="99" t="e">
        <f ca="true">+IF(AND(ISNUMBER(OFFSET('Hygiene Data'!$H$9,0,10*ROW('Hygiene Data'!H1))),'Data Summary'!EC7="Yes"),OFFSET('Hygiene Data'!$H$9,0,10*ROW('Hygiene Data'!H1)),NA())</f>
        <v>#N/A</v>
      </c>
      <c r="BO7" s="99" t="e">
        <f ca="true">+IF(AND(ISNUMBER(OFFSET('Hygiene Data'!$I$5,0,10*ROW('Hygiene Data'!I1))),'Data Summary'!ED7="Yes"),OFFSET('Hygiene Data'!$I$5,0,10*ROW('Hygiene Data'!I1)),NA())</f>
        <v>#N/A</v>
      </c>
      <c r="BP7" s="99" t="e">
        <f ca="true">+IF(AND(ISNUMBER(OFFSET('Hygiene Data'!$I$7,0,10*ROW('Hygiene Data'!I1))),'Data Summary'!EE7="Yes"),OFFSET('Hygiene Data'!$I$7,0,10*ROW('Hygiene Data'!I1)),NA())</f>
        <v>#N/A</v>
      </c>
      <c r="BQ7" s="99" t="e">
        <f ca="true">+IF(AND(ISNUMBER(OFFSET('Hygiene Data'!$I$9,0,10*ROW('Hygiene Data'!I1))),'Data Summary'!EF7="Yes"),OFFSET('Hygiene Data'!$I$9,0,10*ROW('Hygiene Data'!I1)),NA())</f>
        <v>#N/A</v>
      </c>
    </row>
    <row xmlns:x14ac="http://schemas.microsoft.com/office/spreadsheetml/2009/9/ac" r="8" x14ac:dyDescent="0.2">
      <c r="A8" s="363" t="str">
        <f ca="true">+RIGHT('Data Summary'!A8,LEN('Data Summary'!A8)-9)</f>
        <v>HDS</v>
      </c>
      <c r="B8" s="38" t="str">
        <f ca="true">+IF(ISTEXT('Data Summary'!B8),'Data Summary'!B8,"")</f>
        <v>Survey</v>
      </c>
      <c r="C8" s="361">
        <f ca="true">+VALUE('Data Summary'!C8)</f>
        <v>2005</v>
      </c>
      <c r="D8" s="97">
        <f ca="true">+IF(AND(ISNUMBER(OFFSET('Water Data'!$D$4,0,10*ROW('Water Data'!D2))),'Data Summary'!BS8="Yes"),100-OFFSET('Water Data'!$D$4,0,10*ROW('Water Data'!D2)),NA())</f>
        <v>96.68947</v>
      </c>
      <c r="E8" s="97">
        <f ca="true">+IF(AND(ISNUMBER(OFFSET('Water Data'!$D$6,0,10*ROW('Water Data'!D2))),'Data Summary'!BT8="Yes"),OFFSET('Water Data'!$D$6,0,10*ROW('Water Data'!D2)),NA())</f>
        <v>90.118265000000008</v>
      </c>
      <c r="F8" s="97" t="e">
        <f ca="true">+IF(AND(ISNUMBER(OFFSET('Water Data'!$D$9,0,10*ROW('Water Data'!D2))),'Data Summary'!BU8="Yes"),OFFSET('Water Data'!$D$9,0,10*ROW('Water Data'!D2)),NA())</f>
        <v>#N/A</v>
      </c>
      <c r="G8" s="97">
        <f ca="true">+IF(AND(ISNUMBER(OFFSET('Water Data'!$E$4,0,10*ROW('Water Data'!E2))),'Data Summary'!BV8="Yes"),100-OFFSET('Water Data'!$E$4,0,10*ROW('Water Data'!E2)),NA())</f>
        <v>96.48057</v>
      </c>
      <c r="H8" s="97">
        <f ca="true">+IF(AND(ISNUMBER(OFFSET('Water Data'!$E$6,0,10*ROW('Water Data'!E2))),'Data Summary'!BW8="Yes"),OFFSET('Water Data'!$E$6,0,10*ROW('Water Data'!E2)),NA())</f>
        <v>93.987795000000006</v>
      </c>
      <c r="I8" s="97" t="e">
        <f ca="true">+IF(AND(ISNUMBER(OFFSET('Water Data'!$E$9,0,10*ROW('Water Data'!E2))),'Data Summary'!BX8="Yes"),OFFSET('Water Data'!$E$9,0,10*ROW('Water Data'!E2)),NA())</f>
        <v>#N/A</v>
      </c>
      <c r="J8" s="97">
        <f ca="true">+IF(AND(ISNUMBER(OFFSET('Water Data'!$F$4,0,10*ROW('Water Data'!F2))),'Data Summary'!BY8="Yes"),100-OFFSET('Water Data'!$F$4,0,10*ROW('Water Data'!F2)),NA())</f>
        <v>97.427130000000005</v>
      </c>
      <c r="K8" s="97">
        <f ca="true">+IF(AND(ISNUMBER(OFFSET('Water Data'!$F$6,0,10*ROW('Water Data'!F2))),'Data Summary'!BZ8="Yes"),OFFSET('Water Data'!$F$6,0,10*ROW('Water Data'!F2)),NA())</f>
        <v>89.022419999999997</v>
      </c>
      <c r="L8" s="97" t="e">
        <f ca="true">+IF(AND(ISNUMBER(OFFSET('Water Data'!$F$9,0,10*ROW('Water Data'!F2))),'Data Summary'!CA8="Yes"),OFFSET('Water Data'!$F$9,0,10*ROW('Water Data'!F2)),NA())</f>
        <v>#N/A</v>
      </c>
      <c r="M8" s="97" t="e">
        <f ca="true">+IF(AND(ISNUMBER(OFFSET('Water Data'!$G$4,0,10*ROW('Water Data'!G2))),'Data Summary'!CB8="Yes"),100-OFFSET('Water Data'!$G$4,0,10*ROW('Water Data'!G2)),NA())</f>
        <v>#N/A</v>
      </c>
      <c r="N8" s="97" t="e">
        <f ca="true">+IF(AND(ISNUMBER(OFFSET('Water Data'!$G$6,0,10*ROW('Water Data'!G2))),'Data Summary'!CC8="Yes"),OFFSET('Water Data'!$G$6,0,10*ROW('Water Data'!G2)),NA())</f>
        <v>#N/A</v>
      </c>
      <c r="O8" s="97" t="e">
        <f ca="true">+IF(AND(ISNUMBER(OFFSET('Water Data'!$G$9,0,10*ROW('Water Data'!G2))),'Data Summary'!CD8="Yes"),OFFSET('Water Data'!$G$9,0,10*ROW('Water Data'!G2)),NA())</f>
        <v>#N/A</v>
      </c>
      <c r="P8" s="97">
        <f ca="true">+IF(AND(ISNUMBER(OFFSET('Water Data'!$H$4,0,10*ROW('Water Data'!H2))),'Data Summary'!CE8="Yes"),100-OFFSET('Water Data'!$H$4,0,10*ROW('Water Data'!H2)),NA())</f>
        <v>96.689930000000004</v>
      </c>
      <c r="Q8" s="97">
        <f ca="true">+IF(AND(ISNUMBER(OFFSET('Water Data'!$H$6,0,10*ROW('Water Data'!H2))),'Data Summary'!CF8="Yes"),OFFSET('Water Data'!$H$6,0,10*ROW('Water Data'!H2)),NA())</f>
        <v>90.118265000000008</v>
      </c>
      <c r="R8" s="97" t="e">
        <f ca="true">+IF(AND(ISNUMBER(OFFSET('Water Data'!$H$9,0,10*ROW('Water Data'!H2))),'Data Summary'!CG8="Yes"),OFFSET('Water Data'!$H$9,0,10*ROW('Water Data'!H2)),NA())</f>
        <v>#N/A</v>
      </c>
      <c r="S8" s="97">
        <f ca="true">+IF(AND(ISNUMBER(OFFSET('Water Data'!$I$4,0,10*ROW('Water Data'!I2))),'Data Summary'!CH8="Yes"),100-OFFSET('Water Data'!$I$4,0,10*ROW('Water Data'!I2)),NA())</f>
        <v>95.353089999999995</v>
      </c>
      <c r="T8" s="97">
        <f ca="true">+IF(AND(ISNUMBER(OFFSET('Water Data'!$I$6,0,10*ROW('Water Data'!I2))),'Data Summary'!CI8="Yes"),OFFSET('Water Data'!$I$6,0,10*ROW('Water Data'!I2)),NA())</f>
        <v>87.748530000000002</v>
      </c>
      <c r="U8" s="97" t="e">
        <f ca="true">+IF(AND(ISNUMBER(OFFSET('Water Data'!$I$9,0,10*ROW('Water Data'!I2))),'Data Summary'!CJ8="Yes"),OFFSET('Water Data'!$I$9,0,10*ROW('Water Data'!I2)),NA())</f>
        <v>#N/A</v>
      </c>
      <c r="V8" s="98">
        <f ca="true">+IF(AND(ISNUMBER(OFFSET('Sanitation Data'!$D$4,0,10*ROW('Sanitation Data'!D2))),'Data Summary'!CK8="Yes"),100-OFFSET('Sanitation Data'!$D$4,0,10*ROW('Sanitation Data'!D2)),NA())</f>
        <v>63.32629</v>
      </c>
      <c r="W8" s="98">
        <f ca="true">+IF(AND(ISNUMBER(OFFSET('Sanitation Data'!$D$6,0,10*ROW('Sanitation Data'!D2))),'Data Summary'!CL8="Yes"),OFFSET('Sanitation Data'!$D$6,0,10*ROW('Sanitation Data'!D2)),NA())</f>
        <v>52.702985000000005</v>
      </c>
      <c r="X8" s="98" t="e">
        <f ca="true">+IF(AND(ISNUMBER(OFFSET('Sanitation Data'!$D$10,0,10*ROW('Sanitation Data'!D2))),'Data Summary'!CM8="Yes"),OFFSET('Sanitation Data'!$D$10,0,10*ROW('Sanitation Data'!D2)),NA())</f>
        <v>#N/A</v>
      </c>
      <c r="Y8" s="98">
        <f ca="true">+IF(AND(ISNUMBER(OFFSET('Sanitation Data'!$D$11,0,10*ROW('Sanitation Data'!D2))),'Data Summary'!CN8="Yes"),OFFSET('Sanitation Data'!$D$11,0,10*ROW('Sanitation Data'!D2)),NA())</f>
        <v>44.998049999999999</v>
      </c>
      <c r="Z8" s="98" t="e">
        <f ca="true">+IF(AND(ISNUMBER(OFFSET('Sanitation Data'!$D$12,0,10*ROW('Sanitation Data'!D2))),'Data Summary'!CO8="Yes"),OFFSET('Sanitation Data'!$D$12,0,10*ROW('Sanitation Data'!D2)),NA())</f>
        <v>#N/A</v>
      </c>
      <c r="AA8" s="98">
        <f ca="true">+IF(AND(ISNUMBER(OFFSET('Sanitation Data'!$E$4,0,10*ROW('Sanitation Data'!E2))),'Data Summary'!CP8="Yes"),100-OFFSET('Sanitation Data'!$E$4,0,10*ROW('Sanitation Data'!E2)),NA())</f>
        <v>77.674639999999997</v>
      </c>
      <c r="AB8" s="98">
        <f ca="true">+IF(AND(ISNUMBER(OFFSET('Sanitation Data'!$E$6,0,10*ROW('Sanitation Data'!E2))),'Data Summary'!CQ8="Yes"),OFFSET('Sanitation Data'!$E$6,0,10*ROW('Sanitation Data'!E2)),NA())</f>
        <v>68.94632</v>
      </c>
      <c r="AC8" s="98" t="e">
        <f ca="true">+IF(AND(ISNUMBER(OFFSET('Sanitation Data'!$E$10,0,10*ROW('Sanitation Data'!E2))),'Data Summary'!CR8="Yes"),OFFSET('Sanitation Data'!$E$10,0,10*ROW('Sanitation Data'!E2)),NA())</f>
        <v>#N/A</v>
      </c>
      <c r="AD8" s="98">
        <f ca="true">+IF(AND(ISNUMBER(OFFSET('Sanitation Data'!$E$11,0,10*ROW('Sanitation Data'!E2))),'Data Summary'!CS8="Yes"),OFFSET('Sanitation Data'!$E$11,0,10*ROW('Sanitation Data'!E2)),NA())</f>
        <v>57.681404999999998</v>
      </c>
      <c r="AE8" s="98" t="e">
        <f ca="true">+IF(AND(ISNUMBER(OFFSET('Sanitation Data'!$E$12,0,10*ROW('Sanitation Data'!E2))),'Data Summary'!CT8="Yes"),OFFSET('Sanitation Data'!$E$12,0,10*ROW('Sanitation Data'!E2)),NA())</f>
        <v>#N/A</v>
      </c>
      <c r="AF8" s="98">
        <f ca="true">+IF(AND(ISNUMBER(OFFSET('Sanitation Data'!$F$4,0,10*ROW('Sanitation Data'!F2))),'Data Summary'!CU8="Yes"),100-OFFSET('Sanitation Data'!$F$4,0,10*ROW('Sanitation Data'!F2)),NA())</f>
        <v>59.262900000000002</v>
      </c>
      <c r="AG8" s="98">
        <f ca="true">+IF(AND(ISNUMBER(OFFSET('Sanitation Data'!$F$6,0,10*ROW('Sanitation Data'!F2))),'Data Summary'!CV8="Yes"),OFFSET('Sanitation Data'!$F$6,0,10*ROW('Sanitation Data'!F2)),NA())</f>
        <v>48.102942500000005</v>
      </c>
      <c r="AH8" s="98" t="e">
        <f ca="true">+IF(AND(ISNUMBER(OFFSET('Sanitation Data'!$F$10,0,10*ROW('Sanitation Data'!F2))),'Data Summary'!CW8="Yes"),OFFSET('Sanitation Data'!$F$10,0,10*ROW('Sanitation Data'!F2)),NA())</f>
        <v>#N/A</v>
      </c>
      <c r="AI8" s="98">
        <f ca="true">+IF(AND(ISNUMBER(OFFSET('Sanitation Data'!$F$11,0,10*ROW('Sanitation Data'!F2))),'Data Summary'!CX8="Yes"),OFFSET('Sanitation Data'!$F$11,0,10*ROW('Sanitation Data'!F2)),NA())</f>
        <v>41.406170000000003</v>
      </c>
      <c r="AJ8" s="98" t="e">
        <f ca="true">+IF(AND(ISNUMBER(OFFSET('Sanitation Data'!$F$12,0,10*ROW('Sanitation Data'!F2))),'Data Summary'!CY8="Yes"),OFFSET('Sanitation Data'!$F$12,0,10*ROW('Sanitation Data'!F2)),NA())</f>
        <v>#N/A</v>
      </c>
      <c r="AK8" s="98" t="e">
        <f ca="true">+IF(AND(ISNUMBER(OFFSET('Sanitation Data'!$G$4,0,10*ROW('Sanitation Data'!G2))),'Data Summary'!CZ8="Yes"),100-OFFSET('Sanitation Data'!$G$4,0,10*ROW('Sanitation Data'!G2)),NA())</f>
        <v>#N/A</v>
      </c>
      <c r="AL8" s="98" t="e">
        <f ca="true">+IF(AND(ISNUMBER(OFFSET('Sanitation Data'!$G$6,0,10*ROW('Sanitation Data'!G2))),'Data Summary'!DA8="Yes"),OFFSET('Sanitation Data'!$G$6,0,10*ROW('Sanitation Data'!G2)),NA())</f>
        <v>#N/A</v>
      </c>
      <c r="AM8" s="98" t="e">
        <f ca="true">+IF(AND(ISNUMBER(OFFSET('Sanitation Data'!$G$10,0,10*ROW('Sanitation Data'!G2))),'Data Summary'!DB8="Yes"),OFFSET('Sanitation Data'!$G$10,0,10*ROW('Sanitation Data'!G2)),NA())</f>
        <v>#N/A</v>
      </c>
      <c r="AN8" s="98" t="e">
        <f ca="true">+IF(AND(ISNUMBER(OFFSET('Sanitation Data'!$G$11,0,10*ROW('Sanitation Data'!G2))),'Data Summary'!DC8="Yes"),OFFSET('Sanitation Data'!$G$11,0,10*ROW('Sanitation Data'!G2)),NA())</f>
        <v>#N/A</v>
      </c>
      <c r="AO8" s="98" t="e">
        <f ca="true">+IF(AND(ISNUMBER(OFFSET('Sanitation Data'!$G$12,0,10*ROW('Sanitation Data'!G2))),'Data Summary'!DD8="Yes"),OFFSET('Sanitation Data'!$G$12,0,10*ROW('Sanitation Data'!G2)),NA())</f>
        <v>#N/A</v>
      </c>
      <c r="AP8" s="98">
        <f ca="true">+IF(AND(ISNUMBER(OFFSET('Sanitation Data'!$H$4,0,10*ROW('Sanitation Data'!H2))),'Data Summary'!DE8="Yes"),100-OFFSET('Sanitation Data'!$H$4,0,10*ROW('Sanitation Data'!H2)),NA())</f>
        <v>63.32629</v>
      </c>
      <c r="AQ8" s="98">
        <f ca="true">+IF(AND(ISNUMBER(OFFSET('Sanitation Data'!$H$6,0,10*ROW('Sanitation Data'!H2))),'Data Summary'!DF8="Yes"),OFFSET('Sanitation Data'!$H$6,0,10*ROW('Sanitation Data'!H2)),NA())</f>
        <v>52.702985000000005</v>
      </c>
      <c r="AR8" s="98" t="e">
        <f ca="true">+IF(AND(ISNUMBER(OFFSET('Sanitation Data'!$H$10,0,10*ROW('Sanitation Data'!H2))),'Data Summary'!DG8="Yes"),OFFSET('Sanitation Data'!$H$10,0,10*ROW('Sanitation Data'!H2)),NA())</f>
        <v>#N/A</v>
      </c>
      <c r="AS8" s="98">
        <f ca="true">+IF(AND(ISNUMBER(OFFSET('Sanitation Data'!$H$11,0,10*ROW('Sanitation Data'!H2))),'Data Summary'!DH8="Yes"),OFFSET('Sanitation Data'!$H$11,0,10*ROW('Sanitation Data'!H2)),NA())</f>
        <v>44.998049999999999</v>
      </c>
      <c r="AT8" s="98" t="e">
        <f ca="true">+IF(AND(ISNUMBER(OFFSET('Sanitation Data'!$H$12,0,10*ROW('Sanitation Data'!H2))),'Data Summary'!DI8="Yes"),OFFSET('Sanitation Data'!$H$12,0,10*ROW('Sanitation Data'!H2)),NA())</f>
        <v>#N/A</v>
      </c>
      <c r="AU8" s="98">
        <f ca="true">+IF(AND(ISNUMBER(OFFSET('Sanitation Data'!$I$4,0,10*ROW('Sanitation Data'!I2))),'Data Summary'!DJ8="Yes"),100-OFFSET('Sanitation Data'!$I$4,0,10*ROW('Sanitation Data'!I2)),NA())</f>
        <v>70.073480000000004</v>
      </c>
      <c r="AV8" s="98">
        <f ca="true">+IF(AND(ISNUMBER(OFFSET('Sanitation Data'!$I$6,0,10*ROW('Sanitation Data'!I2))),'Data Summary'!DK8="Yes"),OFFSET('Sanitation Data'!$I$6,0,10*ROW('Sanitation Data'!I2)),NA())</f>
        <v>57.691224999999996</v>
      </c>
      <c r="AW8" s="98" t="e">
        <f ca="true">+IF(AND(ISNUMBER(OFFSET('Sanitation Data'!$I$10,0,10*ROW('Sanitation Data'!I2))),'Data Summary'!DL8="Yes"),OFFSET('Sanitation Data'!$I$10,0,10*ROW('Sanitation Data'!I2)),NA())</f>
        <v>#N/A</v>
      </c>
      <c r="AX8" s="98">
        <f ca="true">+IF(AND(ISNUMBER(OFFSET('Sanitation Data'!$I$11,0,10*ROW('Sanitation Data'!I2))),'Data Summary'!DM8="Yes"),OFFSET('Sanitation Data'!$I$11,0,10*ROW('Sanitation Data'!I2)),NA())</f>
        <v>49.621515000000002</v>
      </c>
      <c r="AY8" s="98" t="e">
        <f ca="true">+IF(AND(ISNUMBER(OFFSET('Sanitation Data'!$I$12,0,10*ROW('Sanitation Data'!I2))),'Data Summary'!DN8="Yes"),OFFSET('Sanitation Data'!$I$12,0,10*ROW('Sanitation Data'!I2)),NA())</f>
        <v>#N/A</v>
      </c>
      <c r="AZ8" s="99" t="e">
        <f ca="true">+IF(AND(ISNUMBER(OFFSET('Hygiene Data'!$D$5,0,10*ROW('Hygiene Data'!D2))),'Data Summary'!DO8="Yes"),OFFSET('Hygiene Data'!$D$5,0,10*ROW('Hygiene Data'!D2)),NA())</f>
        <v>#N/A</v>
      </c>
      <c r="BA8" s="99" t="e">
        <f ca="true">+IF(AND(ISNUMBER(OFFSET('Hygiene Data'!$D$7,0,10*ROW('Hygiene Data'!D2))),'Data Summary'!DP8="Yes"),OFFSET('Hygiene Data'!$D$7,0,10*ROW('Hygiene Data'!D2)),NA())</f>
        <v>#N/A</v>
      </c>
      <c r="BB8" s="99" t="e">
        <f ca="true">+IF(AND(ISNUMBER(OFFSET('Hygiene Data'!$D$9,0,10*ROW('Hygiene Data'!D2))),'Data Summary'!DQ8="Yes"),OFFSET('Hygiene Data'!$D$9,0,10*ROW('Hygiene Data'!D2)),NA())</f>
        <v>#N/A</v>
      </c>
      <c r="BC8" s="99" t="e">
        <f ca="true">+IF(AND(ISNUMBER(OFFSET('Hygiene Data'!$E$5,0,10*ROW('Hygiene Data'!E2))),'Data Summary'!DR8="Yes"),OFFSET('Hygiene Data'!$E$5,0,10*ROW('Hygiene Data'!E2)),NA())</f>
        <v>#N/A</v>
      </c>
      <c r="BD8" s="99" t="e">
        <f ca="true">+IF(AND(ISNUMBER(OFFSET('Hygiene Data'!$E$7,0,10*ROW('Hygiene Data'!E2))),'Data Summary'!DS8="Yes"),OFFSET('Hygiene Data'!$E$7,0,10*ROW('Hygiene Data'!E2)),NA())</f>
        <v>#N/A</v>
      </c>
      <c r="BE8" s="99" t="e">
        <f ca="true">+IF(AND(ISNUMBER(OFFSET('Hygiene Data'!$E$9,0,10*ROW('Hygiene Data'!E2))),'Data Summary'!DT8="Yes"),OFFSET('Hygiene Data'!$E$9,0,10*ROW('Hygiene Data'!E2)),NA())</f>
        <v>#N/A</v>
      </c>
      <c r="BF8" s="99" t="e">
        <f ca="true">+IF(AND(ISNUMBER(OFFSET('Hygiene Data'!$F$5,0,10*ROW('Hygiene Data'!F2))),'Data Summary'!DU8="Yes"),OFFSET('Hygiene Data'!$F$5,0,10*ROW('Hygiene Data'!F2)),NA())</f>
        <v>#N/A</v>
      </c>
      <c r="BG8" s="99" t="e">
        <f ca="true">+IF(AND(ISNUMBER(OFFSET('Hygiene Data'!$F$7,0,10*ROW('Hygiene Data'!F2))),'Data Summary'!DV8="Yes"),OFFSET('Hygiene Data'!$F$7,0,10*ROW('Hygiene Data'!F2)),NA())</f>
        <v>#N/A</v>
      </c>
      <c r="BH8" s="99" t="e">
        <f ca="true">+IF(AND(ISNUMBER(OFFSET('Hygiene Data'!$F$9,0,10*ROW('Hygiene Data'!F2))),'Data Summary'!DW8="Yes"),OFFSET('Hygiene Data'!$F$9,0,10*ROW('Hygiene Data'!F2)),NA())</f>
        <v>#N/A</v>
      </c>
      <c r="BI8" s="99" t="e">
        <f ca="true">+IF(AND(ISNUMBER(OFFSET('Hygiene Data'!$G$5,0,10*ROW('Hygiene Data'!G2))),'Data Summary'!DX8="Yes"),OFFSET('Hygiene Data'!$G$5,0,10*ROW('Hygiene Data'!G2)),NA())</f>
        <v>#N/A</v>
      </c>
      <c r="BJ8" s="99" t="e">
        <f ca="true">+IF(AND(ISNUMBER(OFFSET('Hygiene Data'!$G$7,0,10*ROW('Hygiene Data'!G2))),'Data Summary'!DY8="Yes"),OFFSET('Hygiene Data'!$G$7,0,10*ROW('Hygiene Data'!G2)),NA())</f>
        <v>#N/A</v>
      </c>
      <c r="BK8" s="99" t="e">
        <f ca="true">+IF(AND(ISNUMBER(OFFSET('Hygiene Data'!$G$9,0,10*ROW('Hygiene Data'!G2))),'Data Summary'!DZ8="Yes"),OFFSET('Hygiene Data'!$G$9,0,10*ROW('Hygiene Data'!G2)),NA())</f>
        <v>#N/A</v>
      </c>
      <c r="BL8" s="99" t="e">
        <f ca="true">+IF(AND(ISNUMBER(OFFSET('Hygiene Data'!$H$5,0,10*ROW('Hygiene Data'!H2))),'Data Summary'!EA8="Yes"),OFFSET('Hygiene Data'!$H$5,0,10*ROW('Hygiene Data'!H2)),NA())</f>
        <v>#N/A</v>
      </c>
      <c r="BM8" s="99" t="e">
        <f ca="true">+IF(AND(ISNUMBER(OFFSET('Hygiene Data'!$H$7,0,10*ROW('Hygiene Data'!H2))),'Data Summary'!EB8="Yes"),OFFSET('Hygiene Data'!$H$7,0,10*ROW('Hygiene Data'!H2)),NA())</f>
        <v>#N/A</v>
      </c>
      <c r="BN8" s="99" t="e">
        <f ca="true">+IF(AND(ISNUMBER(OFFSET('Hygiene Data'!$H$9,0,10*ROW('Hygiene Data'!H2))),'Data Summary'!EC8="Yes"),OFFSET('Hygiene Data'!$H$9,0,10*ROW('Hygiene Data'!H2)),NA())</f>
        <v>#N/A</v>
      </c>
      <c r="BO8" s="99" t="e">
        <f ca="true">+IF(AND(ISNUMBER(OFFSET('Hygiene Data'!$I$5,0,10*ROW('Hygiene Data'!I2))),'Data Summary'!ED8="Yes"),OFFSET('Hygiene Data'!$I$5,0,10*ROW('Hygiene Data'!I2)),NA())</f>
        <v>#N/A</v>
      </c>
      <c r="BP8" s="99" t="e">
        <f ca="true">+IF(AND(ISNUMBER(OFFSET('Hygiene Data'!$I$7,0,10*ROW('Hygiene Data'!I2))),'Data Summary'!EE8="Yes"),OFFSET('Hygiene Data'!$I$7,0,10*ROW('Hygiene Data'!I2)),NA())</f>
        <v>#N/A</v>
      </c>
      <c r="BQ8" s="99" t="e">
        <f ca="true">+IF(AND(ISNUMBER(OFFSET('Hygiene Data'!$I$9,0,10*ROW('Hygiene Data'!I2))),'Data Summary'!EF8="Yes"),OFFSET('Hygiene Data'!$I$9,0,10*ROW('Hygiene Data'!I2)),NA())</f>
        <v>#N/A</v>
      </c>
    </row>
    <row xmlns:x14ac="http://schemas.microsoft.com/office/spreadsheetml/2009/9/ac" r="9" x14ac:dyDescent="0.2">
      <c r="A9" s="363" t="str">
        <f ca="true">+RIGHT('Data Summary'!A9,LEN('Data Summary'!A9)-9)</f>
        <v>EMIS</v>
      </c>
      <c r="B9" s="38" t="str">
        <f ca="true">+IF(ISTEXT('Data Summary'!B9),'Data Summary'!B9,"")</f>
        <v>EMIS</v>
      </c>
      <c r="C9" s="361">
        <f ca="true">+VALUE('Data Summary'!C9)</f>
        <v>2005</v>
      </c>
      <c r="D9" s="97">
        <f ca="true">+IF(AND(ISNUMBER(OFFSET('Water Data'!$D$4,0,10*ROW('Water Data'!D3))),'Data Summary'!BS9="Yes"),100-OFFSET('Water Data'!$D$4,0,10*ROW('Water Data'!D3)),NA())</f>
        <v>80.61</v>
      </c>
      <c r="E9" s="97">
        <f ca="true">+IF(AND(ISNUMBER(OFFSET('Water Data'!$D$6,0,10*ROW('Water Data'!D3))),'Data Summary'!BT9="Yes"),OFFSET('Water Data'!$D$6,0,10*ROW('Water Data'!D3)),NA())</f>
        <v>74.52</v>
      </c>
      <c r="F9" s="97" t="e">
        <f ca="true">+IF(AND(ISNUMBER(OFFSET('Water Data'!$D$9,0,10*ROW('Water Data'!D3))),'Data Summary'!BU9="Yes"),OFFSET('Water Data'!$D$9,0,10*ROW('Water Data'!D3)),NA())</f>
        <v>#N/A</v>
      </c>
      <c r="G9" s="97">
        <f ca="true">+IF(AND(ISNUMBER(OFFSET('Water Data'!$E$4,0,10*ROW('Water Data'!E3))),'Data Summary'!BV9="Yes"),100-OFFSET('Water Data'!$E$4,0,10*ROW('Water Data'!E3)),NA())</f>
        <v>87.05</v>
      </c>
      <c r="H9" s="97">
        <f ca="true">+IF(AND(ISNUMBER(OFFSET('Water Data'!$E$6,0,10*ROW('Water Data'!E3))),'Data Summary'!BW9="Yes"),OFFSET('Water Data'!$E$6,0,10*ROW('Water Data'!E3)),NA())</f>
        <v>80.835000000000008</v>
      </c>
      <c r="I9" s="97" t="e">
        <f ca="true">+IF(AND(ISNUMBER(OFFSET('Water Data'!$E$9,0,10*ROW('Water Data'!E3))),'Data Summary'!BX9="Yes"),OFFSET('Water Data'!$E$9,0,10*ROW('Water Data'!E3)),NA())</f>
        <v>#N/A</v>
      </c>
      <c r="J9" s="97">
        <f ca="true">+IF(AND(ISNUMBER(OFFSET('Water Data'!$F$4,0,10*ROW('Water Data'!F3))),'Data Summary'!BY9="Yes"),100-OFFSET('Water Data'!$F$4,0,10*ROW('Water Data'!F3)),NA())</f>
        <v>80.56</v>
      </c>
      <c r="K9" s="97">
        <f ca="true">+IF(AND(ISNUMBER(OFFSET('Water Data'!$F$6,0,10*ROW('Water Data'!F3))),'Data Summary'!BZ9="Yes"),OFFSET('Water Data'!$F$6,0,10*ROW('Water Data'!F3)),NA())</f>
        <v>74.37</v>
      </c>
      <c r="L9" s="97" t="e">
        <f ca="true">+IF(AND(ISNUMBER(OFFSET('Water Data'!$F$9,0,10*ROW('Water Data'!F3))),'Data Summary'!CA9="Yes"),OFFSET('Water Data'!$F$9,0,10*ROW('Water Data'!F3)),NA())</f>
        <v>#N/A</v>
      </c>
      <c r="M9" s="97" t="e">
        <f ca="true">+IF(AND(ISNUMBER(OFFSET('Water Data'!$G$4,0,10*ROW('Water Data'!G3))),'Data Summary'!CB9="Yes"),100-OFFSET('Water Data'!$G$4,0,10*ROW('Water Data'!G3)),NA())</f>
        <v>#N/A</v>
      </c>
      <c r="N9" s="97" t="e">
        <f ca="true">+IF(AND(ISNUMBER(OFFSET('Water Data'!$G$6,0,10*ROW('Water Data'!G3))),'Data Summary'!CC9="Yes"),OFFSET('Water Data'!$G$6,0,10*ROW('Water Data'!G3)),NA())</f>
        <v>#N/A</v>
      </c>
      <c r="O9" s="97" t="e">
        <f ca="true">+IF(AND(ISNUMBER(OFFSET('Water Data'!$G$9,0,10*ROW('Water Data'!G3))),'Data Summary'!CD9="Yes"),OFFSET('Water Data'!$G$9,0,10*ROW('Water Data'!G3)),NA())</f>
        <v>#N/A</v>
      </c>
      <c r="P9" s="97">
        <f ca="true">+IF(AND(ISNUMBER(OFFSET('Water Data'!$H$4,0,10*ROW('Water Data'!H3))),'Data Summary'!CE9="Yes"),100-OFFSET('Water Data'!$H$4,0,10*ROW('Water Data'!H3)),NA())</f>
        <v>78.81</v>
      </c>
      <c r="Q9" s="97">
        <f ca="true">+IF(AND(ISNUMBER(OFFSET('Water Data'!$H$6,0,10*ROW('Water Data'!H3))),'Data Summary'!CF9="Yes"),OFFSET('Water Data'!$H$6,0,10*ROW('Water Data'!H3)),NA())</f>
        <v>72.94</v>
      </c>
      <c r="R9" s="97" t="e">
        <f ca="true">+IF(AND(ISNUMBER(OFFSET('Water Data'!$H$9,0,10*ROW('Water Data'!H3))),'Data Summary'!CG9="Yes"),OFFSET('Water Data'!$H$9,0,10*ROW('Water Data'!H3)),NA())</f>
        <v>#N/A</v>
      </c>
      <c r="S9" s="97" t="e">
        <f ca="true">+IF(AND(ISNUMBER(OFFSET('Water Data'!$I$4,0,10*ROW('Water Data'!I3))),'Data Summary'!CH9="Yes"),100-OFFSET('Water Data'!$I$4,0,10*ROW('Water Data'!I3)),NA())</f>
        <v>#N/A</v>
      </c>
      <c r="T9" s="97" t="e">
        <f ca="true">+IF(AND(ISNUMBER(OFFSET('Water Data'!$I$6,0,10*ROW('Water Data'!I3))),'Data Summary'!CI9="Yes"),OFFSET('Water Data'!$I$6,0,10*ROW('Water Data'!I3)),NA())</f>
        <v>#N/A</v>
      </c>
      <c r="U9" s="97" t="e">
        <f ca="true">+IF(AND(ISNUMBER(OFFSET('Water Data'!$I$9,0,10*ROW('Water Data'!I3))),'Data Summary'!CJ9="Yes"),OFFSET('Water Data'!$I$9,0,10*ROW('Water Data'!I3)),NA())</f>
        <v>#N/A</v>
      </c>
      <c r="V9" s="98">
        <f ca="true">+IF(AND(ISNUMBER(OFFSET('Sanitation Data'!$D$4,0,10*ROW('Sanitation Data'!D3))),'Data Summary'!CK9="Yes"),100-OFFSET('Sanitation Data'!$D$4,0,10*ROW('Sanitation Data'!D3)),NA())</f>
        <v>46.82</v>
      </c>
      <c r="W9" s="98" t="e">
        <f ca="true">+IF(AND(ISNUMBER(OFFSET('Sanitation Data'!$D$6,0,10*ROW('Sanitation Data'!D3))),'Data Summary'!CL9="Yes"),OFFSET('Sanitation Data'!$D$6,0,10*ROW('Sanitation Data'!D3)),NA())</f>
        <v>#N/A</v>
      </c>
      <c r="X9" s="98" t="e">
        <f ca="true">+IF(AND(ISNUMBER(OFFSET('Sanitation Data'!$D$10,0,10*ROW('Sanitation Data'!D3))),'Data Summary'!CM9="Yes"),OFFSET('Sanitation Data'!$D$10,0,10*ROW('Sanitation Data'!D3)),NA())</f>
        <v>#N/A</v>
      </c>
      <c r="Y9" s="98" t="e">
        <f ca="true">+IF(AND(ISNUMBER(OFFSET('Sanitation Data'!$D$11,0,10*ROW('Sanitation Data'!D3))),'Data Summary'!CN9="Yes"),OFFSET('Sanitation Data'!$D$11,0,10*ROW('Sanitation Data'!D3)),NA())</f>
        <v>#N/A</v>
      </c>
      <c r="Z9" s="98" t="e">
        <f ca="true">+IF(AND(ISNUMBER(OFFSET('Sanitation Data'!$D$12,0,10*ROW('Sanitation Data'!D3))),'Data Summary'!CO9="Yes"),OFFSET('Sanitation Data'!$D$12,0,10*ROW('Sanitation Data'!D3)),NA())</f>
        <v>#N/A</v>
      </c>
      <c r="AA9" s="98">
        <f ca="true">+IF(AND(ISNUMBER(OFFSET('Sanitation Data'!$E$4,0,10*ROW('Sanitation Data'!E3))),'Data Summary'!CP9="Yes"),100-OFFSET('Sanitation Data'!$E$4,0,10*ROW('Sanitation Data'!E3)),NA())</f>
        <v>64.44</v>
      </c>
      <c r="AB9" s="98" t="e">
        <f ca="true">+IF(AND(ISNUMBER(OFFSET('Sanitation Data'!$E$6,0,10*ROW('Sanitation Data'!E3))),'Data Summary'!CQ9="Yes"),OFFSET('Sanitation Data'!$E$6,0,10*ROW('Sanitation Data'!E3)),NA())</f>
        <v>#N/A</v>
      </c>
      <c r="AC9" s="98" t="e">
        <f ca="true">+IF(AND(ISNUMBER(OFFSET('Sanitation Data'!$E$10,0,10*ROW('Sanitation Data'!E3))),'Data Summary'!CR9="Yes"),OFFSET('Sanitation Data'!$E$10,0,10*ROW('Sanitation Data'!E3)),NA())</f>
        <v>#N/A</v>
      </c>
      <c r="AD9" s="98" t="e">
        <f ca="true">+IF(AND(ISNUMBER(OFFSET('Sanitation Data'!$E$11,0,10*ROW('Sanitation Data'!E3))),'Data Summary'!CS9="Yes"),OFFSET('Sanitation Data'!$E$11,0,10*ROW('Sanitation Data'!E3)),NA())</f>
        <v>#N/A</v>
      </c>
      <c r="AE9" s="98" t="e">
        <f ca="true">+IF(AND(ISNUMBER(OFFSET('Sanitation Data'!$E$12,0,10*ROW('Sanitation Data'!E3))),'Data Summary'!CT9="Yes"),OFFSET('Sanitation Data'!$E$12,0,10*ROW('Sanitation Data'!E3)),NA())</f>
        <v>#N/A</v>
      </c>
      <c r="AF9" s="98">
        <f ca="true">+IF(AND(ISNUMBER(OFFSET('Sanitation Data'!$F$4,0,10*ROW('Sanitation Data'!F3))),'Data Summary'!CU9="Yes"),100-OFFSET('Sanitation Data'!$F$4,0,10*ROW('Sanitation Data'!F3)),NA())</f>
        <v>44.86</v>
      </c>
      <c r="AG9" s="98" t="e">
        <f ca="true">+IF(AND(ISNUMBER(OFFSET('Sanitation Data'!$F$6,0,10*ROW('Sanitation Data'!F3))),'Data Summary'!CV9="Yes"),OFFSET('Sanitation Data'!$F$6,0,10*ROW('Sanitation Data'!F3)),NA())</f>
        <v>#N/A</v>
      </c>
      <c r="AH9" s="98" t="e">
        <f ca="true">+IF(AND(ISNUMBER(OFFSET('Sanitation Data'!$F$10,0,10*ROW('Sanitation Data'!F3))),'Data Summary'!CW9="Yes"),OFFSET('Sanitation Data'!$F$10,0,10*ROW('Sanitation Data'!F3)),NA())</f>
        <v>#N/A</v>
      </c>
      <c r="AI9" s="98" t="e">
        <f ca="true">+IF(AND(ISNUMBER(OFFSET('Sanitation Data'!$F$11,0,10*ROW('Sanitation Data'!F3))),'Data Summary'!CX9="Yes"),OFFSET('Sanitation Data'!$F$11,0,10*ROW('Sanitation Data'!F3)),NA())</f>
        <v>#N/A</v>
      </c>
      <c r="AJ9" s="98" t="e">
        <f ca="true">+IF(AND(ISNUMBER(OFFSET('Sanitation Data'!$F$12,0,10*ROW('Sanitation Data'!F3))),'Data Summary'!CY9="Yes"),OFFSET('Sanitation Data'!$F$12,0,10*ROW('Sanitation Data'!F3)),NA())</f>
        <v>#N/A</v>
      </c>
      <c r="AK9" s="98" t="e">
        <f ca="true">+IF(AND(ISNUMBER(OFFSET('Sanitation Data'!$G$4,0,10*ROW('Sanitation Data'!G3))),'Data Summary'!CZ9="Yes"),100-OFFSET('Sanitation Data'!$G$4,0,10*ROW('Sanitation Data'!G3)),NA())</f>
        <v>#N/A</v>
      </c>
      <c r="AL9" s="98" t="e">
        <f ca="true">+IF(AND(ISNUMBER(OFFSET('Sanitation Data'!$G$6,0,10*ROW('Sanitation Data'!G3))),'Data Summary'!DA9="Yes"),OFFSET('Sanitation Data'!$G$6,0,10*ROW('Sanitation Data'!G3)),NA())</f>
        <v>#N/A</v>
      </c>
      <c r="AM9" s="98" t="e">
        <f ca="true">+IF(AND(ISNUMBER(OFFSET('Sanitation Data'!$G$10,0,10*ROW('Sanitation Data'!G3))),'Data Summary'!DB9="Yes"),OFFSET('Sanitation Data'!$G$10,0,10*ROW('Sanitation Data'!G3)),NA())</f>
        <v>#N/A</v>
      </c>
      <c r="AN9" s="98" t="e">
        <f ca="true">+IF(AND(ISNUMBER(OFFSET('Sanitation Data'!$G$11,0,10*ROW('Sanitation Data'!G3))),'Data Summary'!DC9="Yes"),OFFSET('Sanitation Data'!$G$11,0,10*ROW('Sanitation Data'!G3)),NA())</f>
        <v>#N/A</v>
      </c>
      <c r="AO9" s="98" t="e">
        <f ca="true">+IF(AND(ISNUMBER(OFFSET('Sanitation Data'!$G$12,0,10*ROW('Sanitation Data'!G3))),'Data Summary'!DD9="Yes"),OFFSET('Sanitation Data'!$G$12,0,10*ROW('Sanitation Data'!G3)),NA())</f>
        <v>#N/A</v>
      </c>
      <c r="AP9" s="98">
        <f ca="true">+IF(AND(ISNUMBER(OFFSET('Sanitation Data'!$H$4,0,10*ROW('Sanitation Data'!H3))),'Data Summary'!DE9="Yes"),100-OFFSET('Sanitation Data'!$H$4,0,10*ROW('Sanitation Data'!H3)),NA())</f>
        <v>46.82</v>
      </c>
      <c r="AQ9" s="98" t="e">
        <f ca="true">+IF(AND(ISNUMBER(OFFSET('Sanitation Data'!$H$6,0,10*ROW('Sanitation Data'!H3))),'Data Summary'!DF9="Yes"),OFFSET('Sanitation Data'!$H$6,0,10*ROW('Sanitation Data'!H3)),NA())</f>
        <v>#N/A</v>
      </c>
      <c r="AR9" s="98" t="e">
        <f ca="true">+IF(AND(ISNUMBER(OFFSET('Sanitation Data'!$H$10,0,10*ROW('Sanitation Data'!H3))),'Data Summary'!DG9="Yes"),OFFSET('Sanitation Data'!$H$10,0,10*ROW('Sanitation Data'!H3)),NA())</f>
        <v>#N/A</v>
      </c>
      <c r="AS9" s="98" t="e">
        <f ca="true">+IF(AND(ISNUMBER(OFFSET('Sanitation Data'!$H$11,0,10*ROW('Sanitation Data'!H3))),'Data Summary'!DH9="Yes"),OFFSET('Sanitation Data'!$H$11,0,10*ROW('Sanitation Data'!H3)),NA())</f>
        <v>#N/A</v>
      </c>
      <c r="AT9" s="98" t="e">
        <f ca="true">+IF(AND(ISNUMBER(OFFSET('Sanitation Data'!$H$12,0,10*ROW('Sanitation Data'!H3))),'Data Summary'!DI9="Yes"),OFFSET('Sanitation Data'!$H$12,0,10*ROW('Sanitation Data'!H3)),NA())</f>
        <v>#N/A</v>
      </c>
      <c r="AU9" s="98" t="e">
        <f ca="true">+IF(AND(ISNUMBER(OFFSET('Sanitation Data'!$I$4,0,10*ROW('Sanitation Data'!I3))),'Data Summary'!DJ9="Yes"),100-OFFSET('Sanitation Data'!$I$4,0,10*ROW('Sanitation Data'!I3)),NA())</f>
        <v>#N/A</v>
      </c>
      <c r="AV9" s="98" t="e">
        <f ca="true">+IF(AND(ISNUMBER(OFFSET('Sanitation Data'!$I$6,0,10*ROW('Sanitation Data'!I3))),'Data Summary'!DK9="Yes"),OFFSET('Sanitation Data'!$I$6,0,10*ROW('Sanitation Data'!I3)),NA())</f>
        <v>#N/A</v>
      </c>
      <c r="AW9" s="98" t="e">
        <f ca="true">+IF(AND(ISNUMBER(OFFSET('Sanitation Data'!$I$10,0,10*ROW('Sanitation Data'!I3))),'Data Summary'!DL9="Yes"),OFFSET('Sanitation Data'!$I$10,0,10*ROW('Sanitation Data'!I3)),NA())</f>
        <v>#N/A</v>
      </c>
      <c r="AX9" s="98" t="e">
        <f ca="true">+IF(AND(ISNUMBER(OFFSET('Sanitation Data'!$I$11,0,10*ROW('Sanitation Data'!I3))),'Data Summary'!DM9="Yes"),OFFSET('Sanitation Data'!$I$11,0,10*ROW('Sanitation Data'!I3)),NA())</f>
        <v>#N/A</v>
      </c>
      <c r="AY9" s="98" t="e">
        <f ca="true">+IF(AND(ISNUMBER(OFFSET('Sanitation Data'!$I$12,0,10*ROW('Sanitation Data'!I3))),'Data Summary'!DN9="Yes"),OFFSET('Sanitation Data'!$I$12,0,10*ROW('Sanitation Data'!I3)),NA())</f>
        <v>#N/A</v>
      </c>
      <c r="AZ9" s="99" t="e">
        <f ca="true">+IF(AND(ISNUMBER(OFFSET('Hygiene Data'!$D$5,0,10*ROW('Hygiene Data'!D3))),'Data Summary'!DO9="Yes"),OFFSET('Hygiene Data'!$D$5,0,10*ROW('Hygiene Data'!D3)),NA())</f>
        <v>#N/A</v>
      </c>
      <c r="BA9" s="99" t="e">
        <f ca="true">+IF(AND(ISNUMBER(OFFSET('Hygiene Data'!$D$7,0,10*ROW('Hygiene Data'!D3))),'Data Summary'!DP9="Yes"),OFFSET('Hygiene Data'!$D$7,0,10*ROW('Hygiene Data'!D3)),NA())</f>
        <v>#N/A</v>
      </c>
      <c r="BB9" s="99" t="e">
        <f ca="true">+IF(AND(ISNUMBER(OFFSET('Hygiene Data'!$D$9,0,10*ROW('Hygiene Data'!D3))),'Data Summary'!DQ9="Yes"),OFFSET('Hygiene Data'!$D$9,0,10*ROW('Hygiene Data'!D3)),NA())</f>
        <v>#N/A</v>
      </c>
      <c r="BC9" s="99" t="e">
        <f ca="true">+IF(AND(ISNUMBER(OFFSET('Hygiene Data'!$E$5,0,10*ROW('Hygiene Data'!E3))),'Data Summary'!DR9="Yes"),OFFSET('Hygiene Data'!$E$5,0,10*ROW('Hygiene Data'!E3)),NA())</f>
        <v>#N/A</v>
      </c>
      <c r="BD9" s="99" t="e">
        <f ca="true">+IF(AND(ISNUMBER(OFFSET('Hygiene Data'!$E$7,0,10*ROW('Hygiene Data'!E3))),'Data Summary'!DS9="Yes"),OFFSET('Hygiene Data'!$E$7,0,10*ROW('Hygiene Data'!E3)),NA())</f>
        <v>#N/A</v>
      </c>
      <c r="BE9" s="99" t="e">
        <f ca="true">+IF(AND(ISNUMBER(OFFSET('Hygiene Data'!$E$9,0,10*ROW('Hygiene Data'!E3))),'Data Summary'!DT9="Yes"),OFFSET('Hygiene Data'!$E$9,0,10*ROW('Hygiene Data'!E3)),NA())</f>
        <v>#N/A</v>
      </c>
      <c r="BF9" s="99" t="e">
        <f ca="true">+IF(AND(ISNUMBER(OFFSET('Hygiene Data'!$F$5,0,10*ROW('Hygiene Data'!F3))),'Data Summary'!DU9="Yes"),OFFSET('Hygiene Data'!$F$5,0,10*ROW('Hygiene Data'!F3)),NA())</f>
        <v>#N/A</v>
      </c>
      <c r="BG9" s="99" t="e">
        <f ca="true">+IF(AND(ISNUMBER(OFFSET('Hygiene Data'!$F$7,0,10*ROW('Hygiene Data'!F3))),'Data Summary'!DV9="Yes"),OFFSET('Hygiene Data'!$F$7,0,10*ROW('Hygiene Data'!F3)),NA())</f>
        <v>#N/A</v>
      </c>
      <c r="BH9" s="99" t="e">
        <f ca="true">+IF(AND(ISNUMBER(OFFSET('Hygiene Data'!$F$9,0,10*ROW('Hygiene Data'!F3))),'Data Summary'!DW9="Yes"),OFFSET('Hygiene Data'!$F$9,0,10*ROW('Hygiene Data'!F3)),NA())</f>
        <v>#N/A</v>
      </c>
      <c r="BI9" s="99" t="e">
        <f ca="true">+IF(AND(ISNUMBER(OFFSET('Hygiene Data'!$G$5,0,10*ROW('Hygiene Data'!G3))),'Data Summary'!DX9="Yes"),OFFSET('Hygiene Data'!$G$5,0,10*ROW('Hygiene Data'!G3)),NA())</f>
        <v>#N/A</v>
      </c>
      <c r="BJ9" s="99" t="e">
        <f ca="true">+IF(AND(ISNUMBER(OFFSET('Hygiene Data'!$G$7,0,10*ROW('Hygiene Data'!G3))),'Data Summary'!DY9="Yes"),OFFSET('Hygiene Data'!$G$7,0,10*ROW('Hygiene Data'!G3)),NA())</f>
        <v>#N/A</v>
      </c>
      <c r="BK9" s="99" t="e">
        <f ca="true">+IF(AND(ISNUMBER(OFFSET('Hygiene Data'!$G$9,0,10*ROW('Hygiene Data'!G3))),'Data Summary'!DZ9="Yes"),OFFSET('Hygiene Data'!$G$9,0,10*ROW('Hygiene Data'!G3)),NA())</f>
        <v>#N/A</v>
      </c>
      <c r="BL9" s="99" t="e">
        <f ca="true">+IF(AND(ISNUMBER(OFFSET('Hygiene Data'!$H$5,0,10*ROW('Hygiene Data'!H3))),'Data Summary'!EA9="Yes"),OFFSET('Hygiene Data'!$H$5,0,10*ROW('Hygiene Data'!H3)),NA())</f>
        <v>#N/A</v>
      </c>
      <c r="BM9" s="99" t="e">
        <f ca="true">+IF(AND(ISNUMBER(OFFSET('Hygiene Data'!$H$7,0,10*ROW('Hygiene Data'!H3))),'Data Summary'!EB9="Yes"),OFFSET('Hygiene Data'!$H$7,0,10*ROW('Hygiene Data'!H3)),NA())</f>
        <v>#N/A</v>
      </c>
      <c r="BN9" s="99" t="e">
        <f ca="true">+IF(AND(ISNUMBER(OFFSET('Hygiene Data'!$H$9,0,10*ROW('Hygiene Data'!H3))),'Data Summary'!EC9="Yes"),OFFSET('Hygiene Data'!$H$9,0,10*ROW('Hygiene Data'!H3)),NA())</f>
        <v>#N/A</v>
      </c>
      <c r="BO9" s="99" t="e">
        <f ca="true">+IF(AND(ISNUMBER(OFFSET('Hygiene Data'!$I$5,0,10*ROW('Hygiene Data'!I3))),'Data Summary'!ED9="Yes"),OFFSET('Hygiene Data'!$I$5,0,10*ROW('Hygiene Data'!I3)),NA())</f>
        <v>#N/A</v>
      </c>
      <c r="BP9" s="99" t="e">
        <f ca="true">+IF(AND(ISNUMBER(OFFSET('Hygiene Data'!$I$7,0,10*ROW('Hygiene Data'!I3))),'Data Summary'!EE9="Yes"),OFFSET('Hygiene Data'!$I$7,0,10*ROW('Hygiene Data'!I3)),NA())</f>
        <v>#N/A</v>
      </c>
      <c r="BQ9" s="99" t="e">
        <f ca="true">+IF(AND(ISNUMBER(OFFSET('Hygiene Data'!$I$9,0,10*ROW('Hygiene Data'!I3))),'Data Summary'!EF9="Yes"),OFFSET('Hygiene Data'!$I$9,0,10*ROW('Hygiene Data'!I3)),NA())</f>
        <v>#N/A</v>
      </c>
    </row>
    <row xmlns:x14ac="http://schemas.microsoft.com/office/spreadsheetml/2009/9/ac" r="10" x14ac:dyDescent="0.2">
      <c r="A10" s="363" t="str">
        <f ca="true">+RIGHT('Data Summary'!A10,LEN('Data Summary'!A10)-9)</f>
        <v>ASER</v>
      </c>
      <c r="B10" s="38" t="str">
        <f ca="true">+IF(ISTEXT('Data Summary'!B10),'Data Summary'!B10,"")</f>
        <v>Survey</v>
      </c>
      <c r="C10" s="361">
        <f ca="true">+VALUE('Data Summary'!C10)</f>
        <v>2005</v>
      </c>
      <c r="D10" s="97" t="e">
        <f ca="true">+IF(AND(ISNUMBER(OFFSET('Water Data'!$D$4,0,10*ROW('Water Data'!D4))),'Data Summary'!BS10="Yes"),100-OFFSET('Water Data'!$D$4,0,10*ROW('Water Data'!D4)),NA())</f>
        <v>#N/A</v>
      </c>
      <c r="E10" s="97" t="e">
        <f ca="true">+IF(AND(ISNUMBER(OFFSET('Water Data'!$D$6,0,10*ROW('Water Data'!D4))),'Data Summary'!BT10="Yes"),OFFSET('Water Data'!$D$6,0,10*ROW('Water Data'!D4)),NA())</f>
        <v>#N/A</v>
      </c>
      <c r="F10" s="97" t="e">
        <f ca="true">+IF(AND(ISNUMBER(OFFSET('Water Data'!$D$9,0,10*ROW('Water Data'!D4))),'Data Summary'!BU10="Yes"),OFFSET('Water Data'!$D$9,0,10*ROW('Water Data'!D4)),NA())</f>
        <v>#N/A</v>
      </c>
      <c r="G10" s="97" t="e">
        <f ca="true">+IF(AND(ISNUMBER(OFFSET('Water Data'!$E$4,0,10*ROW('Water Data'!E4))),'Data Summary'!BV10="Yes"),100-OFFSET('Water Data'!$E$4,0,10*ROW('Water Data'!E4)),NA())</f>
        <v>#N/A</v>
      </c>
      <c r="H10" s="97" t="e">
        <f ca="true">+IF(AND(ISNUMBER(OFFSET('Water Data'!$E$6,0,10*ROW('Water Data'!E4))),'Data Summary'!BW10="Yes"),OFFSET('Water Data'!$E$6,0,10*ROW('Water Data'!E4)),NA())</f>
        <v>#N/A</v>
      </c>
      <c r="I10" s="97" t="e">
        <f ca="true">+IF(AND(ISNUMBER(OFFSET('Water Data'!$E$9,0,10*ROW('Water Data'!E4))),'Data Summary'!BX10="Yes"),OFFSET('Water Data'!$E$9,0,10*ROW('Water Data'!E4)),NA())</f>
        <v>#N/A</v>
      </c>
      <c r="J10" s="97" t="e">
        <f ca="true">+IF(AND(ISNUMBER(OFFSET('Water Data'!$F$4,0,10*ROW('Water Data'!F4))),'Data Summary'!BY10="Yes"),100-OFFSET('Water Data'!$F$4,0,10*ROW('Water Data'!F4)),NA())</f>
        <v>#N/A</v>
      </c>
      <c r="K10" s="97" t="e">
        <f ca="true">+IF(AND(ISNUMBER(OFFSET('Water Data'!$F$6,0,10*ROW('Water Data'!F4))),'Data Summary'!BZ10="Yes"),OFFSET('Water Data'!$F$6,0,10*ROW('Water Data'!F4)),NA())</f>
        <v>#N/A</v>
      </c>
      <c r="L10" s="97" t="e">
        <f ca="true">+IF(AND(ISNUMBER(OFFSET('Water Data'!$F$9,0,10*ROW('Water Data'!F4))),'Data Summary'!CA10="Yes"),OFFSET('Water Data'!$F$9,0,10*ROW('Water Data'!F4)),NA())</f>
        <v>#N/A</v>
      </c>
      <c r="M10" s="97" t="e">
        <f ca="true">+IF(AND(ISNUMBER(OFFSET('Water Data'!$G$4,0,10*ROW('Water Data'!G4))),'Data Summary'!CB10="Yes"),100-OFFSET('Water Data'!$G$4,0,10*ROW('Water Data'!G4)),NA())</f>
        <v>#N/A</v>
      </c>
      <c r="N10" s="97" t="e">
        <f ca="true">+IF(AND(ISNUMBER(OFFSET('Water Data'!$G$6,0,10*ROW('Water Data'!G4))),'Data Summary'!CC10="Yes"),OFFSET('Water Data'!$G$6,0,10*ROW('Water Data'!G4)),NA())</f>
        <v>#N/A</v>
      </c>
      <c r="O10" s="97" t="e">
        <f ca="true">+IF(AND(ISNUMBER(OFFSET('Water Data'!$G$9,0,10*ROW('Water Data'!G4))),'Data Summary'!CD10="Yes"),OFFSET('Water Data'!$G$9,0,10*ROW('Water Data'!G4)),NA())</f>
        <v>#N/A</v>
      </c>
      <c r="P10" s="97" t="e">
        <f ca="true">+IF(AND(ISNUMBER(OFFSET('Water Data'!$H$4,0,10*ROW('Water Data'!H4))),'Data Summary'!CE10="Yes"),100-OFFSET('Water Data'!$H$4,0,10*ROW('Water Data'!H4)),NA())</f>
        <v>#N/A</v>
      </c>
      <c r="Q10" s="97" t="e">
        <f ca="true">+IF(AND(ISNUMBER(OFFSET('Water Data'!$H$6,0,10*ROW('Water Data'!H4))),'Data Summary'!CF10="Yes"),OFFSET('Water Data'!$H$6,0,10*ROW('Water Data'!H4)),NA())</f>
        <v>#N/A</v>
      </c>
      <c r="R10" s="97" t="e">
        <f ca="true">+IF(AND(ISNUMBER(OFFSET('Water Data'!$H$9,0,10*ROW('Water Data'!H4))),'Data Summary'!CG10="Yes"),OFFSET('Water Data'!$H$9,0,10*ROW('Water Data'!H4)),NA())</f>
        <v>#N/A</v>
      </c>
      <c r="S10" s="97" t="e">
        <f ca="true">+IF(AND(ISNUMBER(OFFSET('Water Data'!$I$4,0,10*ROW('Water Data'!I4))),'Data Summary'!CH10="Yes"),100-OFFSET('Water Data'!$I$4,0,10*ROW('Water Data'!I4)),NA())</f>
        <v>#N/A</v>
      </c>
      <c r="T10" s="97" t="e">
        <f ca="true">+IF(AND(ISNUMBER(OFFSET('Water Data'!$I$6,0,10*ROW('Water Data'!I4))),'Data Summary'!CI10="Yes"),OFFSET('Water Data'!$I$6,0,10*ROW('Water Data'!I4)),NA())</f>
        <v>#N/A</v>
      </c>
      <c r="U10" s="97" t="e">
        <f ca="true">+IF(AND(ISNUMBER(OFFSET('Water Data'!$I$9,0,10*ROW('Water Data'!I4))),'Data Summary'!CJ10="Yes"),OFFSET('Water Data'!$I$9,0,10*ROW('Water Data'!I4)),NA())</f>
        <v>#N/A</v>
      </c>
      <c r="V10" s="98" t="e">
        <f ca="true">+IF(AND(ISNUMBER(OFFSET('Sanitation Data'!$D$4,0,10*ROW('Sanitation Data'!D4))),'Data Summary'!CK10="Yes"),100-OFFSET('Sanitation Data'!$D$4,0,10*ROW('Sanitation Data'!D4)),NA())</f>
        <v>#N/A</v>
      </c>
      <c r="W10" s="98" t="e">
        <f ca="true">+IF(AND(ISNUMBER(OFFSET('Sanitation Data'!$D$6,0,10*ROW('Sanitation Data'!D4))),'Data Summary'!CL10="Yes"),OFFSET('Sanitation Data'!$D$6,0,10*ROW('Sanitation Data'!D4)),NA())</f>
        <v>#N/A</v>
      </c>
      <c r="X10" s="98" t="e">
        <f ca="true">+IF(AND(ISNUMBER(OFFSET('Sanitation Data'!$D$10,0,10*ROW('Sanitation Data'!D4))),'Data Summary'!CM10="Yes"),OFFSET('Sanitation Data'!$D$10,0,10*ROW('Sanitation Data'!D4)),NA())</f>
        <v>#N/A</v>
      </c>
      <c r="Y10" s="98" t="e">
        <f ca="true">+IF(AND(ISNUMBER(OFFSET('Sanitation Data'!$D$11,0,10*ROW('Sanitation Data'!D4))),'Data Summary'!CN10="Yes"),OFFSET('Sanitation Data'!$D$11,0,10*ROW('Sanitation Data'!D4)),NA())</f>
        <v>#N/A</v>
      </c>
      <c r="Z10" s="98" t="e">
        <f ca="true">+IF(AND(ISNUMBER(OFFSET('Sanitation Data'!$D$12,0,10*ROW('Sanitation Data'!D4))),'Data Summary'!CO10="Yes"),OFFSET('Sanitation Data'!$D$12,0,10*ROW('Sanitation Data'!D4)),NA())</f>
        <v>#N/A</v>
      </c>
      <c r="AA10" s="98" t="e">
        <f ca="true">+IF(AND(ISNUMBER(OFFSET('Sanitation Data'!$E$4,0,10*ROW('Sanitation Data'!E4))),'Data Summary'!CP10="Yes"),100-OFFSET('Sanitation Data'!$E$4,0,10*ROW('Sanitation Data'!E4)),NA())</f>
        <v>#N/A</v>
      </c>
      <c r="AB10" s="98" t="e">
        <f ca="true">+IF(AND(ISNUMBER(OFFSET('Sanitation Data'!$E$6,0,10*ROW('Sanitation Data'!E4))),'Data Summary'!CQ10="Yes"),OFFSET('Sanitation Data'!$E$6,0,10*ROW('Sanitation Data'!E4)),NA())</f>
        <v>#N/A</v>
      </c>
      <c r="AC10" s="98" t="e">
        <f ca="true">+IF(AND(ISNUMBER(OFFSET('Sanitation Data'!$E$10,0,10*ROW('Sanitation Data'!E4))),'Data Summary'!CR10="Yes"),OFFSET('Sanitation Data'!$E$10,0,10*ROW('Sanitation Data'!E4)),NA())</f>
        <v>#N/A</v>
      </c>
      <c r="AD10" s="98" t="e">
        <f ca="true">+IF(AND(ISNUMBER(OFFSET('Sanitation Data'!$E$11,0,10*ROW('Sanitation Data'!E4))),'Data Summary'!CS10="Yes"),OFFSET('Sanitation Data'!$E$11,0,10*ROW('Sanitation Data'!E4)),NA())</f>
        <v>#N/A</v>
      </c>
      <c r="AE10" s="98" t="e">
        <f ca="true">+IF(AND(ISNUMBER(OFFSET('Sanitation Data'!$E$12,0,10*ROW('Sanitation Data'!E4))),'Data Summary'!CT10="Yes"),OFFSET('Sanitation Data'!$E$12,0,10*ROW('Sanitation Data'!E4)),NA())</f>
        <v>#N/A</v>
      </c>
      <c r="AF10" s="98" t="e">
        <f ca="true">+IF(AND(ISNUMBER(OFFSET('Sanitation Data'!$F$4,0,10*ROW('Sanitation Data'!F4))),'Data Summary'!CU10="Yes"),100-OFFSET('Sanitation Data'!$F$4,0,10*ROW('Sanitation Data'!F4)),NA())</f>
        <v>#N/A</v>
      </c>
      <c r="AG10" s="98" t="e">
        <f ca="true">+IF(AND(ISNUMBER(OFFSET('Sanitation Data'!$F$6,0,10*ROW('Sanitation Data'!F4))),'Data Summary'!CV10="Yes"),OFFSET('Sanitation Data'!$F$6,0,10*ROW('Sanitation Data'!F4)),NA())</f>
        <v>#N/A</v>
      </c>
      <c r="AH10" s="98" t="e">
        <f ca="true">+IF(AND(ISNUMBER(OFFSET('Sanitation Data'!$F$10,0,10*ROW('Sanitation Data'!F4))),'Data Summary'!CW10="Yes"),OFFSET('Sanitation Data'!$F$10,0,10*ROW('Sanitation Data'!F4)),NA())</f>
        <v>#N/A</v>
      </c>
      <c r="AI10" s="98" t="e">
        <f ca="true">+IF(AND(ISNUMBER(OFFSET('Sanitation Data'!$F$11,0,10*ROW('Sanitation Data'!F4))),'Data Summary'!CX10="Yes"),OFFSET('Sanitation Data'!$F$11,0,10*ROW('Sanitation Data'!F4)),NA())</f>
        <v>#N/A</v>
      </c>
      <c r="AJ10" s="98" t="e">
        <f ca="true">+IF(AND(ISNUMBER(OFFSET('Sanitation Data'!$F$12,0,10*ROW('Sanitation Data'!F4))),'Data Summary'!CY10="Yes"),OFFSET('Sanitation Data'!$F$12,0,10*ROW('Sanitation Data'!F4)),NA())</f>
        <v>#N/A</v>
      </c>
      <c r="AK10" s="98" t="e">
        <f ca="true">+IF(AND(ISNUMBER(OFFSET('Sanitation Data'!$G$4,0,10*ROW('Sanitation Data'!G4))),'Data Summary'!CZ10="Yes"),100-OFFSET('Sanitation Data'!$G$4,0,10*ROW('Sanitation Data'!G4)),NA())</f>
        <v>#N/A</v>
      </c>
      <c r="AL10" s="98" t="e">
        <f ca="true">+IF(AND(ISNUMBER(OFFSET('Sanitation Data'!$G$6,0,10*ROW('Sanitation Data'!G4))),'Data Summary'!DA10="Yes"),OFFSET('Sanitation Data'!$G$6,0,10*ROW('Sanitation Data'!G4)),NA())</f>
        <v>#N/A</v>
      </c>
      <c r="AM10" s="98" t="e">
        <f ca="true">+IF(AND(ISNUMBER(OFFSET('Sanitation Data'!$G$10,0,10*ROW('Sanitation Data'!G4))),'Data Summary'!DB10="Yes"),OFFSET('Sanitation Data'!$G$10,0,10*ROW('Sanitation Data'!G4)),NA())</f>
        <v>#N/A</v>
      </c>
      <c r="AN10" s="98" t="e">
        <f ca="true">+IF(AND(ISNUMBER(OFFSET('Sanitation Data'!$G$11,0,10*ROW('Sanitation Data'!G4))),'Data Summary'!DC10="Yes"),OFFSET('Sanitation Data'!$G$11,0,10*ROW('Sanitation Data'!G4)),NA())</f>
        <v>#N/A</v>
      </c>
      <c r="AO10" s="98" t="e">
        <f ca="true">+IF(AND(ISNUMBER(OFFSET('Sanitation Data'!$G$12,0,10*ROW('Sanitation Data'!G4))),'Data Summary'!DD10="Yes"),OFFSET('Sanitation Data'!$G$12,0,10*ROW('Sanitation Data'!G4)),NA())</f>
        <v>#N/A</v>
      </c>
      <c r="AP10" s="98" t="e">
        <f ca="true">+IF(AND(ISNUMBER(OFFSET('Sanitation Data'!$H$4,0,10*ROW('Sanitation Data'!H4))),'Data Summary'!DE10="Yes"),100-OFFSET('Sanitation Data'!$H$4,0,10*ROW('Sanitation Data'!H4)),NA())</f>
        <v>#N/A</v>
      </c>
      <c r="AQ10" s="98" t="e">
        <f ca="true">+IF(AND(ISNUMBER(OFFSET('Sanitation Data'!$H$6,0,10*ROW('Sanitation Data'!H4))),'Data Summary'!DF10="Yes"),OFFSET('Sanitation Data'!$H$6,0,10*ROW('Sanitation Data'!H4)),NA())</f>
        <v>#N/A</v>
      </c>
      <c r="AR10" s="98" t="e">
        <f ca="true">+IF(AND(ISNUMBER(OFFSET('Sanitation Data'!$H$10,0,10*ROW('Sanitation Data'!H4))),'Data Summary'!DG10="Yes"),OFFSET('Sanitation Data'!$H$10,0,10*ROW('Sanitation Data'!H4)),NA())</f>
        <v>#N/A</v>
      </c>
      <c r="AS10" s="98" t="e">
        <f ca="true">+IF(AND(ISNUMBER(OFFSET('Sanitation Data'!$H$11,0,10*ROW('Sanitation Data'!H4))),'Data Summary'!DH10="Yes"),OFFSET('Sanitation Data'!$H$11,0,10*ROW('Sanitation Data'!H4)),NA())</f>
        <v>#N/A</v>
      </c>
      <c r="AT10" s="98" t="e">
        <f ca="true">+IF(AND(ISNUMBER(OFFSET('Sanitation Data'!$H$12,0,10*ROW('Sanitation Data'!H4))),'Data Summary'!DI10="Yes"),OFFSET('Sanitation Data'!$H$12,0,10*ROW('Sanitation Data'!H4)),NA())</f>
        <v>#N/A</v>
      </c>
      <c r="AU10" s="98" t="e">
        <f ca="true">+IF(AND(ISNUMBER(OFFSET('Sanitation Data'!$I$4,0,10*ROW('Sanitation Data'!I4))),'Data Summary'!DJ10="Yes"),100-OFFSET('Sanitation Data'!$I$4,0,10*ROW('Sanitation Data'!I4)),NA())</f>
        <v>#N/A</v>
      </c>
      <c r="AV10" s="98" t="e">
        <f ca="true">+IF(AND(ISNUMBER(OFFSET('Sanitation Data'!$I$6,0,10*ROW('Sanitation Data'!I4))),'Data Summary'!DK10="Yes"),OFFSET('Sanitation Data'!$I$6,0,10*ROW('Sanitation Data'!I4)),NA())</f>
        <v>#N/A</v>
      </c>
      <c r="AW10" s="98" t="e">
        <f ca="true">+IF(AND(ISNUMBER(OFFSET('Sanitation Data'!$I$10,0,10*ROW('Sanitation Data'!I4))),'Data Summary'!DL10="Yes"),OFFSET('Sanitation Data'!$I$10,0,10*ROW('Sanitation Data'!I4)),NA())</f>
        <v>#N/A</v>
      </c>
      <c r="AX10" s="98" t="e">
        <f ca="true">+IF(AND(ISNUMBER(OFFSET('Sanitation Data'!$I$11,0,10*ROW('Sanitation Data'!I4))),'Data Summary'!DM10="Yes"),OFFSET('Sanitation Data'!$I$11,0,10*ROW('Sanitation Data'!I4)),NA())</f>
        <v>#N/A</v>
      </c>
      <c r="AY10" s="98" t="e">
        <f ca="true">+IF(AND(ISNUMBER(OFFSET('Sanitation Data'!$I$12,0,10*ROW('Sanitation Data'!I4))),'Data Summary'!DN10="Yes"),OFFSET('Sanitation Data'!$I$12,0,10*ROW('Sanitation Data'!I4)),NA())</f>
        <v>#N/A</v>
      </c>
      <c r="AZ10" s="99" t="e">
        <f ca="true">+IF(AND(ISNUMBER(OFFSET('Hygiene Data'!$D$5,0,10*ROW('Hygiene Data'!D4))),'Data Summary'!DO10="Yes"),OFFSET('Hygiene Data'!$D$5,0,10*ROW('Hygiene Data'!D4)),NA())</f>
        <v>#N/A</v>
      </c>
      <c r="BA10" s="99" t="e">
        <f ca="true">+IF(AND(ISNUMBER(OFFSET('Hygiene Data'!$D$7,0,10*ROW('Hygiene Data'!D4))),'Data Summary'!DP10="Yes"),OFFSET('Hygiene Data'!$D$7,0,10*ROW('Hygiene Data'!D4)),NA())</f>
        <v>#N/A</v>
      </c>
      <c r="BB10" s="99" t="e">
        <f ca="true">+IF(AND(ISNUMBER(OFFSET('Hygiene Data'!$D$9,0,10*ROW('Hygiene Data'!D4))),'Data Summary'!DQ10="Yes"),OFFSET('Hygiene Data'!$D$9,0,10*ROW('Hygiene Data'!D4)),NA())</f>
        <v>#N/A</v>
      </c>
      <c r="BC10" s="99" t="e">
        <f ca="true">+IF(AND(ISNUMBER(OFFSET('Hygiene Data'!$E$5,0,10*ROW('Hygiene Data'!E4))),'Data Summary'!DR10="Yes"),OFFSET('Hygiene Data'!$E$5,0,10*ROW('Hygiene Data'!E4)),NA())</f>
        <v>#N/A</v>
      </c>
      <c r="BD10" s="99" t="e">
        <f ca="true">+IF(AND(ISNUMBER(OFFSET('Hygiene Data'!$E$7,0,10*ROW('Hygiene Data'!E4))),'Data Summary'!DS10="Yes"),OFFSET('Hygiene Data'!$E$7,0,10*ROW('Hygiene Data'!E4)),NA())</f>
        <v>#N/A</v>
      </c>
      <c r="BE10" s="99" t="e">
        <f ca="true">+IF(AND(ISNUMBER(OFFSET('Hygiene Data'!$E$9,0,10*ROW('Hygiene Data'!E4))),'Data Summary'!DT10="Yes"),OFFSET('Hygiene Data'!$E$9,0,10*ROW('Hygiene Data'!E4)),NA())</f>
        <v>#N/A</v>
      </c>
      <c r="BF10" s="99" t="e">
        <f ca="true">+IF(AND(ISNUMBER(OFFSET('Hygiene Data'!$F$5,0,10*ROW('Hygiene Data'!F4))),'Data Summary'!DU10="Yes"),OFFSET('Hygiene Data'!$F$5,0,10*ROW('Hygiene Data'!F4)),NA())</f>
        <v>#N/A</v>
      </c>
      <c r="BG10" s="99" t="e">
        <f ca="true">+IF(AND(ISNUMBER(OFFSET('Hygiene Data'!$F$7,0,10*ROW('Hygiene Data'!F4))),'Data Summary'!DV10="Yes"),OFFSET('Hygiene Data'!$F$7,0,10*ROW('Hygiene Data'!F4)),NA())</f>
        <v>#N/A</v>
      </c>
      <c r="BH10" s="99" t="e">
        <f ca="true">+IF(AND(ISNUMBER(OFFSET('Hygiene Data'!$F$9,0,10*ROW('Hygiene Data'!F4))),'Data Summary'!DW10="Yes"),OFFSET('Hygiene Data'!$F$9,0,10*ROW('Hygiene Data'!F4)),NA())</f>
        <v>#N/A</v>
      </c>
      <c r="BI10" s="99" t="e">
        <f ca="true">+IF(AND(ISNUMBER(OFFSET('Hygiene Data'!$G$5,0,10*ROW('Hygiene Data'!G4))),'Data Summary'!DX10="Yes"),OFFSET('Hygiene Data'!$G$5,0,10*ROW('Hygiene Data'!G4)),NA())</f>
        <v>#N/A</v>
      </c>
      <c r="BJ10" s="99" t="e">
        <f ca="true">+IF(AND(ISNUMBER(OFFSET('Hygiene Data'!$G$7,0,10*ROW('Hygiene Data'!G4))),'Data Summary'!DY10="Yes"),OFFSET('Hygiene Data'!$G$7,0,10*ROW('Hygiene Data'!G4)),NA())</f>
        <v>#N/A</v>
      </c>
      <c r="BK10" s="99" t="e">
        <f ca="true">+IF(AND(ISNUMBER(OFFSET('Hygiene Data'!$G$9,0,10*ROW('Hygiene Data'!G4))),'Data Summary'!DZ10="Yes"),OFFSET('Hygiene Data'!$G$9,0,10*ROW('Hygiene Data'!G4)),NA())</f>
        <v>#N/A</v>
      </c>
      <c r="BL10" s="99" t="e">
        <f ca="true">+IF(AND(ISNUMBER(OFFSET('Hygiene Data'!$H$5,0,10*ROW('Hygiene Data'!H4))),'Data Summary'!EA10="Yes"),OFFSET('Hygiene Data'!$H$5,0,10*ROW('Hygiene Data'!H4)),NA())</f>
        <v>#N/A</v>
      </c>
      <c r="BM10" s="99" t="e">
        <f ca="true">+IF(AND(ISNUMBER(OFFSET('Hygiene Data'!$H$7,0,10*ROW('Hygiene Data'!H4))),'Data Summary'!EB10="Yes"),OFFSET('Hygiene Data'!$H$7,0,10*ROW('Hygiene Data'!H4)),NA())</f>
        <v>#N/A</v>
      </c>
      <c r="BN10" s="99" t="e">
        <f ca="true">+IF(AND(ISNUMBER(OFFSET('Hygiene Data'!$H$9,0,10*ROW('Hygiene Data'!H4))),'Data Summary'!EC10="Yes"),OFFSET('Hygiene Data'!$H$9,0,10*ROW('Hygiene Data'!H4)),NA())</f>
        <v>#N/A</v>
      </c>
      <c r="BO10" s="99" t="e">
        <f ca="true">+IF(AND(ISNUMBER(OFFSET('Hygiene Data'!$I$5,0,10*ROW('Hygiene Data'!I4))),'Data Summary'!ED10="Yes"),OFFSET('Hygiene Data'!$I$5,0,10*ROW('Hygiene Data'!I4)),NA())</f>
        <v>#N/A</v>
      </c>
      <c r="BP10" s="99" t="e">
        <f ca="true">+IF(AND(ISNUMBER(OFFSET('Hygiene Data'!$I$7,0,10*ROW('Hygiene Data'!I4))),'Data Summary'!EE10="Yes"),OFFSET('Hygiene Data'!$I$7,0,10*ROW('Hygiene Data'!I4)),NA())</f>
        <v>#N/A</v>
      </c>
      <c r="BQ10" s="99" t="e">
        <f ca="true">+IF(AND(ISNUMBER(OFFSET('Hygiene Data'!$I$9,0,10*ROW('Hygiene Data'!I4))),'Data Summary'!EF10="Yes"),OFFSET('Hygiene Data'!$I$9,0,10*ROW('Hygiene Data'!I4)),NA())</f>
        <v>#N/A</v>
      </c>
    </row>
    <row xmlns:x14ac="http://schemas.microsoft.com/office/spreadsheetml/2009/9/ac" r="11" x14ac:dyDescent="0.2">
      <c r="A11" s="363" t="str">
        <f ca="true">+RIGHT('Data Summary'!A11,LEN('Data Summary'!A11)-9)</f>
        <v>EMIS</v>
      </c>
      <c r="B11" s="38" t="str">
        <f ca="true">+IF(ISTEXT('Data Summary'!B11),'Data Summary'!B11,"")</f>
        <v>EMIS</v>
      </c>
      <c r="C11" s="361">
        <f ca="true">+VALUE('Data Summary'!C11)</f>
        <v>2006</v>
      </c>
      <c r="D11" s="97">
        <f ca="true">+IF(AND(ISNUMBER(OFFSET('Water Data'!$D$4,0,10*ROW('Water Data'!D5))),'Data Summary'!BS11="Yes"),100-OFFSET('Water Data'!$D$4,0,10*ROW('Water Data'!D5)),NA())</f>
        <v>83.58</v>
      </c>
      <c r="E11" s="97">
        <f ca="true">+IF(AND(ISNUMBER(OFFSET('Water Data'!$D$6,0,10*ROW('Water Data'!D5))),'Data Summary'!BT11="Yes"),OFFSET('Water Data'!$D$6,0,10*ROW('Water Data'!D5)),NA())</f>
        <v>77.84</v>
      </c>
      <c r="F11" s="97" t="e">
        <f ca="true">+IF(AND(ISNUMBER(OFFSET('Water Data'!$D$9,0,10*ROW('Water Data'!D5))),'Data Summary'!BU11="Yes"),OFFSET('Water Data'!$D$9,0,10*ROW('Water Data'!D5)),NA())</f>
        <v>#N/A</v>
      </c>
      <c r="G11" s="97" t="e">
        <f ca="true">+IF(AND(ISNUMBER(OFFSET('Water Data'!$E$4,0,10*ROW('Water Data'!E5))),'Data Summary'!BV11="Yes"),100-OFFSET('Water Data'!$E$4,0,10*ROW('Water Data'!E5)),NA())</f>
        <v>#N/A</v>
      </c>
      <c r="H11" s="97" t="e">
        <f ca="true">+IF(AND(ISNUMBER(OFFSET('Water Data'!$E$6,0,10*ROW('Water Data'!E5))),'Data Summary'!BW11="Yes"),OFFSET('Water Data'!$E$6,0,10*ROW('Water Data'!E5)),NA())</f>
        <v>#N/A</v>
      </c>
      <c r="I11" s="97" t="e">
        <f ca="true">+IF(AND(ISNUMBER(OFFSET('Water Data'!$E$9,0,10*ROW('Water Data'!E5))),'Data Summary'!BX11="Yes"),OFFSET('Water Data'!$E$9,0,10*ROW('Water Data'!E5)),NA())</f>
        <v>#N/A</v>
      </c>
      <c r="J11" s="97" t="e">
        <f ca="true">+IF(AND(ISNUMBER(OFFSET('Water Data'!$F$4,0,10*ROW('Water Data'!F5))),'Data Summary'!BY11="Yes"),100-OFFSET('Water Data'!$F$4,0,10*ROW('Water Data'!F5)),NA())</f>
        <v>#N/A</v>
      </c>
      <c r="K11" s="97" t="e">
        <f ca="true">+IF(AND(ISNUMBER(OFFSET('Water Data'!$F$6,0,10*ROW('Water Data'!F5))),'Data Summary'!BZ11="Yes"),OFFSET('Water Data'!$F$6,0,10*ROW('Water Data'!F5)),NA())</f>
        <v>#N/A</v>
      </c>
      <c r="L11" s="97" t="e">
        <f ca="true">+IF(AND(ISNUMBER(OFFSET('Water Data'!$F$9,0,10*ROW('Water Data'!F5))),'Data Summary'!CA11="Yes"),OFFSET('Water Data'!$F$9,0,10*ROW('Water Data'!F5)),NA())</f>
        <v>#N/A</v>
      </c>
      <c r="M11" s="97" t="e">
        <f ca="true">+IF(AND(ISNUMBER(OFFSET('Water Data'!$G$4,0,10*ROW('Water Data'!G5))),'Data Summary'!CB11="Yes"),100-OFFSET('Water Data'!$G$4,0,10*ROW('Water Data'!G5)),NA())</f>
        <v>#N/A</v>
      </c>
      <c r="N11" s="97" t="e">
        <f ca="true">+IF(AND(ISNUMBER(OFFSET('Water Data'!$G$6,0,10*ROW('Water Data'!G5))),'Data Summary'!CC11="Yes"),OFFSET('Water Data'!$G$6,0,10*ROW('Water Data'!G5)),NA())</f>
        <v>#N/A</v>
      </c>
      <c r="O11" s="97" t="e">
        <f ca="true">+IF(AND(ISNUMBER(OFFSET('Water Data'!$G$9,0,10*ROW('Water Data'!G5))),'Data Summary'!CD11="Yes"),OFFSET('Water Data'!$G$9,0,10*ROW('Water Data'!G5)),NA())</f>
        <v>#N/A</v>
      </c>
      <c r="P11" s="97">
        <f ca="true">+IF(AND(ISNUMBER(OFFSET('Water Data'!$H$4,0,10*ROW('Water Data'!H5))),'Data Summary'!CE11="Yes"),100-OFFSET('Water Data'!$H$4,0,10*ROW('Water Data'!H5)),NA())</f>
        <v>83.58</v>
      </c>
      <c r="Q11" s="97">
        <f ca="true">+IF(AND(ISNUMBER(OFFSET('Water Data'!$H$6,0,10*ROW('Water Data'!H5))),'Data Summary'!CF11="Yes"),OFFSET('Water Data'!$H$6,0,10*ROW('Water Data'!H5)),NA())</f>
        <v>77.84</v>
      </c>
      <c r="R11" s="97" t="e">
        <f ca="true">+IF(AND(ISNUMBER(OFFSET('Water Data'!$H$9,0,10*ROW('Water Data'!H5))),'Data Summary'!CG11="Yes"),OFFSET('Water Data'!$H$9,0,10*ROW('Water Data'!H5)),NA())</f>
        <v>#N/A</v>
      </c>
      <c r="S11" s="97" t="e">
        <f ca="true">+IF(AND(ISNUMBER(OFFSET('Water Data'!$I$4,0,10*ROW('Water Data'!I5))),'Data Summary'!CH11="Yes"),100-OFFSET('Water Data'!$I$4,0,10*ROW('Water Data'!I5)),NA())</f>
        <v>#N/A</v>
      </c>
      <c r="T11" s="97" t="e">
        <f ca="true">+IF(AND(ISNUMBER(OFFSET('Water Data'!$I$6,0,10*ROW('Water Data'!I5))),'Data Summary'!CI11="Yes"),OFFSET('Water Data'!$I$6,0,10*ROW('Water Data'!I5)),NA())</f>
        <v>#N/A</v>
      </c>
      <c r="U11" s="97" t="e">
        <f ca="true">+IF(AND(ISNUMBER(OFFSET('Water Data'!$I$9,0,10*ROW('Water Data'!I5))),'Data Summary'!CJ11="Yes"),OFFSET('Water Data'!$I$9,0,10*ROW('Water Data'!I5)),NA())</f>
        <v>#N/A</v>
      </c>
      <c r="V11" s="98">
        <f ca="true">+IF(AND(ISNUMBER(OFFSET('Sanitation Data'!$D$4,0,10*ROW('Sanitation Data'!D5))),'Data Summary'!CK11="Yes"),100-OFFSET('Sanitation Data'!$D$4,0,10*ROW('Sanitation Data'!D5)),NA())</f>
        <v>52.39</v>
      </c>
      <c r="W11" s="98" t="e">
        <f ca="true">+IF(AND(ISNUMBER(OFFSET('Sanitation Data'!$D$6,0,10*ROW('Sanitation Data'!D5))),'Data Summary'!CL11="Yes"),OFFSET('Sanitation Data'!$D$6,0,10*ROW('Sanitation Data'!D5)),NA())</f>
        <v>#N/A</v>
      </c>
      <c r="X11" s="98" t="e">
        <f ca="true">+IF(AND(ISNUMBER(OFFSET('Sanitation Data'!$D$10,0,10*ROW('Sanitation Data'!D5))),'Data Summary'!CM11="Yes"),OFFSET('Sanitation Data'!$D$10,0,10*ROW('Sanitation Data'!D5)),NA())</f>
        <v>#N/A</v>
      </c>
      <c r="Y11" s="98" t="e">
        <f ca="true">+IF(AND(ISNUMBER(OFFSET('Sanitation Data'!$D$11,0,10*ROW('Sanitation Data'!D5))),'Data Summary'!CN11="Yes"),OFFSET('Sanitation Data'!$D$11,0,10*ROW('Sanitation Data'!D5)),NA())</f>
        <v>#N/A</v>
      </c>
      <c r="Z11" s="98" t="e">
        <f ca="true">+IF(AND(ISNUMBER(OFFSET('Sanitation Data'!$D$12,0,10*ROW('Sanitation Data'!D5))),'Data Summary'!CO11="Yes"),OFFSET('Sanitation Data'!$D$12,0,10*ROW('Sanitation Data'!D5)),NA())</f>
        <v>#N/A</v>
      </c>
      <c r="AA11" s="98" t="e">
        <f ca="true">+IF(AND(ISNUMBER(OFFSET('Sanitation Data'!$E$4,0,10*ROW('Sanitation Data'!E5))),'Data Summary'!CP11="Yes"),100-OFFSET('Sanitation Data'!$E$4,0,10*ROW('Sanitation Data'!E5)),NA())</f>
        <v>#N/A</v>
      </c>
      <c r="AB11" s="98" t="e">
        <f ca="true">+IF(AND(ISNUMBER(OFFSET('Sanitation Data'!$E$6,0,10*ROW('Sanitation Data'!E5))),'Data Summary'!CQ11="Yes"),OFFSET('Sanitation Data'!$E$6,0,10*ROW('Sanitation Data'!E5)),NA())</f>
        <v>#N/A</v>
      </c>
      <c r="AC11" s="98" t="e">
        <f ca="true">+IF(AND(ISNUMBER(OFFSET('Sanitation Data'!$E$10,0,10*ROW('Sanitation Data'!E5))),'Data Summary'!CR11="Yes"),OFFSET('Sanitation Data'!$E$10,0,10*ROW('Sanitation Data'!E5)),NA())</f>
        <v>#N/A</v>
      </c>
      <c r="AD11" s="98" t="e">
        <f ca="true">+IF(AND(ISNUMBER(OFFSET('Sanitation Data'!$E$11,0,10*ROW('Sanitation Data'!E5))),'Data Summary'!CS11="Yes"),OFFSET('Sanitation Data'!$E$11,0,10*ROW('Sanitation Data'!E5)),NA())</f>
        <v>#N/A</v>
      </c>
      <c r="AE11" s="98" t="e">
        <f ca="true">+IF(AND(ISNUMBER(OFFSET('Sanitation Data'!$E$12,0,10*ROW('Sanitation Data'!E5))),'Data Summary'!CT11="Yes"),OFFSET('Sanitation Data'!$E$12,0,10*ROW('Sanitation Data'!E5)),NA())</f>
        <v>#N/A</v>
      </c>
      <c r="AF11" s="98" t="e">
        <f ca="true">+IF(AND(ISNUMBER(OFFSET('Sanitation Data'!$F$4,0,10*ROW('Sanitation Data'!F5))),'Data Summary'!CU11="Yes"),100-OFFSET('Sanitation Data'!$F$4,0,10*ROW('Sanitation Data'!F5)),NA())</f>
        <v>#N/A</v>
      </c>
      <c r="AG11" s="98" t="e">
        <f ca="true">+IF(AND(ISNUMBER(OFFSET('Sanitation Data'!$F$6,0,10*ROW('Sanitation Data'!F5))),'Data Summary'!CV11="Yes"),OFFSET('Sanitation Data'!$F$6,0,10*ROW('Sanitation Data'!F5)),NA())</f>
        <v>#N/A</v>
      </c>
      <c r="AH11" s="98" t="e">
        <f ca="true">+IF(AND(ISNUMBER(OFFSET('Sanitation Data'!$F$10,0,10*ROW('Sanitation Data'!F5))),'Data Summary'!CW11="Yes"),OFFSET('Sanitation Data'!$F$10,0,10*ROW('Sanitation Data'!F5)),NA())</f>
        <v>#N/A</v>
      </c>
      <c r="AI11" s="98" t="e">
        <f ca="true">+IF(AND(ISNUMBER(OFFSET('Sanitation Data'!$F$11,0,10*ROW('Sanitation Data'!F5))),'Data Summary'!CX11="Yes"),OFFSET('Sanitation Data'!$F$11,0,10*ROW('Sanitation Data'!F5)),NA())</f>
        <v>#N/A</v>
      </c>
      <c r="AJ11" s="98" t="e">
        <f ca="true">+IF(AND(ISNUMBER(OFFSET('Sanitation Data'!$F$12,0,10*ROW('Sanitation Data'!F5))),'Data Summary'!CY11="Yes"),OFFSET('Sanitation Data'!$F$12,0,10*ROW('Sanitation Data'!F5)),NA())</f>
        <v>#N/A</v>
      </c>
      <c r="AK11" s="98" t="e">
        <f ca="true">+IF(AND(ISNUMBER(OFFSET('Sanitation Data'!$G$4,0,10*ROW('Sanitation Data'!G5))),'Data Summary'!CZ11="Yes"),100-OFFSET('Sanitation Data'!$G$4,0,10*ROW('Sanitation Data'!G5)),NA())</f>
        <v>#N/A</v>
      </c>
      <c r="AL11" s="98" t="e">
        <f ca="true">+IF(AND(ISNUMBER(OFFSET('Sanitation Data'!$G$6,0,10*ROW('Sanitation Data'!G5))),'Data Summary'!DA11="Yes"),OFFSET('Sanitation Data'!$G$6,0,10*ROW('Sanitation Data'!G5)),NA())</f>
        <v>#N/A</v>
      </c>
      <c r="AM11" s="98" t="e">
        <f ca="true">+IF(AND(ISNUMBER(OFFSET('Sanitation Data'!$G$10,0,10*ROW('Sanitation Data'!G5))),'Data Summary'!DB11="Yes"),OFFSET('Sanitation Data'!$G$10,0,10*ROW('Sanitation Data'!G5)),NA())</f>
        <v>#N/A</v>
      </c>
      <c r="AN11" s="98" t="e">
        <f ca="true">+IF(AND(ISNUMBER(OFFSET('Sanitation Data'!$G$11,0,10*ROW('Sanitation Data'!G5))),'Data Summary'!DC11="Yes"),OFFSET('Sanitation Data'!$G$11,0,10*ROW('Sanitation Data'!G5)),NA())</f>
        <v>#N/A</v>
      </c>
      <c r="AO11" s="98" t="e">
        <f ca="true">+IF(AND(ISNUMBER(OFFSET('Sanitation Data'!$G$12,0,10*ROW('Sanitation Data'!G5))),'Data Summary'!DD11="Yes"),OFFSET('Sanitation Data'!$G$12,0,10*ROW('Sanitation Data'!G5)),NA())</f>
        <v>#N/A</v>
      </c>
      <c r="AP11" s="98">
        <f ca="true">+IF(AND(ISNUMBER(OFFSET('Sanitation Data'!$H$4,0,10*ROW('Sanitation Data'!H5))),'Data Summary'!DE11="Yes"),100-OFFSET('Sanitation Data'!$H$4,0,10*ROW('Sanitation Data'!H5)),NA())</f>
        <v>52.39</v>
      </c>
      <c r="AQ11" s="98" t="e">
        <f ca="true">+IF(AND(ISNUMBER(OFFSET('Sanitation Data'!$H$6,0,10*ROW('Sanitation Data'!H5))),'Data Summary'!DF11="Yes"),OFFSET('Sanitation Data'!$H$6,0,10*ROW('Sanitation Data'!H5)),NA())</f>
        <v>#N/A</v>
      </c>
      <c r="AR11" s="98" t="e">
        <f ca="true">+IF(AND(ISNUMBER(OFFSET('Sanitation Data'!$H$10,0,10*ROW('Sanitation Data'!H5))),'Data Summary'!DG11="Yes"),OFFSET('Sanitation Data'!$H$10,0,10*ROW('Sanitation Data'!H5)),NA())</f>
        <v>#N/A</v>
      </c>
      <c r="AS11" s="98" t="e">
        <f ca="true">+IF(AND(ISNUMBER(OFFSET('Sanitation Data'!$H$11,0,10*ROW('Sanitation Data'!H5))),'Data Summary'!DH11="Yes"),OFFSET('Sanitation Data'!$H$11,0,10*ROW('Sanitation Data'!H5)),NA())</f>
        <v>#N/A</v>
      </c>
      <c r="AT11" s="98" t="e">
        <f ca="true">+IF(AND(ISNUMBER(OFFSET('Sanitation Data'!$H$12,0,10*ROW('Sanitation Data'!H5))),'Data Summary'!DI11="Yes"),OFFSET('Sanitation Data'!$H$12,0,10*ROW('Sanitation Data'!H5)),NA())</f>
        <v>#N/A</v>
      </c>
      <c r="AU11" s="98" t="e">
        <f ca="true">+IF(AND(ISNUMBER(OFFSET('Sanitation Data'!$I$4,0,10*ROW('Sanitation Data'!I5))),'Data Summary'!DJ11="Yes"),100-OFFSET('Sanitation Data'!$I$4,0,10*ROW('Sanitation Data'!I5)),NA())</f>
        <v>#N/A</v>
      </c>
      <c r="AV11" s="98" t="e">
        <f ca="true">+IF(AND(ISNUMBER(OFFSET('Sanitation Data'!$I$6,0,10*ROW('Sanitation Data'!I5))),'Data Summary'!DK11="Yes"),OFFSET('Sanitation Data'!$I$6,0,10*ROW('Sanitation Data'!I5)),NA())</f>
        <v>#N/A</v>
      </c>
      <c r="AW11" s="98" t="e">
        <f ca="true">+IF(AND(ISNUMBER(OFFSET('Sanitation Data'!$I$10,0,10*ROW('Sanitation Data'!I5))),'Data Summary'!DL11="Yes"),OFFSET('Sanitation Data'!$I$10,0,10*ROW('Sanitation Data'!I5)),NA())</f>
        <v>#N/A</v>
      </c>
      <c r="AX11" s="98" t="e">
        <f ca="true">+IF(AND(ISNUMBER(OFFSET('Sanitation Data'!$I$11,0,10*ROW('Sanitation Data'!I5))),'Data Summary'!DM11="Yes"),OFFSET('Sanitation Data'!$I$11,0,10*ROW('Sanitation Data'!I5)),NA())</f>
        <v>#N/A</v>
      </c>
      <c r="AY11" s="98" t="e">
        <f ca="true">+IF(AND(ISNUMBER(OFFSET('Sanitation Data'!$I$12,0,10*ROW('Sanitation Data'!I5))),'Data Summary'!DN11="Yes"),OFFSET('Sanitation Data'!$I$12,0,10*ROW('Sanitation Data'!I5)),NA())</f>
        <v>#N/A</v>
      </c>
      <c r="AZ11" s="99" t="e">
        <f ca="true">+IF(AND(ISNUMBER(OFFSET('Hygiene Data'!$D$5,0,10*ROW('Hygiene Data'!D5))),'Data Summary'!DO11="Yes"),OFFSET('Hygiene Data'!$D$5,0,10*ROW('Hygiene Data'!D5)),NA())</f>
        <v>#N/A</v>
      </c>
      <c r="BA11" s="99" t="e">
        <f ca="true">+IF(AND(ISNUMBER(OFFSET('Hygiene Data'!$D$7,0,10*ROW('Hygiene Data'!D5))),'Data Summary'!DP11="Yes"),OFFSET('Hygiene Data'!$D$7,0,10*ROW('Hygiene Data'!D5)),NA())</f>
        <v>#N/A</v>
      </c>
      <c r="BB11" s="99" t="e">
        <f ca="true">+IF(AND(ISNUMBER(OFFSET('Hygiene Data'!$D$9,0,10*ROW('Hygiene Data'!D5))),'Data Summary'!DQ11="Yes"),OFFSET('Hygiene Data'!$D$9,0,10*ROW('Hygiene Data'!D5)),NA())</f>
        <v>#N/A</v>
      </c>
      <c r="BC11" s="99" t="e">
        <f ca="true">+IF(AND(ISNUMBER(OFFSET('Hygiene Data'!$E$5,0,10*ROW('Hygiene Data'!E5))),'Data Summary'!DR11="Yes"),OFFSET('Hygiene Data'!$E$5,0,10*ROW('Hygiene Data'!E5)),NA())</f>
        <v>#N/A</v>
      </c>
      <c r="BD11" s="99" t="e">
        <f ca="true">+IF(AND(ISNUMBER(OFFSET('Hygiene Data'!$E$7,0,10*ROW('Hygiene Data'!E5))),'Data Summary'!DS11="Yes"),OFFSET('Hygiene Data'!$E$7,0,10*ROW('Hygiene Data'!E5)),NA())</f>
        <v>#N/A</v>
      </c>
      <c r="BE11" s="99" t="e">
        <f ca="true">+IF(AND(ISNUMBER(OFFSET('Hygiene Data'!$E$9,0,10*ROW('Hygiene Data'!E5))),'Data Summary'!DT11="Yes"),OFFSET('Hygiene Data'!$E$9,0,10*ROW('Hygiene Data'!E5)),NA())</f>
        <v>#N/A</v>
      </c>
      <c r="BF11" s="99" t="e">
        <f ca="true">+IF(AND(ISNUMBER(OFFSET('Hygiene Data'!$F$5,0,10*ROW('Hygiene Data'!F5))),'Data Summary'!DU11="Yes"),OFFSET('Hygiene Data'!$F$5,0,10*ROW('Hygiene Data'!F5)),NA())</f>
        <v>#N/A</v>
      </c>
      <c r="BG11" s="99" t="e">
        <f ca="true">+IF(AND(ISNUMBER(OFFSET('Hygiene Data'!$F$7,0,10*ROW('Hygiene Data'!F5))),'Data Summary'!DV11="Yes"),OFFSET('Hygiene Data'!$F$7,0,10*ROW('Hygiene Data'!F5)),NA())</f>
        <v>#N/A</v>
      </c>
      <c r="BH11" s="99" t="e">
        <f ca="true">+IF(AND(ISNUMBER(OFFSET('Hygiene Data'!$F$9,0,10*ROW('Hygiene Data'!F5))),'Data Summary'!DW11="Yes"),OFFSET('Hygiene Data'!$F$9,0,10*ROW('Hygiene Data'!F5)),NA())</f>
        <v>#N/A</v>
      </c>
      <c r="BI11" s="99" t="e">
        <f ca="true">+IF(AND(ISNUMBER(OFFSET('Hygiene Data'!$G$5,0,10*ROW('Hygiene Data'!G5))),'Data Summary'!DX11="Yes"),OFFSET('Hygiene Data'!$G$5,0,10*ROW('Hygiene Data'!G5)),NA())</f>
        <v>#N/A</v>
      </c>
      <c r="BJ11" s="99" t="e">
        <f ca="true">+IF(AND(ISNUMBER(OFFSET('Hygiene Data'!$G$7,0,10*ROW('Hygiene Data'!G5))),'Data Summary'!DY11="Yes"),OFFSET('Hygiene Data'!$G$7,0,10*ROW('Hygiene Data'!G5)),NA())</f>
        <v>#N/A</v>
      </c>
      <c r="BK11" s="99" t="e">
        <f ca="true">+IF(AND(ISNUMBER(OFFSET('Hygiene Data'!$G$9,0,10*ROW('Hygiene Data'!G5))),'Data Summary'!DZ11="Yes"),OFFSET('Hygiene Data'!$G$9,0,10*ROW('Hygiene Data'!G5)),NA())</f>
        <v>#N/A</v>
      </c>
      <c r="BL11" s="99" t="e">
        <f ca="true">+IF(AND(ISNUMBER(OFFSET('Hygiene Data'!$H$5,0,10*ROW('Hygiene Data'!H5))),'Data Summary'!EA11="Yes"),OFFSET('Hygiene Data'!$H$5,0,10*ROW('Hygiene Data'!H5)),NA())</f>
        <v>#N/A</v>
      </c>
      <c r="BM11" s="99" t="e">
        <f ca="true">+IF(AND(ISNUMBER(OFFSET('Hygiene Data'!$H$7,0,10*ROW('Hygiene Data'!H5))),'Data Summary'!EB11="Yes"),OFFSET('Hygiene Data'!$H$7,0,10*ROW('Hygiene Data'!H5)),NA())</f>
        <v>#N/A</v>
      </c>
      <c r="BN11" s="99" t="e">
        <f ca="true">+IF(AND(ISNUMBER(OFFSET('Hygiene Data'!$H$9,0,10*ROW('Hygiene Data'!H5))),'Data Summary'!EC11="Yes"),OFFSET('Hygiene Data'!$H$9,0,10*ROW('Hygiene Data'!H5)),NA())</f>
        <v>#N/A</v>
      </c>
      <c r="BO11" s="99" t="e">
        <f ca="true">+IF(AND(ISNUMBER(OFFSET('Hygiene Data'!$I$5,0,10*ROW('Hygiene Data'!I5))),'Data Summary'!ED11="Yes"),OFFSET('Hygiene Data'!$I$5,0,10*ROW('Hygiene Data'!I5)),NA())</f>
        <v>#N/A</v>
      </c>
      <c r="BP11" s="99" t="e">
        <f ca="true">+IF(AND(ISNUMBER(OFFSET('Hygiene Data'!$I$7,0,10*ROW('Hygiene Data'!I5))),'Data Summary'!EE11="Yes"),OFFSET('Hygiene Data'!$I$7,0,10*ROW('Hygiene Data'!I5)),NA())</f>
        <v>#N/A</v>
      </c>
      <c r="BQ11" s="99" t="e">
        <f ca="true">+IF(AND(ISNUMBER(OFFSET('Hygiene Data'!$I$9,0,10*ROW('Hygiene Data'!I5))),'Data Summary'!EF11="Yes"),OFFSET('Hygiene Data'!$I$9,0,10*ROW('Hygiene Data'!I5)),NA())</f>
        <v>#N/A</v>
      </c>
    </row>
    <row xmlns:x14ac="http://schemas.microsoft.com/office/spreadsheetml/2009/9/ac" r="12" x14ac:dyDescent="0.2">
      <c r="A12" s="363" t="str">
        <f ca="true">+RIGHT('Data Summary'!A12,LEN('Data Summary'!A12)-9)</f>
        <v>EMIS</v>
      </c>
      <c r="B12" s="38" t="str">
        <f ca="true">+IF(ISTEXT('Data Summary'!B12),'Data Summary'!B12,"")</f>
        <v>EMIS</v>
      </c>
      <c r="C12" s="361">
        <f ca="true">+VALUE('Data Summary'!C12)</f>
        <v>2007</v>
      </c>
      <c r="D12" s="97">
        <f ca="true">+IF(AND(ISNUMBER(OFFSET('Water Data'!$D$4,0,10*ROW('Water Data'!D6))),'Data Summary'!BS12="Yes"),100-OFFSET('Water Data'!$D$4,0,10*ROW('Water Data'!D6)),NA())</f>
        <v>84.87</v>
      </c>
      <c r="E12" s="97">
        <f ca="true">+IF(AND(ISNUMBER(OFFSET('Water Data'!$D$6,0,10*ROW('Water Data'!D6))),'Data Summary'!BT12="Yes"),OFFSET('Water Data'!$D$6,0,10*ROW('Water Data'!D6)),NA())</f>
        <v>78.474999999999994</v>
      </c>
      <c r="F12" s="97" t="e">
        <f ca="true">+IF(AND(ISNUMBER(OFFSET('Water Data'!$D$9,0,10*ROW('Water Data'!D6))),'Data Summary'!BU12="Yes"),OFFSET('Water Data'!$D$9,0,10*ROW('Water Data'!D6)),NA())</f>
        <v>#N/A</v>
      </c>
      <c r="G12" s="97">
        <f ca="true">+IF(AND(ISNUMBER(OFFSET('Water Data'!$E$4,0,10*ROW('Water Data'!E6))),'Data Summary'!BV12="Yes"),100-OFFSET('Water Data'!$E$4,0,10*ROW('Water Data'!E6)),NA())</f>
        <v>90</v>
      </c>
      <c r="H12" s="97">
        <f ca="true">+IF(AND(ISNUMBER(OFFSET('Water Data'!$E$6,0,10*ROW('Water Data'!E6))),'Data Summary'!BW12="Yes"),OFFSET('Water Data'!$E$6,0,10*ROW('Water Data'!E6)),NA())</f>
        <v>83.48</v>
      </c>
      <c r="I12" s="97" t="e">
        <f ca="true">+IF(AND(ISNUMBER(OFFSET('Water Data'!$E$9,0,10*ROW('Water Data'!E6))),'Data Summary'!BX12="Yes"),OFFSET('Water Data'!$E$9,0,10*ROW('Water Data'!E6)),NA())</f>
        <v>#N/A</v>
      </c>
      <c r="J12" s="97">
        <f ca="true">+IF(AND(ISNUMBER(OFFSET('Water Data'!$F$4,0,10*ROW('Water Data'!F6))),'Data Summary'!BY12="Yes"),100-OFFSET('Water Data'!$F$4,0,10*ROW('Water Data'!F6)),NA())</f>
        <v>84.28</v>
      </c>
      <c r="K12" s="97">
        <f ca="true">+IF(AND(ISNUMBER(OFFSET('Water Data'!$F$6,0,10*ROW('Water Data'!F6))),'Data Summary'!BZ12="Yes"),OFFSET('Water Data'!$F$6,0,10*ROW('Water Data'!F6)),NA())</f>
        <v>77.88</v>
      </c>
      <c r="L12" s="97" t="e">
        <f ca="true">+IF(AND(ISNUMBER(OFFSET('Water Data'!$F$9,0,10*ROW('Water Data'!F6))),'Data Summary'!CA12="Yes"),OFFSET('Water Data'!$F$9,0,10*ROW('Water Data'!F6)),NA())</f>
        <v>#N/A</v>
      </c>
      <c r="M12" s="97" t="e">
        <f ca="true">+IF(AND(ISNUMBER(OFFSET('Water Data'!$G$4,0,10*ROW('Water Data'!G6))),'Data Summary'!CB12="Yes"),100-OFFSET('Water Data'!$G$4,0,10*ROW('Water Data'!G6)),NA())</f>
        <v>#N/A</v>
      </c>
      <c r="N12" s="97" t="e">
        <f ca="true">+IF(AND(ISNUMBER(OFFSET('Water Data'!$G$6,0,10*ROW('Water Data'!G6))),'Data Summary'!CC12="Yes"),OFFSET('Water Data'!$G$6,0,10*ROW('Water Data'!G6)),NA())</f>
        <v>#N/A</v>
      </c>
      <c r="O12" s="97" t="e">
        <f ca="true">+IF(AND(ISNUMBER(OFFSET('Water Data'!$G$9,0,10*ROW('Water Data'!G6))),'Data Summary'!CD12="Yes"),OFFSET('Water Data'!$G$9,0,10*ROW('Water Data'!G6)),NA())</f>
        <v>#N/A</v>
      </c>
      <c r="P12" s="97">
        <f ca="true">+IF(AND(ISNUMBER(OFFSET('Water Data'!$H$4,0,10*ROW('Water Data'!H6))),'Data Summary'!CE12="Yes"),100-OFFSET('Water Data'!$H$4,0,10*ROW('Water Data'!H6)),NA())</f>
        <v>84.87</v>
      </c>
      <c r="Q12" s="97">
        <f ca="true">+IF(AND(ISNUMBER(OFFSET('Water Data'!$H$6,0,10*ROW('Water Data'!H6))),'Data Summary'!CF12="Yes"),OFFSET('Water Data'!$H$6,0,10*ROW('Water Data'!H6)),NA())</f>
        <v>78.474999999999994</v>
      </c>
      <c r="R12" s="97" t="e">
        <f ca="true">+IF(AND(ISNUMBER(OFFSET('Water Data'!$H$9,0,10*ROW('Water Data'!H6))),'Data Summary'!CG12="Yes"),OFFSET('Water Data'!$H$9,0,10*ROW('Water Data'!H6)),NA())</f>
        <v>#N/A</v>
      </c>
      <c r="S12" s="97" t="e">
        <f ca="true">+IF(AND(ISNUMBER(OFFSET('Water Data'!$I$4,0,10*ROW('Water Data'!I6))),'Data Summary'!CH12="Yes"),100-OFFSET('Water Data'!$I$4,0,10*ROW('Water Data'!I6)),NA())</f>
        <v>#N/A</v>
      </c>
      <c r="T12" s="97" t="e">
        <f ca="true">+IF(AND(ISNUMBER(OFFSET('Water Data'!$I$6,0,10*ROW('Water Data'!I6))),'Data Summary'!CI12="Yes"),OFFSET('Water Data'!$I$6,0,10*ROW('Water Data'!I6)),NA())</f>
        <v>#N/A</v>
      </c>
      <c r="U12" s="97" t="e">
        <f ca="true">+IF(AND(ISNUMBER(OFFSET('Water Data'!$I$9,0,10*ROW('Water Data'!I6))),'Data Summary'!CJ12="Yes"),OFFSET('Water Data'!$I$9,0,10*ROW('Water Data'!I6)),NA())</f>
        <v>#N/A</v>
      </c>
      <c r="V12" s="98">
        <f ca="true">+IF(AND(ISNUMBER(OFFSET('Sanitation Data'!$D$4,0,10*ROW('Sanitation Data'!D6))),'Data Summary'!CK12="Yes"),100-OFFSET('Sanitation Data'!$D$4,0,10*ROW('Sanitation Data'!D6)),NA())</f>
        <v>58.13</v>
      </c>
      <c r="W12" s="98" t="e">
        <f ca="true">+IF(AND(ISNUMBER(OFFSET('Sanitation Data'!$D$6,0,10*ROW('Sanitation Data'!D6))),'Data Summary'!CL12="Yes"),OFFSET('Sanitation Data'!$D$6,0,10*ROW('Sanitation Data'!D6)),NA())</f>
        <v>#N/A</v>
      </c>
      <c r="X12" s="98" t="e">
        <f ca="true">+IF(AND(ISNUMBER(OFFSET('Sanitation Data'!$D$10,0,10*ROW('Sanitation Data'!D6))),'Data Summary'!CM12="Yes"),OFFSET('Sanitation Data'!$D$10,0,10*ROW('Sanitation Data'!D6)),NA())</f>
        <v>#N/A</v>
      </c>
      <c r="Y12" s="98" t="e">
        <f ca="true">+IF(AND(ISNUMBER(OFFSET('Sanitation Data'!$D$11,0,10*ROW('Sanitation Data'!D6))),'Data Summary'!CN12="Yes"),OFFSET('Sanitation Data'!$D$11,0,10*ROW('Sanitation Data'!D6)),NA())</f>
        <v>#N/A</v>
      </c>
      <c r="Z12" s="98" t="e">
        <f ca="true">+IF(AND(ISNUMBER(OFFSET('Sanitation Data'!$D$12,0,10*ROW('Sanitation Data'!D6))),'Data Summary'!CO12="Yes"),OFFSET('Sanitation Data'!$D$12,0,10*ROW('Sanitation Data'!D6)),NA())</f>
        <v>#N/A</v>
      </c>
      <c r="AA12" s="98">
        <f ca="true">+IF(AND(ISNUMBER(OFFSET('Sanitation Data'!$E$4,0,10*ROW('Sanitation Data'!E6))),'Data Summary'!CP12="Yes"),100-OFFSET('Sanitation Data'!$E$4,0,10*ROW('Sanitation Data'!E6)),NA())</f>
        <v>68.89</v>
      </c>
      <c r="AB12" s="98" t="e">
        <f ca="true">+IF(AND(ISNUMBER(OFFSET('Sanitation Data'!$E$6,0,10*ROW('Sanitation Data'!E6))),'Data Summary'!CQ12="Yes"),OFFSET('Sanitation Data'!$E$6,0,10*ROW('Sanitation Data'!E6)),NA())</f>
        <v>#N/A</v>
      </c>
      <c r="AC12" s="98" t="e">
        <f ca="true">+IF(AND(ISNUMBER(OFFSET('Sanitation Data'!$E$10,0,10*ROW('Sanitation Data'!E6))),'Data Summary'!CR12="Yes"),OFFSET('Sanitation Data'!$E$10,0,10*ROW('Sanitation Data'!E6)),NA())</f>
        <v>#N/A</v>
      </c>
      <c r="AD12" s="98" t="e">
        <f ca="true">+IF(AND(ISNUMBER(OFFSET('Sanitation Data'!$E$11,0,10*ROW('Sanitation Data'!E6))),'Data Summary'!CS12="Yes"),OFFSET('Sanitation Data'!$E$11,0,10*ROW('Sanitation Data'!E6)),NA())</f>
        <v>#N/A</v>
      </c>
      <c r="AE12" s="98" t="e">
        <f ca="true">+IF(AND(ISNUMBER(OFFSET('Sanitation Data'!$E$12,0,10*ROW('Sanitation Data'!E6))),'Data Summary'!CT12="Yes"),OFFSET('Sanitation Data'!$E$12,0,10*ROW('Sanitation Data'!E6)),NA())</f>
        <v>#N/A</v>
      </c>
      <c r="AF12" s="98">
        <f ca="true">+IF(AND(ISNUMBER(OFFSET('Sanitation Data'!$F$4,0,10*ROW('Sanitation Data'!F6))),'Data Summary'!CU12="Yes"),100-OFFSET('Sanitation Data'!$F$4,0,10*ROW('Sanitation Data'!F6)),NA())</f>
        <v>56.66</v>
      </c>
      <c r="AG12" s="98" t="e">
        <f ca="true">+IF(AND(ISNUMBER(OFFSET('Sanitation Data'!$F$6,0,10*ROW('Sanitation Data'!F6))),'Data Summary'!CV12="Yes"),OFFSET('Sanitation Data'!$F$6,0,10*ROW('Sanitation Data'!F6)),NA())</f>
        <v>#N/A</v>
      </c>
      <c r="AH12" s="98" t="e">
        <f ca="true">+IF(AND(ISNUMBER(OFFSET('Sanitation Data'!$F$10,0,10*ROW('Sanitation Data'!F6))),'Data Summary'!CW12="Yes"),OFFSET('Sanitation Data'!$F$10,0,10*ROW('Sanitation Data'!F6)),NA())</f>
        <v>#N/A</v>
      </c>
      <c r="AI12" s="98" t="e">
        <f ca="true">+IF(AND(ISNUMBER(OFFSET('Sanitation Data'!$F$11,0,10*ROW('Sanitation Data'!F6))),'Data Summary'!CX12="Yes"),OFFSET('Sanitation Data'!$F$11,0,10*ROW('Sanitation Data'!F6)),NA())</f>
        <v>#N/A</v>
      </c>
      <c r="AJ12" s="98" t="e">
        <f ca="true">+IF(AND(ISNUMBER(OFFSET('Sanitation Data'!$F$12,0,10*ROW('Sanitation Data'!F6))),'Data Summary'!CY12="Yes"),OFFSET('Sanitation Data'!$F$12,0,10*ROW('Sanitation Data'!F6)),NA())</f>
        <v>#N/A</v>
      </c>
      <c r="AK12" s="98" t="e">
        <f ca="true">+IF(AND(ISNUMBER(OFFSET('Sanitation Data'!$G$4,0,10*ROW('Sanitation Data'!G6))),'Data Summary'!CZ12="Yes"),100-OFFSET('Sanitation Data'!$G$4,0,10*ROW('Sanitation Data'!G6)),NA())</f>
        <v>#N/A</v>
      </c>
      <c r="AL12" s="98" t="e">
        <f ca="true">+IF(AND(ISNUMBER(OFFSET('Sanitation Data'!$G$6,0,10*ROW('Sanitation Data'!G6))),'Data Summary'!DA12="Yes"),OFFSET('Sanitation Data'!$G$6,0,10*ROW('Sanitation Data'!G6)),NA())</f>
        <v>#N/A</v>
      </c>
      <c r="AM12" s="98" t="e">
        <f ca="true">+IF(AND(ISNUMBER(OFFSET('Sanitation Data'!$G$10,0,10*ROW('Sanitation Data'!G6))),'Data Summary'!DB12="Yes"),OFFSET('Sanitation Data'!$G$10,0,10*ROW('Sanitation Data'!G6)),NA())</f>
        <v>#N/A</v>
      </c>
      <c r="AN12" s="98" t="e">
        <f ca="true">+IF(AND(ISNUMBER(OFFSET('Sanitation Data'!$G$11,0,10*ROW('Sanitation Data'!G6))),'Data Summary'!DC12="Yes"),OFFSET('Sanitation Data'!$G$11,0,10*ROW('Sanitation Data'!G6)),NA())</f>
        <v>#N/A</v>
      </c>
      <c r="AO12" s="98" t="e">
        <f ca="true">+IF(AND(ISNUMBER(OFFSET('Sanitation Data'!$G$12,0,10*ROW('Sanitation Data'!G6))),'Data Summary'!DD12="Yes"),OFFSET('Sanitation Data'!$G$12,0,10*ROW('Sanitation Data'!G6)),NA())</f>
        <v>#N/A</v>
      </c>
      <c r="AP12" s="98">
        <f ca="true">+IF(AND(ISNUMBER(OFFSET('Sanitation Data'!$H$4,0,10*ROW('Sanitation Data'!H6))),'Data Summary'!DE12="Yes"),100-OFFSET('Sanitation Data'!$H$4,0,10*ROW('Sanitation Data'!H6)),NA())</f>
        <v>58.13</v>
      </c>
      <c r="AQ12" s="98" t="e">
        <f ca="true">+IF(AND(ISNUMBER(OFFSET('Sanitation Data'!$H$6,0,10*ROW('Sanitation Data'!H6))),'Data Summary'!DF12="Yes"),OFFSET('Sanitation Data'!$H$6,0,10*ROW('Sanitation Data'!H6)),NA())</f>
        <v>#N/A</v>
      </c>
      <c r="AR12" s="98" t="e">
        <f ca="true">+IF(AND(ISNUMBER(OFFSET('Sanitation Data'!$H$10,0,10*ROW('Sanitation Data'!H6))),'Data Summary'!DG12="Yes"),OFFSET('Sanitation Data'!$H$10,0,10*ROW('Sanitation Data'!H6)),NA())</f>
        <v>#N/A</v>
      </c>
      <c r="AS12" s="98" t="e">
        <f ca="true">+IF(AND(ISNUMBER(OFFSET('Sanitation Data'!$H$11,0,10*ROW('Sanitation Data'!H6))),'Data Summary'!DH12="Yes"),OFFSET('Sanitation Data'!$H$11,0,10*ROW('Sanitation Data'!H6)),NA())</f>
        <v>#N/A</v>
      </c>
      <c r="AT12" s="98" t="e">
        <f ca="true">+IF(AND(ISNUMBER(OFFSET('Sanitation Data'!$H$12,0,10*ROW('Sanitation Data'!H6))),'Data Summary'!DI12="Yes"),OFFSET('Sanitation Data'!$H$12,0,10*ROW('Sanitation Data'!H6)),NA())</f>
        <v>#N/A</v>
      </c>
      <c r="AU12" s="98" t="e">
        <f ca="true">+IF(AND(ISNUMBER(OFFSET('Sanitation Data'!$I$4,0,10*ROW('Sanitation Data'!I6))),'Data Summary'!DJ12="Yes"),100-OFFSET('Sanitation Data'!$I$4,0,10*ROW('Sanitation Data'!I6)),NA())</f>
        <v>#N/A</v>
      </c>
      <c r="AV12" s="98" t="e">
        <f ca="true">+IF(AND(ISNUMBER(OFFSET('Sanitation Data'!$I$6,0,10*ROW('Sanitation Data'!I6))),'Data Summary'!DK12="Yes"),OFFSET('Sanitation Data'!$I$6,0,10*ROW('Sanitation Data'!I6)),NA())</f>
        <v>#N/A</v>
      </c>
      <c r="AW12" s="98" t="e">
        <f ca="true">+IF(AND(ISNUMBER(OFFSET('Sanitation Data'!$I$10,0,10*ROW('Sanitation Data'!I6))),'Data Summary'!DL12="Yes"),OFFSET('Sanitation Data'!$I$10,0,10*ROW('Sanitation Data'!I6)),NA())</f>
        <v>#N/A</v>
      </c>
      <c r="AX12" s="98" t="e">
        <f ca="true">+IF(AND(ISNUMBER(OFFSET('Sanitation Data'!$I$11,0,10*ROW('Sanitation Data'!I6))),'Data Summary'!DM12="Yes"),OFFSET('Sanitation Data'!$I$11,0,10*ROW('Sanitation Data'!I6)),NA())</f>
        <v>#N/A</v>
      </c>
      <c r="AY12" s="98" t="e">
        <f ca="true">+IF(AND(ISNUMBER(OFFSET('Sanitation Data'!$I$12,0,10*ROW('Sanitation Data'!I6))),'Data Summary'!DN12="Yes"),OFFSET('Sanitation Data'!$I$12,0,10*ROW('Sanitation Data'!I6)),NA())</f>
        <v>#N/A</v>
      </c>
      <c r="AZ12" s="99" t="e">
        <f ca="true">+IF(AND(ISNUMBER(OFFSET('Hygiene Data'!$D$5,0,10*ROW('Hygiene Data'!D6))),'Data Summary'!DO12="Yes"),OFFSET('Hygiene Data'!$D$5,0,10*ROW('Hygiene Data'!D6)),NA())</f>
        <v>#N/A</v>
      </c>
      <c r="BA12" s="99" t="e">
        <f ca="true">+IF(AND(ISNUMBER(OFFSET('Hygiene Data'!$D$7,0,10*ROW('Hygiene Data'!D6))),'Data Summary'!DP12="Yes"),OFFSET('Hygiene Data'!$D$7,0,10*ROW('Hygiene Data'!D6)),NA())</f>
        <v>#N/A</v>
      </c>
      <c r="BB12" s="99" t="e">
        <f ca="true">+IF(AND(ISNUMBER(OFFSET('Hygiene Data'!$D$9,0,10*ROW('Hygiene Data'!D6))),'Data Summary'!DQ12="Yes"),OFFSET('Hygiene Data'!$D$9,0,10*ROW('Hygiene Data'!D6)),NA())</f>
        <v>#N/A</v>
      </c>
      <c r="BC12" s="99" t="e">
        <f ca="true">+IF(AND(ISNUMBER(OFFSET('Hygiene Data'!$E$5,0,10*ROW('Hygiene Data'!E6))),'Data Summary'!DR12="Yes"),OFFSET('Hygiene Data'!$E$5,0,10*ROW('Hygiene Data'!E6)),NA())</f>
        <v>#N/A</v>
      </c>
      <c r="BD12" s="99" t="e">
        <f ca="true">+IF(AND(ISNUMBER(OFFSET('Hygiene Data'!$E$7,0,10*ROW('Hygiene Data'!E6))),'Data Summary'!DS12="Yes"),OFFSET('Hygiene Data'!$E$7,0,10*ROW('Hygiene Data'!E6)),NA())</f>
        <v>#N/A</v>
      </c>
      <c r="BE12" s="99" t="e">
        <f ca="true">+IF(AND(ISNUMBER(OFFSET('Hygiene Data'!$E$9,0,10*ROW('Hygiene Data'!E6))),'Data Summary'!DT12="Yes"),OFFSET('Hygiene Data'!$E$9,0,10*ROW('Hygiene Data'!E6)),NA())</f>
        <v>#N/A</v>
      </c>
      <c r="BF12" s="99" t="e">
        <f ca="true">+IF(AND(ISNUMBER(OFFSET('Hygiene Data'!$F$5,0,10*ROW('Hygiene Data'!F6))),'Data Summary'!DU12="Yes"),OFFSET('Hygiene Data'!$F$5,0,10*ROW('Hygiene Data'!F6)),NA())</f>
        <v>#N/A</v>
      </c>
      <c r="BG12" s="99" t="e">
        <f ca="true">+IF(AND(ISNUMBER(OFFSET('Hygiene Data'!$F$7,0,10*ROW('Hygiene Data'!F6))),'Data Summary'!DV12="Yes"),OFFSET('Hygiene Data'!$F$7,0,10*ROW('Hygiene Data'!F6)),NA())</f>
        <v>#N/A</v>
      </c>
      <c r="BH12" s="99" t="e">
        <f ca="true">+IF(AND(ISNUMBER(OFFSET('Hygiene Data'!$F$9,0,10*ROW('Hygiene Data'!F6))),'Data Summary'!DW12="Yes"),OFFSET('Hygiene Data'!$F$9,0,10*ROW('Hygiene Data'!F6)),NA())</f>
        <v>#N/A</v>
      </c>
      <c r="BI12" s="99" t="e">
        <f ca="true">+IF(AND(ISNUMBER(OFFSET('Hygiene Data'!$G$5,0,10*ROW('Hygiene Data'!G6))),'Data Summary'!DX12="Yes"),OFFSET('Hygiene Data'!$G$5,0,10*ROW('Hygiene Data'!G6)),NA())</f>
        <v>#N/A</v>
      </c>
      <c r="BJ12" s="99" t="e">
        <f ca="true">+IF(AND(ISNUMBER(OFFSET('Hygiene Data'!$G$7,0,10*ROW('Hygiene Data'!G6))),'Data Summary'!DY12="Yes"),OFFSET('Hygiene Data'!$G$7,0,10*ROW('Hygiene Data'!G6)),NA())</f>
        <v>#N/A</v>
      </c>
      <c r="BK12" s="99" t="e">
        <f ca="true">+IF(AND(ISNUMBER(OFFSET('Hygiene Data'!$G$9,0,10*ROW('Hygiene Data'!G6))),'Data Summary'!DZ12="Yes"),OFFSET('Hygiene Data'!$G$9,0,10*ROW('Hygiene Data'!G6)),NA())</f>
        <v>#N/A</v>
      </c>
      <c r="BL12" s="99" t="e">
        <f ca="true">+IF(AND(ISNUMBER(OFFSET('Hygiene Data'!$H$5,0,10*ROW('Hygiene Data'!H6))),'Data Summary'!EA12="Yes"),OFFSET('Hygiene Data'!$H$5,0,10*ROW('Hygiene Data'!H6)),NA())</f>
        <v>#N/A</v>
      </c>
      <c r="BM12" s="99" t="e">
        <f ca="true">+IF(AND(ISNUMBER(OFFSET('Hygiene Data'!$H$7,0,10*ROW('Hygiene Data'!H6))),'Data Summary'!EB12="Yes"),OFFSET('Hygiene Data'!$H$7,0,10*ROW('Hygiene Data'!H6)),NA())</f>
        <v>#N/A</v>
      </c>
      <c r="BN12" s="99" t="e">
        <f ca="true">+IF(AND(ISNUMBER(OFFSET('Hygiene Data'!$H$9,0,10*ROW('Hygiene Data'!H6))),'Data Summary'!EC12="Yes"),OFFSET('Hygiene Data'!$H$9,0,10*ROW('Hygiene Data'!H6)),NA())</f>
        <v>#N/A</v>
      </c>
      <c r="BO12" s="99" t="e">
        <f ca="true">+IF(AND(ISNUMBER(OFFSET('Hygiene Data'!$I$5,0,10*ROW('Hygiene Data'!I6))),'Data Summary'!ED12="Yes"),OFFSET('Hygiene Data'!$I$5,0,10*ROW('Hygiene Data'!I6)),NA())</f>
        <v>#N/A</v>
      </c>
      <c r="BP12" s="99" t="e">
        <f ca="true">+IF(AND(ISNUMBER(OFFSET('Hygiene Data'!$I$7,0,10*ROW('Hygiene Data'!I6))),'Data Summary'!EE12="Yes"),OFFSET('Hygiene Data'!$I$7,0,10*ROW('Hygiene Data'!I6)),NA())</f>
        <v>#N/A</v>
      </c>
      <c r="BQ12" s="99" t="e">
        <f ca="true">+IF(AND(ISNUMBER(OFFSET('Hygiene Data'!$I$9,0,10*ROW('Hygiene Data'!I6))),'Data Summary'!EF12="Yes"),OFFSET('Hygiene Data'!$I$9,0,10*ROW('Hygiene Data'!I6)),NA())</f>
        <v>#N/A</v>
      </c>
    </row>
    <row xmlns:x14ac="http://schemas.microsoft.com/office/spreadsheetml/2009/9/ac" r="13" x14ac:dyDescent="0.2">
      <c r="A13" s="363" t="str">
        <f ca="true">+RIGHT('Data Summary'!A13,LEN('Data Summary'!A13)-9)</f>
        <v>ASER</v>
      </c>
      <c r="B13" s="38" t="str">
        <f ca="true">+IF(ISTEXT('Data Summary'!B13),'Data Summary'!B13,"")</f>
        <v>Survey</v>
      </c>
      <c r="C13" s="361">
        <f ca="true">+VALUE('Data Summary'!C13)</f>
        <v>2007</v>
      </c>
      <c r="D13" s="97" t="e">
        <f ca="true">+IF(AND(ISNUMBER(OFFSET('Water Data'!$D$4,0,10*ROW('Water Data'!D7))),'Data Summary'!BS13="Yes"),100-OFFSET('Water Data'!$D$4,0,10*ROW('Water Data'!D7)),NA())</f>
        <v>#N/A</v>
      </c>
      <c r="E13" s="97" t="e">
        <f ca="true">+IF(AND(ISNUMBER(OFFSET('Water Data'!$D$6,0,10*ROW('Water Data'!D7))),'Data Summary'!BT13="Yes"),OFFSET('Water Data'!$D$6,0,10*ROW('Water Data'!D7)),NA())</f>
        <v>#N/A</v>
      </c>
      <c r="F13" s="97" t="e">
        <f ca="true">+IF(AND(ISNUMBER(OFFSET('Water Data'!$D$9,0,10*ROW('Water Data'!D7))),'Data Summary'!BU13="Yes"),OFFSET('Water Data'!$D$9,0,10*ROW('Water Data'!D7)),NA())</f>
        <v>#N/A</v>
      </c>
      <c r="G13" s="97" t="e">
        <f ca="true">+IF(AND(ISNUMBER(OFFSET('Water Data'!$E$4,0,10*ROW('Water Data'!E7))),'Data Summary'!BV13="Yes"),100-OFFSET('Water Data'!$E$4,0,10*ROW('Water Data'!E7)),NA())</f>
        <v>#N/A</v>
      </c>
      <c r="H13" s="97" t="e">
        <f ca="true">+IF(AND(ISNUMBER(OFFSET('Water Data'!$E$6,0,10*ROW('Water Data'!E7))),'Data Summary'!BW13="Yes"),OFFSET('Water Data'!$E$6,0,10*ROW('Water Data'!E7)),NA())</f>
        <v>#N/A</v>
      </c>
      <c r="I13" s="97" t="e">
        <f ca="true">+IF(AND(ISNUMBER(OFFSET('Water Data'!$E$9,0,10*ROW('Water Data'!E7))),'Data Summary'!BX13="Yes"),OFFSET('Water Data'!$E$9,0,10*ROW('Water Data'!E7)),NA())</f>
        <v>#N/A</v>
      </c>
      <c r="J13" s="97" t="e">
        <f ca="true">+IF(AND(ISNUMBER(OFFSET('Water Data'!$F$4,0,10*ROW('Water Data'!F7))),'Data Summary'!BY13="Yes"),100-OFFSET('Water Data'!$F$4,0,10*ROW('Water Data'!F7)),NA())</f>
        <v>#N/A</v>
      </c>
      <c r="K13" s="97" t="e">
        <f ca="true">+IF(AND(ISNUMBER(OFFSET('Water Data'!$F$6,0,10*ROW('Water Data'!F7))),'Data Summary'!BZ13="Yes"),OFFSET('Water Data'!$F$6,0,10*ROW('Water Data'!F7)),NA())</f>
        <v>#N/A</v>
      </c>
      <c r="L13" s="97" t="e">
        <f ca="true">+IF(AND(ISNUMBER(OFFSET('Water Data'!$F$9,0,10*ROW('Water Data'!F7))),'Data Summary'!CA13="Yes"),OFFSET('Water Data'!$F$9,0,10*ROW('Water Data'!F7)),NA())</f>
        <v>#N/A</v>
      </c>
      <c r="M13" s="97" t="e">
        <f ca="true">+IF(AND(ISNUMBER(OFFSET('Water Data'!$G$4,0,10*ROW('Water Data'!G7))),'Data Summary'!CB13="Yes"),100-OFFSET('Water Data'!$G$4,0,10*ROW('Water Data'!G7)),NA())</f>
        <v>#N/A</v>
      </c>
      <c r="N13" s="97" t="e">
        <f ca="true">+IF(AND(ISNUMBER(OFFSET('Water Data'!$G$6,0,10*ROW('Water Data'!G7))),'Data Summary'!CC13="Yes"),OFFSET('Water Data'!$G$6,0,10*ROW('Water Data'!G7)),NA())</f>
        <v>#N/A</v>
      </c>
      <c r="O13" s="97" t="e">
        <f ca="true">+IF(AND(ISNUMBER(OFFSET('Water Data'!$G$9,0,10*ROW('Water Data'!G7))),'Data Summary'!CD13="Yes"),OFFSET('Water Data'!$G$9,0,10*ROW('Water Data'!G7)),NA())</f>
        <v>#N/A</v>
      </c>
      <c r="P13" s="97" t="e">
        <f ca="true">+IF(AND(ISNUMBER(OFFSET('Water Data'!$H$4,0,10*ROW('Water Data'!H7))),'Data Summary'!CE13="Yes"),100-OFFSET('Water Data'!$H$4,0,10*ROW('Water Data'!H7)),NA())</f>
        <v>#N/A</v>
      </c>
      <c r="Q13" s="97" t="e">
        <f ca="true">+IF(AND(ISNUMBER(OFFSET('Water Data'!$H$6,0,10*ROW('Water Data'!H7))),'Data Summary'!CF13="Yes"),OFFSET('Water Data'!$H$6,0,10*ROW('Water Data'!H7)),NA())</f>
        <v>#N/A</v>
      </c>
      <c r="R13" s="97" t="e">
        <f ca="true">+IF(AND(ISNUMBER(OFFSET('Water Data'!$H$9,0,10*ROW('Water Data'!H7))),'Data Summary'!CG13="Yes"),OFFSET('Water Data'!$H$9,0,10*ROW('Water Data'!H7)),NA())</f>
        <v>#N/A</v>
      </c>
      <c r="S13" s="97" t="e">
        <f ca="true">+IF(AND(ISNUMBER(OFFSET('Water Data'!$I$4,0,10*ROW('Water Data'!I7))),'Data Summary'!CH13="Yes"),100-OFFSET('Water Data'!$I$4,0,10*ROW('Water Data'!I7)),NA())</f>
        <v>#N/A</v>
      </c>
      <c r="T13" s="97" t="e">
        <f ca="true">+IF(AND(ISNUMBER(OFFSET('Water Data'!$I$6,0,10*ROW('Water Data'!I7))),'Data Summary'!CI13="Yes"),OFFSET('Water Data'!$I$6,0,10*ROW('Water Data'!I7)),NA())</f>
        <v>#N/A</v>
      </c>
      <c r="U13" s="97" t="e">
        <f ca="true">+IF(AND(ISNUMBER(OFFSET('Water Data'!$I$9,0,10*ROW('Water Data'!I7))),'Data Summary'!CJ13="Yes"),OFFSET('Water Data'!$I$9,0,10*ROW('Water Data'!I7)),NA())</f>
        <v>#N/A</v>
      </c>
      <c r="V13" s="98" t="e">
        <f ca="true">+IF(AND(ISNUMBER(OFFSET('Sanitation Data'!$D$4,0,10*ROW('Sanitation Data'!D7))),'Data Summary'!CK13="Yes"),100-OFFSET('Sanitation Data'!$D$4,0,10*ROW('Sanitation Data'!D7)),NA())</f>
        <v>#N/A</v>
      </c>
      <c r="W13" s="98" t="e">
        <f ca="true">+IF(AND(ISNUMBER(OFFSET('Sanitation Data'!$D$6,0,10*ROW('Sanitation Data'!D7))),'Data Summary'!CL13="Yes"),OFFSET('Sanitation Data'!$D$6,0,10*ROW('Sanitation Data'!D7)),NA())</f>
        <v>#N/A</v>
      </c>
      <c r="X13" s="98" t="e">
        <f ca="true">+IF(AND(ISNUMBER(OFFSET('Sanitation Data'!$D$10,0,10*ROW('Sanitation Data'!D7))),'Data Summary'!CM13="Yes"),OFFSET('Sanitation Data'!$D$10,0,10*ROW('Sanitation Data'!D7)),NA())</f>
        <v>#N/A</v>
      </c>
      <c r="Y13" s="98" t="e">
        <f ca="true">+IF(AND(ISNUMBER(OFFSET('Sanitation Data'!$D$11,0,10*ROW('Sanitation Data'!D7))),'Data Summary'!CN13="Yes"),OFFSET('Sanitation Data'!$D$11,0,10*ROW('Sanitation Data'!D7)),NA())</f>
        <v>#N/A</v>
      </c>
      <c r="Z13" s="98" t="e">
        <f ca="true">+IF(AND(ISNUMBER(OFFSET('Sanitation Data'!$D$12,0,10*ROW('Sanitation Data'!D7))),'Data Summary'!CO13="Yes"),OFFSET('Sanitation Data'!$D$12,0,10*ROW('Sanitation Data'!D7)),NA())</f>
        <v>#N/A</v>
      </c>
      <c r="AA13" s="98" t="e">
        <f ca="true">+IF(AND(ISNUMBER(OFFSET('Sanitation Data'!$E$4,0,10*ROW('Sanitation Data'!E7))),'Data Summary'!CP13="Yes"),100-OFFSET('Sanitation Data'!$E$4,0,10*ROW('Sanitation Data'!E7)),NA())</f>
        <v>#N/A</v>
      </c>
      <c r="AB13" s="98" t="e">
        <f ca="true">+IF(AND(ISNUMBER(OFFSET('Sanitation Data'!$E$6,0,10*ROW('Sanitation Data'!E7))),'Data Summary'!CQ13="Yes"),OFFSET('Sanitation Data'!$E$6,0,10*ROW('Sanitation Data'!E7)),NA())</f>
        <v>#N/A</v>
      </c>
      <c r="AC13" s="98" t="e">
        <f ca="true">+IF(AND(ISNUMBER(OFFSET('Sanitation Data'!$E$10,0,10*ROW('Sanitation Data'!E7))),'Data Summary'!CR13="Yes"),OFFSET('Sanitation Data'!$E$10,0,10*ROW('Sanitation Data'!E7)),NA())</f>
        <v>#N/A</v>
      </c>
      <c r="AD13" s="98" t="e">
        <f ca="true">+IF(AND(ISNUMBER(OFFSET('Sanitation Data'!$E$11,0,10*ROW('Sanitation Data'!E7))),'Data Summary'!CS13="Yes"),OFFSET('Sanitation Data'!$E$11,0,10*ROW('Sanitation Data'!E7)),NA())</f>
        <v>#N/A</v>
      </c>
      <c r="AE13" s="98" t="e">
        <f ca="true">+IF(AND(ISNUMBER(OFFSET('Sanitation Data'!$E$12,0,10*ROW('Sanitation Data'!E7))),'Data Summary'!CT13="Yes"),OFFSET('Sanitation Data'!$E$12,0,10*ROW('Sanitation Data'!E7)),NA())</f>
        <v>#N/A</v>
      </c>
      <c r="AF13" s="98" t="e">
        <f ca="true">+IF(AND(ISNUMBER(OFFSET('Sanitation Data'!$F$4,0,10*ROW('Sanitation Data'!F7))),'Data Summary'!CU13="Yes"),100-OFFSET('Sanitation Data'!$F$4,0,10*ROW('Sanitation Data'!F7)),NA())</f>
        <v>#N/A</v>
      </c>
      <c r="AG13" s="98" t="e">
        <f ca="true">+IF(AND(ISNUMBER(OFFSET('Sanitation Data'!$F$6,0,10*ROW('Sanitation Data'!F7))),'Data Summary'!CV13="Yes"),OFFSET('Sanitation Data'!$F$6,0,10*ROW('Sanitation Data'!F7)),NA())</f>
        <v>#N/A</v>
      </c>
      <c r="AH13" s="98" t="e">
        <f ca="true">+IF(AND(ISNUMBER(OFFSET('Sanitation Data'!$F$10,0,10*ROW('Sanitation Data'!F7))),'Data Summary'!CW13="Yes"),OFFSET('Sanitation Data'!$F$10,0,10*ROW('Sanitation Data'!F7)),NA())</f>
        <v>#N/A</v>
      </c>
      <c r="AI13" s="98" t="e">
        <f ca="true">+IF(AND(ISNUMBER(OFFSET('Sanitation Data'!$F$11,0,10*ROW('Sanitation Data'!F7))),'Data Summary'!CX13="Yes"),OFFSET('Sanitation Data'!$F$11,0,10*ROW('Sanitation Data'!F7)),NA())</f>
        <v>#N/A</v>
      </c>
      <c r="AJ13" s="98" t="e">
        <f ca="true">+IF(AND(ISNUMBER(OFFSET('Sanitation Data'!$F$12,0,10*ROW('Sanitation Data'!F7))),'Data Summary'!CY13="Yes"),OFFSET('Sanitation Data'!$F$12,0,10*ROW('Sanitation Data'!F7)),NA())</f>
        <v>#N/A</v>
      </c>
      <c r="AK13" s="98" t="e">
        <f ca="true">+IF(AND(ISNUMBER(OFFSET('Sanitation Data'!$G$4,0,10*ROW('Sanitation Data'!G7))),'Data Summary'!CZ13="Yes"),100-OFFSET('Sanitation Data'!$G$4,0,10*ROW('Sanitation Data'!G7)),NA())</f>
        <v>#N/A</v>
      </c>
      <c r="AL13" s="98" t="e">
        <f ca="true">+IF(AND(ISNUMBER(OFFSET('Sanitation Data'!$G$6,0,10*ROW('Sanitation Data'!G7))),'Data Summary'!DA13="Yes"),OFFSET('Sanitation Data'!$G$6,0,10*ROW('Sanitation Data'!G7)),NA())</f>
        <v>#N/A</v>
      </c>
      <c r="AM13" s="98" t="e">
        <f ca="true">+IF(AND(ISNUMBER(OFFSET('Sanitation Data'!$G$10,0,10*ROW('Sanitation Data'!G7))),'Data Summary'!DB13="Yes"),OFFSET('Sanitation Data'!$G$10,0,10*ROW('Sanitation Data'!G7)),NA())</f>
        <v>#N/A</v>
      </c>
      <c r="AN13" s="98" t="e">
        <f ca="true">+IF(AND(ISNUMBER(OFFSET('Sanitation Data'!$G$11,0,10*ROW('Sanitation Data'!G7))),'Data Summary'!DC13="Yes"),OFFSET('Sanitation Data'!$G$11,0,10*ROW('Sanitation Data'!G7)),NA())</f>
        <v>#N/A</v>
      </c>
      <c r="AO13" s="98" t="e">
        <f ca="true">+IF(AND(ISNUMBER(OFFSET('Sanitation Data'!$G$12,0,10*ROW('Sanitation Data'!G7))),'Data Summary'!DD13="Yes"),OFFSET('Sanitation Data'!$G$12,0,10*ROW('Sanitation Data'!G7)),NA())</f>
        <v>#N/A</v>
      </c>
      <c r="AP13" s="98" t="e">
        <f ca="true">+IF(AND(ISNUMBER(OFFSET('Sanitation Data'!$H$4,0,10*ROW('Sanitation Data'!H7))),'Data Summary'!DE13="Yes"),100-OFFSET('Sanitation Data'!$H$4,0,10*ROW('Sanitation Data'!H7)),NA())</f>
        <v>#N/A</v>
      </c>
      <c r="AQ13" s="98" t="e">
        <f ca="true">+IF(AND(ISNUMBER(OFFSET('Sanitation Data'!$H$6,0,10*ROW('Sanitation Data'!H7))),'Data Summary'!DF13="Yes"),OFFSET('Sanitation Data'!$H$6,0,10*ROW('Sanitation Data'!H7)),NA())</f>
        <v>#N/A</v>
      </c>
      <c r="AR13" s="98" t="e">
        <f ca="true">+IF(AND(ISNUMBER(OFFSET('Sanitation Data'!$H$10,0,10*ROW('Sanitation Data'!H7))),'Data Summary'!DG13="Yes"),OFFSET('Sanitation Data'!$H$10,0,10*ROW('Sanitation Data'!H7)),NA())</f>
        <v>#N/A</v>
      </c>
      <c r="AS13" s="98" t="e">
        <f ca="true">+IF(AND(ISNUMBER(OFFSET('Sanitation Data'!$H$11,0,10*ROW('Sanitation Data'!H7))),'Data Summary'!DH13="Yes"),OFFSET('Sanitation Data'!$H$11,0,10*ROW('Sanitation Data'!H7)),NA())</f>
        <v>#N/A</v>
      </c>
      <c r="AT13" s="98" t="e">
        <f ca="true">+IF(AND(ISNUMBER(OFFSET('Sanitation Data'!$H$12,0,10*ROW('Sanitation Data'!H7))),'Data Summary'!DI13="Yes"),OFFSET('Sanitation Data'!$H$12,0,10*ROW('Sanitation Data'!H7)),NA())</f>
        <v>#N/A</v>
      </c>
      <c r="AU13" s="98" t="e">
        <f ca="true">+IF(AND(ISNUMBER(OFFSET('Sanitation Data'!$I$4,0,10*ROW('Sanitation Data'!I7))),'Data Summary'!DJ13="Yes"),100-OFFSET('Sanitation Data'!$I$4,0,10*ROW('Sanitation Data'!I7)),NA())</f>
        <v>#N/A</v>
      </c>
      <c r="AV13" s="98" t="e">
        <f ca="true">+IF(AND(ISNUMBER(OFFSET('Sanitation Data'!$I$6,0,10*ROW('Sanitation Data'!I7))),'Data Summary'!DK13="Yes"),OFFSET('Sanitation Data'!$I$6,0,10*ROW('Sanitation Data'!I7)),NA())</f>
        <v>#N/A</v>
      </c>
      <c r="AW13" s="98" t="e">
        <f ca="true">+IF(AND(ISNUMBER(OFFSET('Sanitation Data'!$I$10,0,10*ROW('Sanitation Data'!I7))),'Data Summary'!DL13="Yes"),OFFSET('Sanitation Data'!$I$10,0,10*ROW('Sanitation Data'!I7)),NA())</f>
        <v>#N/A</v>
      </c>
      <c r="AX13" s="98" t="e">
        <f ca="true">+IF(AND(ISNUMBER(OFFSET('Sanitation Data'!$I$11,0,10*ROW('Sanitation Data'!I7))),'Data Summary'!DM13="Yes"),OFFSET('Sanitation Data'!$I$11,0,10*ROW('Sanitation Data'!I7)),NA())</f>
        <v>#N/A</v>
      </c>
      <c r="AY13" s="98" t="e">
        <f ca="true">+IF(AND(ISNUMBER(OFFSET('Sanitation Data'!$I$12,0,10*ROW('Sanitation Data'!I7))),'Data Summary'!DN13="Yes"),OFFSET('Sanitation Data'!$I$12,0,10*ROW('Sanitation Data'!I7)),NA())</f>
        <v>#N/A</v>
      </c>
      <c r="AZ13" s="99" t="e">
        <f ca="true">+IF(AND(ISNUMBER(OFFSET('Hygiene Data'!$D$5,0,10*ROW('Hygiene Data'!D7))),'Data Summary'!DO13="Yes"),OFFSET('Hygiene Data'!$D$5,0,10*ROW('Hygiene Data'!D7)),NA())</f>
        <v>#N/A</v>
      </c>
      <c r="BA13" s="99" t="e">
        <f ca="true">+IF(AND(ISNUMBER(OFFSET('Hygiene Data'!$D$7,0,10*ROW('Hygiene Data'!D7))),'Data Summary'!DP13="Yes"),OFFSET('Hygiene Data'!$D$7,0,10*ROW('Hygiene Data'!D7)),NA())</f>
        <v>#N/A</v>
      </c>
      <c r="BB13" s="99" t="e">
        <f ca="true">+IF(AND(ISNUMBER(OFFSET('Hygiene Data'!$D$9,0,10*ROW('Hygiene Data'!D7))),'Data Summary'!DQ13="Yes"),OFFSET('Hygiene Data'!$D$9,0,10*ROW('Hygiene Data'!D7)),NA())</f>
        <v>#N/A</v>
      </c>
      <c r="BC13" s="99" t="e">
        <f ca="true">+IF(AND(ISNUMBER(OFFSET('Hygiene Data'!$E$5,0,10*ROW('Hygiene Data'!E7))),'Data Summary'!DR13="Yes"),OFFSET('Hygiene Data'!$E$5,0,10*ROW('Hygiene Data'!E7)),NA())</f>
        <v>#N/A</v>
      </c>
      <c r="BD13" s="99" t="e">
        <f ca="true">+IF(AND(ISNUMBER(OFFSET('Hygiene Data'!$E$7,0,10*ROW('Hygiene Data'!E7))),'Data Summary'!DS13="Yes"),OFFSET('Hygiene Data'!$E$7,0,10*ROW('Hygiene Data'!E7)),NA())</f>
        <v>#N/A</v>
      </c>
      <c r="BE13" s="99" t="e">
        <f ca="true">+IF(AND(ISNUMBER(OFFSET('Hygiene Data'!$E$9,0,10*ROW('Hygiene Data'!E7))),'Data Summary'!DT13="Yes"),OFFSET('Hygiene Data'!$E$9,0,10*ROW('Hygiene Data'!E7)),NA())</f>
        <v>#N/A</v>
      </c>
      <c r="BF13" s="99" t="e">
        <f ca="true">+IF(AND(ISNUMBER(OFFSET('Hygiene Data'!$F$5,0,10*ROW('Hygiene Data'!F7))),'Data Summary'!DU13="Yes"),OFFSET('Hygiene Data'!$F$5,0,10*ROW('Hygiene Data'!F7)),NA())</f>
        <v>#N/A</v>
      </c>
      <c r="BG13" s="99" t="e">
        <f ca="true">+IF(AND(ISNUMBER(OFFSET('Hygiene Data'!$F$7,0,10*ROW('Hygiene Data'!F7))),'Data Summary'!DV13="Yes"),OFFSET('Hygiene Data'!$F$7,0,10*ROW('Hygiene Data'!F7)),NA())</f>
        <v>#N/A</v>
      </c>
      <c r="BH13" s="99" t="e">
        <f ca="true">+IF(AND(ISNUMBER(OFFSET('Hygiene Data'!$F$9,0,10*ROW('Hygiene Data'!F7))),'Data Summary'!DW13="Yes"),OFFSET('Hygiene Data'!$F$9,0,10*ROW('Hygiene Data'!F7)),NA())</f>
        <v>#N/A</v>
      </c>
      <c r="BI13" s="99" t="e">
        <f ca="true">+IF(AND(ISNUMBER(OFFSET('Hygiene Data'!$G$5,0,10*ROW('Hygiene Data'!G7))),'Data Summary'!DX13="Yes"),OFFSET('Hygiene Data'!$G$5,0,10*ROW('Hygiene Data'!G7)),NA())</f>
        <v>#N/A</v>
      </c>
      <c r="BJ13" s="99" t="e">
        <f ca="true">+IF(AND(ISNUMBER(OFFSET('Hygiene Data'!$G$7,0,10*ROW('Hygiene Data'!G7))),'Data Summary'!DY13="Yes"),OFFSET('Hygiene Data'!$G$7,0,10*ROW('Hygiene Data'!G7)),NA())</f>
        <v>#N/A</v>
      </c>
      <c r="BK13" s="99" t="e">
        <f ca="true">+IF(AND(ISNUMBER(OFFSET('Hygiene Data'!$G$9,0,10*ROW('Hygiene Data'!G7))),'Data Summary'!DZ13="Yes"),OFFSET('Hygiene Data'!$G$9,0,10*ROW('Hygiene Data'!G7)),NA())</f>
        <v>#N/A</v>
      </c>
      <c r="BL13" s="99" t="e">
        <f ca="true">+IF(AND(ISNUMBER(OFFSET('Hygiene Data'!$H$5,0,10*ROW('Hygiene Data'!H7))),'Data Summary'!EA13="Yes"),OFFSET('Hygiene Data'!$H$5,0,10*ROW('Hygiene Data'!H7)),NA())</f>
        <v>#N/A</v>
      </c>
      <c r="BM13" s="99" t="e">
        <f ca="true">+IF(AND(ISNUMBER(OFFSET('Hygiene Data'!$H$7,0,10*ROW('Hygiene Data'!H7))),'Data Summary'!EB13="Yes"),OFFSET('Hygiene Data'!$H$7,0,10*ROW('Hygiene Data'!H7)),NA())</f>
        <v>#N/A</v>
      </c>
      <c r="BN13" s="99" t="e">
        <f ca="true">+IF(AND(ISNUMBER(OFFSET('Hygiene Data'!$H$9,0,10*ROW('Hygiene Data'!H7))),'Data Summary'!EC13="Yes"),OFFSET('Hygiene Data'!$H$9,0,10*ROW('Hygiene Data'!H7)),NA())</f>
        <v>#N/A</v>
      </c>
      <c r="BO13" s="99" t="e">
        <f ca="true">+IF(AND(ISNUMBER(OFFSET('Hygiene Data'!$I$5,0,10*ROW('Hygiene Data'!I7))),'Data Summary'!ED13="Yes"),OFFSET('Hygiene Data'!$I$5,0,10*ROW('Hygiene Data'!I7)),NA())</f>
        <v>#N/A</v>
      </c>
      <c r="BP13" s="99" t="e">
        <f ca="true">+IF(AND(ISNUMBER(OFFSET('Hygiene Data'!$I$7,0,10*ROW('Hygiene Data'!I7))),'Data Summary'!EE13="Yes"),OFFSET('Hygiene Data'!$I$7,0,10*ROW('Hygiene Data'!I7)),NA())</f>
        <v>#N/A</v>
      </c>
      <c r="BQ13" s="99" t="e">
        <f ca="true">+IF(AND(ISNUMBER(OFFSET('Hygiene Data'!$I$9,0,10*ROW('Hygiene Data'!I7))),'Data Summary'!EF13="Yes"),OFFSET('Hygiene Data'!$I$9,0,10*ROW('Hygiene Data'!I7)),NA())</f>
        <v>#N/A</v>
      </c>
    </row>
    <row xmlns:x14ac="http://schemas.microsoft.com/office/spreadsheetml/2009/9/ac" r="14" x14ac:dyDescent="0.2">
      <c r="A14" s="363" t="str">
        <f ca="true">+RIGHT('Data Summary'!A14,LEN('Data Summary'!A14)-9)</f>
        <v>EMIS</v>
      </c>
      <c r="B14" s="38" t="str">
        <f ca="true">+IF(ISTEXT('Data Summary'!B14),'Data Summary'!B14,"")</f>
        <v>EMIS</v>
      </c>
      <c r="C14" s="361">
        <f ca="true">+VALUE('Data Summary'!C14)</f>
        <v>2008</v>
      </c>
      <c r="D14" s="97">
        <f ca="true">+IF(AND(ISNUMBER(OFFSET('Water Data'!$D$4,0,10*ROW('Water Data'!D8))),'Data Summary'!BS14="Yes"),100-OFFSET('Water Data'!$D$4,0,10*ROW('Water Data'!D8)),NA())</f>
        <v>86.75</v>
      </c>
      <c r="E14" s="97">
        <f ca="true">+IF(AND(ISNUMBER(OFFSET('Water Data'!$D$6,0,10*ROW('Water Data'!D8))),'Data Summary'!BT14="Yes"),OFFSET('Water Data'!$D$6,0,10*ROW('Water Data'!D8)),NA())</f>
        <v>80.28</v>
      </c>
      <c r="F14" s="97" t="e">
        <f ca="true">+IF(AND(ISNUMBER(OFFSET('Water Data'!$D$9,0,10*ROW('Water Data'!D8))),'Data Summary'!BU14="Yes"),OFFSET('Water Data'!$D$9,0,10*ROW('Water Data'!D8)),NA())</f>
        <v>#N/A</v>
      </c>
      <c r="G14" s="97">
        <f ca="true">+IF(AND(ISNUMBER(OFFSET('Water Data'!$E$4,0,10*ROW('Water Data'!E8))),'Data Summary'!BV14="Yes"),100-OFFSET('Water Data'!$E$4,0,10*ROW('Water Data'!E8)),NA())</f>
        <v>91.750000000000014</v>
      </c>
      <c r="H14" s="97">
        <f ca="true">+IF(AND(ISNUMBER(OFFSET('Water Data'!$E$6,0,10*ROW('Water Data'!E8))),'Data Summary'!BW14="Yes"),OFFSET('Water Data'!$E$6,0,10*ROW('Water Data'!E8)),NA())</f>
        <v>85.09</v>
      </c>
      <c r="I14" s="97" t="e">
        <f ca="true">+IF(AND(ISNUMBER(OFFSET('Water Data'!$E$9,0,10*ROW('Water Data'!E8))),'Data Summary'!BX14="Yes"),OFFSET('Water Data'!$E$9,0,10*ROW('Water Data'!E8)),NA())</f>
        <v>#N/A</v>
      </c>
      <c r="J14" s="97">
        <f ca="true">+IF(AND(ISNUMBER(OFFSET('Water Data'!$F$4,0,10*ROW('Water Data'!F8))),'Data Summary'!BY14="Yes"),100-OFFSET('Water Data'!$F$4,0,10*ROW('Water Data'!F8)),NA())</f>
        <v>86.11999999999999</v>
      </c>
      <c r="K14" s="97">
        <f ca="true">+IF(AND(ISNUMBER(OFFSET('Water Data'!$F$6,0,10*ROW('Water Data'!F8))),'Data Summary'!BZ14="Yes"),OFFSET('Water Data'!$F$6,0,10*ROW('Water Data'!F8)),NA())</f>
        <v>79.674999999999997</v>
      </c>
      <c r="L14" s="97" t="e">
        <f ca="true">+IF(AND(ISNUMBER(OFFSET('Water Data'!$F$9,0,10*ROW('Water Data'!F8))),'Data Summary'!CA14="Yes"),OFFSET('Water Data'!$F$9,0,10*ROW('Water Data'!F8)),NA())</f>
        <v>#N/A</v>
      </c>
      <c r="M14" s="97" t="e">
        <f ca="true">+IF(AND(ISNUMBER(OFFSET('Water Data'!$G$4,0,10*ROW('Water Data'!G8))),'Data Summary'!CB14="Yes"),100-OFFSET('Water Data'!$G$4,0,10*ROW('Water Data'!G8)),NA())</f>
        <v>#N/A</v>
      </c>
      <c r="N14" s="97" t="e">
        <f ca="true">+IF(AND(ISNUMBER(OFFSET('Water Data'!$G$6,0,10*ROW('Water Data'!G8))),'Data Summary'!CC14="Yes"),OFFSET('Water Data'!$G$6,0,10*ROW('Water Data'!G8)),NA())</f>
        <v>#N/A</v>
      </c>
      <c r="O14" s="97" t="e">
        <f ca="true">+IF(AND(ISNUMBER(OFFSET('Water Data'!$G$9,0,10*ROW('Water Data'!G8))),'Data Summary'!CD14="Yes"),OFFSET('Water Data'!$G$9,0,10*ROW('Water Data'!G8)),NA())</f>
        <v>#N/A</v>
      </c>
      <c r="P14" s="97">
        <f ca="true">+IF(AND(ISNUMBER(OFFSET('Water Data'!$H$4,0,10*ROW('Water Data'!H8))),'Data Summary'!CE14="Yes"),100-OFFSET('Water Data'!$H$4,0,10*ROW('Water Data'!H8)),NA())</f>
        <v>86.75</v>
      </c>
      <c r="Q14" s="97">
        <f ca="true">+IF(AND(ISNUMBER(OFFSET('Water Data'!$H$6,0,10*ROW('Water Data'!H8))),'Data Summary'!CF14="Yes"),OFFSET('Water Data'!$H$6,0,10*ROW('Water Data'!H8)),NA())</f>
        <v>80.28</v>
      </c>
      <c r="R14" s="97" t="e">
        <f ca="true">+IF(AND(ISNUMBER(OFFSET('Water Data'!$H$9,0,10*ROW('Water Data'!H8))),'Data Summary'!CG14="Yes"),OFFSET('Water Data'!$H$9,0,10*ROW('Water Data'!H8)),NA())</f>
        <v>#N/A</v>
      </c>
      <c r="S14" s="97" t="e">
        <f ca="true">+IF(AND(ISNUMBER(OFFSET('Water Data'!$I$4,0,10*ROW('Water Data'!I8))),'Data Summary'!CH14="Yes"),100-OFFSET('Water Data'!$I$4,0,10*ROW('Water Data'!I8)),NA())</f>
        <v>#N/A</v>
      </c>
      <c r="T14" s="97" t="e">
        <f ca="true">+IF(AND(ISNUMBER(OFFSET('Water Data'!$I$6,0,10*ROW('Water Data'!I8))),'Data Summary'!CI14="Yes"),OFFSET('Water Data'!$I$6,0,10*ROW('Water Data'!I8)),NA())</f>
        <v>#N/A</v>
      </c>
      <c r="U14" s="97" t="e">
        <f ca="true">+IF(AND(ISNUMBER(OFFSET('Water Data'!$I$9,0,10*ROW('Water Data'!I8))),'Data Summary'!CJ14="Yes"),OFFSET('Water Data'!$I$9,0,10*ROW('Water Data'!I8)),NA())</f>
        <v>#N/A</v>
      </c>
      <c r="V14" s="98">
        <f ca="true">+IF(AND(ISNUMBER(OFFSET('Sanitation Data'!$D$4,0,10*ROW('Sanitation Data'!D8))),'Data Summary'!CK14="Yes"),100-OFFSET('Sanitation Data'!$D$4,0,10*ROW('Sanitation Data'!D8)),NA())</f>
        <v>62.67</v>
      </c>
      <c r="W14" s="98" t="e">
        <f ca="true">+IF(AND(ISNUMBER(OFFSET('Sanitation Data'!$D$6,0,10*ROW('Sanitation Data'!D8))),'Data Summary'!CL14="Yes"),OFFSET('Sanitation Data'!$D$6,0,10*ROW('Sanitation Data'!D8)),NA())</f>
        <v>#N/A</v>
      </c>
      <c r="X14" s="98" t="e">
        <f ca="true">+IF(AND(ISNUMBER(OFFSET('Sanitation Data'!$D$10,0,10*ROW('Sanitation Data'!D8))),'Data Summary'!CM14="Yes"),OFFSET('Sanitation Data'!$D$10,0,10*ROW('Sanitation Data'!D8)),NA())</f>
        <v>#N/A</v>
      </c>
      <c r="Y14" s="98" t="e">
        <f ca="true">+IF(AND(ISNUMBER(OFFSET('Sanitation Data'!$D$11,0,10*ROW('Sanitation Data'!D8))),'Data Summary'!CN14="Yes"),OFFSET('Sanitation Data'!$D$11,0,10*ROW('Sanitation Data'!D8)),NA())</f>
        <v>#N/A</v>
      </c>
      <c r="Z14" s="98" t="e">
        <f ca="true">+IF(AND(ISNUMBER(OFFSET('Sanitation Data'!$D$12,0,10*ROW('Sanitation Data'!D8))),'Data Summary'!CO14="Yes"),OFFSET('Sanitation Data'!$D$12,0,10*ROW('Sanitation Data'!D8)),NA())</f>
        <v>#N/A</v>
      </c>
      <c r="AA14" s="98">
        <f ca="true">+IF(AND(ISNUMBER(OFFSET('Sanitation Data'!$E$4,0,10*ROW('Sanitation Data'!E8))),'Data Summary'!CP14="Yes"),100-OFFSET('Sanitation Data'!$E$4,0,10*ROW('Sanitation Data'!E8)),NA())</f>
        <v>70.930000000000007</v>
      </c>
      <c r="AB14" s="98" t="e">
        <f ca="true">+IF(AND(ISNUMBER(OFFSET('Sanitation Data'!$E$6,0,10*ROW('Sanitation Data'!E8))),'Data Summary'!CQ14="Yes"),OFFSET('Sanitation Data'!$E$6,0,10*ROW('Sanitation Data'!E8)),NA())</f>
        <v>#N/A</v>
      </c>
      <c r="AC14" s="98" t="e">
        <f ca="true">+IF(AND(ISNUMBER(OFFSET('Sanitation Data'!$E$10,0,10*ROW('Sanitation Data'!E8))),'Data Summary'!CR14="Yes"),OFFSET('Sanitation Data'!$E$10,0,10*ROW('Sanitation Data'!E8)),NA())</f>
        <v>#N/A</v>
      </c>
      <c r="AD14" s="98" t="e">
        <f ca="true">+IF(AND(ISNUMBER(OFFSET('Sanitation Data'!$E$11,0,10*ROW('Sanitation Data'!E8))),'Data Summary'!CS14="Yes"),OFFSET('Sanitation Data'!$E$11,0,10*ROW('Sanitation Data'!E8)),NA())</f>
        <v>#N/A</v>
      </c>
      <c r="AE14" s="98" t="e">
        <f ca="true">+IF(AND(ISNUMBER(OFFSET('Sanitation Data'!$E$12,0,10*ROW('Sanitation Data'!E8))),'Data Summary'!CT14="Yes"),OFFSET('Sanitation Data'!$E$12,0,10*ROW('Sanitation Data'!E8)),NA())</f>
        <v>#N/A</v>
      </c>
      <c r="AF14" s="98">
        <f ca="true">+IF(AND(ISNUMBER(OFFSET('Sanitation Data'!$F$4,0,10*ROW('Sanitation Data'!F8))),'Data Summary'!CU14="Yes"),100-OFFSET('Sanitation Data'!$F$4,0,10*ROW('Sanitation Data'!F8)),NA())</f>
        <v>61.56</v>
      </c>
      <c r="AG14" s="98" t="e">
        <f ca="true">+IF(AND(ISNUMBER(OFFSET('Sanitation Data'!$F$6,0,10*ROW('Sanitation Data'!F8))),'Data Summary'!CV14="Yes"),OFFSET('Sanitation Data'!$F$6,0,10*ROW('Sanitation Data'!F8)),NA())</f>
        <v>#N/A</v>
      </c>
      <c r="AH14" s="98" t="e">
        <f ca="true">+IF(AND(ISNUMBER(OFFSET('Sanitation Data'!$F$10,0,10*ROW('Sanitation Data'!F8))),'Data Summary'!CW14="Yes"),OFFSET('Sanitation Data'!$F$10,0,10*ROW('Sanitation Data'!F8)),NA())</f>
        <v>#N/A</v>
      </c>
      <c r="AI14" s="98" t="e">
        <f ca="true">+IF(AND(ISNUMBER(OFFSET('Sanitation Data'!$F$11,0,10*ROW('Sanitation Data'!F8))),'Data Summary'!CX14="Yes"),OFFSET('Sanitation Data'!$F$11,0,10*ROW('Sanitation Data'!F8)),NA())</f>
        <v>#N/A</v>
      </c>
      <c r="AJ14" s="98" t="e">
        <f ca="true">+IF(AND(ISNUMBER(OFFSET('Sanitation Data'!$F$12,0,10*ROW('Sanitation Data'!F8))),'Data Summary'!CY14="Yes"),OFFSET('Sanitation Data'!$F$12,0,10*ROW('Sanitation Data'!F8)),NA())</f>
        <v>#N/A</v>
      </c>
      <c r="AK14" s="98" t="e">
        <f ca="true">+IF(AND(ISNUMBER(OFFSET('Sanitation Data'!$G$4,0,10*ROW('Sanitation Data'!G8))),'Data Summary'!CZ14="Yes"),100-OFFSET('Sanitation Data'!$G$4,0,10*ROW('Sanitation Data'!G8)),NA())</f>
        <v>#N/A</v>
      </c>
      <c r="AL14" s="98" t="e">
        <f ca="true">+IF(AND(ISNUMBER(OFFSET('Sanitation Data'!$G$6,0,10*ROW('Sanitation Data'!G8))),'Data Summary'!DA14="Yes"),OFFSET('Sanitation Data'!$G$6,0,10*ROW('Sanitation Data'!G8)),NA())</f>
        <v>#N/A</v>
      </c>
      <c r="AM14" s="98" t="e">
        <f ca="true">+IF(AND(ISNUMBER(OFFSET('Sanitation Data'!$G$10,0,10*ROW('Sanitation Data'!G8))),'Data Summary'!DB14="Yes"),OFFSET('Sanitation Data'!$G$10,0,10*ROW('Sanitation Data'!G8)),NA())</f>
        <v>#N/A</v>
      </c>
      <c r="AN14" s="98" t="e">
        <f ca="true">+IF(AND(ISNUMBER(OFFSET('Sanitation Data'!$G$11,0,10*ROW('Sanitation Data'!G8))),'Data Summary'!DC14="Yes"),OFFSET('Sanitation Data'!$G$11,0,10*ROW('Sanitation Data'!G8)),NA())</f>
        <v>#N/A</v>
      </c>
      <c r="AO14" s="98" t="e">
        <f ca="true">+IF(AND(ISNUMBER(OFFSET('Sanitation Data'!$G$12,0,10*ROW('Sanitation Data'!G8))),'Data Summary'!DD14="Yes"),OFFSET('Sanitation Data'!$G$12,0,10*ROW('Sanitation Data'!G8)),NA())</f>
        <v>#N/A</v>
      </c>
      <c r="AP14" s="98">
        <f ca="true">+IF(AND(ISNUMBER(OFFSET('Sanitation Data'!$H$4,0,10*ROW('Sanitation Data'!H8))),'Data Summary'!DE14="Yes"),100-OFFSET('Sanitation Data'!$H$4,0,10*ROW('Sanitation Data'!H8)),NA())</f>
        <v>62.67</v>
      </c>
      <c r="AQ14" s="98" t="e">
        <f ca="true">+IF(AND(ISNUMBER(OFFSET('Sanitation Data'!$H$6,0,10*ROW('Sanitation Data'!H8))),'Data Summary'!DF14="Yes"),OFFSET('Sanitation Data'!$H$6,0,10*ROW('Sanitation Data'!H8)),NA())</f>
        <v>#N/A</v>
      </c>
      <c r="AR14" s="98" t="e">
        <f ca="true">+IF(AND(ISNUMBER(OFFSET('Sanitation Data'!$H$10,0,10*ROW('Sanitation Data'!H8))),'Data Summary'!DG14="Yes"),OFFSET('Sanitation Data'!$H$10,0,10*ROW('Sanitation Data'!H8)),NA())</f>
        <v>#N/A</v>
      </c>
      <c r="AS14" s="98" t="e">
        <f ca="true">+IF(AND(ISNUMBER(OFFSET('Sanitation Data'!$H$11,0,10*ROW('Sanitation Data'!H8))),'Data Summary'!DH14="Yes"),OFFSET('Sanitation Data'!$H$11,0,10*ROW('Sanitation Data'!H8)),NA())</f>
        <v>#N/A</v>
      </c>
      <c r="AT14" s="98" t="e">
        <f ca="true">+IF(AND(ISNUMBER(OFFSET('Sanitation Data'!$H$12,0,10*ROW('Sanitation Data'!H8))),'Data Summary'!DI14="Yes"),OFFSET('Sanitation Data'!$H$12,0,10*ROW('Sanitation Data'!H8)),NA())</f>
        <v>#N/A</v>
      </c>
      <c r="AU14" s="98" t="e">
        <f ca="true">+IF(AND(ISNUMBER(OFFSET('Sanitation Data'!$I$4,0,10*ROW('Sanitation Data'!I8))),'Data Summary'!DJ14="Yes"),100-OFFSET('Sanitation Data'!$I$4,0,10*ROW('Sanitation Data'!I8)),NA())</f>
        <v>#N/A</v>
      </c>
      <c r="AV14" s="98" t="e">
        <f ca="true">+IF(AND(ISNUMBER(OFFSET('Sanitation Data'!$I$6,0,10*ROW('Sanitation Data'!I8))),'Data Summary'!DK14="Yes"),OFFSET('Sanitation Data'!$I$6,0,10*ROW('Sanitation Data'!I8)),NA())</f>
        <v>#N/A</v>
      </c>
      <c r="AW14" s="98" t="e">
        <f ca="true">+IF(AND(ISNUMBER(OFFSET('Sanitation Data'!$I$10,0,10*ROW('Sanitation Data'!I8))),'Data Summary'!DL14="Yes"),OFFSET('Sanitation Data'!$I$10,0,10*ROW('Sanitation Data'!I8)),NA())</f>
        <v>#N/A</v>
      </c>
      <c r="AX14" s="98" t="e">
        <f ca="true">+IF(AND(ISNUMBER(OFFSET('Sanitation Data'!$I$11,0,10*ROW('Sanitation Data'!I8))),'Data Summary'!DM14="Yes"),OFFSET('Sanitation Data'!$I$11,0,10*ROW('Sanitation Data'!I8)),NA())</f>
        <v>#N/A</v>
      </c>
      <c r="AY14" s="98" t="e">
        <f ca="true">+IF(AND(ISNUMBER(OFFSET('Sanitation Data'!$I$12,0,10*ROW('Sanitation Data'!I8))),'Data Summary'!DN14="Yes"),OFFSET('Sanitation Data'!$I$12,0,10*ROW('Sanitation Data'!I8)),NA())</f>
        <v>#N/A</v>
      </c>
      <c r="AZ14" s="99" t="e">
        <f ca="true">+IF(AND(ISNUMBER(OFFSET('Hygiene Data'!$D$5,0,10*ROW('Hygiene Data'!D8))),'Data Summary'!DO14="Yes"),OFFSET('Hygiene Data'!$D$5,0,10*ROW('Hygiene Data'!D8)),NA())</f>
        <v>#N/A</v>
      </c>
      <c r="BA14" s="99" t="e">
        <f ca="true">+IF(AND(ISNUMBER(OFFSET('Hygiene Data'!$D$7,0,10*ROW('Hygiene Data'!D8))),'Data Summary'!DP14="Yes"),OFFSET('Hygiene Data'!$D$7,0,10*ROW('Hygiene Data'!D8)),NA())</f>
        <v>#N/A</v>
      </c>
      <c r="BB14" s="99" t="e">
        <f ca="true">+IF(AND(ISNUMBER(OFFSET('Hygiene Data'!$D$9,0,10*ROW('Hygiene Data'!D8))),'Data Summary'!DQ14="Yes"),OFFSET('Hygiene Data'!$D$9,0,10*ROW('Hygiene Data'!D8)),NA())</f>
        <v>#N/A</v>
      </c>
      <c r="BC14" s="99" t="e">
        <f ca="true">+IF(AND(ISNUMBER(OFFSET('Hygiene Data'!$E$5,0,10*ROW('Hygiene Data'!E8))),'Data Summary'!DR14="Yes"),OFFSET('Hygiene Data'!$E$5,0,10*ROW('Hygiene Data'!E8)),NA())</f>
        <v>#N/A</v>
      </c>
      <c r="BD14" s="99" t="e">
        <f ca="true">+IF(AND(ISNUMBER(OFFSET('Hygiene Data'!$E$7,0,10*ROW('Hygiene Data'!E8))),'Data Summary'!DS14="Yes"),OFFSET('Hygiene Data'!$E$7,0,10*ROW('Hygiene Data'!E8)),NA())</f>
        <v>#N/A</v>
      </c>
      <c r="BE14" s="99" t="e">
        <f ca="true">+IF(AND(ISNUMBER(OFFSET('Hygiene Data'!$E$9,0,10*ROW('Hygiene Data'!E8))),'Data Summary'!DT14="Yes"),OFFSET('Hygiene Data'!$E$9,0,10*ROW('Hygiene Data'!E8)),NA())</f>
        <v>#N/A</v>
      </c>
      <c r="BF14" s="99" t="e">
        <f ca="true">+IF(AND(ISNUMBER(OFFSET('Hygiene Data'!$F$5,0,10*ROW('Hygiene Data'!F8))),'Data Summary'!DU14="Yes"),OFFSET('Hygiene Data'!$F$5,0,10*ROW('Hygiene Data'!F8)),NA())</f>
        <v>#N/A</v>
      </c>
      <c r="BG14" s="99" t="e">
        <f ca="true">+IF(AND(ISNUMBER(OFFSET('Hygiene Data'!$F$7,0,10*ROW('Hygiene Data'!F8))),'Data Summary'!DV14="Yes"),OFFSET('Hygiene Data'!$F$7,0,10*ROW('Hygiene Data'!F8)),NA())</f>
        <v>#N/A</v>
      </c>
      <c r="BH14" s="99" t="e">
        <f ca="true">+IF(AND(ISNUMBER(OFFSET('Hygiene Data'!$F$9,0,10*ROW('Hygiene Data'!F8))),'Data Summary'!DW14="Yes"),OFFSET('Hygiene Data'!$F$9,0,10*ROW('Hygiene Data'!F8)),NA())</f>
        <v>#N/A</v>
      </c>
      <c r="BI14" s="99" t="e">
        <f ca="true">+IF(AND(ISNUMBER(OFFSET('Hygiene Data'!$G$5,0,10*ROW('Hygiene Data'!G8))),'Data Summary'!DX14="Yes"),OFFSET('Hygiene Data'!$G$5,0,10*ROW('Hygiene Data'!G8)),NA())</f>
        <v>#N/A</v>
      </c>
      <c r="BJ14" s="99" t="e">
        <f ca="true">+IF(AND(ISNUMBER(OFFSET('Hygiene Data'!$G$7,0,10*ROW('Hygiene Data'!G8))),'Data Summary'!DY14="Yes"),OFFSET('Hygiene Data'!$G$7,0,10*ROW('Hygiene Data'!G8)),NA())</f>
        <v>#N/A</v>
      </c>
      <c r="BK14" s="99" t="e">
        <f ca="true">+IF(AND(ISNUMBER(OFFSET('Hygiene Data'!$G$9,0,10*ROW('Hygiene Data'!G8))),'Data Summary'!DZ14="Yes"),OFFSET('Hygiene Data'!$G$9,0,10*ROW('Hygiene Data'!G8)),NA())</f>
        <v>#N/A</v>
      </c>
      <c r="BL14" s="99" t="e">
        <f ca="true">+IF(AND(ISNUMBER(OFFSET('Hygiene Data'!$H$5,0,10*ROW('Hygiene Data'!H8))),'Data Summary'!EA14="Yes"),OFFSET('Hygiene Data'!$H$5,0,10*ROW('Hygiene Data'!H8)),NA())</f>
        <v>#N/A</v>
      </c>
      <c r="BM14" s="99" t="e">
        <f ca="true">+IF(AND(ISNUMBER(OFFSET('Hygiene Data'!$H$7,0,10*ROW('Hygiene Data'!H8))),'Data Summary'!EB14="Yes"),OFFSET('Hygiene Data'!$H$7,0,10*ROW('Hygiene Data'!H8)),NA())</f>
        <v>#N/A</v>
      </c>
      <c r="BN14" s="99" t="e">
        <f ca="true">+IF(AND(ISNUMBER(OFFSET('Hygiene Data'!$H$9,0,10*ROW('Hygiene Data'!H8))),'Data Summary'!EC14="Yes"),OFFSET('Hygiene Data'!$H$9,0,10*ROW('Hygiene Data'!H8)),NA())</f>
        <v>#N/A</v>
      </c>
      <c r="BO14" s="99" t="e">
        <f ca="true">+IF(AND(ISNUMBER(OFFSET('Hygiene Data'!$I$5,0,10*ROW('Hygiene Data'!I8))),'Data Summary'!ED14="Yes"),OFFSET('Hygiene Data'!$I$5,0,10*ROW('Hygiene Data'!I8)),NA())</f>
        <v>#N/A</v>
      </c>
      <c r="BP14" s="99" t="e">
        <f ca="true">+IF(AND(ISNUMBER(OFFSET('Hygiene Data'!$I$7,0,10*ROW('Hygiene Data'!I8))),'Data Summary'!EE14="Yes"),OFFSET('Hygiene Data'!$I$7,0,10*ROW('Hygiene Data'!I8)),NA())</f>
        <v>#N/A</v>
      </c>
      <c r="BQ14" s="99" t="e">
        <f ca="true">+IF(AND(ISNUMBER(OFFSET('Hygiene Data'!$I$9,0,10*ROW('Hygiene Data'!I8))),'Data Summary'!EF14="Yes"),OFFSET('Hygiene Data'!$I$9,0,10*ROW('Hygiene Data'!I8)),NA())</f>
        <v>#N/A</v>
      </c>
    </row>
    <row xmlns:x14ac="http://schemas.microsoft.com/office/spreadsheetml/2009/9/ac" r="15" x14ac:dyDescent="0.2">
      <c r="A15" s="363" t="str">
        <f ca="true">+RIGHT('Data Summary'!A15,LEN('Data Summary'!A15)-9)</f>
        <v>EMIS</v>
      </c>
      <c r="B15" s="38" t="str">
        <f ca="true">+IF(ISTEXT('Data Summary'!B15),'Data Summary'!B15,"")</f>
        <v>EMIS</v>
      </c>
      <c r="C15" s="361">
        <f ca="true">+VALUE('Data Summary'!C15)</f>
        <v>2009</v>
      </c>
      <c r="D15" s="97">
        <f ca="true">+IF(AND(ISNUMBER(OFFSET('Water Data'!$D$4,0,10*ROW('Water Data'!D9))),'Data Summary'!BS15="Yes"),100-OFFSET('Water Data'!$D$4,0,10*ROW('Water Data'!D9)),NA())</f>
        <v>87.74</v>
      </c>
      <c r="E15" s="97">
        <f ca="true">+IF(AND(ISNUMBER(OFFSET('Water Data'!$D$6,0,10*ROW('Water Data'!D9))),'Data Summary'!BT15="Yes"),OFFSET('Water Data'!$D$6,0,10*ROW('Water Data'!D9)),NA())</f>
        <v>80.474999999999994</v>
      </c>
      <c r="F15" s="97" t="e">
        <f ca="true">+IF(AND(ISNUMBER(OFFSET('Water Data'!$D$9,0,10*ROW('Water Data'!D9))),'Data Summary'!BU15="Yes"),OFFSET('Water Data'!$D$9,0,10*ROW('Water Data'!D9)),NA())</f>
        <v>#N/A</v>
      </c>
      <c r="G15" s="97">
        <f ca="true">+IF(AND(ISNUMBER(OFFSET('Water Data'!$E$4,0,10*ROW('Water Data'!E9))),'Data Summary'!BV15="Yes"),100-OFFSET('Water Data'!$E$4,0,10*ROW('Water Data'!E9)),NA())</f>
        <v>92.820000000000007</v>
      </c>
      <c r="H15" s="97">
        <f ca="true">+IF(AND(ISNUMBER(OFFSET('Water Data'!$E$6,0,10*ROW('Water Data'!E9))),'Data Summary'!BW15="Yes"),OFFSET('Water Data'!$E$6,0,10*ROW('Water Data'!E9)),NA())</f>
        <v>85.38000000000001</v>
      </c>
      <c r="I15" s="97" t="e">
        <f ca="true">+IF(AND(ISNUMBER(OFFSET('Water Data'!$E$9,0,10*ROW('Water Data'!E9))),'Data Summary'!BX15="Yes"),OFFSET('Water Data'!$E$9,0,10*ROW('Water Data'!E9)),NA())</f>
        <v>#N/A</v>
      </c>
      <c r="J15" s="97">
        <f ca="true">+IF(AND(ISNUMBER(OFFSET('Water Data'!$F$4,0,10*ROW('Water Data'!F9))),'Data Summary'!BY15="Yes"),100-OFFSET('Water Data'!$F$4,0,10*ROW('Water Data'!F9)),NA())</f>
        <v>87.03</v>
      </c>
      <c r="K15" s="97">
        <f ca="true">+IF(AND(ISNUMBER(OFFSET('Water Data'!$F$6,0,10*ROW('Water Data'!F9))),'Data Summary'!BZ15="Yes"),OFFSET('Water Data'!$F$6,0,10*ROW('Water Data'!F9)),NA())</f>
        <v>79.784999999999997</v>
      </c>
      <c r="L15" s="97" t="e">
        <f ca="true">+IF(AND(ISNUMBER(OFFSET('Water Data'!$F$9,0,10*ROW('Water Data'!F9))),'Data Summary'!CA15="Yes"),OFFSET('Water Data'!$F$9,0,10*ROW('Water Data'!F9)),NA())</f>
        <v>#N/A</v>
      </c>
      <c r="M15" s="97" t="e">
        <f ca="true">+IF(AND(ISNUMBER(OFFSET('Water Data'!$G$4,0,10*ROW('Water Data'!G9))),'Data Summary'!CB15="Yes"),100-OFFSET('Water Data'!$G$4,0,10*ROW('Water Data'!G9)),NA())</f>
        <v>#N/A</v>
      </c>
      <c r="N15" s="97" t="e">
        <f ca="true">+IF(AND(ISNUMBER(OFFSET('Water Data'!$G$6,0,10*ROW('Water Data'!G9))),'Data Summary'!CC15="Yes"),OFFSET('Water Data'!$G$6,0,10*ROW('Water Data'!G9)),NA())</f>
        <v>#N/A</v>
      </c>
      <c r="O15" s="97" t="e">
        <f ca="true">+IF(AND(ISNUMBER(OFFSET('Water Data'!$G$9,0,10*ROW('Water Data'!G9))),'Data Summary'!CD15="Yes"),OFFSET('Water Data'!$G$9,0,10*ROW('Water Data'!G9)),NA())</f>
        <v>#N/A</v>
      </c>
      <c r="P15" s="97">
        <f ca="true">+IF(AND(ISNUMBER(OFFSET('Water Data'!$H$4,0,10*ROW('Water Data'!H9))),'Data Summary'!CE15="Yes"),100-OFFSET('Water Data'!$H$4,0,10*ROW('Water Data'!H9)),NA())</f>
        <v>87.74</v>
      </c>
      <c r="Q15" s="97">
        <f ca="true">+IF(AND(ISNUMBER(OFFSET('Water Data'!$H$6,0,10*ROW('Water Data'!H9))),'Data Summary'!CF15="Yes"),OFFSET('Water Data'!$H$6,0,10*ROW('Water Data'!H9)),NA())</f>
        <v>80.474999999999994</v>
      </c>
      <c r="R15" s="97" t="e">
        <f ca="true">+IF(AND(ISNUMBER(OFFSET('Water Data'!$H$9,0,10*ROW('Water Data'!H9))),'Data Summary'!CG15="Yes"),OFFSET('Water Data'!$H$9,0,10*ROW('Water Data'!H9)),NA())</f>
        <v>#N/A</v>
      </c>
      <c r="S15" s="97" t="e">
        <f ca="true">+IF(AND(ISNUMBER(OFFSET('Water Data'!$I$4,0,10*ROW('Water Data'!I9))),'Data Summary'!CH15="Yes"),100-OFFSET('Water Data'!$I$4,0,10*ROW('Water Data'!I9)),NA())</f>
        <v>#N/A</v>
      </c>
      <c r="T15" s="97" t="e">
        <f ca="true">+IF(AND(ISNUMBER(OFFSET('Water Data'!$I$6,0,10*ROW('Water Data'!I9))),'Data Summary'!CI15="Yes"),OFFSET('Water Data'!$I$6,0,10*ROW('Water Data'!I9)),NA())</f>
        <v>#N/A</v>
      </c>
      <c r="U15" s="97" t="e">
        <f ca="true">+IF(AND(ISNUMBER(OFFSET('Water Data'!$I$9,0,10*ROW('Water Data'!I9))),'Data Summary'!CJ15="Yes"),OFFSET('Water Data'!$I$9,0,10*ROW('Water Data'!I9)),NA())</f>
        <v>#N/A</v>
      </c>
      <c r="V15" s="98">
        <f ca="true">+IF(AND(ISNUMBER(OFFSET('Sanitation Data'!$D$4,0,10*ROW('Sanitation Data'!D9))),'Data Summary'!CK15="Yes"),100-OFFSET('Sanitation Data'!$D$4,0,10*ROW('Sanitation Data'!D9)),NA())</f>
        <v>66.84</v>
      </c>
      <c r="W15" s="98" t="e">
        <f ca="true">+IF(AND(ISNUMBER(OFFSET('Sanitation Data'!$D$6,0,10*ROW('Sanitation Data'!D9))),'Data Summary'!CL15="Yes"),OFFSET('Sanitation Data'!$D$6,0,10*ROW('Sanitation Data'!D9)),NA())</f>
        <v>#N/A</v>
      </c>
      <c r="X15" s="98" t="e">
        <f ca="true">+IF(AND(ISNUMBER(OFFSET('Sanitation Data'!$D$10,0,10*ROW('Sanitation Data'!D9))),'Data Summary'!CM15="Yes"),OFFSET('Sanitation Data'!$D$10,0,10*ROW('Sanitation Data'!D9)),NA())</f>
        <v>#N/A</v>
      </c>
      <c r="Y15" s="98" t="e">
        <f ca="true">+IF(AND(ISNUMBER(OFFSET('Sanitation Data'!$D$11,0,10*ROW('Sanitation Data'!D9))),'Data Summary'!CN15="Yes"),OFFSET('Sanitation Data'!$D$11,0,10*ROW('Sanitation Data'!D9)),NA())</f>
        <v>#N/A</v>
      </c>
      <c r="Z15" s="98" t="e">
        <f ca="true">+IF(AND(ISNUMBER(OFFSET('Sanitation Data'!$D$12,0,10*ROW('Sanitation Data'!D9))),'Data Summary'!CO15="Yes"),OFFSET('Sanitation Data'!$D$12,0,10*ROW('Sanitation Data'!D9)),NA())</f>
        <v>#N/A</v>
      </c>
      <c r="AA15" s="98">
        <f ca="true">+IF(AND(ISNUMBER(OFFSET('Sanitation Data'!$E$4,0,10*ROW('Sanitation Data'!E9))),'Data Summary'!CP15="Yes"),100-OFFSET('Sanitation Data'!$E$4,0,10*ROW('Sanitation Data'!E9)),NA())</f>
        <v>73.77</v>
      </c>
      <c r="AB15" s="98" t="e">
        <f ca="true">+IF(AND(ISNUMBER(OFFSET('Sanitation Data'!$E$6,0,10*ROW('Sanitation Data'!E9))),'Data Summary'!CQ15="Yes"),OFFSET('Sanitation Data'!$E$6,0,10*ROW('Sanitation Data'!E9)),NA())</f>
        <v>#N/A</v>
      </c>
      <c r="AC15" s="98" t="e">
        <f ca="true">+IF(AND(ISNUMBER(OFFSET('Sanitation Data'!$E$10,0,10*ROW('Sanitation Data'!E9))),'Data Summary'!CR15="Yes"),OFFSET('Sanitation Data'!$E$10,0,10*ROW('Sanitation Data'!E9)),NA())</f>
        <v>#N/A</v>
      </c>
      <c r="AD15" s="98" t="e">
        <f ca="true">+IF(AND(ISNUMBER(OFFSET('Sanitation Data'!$E$11,0,10*ROW('Sanitation Data'!E9))),'Data Summary'!CS15="Yes"),OFFSET('Sanitation Data'!$E$11,0,10*ROW('Sanitation Data'!E9)),NA())</f>
        <v>#N/A</v>
      </c>
      <c r="AE15" s="98" t="e">
        <f ca="true">+IF(AND(ISNUMBER(OFFSET('Sanitation Data'!$E$12,0,10*ROW('Sanitation Data'!E9))),'Data Summary'!CT15="Yes"),OFFSET('Sanitation Data'!$E$12,0,10*ROW('Sanitation Data'!E9)),NA())</f>
        <v>#N/A</v>
      </c>
      <c r="AF15" s="98">
        <f ca="true">+IF(AND(ISNUMBER(OFFSET('Sanitation Data'!$F$4,0,10*ROW('Sanitation Data'!F9))),'Data Summary'!CU15="Yes"),100-OFFSET('Sanitation Data'!$F$4,0,10*ROW('Sanitation Data'!F9)),NA())</f>
        <v>65.849999999999994</v>
      </c>
      <c r="AG15" s="98" t="e">
        <f ca="true">+IF(AND(ISNUMBER(OFFSET('Sanitation Data'!$F$6,0,10*ROW('Sanitation Data'!F9))),'Data Summary'!CV15="Yes"),OFFSET('Sanitation Data'!$F$6,0,10*ROW('Sanitation Data'!F9)),NA())</f>
        <v>#N/A</v>
      </c>
      <c r="AH15" s="98" t="e">
        <f ca="true">+IF(AND(ISNUMBER(OFFSET('Sanitation Data'!$F$10,0,10*ROW('Sanitation Data'!F9))),'Data Summary'!CW15="Yes"),OFFSET('Sanitation Data'!$F$10,0,10*ROW('Sanitation Data'!F9)),NA())</f>
        <v>#N/A</v>
      </c>
      <c r="AI15" s="98" t="e">
        <f ca="true">+IF(AND(ISNUMBER(OFFSET('Sanitation Data'!$F$11,0,10*ROW('Sanitation Data'!F9))),'Data Summary'!CX15="Yes"),OFFSET('Sanitation Data'!$F$11,0,10*ROW('Sanitation Data'!F9)),NA())</f>
        <v>#N/A</v>
      </c>
      <c r="AJ15" s="98" t="e">
        <f ca="true">+IF(AND(ISNUMBER(OFFSET('Sanitation Data'!$F$12,0,10*ROW('Sanitation Data'!F9))),'Data Summary'!CY15="Yes"),OFFSET('Sanitation Data'!$F$12,0,10*ROW('Sanitation Data'!F9)),NA())</f>
        <v>#N/A</v>
      </c>
      <c r="AK15" s="98" t="e">
        <f ca="true">+IF(AND(ISNUMBER(OFFSET('Sanitation Data'!$G$4,0,10*ROW('Sanitation Data'!G9))),'Data Summary'!CZ15="Yes"),100-OFFSET('Sanitation Data'!$G$4,0,10*ROW('Sanitation Data'!G9)),NA())</f>
        <v>#N/A</v>
      </c>
      <c r="AL15" s="98" t="e">
        <f ca="true">+IF(AND(ISNUMBER(OFFSET('Sanitation Data'!$G$6,0,10*ROW('Sanitation Data'!G9))),'Data Summary'!DA15="Yes"),OFFSET('Sanitation Data'!$G$6,0,10*ROW('Sanitation Data'!G9)),NA())</f>
        <v>#N/A</v>
      </c>
      <c r="AM15" s="98" t="e">
        <f ca="true">+IF(AND(ISNUMBER(OFFSET('Sanitation Data'!$G$10,0,10*ROW('Sanitation Data'!G9))),'Data Summary'!DB15="Yes"),OFFSET('Sanitation Data'!$G$10,0,10*ROW('Sanitation Data'!G9)),NA())</f>
        <v>#N/A</v>
      </c>
      <c r="AN15" s="98" t="e">
        <f ca="true">+IF(AND(ISNUMBER(OFFSET('Sanitation Data'!$G$11,0,10*ROW('Sanitation Data'!G9))),'Data Summary'!DC15="Yes"),OFFSET('Sanitation Data'!$G$11,0,10*ROW('Sanitation Data'!G9)),NA())</f>
        <v>#N/A</v>
      </c>
      <c r="AO15" s="98" t="e">
        <f ca="true">+IF(AND(ISNUMBER(OFFSET('Sanitation Data'!$G$12,0,10*ROW('Sanitation Data'!G9))),'Data Summary'!DD15="Yes"),OFFSET('Sanitation Data'!$G$12,0,10*ROW('Sanitation Data'!G9)),NA())</f>
        <v>#N/A</v>
      </c>
      <c r="AP15" s="98">
        <f ca="true">+IF(AND(ISNUMBER(OFFSET('Sanitation Data'!$H$4,0,10*ROW('Sanitation Data'!H9))),'Data Summary'!DE15="Yes"),100-OFFSET('Sanitation Data'!$H$4,0,10*ROW('Sanitation Data'!H9)),NA())</f>
        <v>66.84</v>
      </c>
      <c r="AQ15" s="98" t="e">
        <f ca="true">+IF(AND(ISNUMBER(OFFSET('Sanitation Data'!$H$6,0,10*ROW('Sanitation Data'!H9))),'Data Summary'!DF15="Yes"),OFFSET('Sanitation Data'!$H$6,0,10*ROW('Sanitation Data'!H9)),NA())</f>
        <v>#N/A</v>
      </c>
      <c r="AR15" s="98" t="e">
        <f ca="true">+IF(AND(ISNUMBER(OFFSET('Sanitation Data'!$H$10,0,10*ROW('Sanitation Data'!H9))),'Data Summary'!DG15="Yes"),OFFSET('Sanitation Data'!$H$10,0,10*ROW('Sanitation Data'!H9)),NA())</f>
        <v>#N/A</v>
      </c>
      <c r="AS15" s="98" t="e">
        <f ca="true">+IF(AND(ISNUMBER(OFFSET('Sanitation Data'!$H$11,0,10*ROW('Sanitation Data'!H9))),'Data Summary'!DH15="Yes"),OFFSET('Sanitation Data'!$H$11,0,10*ROW('Sanitation Data'!H9)),NA())</f>
        <v>#N/A</v>
      </c>
      <c r="AT15" s="98" t="e">
        <f ca="true">+IF(AND(ISNUMBER(OFFSET('Sanitation Data'!$H$12,0,10*ROW('Sanitation Data'!H9))),'Data Summary'!DI15="Yes"),OFFSET('Sanitation Data'!$H$12,0,10*ROW('Sanitation Data'!H9)),NA())</f>
        <v>#N/A</v>
      </c>
      <c r="AU15" s="98" t="e">
        <f ca="true">+IF(AND(ISNUMBER(OFFSET('Sanitation Data'!$I$4,0,10*ROW('Sanitation Data'!I9))),'Data Summary'!DJ15="Yes"),100-OFFSET('Sanitation Data'!$I$4,0,10*ROW('Sanitation Data'!I9)),NA())</f>
        <v>#N/A</v>
      </c>
      <c r="AV15" s="98" t="e">
        <f ca="true">+IF(AND(ISNUMBER(OFFSET('Sanitation Data'!$I$6,0,10*ROW('Sanitation Data'!I9))),'Data Summary'!DK15="Yes"),OFFSET('Sanitation Data'!$I$6,0,10*ROW('Sanitation Data'!I9)),NA())</f>
        <v>#N/A</v>
      </c>
      <c r="AW15" s="98" t="e">
        <f ca="true">+IF(AND(ISNUMBER(OFFSET('Sanitation Data'!$I$10,0,10*ROW('Sanitation Data'!I9))),'Data Summary'!DL15="Yes"),OFFSET('Sanitation Data'!$I$10,0,10*ROW('Sanitation Data'!I9)),NA())</f>
        <v>#N/A</v>
      </c>
      <c r="AX15" s="98" t="e">
        <f ca="true">+IF(AND(ISNUMBER(OFFSET('Sanitation Data'!$I$11,0,10*ROW('Sanitation Data'!I9))),'Data Summary'!DM15="Yes"),OFFSET('Sanitation Data'!$I$11,0,10*ROW('Sanitation Data'!I9)),NA())</f>
        <v>#N/A</v>
      </c>
      <c r="AY15" s="98" t="e">
        <f ca="true">+IF(AND(ISNUMBER(OFFSET('Sanitation Data'!$I$12,0,10*ROW('Sanitation Data'!I9))),'Data Summary'!DN15="Yes"),OFFSET('Sanitation Data'!$I$12,0,10*ROW('Sanitation Data'!I9)),NA())</f>
        <v>#N/A</v>
      </c>
      <c r="AZ15" s="99" t="e">
        <f ca="true">+IF(AND(ISNUMBER(OFFSET('Hygiene Data'!$D$5,0,10*ROW('Hygiene Data'!D9))),'Data Summary'!DO15="Yes"),OFFSET('Hygiene Data'!$D$5,0,10*ROW('Hygiene Data'!D9)),NA())</f>
        <v>#N/A</v>
      </c>
      <c r="BA15" s="99" t="e">
        <f ca="true">+IF(AND(ISNUMBER(OFFSET('Hygiene Data'!$D$7,0,10*ROW('Hygiene Data'!D9))),'Data Summary'!DP15="Yes"),OFFSET('Hygiene Data'!$D$7,0,10*ROW('Hygiene Data'!D9)),NA())</f>
        <v>#N/A</v>
      </c>
      <c r="BB15" s="99" t="e">
        <f ca="true">+IF(AND(ISNUMBER(OFFSET('Hygiene Data'!$D$9,0,10*ROW('Hygiene Data'!D9))),'Data Summary'!DQ15="Yes"),OFFSET('Hygiene Data'!$D$9,0,10*ROW('Hygiene Data'!D9)),NA())</f>
        <v>#N/A</v>
      </c>
      <c r="BC15" s="99" t="e">
        <f ca="true">+IF(AND(ISNUMBER(OFFSET('Hygiene Data'!$E$5,0,10*ROW('Hygiene Data'!E9))),'Data Summary'!DR15="Yes"),OFFSET('Hygiene Data'!$E$5,0,10*ROW('Hygiene Data'!E9)),NA())</f>
        <v>#N/A</v>
      </c>
      <c r="BD15" s="99" t="e">
        <f ca="true">+IF(AND(ISNUMBER(OFFSET('Hygiene Data'!$E$7,0,10*ROW('Hygiene Data'!E9))),'Data Summary'!DS15="Yes"),OFFSET('Hygiene Data'!$E$7,0,10*ROW('Hygiene Data'!E9)),NA())</f>
        <v>#N/A</v>
      </c>
      <c r="BE15" s="99" t="e">
        <f ca="true">+IF(AND(ISNUMBER(OFFSET('Hygiene Data'!$E$9,0,10*ROW('Hygiene Data'!E9))),'Data Summary'!DT15="Yes"),OFFSET('Hygiene Data'!$E$9,0,10*ROW('Hygiene Data'!E9)),NA())</f>
        <v>#N/A</v>
      </c>
      <c r="BF15" s="99" t="e">
        <f ca="true">+IF(AND(ISNUMBER(OFFSET('Hygiene Data'!$F$5,0,10*ROW('Hygiene Data'!F9))),'Data Summary'!DU15="Yes"),OFFSET('Hygiene Data'!$F$5,0,10*ROW('Hygiene Data'!F9)),NA())</f>
        <v>#N/A</v>
      </c>
      <c r="BG15" s="99" t="e">
        <f ca="true">+IF(AND(ISNUMBER(OFFSET('Hygiene Data'!$F$7,0,10*ROW('Hygiene Data'!F9))),'Data Summary'!DV15="Yes"),OFFSET('Hygiene Data'!$F$7,0,10*ROW('Hygiene Data'!F9)),NA())</f>
        <v>#N/A</v>
      </c>
      <c r="BH15" s="99" t="e">
        <f ca="true">+IF(AND(ISNUMBER(OFFSET('Hygiene Data'!$F$9,0,10*ROW('Hygiene Data'!F9))),'Data Summary'!DW15="Yes"),OFFSET('Hygiene Data'!$F$9,0,10*ROW('Hygiene Data'!F9)),NA())</f>
        <v>#N/A</v>
      </c>
      <c r="BI15" s="99" t="e">
        <f ca="true">+IF(AND(ISNUMBER(OFFSET('Hygiene Data'!$G$5,0,10*ROW('Hygiene Data'!G9))),'Data Summary'!DX15="Yes"),OFFSET('Hygiene Data'!$G$5,0,10*ROW('Hygiene Data'!G9)),NA())</f>
        <v>#N/A</v>
      </c>
      <c r="BJ15" s="99" t="e">
        <f ca="true">+IF(AND(ISNUMBER(OFFSET('Hygiene Data'!$G$7,0,10*ROW('Hygiene Data'!G9))),'Data Summary'!DY15="Yes"),OFFSET('Hygiene Data'!$G$7,0,10*ROW('Hygiene Data'!G9)),NA())</f>
        <v>#N/A</v>
      </c>
      <c r="BK15" s="99" t="e">
        <f ca="true">+IF(AND(ISNUMBER(OFFSET('Hygiene Data'!$G$9,0,10*ROW('Hygiene Data'!G9))),'Data Summary'!DZ15="Yes"),OFFSET('Hygiene Data'!$G$9,0,10*ROW('Hygiene Data'!G9)),NA())</f>
        <v>#N/A</v>
      </c>
      <c r="BL15" s="99" t="e">
        <f ca="true">+IF(AND(ISNUMBER(OFFSET('Hygiene Data'!$H$5,0,10*ROW('Hygiene Data'!H9))),'Data Summary'!EA15="Yes"),OFFSET('Hygiene Data'!$H$5,0,10*ROW('Hygiene Data'!H9)),NA())</f>
        <v>#N/A</v>
      </c>
      <c r="BM15" s="99" t="e">
        <f ca="true">+IF(AND(ISNUMBER(OFFSET('Hygiene Data'!$H$7,0,10*ROW('Hygiene Data'!H9))),'Data Summary'!EB15="Yes"),OFFSET('Hygiene Data'!$H$7,0,10*ROW('Hygiene Data'!H9)),NA())</f>
        <v>#N/A</v>
      </c>
      <c r="BN15" s="99" t="e">
        <f ca="true">+IF(AND(ISNUMBER(OFFSET('Hygiene Data'!$H$9,0,10*ROW('Hygiene Data'!H9))),'Data Summary'!EC15="Yes"),OFFSET('Hygiene Data'!$H$9,0,10*ROW('Hygiene Data'!H9)),NA())</f>
        <v>#N/A</v>
      </c>
      <c r="BO15" s="99" t="e">
        <f ca="true">+IF(AND(ISNUMBER(OFFSET('Hygiene Data'!$I$5,0,10*ROW('Hygiene Data'!I9))),'Data Summary'!ED15="Yes"),OFFSET('Hygiene Data'!$I$5,0,10*ROW('Hygiene Data'!I9)),NA())</f>
        <v>#N/A</v>
      </c>
      <c r="BP15" s="99" t="e">
        <f ca="true">+IF(AND(ISNUMBER(OFFSET('Hygiene Data'!$I$7,0,10*ROW('Hygiene Data'!I9))),'Data Summary'!EE15="Yes"),OFFSET('Hygiene Data'!$I$7,0,10*ROW('Hygiene Data'!I9)),NA())</f>
        <v>#N/A</v>
      </c>
      <c r="BQ15" s="99" t="e">
        <f ca="true">+IF(AND(ISNUMBER(OFFSET('Hygiene Data'!$I$9,0,10*ROW('Hygiene Data'!I9))),'Data Summary'!EF15="Yes"),OFFSET('Hygiene Data'!$I$9,0,10*ROW('Hygiene Data'!I9)),NA())</f>
        <v>#N/A</v>
      </c>
    </row>
    <row xmlns:x14ac="http://schemas.microsoft.com/office/spreadsheetml/2009/9/ac" r="16" x14ac:dyDescent="0.2">
      <c r="A16" s="363" t="str">
        <f ca="true">+RIGHT('Data Summary'!A16,LEN('Data Summary'!A16)-9)</f>
        <v>ASER</v>
      </c>
      <c r="B16" s="38" t="str">
        <f ca="true">+IF(ISTEXT('Data Summary'!B16),'Data Summary'!B16,"")</f>
        <v>Survey</v>
      </c>
      <c r="C16" s="361">
        <f ca="true">+VALUE('Data Summary'!C16)</f>
        <v>2009</v>
      </c>
      <c r="D16" s="97" t="e">
        <f ca="true">+IF(AND(ISNUMBER(OFFSET('Water Data'!$D$4,0,10*ROW('Water Data'!D10))),'Data Summary'!BS16="Yes"),100-OFFSET('Water Data'!$D$4,0,10*ROW('Water Data'!D10)),NA())</f>
        <v>#N/A</v>
      </c>
      <c r="E16" s="97" t="e">
        <f ca="true">+IF(AND(ISNUMBER(OFFSET('Water Data'!$D$6,0,10*ROW('Water Data'!D10))),'Data Summary'!BT16="Yes"),OFFSET('Water Data'!$D$6,0,10*ROW('Water Data'!D10)),NA())</f>
        <v>#N/A</v>
      </c>
      <c r="F16" s="97" t="e">
        <f ca="true">+IF(AND(ISNUMBER(OFFSET('Water Data'!$D$9,0,10*ROW('Water Data'!D10))),'Data Summary'!BU16="Yes"),OFFSET('Water Data'!$D$9,0,10*ROW('Water Data'!D10)),NA())</f>
        <v>#N/A</v>
      </c>
      <c r="G16" s="97" t="e">
        <f ca="true">+IF(AND(ISNUMBER(OFFSET('Water Data'!$E$4,0,10*ROW('Water Data'!E10))),'Data Summary'!BV16="Yes"),100-OFFSET('Water Data'!$E$4,0,10*ROW('Water Data'!E10)),NA())</f>
        <v>#N/A</v>
      </c>
      <c r="H16" s="97" t="e">
        <f ca="true">+IF(AND(ISNUMBER(OFFSET('Water Data'!$E$6,0,10*ROW('Water Data'!E10))),'Data Summary'!BW16="Yes"),OFFSET('Water Data'!$E$6,0,10*ROW('Water Data'!E10)),NA())</f>
        <v>#N/A</v>
      </c>
      <c r="I16" s="97" t="e">
        <f ca="true">+IF(AND(ISNUMBER(OFFSET('Water Data'!$E$9,0,10*ROW('Water Data'!E10))),'Data Summary'!BX16="Yes"),OFFSET('Water Data'!$E$9,0,10*ROW('Water Data'!E10)),NA())</f>
        <v>#N/A</v>
      </c>
      <c r="J16" s="97" t="e">
        <f ca="true">+IF(AND(ISNUMBER(OFFSET('Water Data'!$F$4,0,10*ROW('Water Data'!F10))),'Data Summary'!BY16="Yes"),100-OFFSET('Water Data'!$F$4,0,10*ROW('Water Data'!F10)),NA())</f>
        <v>#N/A</v>
      </c>
      <c r="K16" s="97" t="e">
        <f ca="true">+IF(AND(ISNUMBER(OFFSET('Water Data'!$F$6,0,10*ROW('Water Data'!F10))),'Data Summary'!BZ16="Yes"),OFFSET('Water Data'!$F$6,0,10*ROW('Water Data'!F10)),NA())</f>
        <v>#N/A</v>
      </c>
      <c r="L16" s="97" t="e">
        <f ca="true">+IF(AND(ISNUMBER(OFFSET('Water Data'!$F$9,0,10*ROW('Water Data'!F10))),'Data Summary'!CA16="Yes"),OFFSET('Water Data'!$F$9,0,10*ROW('Water Data'!F10)),NA())</f>
        <v>#N/A</v>
      </c>
      <c r="M16" s="97" t="e">
        <f ca="true">+IF(AND(ISNUMBER(OFFSET('Water Data'!$G$4,0,10*ROW('Water Data'!G10))),'Data Summary'!CB16="Yes"),100-OFFSET('Water Data'!$G$4,0,10*ROW('Water Data'!G10)),NA())</f>
        <v>#N/A</v>
      </c>
      <c r="N16" s="97" t="e">
        <f ca="true">+IF(AND(ISNUMBER(OFFSET('Water Data'!$G$6,0,10*ROW('Water Data'!G10))),'Data Summary'!CC16="Yes"),OFFSET('Water Data'!$G$6,0,10*ROW('Water Data'!G10)),NA())</f>
        <v>#N/A</v>
      </c>
      <c r="O16" s="97" t="e">
        <f ca="true">+IF(AND(ISNUMBER(OFFSET('Water Data'!$G$9,0,10*ROW('Water Data'!G10))),'Data Summary'!CD16="Yes"),OFFSET('Water Data'!$G$9,0,10*ROW('Water Data'!G10)),NA())</f>
        <v>#N/A</v>
      </c>
      <c r="P16" s="97" t="e">
        <f ca="true">+IF(AND(ISNUMBER(OFFSET('Water Data'!$H$4,0,10*ROW('Water Data'!H10))),'Data Summary'!CE16="Yes"),100-OFFSET('Water Data'!$H$4,0,10*ROW('Water Data'!H10)),NA())</f>
        <v>#N/A</v>
      </c>
      <c r="Q16" s="97" t="e">
        <f ca="true">+IF(AND(ISNUMBER(OFFSET('Water Data'!$H$6,0,10*ROW('Water Data'!H10))),'Data Summary'!CF16="Yes"),OFFSET('Water Data'!$H$6,0,10*ROW('Water Data'!H10)),NA())</f>
        <v>#N/A</v>
      </c>
      <c r="R16" s="97" t="e">
        <f ca="true">+IF(AND(ISNUMBER(OFFSET('Water Data'!$H$9,0,10*ROW('Water Data'!H10))),'Data Summary'!CG16="Yes"),OFFSET('Water Data'!$H$9,0,10*ROW('Water Data'!H10)),NA())</f>
        <v>#N/A</v>
      </c>
      <c r="S16" s="97" t="e">
        <f ca="true">+IF(AND(ISNUMBER(OFFSET('Water Data'!$I$4,0,10*ROW('Water Data'!I10))),'Data Summary'!CH16="Yes"),100-OFFSET('Water Data'!$I$4,0,10*ROW('Water Data'!I10)),NA())</f>
        <v>#N/A</v>
      </c>
      <c r="T16" s="97" t="e">
        <f ca="true">+IF(AND(ISNUMBER(OFFSET('Water Data'!$I$6,0,10*ROW('Water Data'!I10))),'Data Summary'!CI16="Yes"),OFFSET('Water Data'!$I$6,0,10*ROW('Water Data'!I10)),NA())</f>
        <v>#N/A</v>
      </c>
      <c r="U16" s="97" t="e">
        <f ca="true">+IF(AND(ISNUMBER(OFFSET('Water Data'!$I$9,0,10*ROW('Water Data'!I10))),'Data Summary'!CJ16="Yes"),OFFSET('Water Data'!$I$9,0,10*ROW('Water Data'!I10)),NA())</f>
        <v>#N/A</v>
      </c>
      <c r="V16" s="98" t="e">
        <f ca="true">+IF(AND(ISNUMBER(OFFSET('Sanitation Data'!$D$4,0,10*ROW('Sanitation Data'!D10))),'Data Summary'!CK16="Yes"),100-OFFSET('Sanitation Data'!$D$4,0,10*ROW('Sanitation Data'!D10)),NA())</f>
        <v>#N/A</v>
      </c>
      <c r="W16" s="98" t="e">
        <f ca="true">+IF(AND(ISNUMBER(OFFSET('Sanitation Data'!$D$6,0,10*ROW('Sanitation Data'!D10))),'Data Summary'!CL16="Yes"),OFFSET('Sanitation Data'!$D$6,0,10*ROW('Sanitation Data'!D10)),NA())</f>
        <v>#N/A</v>
      </c>
      <c r="X16" s="98" t="e">
        <f ca="true">+IF(AND(ISNUMBER(OFFSET('Sanitation Data'!$D$10,0,10*ROW('Sanitation Data'!D10))),'Data Summary'!CM16="Yes"),OFFSET('Sanitation Data'!$D$10,0,10*ROW('Sanitation Data'!D10)),NA())</f>
        <v>#N/A</v>
      </c>
      <c r="Y16" s="98" t="e">
        <f ca="true">+IF(AND(ISNUMBER(OFFSET('Sanitation Data'!$D$11,0,10*ROW('Sanitation Data'!D10))),'Data Summary'!CN16="Yes"),OFFSET('Sanitation Data'!$D$11,0,10*ROW('Sanitation Data'!D10)),NA())</f>
        <v>#N/A</v>
      </c>
      <c r="Z16" s="98" t="e">
        <f ca="true">+IF(AND(ISNUMBER(OFFSET('Sanitation Data'!$D$12,0,10*ROW('Sanitation Data'!D10))),'Data Summary'!CO16="Yes"),OFFSET('Sanitation Data'!$D$12,0,10*ROW('Sanitation Data'!D10)),NA())</f>
        <v>#N/A</v>
      </c>
      <c r="AA16" s="98" t="e">
        <f ca="true">+IF(AND(ISNUMBER(OFFSET('Sanitation Data'!$E$4,0,10*ROW('Sanitation Data'!E10))),'Data Summary'!CP16="Yes"),100-OFFSET('Sanitation Data'!$E$4,0,10*ROW('Sanitation Data'!E10)),NA())</f>
        <v>#N/A</v>
      </c>
      <c r="AB16" s="98" t="e">
        <f ca="true">+IF(AND(ISNUMBER(OFFSET('Sanitation Data'!$E$6,0,10*ROW('Sanitation Data'!E10))),'Data Summary'!CQ16="Yes"),OFFSET('Sanitation Data'!$E$6,0,10*ROW('Sanitation Data'!E10)),NA())</f>
        <v>#N/A</v>
      </c>
      <c r="AC16" s="98" t="e">
        <f ca="true">+IF(AND(ISNUMBER(OFFSET('Sanitation Data'!$E$10,0,10*ROW('Sanitation Data'!E10))),'Data Summary'!CR16="Yes"),OFFSET('Sanitation Data'!$E$10,0,10*ROW('Sanitation Data'!E10)),NA())</f>
        <v>#N/A</v>
      </c>
      <c r="AD16" s="98" t="e">
        <f ca="true">+IF(AND(ISNUMBER(OFFSET('Sanitation Data'!$E$11,0,10*ROW('Sanitation Data'!E10))),'Data Summary'!CS16="Yes"),OFFSET('Sanitation Data'!$E$11,0,10*ROW('Sanitation Data'!E10)),NA())</f>
        <v>#N/A</v>
      </c>
      <c r="AE16" s="98" t="e">
        <f ca="true">+IF(AND(ISNUMBER(OFFSET('Sanitation Data'!$E$12,0,10*ROW('Sanitation Data'!E10))),'Data Summary'!CT16="Yes"),OFFSET('Sanitation Data'!$E$12,0,10*ROW('Sanitation Data'!E10)),NA())</f>
        <v>#N/A</v>
      </c>
      <c r="AF16" s="98" t="e">
        <f ca="true">+IF(AND(ISNUMBER(OFFSET('Sanitation Data'!$F$4,0,10*ROW('Sanitation Data'!F10))),'Data Summary'!CU16="Yes"),100-OFFSET('Sanitation Data'!$F$4,0,10*ROW('Sanitation Data'!F10)),NA())</f>
        <v>#N/A</v>
      </c>
      <c r="AG16" s="98" t="e">
        <f ca="true">+IF(AND(ISNUMBER(OFFSET('Sanitation Data'!$F$6,0,10*ROW('Sanitation Data'!F10))),'Data Summary'!CV16="Yes"),OFFSET('Sanitation Data'!$F$6,0,10*ROW('Sanitation Data'!F10)),NA())</f>
        <v>#N/A</v>
      </c>
      <c r="AH16" s="98" t="e">
        <f ca="true">+IF(AND(ISNUMBER(OFFSET('Sanitation Data'!$F$10,0,10*ROW('Sanitation Data'!F10))),'Data Summary'!CW16="Yes"),OFFSET('Sanitation Data'!$F$10,0,10*ROW('Sanitation Data'!F10)),NA())</f>
        <v>#N/A</v>
      </c>
      <c r="AI16" s="98" t="e">
        <f ca="true">+IF(AND(ISNUMBER(OFFSET('Sanitation Data'!$F$11,0,10*ROW('Sanitation Data'!F10))),'Data Summary'!CX16="Yes"),OFFSET('Sanitation Data'!$F$11,0,10*ROW('Sanitation Data'!F10)),NA())</f>
        <v>#N/A</v>
      </c>
      <c r="AJ16" s="98" t="e">
        <f ca="true">+IF(AND(ISNUMBER(OFFSET('Sanitation Data'!$F$12,0,10*ROW('Sanitation Data'!F10))),'Data Summary'!CY16="Yes"),OFFSET('Sanitation Data'!$F$12,0,10*ROW('Sanitation Data'!F10)),NA())</f>
        <v>#N/A</v>
      </c>
      <c r="AK16" s="98" t="e">
        <f ca="true">+IF(AND(ISNUMBER(OFFSET('Sanitation Data'!$G$4,0,10*ROW('Sanitation Data'!G10))),'Data Summary'!CZ16="Yes"),100-OFFSET('Sanitation Data'!$G$4,0,10*ROW('Sanitation Data'!G10)),NA())</f>
        <v>#N/A</v>
      </c>
      <c r="AL16" s="98" t="e">
        <f ca="true">+IF(AND(ISNUMBER(OFFSET('Sanitation Data'!$G$6,0,10*ROW('Sanitation Data'!G10))),'Data Summary'!DA16="Yes"),OFFSET('Sanitation Data'!$G$6,0,10*ROW('Sanitation Data'!G10)),NA())</f>
        <v>#N/A</v>
      </c>
      <c r="AM16" s="98" t="e">
        <f ca="true">+IF(AND(ISNUMBER(OFFSET('Sanitation Data'!$G$10,0,10*ROW('Sanitation Data'!G10))),'Data Summary'!DB16="Yes"),OFFSET('Sanitation Data'!$G$10,0,10*ROW('Sanitation Data'!G10)),NA())</f>
        <v>#N/A</v>
      </c>
      <c r="AN16" s="98" t="e">
        <f ca="true">+IF(AND(ISNUMBER(OFFSET('Sanitation Data'!$G$11,0,10*ROW('Sanitation Data'!G10))),'Data Summary'!DC16="Yes"),OFFSET('Sanitation Data'!$G$11,0,10*ROW('Sanitation Data'!G10)),NA())</f>
        <v>#N/A</v>
      </c>
      <c r="AO16" s="98" t="e">
        <f ca="true">+IF(AND(ISNUMBER(OFFSET('Sanitation Data'!$G$12,0,10*ROW('Sanitation Data'!G10))),'Data Summary'!DD16="Yes"),OFFSET('Sanitation Data'!$G$12,0,10*ROW('Sanitation Data'!G10)),NA())</f>
        <v>#N/A</v>
      </c>
      <c r="AP16" s="98" t="e">
        <f ca="true">+IF(AND(ISNUMBER(OFFSET('Sanitation Data'!$H$4,0,10*ROW('Sanitation Data'!H10))),'Data Summary'!DE16="Yes"),100-OFFSET('Sanitation Data'!$H$4,0,10*ROW('Sanitation Data'!H10)),NA())</f>
        <v>#N/A</v>
      </c>
      <c r="AQ16" s="98" t="e">
        <f ca="true">+IF(AND(ISNUMBER(OFFSET('Sanitation Data'!$H$6,0,10*ROW('Sanitation Data'!H10))),'Data Summary'!DF16="Yes"),OFFSET('Sanitation Data'!$H$6,0,10*ROW('Sanitation Data'!H10)),NA())</f>
        <v>#N/A</v>
      </c>
      <c r="AR16" s="98" t="e">
        <f ca="true">+IF(AND(ISNUMBER(OFFSET('Sanitation Data'!$H$10,0,10*ROW('Sanitation Data'!H10))),'Data Summary'!DG16="Yes"),OFFSET('Sanitation Data'!$H$10,0,10*ROW('Sanitation Data'!H10)),NA())</f>
        <v>#N/A</v>
      </c>
      <c r="AS16" s="98" t="e">
        <f ca="true">+IF(AND(ISNUMBER(OFFSET('Sanitation Data'!$H$11,0,10*ROW('Sanitation Data'!H10))),'Data Summary'!DH16="Yes"),OFFSET('Sanitation Data'!$H$11,0,10*ROW('Sanitation Data'!H10)),NA())</f>
        <v>#N/A</v>
      </c>
      <c r="AT16" s="98" t="e">
        <f ca="true">+IF(AND(ISNUMBER(OFFSET('Sanitation Data'!$H$12,0,10*ROW('Sanitation Data'!H10))),'Data Summary'!DI16="Yes"),OFFSET('Sanitation Data'!$H$12,0,10*ROW('Sanitation Data'!H10)),NA())</f>
        <v>#N/A</v>
      </c>
      <c r="AU16" s="98" t="e">
        <f ca="true">+IF(AND(ISNUMBER(OFFSET('Sanitation Data'!$I$4,0,10*ROW('Sanitation Data'!I10))),'Data Summary'!DJ16="Yes"),100-OFFSET('Sanitation Data'!$I$4,0,10*ROW('Sanitation Data'!I10)),NA())</f>
        <v>#N/A</v>
      </c>
      <c r="AV16" s="98" t="e">
        <f ca="true">+IF(AND(ISNUMBER(OFFSET('Sanitation Data'!$I$6,0,10*ROW('Sanitation Data'!I10))),'Data Summary'!DK16="Yes"),OFFSET('Sanitation Data'!$I$6,0,10*ROW('Sanitation Data'!I10)),NA())</f>
        <v>#N/A</v>
      </c>
      <c r="AW16" s="98" t="e">
        <f ca="true">+IF(AND(ISNUMBER(OFFSET('Sanitation Data'!$I$10,0,10*ROW('Sanitation Data'!I10))),'Data Summary'!DL16="Yes"),OFFSET('Sanitation Data'!$I$10,0,10*ROW('Sanitation Data'!I10)),NA())</f>
        <v>#N/A</v>
      </c>
      <c r="AX16" s="98" t="e">
        <f ca="true">+IF(AND(ISNUMBER(OFFSET('Sanitation Data'!$I$11,0,10*ROW('Sanitation Data'!I10))),'Data Summary'!DM16="Yes"),OFFSET('Sanitation Data'!$I$11,0,10*ROW('Sanitation Data'!I10)),NA())</f>
        <v>#N/A</v>
      </c>
      <c r="AY16" s="98" t="e">
        <f ca="true">+IF(AND(ISNUMBER(OFFSET('Sanitation Data'!$I$12,0,10*ROW('Sanitation Data'!I10))),'Data Summary'!DN16="Yes"),OFFSET('Sanitation Data'!$I$12,0,10*ROW('Sanitation Data'!I10)),NA())</f>
        <v>#N/A</v>
      </c>
      <c r="AZ16" s="99" t="e">
        <f ca="true">+IF(AND(ISNUMBER(OFFSET('Hygiene Data'!$D$5,0,10*ROW('Hygiene Data'!D10))),'Data Summary'!DO16="Yes"),OFFSET('Hygiene Data'!$D$5,0,10*ROW('Hygiene Data'!D10)),NA())</f>
        <v>#N/A</v>
      </c>
      <c r="BA16" s="99" t="e">
        <f ca="true">+IF(AND(ISNUMBER(OFFSET('Hygiene Data'!$D$7,0,10*ROW('Hygiene Data'!D10))),'Data Summary'!DP16="Yes"),OFFSET('Hygiene Data'!$D$7,0,10*ROW('Hygiene Data'!D10)),NA())</f>
        <v>#N/A</v>
      </c>
      <c r="BB16" s="99" t="e">
        <f ca="true">+IF(AND(ISNUMBER(OFFSET('Hygiene Data'!$D$9,0,10*ROW('Hygiene Data'!D10))),'Data Summary'!DQ16="Yes"),OFFSET('Hygiene Data'!$D$9,0,10*ROW('Hygiene Data'!D10)),NA())</f>
        <v>#N/A</v>
      </c>
      <c r="BC16" s="99" t="e">
        <f ca="true">+IF(AND(ISNUMBER(OFFSET('Hygiene Data'!$E$5,0,10*ROW('Hygiene Data'!E10))),'Data Summary'!DR16="Yes"),OFFSET('Hygiene Data'!$E$5,0,10*ROW('Hygiene Data'!E10)),NA())</f>
        <v>#N/A</v>
      </c>
      <c r="BD16" s="99" t="e">
        <f ca="true">+IF(AND(ISNUMBER(OFFSET('Hygiene Data'!$E$7,0,10*ROW('Hygiene Data'!E10))),'Data Summary'!DS16="Yes"),OFFSET('Hygiene Data'!$E$7,0,10*ROW('Hygiene Data'!E10)),NA())</f>
        <v>#N/A</v>
      </c>
      <c r="BE16" s="99" t="e">
        <f ca="true">+IF(AND(ISNUMBER(OFFSET('Hygiene Data'!$E$9,0,10*ROW('Hygiene Data'!E10))),'Data Summary'!DT16="Yes"),OFFSET('Hygiene Data'!$E$9,0,10*ROW('Hygiene Data'!E10)),NA())</f>
        <v>#N/A</v>
      </c>
      <c r="BF16" s="99" t="e">
        <f ca="true">+IF(AND(ISNUMBER(OFFSET('Hygiene Data'!$F$5,0,10*ROW('Hygiene Data'!F10))),'Data Summary'!DU16="Yes"),OFFSET('Hygiene Data'!$F$5,0,10*ROW('Hygiene Data'!F10)),NA())</f>
        <v>#N/A</v>
      </c>
      <c r="BG16" s="99" t="e">
        <f ca="true">+IF(AND(ISNUMBER(OFFSET('Hygiene Data'!$F$7,0,10*ROW('Hygiene Data'!F10))),'Data Summary'!DV16="Yes"),OFFSET('Hygiene Data'!$F$7,0,10*ROW('Hygiene Data'!F10)),NA())</f>
        <v>#N/A</v>
      </c>
      <c r="BH16" s="99" t="e">
        <f ca="true">+IF(AND(ISNUMBER(OFFSET('Hygiene Data'!$F$9,0,10*ROW('Hygiene Data'!F10))),'Data Summary'!DW16="Yes"),OFFSET('Hygiene Data'!$F$9,0,10*ROW('Hygiene Data'!F10)),NA())</f>
        <v>#N/A</v>
      </c>
      <c r="BI16" s="99" t="e">
        <f ca="true">+IF(AND(ISNUMBER(OFFSET('Hygiene Data'!$G$5,0,10*ROW('Hygiene Data'!G10))),'Data Summary'!DX16="Yes"),OFFSET('Hygiene Data'!$G$5,0,10*ROW('Hygiene Data'!G10)),NA())</f>
        <v>#N/A</v>
      </c>
      <c r="BJ16" s="99" t="e">
        <f ca="true">+IF(AND(ISNUMBER(OFFSET('Hygiene Data'!$G$7,0,10*ROW('Hygiene Data'!G10))),'Data Summary'!DY16="Yes"),OFFSET('Hygiene Data'!$G$7,0,10*ROW('Hygiene Data'!G10)),NA())</f>
        <v>#N/A</v>
      </c>
      <c r="BK16" s="99" t="e">
        <f ca="true">+IF(AND(ISNUMBER(OFFSET('Hygiene Data'!$G$9,0,10*ROW('Hygiene Data'!G10))),'Data Summary'!DZ16="Yes"),OFFSET('Hygiene Data'!$G$9,0,10*ROW('Hygiene Data'!G10)),NA())</f>
        <v>#N/A</v>
      </c>
      <c r="BL16" s="99" t="e">
        <f ca="true">+IF(AND(ISNUMBER(OFFSET('Hygiene Data'!$H$5,0,10*ROW('Hygiene Data'!H10))),'Data Summary'!EA16="Yes"),OFFSET('Hygiene Data'!$H$5,0,10*ROW('Hygiene Data'!H10)),NA())</f>
        <v>#N/A</v>
      </c>
      <c r="BM16" s="99" t="e">
        <f ca="true">+IF(AND(ISNUMBER(OFFSET('Hygiene Data'!$H$7,0,10*ROW('Hygiene Data'!H10))),'Data Summary'!EB16="Yes"),OFFSET('Hygiene Data'!$H$7,0,10*ROW('Hygiene Data'!H10)),NA())</f>
        <v>#N/A</v>
      </c>
      <c r="BN16" s="99" t="e">
        <f ca="true">+IF(AND(ISNUMBER(OFFSET('Hygiene Data'!$H$9,0,10*ROW('Hygiene Data'!H10))),'Data Summary'!EC16="Yes"),OFFSET('Hygiene Data'!$H$9,0,10*ROW('Hygiene Data'!H10)),NA())</f>
        <v>#N/A</v>
      </c>
      <c r="BO16" s="99" t="e">
        <f ca="true">+IF(AND(ISNUMBER(OFFSET('Hygiene Data'!$I$5,0,10*ROW('Hygiene Data'!I10))),'Data Summary'!ED16="Yes"),OFFSET('Hygiene Data'!$I$5,0,10*ROW('Hygiene Data'!I10)),NA())</f>
        <v>#N/A</v>
      </c>
      <c r="BP16" s="99" t="e">
        <f ca="true">+IF(AND(ISNUMBER(OFFSET('Hygiene Data'!$I$7,0,10*ROW('Hygiene Data'!I10))),'Data Summary'!EE16="Yes"),OFFSET('Hygiene Data'!$I$7,0,10*ROW('Hygiene Data'!I10)),NA())</f>
        <v>#N/A</v>
      </c>
      <c r="BQ16" s="99" t="e">
        <f ca="true">+IF(AND(ISNUMBER(OFFSET('Hygiene Data'!$I$9,0,10*ROW('Hygiene Data'!I10))),'Data Summary'!EF16="Yes"),OFFSET('Hygiene Data'!$I$9,0,10*ROW('Hygiene Data'!I10)),NA())</f>
        <v>#N/A</v>
      </c>
    </row>
    <row xmlns:x14ac="http://schemas.microsoft.com/office/spreadsheetml/2009/9/ac" r="17" x14ac:dyDescent="0.2">
      <c r="A17" s="363" t="str">
        <f ca="true">+RIGHT('Data Summary'!A17,LEN('Data Summary'!A17)-9)</f>
        <v>EMIS</v>
      </c>
      <c r="B17" s="38" t="str">
        <f ca="true">+IF(ISTEXT('Data Summary'!B17),'Data Summary'!B17,"")</f>
        <v>EMIS</v>
      </c>
      <c r="C17" s="361">
        <f ca="true">+VALUE('Data Summary'!C17)</f>
        <v>2010</v>
      </c>
      <c r="D17" s="97">
        <f ca="true">+IF(AND(ISNUMBER(OFFSET('Water Data'!$D$4,0,10*ROW('Water Data'!D11))),'Data Summary'!BS17="Yes"),100-OFFSET('Water Data'!$D$4,0,10*ROW('Water Data'!D11)),NA())</f>
        <v>92.6</v>
      </c>
      <c r="E17" s="97">
        <f ca="true">+IF(AND(ISNUMBER(OFFSET('Water Data'!$D$6,0,10*ROW('Water Data'!D11))),'Data Summary'!BT17="Yes"),OFFSET('Water Data'!$D$6,0,10*ROW('Water Data'!D11)),NA())</f>
        <v>84.555000000000007</v>
      </c>
      <c r="F17" s="97" t="e">
        <f ca="true">+IF(AND(ISNUMBER(OFFSET('Water Data'!$D$9,0,10*ROW('Water Data'!D11))),'Data Summary'!BU17="Yes"),OFFSET('Water Data'!$D$9,0,10*ROW('Water Data'!D11)),NA())</f>
        <v>#N/A</v>
      </c>
      <c r="G17" s="97">
        <f ca="true">+IF(AND(ISNUMBER(OFFSET('Water Data'!$E$4,0,10*ROW('Water Data'!E11))),'Data Summary'!BV17="Yes"),100-OFFSET('Water Data'!$E$4,0,10*ROW('Water Data'!E11)),NA())</f>
        <v>96.37</v>
      </c>
      <c r="H17" s="97">
        <f ca="true">+IF(AND(ISNUMBER(OFFSET('Water Data'!$E$6,0,10*ROW('Water Data'!E11))),'Data Summary'!BW17="Yes"),OFFSET('Water Data'!$E$6,0,10*ROW('Water Data'!E11)),NA())</f>
        <v>88.155000000000001</v>
      </c>
      <c r="I17" s="97" t="e">
        <f ca="true">+IF(AND(ISNUMBER(OFFSET('Water Data'!$E$9,0,10*ROW('Water Data'!E11))),'Data Summary'!BX17="Yes"),OFFSET('Water Data'!$E$9,0,10*ROW('Water Data'!E11)),NA())</f>
        <v>#N/A</v>
      </c>
      <c r="J17" s="97">
        <f ca="true">+IF(AND(ISNUMBER(OFFSET('Water Data'!$F$4,0,10*ROW('Water Data'!F11))),'Data Summary'!BY17="Yes"),100-OFFSET('Water Data'!$F$4,0,10*ROW('Water Data'!F11)),NA())</f>
        <v>92.049999999999983</v>
      </c>
      <c r="K17" s="97">
        <f ca="true">+IF(AND(ISNUMBER(OFFSET('Water Data'!$F$6,0,10*ROW('Water Data'!F11))),'Data Summary'!BZ17="Yes"),OFFSET('Water Data'!$F$6,0,10*ROW('Water Data'!F11)),NA())</f>
        <v>84.039999999999992</v>
      </c>
      <c r="L17" s="97" t="e">
        <f ca="true">+IF(AND(ISNUMBER(OFFSET('Water Data'!$F$9,0,10*ROW('Water Data'!F11))),'Data Summary'!CA17="Yes"),OFFSET('Water Data'!$F$9,0,10*ROW('Water Data'!F11)),NA())</f>
        <v>#N/A</v>
      </c>
      <c r="M17" s="97" t="e">
        <f ca="true">+IF(AND(ISNUMBER(OFFSET('Water Data'!$G$4,0,10*ROW('Water Data'!G11))),'Data Summary'!CB17="Yes"),100-OFFSET('Water Data'!$G$4,0,10*ROW('Water Data'!G11)),NA())</f>
        <v>#N/A</v>
      </c>
      <c r="N17" s="97" t="e">
        <f ca="true">+IF(AND(ISNUMBER(OFFSET('Water Data'!$G$6,0,10*ROW('Water Data'!G11))),'Data Summary'!CC17="Yes"),OFFSET('Water Data'!$G$6,0,10*ROW('Water Data'!G11)),NA())</f>
        <v>#N/A</v>
      </c>
      <c r="O17" s="97" t="e">
        <f ca="true">+IF(AND(ISNUMBER(OFFSET('Water Data'!$G$9,0,10*ROW('Water Data'!G11))),'Data Summary'!CD17="Yes"),OFFSET('Water Data'!$G$9,0,10*ROW('Water Data'!G11)),NA())</f>
        <v>#N/A</v>
      </c>
      <c r="P17" s="97">
        <f ca="true">+IF(AND(ISNUMBER(OFFSET('Water Data'!$H$4,0,10*ROW('Water Data'!H11))),'Data Summary'!CE17="Yes"),100-OFFSET('Water Data'!$H$4,0,10*ROW('Water Data'!H11)),NA())</f>
        <v>92.6</v>
      </c>
      <c r="Q17" s="97">
        <f ca="true">+IF(AND(ISNUMBER(OFFSET('Water Data'!$H$6,0,10*ROW('Water Data'!H11))),'Data Summary'!CF17="Yes"),OFFSET('Water Data'!$H$6,0,10*ROW('Water Data'!H11)),NA())</f>
        <v>84.555000000000007</v>
      </c>
      <c r="R17" s="97" t="e">
        <f ca="true">+IF(AND(ISNUMBER(OFFSET('Water Data'!$H$9,0,10*ROW('Water Data'!H11))),'Data Summary'!CG17="Yes"),OFFSET('Water Data'!$H$9,0,10*ROW('Water Data'!H11)),NA())</f>
        <v>#N/A</v>
      </c>
      <c r="S17" s="97" t="e">
        <f ca="true">+IF(AND(ISNUMBER(OFFSET('Water Data'!$I$4,0,10*ROW('Water Data'!I11))),'Data Summary'!CH17="Yes"),100-OFFSET('Water Data'!$I$4,0,10*ROW('Water Data'!I11)),NA())</f>
        <v>#N/A</v>
      </c>
      <c r="T17" s="97" t="e">
        <f ca="true">+IF(AND(ISNUMBER(OFFSET('Water Data'!$I$6,0,10*ROW('Water Data'!I11))),'Data Summary'!CI17="Yes"),OFFSET('Water Data'!$I$6,0,10*ROW('Water Data'!I11)),NA())</f>
        <v>#N/A</v>
      </c>
      <c r="U17" s="97" t="e">
        <f ca="true">+IF(AND(ISNUMBER(OFFSET('Water Data'!$I$9,0,10*ROW('Water Data'!I11))),'Data Summary'!CJ17="Yes"),OFFSET('Water Data'!$I$9,0,10*ROW('Water Data'!I11)),NA())</f>
        <v>#N/A</v>
      </c>
      <c r="V17" s="98">
        <f ca="true">+IF(AND(ISNUMBER(OFFSET('Sanitation Data'!$D$4,0,10*ROW('Sanitation Data'!D11))),'Data Summary'!CK17="Yes"),100-OFFSET('Sanitation Data'!$D$4,0,10*ROW('Sanitation Data'!D11)),NA())</f>
        <v>81.63</v>
      </c>
      <c r="W17" s="98" t="e">
        <f ca="true">+IF(AND(ISNUMBER(OFFSET('Sanitation Data'!$D$6,0,10*ROW('Sanitation Data'!D11))),'Data Summary'!CL17="Yes"),OFFSET('Sanitation Data'!$D$6,0,10*ROW('Sanitation Data'!D11)),NA())</f>
        <v>#N/A</v>
      </c>
      <c r="X17" s="98" t="e">
        <f ca="true">+IF(AND(ISNUMBER(OFFSET('Sanitation Data'!$D$10,0,10*ROW('Sanitation Data'!D11))),'Data Summary'!CM17="Yes"),OFFSET('Sanitation Data'!$D$10,0,10*ROW('Sanitation Data'!D11)),NA())</f>
        <v>#N/A</v>
      </c>
      <c r="Y17" s="98" t="e">
        <f ca="true">+IF(AND(ISNUMBER(OFFSET('Sanitation Data'!$D$11,0,10*ROW('Sanitation Data'!D11))),'Data Summary'!CN17="Yes"),OFFSET('Sanitation Data'!$D$11,0,10*ROW('Sanitation Data'!D11)),NA())</f>
        <v>#N/A</v>
      </c>
      <c r="Z17" s="98" t="e">
        <f ca="true">+IF(AND(ISNUMBER(OFFSET('Sanitation Data'!$D$12,0,10*ROW('Sanitation Data'!D11))),'Data Summary'!CO17="Yes"),OFFSET('Sanitation Data'!$D$12,0,10*ROW('Sanitation Data'!D11)),NA())</f>
        <v>#N/A</v>
      </c>
      <c r="AA17" s="98" t="e">
        <f ca="true">+IF(AND(ISNUMBER(OFFSET('Sanitation Data'!$E$4,0,10*ROW('Sanitation Data'!E11))),'Data Summary'!CP17="Yes"),100-OFFSET('Sanitation Data'!$E$4,0,10*ROW('Sanitation Data'!E11)),NA())</f>
        <v>#N/A</v>
      </c>
      <c r="AB17" s="98" t="e">
        <f ca="true">+IF(AND(ISNUMBER(OFFSET('Sanitation Data'!$E$6,0,10*ROW('Sanitation Data'!E11))),'Data Summary'!CQ17="Yes"),OFFSET('Sanitation Data'!$E$6,0,10*ROW('Sanitation Data'!E11)),NA())</f>
        <v>#N/A</v>
      </c>
      <c r="AC17" s="98" t="e">
        <f ca="true">+IF(AND(ISNUMBER(OFFSET('Sanitation Data'!$E$10,0,10*ROW('Sanitation Data'!E11))),'Data Summary'!CR17="Yes"),OFFSET('Sanitation Data'!$E$10,0,10*ROW('Sanitation Data'!E11)),NA())</f>
        <v>#N/A</v>
      </c>
      <c r="AD17" s="98" t="e">
        <f ca="true">+IF(AND(ISNUMBER(OFFSET('Sanitation Data'!$E$11,0,10*ROW('Sanitation Data'!E11))),'Data Summary'!CS17="Yes"),OFFSET('Sanitation Data'!$E$11,0,10*ROW('Sanitation Data'!E11)),NA())</f>
        <v>#N/A</v>
      </c>
      <c r="AE17" s="98" t="e">
        <f ca="true">+IF(AND(ISNUMBER(OFFSET('Sanitation Data'!$E$12,0,10*ROW('Sanitation Data'!E11))),'Data Summary'!CT17="Yes"),OFFSET('Sanitation Data'!$E$12,0,10*ROW('Sanitation Data'!E11)),NA())</f>
        <v>#N/A</v>
      </c>
      <c r="AF17" s="98" t="e">
        <f ca="true">+IF(AND(ISNUMBER(OFFSET('Sanitation Data'!$F$4,0,10*ROW('Sanitation Data'!F11))),'Data Summary'!CU17="Yes"),100-OFFSET('Sanitation Data'!$F$4,0,10*ROW('Sanitation Data'!F11)),NA())</f>
        <v>#N/A</v>
      </c>
      <c r="AG17" s="98" t="e">
        <f ca="true">+IF(AND(ISNUMBER(OFFSET('Sanitation Data'!$F$6,0,10*ROW('Sanitation Data'!F11))),'Data Summary'!CV17="Yes"),OFFSET('Sanitation Data'!$F$6,0,10*ROW('Sanitation Data'!F11)),NA())</f>
        <v>#N/A</v>
      </c>
      <c r="AH17" s="98" t="e">
        <f ca="true">+IF(AND(ISNUMBER(OFFSET('Sanitation Data'!$F$10,0,10*ROW('Sanitation Data'!F11))),'Data Summary'!CW17="Yes"),OFFSET('Sanitation Data'!$F$10,0,10*ROW('Sanitation Data'!F11)),NA())</f>
        <v>#N/A</v>
      </c>
      <c r="AI17" s="98" t="e">
        <f ca="true">+IF(AND(ISNUMBER(OFFSET('Sanitation Data'!$F$11,0,10*ROW('Sanitation Data'!F11))),'Data Summary'!CX17="Yes"),OFFSET('Sanitation Data'!$F$11,0,10*ROW('Sanitation Data'!F11)),NA())</f>
        <v>#N/A</v>
      </c>
      <c r="AJ17" s="98" t="e">
        <f ca="true">+IF(AND(ISNUMBER(OFFSET('Sanitation Data'!$F$12,0,10*ROW('Sanitation Data'!F11))),'Data Summary'!CY17="Yes"),OFFSET('Sanitation Data'!$F$12,0,10*ROW('Sanitation Data'!F11)),NA())</f>
        <v>#N/A</v>
      </c>
      <c r="AK17" s="98" t="e">
        <f ca="true">+IF(AND(ISNUMBER(OFFSET('Sanitation Data'!$G$4,0,10*ROW('Sanitation Data'!G11))),'Data Summary'!CZ17="Yes"),100-OFFSET('Sanitation Data'!$G$4,0,10*ROW('Sanitation Data'!G11)),NA())</f>
        <v>#N/A</v>
      </c>
      <c r="AL17" s="98" t="e">
        <f ca="true">+IF(AND(ISNUMBER(OFFSET('Sanitation Data'!$G$6,0,10*ROW('Sanitation Data'!G11))),'Data Summary'!DA17="Yes"),OFFSET('Sanitation Data'!$G$6,0,10*ROW('Sanitation Data'!G11)),NA())</f>
        <v>#N/A</v>
      </c>
      <c r="AM17" s="98" t="e">
        <f ca="true">+IF(AND(ISNUMBER(OFFSET('Sanitation Data'!$G$10,0,10*ROW('Sanitation Data'!G11))),'Data Summary'!DB17="Yes"),OFFSET('Sanitation Data'!$G$10,0,10*ROW('Sanitation Data'!G11)),NA())</f>
        <v>#N/A</v>
      </c>
      <c r="AN17" s="98" t="e">
        <f ca="true">+IF(AND(ISNUMBER(OFFSET('Sanitation Data'!$G$11,0,10*ROW('Sanitation Data'!G11))),'Data Summary'!DC17="Yes"),OFFSET('Sanitation Data'!$G$11,0,10*ROW('Sanitation Data'!G11)),NA())</f>
        <v>#N/A</v>
      </c>
      <c r="AO17" s="98" t="e">
        <f ca="true">+IF(AND(ISNUMBER(OFFSET('Sanitation Data'!$G$12,0,10*ROW('Sanitation Data'!G11))),'Data Summary'!DD17="Yes"),OFFSET('Sanitation Data'!$G$12,0,10*ROW('Sanitation Data'!G11)),NA())</f>
        <v>#N/A</v>
      </c>
      <c r="AP17" s="98">
        <f ca="true">+IF(AND(ISNUMBER(OFFSET('Sanitation Data'!$H$4,0,10*ROW('Sanitation Data'!H11))),'Data Summary'!DE17="Yes"),100-OFFSET('Sanitation Data'!$H$4,0,10*ROW('Sanitation Data'!H11)),NA())</f>
        <v>81.63</v>
      </c>
      <c r="AQ17" s="98" t="e">
        <f ca="true">+IF(AND(ISNUMBER(OFFSET('Sanitation Data'!$H$6,0,10*ROW('Sanitation Data'!H11))),'Data Summary'!DF17="Yes"),OFFSET('Sanitation Data'!$H$6,0,10*ROW('Sanitation Data'!H11)),NA())</f>
        <v>#N/A</v>
      </c>
      <c r="AR17" s="98" t="e">
        <f ca="true">+IF(AND(ISNUMBER(OFFSET('Sanitation Data'!$H$10,0,10*ROW('Sanitation Data'!H11))),'Data Summary'!DG17="Yes"),OFFSET('Sanitation Data'!$H$10,0,10*ROW('Sanitation Data'!H11)),NA())</f>
        <v>#N/A</v>
      </c>
      <c r="AS17" s="98" t="e">
        <f ca="true">+IF(AND(ISNUMBER(OFFSET('Sanitation Data'!$H$11,0,10*ROW('Sanitation Data'!H11))),'Data Summary'!DH17="Yes"),OFFSET('Sanitation Data'!$H$11,0,10*ROW('Sanitation Data'!H11)),NA())</f>
        <v>#N/A</v>
      </c>
      <c r="AT17" s="98" t="e">
        <f ca="true">+IF(AND(ISNUMBER(OFFSET('Sanitation Data'!$H$12,0,10*ROW('Sanitation Data'!H11))),'Data Summary'!DI17="Yes"),OFFSET('Sanitation Data'!$H$12,0,10*ROW('Sanitation Data'!H11)),NA())</f>
        <v>#N/A</v>
      </c>
      <c r="AU17" s="98" t="e">
        <f ca="true">+IF(AND(ISNUMBER(OFFSET('Sanitation Data'!$I$4,0,10*ROW('Sanitation Data'!I11))),'Data Summary'!DJ17="Yes"),100-OFFSET('Sanitation Data'!$I$4,0,10*ROW('Sanitation Data'!I11)),NA())</f>
        <v>#N/A</v>
      </c>
      <c r="AV17" s="98" t="e">
        <f ca="true">+IF(AND(ISNUMBER(OFFSET('Sanitation Data'!$I$6,0,10*ROW('Sanitation Data'!I11))),'Data Summary'!DK17="Yes"),OFFSET('Sanitation Data'!$I$6,0,10*ROW('Sanitation Data'!I11)),NA())</f>
        <v>#N/A</v>
      </c>
      <c r="AW17" s="98" t="e">
        <f ca="true">+IF(AND(ISNUMBER(OFFSET('Sanitation Data'!$I$10,0,10*ROW('Sanitation Data'!I11))),'Data Summary'!DL17="Yes"),OFFSET('Sanitation Data'!$I$10,0,10*ROW('Sanitation Data'!I11)),NA())</f>
        <v>#N/A</v>
      </c>
      <c r="AX17" s="98" t="e">
        <f ca="true">+IF(AND(ISNUMBER(OFFSET('Sanitation Data'!$I$11,0,10*ROW('Sanitation Data'!I11))),'Data Summary'!DM17="Yes"),OFFSET('Sanitation Data'!$I$11,0,10*ROW('Sanitation Data'!I11)),NA())</f>
        <v>#N/A</v>
      </c>
      <c r="AY17" s="98" t="e">
        <f ca="true">+IF(AND(ISNUMBER(OFFSET('Sanitation Data'!$I$12,0,10*ROW('Sanitation Data'!I11))),'Data Summary'!DN17="Yes"),OFFSET('Sanitation Data'!$I$12,0,10*ROW('Sanitation Data'!I11)),NA())</f>
        <v>#N/A</v>
      </c>
      <c r="AZ17" s="99" t="e">
        <f ca="true">+IF(AND(ISNUMBER(OFFSET('Hygiene Data'!$D$5,0,10*ROW('Hygiene Data'!D11))),'Data Summary'!DO17="Yes"),OFFSET('Hygiene Data'!$D$5,0,10*ROW('Hygiene Data'!D11)),NA())</f>
        <v>#N/A</v>
      </c>
      <c r="BA17" s="99" t="e">
        <f ca="true">+IF(AND(ISNUMBER(OFFSET('Hygiene Data'!$D$7,0,10*ROW('Hygiene Data'!D11))),'Data Summary'!DP17="Yes"),OFFSET('Hygiene Data'!$D$7,0,10*ROW('Hygiene Data'!D11)),NA())</f>
        <v>#N/A</v>
      </c>
      <c r="BB17" s="99" t="e">
        <f ca="true">+IF(AND(ISNUMBER(OFFSET('Hygiene Data'!$D$9,0,10*ROW('Hygiene Data'!D11))),'Data Summary'!DQ17="Yes"),OFFSET('Hygiene Data'!$D$9,0,10*ROW('Hygiene Data'!D11)),NA())</f>
        <v>#N/A</v>
      </c>
      <c r="BC17" s="99" t="e">
        <f ca="true">+IF(AND(ISNUMBER(OFFSET('Hygiene Data'!$E$5,0,10*ROW('Hygiene Data'!E11))),'Data Summary'!DR17="Yes"),OFFSET('Hygiene Data'!$E$5,0,10*ROW('Hygiene Data'!E11)),NA())</f>
        <v>#N/A</v>
      </c>
      <c r="BD17" s="99" t="e">
        <f ca="true">+IF(AND(ISNUMBER(OFFSET('Hygiene Data'!$E$7,0,10*ROW('Hygiene Data'!E11))),'Data Summary'!DS17="Yes"),OFFSET('Hygiene Data'!$E$7,0,10*ROW('Hygiene Data'!E11)),NA())</f>
        <v>#N/A</v>
      </c>
      <c r="BE17" s="99" t="e">
        <f ca="true">+IF(AND(ISNUMBER(OFFSET('Hygiene Data'!$E$9,0,10*ROW('Hygiene Data'!E11))),'Data Summary'!DT17="Yes"),OFFSET('Hygiene Data'!$E$9,0,10*ROW('Hygiene Data'!E11)),NA())</f>
        <v>#N/A</v>
      </c>
      <c r="BF17" s="99" t="e">
        <f ca="true">+IF(AND(ISNUMBER(OFFSET('Hygiene Data'!$F$5,0,10*ROW('Hygiene Data'!F11))),'Data Summary'!DU17="Yes"),OFFSET('Hygiene Data'!$F$5,0,10*ROW('Hygiene Data'!F11)),NA())</f>
        <v>#N/A</v>
      </c>
      <c r="BG17" s="99" t="e">
        <f ca="true">+IF(AND(ISNUMBER(OFFSET('Hygiene Data'!$F$7,0,10*ROW('Hygiene Data'!F11))),'Data Summary'!DV17="Yes"),OFFSET('Hygiene Data'!$F$7,0,10*ROW('Hygiene Data'!F11)),NA())</f>
        <v>#N/A</v>
      </c>
      <c r="BH17" s="99" t="e">
        <f ca="true">+IF(AND(ISNUMBER(OFFSET('Hygiene Data'!$F$9,0,10*ROW('Hygiene Data'!F11))),'Data Summary'!DW17="Yes"),OFFSET('Hygiene Data'!$F$9,0,10*ROW('Hygiene Data'!F11)),NA())</f>
        <v>#N/A</v>
      </c>
      <c r="BI17" s="99" t="e">
        <f ca="true">+IF(AND(ISNUMBER(OFFSET('Hygiene Data'!$G$5,0,10*ROW('Hygiene Data'!G11))),'Data Summary'!DX17="Yes"),OFFSET('Hygiene Data'!$G$5,0,10*ROW('Hygiene Data'!G11)),NA())</f>
        <v>#N/A</v>
      </c>
      <c r="BJ17" s="99" t="e">
        <f ca="true">+IF(AND(ISNUMBER(OFFSET('Hygiene Data'!$G$7,0,10*ROW('Hygiene Data'!G11))),'Data Summary'!DY17="Yes"),OFFSET('Hygiene Data'!$G$7,0,10*ROW('Hygiene Data'!G11)),NA())</f>
        <v>#N/A</v>
      </c>
      <c r="BK17" s="99" t="e">
        <f ca="true">+IF(AND(ISNUMBER(OFFSET('Hygiene Data'!$G$9,0,10*ROW('Hygiene Data'!G11))),'Data Summary'!DZ17="Yes"),OFFSET('Hygiene Data'!$G$9,0,10*ROW('Hygiene Data'!G11)),NA())</f>
        <v>#N/A</v>
      </c>
      <c r="BL17" s="99" t="e">
        <f ca="true">+IF(AND(ISNUMBER(OFFSET('Hygiene Data'!$H$5,0,10*ROW('Hygiene Data'!H11))),'Data Summary'!EA17="Yes"),OFFSET('Hygiene Data'!$H$5,0,10*ROW('Hygiene Data'!H11)),NA())</f>
        <v>#N/A</v>
      </c>
      <c r="BM17" s="99" t="e">
        <f ca="true">+IF(AND(ISNUMBER(OFFSET('Hygiene Data'!$H$7,0,10*ROW('Hygiene Data'!H11))),'Data Summary'!EB17="Yes"),OFFSET('Hygiene Data'!$H$7,0,10*ROW('Hygiene Data'!H11)),NA())</f>
        <v>#N/A</v>
      </c>
      <c r="BN17" s="99" t="e">
        <f ca="true">+IF(AND(ISNUMBER(OFFSET('Hygiene Data'!$H$9,0,10*ROW('Hygiene Data'!H11))),'Data Summary'!EC17="Yes"),OFFSET('Hygiene Data'!$H$9,0,10*ROW('Hygiene Data'!H11)),NA())</f>
        <v>#N/A</v>
      </c>
      <c r="BO17" s="99" t="e">
        <f ca="true">+IF(AND(ISNUMBER(OFFSET('Hygiene Data'!$I$5,0,10*ROW('Hygiene Data'!I11))),'Data Summary'!ED17="Yes"),OFFSET('Hygiene Data'!$I$5,0,10*ROW('Hygiene Data'!I11)),NA())</f>
        <v>#N/A</v>
      </c>
      <c r="BP17" s="99" t="e">
        <f ca="true">+IF(AND(ISNUMBER(OFFSET('Hygiene Data'!$I$7,0,10*ROW('Hygiene Data'!I11))),'Data Summary'!EE17="Yes"),OFFSET('Hygiene Data'!$I$7,0,10*ROW('Hygiene Data'!I11)),NA())</f>
        <v>#N/A</v>
      </c>
      <c r="BQ17" s="99" t="e">
        <f ca="true">+IF(AND(ISNUMBER(OFFSET('Hygiene Data'!$I$9,0,10*ROW('Hygiene Data'!I11))),'Data Summary'!EF17="Yes"),OFFSET('Hygiene Data'!$I$9,0,10*ROW('Hygiene Data'!I11)),NA())</f>
        <v>#N/A</v>
      </c>
    </row>
    <row xmlns:x14ac="http://schemas.microsoft.com/office/spreadsheetml/2009/9/ac" r="18" x14ac:dyDescent="0.2">
      <c r="A18" s="363" t="str">
        <f ca="true">+RIGHT('Data Summary'!A18,LEN('Data Summary'!A18)-9)</f>
        <v>ASER</v>
      </c>
      <c r="B18" s="38" t="str">
        <f ca="true">+IF(ISTEXT('Data Summary'!B18),'Data Summary'!B18,"")</f>
        <v>Survey</v>
      </c>
      <c r="C18" s="361">
        <f ca="true">+VALUE('Data Summary'!C18)</f>
        <v>2010</v>
      </c>
      <c r="D18" s="97" t="e">
        <f ca="true">+IF(AND(ISNUMBER(OFFSET('Water Data'!$D$4,0,10*ROW('Water Data'!D12))),'Data Summary'!BS18="Yes"),100-OFFSET('Water Data'!$D$4,0,10*ROW('Water Data'!D12)),NA())</f>
        <v>#N/A</v>
      </c>
      <c r="E18" s="97" t="e">
        <f ca="true">+IF(AND(ISNUMBER(OFFSET('Water Data'!$D$6,0,10*ROW('Water Data'!D12))),'Data Summary'!BT18="Yes"),OFFSET('Water Data'!$D$6,0,10*ROW('Water Data'!D12)),NA())</f>
        <v>#N/A</v>
      </c>
      <c r="F18" s="97" t="e">
        <f ca="true">+IF(AND(ISNUMBER(OFFSET('Water Data'!$D$9,0,10*ROW('Water Data'!D12))),'Data Summary'!BU18="Yes"),OFFSET('Water Data'!$D$9,0,10*ROW('Water Data'!D12)),NA())</f>
        <v>#N/A</v>
      </c>
      <c r="G18" s="97" t="e">
        <f ca="true">+IF(AND(ISNUMBER(OFFSET('Water Data'!$E$4,0,10*ROW('Water Data'!E12))),'Data Summary'!BV18="Yes"),100-OFFSET('Water Data'!$E$4,0,10*ROW('Water Data'!E12)),NA())</f>
        <v>#N/A</v>
      </c>
      <c r="H18" s="97" t="e">
        <f ca="true">+IF(AND(ISNUMBER(OFFSET('Water Data'!$E$6,0,10*ROW('Water Data'!E12))),'Data Summary'!BW18="Yes"),OFFSET('Water Data'!$E$6,0,10*ROW('Water Data'!E12)),NA())</f>
        <v>#N/A</v>
      </c>
      <c r="I18" s="97" t="e">
        <f ca="true">+IF(AND(ISNUMBER(OFFSET('Water Data'!$E$9,0,10*ROW('Water Data'!E12))),'Data Summary'!BX18="Yes"),OFFSET('Water Data'!$E$9,0,10*ROW('Water Data'!E12)),NA())</f>
        <v>#N/A</v>
      </c>
      <c r="J18" s="97" t="e">
        <f ca="true">+IF(AND(ISNUMBER(OFFSET('Water Data'!$F$4,0,10*ROW('Water Data'!F12))),'Data Summary'!BY18="Yes"),100-OFFSET('Water Data'!$F$4,0,10*ROW('Water Data'!F12)),NA())</f>
        <v>#N/A</v>
      </c>
      <c r="K18" s="97" t="e">
        <f ca="true">+IF(AND(ISNUMBER(OFFSET('Water Data'!$F$6,0,10*ROW('Water Data'!F12))),'Data Summary'!BZ18="Yes"),OFFSET('Water Data'!$F$6,0,10*ROW('Water Data'!F12)),NA())</f>
        <v>#N/A</v>
      </c>
      <c r="L18" s="97" t="e">
        <f ca="true">+IF(AND(ISNUMBER(OFFSET('Water Data'!$F$9,0,10*ROW('Water Data'!F12))),'Data Summary'!CA18="Yes"),OFFSET('Water Data'!$F$9,0,10*ROW('Water Data'!F12)),NA())</f>
        <v>#N/A</v>
      </c>
      <c r="M18" s="97" t="e">
        <f ca="true">+IF(AND(ISNUMBER(OFFSET('Water Data'!$G$4,0,10*ROW('Water Data'!G12))),'Data Summary'!CB18="Yes"),100-OFFSET('Water Data'!$G$4,0,10*ROW('Water Data'!G12)),NA())</f>
        <v>#N/A</v>
      </c>
      <c r="N18" s="97" t="e">
        <f ca="true">+IF(AND(ISNUMBER(OFFSET('Water Data'!$G$6,0,10*ROW('Water Data'!G12))),'Data Summary'!CC18="Yes"),OFFSET('Water Data'!$G$6,0,10*ROW('Water Data'!G12)),NA())</f>
        <v>#N/A</v>
      </c>
      <c r="O18" s="97" t="e">
        <f ca="true">+IF(AND(ISNUMBER(OFFSET('Water Data'!$G$9,0,10*ROW('Water Data'!G12))),'Data Summary'!CD18="Yes"),OFFSET('Water Data'!$G$9,0,10*ROW('Water Data'!G12)),NA())</f>
        <v>#N/A</v>
      </c>
      <c r="P18" s="97" t="e">
        <f ca="true">+IF(AND(ISNUMBER(OFFSET('Water Data'!$H$4,0,10*ROW('Water Data'!H12))),'Data Summary'!CE18="Yes"),100-OFFSET('Water Data'!$H$4,0,10*ROW('Water Data'!H12)),NA())</f>
        <v>#N/A</v>
      </c>
      <c r="Q18" s="97" t="e">
        <f ca="true">+IF(AND(ISNUMBER(OFFSET('Water Data'!$H$6,0,10*ROW('Water Data'!H12))),'Data Summary'!CF18="Yes"),OFFSET('Water Data'!$H$6,0,10*ROW('Water Data'!H12)),NA())</f>
        <v>#N/A</v>
      </c>
      <c r="R18" s="97" t="e">
        <f ca="true">+IF(AND(ISNUMBER(OFFSET('Water Data'!$H$9,0,10*ROW('Water Data'!H12))),'Data Summary'!CG18="Yes"),OFFSET('Water Data'!$H$9,0,10*ROW('Water Data'!H12)),NA())</f>
        <v>#N/A</v>
      </c>
      <c r="S18" s="97" t="e">
        <f ca="true">+IF(AND(ISNUMBER(OFFSET('Water Data'!$I$4,0,10*ROW('Water Data'!I12))),'Data Summary'!CH18="Yes"),100-OFFSET('Water Data'!$I$4,0,10*ROW('Water Data'!I12)),NA())</f>
        <v>#N/A</v>
      </c>
      <c r="T18" s="97" t="e">
        <f ca="true">+IF(AND(ISNUMBER(OFFSET('Water Data'!$I$6,0,10*ROW('Water Data'!I12))),'Data Summary'!CI18="Yes"),OFFSET('Water Data'!$I$6,0,10*ROW('Water Data'!I12)),NA())</f>
        <v>#N/A</v>
      </c>
      <c r="U18" s="97" t="e">
        <f ca="true">+IF(AND(ISNUMBER(OFFSET('Water Data'!$I$9,0,10*ROW('Water Data'!I12))),'Data Summary'!CJ18="Yes"),OFFSET('Water Data'!$I$9,0,10*ROW('Water Data'!I12)),NA())</f>
        <v>#N/A</v>
      </c>
      <c r="V18" s="98" t="e">
        <f ca="true">+IF(AND(ISNUMBER(OFFSET('Sanitation Data'!$D$4,0,10*ROW('Sanitation Data'!D12))),'Data Summary'!CK18="Yes"),100-OFFSET('Sanitation Data'!$D$4,0,10*ROW('Sanitation Data'!D12)),NA())</f>
        <v>#N/A</v>
      </c>
      <c r="W18" s="98" t="e">
        <f ca="true">+IF(AND(ISNUMBER(OFFSET('Sanitation Data'!$D$6,0,10*ROW('Sanitation Data'!D12))),'Data Summary'!CL18="Yes"),OFFSET('Sanitation Data'!$D$6,0,10*ROW('Sanitation Data'!D12)),NA())</f>
        <v>#N/A</v>
      </c>
      <c r="X18" s="98" t="e">
        <f ca="true">+IF(AND(ISNUMBER(OFFSET('Sanitation Data'!$D$10,0,10*ROW('Sanitation Data'!D12))),'Data Summary'!CM18="Yes"),OFFSET('Sanitation Data'!$D$10,0,10*ROW('Sanitation Data'!D12)),NA())</f>
        <v>#N/A</v>
      </c>
      <c r="Y18" s="98" t="e">
        <f ca="true">+IF(AND(ISNUMBER(OFFSET('Sanitation Data'!$D$11,0,10*ROW('Sanitation Data'!D12))),'Data Summary'!CN18="Yes"),OFFSET('Sanitation Data'!$D$11,0,10*ROW('Sanitation Data'!D12)),NA())</f>
        <v>#N/A</v>
      </c>
      <c r="Z18" s="98" t="e">
        <f ca="true">+IF(AND(ISNUMBER(OFFSET('Sanitation Data'!$D$12,0,10*ROW('Sanitation Data'!D12))),'Data Summary'!CO18="Yes"),OFFSET('Sanitation Data'!$D$12,0,10*ROW('Sanitation Data'!D12)),NA())</f>
        <v>#N/A</v>
      </c>
      <c r="AA18" s="98" t="e">
        <f ca="true">+IF(AND(ISNUMBER(OFFSET('Sanitation Data'!$E$4,0,10*ROW('Sanitation Data'!E12))),'Data Summary'!CP18="Yes"),100-OFFSET('Sanitation Data'!$E$4,0,10*ROW('Sanitation Data'!E12)),NA())</f>
        <v>#N/A</v>
      </c>
      <c r="AB18" s="98" t="e">
        <f ca="true">+IF(AND(ISNUMBER(OFFSET('Sanitation Data'!$E$6,0,10*ROW('Sanitation Data'!E12))),'Data Summary'!CQ18="Yes"),OFFSET('Sanitation Data'!$E$6,0,10*ROW('Sanitation Data'!E12)),NA())</f>
        <v>#N/A</v>
      </c>
      <c r="AC18" s="98" t="e">
        <f ca="true">+IF(AND(ISNUMBER(OFFSET('Sanitation Data'!$E$10,0,10*ROW('Sanitation Data'!E12))),'Data Summary'!CR18="Yes"),OFFSET('Sanitation Data'!$E$10,0,10*ROW('Sanitation Data'!E12)),NA())</f>
        <v>#N/A</v>
      </c>
      <c r="AD18" s="98" t="e">
        <f ca="true">+IF(AND(ISNUMBER(OFFSET('Sanitation Data'!$E$11,0,10*ROW('Sanitation Data'!E12))),'Data Summary'!CS18="Yes"),OFFSET('Sanitation Data'!$E$11,0,10*ROW('Sanitation Data'!E12)),NA())</f>
        <v>#N/A</v>
      </c>
      <c r="AE18" s="98" t="e">
        <f ca="true">+IF(AND(ISNUMBER(OFFSET('Sanitation Data'!$E$12,0,10*ROW('Sanitation Data'!E12))),'Data Summary'!CT18="Yes"),OFFSET('Sanitation Data'!$E$12,0,10*ROW('Sanitation Data'!E12)),NA())</f>
        <v>#N/A</v>
      </c>
      <c r="AF18" s="98" t="e">
        <f ca="true">+IF(AND(ISNUMBER(OFFSET('Sanitation Data'!$F$4,0,10*ROW('Sanitation Data'!F12))),'Data Summary'!CU18="Yes"),100-OFFSET('Sanitation Data'!$F$4,0,10*ROW('Sanitation Data'!F12)),NA())</f>
        <v>#N/A</v>
      </c>
      <c r="AG18" s="98" t="e">
        <f ca="true">+IF(AND(ISNUMBER(OFFSET('Sanitation Data'!$F$6,0,10*ROW('Sanitation Data'!F12))),'Data Summary'!CV18="Yes"),OFFSET('Sanitation Data'!$F$6,0,10*ROW('Sanitation Data'!F12)),NA())</f>
        <v>#N/A</v>
      </c>
      <c r="AH18" s="98" t="e">
        <f ca="true">+IF(AND(ISNUMBER(OFFSET('Sanitation Data'!$F$10,0,10*ROW('Sanitation Data'!F12))),'Data Summary'!CW18="Yes"),OFFSET('Sanitation Data'!$F$10,0,10*ROW('Sanitation Data'!F12)),NA())</f>
        <v>#N/A</v>
      </c>
      <c r="AI18" s="98" t="e">
        <f ca="true">+IF(AND(ISNUMBER(OFFSET('Sanitation Data'!$F$11,0,10*ROW('Sanitation Data'!F12))),'Data Summary'!CX18="Yes"),OFFSET('Sanitation Data'!$F$11,0,10*ROW('Sanitation Data'!F12)),NA())</f>
        <v>#N/A</v>
      </c>
      <c r="AJ18" s="98" t="e">
        <f ca="true">+IF(AND(ISNUMBER(OFFSET('Sanitation Data'!$F$12,0,10*ROW('Sanitation Data'!F12))),'Data Summary'!CY18="Yes"),OFFSET('Sanitation Data'!$F$12,0,10*ROW('Sanitation Data'!F12)),NA())</f>
        <v>#N/A</v>
      </c>
      <c r="AK18" s="98" t="e">
        <f ca="true">+IF(AND(ISNUMBER(OFFSET('Sanitation Data'!$G$4,0,10*ROW('Sanitation Data'!G12))),'Data Summary'!CZ18="Yes"),100-OFFSET('Sanitation Data'!$G$4,0,10*ROW('Sanitation Data'!G12)),NA())</f>
        <v>#N/A</v>
      </c>
      <c r="AL18" s="98" t="e">
        <f ca="true">+IF(AND(ISNUMBER(OFFSET('Sanitation Data'!$G$6,0,10*ROW('Sanitation Data'!G12))),'Data Summary'!DA18="Yes"),OFFSET('Sanitation Data'!$G$6,0,10*ROW('Sanitation Data'!G12)),NA())</f>
        <v>#N/A</v>
      </c>
      <c r="AM18" s="98" t="e">
        <f ca="true">+IF(AND(ISNUMBER(OFFSET('Sanitation Data'!$G$10,0,10*ROW('Sanitation Data'!G12))),'Data Summary'!DB18="Yes"),OFFSET('Sanitation Data'!$G$10,0,10*ROW('Sanitation Data'!G12)),NA())</f>
        <v>#N/A</v>
      </c>
      <c r="AN18" s="98" t="e">
        <f ca="true">+IF(AND(ISNUMBER(OFFSET('Sanitation Data'!$G$11,0,10*ROW('Sanitation Data'!G12))),'Data Summary'!DC18="Yes"),OFFSET('Sanitation Data'!$G$11,0,10*ROW('Sanitation Data'!G12)),NA())</f>
        <v>#N/A</v>
      </c>
      <c r="AO18" s="98" t="e">
        <f ca="true">+IF(AND(ISNUMBER(OFFSET('Sanitation Data'!$G$12,0,10*ROW('Sanitation Data'!G12))),'Data Summary'!DD18="Yes"),OFFSET('Sanitation Data'!$G$12,0,10*ROW('Sanitation Data'!G12)),NA())</f>
        <v>#N/A</v>
      </c>
      <c r="AP18" s="98" t="e">
        <f ca="true">+IF(AND(ISNUMBER(OFFSET('Sanitation Data'!$H$4,0,10*ROW('Sanitation Data'!H12))),'Data Summary'!DE18="Yes"),100-OFFSET('Sanitation Data'!$H$4,0,10*ROW('Sanitation Data'!H12)),NA())</f>
        <v>#N/A</v>
      </c>
      <c r="AQ18" s="98" t="e">
        <f ca="true">+IF(AND(ISNUMBER(OFFSET('Sanitation Data'!$H$6,0,10*ROW('Sanitation Data'!H12))),'Data Summary'!DF18="Yes"),OFFSET('Sanitation Data'!$H$6,0,10*ROW('Sanitation Data'!H12)),NA())</f>
        <v>#N/A</v>
      </c>
      <c r="AR18" s="98" t="e">
        <f ca="true">+IF(AND(ISNUMBER(OFFSET('Sanitation Data'!$H$10,0,10*ROW('Sanitation Data'!H12))),'Data Summary'!DG18="Yes"),OFFSET('Sanitation Data'!$H$10,0,10*ROW('Sanitation Data'!H12)),NA())</f>
        <v>#N/A</v>
      </c>
      <c r="AS18" s="98" t="e">
        <f ca="true">+IF(AND(ISNUMBER(OFFSET('Sanitation Data'!$H$11,0,10*ROW('Sanitation Data'!H12))),'Data Summary'!DH18="Yes"),OFFSET('Sanitation Data'!$H$11,0,10*ROW('Sanitation Data'!H12)),NA())</f>
        <v>#N/A</v>
      </c>
      <c r="AT18" s="98" t="e">
        <f ca="true">+IF(AND(ISNUMBER(OFFSET('Sanitation Data'!$H$12,0,10*ROW('Sanitation Data'!H12))),'Data Summary'!DI18="Yes"),OFFSET('Sanitation Data'!$H$12,0,10*ROW('Sanitation Data'!H12)),NA())</f>
        <v>#N/A</v>
      </c>
      <c r="AU18" s="98" t="e">
        <f ca="true">+IF(AND(ISNUMBER(OFFSET('Sanitation Data'!$I$4,0,10*ROW('Sanitation Data'!I12))),'Data Summary'!DJ18="Yes"),100-OFFSET('Sanitation Data'!$I$4,0,10*ROW('Sanitation Data'!I12)),NA())</f>
        <v>#N/A</v>
      </c>
      <c r="AV18" s="98" t="e">
        <f ca="true">+IF(AND(ISNUMBER(OFFSET('Sanitation Data'!$I$6,0,10*ROW('Sanitation Data'!I12))),'Data Summary'!DK18="Yes"),OFFSET('Sanitation Data'!$I$6,0,10*ROW('Sanitation Data'!I12)),NA())</f>
        <v>#N/A</v>
      </c>
      <c r="AW18" s="98" t="e">
        <f ca="true">+IF(AND(ISNUMBER(OFFSET('Sanitation Data'!$I$10,0,10*ROW('Sanitation Data'!I12))),'Data Summary'!DL18="Yes"),OFFSET('Sanitation Data'!$I$10,0,10*ROW('Sanitation Data'!I12)),NA())</f>
        <v>#N/A</v>
      </c>
      <c r="AX18" s="98" t="e">
        <f ca="true">+IF(AND(ISNUMBER(OFFSET('Sanitation Data'!$I$11,0,10*ROW('Sanitation Data'!I12))),'Data Summary'!DM18="Yes"),OFFSET('Sanitation Data'!$I$11,0,10*ROW('Sanitation Data'!I12)),NA())</f>
        <v>#N/A</v>
      </c>
      <c r="AY18" s="98" t="e">
        <f ca="true">+IF(AND(ISNUMBER(OFFSET('Sanitation Data'!$I$12,0,10*ROW('Sanitation Data'!I12))),'Data Summary'!DN18="Yes"),OFFSET('Sanitation Data'!$I$12,0,10*ROW('Sanitation Data'!I12)),NA())</f>
        <v>#N/A</v>
      </c>
      <c r="AZ18" s="99" t="e">
        <f ca="true">+IF(AND(ISNUMBER(OFFSET('Hygiene Data'!$D$5,0,10*ROW('Hygiene Data'!D12))),'Data Summary'!DO18="Yes"),OFFSET('Hygiene Data'!$D$5,0,10*ROW('Hygiene Data'!D12)),NA())</f>
        <v>#N/A</v>
      </c>
      <c r="BA18" s="99" t="e">
        <f ca="true">+IF(AND(ISNUMBER(OFFSET('Hygiene Data'!$D$7,0,10*ROW('Hygiene Data'!D12))),'Data Summary'!DP18="Yes"),OFFSET('Hygiene Data'!$D$7,0,10*ROW('Hygiene Data'!D12)),NA())</f>
        <v>#N/A</v>
      </c>
      <c r="BB18" s="99" t="e">
        <f ca="true">+IF(AND(ISNUMBER(OFFSET('Hygiene Data'!$D$9,0,10*ROW('Hygiene Data'!D12))),'Data Summary'!DQ18="Yes"),OFFSET('Hygiene Data'!$D$9,0,10*ROW('Hygiene Data'!D12)),NA())</f>
        <v>#N/A</v>
      </c>
      <c r="BC18" s="99" t="e">
        <f ca="true">+IF(AND(ISNUMBER(OFFSET('Hygiene Data'!$E$5,0,10*ROW('Hygiene Data'!E12))),'Data Summary'!DR18="Yes"),OFFSET('Hygiene Data'!$E$5,0,10*ROW('Hygiene Data'!E12)),NA())</f>
        <v>#N/A</v>
      </c>
      <c r="BD18" s="99" t="e">
        <f ca="true">+IF(AND(ISNUMBER(OFFSET('Hygiene Data'!$E$7,0,10*ROW('Hygiene Data'!E12))),'Data Summary'!DS18="Yes"),OFFSET('Hygiene Data'!$E$7,0,10*ROW('Hygiene Data'!E12)),NA())</f>
        <v>#N/A</v>
      </c>
      <c r="BE18" s="99" t="e">
        <f ca="true">+IF(AND(ISNUMBER(OFFSET('Hygiene Data'!$E$9,0,10*ROW('Hygiene Data'!E12))),'Data Summary'!DT18="Yes"),OFFSET('Hygiene Data'!$E$9,0,10*ROW('Hygiene Data'!E12)),NA())</f>
        <v>#N/A</v>
      </c>
      <c r="BF18" s="99" t="e">
        <f ca="true">+IF(AND(ISNUMBER(OFFSET('Hygiene Data'!$F$5,0,10*ROW('Hygiene Data'!F12))),'Data Summary'!DU18="Yes"),OFFSET('Hygiene Data'!$F$5,0,10*ROW('Hygiene Data'!F12)),NA())</f>
        <v>#N/A</v>
      </c>
      <c r="BG18" s="99" t="e">
        <f ca="true">+IF(AND(ISNUMBER(OFFSET('Hygiene Data'!$F$7,0,10*ROW('Hygiene Data'!F12))),'Data Summary'!DV18="Yes"),OFFSET('Hygiene Data'!$F$7,0,10*ROW('Hygiene Data'!F12)),NA())</f>
        <v>#N/A</v>
      </c>
      <c r="BH18" s="99" t="e">
        <f ca="true">+IF(AND(ISNUMBER(OFFSET('Hygiene Data'!$F$9,0,10*ROW('Hygiene Data'!F12))),'Data Summary'!DW18="Yes"),OFFSET('Hygiene Data'!$F$9,0,10*ROW('Hygiene Data'!F12)),NA())</f>
        <v>#N/A</v>
      </c>
      <c r="BI18" s="99" t="e">
        <f ca="true">+IF(AND(ISNUMBER(OFFSET('Hygiene Data'!$G$5,0,10*ROW('Hygiene Data'!G12))),'Data Summary'!DX18="Yes"),OFFSET('Hygiene Data'!$G$5,0,10*ROW('Hygiene Data'!G12)),NA())</f>
        <v>#N/A</v>
      </c>
      <c r="BJ18" s="99" t="e">
        <f ca="true">+IF(AND(ISNUMBER(OFFSET('Hygiene Data'!$G$7,0,10*ROW('Hygiene Data'!G12))),'Data Summary'!DY18="Yes"),OFFSET('Hygiene Data'!$G$7,0,10*ROW('Hygiene Data'!G12)),NA())</f>
        <v>#N/A</v>
      </c>
      <c r="BK18" s="99" t="e">
        <f ca="true">+IF(AND(ISNUMBER(OFFSET('Hygiene Data'!$G$9,0,10*ROW('Hygiene Data'!G12))),'Data Summary'!DZ18="Yes"),OFFSET('Hygiene Data'!$G$9,0,10*ROW('Hygiene Data'!G12)),NA())</f>
        <v>#N/A</v>
      </c>
      <c r="BL18" s="99" t="e">
        <f ca="true">+IF(AND(ISNUMBER(OFFSET('Hygiene Data'!$H$5,0,10*ROW('Hygiene Data'!H12))),'Data Summary'!EA18="Yes"),OFFSET('Hygiene Data'!$H$5,0,10*ROW('Hygiene Data'!H12)),NA())</f>
        <v>#N/A</v>
      </c>
      <c r="BM18" s="99" t="e">
        <f ca="true">+IF(AND(ISNUMBER(OFFSET('Hygiene Data'!$H$7,0,10*ROW('Hygiene Data'!H12))),'Data Summary'!EB18="Yes"),OFFSET('Hygiene Data'!$H$7,0,10*ROW('Hygiene Data'!H12)),NA())</f>
        <v>#N/A</v>
      </c>
      <c r="BN18" s="99" t="e">
        <f ca="true">+IF(AND(ISNUMBER(OFFSET('Hygiene Data'!$H$9,0,10*ROW('Hygiene Data'!H12))),'Data Summary'!EC18="Yes"),OFFSET('Hygiene Data'!$H$9,0,10*ROW('Hygiene Data'!H12)),NA())</f>
        <v>#N/A</v>
      </c>
      <c r="BO18" s="99" t="e">
        <f ca="true">+IF(AND(ISNUMBER(OFFSET('Hygiene Data'!$I$5,0,10*ROW('Hygiene Data'!I12))),'Data Summary'!ED18="Yes"),OFFSET('Hygiene Data'!$I$5,0,10*ROW('Hygiene Data'!I12)),NA())</f>
        <v>#N/A</v>
      </c>
      <c r="BP18" s="99" t="e">
        <f ca="true">+IF(AND(ISNUMBER(OFFSET('Hygiene Data'!$I$7,0,10*ROW('Hygiene Data'!I12))),'Data Summary'!EE18="Yes"),OFFSET('Hygiene Data'!$I$7,0,10*ROW('Hygiene Data'!I12)),NA())</f>
        <v>#N/A</v>
      </c>
      <c r="BQ18" s="99" t="e">
        <f ca="true">+IF(AND(ISNUMBER(OFFSET('Hygiene Data'!$I$9,0,10*ROW('Hygiene Data'!I12))),'Data Summary'!EF18="Yes"),OFFSET('Hygiene Data'!$I$9,0,10*ROW('Hygiene Data'!I12)),NA())</f>
        <v>#N/A</v>
      </c>
    </row>
    <row xmlns:x14ac="http://schemas.microsoft.com/office/spreadsheetml/2009/9/ac" r="19" x14ac:dyDescent="0.2">
      <c r="A19" s="363" t="str">
        <f ca="true">+RIGHT('Data Summary'!A19,LEN('Data Summary'!A19)-9)</f>
        <v>EMIS</v>
      </c>
      <c r="B19" s="38" t="str">
        <f ca="true">+IF(ISTEXT('Data Summary'!B19),'Data Summary'!B19,"")</f>
        <v>EMIS</v>
      </c>
      <c r="C19" s="361">
        <f ca="true">+VALUE('Data Summary'!C19)</f>
        <v>2011</v>
      </c>
      <c r="D19" s="97">
        <f ca="true">+IF(AND(ISNUMBER(OFFSET('Water Data'!$D$4,0,10*ROW('Water Data'!D13))),'Data Summary'!BS19="Yes"),100-OFFSET('Water Data'!$D$4,0,10*ROW('Water Data'!D13)),NA())</f>
        <v>92.735919543520581</v>
      </c>
      <c r="E19" s="97">
        <f ca="true">+IF(AND(ISNUMBER(OFFSET('Water Data'!$D$6,0,10*ROW('Water Data'!D13))),'Data Summary'!BT19="Yes"),OFFSET('Water Data'!$D$6,0,10*ROW('Water Data'!D13)),NA())</f>
        <v>84.831316958976757</v>
      </c>
      <c r="F19" s="97" t="e">
        <f ca="true">+IF(AND(ISNUMBER(OFFSET('Water Data'!$D$9,0,10*ROW('Water Data'!D13))),'Data Summary'!BU19="Yes"),OFFSET('Water Data'!$D$9,0,10*ROW('Water Data'!D13)),NA())</f>
        <v>#N/A</v>
      </c>
      <c r="G19" s="97">
        <f ca="true">+IF(AND(ISNUMBER(OFFSET('Water Data'!$E$4,0,10*ROW('Water Data'!E13))),'Data Summary'!BV19="Yes"),100-OFFSET('Water Data'!$E$4,0,10*ROW('Water Data'!E13)),NA())</f>
        <v>96.72</v>
      </c>
      <c r="H19" s="97">
        <f ca="true">+IF(AND(ISNUMBER(OFFSET('Water Data'!$E$6,0,10*ROW('Water Data'!E13))),'Data Summary'!BW19="Yes"),OFFSET('Water Data'!$E$6,0,10*ROW('Water Data'!E13)),NA())</f>
        <v>88.555000000000007</v>
      </c>
      <c r="I19" s="97" t="e">
        <f ca="true">+IF(AND(ISNUMBER(OFFSET('Water Data'!$E$9,0,10*ROW('Water Data'!E13))),'Data Summary'!BX19="Yes"),OFFSET('Water Data'!$E$9,0,10*ROW('Water Data'!E13)),NA())</f>
        <v>#N/A</v>
      </c>
      <c r="J19" s="97">
        <f ca="true">+IF(AND(ISNUMBER(OFFSET('Water Data'!$F$4,0,10*ROW('Water Data'!F13))),'Data Summary'!BY19="Yes"),100-OFFSET('Water Data'!$F$4,0,10*ROW('Water Data'!F13)),NA())</f>
        <v>92.13</v>
      </c>
      <c r="K19" s="97">
        <f ca="true">+IF(AND(ISNUMBER(OFFSET('Water Data'!$F$6,0,10*ROW('Water Data'!F13))),'Data Summary'!BZ19="Yes"),OFFSET('Water Data'!$F$6,0,10*ROW('Water Data'!F13)),NA())</f>
        <v>84.265000000000001</v>
      </c>
      <c r="L19" s="97" t="e">
        <f ca="true">+IF(AND(ISNUMBER(OFFSET('Water Data'!$F$9,0,10*ROW('Water Data'!F13))),'Data Summary'!CA19="Yes"),OFFSET('Water Data'!$F$9,0,10*ROW('Water Data'!F13)),NA())</f>
        <v>#N/A</v>
      </c>
      <c r="M19" s="97" t="e">
        <f ca="true">+IF(AND(ISNUMBER(OFFSET('Water Data'!$G$4,0,10*ROW('Water Data'!G13))),'Data Summary'!CB19="Yes"),100-OFFSET('Water Data'!$G$4,0,10*ROW('Water Data'!G13)),NA())</f>
        <v>#N/A</v>
      </c>
      <c r="N19" s="97" t="e">
        <f ca="true">+IF(AND(ISNUMBER(OFFSET('Water Data'!$G$6,0,10*ROW('Water Data'!G13))),'Data Summary'!CC19="Yes"),OFFSET('Water Data'!$G$6,0,10*ROW('Water Data'!G13)),NA())</f>
        <v>#N/A</v>
      </c>
      <c r="O19" s="97" t="e">
        <f ca="true">+IF(AND(ISNUMBER(OFFSET('Water Data'!$G$9,0,10*ROW('Water Data'!G13))),'Data Summary'!CD19="Yes"),OFFSET('Water Data'!$G$9,0,10*ROW('Water Data'!G13)),NA())</f>
        <v>#N/A</v>
      </c>
      <c r="P19" s="97">
        <f ca="true">+IF(AND(ISNUMBER(OFFSET('Water Data'!$H$4,0,10*ROW('Water Data'!H13))),'Data Summary'!CE19="Yes"),100-OFFSET('Water Data'!$H$4,0,10*ROW('Water Data'!H13)),NA())</f>
        <v>92.735919543520581</v>
      </c>
      <c r="Q19" s="97">
        <f ca="true">+IF(AND(ISNUMBER(OFFSET('Water Data'!$H$6,0,10*ROW('Water Data'!H13))),'Data Summary'!CF19="Yes"),OFFSET('Water Data'!$H$6,0,10*ROW('Water Data'!H13)),NA())</f>
        <v>84.831316958976757</v>
      </c>
      <c r="R19" s="97" t="e">
        <f ca="true">+IF(AND(ISNUMBER(OFFSET('Water Data'!$H$9,0,10*ROW('Water Data'!H13))),'Data Summary'!CG19="Yes"),OFFSET('Water Data'!$H$9,0,10*ROW('Water Data'!H13)),NA())</f>
        <v>#N/A</v>
      </c>
      <c r="S19" s="97">
        <f ca="true">+IF(AND(ISNUMBER(OFFSET('Water Data'!$I$4,0,10*ROW('Water Data'!I13))),'Data Summary'!CH19="Yes"),100-OFFSET('Water Data'!$I$4,0,10*ROW('Water Data'!I13)),NA())</f>
        <v>89.14</v>
      </c>
      <c r="T19" s="97" t="e">
        <f ca="true">+IF(AND(ISNUMBER(OFFSET('Water Data'!$I$6,0,10*ROW('Water Data'!I13))),'Data Summary'!CI19="Yes"),OFFSET('Water Data'!$I$6,0,10*ROW('Water Data'!I13)),NA())</f>
        <v>#N/A</v>
      </c>
      <c r="U19" s="97" t="e">
        <f ca="true">+IF(AND(ISNUMBER(OFFSET('Water Data'!$I$9,0,10*ROW('Water Data'!I13))),'Data Summary'!CJ19="Yes"),OFFSET('Water Data'!$I$9,0,10*ROW('Water Data'!I13)),NA())</f>
        <v>#N/A</v>
      </c>
      <c r="V19" s="98">
        <f ca="true">+IF(AND(ISNUMBER(OFFSET('Sanitation Data'!$D$4,0,10*ROW('Sanitation Data'!D13))),'Data Summary'!CK19="Yes"),100-OFFSET('Sanitation Data'!$D$4,0,10*ROW('Sanitation Data'!D13)),NA())</f>
        <v>82.9</v>
      </c>
      <c r="W19" s="98" t="e">
        <f ca="true">+IF(AND(ISNUMBER(OFFSET('Sanitation Data'!$D$6,0,10*ROW('Sanitation Data'!D13))),'Data Summary'!CL19="Yes"),OFFSET('Sanitation Data'!$D$6,0,10*ROW('Sanitation Data'!D13)),NA())</f>
        <v>#N/A</v>
      </c>
      <c r="X19" s="98" t="e">
        <f ca="true">+IF(AND(ISNUMBER(OFFSET('Sanitation Data'!$D$10,0,10*ROW('Sanitation Data'!D13))),'Data Summary'!CM19="Yes"),OFFSET('Sanitation Data'!$D$10,0,10*ROW('Sanitation Data'!D13)),NA())</f>
        <v>#N/A</v>
      </c>
      <c r="Y19" s="98" t="e">
        <f ca="true">+IF(AND(ISNUMBER(OFFSET('Sanitation Data'!$D$11,0,10*ROW('Sanitation Data'!D13))),'Data Summary'!CN19="Yes"),OFFSET('Sanitation Data'!$D$11,0,10*ROW('Sanitation Data'!D13)),NA())</f>
        <v>#N/A</v>
      </c>
      <c r="Z19" s="98" t="e">
        <f ca="true">+IF(AND(ISNUMBER(OFFSET('Sanitation Data'!$D$12,0,10*ROW('Sanitation Data'!D13))),'Data Summary'!CO19="Yes"),OFFSET('Sanitation Data'!$D$12,0,10*ROW('Sanitation Data'!D13)),NA())</f>
        <v>#N/A</v>
      </c>
      <c r="AA19" s="98" t="e">
        <f ca="true">+IF(AND(ISNUMBER(OFFSET('Sanitation Data'!$E$4,0,10*ROW('Sanitation Data'!E13))),'Data Summary'!CP19="Yes"),100-OFFSET('Sanitation Data'!$E$4,0,10*ROW('Sanitation Data'!E13)),NA())</f>
        <v>#N/A</v>
      </c>
      <c r="AB19" s="98" t="e">
        <f ca="true">+IF(AND(ISNUMBER(OFFSET('Sanitation Data'!$E$6,0,10*ROW('Sanitation Data'!E13))),'Data Summary'!CQ19="Yes"),OFFSET('Sanitation Data'!$E$6,0,10*ROW('Sanitation Data'!E13)),NA())</f>
        <v>#N/A</v>
      </c>
      <c r="AC19" s="98" t="e">
        <f ca="true">+IF(AND(ISNUMBER(OFFSET('Sanitation Data'!$E$10,0,10*ROW('Sanitation Data'!E13))),'Data Summary'!CR19="Yes"),OFFSET('Sanitation Data'!$E$10,0,10*ROW('Sanitation Data'!E13)),NA())</f>
        <v>#N/A</v>
      </c>
      <c r="AD19" s="98" t="e">
        <f ca="true">+IF(AND(ISNUMBER(OFFSET('Sanitation Data'!$E$11,0,10*ROW('Sanitation Data'!E13))),'Data Summary'!CS19="Yes"),OFFSET('Sanitation Data'!$E$11,0,10*ROW('Sanitation Data'!E13)),NA())</f>
        <v>#N/A</v>
      </c>
      <c r="AE19" s="98" t="e">
        <f ca="true">+IF(AND(ISNUMBER(OFFSET('Sanitation Data'!$E$12,0,10*ROW('Sanitation Data'!E13))),'Data Summary'!CT19="Yes"),OFFSET('Sanitation Data'!$E$12,0,10*ROW('Sanitation Data'!E13)),NA())</f>
        <v>#N/A</v>
      </c>
      <c r="AF19" s="98" t="e">
        <f ca="true">+IF(AND(ISNUMBER(OFFSET('Sanitation Data'!$F$4,0,10*ROW('Sanitation Data'!F13))),'Data Summary'!CU19="Yes"),100-OFFSET('Sanitation Data'!$F$4,0,10*ROW('Sanitation Data'!F13)),NA())</f>
        <v>#N/A</v>
      </c>
      <c r="AG19" s="98" t="e">
        <f ca="true">+IF(AND(ISNUMBER(OFFSET('Sanitation Data'!$F$6,0,10*ROW('Sanitation Data'!F13))),'Data Summary'!CV19="Yes"),OFFSET('Sanitation Data'!$F$6,0,10*ROW('Sanitation Data'!F13)),NA())</f>
        <v>#N/A</v>
      </c>
      <c r="AH19" s="98" t="e">
        <f ca="true">+IF(AND(ISNUMBER(OFFSET('Sanitation Data'!$F$10,0,10*ROW('Sanitation Data'!F13))),'Data Summary'!CW19="Yes"),OFFSET('Sanitation Data'!$F$10,0,10*ROW('Sanitation Data'!F13)),NA())</f>
        <v>#N/A</v>
      </c>
      <c r="AI19" s="98" t="e">
        <f ca="true">+IF(AND(ISNUMBER(OFFSET('Sanitation Data'!$F$11,0,10*ROW('Sanitation Data'!F13))),'Data Summary'!CX19="Yes"),OFFSET('Sanitation Data'!$F$11,0,10*ROW('Sanitation Data'!F13)),NA())</f>
        <v>#N/A</v>
      </c>
      <c r="AJ19" s="98" t="e">
        <f ca="true">+IF(AND(ISNUMBER(OFFSET('Sanitation Data'!$F$12,0,10*ROW('Sanitation Data'!F13))),'Data Summary'!CY19="Yes"),OFFSET('Sanitation Data'!$F$12,0,10*ROW('Sanitation Data'!F13)),NA())</f>
        <v>#N/A</v>
      </c>
      <c r="AK19" s="98" t="e">
        <f ca="true">+IF(AND(ISNUMBER(OFFSET('Sanitation Data'!$G$4,0,10*ROW('Sanitation Data'!G13))),'Data Summary'!CZ19="Yes"),100-OFFSET('Sanitation Data'!$G$4,0,10*ROW('Sanitation Data'!G13)),NA())</f>
        <v>#N/A</v>
      </c>
      <c r="AL19" s="98" t="e">
        <f ca="true">+IF(AND(ISNUMBER(OFFSET('Sanitation Data'!$G$6,0,10*ROW('Sanitation Data'!G13))),'Data Summary'!DA19="Yes"),OFFSET('Sanitation Data'!$G$6,0,10*ROW('Sanitation Data'!G13)),NA())</f>
        <v>#N/A</v>
      </c>
      <c r="AM19" s="98" t="e">
        <f ca="true">+IF(AND(ISNUMBER(OFFSET('Sanitation Data'!$G$10,0,10*ROW('Sanitation Data'!G13))),'Data Summary'!DB19="Yes"),OFFSET('Sanitation Data'!$G$10,0,10*ROW('Sanitation Data'!G13)),NA())</f>
        <v>#N/A</v>
      </c>
      <c r="AN19" s="98" t="e">
        <f ca="true">+IF(AND(ISNUMBER(OFFSET('Sanitation Data'!$G$11,0,10*ROW('Sanitation Data'!G13))),'Data Summary'!DC19="Yes"),OFFSET('Sanitation Data'!$G$11,0,10*ROW('Sanitation Data'!G13)),NA())</f>
        <v>#N/A</v>
      </c>
      <c r="AO19" s="98" t="e">
        <f ca="true">+IF(AND(ISNUMBER(OFFSET('Sanitation Data'!$G$12,0,10*ROW('Sanitation Data'!G13))),'Data Summary'!DD19="Yes"),OFFSET('Sanitation Data'!$G$12,0,10*ROW('Sanitation Data'!G13)),NA())</f>
        <v>#N/A</v>
      </c>
      <c r="AP19" s="98">
        <f ca="true">+IF(AND(ISNUMBER(OFFSET('Sanitation Data'!$H$4,0,10*ROW('Sanitation Data'!H13))),'Data Summary'!DE19="Yes"),100-OFFSET('Sanitation Data'!$H$4,0,10*ROW('Sanitation Data'!H13)),NA())</f>
        <v>82.9</v>
      </c>
      <c r="AQ19" s="98" t="e">
        <f ca="true">+IF(AND(ISNUMBER(OFFSET('Sanitation Data'!$H$6,0,10*ROW('Sanitation Data'!H13))),'Data Summary'!DF19="Yes"),OFFSET('Sanitation Data'!$H$6,0,10*ROW('Sanitation Data'!H13)),NA())</f>
        <v>#N/A</v>
      </c>
      <c r="AR19" s="98" t="e">
        <f ca="true">+IF(AND(ISNUMBER(OFFSET('Sanitation Data'!$H$10,0,10*ROW('Sanitation Data'!H13))),'Data Summary'!DG19="Yes"),OFFSET('Sanitation Data'!$H$10,0,10*ROW('Sanitation Data'!H13)),NA())</f>
        <v>#N/A</v>
      </c>
      <c r="AS19" s="98" t="e">
        <f ca="true">+IF(AND(ISNUMBER(OFFSET('Sanitation Data'!$H$11,0,10*ROW('Sanitation Data'!H13))),'Data Summary'!DH19="Yes"),OFFSET('Sanitation Data'!$H$11,0,10*ROW('Sanitation Data'!H13)),NA())</f>
        <v>#N/A</v>
      </c>
      <c r="AT19" s="98" t="e">
        <f ca="true">+IF(AND(ISNUMBER(OFFSET('Sanitation Data'!$H$12,0,10*ROW('Sanitation Data'!H13))),'Data Summary'!DI19="Yes"),OFFSET('Sanitation Data'!$H$12,0,10*ROW('Sanitation Data'!H13)),NA())</f>
        <v>#N/A</v>
      </c>
      <c r="AU19" s="98" t="e">
        <f ca="true">+IF(AND(ISNUMBER(OFFSET('Sanitation Data'!$I$4,0,10*ROW('Sanitation Data'!I13))),'Data Summary'!DJ19="Yes"),100-OFFSET('Sanitation Data'!$I$4,0,10*ROW('Sanitation Data'!I13)),NA())</f>
        <v>#N/A</v>
      </c>
      <c r="AV19" s="98" t="e">
        <f ca="true">+IF(AND(ISNUMBER(OFFSET('Sanitation Data'!$I$6,0,10*ROW('Sanitation Data'!I13))),'Data Summary'!DK19="Yes"),OFFSET('Sanitation Data'!$I$6,0,10*ROW('Sanitation Data'!I13)),NA())</f>
        <v>#N/A</v>
      </c>
      <c r="AW19" s="98" t="e">
        <f ca="true">+IF(AND(ISNUMBER(OFFSET('Sanitation Data'!$I$10,0,10*ROW('Sanitation Data'!I13))),'Data Summary'!DL19="Yes"),OFFSET('Sanitation Data'!$I$10,0,10*ROW('Sanitation Data'!I13)),NA())</f>
        <v>#N/A</v>
      </c>
      <c r="AX19" s="98" t="e">
        <f ca="true">+IF(AND(ISNUMBER(OFFSET('Sanitation Data'!$I$11,0,10*ROW('Sanitation Data'!I13))),'Data Summary'!DM19="Yes"),OFFSET('Sanitation Data'!$I$11,0,10*ROW('Sanitation Data'!I13)),NA())</f>
        <v>#N/A</v>
      </c>
      <c r="AY19" s="98" t="e">
        <f ca="true">+IF(AND(ISNUMBER(OFFSET('Sanitation Data'!$I$12,0,10*ROW('Sanitation Data'!I13))),'Data Summary'!DN19="Yes"),OFFSET('Sanitation Data'!$I$12,0,10*ROW('Sanitation Data'!I13)),NA())</f>
        <v>#N/A</v>
      </c>
      <c r="AZ19" s="99" t="e">
        <f ca="true">+IF(AND(ISNUMBER(OFFSET('Hygiene Data'!$D$5,0,10*ROW('Hygiene Data'!D13))),'Data Summary'!DO19="Yes"),OFFSET('Hygiene Data'!$D$5,0,10*ROW('Hygiene Data'!D13)),NA())</f>
        <v>#N/A</v>
      </c>
      <c r="BA19" s="99" t="e">
        <f ca="true">+IF(AND(ISNUMBER(OFFSET('Hygiene Data'!$D$7,0,10*ROW('Hygiene Data'!D13))),'Data Summary'!DP19="Yes"),OFFSET('Hygiene Data'!$D$7,0,10*ROW('Hygiene Data'!D13)),NA())</f>
        <v>#N/A</v>
      </c>
      <c r="BB19" s="99" t="e">
        <f ca="true">+IF(AND(ISNUMBER(OFFSET('Hygiene Data'!$D$9,0,10*ROW('Hygiene Data'!D13))),'Data Summary'!DQ19="Yes"),OFFSET('Hygiene Data'!$D$9,0,10*ROW('Hygiene Data'!D13)),NA())</f>
        <v>#N/A</v>
      </c>
      <c r="BC19" s="99" t="e">
        <f ca="true">+IF(AND(ISNUMBER(OFFSET('Hygiene Data'!$E$5,0,10*ROW('Hygiene Data'!E13))),'Data Summary'!DR19="Yes"),OFFSET('Hygiene Data'!$E$5,0,10*ROW('Hygiene Data'!E13)),NA())</f>
        <v>#N/A</v>
      </c>
      <c r="BD19" s="99" t="e">
        <f ca="true">+IF(AND(ISNUMBER(OFFSET('Hygiene Data'!$E$7,0,10*ROW('Hygiene Data'!E13))),'Data Summary'!DS19="Yes"),OFFSET('Hygiene Data'!$E$7,0,10*ROW('Hygiene Data'!E13)),NA())</f>
        <v>#N/A</v>
      </c>
      <c r="BE19" s="99" t="e">
        <f ca="true">+IF(AND(ISNUMBER(OFFSET('Hygiene Data'!$E$9,0,10*ROW('Hygiene Data'!E13))),'Data Summary'!DT19="Yes"),OFFSET('Hygiene Data'!$E$9,0,10*ROW('Hygiene Data'!E13)),NA())</f>
        <v>#N/A</v>
      </c>
      <c r="BF19" s="99" t="e">
        <f ca="true">+IF(AND(ISNUMBER(OFFSET('Hygiene Data'!$F$5,0,10*ROW('Hygiene Data'!F13))),'Data Summary'!DU19="Yes"),OFFSET('Hygiene Data'!$F$5,0,10*ROW('Hygiene Data'!F13)),NA())</f>
        <v>#N/A</v>
      </c>
      <c r="BG19" s="99" t="e">
        <f ca="true">+IF(AND(ISNUMBER(OFFSET('Hygiene Data'!$F$7,0,10*ROW('Hygiene Data'!F13))),'Data Summary'!DV19="Yes"),OFFSET('Hygiene Data'!$F$7,0,10*ROW('Hygiene Data'!F13)),NA())</f>
        <v>#N/A</v>
      </c>
      <c r="BH19" s="99" t="e">
        <f ca="true">+IF(AND(ISNUMBER(OFFSET('Hygiene Data'!$F$9,0,10*ROW('Hygiene Data'!F13))),'Data Summary'!DW19="Yes"),OFFSET('Hygiene Data'!$F$9,0,10*ROW('Hygiene Data'!F13)),NA())</f>
        <v>#N/A</v>
      </c>
      <c r="BI19" s="99" t="e">
        <f ca="true">+IF(AND(ISNUMBER(OFFSET('Hygiene Data'!$G$5,0,10*ROW('Hygiene Data'!G13))),'Data Summary'!DX19="Yes"),OFFSET('Hygiene Data'!$G$5,0,10*ROW('Hygiene Data'!G13)),NA())</f>
        <v>#N/A</v>
      </c>
      <c r="BJ19" s="99" t="e">
        <f ca="true">+IF(AND(ISNUMBER(OFFSET('Hygiene Data'!$G$7,0,10*ROW('Hygiene Data'!G13))),'Data Summary'!DY19="Yes"),OFFSET('Hygiene Data'!$G$7,0,10*ROW('Hygiene Data'!G13)),NA())</f>
        <v>#N/A</v>
      </c>
      <c r="BK19" s="99" t="e">
        <f ca="true">+IF(AND(ISNUMBER(OFFSET('Hygiene Data'!$G$9,0,10*ROW('Hygiene Data'!G13))),'Data Summary'!DZ19="Yes"),OFFSET('Hygiene Data'!$G$9,0,10*ROW('Hygiene Data'!G13)),NA())</f>
        <v>#N/A</v>
      </c>
      <c r="BL19" s="99" t="e">
        <f ca="true">+IF(AND(ISNUMBER(OFFSET('Hygiene Data'!$H$5,0,10*ROW('Hygiene Data'!H13))),'Data Summary'!EA19="Yes"),OFFSET('Hygiene Data'!$H$5,0,10*ROW('Hygiene Data'!H13)),NA())</f>
        <v>#N/A</v>
      </c>
      <c r="BM19" s="99" t="e">
        <f ca="true">+IF(AND(ISNUMBER(OFFSET('Hygiene Data'!$H$7,0,10*ROW('Hygiene Data'!H13))),'Data Summary'!EB19="Yes"),OFFSET('Hygiene Data'!$H$7,0,10*ROW('Hygiene Data'!H13)),NA())</f>
        <v>#N/A</v>
      </c>
      <c r="BN19" s="99" t="e">
        <f ca="true">+IF(AND(ISNUMBER(OFFSET('Hygiene Data'!$H$9,0,10*ROW('Hygiene Data'!H13))),'Data Summary'!EC19="Yes"),OFFSET('Hygiene Data'!$H$9,0,10*ROW('Hygiene Data'!H13)),NA())</f>
        <v>#N/A</v>
      </c>
      <c r="BO19" s="99" t="e">
        <f ca="true">+IF(AND(ISNUMBER(OFFSET('Hygiene Data'!$I$5,0,10*ROW('Hygiene Data'!I13))),'Data Summary'!ED19="Yes"),OFFSET('Hygiene Data'!$I$5,0,10*ROW('Hygiene Data'!I13)),NA())</f>
        <v>#N/A</v>
      </c>
      <c r="BP19" s="99" t="e">
        <f ca="true">+IF(AND(ISNUMBER(OFFSET('Hygiene Data'!$I$7,0,10*ROW('Hygiene Data'!I13))),'Data Summary'!EE19="Yes"),OFFSET('Hygiene Data'!$I$7,0,10*ROW('Hygiene Data'!I13)),NA())</f>
        <v>#N/A</v>
      </c>
      <c r="BQ19" s="99" t="e">
        <f ca="true">+IF(AND(ISNUMBER(OFFSET('Hygiene Data'!$I$9,0,10*ROW('Hygiene Data'!I13))),'Data Summary'!EF19="Yes"),OFFSET('Hygiene Data'!$I$9,0,10*ROW('Hygiene Data'!I13)),NA())</f>
        <v>#N/A</v>
      </c>
    </row>
    <row xmlns:x14ac="http://schemas.microsoft.com/office/spreadsheetml/2009/9/ac" r="20" x14ac:dyDescent="0.2">
      <c r="A20" s="363" t="str">
        <f ca="true">+RIGHT('Data Summary'!A20,LEN('Data Summary'!A20)-9)</f>
        <v>ASER</v>
      </c>
      <c r="B20" s="38" t="str">
        <f ca="true">+IF(ISTEXT('Data Summary'!B20),'Data Summary'!B20,"")</f>
        <v>Survey</v>
      </c>
      <c r="C20" s="361">
        <f ca="true">+VALUE('Data Summary'!C20)</f>
        <v>2011</v>
      </c>
      <c r="D20" s="97" t="e">
        <f ca="true">+IF(AND(ISNUMBER(OFFSET('Water Data'!$D$4,0,10*ROW('Water Data'!D14))),'Data Summary'!BS20="Yes"),100-OFFSET('Water Data'!$D$4,0,10*ROW('Water Data'!D14)),NA())</f>
        <v>#N/A</v>
      </c>
      <c r="E20" s="97" t="e">
        <f ca="true">+IF(AND(ISNUMBER(OFFSET('Water Data'!$D$6,0,10*ROW('Water Data'!D14))),'Data Summary'!BT20="Yes"),OFFSET('Water Data'!$D$6,0,10*ROW('Water Data'!D14)),NA())</f>
        <v>#N/A</v>
      </c>
      <c r="F20" s="97" t="e">
        <f ca="true">+IF(AND(ISNUMBER(OFFSET('Water Data'!$D$9,0,10*ROW('Water Data'!D14))),'Data Summary'!BU20="Yes"),OFFSET('Water Data'!$D$9,0,10*ROW('Water Data'!D14)),NA())</f>
        <v>#N/A</v>
      </c>
      <c r="G20" s="97" t="e">
        <f ca="true">+IF(AND(ISNUMBER(OFFSET('Water Data'!$E$4,0,10*ROW('Water Data'!E14))),'Data Summary'!BV20="Yes"),100-OFFSET('Water Data'!$E$4,0,10*ROW('Water Data'!E14)),NA())</f>
        <v>#N/A</v>
      </c>
      <c r="H20" s="97" t="e">
        <f ca="true">+IF(AND(ISNUMBER(OFFSET('Water Data'!$E$6,0,10*ROW('Water Data'!E14))),'Data Summary'!BW20="Yes"),OFFSET('Water Data'!$E$6,0,10*ROW('Water Data'!E14)),NA())</f>
        <v>#N/A</v>
      </c>
      <c r="I20" s="97" t="e">
        <f ca="true">+IF(AND(ISNUMBER(OFFSET('Water Data'!$E$9,0,10*ROW('Water Data'!E14))),'Data Summary'!BX20="Yes"),OFFSET('Water Data'!$E$9,0,10*ROW('Water Data'!E14)),NA())</f>
        <v>#N/A</v>
      </c>
      <c r="J20" s="97" t="e">
        <f ca="true">+IF(AND(ISNUMBER(OFFSET('Water Data'!$F$4,0,10*ROW('Water Data'!F14))),'Data Summary'!BY20="Yes"),100-OFFSET('Water Data'!$F$4,0,10*ROW('Water Data'!F14)),NA())</f>
        <v>#N/A</v>
      </c>
      <c r="K20" s="97" t="e">
        <f ca="true">+IF(AND(ISNUMBER(OFFSET('Water Data'!$F$6,0,10*ROW('Water Data'!F14))),'Data Summary'!BZ20="Yes"),OFFSET('Water Data'!$F$6,0,10*ROW('Water Data'!F14)),NA())</f>
        <v>#N/A</v>
      </c>
      <c r="L20" s="97" t="e">
        <f ca="true">+IF(AND(ISNUMBER(OFFSET('Water Data'!$F$9,0,10*ROW('Water Data'!F14))),'Data Summary'!CA20="Yes"),OFFSET('Water Data'!$F$9,0,10*ROW('Water Data'!F14)),NA())</f>
        <v>#N/A</v>
      </c>
      <c r="M20" s="97" t="e">
        <f ca="true">+IF(AND(ISNUMBER(OFFSET('Water Data'!$G$4,0,10*ROW('Water Data'!G14))),'Data Summary'!CB20="Yes"),100-OFFSET('Water Data'!$G$4,0,10*ROW('Water Data'!G14)),NA())</f>
        <v>#N/A</v>
      </c>
      <c r="N20" s="97" t="e">
        <f ca="true">+IF(AND(ISNUMBER(OFFSET('Water Data'!$G$6,0,10*ROW('Water Data'!G14))),'Data Summary'!CC20="Yes"),OFFSET('Water Data'!$G$6,0,10*ROW('Water Data'!G14)),NA())</f>
        <v>#N/A</v>
      </c>
      <c r="O20" s="97" t="e">
        <f ca="true">+IF(AND(ISNUMBER(OFFSET('Water Data'!$G$9,0,10*ROW('Water Data'!G14))),'Data Summary'!CD20="Yes"),OFFSET('Water Data'!$G$9,0,10*ROW('Water Data'!G14)),NA())</f>
        <v>#N/A</v>
      </c>
      <c r="P20" s="97" t="e">
        <f ca="true">+IF(AND(ISNUMBER(OFFSET('Water Data'!$H$4,0,10*ROW('Water Data'!H14))),'Data Summary'!CE20="Yes"),100-OFFSET('Water Data'!$H$4,0,10*ROW('Water Data'!H14)),NA())</f>
        <v>#N/A</v>
      </c>
      <c r="Q20" s="97" t="e">
        <f ca="true">+IF(AND(ISNUMBER(OFFSET('Water Data'!$H$6,0,10*ROW('Water Data'!H14))),'Data Summary'!CF20="Yes"),OFFSET('Water Data'!$H$6,0,10*ROW('Water Data'!H14)),NA())</f>
        <v>#N/A</v>
      </c>
      <c r="R20" s="97" t="e">
        <f ca="true">+IF(AND(ISNUMBER(OFFSET('Water Data'!$H$9,0,10*ROW('Water Data'!H14))),'Data Summary'!CG20="Yes"),OFFSET('Water Data'!$H$9,0,10*ROW('Water Data'!H14)),NA())</f>
        <v>#N/A</v>
      </c>
      <c r="S20" s="97" t="e">
        <f ca="true">+IF(AND(ISNUMBER(OFFSET('Water Data'!$I$4,0,10*ROW('Water Data'!I14))),'Data Summary'!CH20="Yes"),100-OFFSET('Water Data'!$I$4,0,10*ROW('Water Data'!I14)),NA())</f>
        <v>#N/A</v>
      </c>
      <c r="T20" s="97" t="e">
        <f ca="true">+IF(AND(ISNUMBER(OFFSET('Water Data'!$I$6,0,10*ROW('Water Data'!I14))),'Data Summary'!CI20="Yes"),OFFSET('Water Data'!$I$6,0,10*ROW('Water Data'!I14)),NA())</f>
        <v>#N/A</v>
      </c>
      <c r="U20" s="97" t="e">
        <f ca="true">+IF(AND(ISNUMBER(OFFSET('Water Data'!$I$9,0,10*ROW('Water Data'!I14))),'Data Summary'!CJ20="Yes"),OFFSET('Water Data'!$I$9,0,10*ROW('Water Data'!I14)),NA())</f>
        <v>#N/A</v>
      </c>
      <c r="V20" s="98" t="e">
        <f ca="true">+IF(AND(ISNUMBER(OFFSET('Sanitation Data'!$D$4,0,10*ROW('Sanitation Data'!D14))),'Data Summary'!CK20="Yes"),100-OFFSET('Sanitation Data'!$D$4,0,10*ROW('Sanitation Data'!D14)),NA())</f>
        <v>#N/A</v>
      </c>
      <c r="W20" s="98" t="e">
        <f ca="true">+IF(AND(ISNUMBER(OFFSET('Sanitation Data'!$D$6,0,10*ROW('Sanitation Data'!D14))),'Data Summary'!CL20="Yes"),OFFSET('Sanitation Data'!$D$6,0,10*ROW('Sanitation Data'!D14)),NA())</f>
        <v>#N/A</v>
      </c>
      <c r="X20" s="98" t="e">
        <f ca="true">+IF(AND(ISNUMBER(OFFSET('Sanitation Data'!$D$10,0,10*ROW('Sanitation Data'!D14))),'Data Summary'!CM20="Yes"),OFFSET('Sanitation Data'!$D$10,0,10*ROW('Sanitation Data'!D14)),NA())</f>
        <v>#N/A</v>
      </c>
      <c r="Y20" s="98" t="e">
        <f ca="true">+IF(AND(ISNUMBER(OFFSET('Sanitation Data'!$D$11,0,10*ROW('Sanitation Data'!D14))),'Data Summary'!CN20="Yes"),OFFSET('Sanitation Data'!$D$11,0,10*ROW('Sanitation Data'!D14)),NA())</f>
        <v>#N/A</v>
      </c>
      <c r="Z20" s="98" t="e">
        <f ca="true">+IF(AND(ISNUMBER(OFFSET('Sanitation Data'!$D$12,0,10*ROW('Sanitation Data'!D14))),'Data Summary'!CO20="Yes"),OFFSET('Sanitation Data'!$D$12,0,10*ROW('Sanitation Data'!D14)),NA())</f>
        <v>#N/A</v>
      </c>
      <c r="AA20" s="98" t="e">
        <f ca="true">+IF(AND(ISNUMBER(OFFSET('Sanitation Data'!$E$4,0,10*ROW('Sanitation Data'!E14))),'Data Summary'!CP20="Yes"),100-OFFSET('Sanitation Data'!$E$4,0,10*ROW('Sanitation Data'!E14)),NA())</f>
        <v>#N/A</v>
      </c>
      <c r="AB20" s="98" t="e">
        <f ca="true">+IF(AND(ISNUMBER(OFFSET('Sanitation Data'!$E$6,0,10*ROW('Sanitation Data'!E14))),'Data Summary'!CQ20="Yes"),OFFSET('Sanitation Data'!$E$6,0,10*ROW('Sanitation Data'!E14)),NA())</f>
        <v>#N/A</v>
      </c>
      <c r="AC20" s="98" t="e">
        <f ca="true">+IF(AND(ISNUMBER(OFFSET('Sanitation Data'!$E$10,0,10*ROW('Sanitation Data'!E14))),'Data Summary'!CR20="Yes"),OFFSET('Sanitation Data'!$E$10,0,10*ROW('Sanitation Data'!E14)),NA())</f>
        <v>#N/A</v>
      </c>
      <c r="AD20" s="98" t="e">
        <f ca="true">+IF(AND(ISNUMBER(OFFSET('Sanitation Data'!$E$11,0,10*ROW('Sanitation Data'!E14))),'Data Summary'!CS20="Yes"),OFFSET('Sanitation Data'!$E$11,0,10*ROW('Sanitation Data'!E14)),NA())</f>
        <v>#N/A</v>
      </c>
      <c r="AE20" s="98" t="e">
        <f ca="true">+IF(AND(ISNUMBER(OFFSET('Sanitation Data'!$E$12,0,10*ROW('Sanitation Data'!E14))),'Data Summary'!CT20="Yes"),OFFSET('Sanitation Data'!$E$12,0,10*ROW('Sanitation Data'!E14)),NA())</f>
        <v>#N/A</v>
      </c>
      <c r="AF20" s="98" t="e">
        <f ca="true">+IF(AND(ISNUMBER(OFFSET('Sanitation Data'!$F$4,0,10*ROW('Sanitation Data'!F14))),'Data Summary'!CU20="Yes"),100-OFFSET('Sanitation Data'!$F$4,0,10*ROW('Sanitation Data'!F14)),NA())</f>
        <v>#N/A</v>
      </c>
      <c r="AG20" s="98" t="e">
        <f ca="true">+IF(AND(ISNUMBER(OFFSET('Sanitation Data'!$F$6,0,10*ROW('Sanitation Data'!F14))),'Data Summary'!CV20="Yes"),OFFSET('Sanitation Data'!$F$6,0,10*ROW('Sanitation Data'!F14)),NA())</f>
        <v>#N/A</v>
      </c>
      <c r="AH20" s="98" t="e">
        <f ca="true">+IF(AND(ISNUMBER(OFFSET('Sanitation Data'!$F$10,0,10*ROW('Sanitation Data'!F14))),'Data Summary'!CW20="Yes"),OFFSET('Sanitation Data'!$F$10,0,10*ROW('Sanitation Data'!F14)),NA())</f>
        <v>#N/A</v>
      </c>
      <c r="AI20" s="98" t="e">
        <f ca="true">+IF(AND(ISNUMBER(OFFSET('Sanitation Data'!$F$11,0,10*ROW('Sanitation Data'!F14))),'Data Summary'!CX20="Yes"),OFFSET('Sanitation Data'!$F$11,0,10*ROW('Sanitation Data'!F14)),NA())</f>
        <v>#N/A</v>
      </c>
      <c r="AJ20" s="98" t="e">
        <f ca="true">+IF(AND(ISNUMBER(OFFSET('Sanitation Data'!$F$12,0,10*ROW('Sanitation Data'!F14))),'Data Summary'!CY20="Yes"),OFFSET('Sanitation Data'!$F$12,0,10*ROW('Sanitation Data'!F14)),NA())</f>
        <v>#N/A</v>
      </c>
      <c r="AK20" s="98" t="e">
        <f ca="true">+IF(AND(ISNUMBER(OFFSET('Sanitation Data'!$G$4,0,10*ROW('Sanitation Data'!G14))),'Data Summary'!CZ20="Yes"),100-OFFSET('Sanitation Data'!$G$4,0,10*ROW('Sanitation Data'!G14)),NA())</f>
        <v>#N/A</v>
      </c>
      <c r="AL20" s="98" t="e">
        <f ca="true">+IF(AND(ISNUMBER(OFFSET('Sanitation Data'!$G$6,0,10*ROW('Sanitation Data'!G14))),'Data Summary'!DA20="Yes"),OFFSET('Sanitation Data'!$G$6,0,10*ROW('Sanitation Data'!G14)),NA())</f>
        <v>#N/A</v>
      </c>
      <c r="AM20" s="98" t="e">
        <f ca="true">+IF(AND(ISNUMBER(OFFSET('Sanitation Data'!$G$10,0,10*ROW('Sanitation Data'!G14))),'Data Summary'!DB20="Yes"),OFFSET('Sanitation Data'!$G$10,0,10*ROW('Sanitation Data'!G14)),NA())</f>
        <v>#N/A</v>
      </c>
      <c r="AN20" s="98" t="e">
        <f ca="true">+IF(AND(ISNUMBER(OFFSET('Sanitation Data'!$G$11,0,10*ROW('Sanitation Data'!G14))),'Data Summary'!DC20="Yes"),OFFSET('Sanitation Data'!$G$11,0,10*ROW('Sanitation Data'!G14)),NA())</f>
        <v>#N/A</v>
      </c>
      <c r="AO20" s="98" t="e">
        <f ca="true">+IF(AND(ISNUMBER(OFFSET('Sanitation Data'!$G$12,0,10*ROW('Sanitation Data'!G14))),'Data Summary'!DD20="Yes"),OFFSET('Sanitation Data'!$G$12,0,10*ROW('Sanitation Data'!G14)),NA())</f>
        <v>#N/A</v>
      </c>
      <c r="AP20" s="98" t="e">
        <f ca="true">+IF(AND(ISNUMBER(OFFSET('Sanitation Data'!$H$4,0,10*ROW('Sanitation Data'!H14))),'Data Summary'!DE20="Yes"),100-OFFSET('Sanitation Data'!$H$4,0,10*ROW('Sanitation Data'!H14)),NA())</f>
        <v>#N/A</v>
      </c>
      <c r="AQ20" s="98" t="e">
        <f ca="true">+IF(AND(ISNUMBER(OFFSET('Sanitation Data'!$H$6,0,10*ROW('Sanitation Data'!H14))),'Data Summary'!DF20="Yes"),OFFSET('Sanitation Data'!$H$6,0,10*ROW('Sanitation Data'!H14)),NA())</f>
        <v>#N/A</v>
      </c>
      <c r="AR20" s="98" t="e">
        <f ca="true">+IF(AND(ISNUMBER(OFFSET('Sanitation Data'!$H$10,0,10*ROW('Sanitation Data'!H14))),'Data Summary'!DG20="Yes"),OFFSET('Sanitation Data'!$H$10,0,10*ROW('Sanitation Data'!H14)),NA())</f>
        <v>#N/A</v>
      </c>
      <c r="AS20" s="98" t="e">
        <f ca="true">+IF(AND(ISNUMBER(OFFSET('Sanitation Data'!$H$11,0,10*ROW('Sanitation Data'!H14))),'Data Summary'!DH20="Yes"),OFFSET('Sanitation Data'!$H$11,0,10*ROW('Sanitation Data'!H14)),NA())</f>
        <v>#N/A</v>
      </c>
      <c r="AT20" s="98" t="e">
        <f ca="true">+IF(AND(ISNUMBER(OFFSET('Sanitation Data'!$H$12,0,10*ROW('Sanitation Data'!H14))),'Data Summary'!DI20="Yes"),OFFSET('Sanitation Data'!$H$12,0,10*ROW('Sanitation Data'!H14)),NA())</f>
        <v>#N/A</v>
      </c>
      <c r="AU20" s="98" t="e">
        <f ca="true">+IF(AND(ISNUMBER(OFFSET('Sanitation Data'!$I$4,0,10*ROW('Sanitation Data'!I14))),'Data Summary'!DJ20="Yes"),100-OFFSET('Sanitation Data'!$I$4,0,10*ROW('Sanitation Data'!I14)),NA())</f>
        <v>#N/A</v>
      </c>
      <c r="AV20" s="98" t="e">
        <f ca="true">+IF(AND(ISNUMBER(OFFSET('Sanitation Data'!$I$6,0,10*ROW('Sanitation Data'!I14))),'Data Summary'!DK20="Yes"),OFFSET('Sanitation Data'!$I$6,0,10*ROW('Sanitation Data'!I14)),NA())</f>
        <v>#N/A</v>
      </c>
      <c r="AW20" s="98" t="e">
        <f ca="true">+IF(AND(ISNUMBER(OFFSET('Sanitation Data'!$I$10,0,10*ROW('Sanitation Data'!I14))),'Data Summary'!DL20="Yes"),OFFSET('Sanitation Data'!$I$10,0,10*ROW('Sanitation Data'!I14)),NA())</f>
        <v>#N/A</v>
      </c>
      <c r="AX20" s="98" t="e">
        <f ca="true">+IF(AND(ISNUMBER(OFFSET('Sanitation Data'!$I$11,0,10*ROW('Sanitation Data'!I14))),'Data Summary'!DM20="Yes"),OFFSET('Sanitation Data'!$I$11,0,10*ROW('Sanitation Data'!I14)),NA())</f>
        <v>#N/A</v>
      </c>
      <c r="AY20" s="98" t="e">
        <f ca="true">+IF(AND(ISNUMBER(OFFSET('Sanitation Data'!$I$12,0,10*ROW('Sanitation Data'!I14))),'Data Summary'!DN20="Yes"),OFFSET('Sanitation Data'!$I$12,0,10*ROW('Sanitation Data'!I14)),NA())</f>
        <v>#N/A</v>
      </c>
      <c r="AZ20" s="99" t="e">
        <f ca="true">+IF(AND(ISNUMBER(OFFSET('Hygiene Data'!$D$5,0,10*ROW('Hygiene Data'!D14))),'Data Summary'!DO20="Yes"),OFFSET('Hygiene Data'!$D$5,0,10*ROW('Hygiene Data'!D14)),NA())</f>
        <v>#N/A</v>
      </c>
      <c r="BA20" s="99" t="e">
        <f ca="true">+IF(AND(ISNUMBER(OFFSET('Hygiene Data'!$D$7,0,10*ROW('Hygiene Data'!D14))),'Data Summary'!DP20="Yes"),OFFSET('Hygiene Data'!$D$7,0,10*ROW('Hygiene Data'!D14)),NA())</f>
        <v>#N/A</v>
      </c>
      <c r="BB20" s="99" t="e">
        <f ca="true">+IF(AND(ISNUMBER(OFFSET('Hygiene Data'!$D$9,0,10*ROW('Hygiene Data'!D14))),'Data Summary'!DQ20="Yes"),OFFSET('Hygiene Data'!$D$9,0,10*ROW('Hygiene Data'!D14)),NA())</f>
        <v>#N/A</v>
      </c>
      <c r="BC20" s="99" t="e">
        <f ca="true">+IF(AND(ISNUMBER(OFFSET('Hygiene Data'!$E$5,0,10*ROW('Hygiene Data'!E14))),'Data Summary'!DR20="Yes"),OFFSET('Hygiene Data'!$E$5,0,10*ROW('Hygiene Data'!E14)),NA())</f>
        <v>#N/A</v>
      </c>
      <c r="BD20" s="99" t="e">
        <f ca="true">+IF(AND(ISNUMBER(OFFSET('Hygiene Data'!$E$7,0,10*ROW('Hygiene Data'!E14))),'Data Summary'!DS20="Yes"),OFFSET('Hygiene Data'!$E$7,0,10*ROW('Hygiene Data'!E14)),NA())</f>
        <v>#N/A</v>
      </c>
      <c r="BE20" s="99" t="e">
        <f ca="true">+IF(AND(ISNUMBER(OFFSET('Hygiene Data'!$E$9,0,10*ROW('Hygiene Data'!E14))),'Data Summary'!DT20="Yes"),OFFSET('Hygiene Data'!$E$9,0,10*ROW('Hygiene Data'!E14)),NA())</f>
        <v>#N/A</v>
      </c>
      <c r="BF20" s="99" t="e">
        <f ca="true">+IF(AND(ISNUMBER(OFFSET('Hygiene Data'!$F$5,0,10*ROW('Hygiene Data'!F14))),'Data Summary'!DU20="Yes"),OFFSET('Hygiene Data'!$F$5,0,10*ROW('Hygiene Data'!F14)),NA())</f>
        <v>#N/A</v>
      </c>
      <c r="BG20" s="99" t="e">
        <f ca="true">+IF(AND(ISNUMBER(OFFSET('Hygiene Data'!$F$7,0,10*ROW('Hygiene Data'!F14))),'Data Summary'!DV20="Yes"),OFFSET('Hygiene Data'!$F$7,0,10*ROW('Hygiene Data'!F14)),NA())</f>
        <v>#N/A</v>
      </c>
      <c r="BH20" s="99" t="e">
        <f ca="true">+IF(AND(ISNUMBER(OFFSET('Hygiene Data'!$F$9,0,10*ROW('Hygiene Data'!F14))),'Data Summary'!DW20="Yes"),OFFSET('Hygiene Data'!$F$9,0,10*ROW('Hygiene Data'!F14)),NA())</f>
        <v>#N/A</v>
      </c>
      <c r="BI20" s="99" t="e">
        <f ca="true">+IF(AND(ISNUMBER(OFFSET('Hygiene Data'!$G$5,0,10*ROW('Hygiene Data'!G14))),'Data Summary'!DX20="Yes"),OFFSET('Hygiene Data'!$G$5,0,10*ROW('Hygiene Data'!G14)),NA())</f>
        <v>#N/A</v>
      </c>
      <c r="BJ20" s="99" t="e">
        <f ca="true">+IF(AND(ISNUMBER(OFFSET('Hygiene Data'!$G$7,0,10*ROW('Hygiene Data'!G14))),'Data Summary'!DY20="Yes"),OFFSET('Hygiene Data'!$G$7,0,10*ROW('Hygiene Data'!G14)),NA())</f>
        <v>#N/A</v>
      </c>
      <c r="BK20" s="99" t="e">
        <f ca="true">+IF(AND(ISNUMBER(OFFSET('Hygiene Data'!$G$9,0,10*ROW('Hygiene Data'!G14))),'Data Summary'!DZ20="Yes"),OFFSET('Hygiene Data'!$G$9,0,10*ROW('Hygiene Data'!G14)),NA())</f>
        <v>#N/A</v>
      </c>
      <c r="BL20" s="99" t="e">
        <f ca="true">+IF(AND(ISNUMBER(OFFSET('Hygiene Data'!$H$5,0,10*ROW('Hygiene Data'!H14))),'Data Summary'!EA20="Yes"),OFFSET('Hygiene Data'!$H$5,0,10*ROW('Hygiene Data'!H14)),NA())</f>
        <v>#N/A</v>
      </c>
      <c r="BM20" s="99" t="e">
        <f ca="true">+IF(AND(ISNUMBER(OFFSET('Hygiene Data'!$H$7,0,10*ROW('Hygiene Data'!H14))),'Data Summary'!EB20="Yes"),OFFSET('Hygiene Data'!$H$7,0,10*ROW('Hygiene Data'!H14)),NA())</f>
        <v>#N/A</v>
      </c>
      <c r="BN20" s="99" t="e">
        <f ca="true">+IF(AND(ISNUMBER(OFFSET('Hygiene Data'!$H$9,0,10*ROW('Hygiene Data'!H14))),'Data Summary'!EC20="Yes"),OFFSET('Hygiene Data'!$H$9,0,10*ROW('Hygiene Data'!H14)),NA())</f>
        <v>#N/A</v>
      </c>
      <c r="BO20" s="99" t="e">
        <f ca="true">+IF(AND(ISNUMBER(OFFSET('Hygiene Data'!$I$5,0,10*ROW('Hygiene Data'!I14))),'Data Summary'!ED20="Yes"),OFFSET('Hygiene Data'!$I$5,0,10*ROW('Hygiene Data'!I14)),NA())</f>
        <v>#N/A</v>
      </c>
      <c r="BP20" s="99" t="e">
        <f ca="true">+IF(AND(ISNUMBER(OFFSET('Hygiene Data'!$I$7,0,10*ROW('Hygiene Data'!I14))),'Data Summary'!EE20="Yes"),OFFSET('Hygiene Data'!$I$7,0,10*ROW('Hygiene Data'!I14)),NA())</f>
        <v>#N/A</v>
      </c>
      <c r="BQ20" s="99" t="e">
        <f ca="true">+IF(AND(ISNUMBER(OFFSET('Hygiene Data'!$I$9,0,10*ROW('Hygiene Data'!I14))),'Data Summary'!EF20="Yes"),OFFSET('Hygiene Data'!$I$9,0,10*ROW('Hygiene Data'!I14)),NA())</f>
        <v>#N/A</v>
      </c>
    </row>
    <row xmlns:x14ac="http://schemas.microsoft.com/office/spreadsheetml/2009/9/ac" r="21" x14ac:dyDescent="0.2">
      <c r="A21" s="363" t="str">
        <f ca="true">+RIGHT('Data Summary'!A21,LEN('Data Summary'!A21)-9)</f>
        <v>EMIS</v>
      </c>
      <c r="B21" s="38" t="str">
        <f ca="true">+IF(ISTEXT('Data Summary'!B21),'Data Summary'!B21,"")</f>
        <v>EMIS</v>
      </c>
      <c r="C21" s="361">
        <f ca="true">+VALUE('Data Summary'!C21)</f>
        <v>2012</v>
      </c>
      <c r="D21" s="97">
        <f ca="true">+IF(AND(ISNUMBER(OFFSET('Water Data'!$D$4,0,10*ROW('Water Data'!D15))),'Data Summary'!BS21="Yes"),100-OFFSET('Water Data'!$D$4,0,10*ROW('Water Data'!D15)),NA())</f>
        <v>94.45</v>
      </c>
      <c r="E21" s="97" t="e">
        <f ca="true">+IF(AND(ISNUMBER(OFFSET('Water Data'!$D$6,0,10*ROW('Water Data'!D15))),'Data Summary'!BT21="Yes"),OFFSET('Water Data'!$D$6,0,10*ROW('Water Data'!D15)),NA())</f>
        <v>#N/A</v>
      </c>
      <c r="F21" s="97" t="e">
        <f ca="true">+IF(AND(ISNUMBER(OFFSET('Water Data'!$D$9,0,10*ROW('Water Data'!D15))),'Data Summary'!BU21="Yes"),OFFSET('Water Data'!$D$9,0,10*ROW('Water Data'!D15)),NA())</f>
        <v>#N/A</v>
      </c>
      <c r="G21" s="97" t="e">
        <f ca="true">+IF(AND(ISNUMBER(OFFSET('Water Data'!$E$4,0,10*ROW('Water Data'!E15))),'Data Summary'!BV21="Yes"),100-OFFSET('Water Data'!$E$4,0,10*ROW('Water Data'!E15)),NA())</f>
        <v>#N/A</v>
      </c>
      <c r="H21" s="97" t="e">
        <f ca="true">+IF(AND(ISNUMBER(OFFSET('Water Data'!$E$6,0,10*ROW('Water Data'!E15))),'Data Summary'!BW21="Yes"),OFFSET('Water Data'!$E$6,0,10*ROW('Water Data'!E15)),NA())</f>
        <v>#N/A</v>
      </c>
      <c r="I21" s="97" t="e">
        <f ca="true">+IF(AND(ISNUMBER(OFFSET('Water Data'!$E$9,0,10*ROW('Water Data'!E15))),'Data Summary'!BX21="Yes"),OFFSET('Water Data'!$E$9,0,10*ROW('Water Data'!E15)),NA())</f>
        <v>#N/A</v>
      </c>
      <c r="J21" s="97" t="e">
        <f ca="true">+IF(AND(ISNUMBER(OFFSET('Water Data'!$F$4,0,10*ROW('Water Data'!F15))),'Data Summary'!BY21="Yes"),100-OFFSET('Water Data'!$F$4,0,10*ROW('Water Data'!F15)),NA())</f>
        <v>#N/A</v>
      </c>
      <c r="K21" s="97" t="e">
        <f ca="true">+IF(AND(ISNUMBER(OFFSET('Water Data'!$F$6,0,10*ROW('Water Data'!F15))),'Data Summary'!BZ21="Yes"),OFFSET('Water Data'!$F$6,0,10*ROW('Water Data'!F15)),NA())</f>
        <v>#N/A</v>
      </c>
      <c r="L21" s="97" t="e">
        <f ca="true">+IF(AND(ISNUMBER(OFFSET('Water Data'!$F$9,0,10*ROW('Water Data'!F15))),'Data Summary'!CA21="Yes"),OFFSET('Water Data'!$F$9,0,10*ROW('Water Data'!F15)),NA())</f>
        <v>#N/A</v>
      </c>
      <c r="M21" s="97" t="e">
        <f ca="true">+IF(AND(ISNUMBER(OFFSET('Water Data'!$G$4,0,10*ROW('Water Data'!G15))),'Data Summary'!CB21="Yes"),100-OFFSET('Water Data'!$G$4,0,10*ROW('Water Data'!G15)),NA())</f>
        <v>#N/A</v>
      </c>
      <c r="N21" s="97" t="e">
        <f ca="true">+IF(AND(ISNUMBER(OFFSET('Water Data'!$G$6,0,10*ROW('Water Data'!G15))),'Data Summary'!CC21="Yes"),OFFSET('Water Data'!$G$6,0,10*ROW('Water Data'!G15)),NA())</f>
        <v>#N/A</v>
      </c>
      <c r="O21" s="97" t="e">
        <f ca="true">+IF(AND(ISNUMBER(OFFSET('Water Data'!$G$9,0,10*ROW('Water Data'!G15))),'Data Summary'!CD21="Yes"),OFFSET('Water Data'!$G$9,0,10*ROW('Water Data'!G15)),NA())</f>
        <v>#N/A</v>
      </c>
      <c r="P21" s="97">
        <f ca="true">+IF(AND(ISNUMBER(OFFSET('Water Data'!$H$4,0,10*ROW('Water Data'!H15))),'Data Summary'!CE21="Yes"),100-OFFSET('Water Data'!$H$4,0,10*ROW('Water Data'!H15)),NA())</f>
        <v>94.4</v>
      </c>
      <c r="Q21" s="97" t="e">
        <f ca="true">+IF(AND(ISNUMBER(OFFSET('Water Data'!$H$6,0,10*ROW('Water Data'!H15))),'Data Summary'!CF21="Yes"),OFFSET('Water Data'!$H$6,0,10*ROW('Water Data'!H15)),NA())</f>
        <v>#N/A</v>
      </c>
      <c r="R21" s="97" t="e">
        <f ca="true">+IF(AND(ISNUMBER(OFFSET('Water Data'!$H$9,0,10*ROW('Water Data'!H15))),'Data Summary'!CG21="Yes"),OFFSET('Water Data'!$H$9,0,10*ROW('Water Data'!H15)),NA())</f>
        <v>#N/A</v>
      </c>
      <c r="S21" s="97" t="e">
        <f ca="true">+IF(AND(ISNUMBER(OFFSET('Water Data'!$I$4,0,10*ROW('Water Data'!I15))),'Data Summary'!CH21="Yes"),100-OFFSET('Water Data'!$I$4,0,10*ROW('Water Data'!I15)),NA())</f>
        <v>#N/A</v>
      </c>
      <c r="T21" s="97" t="e">
        <f ca="true">+IF(AND(ISNUMBER(OFFSET('Water Data'!$I$6,0,10*ROW('Water Data'!I15))),'Data Summary'!CI21="Yes"),OFFSET('Water Data'!$I$6,0,10*ROW('Water Data'!I15)),NA())</f>
        <v>#N/A</v>
      </c>
      <c r="U21" s="97" t="e">
        <f ca="true">+IF(AND(ISNUMBER(OFFSET('Water Data'!$I$9,0,10*ROW('Water Data'!I15))),'Data Summary'!CJ21="Yes"),OFFSET('Water Data'!$I$9,0,10*ROW('Water Data'!I15)),NA())</f>
        <v>#N/A</v>
      </c>
      <c r="V21" s="98">
        <f ca="true">+IF(AND(ISNUMBER(OFFSET('Sanitation Data'!$D$4,0,10*ROW('Sanitation Data'!D15))),'Data Summary'!CK21="Yes"),100-OFFSET('Sanitation Data'!$D$4,0,10*ROW('Sanitation Data'!D15)),NA())</f>
        <v>92.64</v>
      </c>
      <c r="W21" s="98" t="e">
        <f ca="true">+IF(AND(ISNUMBER(OFFSET('Sanitation Data'!$D$6,0,10*ROW('Sanitation Data'!D15))),'Data Summary'!CL21="Yes"),OFFSET('Sanitation Data'!$D$6,0,10*ROW('Sanitation Data'!D15)),NA())</f>
        <v>#N/A</v>
      </c>
      <c r="X21" s="98" t="e">
        <f ca="true">+IF(AND(ISNUMBER(OFFSET('Sanitation Data'!$D$10,0,10*ROW('Sanitation Data'!D15))),'Data Summary'!CM21="Yes"),OFFSET('Sanitation Data'!$D$10,0,10*ROW('Sanitation Data'!D15)),NA())</f>
        <v>#N/A</v>
      </c>
      <c r="Y21" s="98" t="e">
        <f ca="true">+IF(AND(ISNUMBER(OFFSET('Sanitation Data'!$D$11,0,10*ROW('Sanitation Data'!D15))),'Data Summary'!CN21="Yes"),OFFSET('Sanitation Data'!$D$11,0,10*ROW('Sanitation Data'!D15)),NA())</f>
        <v>#N/A</v>
      </c>
      <c r="Z21" s="98" t="e">
        <f ca="true">+IF(AND(ISNUMBER(OFFSET('Sanitation Data'!$D$12,0,10*ROW('Sanitation Data'!D15))),'Data Summary'!CO21="Yes"),OFFSET('Sanitation Data'!$D$12,0,10*ROW('Sanitation Data'!D15)),NA())</f>
        <v>#N/A</v>
      </c>
      <c r="AA21" s="98" t="e">
        <f ca="true">+IF(AND(ISNUMBER(OFFSET('Sanitation Data'!$E$4,0,10*ROW('Sanitation Data'!E15))),'Data Summary'!CP21="Yes"),100-OFFSET('Sanitation Data'!$E$4,0,10*ROW('Sanitation Data'!E15)),NA())</f>
        <v>#N/A</v>
      </c>
      <c r="AB21" s="98" t="e">
        <f ca="true">+IF(AND(ISNUMBER(OFFSET('Sanitation Data'!$E$6,0,10*ROW('Sanitation Data'!E15))),'Data Summary'!CQ21="Yes"),OFFSET('Sanitation Data'!$E$6,0,10*ROW('Sanitation Data'!E15)),NA())</f>
        <v>#N/A</v>
      </c>
      <c r="AC21" s="98" t="e">
        <f ca="true">+IF(AND(ISNUMBER(OFFSET('Sanitation Data'!$E$10,0,10*ROW('Sanitation Data'!E15))),'Data Summary'!CR21="Yes"),OFFSET('Sanitation Data'!$E$10,0,10*ROW('Sanitation Data'!E15)),NA())</f>
        <v>#N/A</v>
      </c>
      <c r="AD21" s="98" t="e">
        <f ca="true">+IF(AND(ISNUMBER(OFFSET('Sanitation Data'!$E$11,0,10*ROW('Sanitation Data'!E15))),'Data Summary'!CS21="Yes"),OFFSET('Sanitation Data'!$E$11,0,10*ROW('Sanitation Data'!E15)),NA())</f>
        <v>#N/A</v>
      </c>
      <c r="AE21" s="98" t="e">
        <f ca="true">+IF(AND(ISNUMBER(OFFSET('Sanitation Data'!$E$12,0,10*ROW('Sanitation Data'!E15))),'Data Summary'!CT21="Yes"),OFFSET('Sanitation Data'!$E$12,0,10*ROW('Sanitation Data'!E15)),NA())</f>
        <v>#N/A</v>
      </c>
      <c r="AF21" s="98" t="e">
        <f ca="true">+IF(AND(ISNUMBER(OFFSET('Sanitation Data'!$F$4,0,10*ROW('Sanitation Data'!F15))),'Data Summary'!CU21="Yes"),100-OFFSET('Sanitation Data'!$F$4,0,10*ROW('Sanitation Data'!F15)),NA())</f>
        <v>#N/A</v>
      </c>
      <c r="AG21" s="98" t="e">
        <f ca="true">+IF(AND(ISNUMBER(OFFSET('Sanitation Data'!$F$6,0,10*ROW('Sanitation Data'!F15))),'Data Summary'!CV21="Yes"),OFFSET('Sanitation Data'!$F$6,0,10*ROW('Sanitation Data'!F15)),NA())</f>
        <v>#N/A</v>
      </c>
      <c r="AH21" s="98" t="e">
        <f ca="true">+IF(AND(ISNUMBER(OFFSET('Sanitation Data'!$F$10,0,10*ROW('Sanitation Data'!F15))),'Data Summary'!CW21="Yes"),OFFSET('Sanitation Data'!$F$10,0,10*ROW('Sanitation Data'!F15)),NA())</f>
        <v>#N/A</v>
      </c>
      <c r="AI21" s="98" t="e">
        <f ca="true">+IF(AND(ISNUMBER(OFFSET('Sanitation Data'!$F$11,0,10*ROW('Sanitation Data'!F15))),'Data Summary'!CX21="Yes"),OFFSET('Sanitation Data'!$F$11,0,10*ROW('Sanitation Data'!F15)),NA())</f>
        <v>#N/A</v>
      </c>
      <c r="AJ21" s="98" t="e">
        <f ca="true">+IF(AND(ISNUMBER(OFFSET('Sanitation Data'!$F$12,0,10*ROW('Sanitation Data'!F15))),'Data Summary'!CY21="Yes"),OFFSET('Sanitation Data'!$F$12,0,10*ROW('Sanitation Data'!F15)),NA())</f>
        <v>#N/A</v>
      </c>
      <c r="AK21" s="98" t="e">
        <f ca="true">+IF(AND(ISNUMBER(OFFSET('Sanitation Data'!$G$4,0,10*ROW('Sanitation Data'!G15))),'Data Summary'!CZ21="Yes"),100-OFFSET('Sanitation Data'!$G$4,0,10*ROW('Sanitation Data'!G15)),NA())</f>
        <v>#N/A</v>
      </c>
      <c r="AL21" s="98" t="e">
        <f ca="true">+IF(AND(ISNUMBER(OFFSET('Sanitation Data'!$G$6,0,10*ROW('Sanitation Data'!G15))),'Data Summary'!DA21="Yes"),OFFSET('Sanitation Data'!$G$6,0,10*ROW('Sanitation Data'!G15)),NA())</f>
        <v>#N/A</v>
      </c>
      <c r="AM21" s="98" t="e">
        <f ca="true">+IF(AND(ISNUMBER(OFFSET('Sanitation Data'!$G$10,0,10*ROW('Sanitation Data'!G15))),'Data Summary'!DB21="Yes"),OFFSET('Sanitation Data'!$G$10,0,10*ROW('Sanitation Data'!G15)),NA())</f>
        <v>#N/A</v>
      </c>
      <c r="AN21" s="98" t="e">
        <f ca="true">+IF(AND(ISNUMBER(OFFSET('Sanitation Data'!$G$11,0,10*ROW('Sanitation Data'!G15))),'Data Summary'!DC21="Yes"),OFFSET('Sanitation Data'!$G$11,0,10*ROW('Sanitation Data'!G15)),NA())</f>
        <v>#N/A</v>
      </c>
      <c r="AO21" s="98" t="e">
        <f ca="true">+IF(AND(ISNUMBER(OFFSET('Sanitation Data'!$G$12,0,10*ROW('Sanitation Data'!G15))),'Data Summary'!DD21="Yes"),OFFSET('Sanitation Data'!$G$12,0,10*ROW('Sanitation Data'!G15)),NA())</f>
        <v>#N/A</v>
      </c>
      <c r="AP21" s="98">
        <f ca="true">+IF(AND(ISNUMBER(OFFSET('Sanitation Data'!$H$4,0,10*ROW('Sanitation Data'!H15))),'Data Summary'!DE21="Yes"),100-OFFSET('Sanitation Data'!$H$4,0,10*ROW('Sanitation Data'!H15)),NA())</f>
        <v>92.64</v>
      </c>
      <c r="AQ21" s="98" t="e">
        <f ca="true">+IF(AND(ISNUMBER(OFFSET('Sanitation Data'!$H$6,0,10*ROW('Sanitation Data'!H15))),'Data Summary'!DF21="Yes"),OFFSET('Sanitation Data'!$H$6,0,10*ROW('Sanitation Data'!H15)),NA())</f>
        <v>#N/A</v>
      </c>
      <c r="AR21" s="98" t="e">
        <f ca="true">+IF(AND(ISNUMBER(OFFSET('Sanitation Data'!$H$10,0,10*ROW('Sanitation Data'!H15))),'Data Summary'!DG21="Yes"),OFFSET('Sanitation Data'!$H$10,0,10*ROW('Sanitation Data'!H15)),NA())</f>
        <v>#N/A</v>
      </c>
      <c r="AS21" s="98" t="e">
        <f ca="true">+IF(AND(ISNUMBER(OFFSET('Sanitation Data'!$H$11,0,10*ROW('Sanitation Data'!H15))),'Data Summary'!DH21="Yes"),OFFSET('Sanitation Data'!$H$11,0,10*ROW('Sanitation Data'!H15)),NA())</f>
        <v>#N/A</v>
      </c>
      <c r="AT21" s="98" t="e">
        <f ca="true">+IF(AND(ISNUMBER(OFFSET('Sanitation Data'!$H$12,0,10*ROW('Sanitation Data'!H15))),'Data Summary'!DI21="Yes"),OFFSET('Sanitation Data'!$H$12,0,10*ROW('Sanitation Data'!H15)),NA())</f>
        <v>#N/A</v>
      </c>
      <c r="AU21" s="98" t="e">
        <f ca="true">+IF(AND(ISNUMBER(OFFSET('Sanitation Data'!$I$4,0,10*ROW('Sanitation Data'!I15))),'Data Summary'!DJ21="Yes"),100-OFFSET('Sanitation Data'!$I$4,0,10*ROW('Sanitation Data'!I15)),NA())</f>
        <v>#N/A</v>
      </c>
      <c r="AV21" s="98" t="e">
        <f ca="true">+IF(AND(ISNUMBER(OFFSET('Sanitation Data'!$I$6,0,10*ROW('Sanitation Data'!I15))),'Data Summary'!DK21="Yes"),OFFSET('Sanitation Data'!$I$6,0,10*ROW('Sanitation Data'!I15)),NA())</f>
        <v>#N/A</v>
      </c>
      <c r="AW21" s="98" t="e">
        <f ca="true">+IF(AND(ISNUMBER(OFFSET('Sanitation Data'!$I$10,0,10*ROW('Sanitation Data'!I15))),'Data Summary'!DL21="Yes"),OFFSET('Sanitation Data'!$I$10,0,10*ROW('Sanitation Data'!I15)),NA())</f>
        <v>#N/A</v>
      </c>
      <c r="AX21" s="98" t="e">
        <f ca="true">+IF(AND(ISNUMBER(OFFSET('Sanitation Data'!$I$11,0,10*ROW('Sanitation Data'!I15))),'Data Summary'!DM21="Yes"),OFFSET('Sanitation Data'!$I$11,0,10*ROW('Sanitation Data'!I15)),NA())</f>
        <v>#N/A</v>
      </c>
      <c r="AY21" s="98" t="e">
        <f ca="true">+IF(AND(ISNUMBER(OFFSET('Sanitation Data'!$I$12,0,10*ROW('Sanitation Data'!I15))),'Data Summary'!DN21="Yes"),OFFSET('Sanitation Data'!$I$12,0,10*ROW('Sanitation Data'!I15)),NA())</f>
        <v>#N/A</v>
      </c>
      <c r="AZ21" s="99" t="e">
        <f ca="true">+IF(AND(ISNUMBER(OFFSET('Hygiene Data'!$D$5,0,10*ROW('Hygiene Data'!D15))),'Data Summary'!DO21="Yes"),OFFSET('Hygiene Data'!$D$5,0,10*ROW('Hygiene Data'!D15)),NA())</f>
        <v>#N/A</v>
      </c>
      <c r="BA21" s="99" t="e">
        <f ca="true">+IF(AND(ISNUMBER(OFFSET('Hygiene Data'!$D$7,0,10*ROW('Hygiene Data'!D15))),'Data Summary'!DP21="Yes"),OFFSET('Hygiene Data'!$D$7,0,10*ROW('Hygiene Data'!D15)),NA())</f>
        <v>#N/A</v>
      </c>
      <c r="BB21" s="99" t="e">
        <f ca="true">+IF(AND(ISNUMBER(OFFSET('Hygiene Data'!$D$9,0,10*ROW('Hygiene Data'!D15))),'Data Summary'!DQ21="Yes"),OFFSET('Hygiene Data'!$D$9,0,10*ROW('Hygiene Data'!D15)),NA())</f>
        <v>#N/A</v>
      </c>
      <c r="BC21" s="99" t="e">
        <f ca="true">+IF(AND(ISNUMBER(OFFSET('Hygiene Data'!$E$5,0,10*ROW('Hygiene Data'!E15))),'Data Summary'!DR21="Yes"),OFFSET('Hygiene Data'!$E$5,0,10*ROW('Hygiene Data'!E15)),NA())</f>
        <v>#N/A</v>
      </c>
      <c r="BD21" s="99" t="e">
        <f ca="true">+IF(AND(ISNUMBER(OFFSET('Hygiene Data'!$E$7,0,10*ROW('Hygiene Data'!E15))),'Data Summary'!DS21="Yes"),OFFSET('Hygiene Data'!$E$7,0,10*ROW('Hygiene Data'!E15)),NA())</f>
        <v>#N/A</v>
      </c>
      <c r="BE21" s="99" t="e">
        <f ca="true">+IF(AND(ISNUMBER(OFFSET('Hygiene Data'!$E$9,0,10*ROW('Hygiene Data'!E15))),'Data Summary'!DT21="Yes"),OFFSET('Hygiene Data'!$E$9,0,10*ROW('Hygiene Data'!E15)),NA())</f>
        <v>#N/A</v>
      </c>
      <c r="BF21" s="99" t="e">
        <f ca="true">+IF(AND(ISNUMBER(OFFSET('Hygiene Data'!$F$5,0,10*ROW('Hygiene Data'!F15))),'Data Summary'!DU21="Yes"),OFFSET('Hygiene Data'!$F$5,0,10*ROW('Hygiene Data'!F15)),NA())</f>
        <v>#N/A</v>
      </c>
      <c r="BG21" s="99" t="e">
        <f ca="true">+IF(AND(ISNUMBER(OFFSET('Hygiene Data'!$F$7,0,10*ROW('Hygiene Data'!F15))),'Data Summary'!DV21="Yes"),OFFSET('Hygiene Data'!$F$7,0,10*ROW('Hygiene Data'!F15)),NA())</f>
        <v>#N/A</v>
      </c>
      <c r="BH21" s="99" t="e">
        <f ca="true">+IF(AND(ISNUMBER(OFFSET('Hygiene Data'!$F$9,0,10*ROW('Hygiene Data'!F15))),'Data Summary'!DW21="Yes"),OFFSET('Hygiene Data'!$F$9,0,10*ROW('Hygiene Data'!F15)),NA())</f>
        <v>#N/A</v>
      </c>
      <c r="BI21" s="99" t="e">
        <f ca="true">+IF(AND(ISNUMBER(OFFSET('Hygiene Data'!$G$5,0,10*ROW('Hygiene Data'!G15))),'Data Summary'!DX21="Yes"),OFFSET('Hygiene Data'!$G$5,0,10*ROW('Hygiene Data'!G15)),NA())</f>
        <v>#N/A</v>
      </c>
      <c r="BJ21" s="99" t="e">
        <f ca="true">+IF(AND(ISNUMBER(OFFSET('Hygiene Data'!$G$7,0,10*ROW('Hygiene Data'!G15))),'Data Summary'!DY21="Yes"),OFFSET('Hygiene Data'!$G$7,0,10*ROW('Hygiene Data'!G15)),NA())</f>
        <v>#N/A</v>
      </c>
      <c r="BK21" s="99" t="e">
        <f ca="true">+IF(AND(ISNUMBER(OFFSET('Hygiene Data'!$G$9,0,10*ROW('Hygiene Data'!G15))),'Data Summary'!DZ21="Yes"),OFFSET('Hygiene Data'!$G$9,0,10*ROW('Hygiene Data'!G15)),NA())</f>
        <v>#N/A</v>
      </c>
      <c r="BL21" s="99" t="e">
        <f ca="true">+IF(AND(ISNUMBER(OFFSET('Hygiene Data'!$H$5,0,10*ROW('Hygiene Data'!H15))),'Data Summary'!EA21="Yes"),OFFSET('Hygiene Data'!$H$5,0,10*ROW('Hygiene Data'!H15)),NA())</f>
        <v>#N/A</v>
      </c>
      <c r="BM21" s="99" t="e">
        <f ca="true">+IF(AND(ISNUMBER(OFFSET('Hygiene Data'!$H$7,0,10*ROW('Hygiene Data'!H15))),'Data Summary'!EB21="Yes"),OFFSET('Hygiene Data'!$H$7,0,10*ROW('Hygiene Data'!H15)),NA())</f>
        <v>#N/A</v>
      </c>
      <c r="BN21" s="99" t="e">
        <f ca="true">+IF(AND(ISNUMBER(OFFSET('Hygiene Data'!$H$9,0,10*ROW('Hygiene Data'!H15))),'Data Summary'!EC21="Yes"),OFFSET('Hygiene Data'!$H$9,0,10*ROW('Hygiene Data'!H15)),NA())</f>
        <v>#N/A</v>
      </c>
      <c r="BO21" s="99" t="e">
        <f ca="true">+IF(AND(ISNUMBER(OFFSET('Hygiene Data'!$I$5,0,10*ROW('Hygiene Data'!I15))),'Data Summary'!ED21="Yes"),OFFSET('Hygiene Data'!$I$5,0,10*ROW('Hygiene Data'!I15)),NA())</f>
        <v>#N/A</v>
      </c>
      <c r="BP21" s="99" t="e">
        <f ca="true">+IF(AND(ISNUMBER(OFFSET('Hygiene Data'!$I$7,0,10*ROW('Hygiene Data'!I15))),'Data Summary'!EE21="Yes"),OFFSET('Hygiene Data'!$I$7,0,10*ROW('Hygiene Data'!I15)),NA())</f>
        <v>#N/A</v>
      </c>
      <c r="BQ21" s="99" t="e">
        <f ca="true">+IF(AND(ISNUMBER(OFFSET('Hygiene Data'!$I$9,0,10*ROW('Hygiene Data'!I15))),'Data Summary'!EF21="Yes"),OFFSET('Hygiene Data'!$I$9,0,10*ROW('Hygiene Data'!I15)),NA())</f>
        <v>#N/A</v>
      </c>
    </row>
    <row xmlns:x14ac="http://schemas.microsoft.com/office/spreadsheetml/2009/9/ac" r="22" x14ac:dyDescent="0.2">
      <c r="A22" s="363" t="str">
        <f ca="true">+RIGHT('Data Summary'!A22,LEN('Data Summary'!A22)-9)</f>
        <v>ASER</v>
      </c>
      <c r="B22" s="38" t="str">
        <f ca="true">+IF(ISTEXT('Data Summary'!B22),'Data Summary'!B22,"")</f>
        <v>Survey</v>
      </c>
      <c r="C22" s="361">
        <f ca="true">+VALUE('Data Summary'!C22)</f>
        <v>2012</v>
      </c>
      <c r="D22" s="97" t="e">
        <f ca="true">+IF(AND(ISNUMBER(OFFSET('Water Data'!$D$4,0,10*ROW('Water Data'!D16))),'Data Summary'!BS22="Yes"),100-OFFSET('Water Data'!$D$4,0,10*ROW('Water Data'!D16)),NA())</f>
        <v>#N/A</v>
      </c>
      <c r="E22" s="97" t="e">
        <f ca="true">+IF(AND(ISNUMBER(OFFSET('Water Data'!$D$6,0,10*ROW('Water Data'!D16))),'Data Summary'!BT22="Yes"),OFFSET('Water Data'!$D$6,0,10*ROW('Water Data'!D16)),NA())</f>
        <v>#N/A</v>
      </c>
      <c r="F22" s="97" t="e">
        <f ca="true">+IF(AND(ISNUMBER(OFFSET('Water Data'!$D$9,0,10*ROW('Water Data'!D16))),'Data Summary'!BU22="Yes"),OFFSET('Water Data'!$D$9,0,10*ROW('Water Data'!D16)),NA())</f>
        <v>#N/A</v>
      </c>
      <c r="G22" s="97" t="e">
        <f ca="true">+IF(AND(ISNUMBER(OFFSET('Water Data'!$E$4,0,10*ROW('Water Data'!E16))),'Data Summary'!BV22="Yes"),100-OFFSET('Water Data'!$E$4,0,10*ROW('Water Data'!E16)),NA())</f>
        <v>#N/A</v>
      </c>
      <c r="H22" s="97" t="e">
        <f ca="true">+IF(AND(ISNUMBER(OFFSET('Water Data'!$E$6,0,10*ROW('Water Data'!E16))),'Data Summary'!BW22="Yes"),OFFSET('Water Data'!$E$6,0,10*ROW('Water Data'!E16)),NA())</f>
        <v>#N/A</v>
      </c>
      <c r="I22" s="97" t="e">
        <f ca="true">+IF(AND(ISNUMBER(OFFSET('Water Data'!$E$9,0,10*ROW('Water Data'!E16))),'Data Summary'!BX22="Yes"),OFFSET('Water Data'!$E$9,0,10*ROW('Water Data'!E16)),NA())</f>
        <v>#N/A</v>
      </c>
      <c r="J22" s="97" t="e">
        <f ca="true">+IF(AND(ISNUMBER(OFFSET('Water Data'!$F$4,0,10*ROW('Water Data'!F16))),'Data Summary'!BY22="Yes"),100-OFFSET('Water Data'!$F$4,0,10*ROW('Water Data'!F16)),NA())</f>
        <v>#N/A</v>
      </c>
      <c r="K22" s="97" t="e">
        <f ca="true">+IF(AND(ISNUMBER(OFFSET('Water Data'!$F$6,0,10*ROW('Water Data'!F16))),'Data Summary'!BZ22="Yes"),OFFSET('Water Data'!$F$6,0,10*ROW('Water Data'!F16)),NA())</f>
        <v>#N/A</v>
      </c>
      <c r="L22" s="97" t="e">
        <f ca="true">+IF(AND(ISNUMBER(OFFSET('Water Data'!$F$9,0,10*ROW('Water Data'!F16))),'Data Summary'!CA22="Yes"),OFFSET('Water Data'!$F$9,0,10*ROW('Water Data'!F16)),NA())</f>
        <v>#N/A</v>
      </c>
      <c r="M22" s="97" t="e">
        <f ca="true">+IF(AND(ISNUMBER(OFFSET('Water Data'!$G$4,0,10*ROW('Water Data'!G16))),'Data Summary'!CB22="Yes"),100-OFFSET('Water Data'!$G$4,0,10*ROW('Water Data'!G16)),NA())</f>
        <v>#N/A</v>
      </c>
      <c r="N22" s="97" t="e">
        <f ca="true">+IF(AND(ISNUMBER(OFFSET('Water Data'!$G$6,0,10*ROW('Water Data'!G16))),'Data Summary'!CC22="Yes"),OFFSET('Water Data'!$G$6,0,10*ROW('Water Data'!G16)),NA())</f>
        <v>#N/A</v>
      </c>
      <c r="O22" s="97" t="e">
        <f ca="true">+IF(AND(ISNUMBER(OFFSET('Water Data'!$G$9,0,10*ROW('Water Data'!G16))),'Data Summary'!CD22="Yes"),OFFSET('Water Data'!$G$9,0,10*ROW('Water Data'!G16)),NA())</f>
        <v>#N/A</v>
      </c>
      <c r="P22" s="97" t="e">
        <f ca="true">+IF(AND(ISNUMBER(OFFSET('Water Data'!$H$4,0,10*ROW('Water Data'!H16))),'Data Summary'!CE22="Yes"),100-OFFSET('Water Data'!$H$4,0,10*ROW('Water Data'!H16)),NA())</f>
        <v>#N/A</v>
      </c>
      <c r="Q22" s="97" t="e">
        <f ca="true">+IF(AND(ISNUMBER(OFFSET('Water Data'!$H$6,0,10*ROW('Water Data'!H16))),'Data Summary'!CF22="Yes"),OFFSET('Water Data'!$H$6,0,10*ROW('Water Data'!H16)),NA())</f>
        <v>#N/A</v>
      </c>
      <c r="R22" s="97" t="e">
        <f ca="true">+IF(AND(ISNUMBER(OFFSET('Water Data'!$H$9,0,10*ROW('Water Data'!H16))),'Data Summary'!CG22="Yes"),OFFSET('Water Data'!$H$9,0,10*ROW('Water Data'!H16)),NA())</f>
        <v>#N/A</v>
      </c>
      <c r="S22" s="97" t="e">
        <f ca="true">+IF(AND(ISNUMBER(OFFSET('Water Data'!$I$4,0,10*ROW('Water Data'!I16))),'Data Summary'!CH22="Yes"),100-OFFSET('Water Data'!$I$4,0,10*ROW('Water Data'!I16)),NA())</f>
        <v>#N/A</v>
      </c>
      <c r="T22" s="97" t="e">
        <f ca="true">+IF(AND(ISNUMBER(OFFSET('Water Data'!$I$6,0,10*ROW('Water Data'!I16))),'Data Summary'!CI22="Yes"),OFFSET('Water Data'!$I$6,0,10*ROW('Water Data'!I16)),NA())</f>
        <v>#N/A</v>
      </c>
      <c r="U22" s="97" t="e">
        <f ca="true">+IF(AND(ISNUMBER(OFFSET('Water Data'!$I$9,0,10*ROW('Water Data'!I16))),'Data Summary'!CJ22="Yes"),OFFSET('Water Data'!$I$9,0,10*ROW('Water Data'!I16)),NA())</f>
        <v>#N/A</v>
      </c>
      <c r="V22" s="98" t="e">
        <f ca="true">+IF(AND(ISNUMBER(OFFSET('Sanitation Data'!$D$4,0,10*ROW('Sanitation Data'!D16))),'Data Summary'!CK22="Yes"),100-OFFSET('Sanitation Data'!$D$4,0,10*ROW('Sanitation Data'!D16)),NA())</f>
        <v>#N/A</v>
      </c>
      <c r="W22" s="98" t="e">
        <f ca="true">+IF(AND(ISNUMBER(OFFSET('Sanitation Data'!$D$6,0,10*ROW('Sanitation Data'!D16))),'Data Summary'!CL22="Yes"),OFFSET('Sanitation Data'!$D$6,0,10*ROW('Sanitation Data'!D16)),NA())</f>
        <v>#N/A</v>
      </c>
      <c r="X22" s="98" t="e">
        <f ca="true">+IF(AND(ISNUMBER(OFFSET('Sanitation Data'!$D$10,0,10*ROW('Sanitation Data'!D16))),'Data Summary'!CM22="Yes"),OFFSET('Sanitation Data'!$D$10,0,10*ROW('Sanitation Data'!D16)),NA())</f>
        <v>#N/A</v>
      </c>
      <c r="Y22" s="98" t="e">
        <f ca="true">+IF(AND(ISNUMBER(OFFSET('Sanitation Data'!$D$11,0,10*ROW('Sanitation Data'!D16))),'Data Summary'!CN22="Yes"),OFFSET('Sanitation Data'!$D$11,0,10*ROW('Sanitation Data'!D16)),NA())</f>
        <v>#N/A</v>
      </c>
      <c r="Z22" s="98" t="e">
        <f ca="true">+IF(AND(ISNUMBER(OFFSET('Sanitation Data'!$D$12,0,10*ROW('Sanitation Data'!D16))),'Data Summary'!CO22="Yes"),OFFSET('Sanitation Data'!$D$12,0,10*ROW('Sanitation Data'!D16)),NA())</f>
        <v>#N/A</v>
      </c>
      <c r="AA22" s="98" t="e">
        <f ca="true">+IF(AND(ISNUMBER(OFFSET('Sanitation Data'!$E$4,0,10*ROW('Sanitation Data'!E16))),'Data Summary'!CP22="Yes"),100-OFFSET('Sanitation Data'!$E$4,0,10*ROW('Sanitation Data'!E16)),NA())</f>
        <v>#N/A</v>
      </c>
      <c r="AB22" s="98" t="e">
        <f ca="true">+IF(AND(ISNUMBER(OFFSET('Sanitation Data'!$E$6,0,10*ROW('Sanitation Data'!E16))),'Data Summary'!CQ22="Yes"),OFFSET('Sanitation Data'!$E$6,0,10*ROW('Sanitation Data'!E16)),NA())</f>
        <v>#N/A</v>
      </c>
      <c r="AC22" s="98" t="e">
        <f ca="true">+IF(AND(ISNUMBER(OFFSET('Sanitation Data'!$E$10,0,10*ROW('Sanitation Data'!E16))),'Data Summary'!CR22="Yes"),OFFSET('Sanitation Data'!$E$10,0,10*ROW('Sanitation Data'!E16)),NA())</f>
        <v>#N/A</v>
      </c>
      <c r="AD22" s="98" t="e">
        <f ca="true">+IF(AND(ISNUMBER(OFFSET('Sanitation Data'!$E$11,0,10*ROW('Sanitation Data'!E16))),'Data Summary'!CS22="Yes"),OFFSET('Sanitation Data'!$E$11,0,10*ROW('Sanitation Data'!E16)),NA())</f>
        <v>#N/A</v>
      </c>
      <c r="AE22" s="98" t="e">
        <f ca="true">+IF(AND(ISNUMBER(OFFSET('Sanitation Data'!$E$12,0,10*ROW('Sanitation Data'!E16))),'Data Summary'!CT22="Yes"),OFFSET('Sanitation Data'!$E$12,0,10*ROW('Sanitation Data'!E16)),NA())</f>
        <v>#N/A</v>
      </c>
      <c r="AF22" s="98" t="e">
        <f ca="true">+IF(AND(ISNUMBER(OFFSET('Sanitation Data'!$F$4,0,10*ROW('Sanitation Data'!F16))),'Data Summary'!CU22="Yes"),100-OFFSET('Sanitation Data'!$F$4,0,10*ROW('Sanitation Data'!F16)),NA())</f>
        <v>#N/A</v>
      </c>
      <c r="AG22" s="98" t="e">
        <f ca="true">+IF(AND(ISNUMBER(OFFSET('Sanitation Data'!$F$6,0,10*ROW('Sanitation Data'!F16))),'Data Summary'!CV22="Yes"),OFFSET('Sanitation Data'!$F$6,0,10*ROW('Sanitation Data'!F16)),NA())</f>
        <v>#N/A</v>
      </c>
      <c r="AH22" s="98" t="e">
        <f ca="true">+IF(AND(ISNUMBER(OFFSET('Sanitation Data'!$F$10,0,10*ROW('Sanitation Data'!F16))),'Data Summary'!CW22="Yes"),OFFSET('Sanitation Data'!$F$10,0,10*ROW('Sanitation Data'!F16)),NA())</f>
        <v>#N/A</v>
      </c>
      <c r="AI22" s="98" t="e">
        <f ca="true">+IF(AND(ISNUMBER(OFFSET('Sanitation Data'!$F$11,0,10*ROW('Sanitation Data'!F16))),'Data Summary'!CX22="Yes"),OFFSET('Sanitation Data'!$F$11,0,10*ROW('Sanitation Data'!F16)),NA())</f>
        <v>#N/A</v>
      </c>
      <c r="AJ22" s="98" t="e">
        <f ca="true">+IF(AND(ISNUMBER(OFFSET('Sanitation Data'!$F$12,0,10*ROW('Sanitation Data'!F16))),'Data Summary'!CY22="Yes"),OFFSET('Sanitation Data'!$F$12,0,10*ROW('Sanitation Data'!F16)),NA())</f>
        <v>#N/A</v>
      </c>
      <c r="AK22" s="98" t="e">
        <f ca="true">+IF(AND(ISNUMBER(OFFSET('Sanitation Data'!$G$4,0,10*ROW('Sanitation Data'!G16))),'Data Summary'!CZ22="Yes"),100-OFFSET('Sanitation Data'!$G$4,0,10*ROW('Sanitation Data'!G16)),NA())</f>
        <v>#N/A</v>
      </c>
      <c r="AL22" s="98" t="e">
        <f ca="true">+IF(AND(ISNUMBER(OFFSET('Sanitation Data'!$G$6,0,10*ROW('Sanitation Data'!G16))),'Data Summary'!DA22="Yes"),OFFSET('Sanitation Data'!$G$6,0,10*ROW('Sanitation Data'!G16)),NA())</f>
        <v>#N/A</v>
      </c>
      <c r="AM22" s="98" t="e">
        <f ca="true">+IF(AND(ISNUMBER(OFFSET('Sanitation Data'!$G$10,0,10*ROW('Sanitation Data'!G16))),'Data Summary'!DB22="Yes"),OFFSET('Sanitation Data'!$G$10,0,10*ROW('Sanitation Data'!G16)),NA())</f>
        <v>#N/A</v>
      </c>
      <c r="AN22" s="98" t="e">
        <f ca="true">+IF(AND(ISNUMBER(OFFSET('Sanitation Data'!$G$11,0,10*ROW('Sanitation Data'!G16))),'Data Summary'!DC22="Yes"),OFFSET('Sanitation Data'!$G$11,0,10*ROW('Sanitation Data'!G16)),NA())</f>
        <v>#N/A</v>
      </c>
      <c r="AO22" s="98" t="e">
        <f ca="true">+IF(AND(ISNUMBER(OFFSET('Sanitation Data'!$G$12,0,10*ROW('Sanitation Data'!G16))),'Data Summary'!DD22="Yes"),OFFSET('Sanitation Data'!$G$12,0,10*ROW('Sanitation Data'!G16)),NA())</f>
        <v>#N/A</v>
      </c>
      <c r="AP22" s="98" t="e">
        <f ca="true">+IF(AND(ISNUMBER(OFFSET('Sanitation Data'!$H$4,0,10*ROW('Sanitation Data'!H16))),'Data Summary'!DE22="Yes"),100-OFFSET('Sanitation Data'!$H$4,0,10*ROW('Sanitation Data'!H16)),NA())</f>
        <v>#N/A</v>
      </c>
      <c r="AQ22" s="98" t="e">
        <f ca="true">+IF(AND(ISNUMBER(OFFSET('Sanitation Data'!$H$6,0,10*ROW('Sanitation Data'!H16))),'Data Summary'!DF22="Yes"),OFFSET('Sanitation Data'!$H$6,0,10*ROW('Sanitation Data'!H16)),NA())</f>
        <v>#N/A</v>
      </c>
      <c r="AR22" s="98" t="e">
        <f ca="true">+IF(AND(ISNUMBER(OFFSET('Sanitation Data'!$H$10,0,10*ROW('Sanitation Data'!H16))),'Data Summary'!DG22="Yes"),OFFSET('Sanitation Data'!$H$10,0,10*ROW('Sanitation Data'!H16)),NA())</f>
        <v>#N/A</v>
      </c>
      <c r="AS22" s="98" t="e">
        <f ca="true">+IF(AND(ISNUMBER(OFFSET('Sanitation Data'!$H$11,0,10*ROW('Sanitation Data'!H16))),'Data Summary'!DH22="Yes"),OFFSET('Sanitation Data'!$H$11,0,10*ROW('Sanitation Data'!H16)),NA())</f>
        <v>#N/A</v>
      </c>
      <c r="AT22" s="98" t="e">
        <f ca="true">+IF(AND(ISNUMBER(OFFSET('Sanitation Data'!$H$12,0,10*ROW('Sanitation Data'!H16))),'Data Summary'!DI22="Yes"),OFFSET('Sanitation Data'!$H$12,0,10*ROW('Sanitation Data'!H16)),NA())</f>
        <v>#N/A</v>
      </c>
      <c r="AU22" s="98" t="e">
        <f ca="true">+IF(AND(ISNUMBER(OFFSET('Sanitation Data'!$I$4,0,10*ROW('Sanitation Data'!I16))),'Data Summary'!DJ22="Yes"),100-OFFSET('Sanitation Data'!$I$4,0,10*ROW('Sanitation Data'!I16)),NA())</f>
        <v>#N/A</v>
      </c>
      <c r="AV22" s="98" t="e">
        <f ca="true">+IF(AND(ISNUMBER(OFFSET('Sanitation Data'!$I$6,0,10*ROW('Sanitation Data'!I16))),'Data Summary'!DK22="Yes"),OFFSET('Sanitation Data'!$I$6,0,10*ROW('Sanitation Data'!I16)),NA())</f>
        <v>#N/A</v>
      </c>
      <c r="AW22" s="98" t="e">
        <f ca="true">+IF(AND(ISNUMBER(OFFSET('Sanitation Data'!$I$10,0,10*ROW('Sanitation Data'!I16))),'Data Summary'!DL22="Yes"),OFFSET('Sanitation Data'!$I$10,0,10*ROW('Sanitation Data'!I16)),NA())</f>
        <v>#N/A</v>
      </c>
      <c r="AX22" s="98" t="e">
        <f ca="true">+IF(AND(ISNUMBER(OFFSET('Sanitation Data'!$I$11,0,10*ROW('Sanitation Data'!I16))),'Data Summary'!DM22="Yes"),OFFSET('Sanitation Data'!$I$11,0,10*ROW('Sanitation Data'!I16)),NA())</f>
        <v>#N/A</v>
      </c>
      <c r="AY22" s="98" t="e">
        <f ca="true">+IF(AND(ISNUMBER(OFFSET('Sanitation Data'!$I$12,0,10*ROW('Sanitation Data'!I16))),'Data Summary'!DN22="Yes"),OFFSET('Sanitation Data'!$I$12,0,10*ROW('Sanitation Data'!I16)),NA())</f>
        <v>#N/A</v>
      </c>
      <c r="AZ22" s="99" t="e">
        <f ca="true">+IF(AND(ISNUMBER(OFFSET('Hygiene Data'!$D$5,0,10*ROW('Hygiene Data'!D16))),'Data Summary'!DO22="Yes"),OFFSET('Hygiene Data'!$D$5,0,10*ROW('Hygiene Data'!D16)),NA())</f>
        <v>#N/A</v>
      </c>
      <c r="BA22" s="99" t="e">
        <f ca="true">+IF(AND(ISNUMBER(OFFSET('Hygiene Data'!$D$7,0,10*ROW('Hygiene Data'!D16))),'Data Summary'!DP22="Yes"),OFFSET('Hygiene Data'!$D$7,0,10*ROW('Hygiene Data'!D16)),NA())</f>
        <v>#N/A</v>
      </c>
      <c r="BB22" s="99" t="e">
        <f ca="true">+IF(AND(ISNUMBER(OFFSET('Hygiene Data'!$D$9,0,10*ROW('Hygiene Data'!D16))),'Data Summary'!DQ22="Yes"),OFFSET('Hygiene Data'!$D$9,0,10*ROW('Hygiene Data'!D16)),NA())</f>
        <v>#N/A</v>
      </c>
      <c r="BC22" s="99" t="e">
        <f ca="true">+IF(AND(ISNUMBER(OFFSET('Hygiene Data'!$E$5,0,10*ROW('Hygiene Data'!E16))),'Data Summary'!DR22="Yes"),OFFSET('Hygiene Data'!$E$5,0,10*ROW('Hygiene Data'!E16)),NA())</f>
        <v>#N/A</v>
      </c>
      <c r="BD22" s="99" t="e">
        <f ca="true">+IF(AND(ISNUMBER(OFFSET('Hygiene Data'!$E$7,0,10*ROW('Hygiene Data'!E16))),'Data Summary'!DS22="Yes"),OFFSET('Hygiene Data'!$E$7,0,10*ROW('Hygiene Data'!E16)),NA())</f>
        <v>#N/A</v>
      </c>
      <c r="BE22" s="99" t="e">
        <f ca="true">+IF(AND(ISNUMBER(OFFSET('Hygiene Data'!$E$9,0,10*ROW('Hygiene Data'!E16))),'Data Summary'!DT22="Yes"),OFFSET('Hygiene Data'!$E$9,0,10*ROW('Hygiene Data'!E16)),NA())</f>
        <v>#N/A</v>
      </c>
      <c r="BF22" s="99" t="e">
        <f ca="true">+IF(AND(ISNUMBER(OFFSET('Hygiene Data'!$F$5,0,10*ROW('Hygiene Data'!F16))),'Data Summary'!DU22="Yes"),OFFSET('Hygiene Data'!$F$5,0,10*ROW('Hygiene Data'!F16)),NA())</f>
        <v>#N/A</v>
      </c>
      <c r="BG22" s="99" t="e">
        <f ca="true">+IF(AND(ISNUMBER(OFFSET('Hygiene Data'!$F$7,0,10*ROW('Hygiene Data'!F16))),'Data Summary'!DV22="Yes"),OFFSET('Hygiene Data'!$F$7,0,10*ROW('Hygiene Data'!F16)),NA())</f>
        <v>#N/A</v>
      </c>
      <c r="BH22" s="99" t="e">
        <f ca="true">+IF(AND(ISNUMBER(OFFSET('Hygiene Data'!$F$9,0,10*ROW('Hygiene Data'!F16))),'Data Summary'!DW22="Yes"),OFFSET('Hygiene Data'!$F$9,0,10*ROW('Hygiene Data'!F16)),NA())</f>
        <v>#N/A</v>
      </c>
      <c r="BI22" s="99" t="e">
        <f ca="true">+IF(AND(ISNUMBER(OFFSET('Hygiene Data'!$G$5,0,10*ROW('Hygiene Data'!G16))),'Data Summary'!DX22="Yes"),OFFSET('Hygiene Data'!$G$5,0,10*ROW('Hygiene Data'!G16)),NA())</f>
        <v>#N/A</v>
      </c>
      <c r="BJ22" s="99" t="e">
        <f ca="true">+IF(AND(ISNUMBER(OFFSET('Hygiene Data'!$G$7,0,10*ROW('Hygiene Data'!G16))),'Data Summary'!DY22="Yes"),OFFSET('Hygiene Data'!$G$7,0,10*ROW('Hygiene Data'!G16)),NA())</f>
        <v>#N/A</v>
      </c>
      <c r="BK22" s="99" t="e">
        <f ca="true">+IF(AND(ISNUMBER(OFFSET('Hygiene Data'!$G$9,0,10*ROW('Hygiene Data'!G16))),'Data Summary'!DZ22="Yes"),OFFSET('Hygiene Data'!$G$9,0,10*ROW('Hygiene Data'!G16)),NA())</f>
        <v>#N/A</v>
      </c>
      <c r="BL22" s="99" t="e">
        <f ca="true">+IF(AND(ISNUMBER(OFFSET('Hygiene Data'!$H$5,0,10*ROW('Hygiene Data'!H16))),'Data Summary'!EA22="Yes"),OFFSET('Hygiene Data'!$H$5,0,10*ROW('Hygiene Data'!H16)),NA())</f>
        <v>#N/A</v>
      </c>
      <c r="BM22" s="99" t="e">
        <f ca="true">+IF(AND(ISNUMBER(OFFSET('Hygiene Data'!$H$7,0,10*ROW('Hygiene Data'!H16))),'Data Summary'!EB22="Yes"),OFFSET('Hygiene Data'!$H$7,0,10*ROW('Hygiene Data'!H16)),NA())</f>
        <v>#N/A</v>
      </c>
      <c r="BN22" s="99" t="e">
        <f ca="true">+IF(AND(ISNUMBER(OFFSET('Hygiene Data'!$H$9,0,10*ROW('Hygiene Data'!H16))),'Data Summary'!EC22="Yes"),OFFSET('Hygiene Data'!$H$9,0,10*ROW('Hygiene Data'!H16)),NA())</f>
        <v>#N/A</v>
      </c>
      <c r="BO22" s="99" t="e">
        <f ca="true">+IF(AND(ISNUMBER(OFFSET('Hygiene Data'!$I$5,0,10*ROW('Hygiene Data'!I16))),'Data Summary'!ED22="Yes"),OFFSET('Hygiene Data'!$I$5,0,10*ROW('Hygiene Data'!I16)),NA())</f>
        <v>#N/A</v>
      </c>
      <c r="BP22" s="99" t="e">
        <f ca="true">+IF(AND(ISNUMBER(OFFSET('Hygiene Data'!$I$7,0,10*ROW('Hygiene Data'!I16))),'Data Summary'!EE22="Yes"),OFFSET('Hygiene Data'!$I$7,0,10*ROW('Hygiene Data'!I16)),NA())</f>
        <v>#N/A</v>
      </c>
      <c r="BQ22" s="99" t="e">
        <f ca="true">+IF(AND(ISNUMBER(OFFSET('Hygiene Data'!$I$9,0,10*ROW('Hygiene Data'!I16))),'Data Summary'!EF22="Yes"),OFFSET('Hygiene Data'!$I$9,0,10*ROW('Hygiene Data'!I16)),NA())</f>
        <v>#N/A</v>
      </c>
    </row>
    <row xmlns:x14ac="http://schemas.microsoft.com/office/spreadsheetml/2009/9/ac" r="23" x14ac:dyDescent="0.2">
      <c r="A23" s="363" t="str">
        <f ca="true">+RIGHT('Data Summary'!A23,LEN('Data Summary'!A23)-9)</f>
        <v>HDS</v>
      </c>
      <c r="B23" s="38" t="str">
        <f ca="true">+IF(ISTEXT('Data Summary'!B23),'Data Summary'!B23,"")</f>
        <v>Survey</v>
      </c>
      <c r="C23" s="361">
        <f ca="true">+VALUE('Data Summary'!C23)</f>
        <v>2012</v>
      </c>
      <c r="D23" s="97">
        <f ca="true">+IF(AND(ISNUMBER(OFFSET('Water Data'!$D$4,0,10*ROW('Water Data'!D17))),'Data Summary'!BS23="Yes"),100-OFFSET('Water Data'!$D$4,0,10*ROW('Water Data'!D17)),NA())</f>
        <v>99.516390000000001</v>
      </c>
      <c r="E23" s="97">
        <f ca="true">+IF(AND(ISNUMBER(OFFSET('Water Data'!$D$6,0,10*ROW('Water Data'!D17))),'Data Summary'!BT23="Yes"),OFFSET('Water Data'!$D$6,0,10*ROW('Water Data'!D17)),NA())</f>
        <v>95.924315000000007</v>
      </c>
      <c r="F23" s="97" t="e">
        <f ca="true">+IF(AND(ISNUMBER(OFFSET('Water Data'!$D$9,0,10*ROW('Water Data'!D17))),'Data Summary'!BU23="Yes"),OFFSET('Water Data'!$D$9,0,10*ROW('Water Data'!D17)),NA())</f>
        <v>#N/A</v>
      </c>
      <c r="G23" s="97">
        <f ca="true">+IF(AND(ISNUMBER(OFFSET('Water Data'!$E$4,0,10*ROW('Water Data'!E17))),'Data Summary'!BV23="Yes"),100-OFFSET('Water Data'!$E$4,0,10*ROW('Water Data'!E17)),NA())</f>
        <v>99.59</v>
      </c>
      <c r="H23" s="97">
        <f ca="true">+IF(AND(ISNUMBER(OFFSET('Water Data'!$E$6,0,10*ROW('Water Data'!E17))),'Data Summary'!BW23="Yes"),OFFSET('Water Data'!$E$6,0,10*ROW('Water Data'!E17)),NA())</f>
        <v>96.39</v>
      </c>
      <c r="I23" s="97" t="e">
        <f ca="true">+IF(AND(ISNUMBER(OFFSET('Water Data'!$E$9,0,10*ROW('Water Data'!E17))),'Data Summary'!BX23="Yes"),OFFSET('Water Data'!$E$9,0,10*ROW('Water Data'!E17)),NA())</f>
        <v>#N/A</v>
      </c>
      <c r="J23" s="97">
        <f ca="true">+IF(AND(ISNUMBER(OFFSET('Water Data'!$F$4,0,10*ROW('Water Data'!F17))),'Data Summary'!BY23="Yes"),100-OFFSET('Water Data'!$F$4,0,10*ROW('Water Data'!F17)),NA())</f>
        <v>99.483000000000004</v>
      </c>
      <c r="K23" s="97">
        <f ca="true">+IF(AND(ISNUMBER(OFFSET('Water Data'!$F$6,0,10*ROW('Water Data'!F17))),'Data Summary'!BZ23="Yes"),OFFSET('Water Data'!$F$6,0,10*ROW('Water Data'!F17)),NA())</f>
        <v>95.709699999999984</v>
      </c>
      <c r="L23" s="97" t="e">
        <f ca="true">+IF(AND(ISNUMBER(OFFSET('Water Data'!$F$9,0,10*ROW('Water Data'!F17))),'Data Summary'!CA23="Yes"),OFFSET('Water Data'!$F$9,0,10*ROW('Water Data'!F17)),NA())</f>
        <v>#N/A</v>
      </c>
      <c r="M23" s="97" t="e">
        <f ca="true">+IF(AND(ISNUMBER(OFFSET('Water Data'!$G$4,0,10*ROW('Water Data'!G17))),'Data Summary'!CB23="Yes"),100-OFFSET('Water Data'!$G$4,0,10*ROW('Water Data'!G17)),NA())</f>
        <v>#N/A</v>
      </c>
      <c r="N23" s="97" t="e">
        <f ca="true">+IF(AND(ISNUMBER(OFFSET('Water Data'!$G$6,0,10*ROW('Water Data'!G17))),'Data Summary'!CC23="Yes"),OFFSET('Water Data'!$G$6,0,10*ROW('Water Data'!G17)),NA())</f>
        <v>#N/A</v>
      </c>
      <c r="O23" s="97" t="e">
        <f ca="true">+IF(AND(ISNUMBER(OFFSET('Water Data'!$G$9,0,10*ROW('Water Data'!G17))),'Data Summary'!CD23="Yes"),OFFSET('Water Data'!$G$9,0,10*ROW('Water Data'!G17)),NA())</f>
        <v>#N/A</v>
      </c>
      <c r="P23" s="97">
        <f ca="true">+IF(AND(ISNUMBER(OFFSET('Water Data'!$H$4,0,10*ROW('Water Data'!H17))),'Data Summary'!CE23="Yes"),100-OFFSET('Water Data'!$H$4,0,10*ROW('Water Data'!H17)),NA())</f>
        <v>99.516000000000005</v>
      </c>
      <c r="Q23" s="97">
        <f ca="true">+IF(AND(ISNUMBER(OFFSET('Water Data'!$H$6,0,10*ROW('Water Data'!H17))),'Data Summary'!CF23="Yes"),OFFSET('Water Data'!$H$6,0,10*ROW('Water Data'!H17)),NA())</f>
        <v>95.914999999999992</v>
      </c>
      <c r="R23" s="97" t="e">
        <f ca="true">+IF(AND(ISNUMBER(OFFSET('Water Data'!$H$9,0,10*ROW('Water Data'!H17))),'Data Summary'!CG23="Yes"),OFFSET('Water Data'!$H$9,0,10*ROW('Water Data'!H17)),NA())</f>
        <v>#N/A</v>
      </c>
      <c r="S23" s="97">
        <f ca="true">+IF(AND(ISNUMBER(OFFSET('Water Data'!$I$4,0,10*ROW('Water Data'!I17))),'Data Summary'!CH23="Yes"),100-OFFSET('Water Data'!$I$4,0,10*ROW('Water Data'!I17)),NA())</f>
        <v>98.76</v>
      </c>
      <c r="T23" s="97">
        <f ca="true">+IF(AND(ISNUMBER(OFFSET('Water Data'!$I$6,0,10*ROW('Water Data'!I17))),'Data Summary'!CI23="Yes"),OFFSET('Water Data'!$I$6,0,10*ROW('Water Data'!I17)),NA())</f>
        <v>95.202500000000015</v>
      </c>
      <c r="U23" s="97" t="e">
        <f ca="true">+IF(AND(ISNUMBER(OFFSET('Water Data'!$I$9,0,10*ROW('Water Data'!I17))),'Data Summary'!CJ23="Yes"),OFFSET('Water Data'!$I$9,0,10*ROW('Water Data'!I17)),NA())</f>
        <v>#N/A</v>
      </c>
      <c r="V23" s="98">
        <f ca="true">+IF(AND(ISNUMBER(OFFSET('Sanitation Data'!$D$4,0,10*ROW('Sanitation Data'!D17))),'Data Summary'!CK23="Yes"),100-OFFSET('Sanitation Data'!$D$4,0,10*ROW('Sanitation Data'!D17)),NA())</f>
        <v>85.575000000000003</v>
      </c>
      <c r="W23" s="98">
        <f ca="true">+IF(AND(ISNUMBER(OFFSET('Sanitation Data'!$D$6,0,10*ROW('Sanitation Data'!D17))),'Data Summary'!CL23="Yes"),OFFSET('Sanitation Data'!$D$6,0,10*ROW('Sanitation Data'!D17)),NA())</f>
        <v>70.875000000000014</v>
      </c>
      <c r="X23" s="98">
        <f ca="true">+IF(AND(ISNUMBER(OFFSET('Sanitation Data'!$D$10,0,10*ROW('Sanitation Data'!D17))),'Data Summary'!CM23="Yes"),OFFSET('Sanitation Data'!$D$10,0,10*ROW('Sanitation Data'!D17)),NA())</f>
        <v>50.81</v>
      </c>
      <c r="Y23" s="98">
        <f ca="true">+IF(AND(ISNUMBER(OFFSET('Sanitation Data'!$D$11,0,10*ROW('Sanitation Data'!D17))),'Data Summary'!CN23="Yes"),OFFSET('Sanitation Data'!$D$11,0,10*ROW('Sanitation Data'!D17)),NA())</f>
        <v>69.177999999999997</v>
      </c>
      <c r="Z23" s="98">
        <f ca="true">+IF(AND(ISNUMBER(OFFSET('Sanitation Data'!$D$12,0,10*ROW('Sanitation Data'!D17))),'Data Summary'!CO23="Yes"),OFFSET('Sanitation Data'!$D$12,0,10*ROW('Sanitation Data'!D17)),NA())</f>
        <v>49.365000000000002</v>
      </c>
      <c r="AA23" s="98">
        <f ca="true">+IF(AND(ISNUMBER(OFFSET('Sanitation Data'!$E$4,0,10*ROW('Sanitation Data'!E17))),'Data Summary'!CP23="Yes"),100-OFFSET('Sanitation Data'!$E$4,0,10*ROW('Sanitation Data'!E17)),NA())</f>
        <v>92.927499999999995</v>
      </c>
      <c r="AB23" s="98">
        <f ca="true">+IF(AND(ISNUMBER(OFFSET('Sanitation Data'!$E$6,0,10*ROW('Sanitation Data'!E17))),'Data Summary'!CQ23="Yes"),OFFSET('Sanitation Data'!$E$6,0,10*ROW('Sanitation Data'!E17)),NA())</f>
        <v>80.417000000000016</v>
      </c>
      <c r="AC23" s="98">
        <f ca="true">+IF(AND(ISNUMBER(OFFSET('Sanitation Data'!$E$10,0,10*ROW('Sanitation Data'!E17))),'Data Summary'!CR23="Yes"),OFFSET('Sanitation Data'!$E$10,0,10*ROW('Sanitation Data'!E17)),NA())</f>
        <v>59.414999999999999</v>
      </c>
      <c r="AD23" s="98">
        <f ca="true">+IF(AND(ISNUMBER(OFFSET('Sanitation Data'!$E$11,0,10*ROW('Sanitation Data'!E17))),'Data Summary'!CS23="Yes"),OFFSET('Sanitation Data'!$E$11,0,10*ROW('Sanitation Data'!E17)),NA())</f>
        <v>78.385000000000005</v>
      </c>
      <c r="AE23" s="98">
        <f ca="true">+IF(AND(ISNUMBER(OFFSET('Sanitation Data'!$E$12,0,10*ROW('Sanitation Data'!E17))),'Data Summary'!CT23="Yes"),OFFSET('Sanitation Data'!$E$12,0,10*ROW('Sanitation Data'!E17)),NA())</f>
        <v>57.5</v>
      </c>
      <c r="AF23" s="98">
        <f ca="true">+IF(AND(ISNUMBER(OFFSET('Sanitation Data'!$F$4,0,10*ROW('Sanitation Data'!F17))),'Data Summary'!CU23="Yes"),100-OFFSET('Sanitation Data'!$F$4,0,10*ROW('Sanitation Data'!F17)),NA())</f>
        <v>82.31</v>
      </c>
      <c r="AG23" s="98">
        <f ca="true">+IF(AND(ISNUMBER(OFFSET('Sanitation Data'!$F$6,0,10*ROW('Sanitation Data'!F17))),'Data Summary'!CV23="Yes"),OFFSET('Sanitation Data'!$F$6,0,10*ROW('Sanitation Data'!F17)),NA())</f>
        <v>66.617499999999993</v>
      </c>
      <c r="AH23" s="98">
        <f ca="true">+IF(AND(ISNUMBER(OFFSET('Sanitation Data'!$F$10,0,10*ROW('Sanitation Data'!F17))),'Data Summary'!CW23="Yes"),OFFSET('Sanitation Data'!$F$10,0,10*ROW('Sanitation Data'!F17)),NA())</f>
        <v>46.984999999999999</v>
      </c>
      <c r="AI23" s="98">
        <f ca="true">+IF(AND(ISNUMBER(OFFSET('Sanitation Data'!$F$11,0,10*ROW('Sanitation Data'!F17))),'Data Summary'!CX23="Yes"),OFFSET('Sanitation Data'!$F$11,0,10*ROW('Sanitation Data'!F17)),NA())</f>
        <v>65.09</v>
      </c>
      <c r="AJ23" s="98">
        <f ca="true">+IF(AND(ISNUMBER(OFFSET('Sanitation Data'!$F$12,0,10*ROW('Sanitation Data'!F17))),'Data Summary'!CY23="Yes"),OFFSET('Sanitation Data'!$F$12,0,10*ROW('Sanitation Data'!F17)),NA())</f>
        <v>45.730000000000004</v>
      </c>
      <c r="AK23" s="98" t="e">
        <f ca="true">+IF(AND(ISNUMBER(OFFSET('Sanitation Data'!$G$4,0,10*ROW('Sanitation Data'!G17))),'Data Summary'!CZ23="Yes"),100-OFFSET('Sanitation Data'!$G$4,0,10*ROW('Sanitation Data'!G17)),NA())</f>
        <v>#N/A</v>
      </c>
      <c r="AL23" s="98" t="e">
        <f ca="true">+IF(AND(ISNUMBER(OFFSET('Sanitation Data'!$G$6,0,10*ROW('Sanitation Data'!G17))),'Data Summary'!DA23="Yes"),OFFSET('Sanitation Data'!$G$6,0,10*ROW('Sanitation Data'!G17)),NA())</f>
        <v>#N/A</v>
      </c>
      <c r="AM23" s="98" t="e">
        <f ca="true">+IF(AND(ISNUMBER(OFFSET('Sanitation Data'!$G$10,0,10*ROW('Sanitation Data'!G17))),'Data Summary'!DB23="Yes"),OFFSET('Sanitation Data'!$G$10,0,10*ROW('Sanitation Data'!G17)),NA())</f>
        <v>#N/A</v>
      </c>
      <c r="AN23" s="98" t="e">
        <f ca="true">+IF(AND(ISNUMBER(OFFSET('Sanitation Data'!$G$11,0,10*ROW('Sanitation Data'!G17))),'Data Summary'!DC23="Yes"),OFFSET('Sanitation Data'!$G$11,0,10*ROW('Sanitation Data'!G17)),NA())</f>
        <v>#N/A</v>
      </c>
      <c r="AO23" s="98" t="e">
        <f ca="true">+IF(AND(ISNUMBER(OFFSET('Sanitation Data'!$G$12,0,10*ROW('Sanitation Data'!G17))),'Data Summary'!DD23="Yes"),OFFSET('Sanitation Data'!$G$12,0,10*ROW('Sanitation Data'!G17)),NA())</f>
        <v>#N/A</v>
      </c>
      <c r="AP23" s="98">
        <f ca="true">+IF(AND(ISNUMBER(OFFSET('Sanitation Data'!$H$4,0,10*ROW('Sanitation Data'!H17))),'Data Summary'!DE23="Yes"),100-OFFSET('Sanitation Data'!$H$4,0,10*ROW('Sanitation Data'!H17)),NA())</f>
        <v>85.575000000000003</v>
      </c>
      <c r="AQ23" s="98">
        <f ca="true">+IF(AND(ISNUMBER(OFFSET('Sanitation Data'!$H$6,0,10*ROW('Sanitation Data'!H17))),'Data Summary'!DF23="Yes"),OFFSET('Sanitation Data'!$H$6,0,10*ROW('Sanitation Data'!H17)),NA())</f>
        <v>70.875000000000014</v>
      </c>
      <c r="AR23" s="98">
        <f ca="true">+IF(AND(ISNUMBER(OFFSET('Sanitation Data'!$H$10,0,10*ROW('Sanitation Data'!H17))),'Data Summary'!DG23="Yes"),OFFSET('Sanitation Data'!$H$10,0,10*ROW('Sanitation Data'!H17)),NA())</f>
        <v>50.794999999999995</v>
      </c>
      <c r="AS23" s="98">
        <f ca="true">+IF(AND(ISNUMBER(OFFSET('Sanitation Data'!$H$11,0,10*ROW('Sanitation Data'!H17))),'Data Summary'!DH23="Yes"),OFFSET('Sanitation Data'!$H$11,0,10*ROW('Sanitation Data'!H17)),NA())</f>
        <v>69.177999999999997</v>
      </c>
      <c r="AT23" s="98">
        <f ca="true">+IF(AND(ISNUMBER(OFFSET('Sanitation Data'!$H$12,0,10*ROW('Sanitation Data'!H17))),'Data Summary'!DI23="Yes"),OFFSET('Sanitation Data'!$H$12,0,10*ROW('Sanitation Data'!H17)),NA())</f>
        <v>49.344999999999999</v>
      </c>
      <c r="AU23" s="98">
        <f ca="true">+IF(AND(ISNUMBER(OFFSET('Sanitation Data'!$I$4,0,10*ROW('Sanitation Data'!I17))),'Data Summary'!DJ23="Yes"),100-OFFSET('Sanitation Data'!$I$4,0,10*ROW('Sanitation Data'!I17)),NA())</f>
        <v>91.18</v>
      </c>
      <c r="AV23" s="98">
        <f ca="true">+IF(AND(ISNUMBER(OFFSET('Sanitation Data'!$I$6,0,10*ROW('Sanitation Data'!I17))),'Data Summary'!DK23="Yes"),OFFSET('Sanitation Data'!$I$6,0,10*ROW('Sanitation Data'!I17)),NA())</f>
        <v>74.209999999999994</v>
      </c>
      <c r="AW23" s="98">
        <f ca="true">+IF(AND(ISNUMBER(OFFSET('Sanitation Data'!$I$10,0,10*ROW('Sanitation Data'!I17))),'Data Summary'!DL23="Yes"),OFFSET('Sanitation Data'!$I$10,0,10*ROW('Sanitation Data'!I17)),NA())</f>
        <v>55.52</v>
      </c>
      <c r="AX23" s="98">
        <f ca="true">+IF(AND(ISNUMBER(OFFSET('Sanitation Data'!$I$11,0,10*ROW('Sanitation Data'!I17))),'Data Summary'!DM23="Yes"),OFFSET('Sanitation Data'!$I$11,0,10*ROW('Sanitation Data'!I17)),NA())</f>
        <v>71.44</v>
      </c>
      <c r="AY23" s="98">
        <f ca="true">+IF(AND(ISNUMBER(OFFSET('Sanitation Data'!$I$12,0,10*ROW('Sanitation Data'!I17))),'Data Summary'!DN23="Yes"),OFFSET('Sanitation Data'!$I$12,0,10*ROW('Sanitation Data'!I17)),NA())</f>
        <v>52.634999999999998</v>
      </c>
      <c r="AZ23" s="99" t="e">
        <f ca="true">+IF(AND(ISNUMBER(OFFSET('Hygiene Data'!$D$5,0,10*ROW('Hygiene Data'!D17))),'Data Summary'!DO23="Yes"),OFFSET('Hygiene Data'!$D$5,0,10*ROW('Hygiene Data'!D17)),NA())</f>
        <v>#N/A</v>
      </c>
      <c r="BA23" s="99" t="e">
        <f ca="true">+IF(AND(ISNUMBER(OFFSET('Hygiene Data'!$D$7,0,10*ROW('Hygiene Data'!D17))),'Data Summary'!DP23="Yes"),OFFSET('Hygiene Data'!$D$7,0,10*ROW('Hygiene Data'!D17)),NA())</f>
        <v>#N/A</v>
      </c>
      <c r="BB23" s="99" t="e">
        <f ca="true">+IF(AND(ISNUMBER(OFFSET('Hygiene Data'!$D$9,0,10*ROW('Hygiene Data'!D17))),'Data Summary'!DQ23="Yes"),OFFSET('Hygiene Data'!$D$9,0,10*ROW('Hygiene Data'!D17)),NA())</f>
        <v>#N/A</v>
      </c>
      <c r="BC23" s="99" t="e">
        <f ca="true">+IF(AND(ISNUMBER(OFFSET('Hygiene Data'!$E$5,0,10*ROW('Hygiene Data'!E17))),'Data Summary'!DR23="Yes"),OFFSET('Hygiene Data'!$E$5,0,10*ROW('Hygiene Data'!E17)),NA())</f>
        <v>#N/A</v>
      </c>
      <c r="BD23" s="99" t="e">
        <f ca="true">+IF(AND(ISNUMBER(OFFSET('Hygiene Data'!$E$7,0,10*ROW('Hygiene Data'!E17))),'Data Summary'!DS23="Yes"),OFFSET('Hygiene Data'!$E$7,0,10*ROW('Hygiene Data'!E17)),NA())</f>
        <v>#N/A</v>
      </c>
      <c r="BE23" s="99" t="e">
        <f ca="true">+IF(AND(ISNUMBER(OFFSET('Hygiene Data'!$E$9,0,10*ROW('Hygiene Data'!E17))),'Data Summary'!DT23="Yes"),OFFSET('Hygiene Data'!$E$9,0,10*ROW('Hygiene Data'!E17)),NA())</f>
        <v>#N/A</v>
      </c>
      <c r="BF23" s="99" t="e">
        <f ca="true">+IF(AND(ISNUMBER(OFFSET('Hygiene Data'!$F$5,0,10*ROW('Hygiene Data'!F17))),'Data Summary'!DU23="Yes"),OFFSET('Hygiene Data'!$F$5,0,10*ROW('Hygiene Data'!F17)),NA())</f>
        <v>#N/A</v>
      </c>
      <c r="BG23" s="99" t="e">
        <f ca="true">+IF(AND(ISNUMBER(OFFSET('Hygiene Data'!$F$7,0,10*ROW('Hygiene Data'!F17))),'Data Summary'!DV23="Yes"),OFFSET('Hygiene Data'!$F$7,0,10*ROW('Hygiene Data'!F17)),NA())</f>
        <v>#N/A</v>
      </c>
      <c r="BH23" s="99" t="e">
        <f ca="true">+IF(AND(ISNUMBER(OFFSET('Hygiene Data'!$F$9,0,10*ROW('Hygiene Data'!F17))),'Data Summary'!DW23="Yes"),OFFSET('Hygiene Data'!$F$9,0,10*ROW('Hygiene Data'!F17)),NA())</f>
        <v>#N/A</v>
      </c>
      <c r="BI23" s="99" t="e">
        <f ca="true">+IF(AND(ISNUMBER(OFFSET('Hygiene Data'!$G$5,0,10*ROW('Hygiene Data'!G17))),'Data Summary'!DX23="Yes"),OFFSET('Hygiene Data'!$G$5,0,10*ROW('Hygiene Data'!G17)),NA())</f>
        <v>#N/A</v>
      </c>
      <c r="BJ23" s="99" t="e">
        <f ca="true">+IF(AND(ISNUMBER(OFFSET('Hygiene Data'!$G$7,0,10*ROW('Hygiene Data'!G17))),'Data Summary'!DY23="Yes"),OFFSET('Hygiene Data'!$G$7,0,10*ROW('Hygiene Data'!G17)),NA())</f>
        <v>#N/A</v>
      </c>
      <c r="BK23" s="99" t="e">
        <f ca="true">+IF(AND(ISNUMBER(OFFSET('Hygiene Data'!$G$9,0,10*ROW('Hygiene Data'!G17))),'Data Summary'!DZ23="Yes"),OFFSET('Hygiene Data'!$G$9,0,10*ROW('Hygiene Data'!G17)),NA())</f>
        <v>#N/A</v>
      </c>
      <c r="BL23" s="99" t="e">
        <f ca="true">+IF(AND(ISNUMBER(OFFSET('Hygiene Data'!$H$5,0,10*ROW('Hygiene Data'!H17))),'Data Summary'!EA23="Yes"),OFFSET('Hygiene Data'!$H$5,0,10*ROW('Hygiene Data'!H17)),NA())</f>
        <v>#N/A</v>
      </c>
      <c r="BM23" s="99" t="e">
        <f ca="true">+IF(AND(ISNUMBER(OFFSET('Hygiene Data'!$H$7,0,10*ROW('Hygiene Data'!H17))),'Data Summary'!EB23="Yes"),OFFSET('Hygiene Data'!$H$7,0,10*ROW('Hygiene Data'!H17)),NA())</f>
        <v>#N/A</v>
      </c>
      <c r="BN23" s="99" t="e">
        <f ca="true">+IF(AND(ISNUMBER(OFFSET('Hygiene Data'!$H$9,0,10*ROW('Hygiene Data'!H17))),'Data Summary'!EC23="Yes"),OFFSET('Hygiene Data'!$H$9,0,10*ROW('Hygiene Data'!H17)),NA())</f>
        <v>#N/A</v>
      </c>
      <c r="BO23" s="99" t="e">
        <f ca="true">+IF(AND(ISNUMBER(OFFSET('Hygiene Data'!$I$5,0,10*ROW('Hygiene Data'!I17))),'Data Summary'!ED23="Yes"),OFFSET('Hygiene Data'!$I$5,0,10*ROW('Hygiene Data'!I17)),NA())</f>
        <v>#N/A</v>
      </c>
      <c r="BP23" s="99" t="e">
        <f ca="true">+IF(AND(ISNUMBER(OFFSET('Hygiene Data'!$I$7,0,10*ROW('Hygiene Data'!I17))),'Data Summary'!EE23="Yes"),OFFSET('Hygiene Data'!$I$7,0,10*ROW('Hygiene Data'!I17)),NA())</f>
        <v>#N/A</v>
      </c>
      <c r="BQ23" s="99" t="e">
        <f ca="true">+IF(AND(ISNUMBER(OFFSET('Hygiene Data'!$I$9,0,10*ROW('Hygiene Data'!I17))),'Data Summary'!EF23="Yes"),OFFSET('Hygiene Data'!$I$9,0,10*ROW('Hygiene Data'!I17)),NA())</f>
        <v>#N/A</v>
      </c>
    </row>
    <row xmlns:x14ac="http://schemas.microsoft.com/office/spreadsheetml/2009/9/ac" r="24" x14ac:dyDescent="0.2">
      <c r="A24" s="363" t="str">
        <f ca="true">+RIGHT('Data Summary'!A24,LEN('Data Summary'!A24)-9)</f>
        <v>EMIS</v>
      </c>
      <c r="B24" s="38" t="str">
        <f ca="true">+IF(ISTEXT('Data Summary'!B24),'Data Summary'!B24,"")</f>
        <v>EMIS</v>
      </c>
      <c r="C24" s="361">
        <f ca="true">+VALUE('Data Summary'!C24)</f>
        <v>2013</v>
      </c>
      <c r="D24" s="97">
        <f ca="true">+IF(AND(ISNUMBER(OFFSET('Water Data'!$D$4,0,10*ROW('Water Data'!D18))),'Data Summary'!BS24="Yes"),100-OFFSET('Water Data'!$D$4,0,10*ROW('Water Data'!D18)),NA())</f>
        <v>94.841650001956992</v>
      </c>
      <c r="E24" s="97">
        <f ca="true">+IF(AND(ISNUMBER(OFFSET('Water Data'!$D$6,0,10*ROW('Water Data'!D18))),'Data Summary'!BT24="Yes"),OFFSET('Water Data'!$D$6,0,10*ROW('Water Data'!D18)),NA())</f>
        <v>86.664536874601609</v>
      </c>
      <c r="F24" s="97" t="e">
        <f ca="true">+IF(AND(ISNUMBER(OFFSET('Water Data'!$D$9,0,10*ROW('Water Data'!D18))),'Data Summary'!BU24="Yes"),OFFSET('Water Data'!$D$9,0,10*ROW('Water Data'!D18)),NA())</f>
        <v>#N/A</v>
      </c>
      <c r="G24" s="97">
        <f ca="true">+IF(AND(ISNUMBER(OFFSET('Water Data'!$E$4,0,10*ROW('Water Data'!E18))),'Data Summary'!BV24="Yes"),100-OFFSET('Water Data'!$E$4,0,10*ROW('Water Data'!E18)),NA())</f>
        <v>97.41</v>
      </c>
      <c r="H24" s="97">
        <f ca="true">+IF(AND(ISNUMBER(OFFSET('Water Data'!$E$6,0,10*ROW('Water Data'!E18))),'Data Summary'!BW24="Yes"),OFFSET('Water Data'!$E$6,0,10*ROW('Water Data'!E18)),NA())</f>
        <v>88.884999999999991</v>
      </c>
      <c r="I24" s="97" t="e">
        <f ca="true">+IF(AND(ISNUMBER(OFFSET('Water Data'!$E$9,0,10*ROW('Water Data'!E18))),'Data Summary'!BX24="Yes"),OFFSET('Water Data'!$E$9,0,10*ROW('Water Data'!E18)),NA())</f>
        <v>#N/A</v>
      </c>
      <c r="J24" s="97">
        <f ca="true">+IF(AND(ISNUMBER(OFFSET('Water Data'!$F$4,0,10*ROW('Water Data'!F18))),'Data Summary'!BY24="Yes"),100-OFFSET('Water Data'!$F$4,0,10*ROW('Water Data'!F18)),NA())</f>
        <v>94.42</v>
      </c>
      <c r="K24" s="97">
        <f ca="true">+IF(AND(ISNUMBER(OFFSET('Water Data'!$F$6,0,10*ROW('Water Data'!F18))),'Data Summary'!BZ24="Yes"),OFFSET('Water Data'!$F$6,0,10*ROW('Water Data'!F18)),NA())</f>
        <v>86.300000000000011</v>
      </c>
      <c r="L24" s="97" t="e">
        <f ca="true">+IF(AND(ISNUMBER(OFFSET('Water Data'!$F$9,0,10*ROW('Water Data'!F18))),'Data Summary'!CA24="Yes"),OFFSET('Water Data'!$F$9,0,10*ROW('Water Data'!F18)),NA())</f>
        <v>#N/A</v>
      </c>
      <c r="M24" s="97" t="e">
        <f ca="true">+IF(AND(ISNUMBER(OFFSET('Water Data'!$G$4,0,10*ROW('Water Data'!G18))),'Data Summary'!CB24="Yes"),100-OFFSET('Water Data'!$G$4,0,10*ROW('Water Data'!G18)),NA())</f>
        <v>#N/A</v>
      </c>
      <c r="N24" s="97" t="e">
        <f ca="true">+IF(AND(ISNUMBER(OFFSET('Water Data'!$G$6,0,10*ROW('Water Data'!G18))),'Data Summary'!CC24="Yes"),OFFSET('Water Data'!$G$6,0,10*ROW('Water Data'!G18)),NA())</f>
        <v>#N/A</v>
      </c>
      <c r="O24" s="97" t="e">
        <f ca="true">+IF(AND(ISNUMBER(OFFSET('Water Data'!$G$9,0,10*ROW('Water Data'!G18))),'Data Summary'!CD24="Yes"),OFFSET('Water Data'!$G$9,0,10*ROW('Water Data'!G18)),NA())</f>
        <v>#N/A</v>
      </c>
      <c r="P24" s="97">
        <f ca="true">+IF(AND(ISNUMBER(OFFSET('Water Data'!$H$4,0,10*ROW('Water Data'!H18))),'Data Summary'!CE24="Yes"),100-OFFSET('Water Data'!$H$4,0,10*ROW('Water Data'!H18)),NA())</f>
        <v>94.841650001956992</v>
      </c>
      <c r="Q24" s="97">
        <f ca="true">+IF(AND(ISNUMBER(OFFSET('Water Data'!$H$6,0,10*ROW('Water Data'!H18))),'Data Summary'!CF24="Yes"),OFFSET('Water Data'!$H$6,0,10*ROW('Water Data'!H18)),NA())</f>
        <v>86.664536874601609</v>
      </c>
      <c r="R24" s="97" t="e">
        <f ca="true">+IF(AND(ISNUMBER(OFFSET('Water Data'!$H$9,0,10*ROW('Water Data'!H18))),'Data Summary'!CG24="Yes"),OFFSET('Water Data'!$H$9,0,10*ROW('Water Data'!H18)),NA())</f>
        <v>#N/A</v>
      </c>
      <c r="S24" s="97">
        <f ca="true">+IF(AND(ISNUMBER(OFFSET('Water Data'!$I$4,0,10*ROW('Water Data'!I18))),'Data Summary'!CH24="Yes"),100-OFFSET('Water Data'!$I$4,0,10*ROW('Water Data'!I18)),NA())</f>
        <v>97.37</v>
      </c>
      <c r="T24" s="97" t="e">
        <f ca="true">+IF(AND(ISNUMBER(OFFSET('Water Data'!$I$6,0,10*ROW('Water Data'!I18))),'Data Summary'!CI24="Yes"),OFFSET('Water Data'!$I$6,0,10*ROW('Water Data'!I18)),NA())</f>
        <v>#N/A</v>
      </c>
      <c r="U24" s="97" t="e">
        <f ca="true">+IF(AND(ISNUMBER(OFFSET('Water Data'!$I$9,0,10*ROW('Water Data'!I18))),'Data Summary'!CJ24="Yes"),OFFSET('Water Data'!$I$9,0,10*ROW('Water Data'!I18)),NA())</f>
        <v>#N/A</v>
      </c>
      <c r="V24" s="98" t="e">
        <f ca="true">+IF(AND(ISNUMBER(OFFSET('Sanitation Data'!$D$4,0,10*ROW('Sanitation Data'!D18))),'Data Summary'!CK24="Yes"),100-OFFSET('Sanitation Data'!$D$4,0,10*ROW('Sanitation Data'!D18)),NA())</f>
        <v>#N/A</v>
      </c>
      <c r="W24" s="98" t="e">
        <f ca="true">+IF(AND(ISNUMBER(OFFSET('Sanitation Data'!$D$6,0,10*ROW('Sanitation Data'!D18))),'Data Summary'!CL24="Yes"),OFFSET('Sanitation Data'!$D$6,0,10*ROW('Sanitation Data'!D18)),NA())</f>
        <v>#N/A</v>
      </c>
      <c r="X24" s="98" t="e">
        <f ca="true">+IF(AND(ISNUMBER(OFFSET('Sanitation Data'!$D$10,0,10*ROW('Sanitation Data'!D18))),'Data Summary'!CM24="Yes"),OFFSET('Sanitation Data'!$D$10,0,10*ROW('Sanitation Data'!D18)),NA())</f>
        <v>#N/A</v>
      </c>
      <c r="Y24" s="98" t="e">
        <f ca="true">+IF(AND(ISNUMBER(OFFSET('Sanitation Data'!$D$11,0,10*ROW('Sanitation Data'!D18))),'Data Summary'!CN24="Yes"),OFFSET('Sanitation Data'!$D$11,0,10*ROW('Sanitation Data'!D18)),NA())</f>
        <v>#N/A</v>
      </c>
      <c r="Z24" s="98" t="e">
        <f ca="true">+IF(AND(ISNUMBER(OFFSET('Sanitation Data'!$D$12,0,10*ROW('Sanitation Data'!D18))),'Data Summary'!CO24="Yes"),OFFSET('Sanitation Data'!$D$12,0,10*ROW('Sanitation Data'!D18)),NA())</f>
        <v>#N/A</v>
      </c>
      <c r="AA24" s="98" t="e">
        <f ca="true">+IF(AND(ISNUMBER(OFFSET('Sanitation Data'!$E$4,0,10*ROW('Sanitation Data'!E18))),'Data Summary'!CP24="Yes"),100-OFFSET('Sanitation Data'!$E$4,0,10*ROW('Sanitation Data'!E18)),NA())</f>
        <v>#N/A</v>
      </c>
      <c r="AB24" s="98" t="e">
        <f ca="true">+IF(AND(ISNUMBER(OFFSET('Sanitation Data'!$E$6,0,10*ROW('Sanitation Data'!E18))),'Data Summary'!CQ24="Yes"),OFFSET('Sanitation Data'!$E$6,0,10*ROW('Sanitation Data'!E18)),NA())</f>
        <v>#N/A</v>
      </c>
      <c r="AC24" s="98" t="e">
        <f ca="true">+IF(AND(ISNUMBER(OFFSET('Sanitation Data'!$E$10,0,10*ROW('Sanitation Data'!E18))),'Data Summary'!CR24="Yes"),OFFSET('Sanitation Data'!$E$10,0,10*ROW('Sanitation Data'!E18)),NA())</f>
        <v>#N/A</v>
      </c>
      <c r="AD24" s="98" t="e">
        <f ca="true">+IF(AND(ISNUMBER(OFFSET('Sanitation Data'!$E$11,0,10*ROW('Sanitation Data'!E18))),'Data Summary'!CS24="Yes"),OFFSET('Sanitation Data'!$E$11,0,10*ROW('Sanitation Data'!E18)),NA())</f>
        <v>#N/A</v>
      </c>
      <c r="AE24" s="98" t="e">
        <f ca="true">+IF(AND(ISNUMBER(OFFSET('Sanitation Data'!$E$12,0,10*ROW('Sanitation Data'!E18))),'Data Summary'!CT24="Yes"),OFFSET('Sanitation Data'!$E$12,0,10*ROW('Sanitation Data'!E18)),NA())</f>
        <v>#N/A</v>
      </c>
      <c r="AF24" s="98" t="e">
        <f ca="true">+IF(AND(ISNUMBER(OFFSET('Sanitation Data'!$F$4,0,10*ROW('Sanitation Data'!F18))),'Data Summary'!CU24="Yes"),100-OFFSET('Sanitation Data'!$F$4,0,10*ROW('Sanitation Data'!F18)),NA())</f>
        <v>#N/A</v>
      </c>
      <c r="AG24" s="98" t="e">
        <f ca="true">+IF(AND(ISNUMBER(OFFSET('Sanitation Data'!$F$6,0,10*ROW('Sanitation Data'!F18))),'Data Summary'!CV24="Yes"),OFFSET('Sanitation Data'!$F$6,0,10*ROW('Sanitation Data'!F18)),NA())</f>
        <v>#N/A</v>
      </c>
      <c r="AH24" s="98" t="e">
        <f ca="true">+IF(AND(ISNUMBER(OFFSET('Sanitation Data'!$F$10,0,10*ROW('Sanitation Data'!F18))),'Data Summary'!CW24="Yes"),OFFSET('Sanitation Data'!$F$10,0,10*ROW('Sanitation Data'!F18)),NA())</f>
        <v>#N/A</v>
      </c>
      <c r="AI24" s="98" t="e">
        <f ca="true">+IF(AND(ISNUMBER(OFFSET('Sanitation Data'!$F$11,0,10*ROW('Sanitation Data'!F18))),'Data Summary'!CX24="Yes"),OFFSET('Sanitation Data'!$F$11,0,10*ROW('Sanitation Data'!F18)),NA())</f>
        <v>#N/A</v>
      </c>
      <c r="AJ24" s="98" t="e">
        <f ca="true">+IF(AND(ISNUMBER(OFFSET('Sanitation Data'!$F$12,0,10*ROW('Sanitation Data'!F18))),'Data Summary'!CY24="Yes"),OFFSET('Sanitation Data'!$F$12,0,10*ROW('Sanitation Data'!F18)),NA())</f>
        <v>#N/A</v>
      </c>
      <c r="AK24" s="98" t="e">
        <f ca="true">+IF(AND(ISNUMBER(OFFSET('Sanitation Data'!$G$4,0,10*ROW('Sanitation Data'!G18))),'Data Summary'!CZ24="Yes"),100-OFFSET('Sanitation Data'!$G$4,0,10*ROW('Sanitation Data'!G18)),NA())</f>
        <v>#N/A</v>
      </c>
      <c r="AL24" s="98" t="e">
        <f ca="true">+IF(AND(ISNUMBER(OFFSET('Sanitation Data'!$G$6,0,10*ROW('Sanitation Data'!G18))),'Data Summary'!DA24="Yes"),OFFSET('Sanitation Data'!$G$6,0,10*ROW('Sanitation Data'!G18)),NA())</f>
        <v>#N/A</v>
      </c>
      <c r="AM24" s="98" t="e">
        <f ca="true">+IF(AND(ISNUMBER(OFFSET('Sanitation Data'!$G$10,0,10*ROW('Sanitation Data'!G18))),'Data Summary'!DB24="Yes"),OFFSET('Sanitation Data'!$G$10,0,10*ROW('Sanitation Data'!G18)),NA())</f>
        <v>#N/A</v>
      </c>
      <c r="AN24" s="98" t="e">
        <f ca="true">+IF(AND(ISNUMBER(OFFSET('Sanitation Data'!$G$11,0,10*ROW('Sanitation Data'!G18))),'Data Summary'!DC24="Yes"),OFFSET('Sanitation Data'!$G$11,0,10*ROW('Sanitation Data'!G18)),NA())</f>
        <v>#N/A</v>
      </c>
      <c r="AO24" s="98" t="e">
        <f ca="true">+IF(AND(ISNUMBER(OFFSET('Sanitation Data'!$G$12,0,10*ROW('Sanitation Data'!G18))),'Data Summary'!DD24="Yes"),OFFSET('Sanitation Data'!$G$12,0,10*ROW('Sanitation Data'!G18)),NA())</f>
        <v>#N/A</v>
      </c>
      <c r="AP24" s="98" t="e">
        <f ca="true">+IF(AND(ISNUMBER(OFFSET('Sanitation Data'!$H$4,0,10*ROW('Sanitation Data'!H18))),'Data Summary'!DE24="Yes"),100-OFFSET('Sanitation Data'!$H$4,0,10*ROW('Sanitation Data'!H18)),NA())</f>
        <v>#N/A</v>
      </c>
      <c r="AQ24" s="98" t="e">
        <f ca="true">+IF(AND(ISNUMBER(OFFSET('Sanitation Data'!$H$6,0,10*ROW('Sanitation Data'!H18))),'Data Summary'!DF24="Yes"),OFFSET('Sanitation Data'!$H$6,0,10*ROW('Sanitation Data'!H18)),NA())</f>
        <v>#N/A</v>
      </c>
      <c r="AR24" s="98" t="e">
        <f ca="true">+IF(AND(ISNUMBER(OFFSET('Sanitation Data'!$H$10,0,10*ROW('Sanitation Data'!H18))),'Data Summary'!DG24="Yes"),OFFSET('Sanitation Data'!$H$10,0,10*ROW('Sanitation Data'!H18)),NA())</f>
        <v>#N/A</v>
      </c>
      <c r="AS24" s="98" t="e">
        <f ca="true">+IF(AND(ISNUMBER(OFFSET('Sanitation Data'!$H$11,0,10*ROW('Sanitation Data'!H18))),'Data Summary'!DH24="Yes"),OFFSET('Sanitation Data'!$H$11,0,10*ROW('Sanitation Data'!H18)),NA())</f>
        <v>#N/A</v>
      </c>
      <c r="AT24" s="98" t="e">
        <f ca="true">+IF(AND(ISNUMBER(OFFSET('Sanitation Data'!$H$12,0,10*ROW('Sanitation Data'!H18))),'Data Summary'!DI24="Yes"),OFFSET('Sanitation Data'!$H$12,0,10*ROW('Sanitation Data'!H18)),NA())</f>
        <v>#N/A</v>
      </c>
      <c r="AU24" s="98" t="e">
        <f ca="true">+IF(AND(ISNUMBER(OFFSET('Sanitation Data'!$I$4,0,10*ROW('Sanitation Data'!I18))),'Data Summary'!DJ24="Yes"),100-OFFSET('Sanitation Data'!$I$4,0,10*ROW('Sanitation Data'!I18)),NA())</f>
        <v>#N/A</v>
      </c>
      <c r="AV24" s="98" t="e">
        <f ca="true">+IF(AND(ISNUMBER(OFFSET('Sanitation Data'!$I$6,0,10*ROW('Sanitation Data'!I18))),'Data Summary'!DK24="Yes"),OFFSET('Sanitation Data'!$I$6,0,10*ROW('Sanitation Data'!I18)),NA())</f>
        <v>#N/A</v>
      </c>
      <c r="AW24" s="98" t="e">
        <f ca="true">+IF(AND(ISNUMBER(OFFSET('Sanitation Data'!$I$10,0,10*ROW('Sanitation Data'!I18))),'Data Summary'!DL24="Yes"),OFFSET('Sanitation Data'!$I$10,0,10*ROW('Sanitation Data'!I18)),NA())</f>
        <v>#N/A</v>
      </c>
      <c r="AX24" s="98" t="e">
        <f ca="true">+IF(AND(ISNUMBER(OFFSET('Sanitation Data'!$I$11,0,10*ROW('Sanitation Data'!I18))),'Data Summary'!DM24="Yes"),OFFSET('Sanitation Data'!$I$11,0,10*ROW('Sanitation Data'!I18)),NA())</f>
        <v>#N/A</v>
      </c>
      <c r="AY24" s="98" t="e">
        <f ca="true">+IF(AND(ISNUMBER(OFFSET('Sanitation Data'!$I$12,0,10*ROW('Sanitation Data'!I18))),'Data Summary'!DN24="Yes"),OFFSET('Sanitation Data'!$I$12,0,10*ROW('Sanitation Data'!I18)),NA())</f>
        <v>#N/A</v>
      </c>
      <c r="AZ24" s="99">
        <f ca="true">+IF(AND(ISNUMBER(OFFSET('Hygiene Data'!$D$5,0,10*ROW('Hygiene Data'!D18))),'Data Summary'!DO24="Yes"),OFFSET('Hygiene Data'!$D$5,0,10*ROW('Hygiene Data'!D18)),NA())</f>
        <v>27.602606141335507</v>
      </c>
      <c r="BA24" s="99" t="e">
        <f ca="true">+IF(AND(ISNUMBER(OFFSET('Hygiene Data'!$D$7,0,10*ROW('Hygiene Data'!D18))),'Data Summary'!DP24="Yes"),OFFSET('Hygiene Data'!$D$7,0,10*ROW('Hygiene Data'!D18)),NA())</f>
        <v>#N/A</v>
      </c>
      <c r="BB24" s="99" t="e">
        <f ca="true">+IF(AND(ISNUMBER(OFFSET('Hygiene Data'!$D$9,0,10*ROW('Hygiene Data'!D18))),'Data Summary'!DQ24="Yes"),OFFSET('Hygiene Data'!$D$9,0,10*ROW('Hygiene Data'!D18)),NA())</f>
        <v>#N/A</v>
      </c>
      <c r="BC24" s="99" t="e">
        <f ca="true">+IF(AND(ISNUMBER(OFFSET('Hygiene Data'!$E$5,0,10*ROW('Hygiene Data'!E18))),'Data Summary'!DR24="Yes"),OFFSET('Hygiene Data'!$E$5,0,10*ROW('Hygiene Data'!E18)),NA())</f>
        <v>#N/A</v>
      </c>
      <c r="BD24" s="99" t="e">
        <f ca="true">+IF(AND(ISNUMBER(OFFSET('Hygiene Data'!$E$7,0,10*ROW('Hygiene Data'!E18))),'Data Summary'!DS24="Yes"),OFFSET('Hygiene Data'!$E$7,0,10*ROW('Hygiene Data'!E18)),NA())</f>
        <v>#N/A</v>
      </c>
      <c r="BE24" s="99" t="e">
        <f ca="true">+IF(AND(ISNUMBER(OFFSET('Hygiene Data'!$E$9,0,10*ROW('Hygiene Data'!E18))),'Data Summary'!DT24="Yes"),OFFSET('Hygiene Data'!$E$9,0,10*ROW('Hygiene Data'!E18)),NA())</f>
        <v>#N/A</v>
      </c>
      <c r="BF24" s="99" t="e">
        <f ca="true">+IF(AND(ISNUMBER(OFFSET('Hygiene Data'!$F$5,0,10*ROW('Hygiene Data'!F18))),'Data Summary'!DU24="Yes"),OFFSET('Hygiene Data'!$F$5,0,10*ROW('Hygiene Data'!F18)),NA())</f>
        <v>#N/A</v>
      </c>
      <c r="BG24" s="99" t="e">
        <f ca="true">+IF(AND(ISNUMBER(OFFSET('Hygiene Data'!$F$7,0,10*ROW('Hygiene Data'!F18))),'Data Summary'!DV24="Yes"),OFFSET('Hygiene Data'!$F$7,0,10*ROW('Hygiene Data'!F18)),NA())</f>
        <v>#N/A</v>
      </c>
      <c r="BH24" s="99" t="e">
        <f ca="true">+IF(AND(ISNUMBER(OFFSET('Hygiene Data'!$F$9,0,10*ROW('Hygiene Data'!F18))),'Data Summary'!DW24="Yes"),OFFSET('Hygiene Data'!$F$9,0,10*ROW('Hygiene Data'!F18)),NA())</f>
        <v>#N/A</v>
      </c>
      <c r="BI24" s="99" t="e">
        <f ca="true">+IF(AND(ISNUMBER(OFFSET('Hygiene Data'!$G$5,0,10*ROW('Hygiene Data'!G18))),'Data Summary'!DX24="Yes"),OFFSET('Hygiene Data'!$G$5,0,10*ROW('Hygiene Data'!G18)),NA())</f>
        <v>#N/A</v>
      </c>
      <c r="BJ24" s="99" t="e">
        <f ca="true">+IF(AND(ISNUMBER(OFFSET('Hygiene Data'!$G$7,0,10*ROW('Hygiene Data'!G18))),'Data Summary'!DY24="Yes"),OFFSET('Hygiene Data'!$G$7,0,10*ROW('Hygiene Data'!G18)),NA())</f>
        <v>#N/A</v>
      </c>
      <c r="BK24" s="99" t="e">
        <f ca="true">+IF(AND(ISNUMBER(OFFSET('Hygiene Data'!$G$9,0,10*ROW('Hygiene Data'!G18))),'Data Summary'!DZ24="Yes"),OFFSET('Hygiene Data'!$G$9,0,10*ROW('Hygiene Data'!G18)),NA())</f>
        <v>#N/A</v>
      </c>
      <c r="BL24" s="99">
        <f ca="true">+IF(AND(ISNUMBER(OFFSET('Hygiene Data'!$H$5,0,10*ROW('Hygiene Data'!H18))),'Data Summary'!EA24="Yes"),OFFSET('Hygiene Data'!$H$5,0,10*ROW('Hygiene Data'!H18)),NA())</f>
        <v>22.72</v>
      </c>
      <c r="BM24" s="99" t="e">
        <f ca="true">+IF(AND(ISNUMBER(OFFSET('Hygiene Data'!$H$7,0,10*ROW('Hygiene Data'!H18))),'Data Summary'!EB24="Yes"),OFFSET('Hygiene Data'!$H$7,0,10*ROW('Hygiene Data'!H18)),NA())</f>
        <v>#N/A</v>
      </c>
      <c r="BN24" s="99" t="e">
        <f ca="true">+IF(AND(ISNUMBER(OFFSET('Hygiene Data'!$H$9,0,10*ROW('Hygiene Data'!H18))),'Data Summary'!EC24="Yes"),OFFSET('Hygiene Data'!$H$9,0,10*ROW('Hygiene Data'!H18)),NA())</f>
        <v>#N/A</v>
      </c>
      <c r="BO24" s="99">
        <f ca="true">+IF(AND(ISNUMBER(OFFSET('Hygiene Data'!$I$5,0,10*ROW('Hygiene Data'!I18))),'Data Summary'!ED24="Yes"),OFFSET('Hygiene Data'!$I$5,0,10*ROW('Hygiene Data'!I18)),NA())</f>
        <v>58.14</v>
      </c>
      <c r="BP24" s="99" t="e">
        <f ca="true">+IF(AND(ISNUMBER(OFFSET('Hygiene Data'!$I$7,0,10*ROW('Hygiene Data'!I18))),'Data Summary'!EE24="Yes"),OFFSET('Hygiene Data'!$I$7,0,10*ROW('Hygiene Data'!I18)),NA())</f>
        <v>#N/A</v>
      </c>
      <c r="BQ24" s="99" t="e">
        <f ca="true">+IF(AND(ISNUMBER(OFFSET('Hygiene Data'!$I$9,0,10*ROW('Hygiene Data'!I18))),'Data Summary'!EF24="Yes"),OFFSET('Hygiene Data'!$I$9,0,10*ROW('Hygiene Data'!I18)),NA())</f>
        <v>#N/A</v>
      </c>
    </row>
    <row xmlns:x14ac="http://schemas.microsoft.com/office/spreadsheetml/2009/9/ac" r="25" x14ac:dyDescent="0.2">
      <c r="A25" s="363" t="str">
        <f ca="true">+RIGHT('Data Summary'!A25,LEN('Data Summary'!A25)-9)</f>
        <v>ASER</v>
      </c>
      <c r="B25" s="38" t="str">
        <f ca="true">+IF(ISTEXT('Data Summary'!B25),'Data Summary'!B25,"")</f>
        <v>Survey</v>
      </c>
      <c r="C25" s="361">
        <f ca="true">+VALUE('Data Summary'!C25)</f>
        <v>2013</v>
      </c>
      <c r="D25" s="97" t="e">
        <f ca="true">+IF(AND(ISNUMBER(OFFSET('Water Data'!$D$4,0,10*ROW('Water Data'!D19))),'Data Summary'!BS25="Yes"),100-OFFSET('Water Data'!$D$4,0,10*ROW('Water Data'!D19)),NA())</f>
        <v>#N/A</v>
      </c>
      <c r="E25" s="97" t="e">
        <f ca="true">+IF(AND(ISNUMBER(OFFSET('Water Data'!$D$6,0,10*ROW('Water Data'!D19))),'Data Summary'!BT25="Yes"),OFFSET('Water Data'!$D$6,0,10*ROW('Water Data'!D19)),NA())</f>
        <v>#N/A</v>
      </c>
      <c r="F25" s="97" t="e">
        <f ca="true">+IF(AND(ISNUMBER(OFFSET('Water Data'!$D$9,0,10*ROW('Water Data'!D19))),'Data Summary'!BU25="Yes"),OFFSET('Water Data'!$D$9,0,10*ROW('Water Data'!D19)),NA())</f>
        <v>#N/A</v>
      </c>
      <c r="G25" s="97" t="e">
        <f ca="true">+IF(AND(ISNUMBER(OFFSET('Water Data'!$E$4,0,10*ROW('Water Data'!E19))),'Data Summary'!BV25="Yes"),100-OFFSET('Water Data'!$E$4,0,10*ROW('Water Data'!E19)),NA())</f>
        <v>#N/A</v>
      </c>
      <c r="H25" s="97" t="e">
        <f ca="true">+IF(AND(ISNUMBER(OFFSET('Water Data'!$E$6,0,10*ROW('Water Data'!E19))),'Data Summary'!BW25="Yes"),OFFSET('Water Data'!$E$6,0,10*ROW('Water Data'!E19)),NA())</f>
        <v>#N/A</v>
      </c>
      <c r="I25" s="97" t="e">
        <f ca="true">+IF(AND(ISNUMBER(OFFSET('Water Data'!$E$9,0,10*ROW('Water Data'!E19))),'Data Summary'!BX25="Yes"),OFFSET('Water Data'!$E$9,0,10*ROW('Water Data'!E19)),NA())</f>
        <v>#N/A</v>
      </c>
      <c r="J25" s="97" t="e">
        <f ca="true">+IF(AND(ISNUMBER(OFFSET('Water Data'!$F$4,0,10*ROW('Water Data'!F19))),'Data Summary'!BY25="Yes"),100-OFFSET('Water Data'!$F$4,0,10*ROW('Water Data'!F19)),NA())</f>
        <v>#N/A</v>
      </c>
      <c r="K25" s="97" t="e">
        <f ca="true">+IF(AND(ISNUMBER(OFFSET('Water Data'!$F$6,0,10*ROW('Water Data'!F19))),'Data Summary'!BZ25="Yes"),OFFSET('Water Data'!$F$6,0,10*ROW('Water Data'!F19)),NA())</f>
        <v>#N/A</v>
      </c>
      <c r="L25" s="97" t="e">
        <f ca="true">+IF(AND(ISNUMBER(OFFSET('Water Data'!$F$9,0,10*ROW('Water Data'!F19))),'Data Summary'!CA25="Yes"),OFFSET('Water Data'!$F$9,0,10*ROW('Water Data'!F19)),NA())</f>
        <v>#N/A</v>
      </c>
      <c r="M25" s="97" t="e">
        <f ca="true">+IF(AND(ISNUMBER(OFFSET('Water Data'!$G$4,0,10*ROW('Water Data'!G19))),'Data Summary'!CB25="Yes"),100-OFFSET('Water Data'!$G$4,0,10*ROW('Water Data'!G19)),NA())</f>
        <v>#N/A</v>
      </c>
      <c r="N25" s="97" t="e">
        <f ca="true">+IF(AND(ISNUMBER(OFFSET('Water Data'!$G$6,0,10*ROW('Water Data'!G19))),'Data Summary'!CC25="Yes"),OFFSET('Water Data'!$G$6,0,10*ROW('Water Data'!G19)),NA())</f>
        <v>#N/A</v>
      </c>
      <c r="O25" s="97" t="e">
        <f ca="true">+IF(AND(ISNUMBER(OFFSET('Water Data'!$G$9,0,10*ROW('Water Data'!G19))),'Data Summary'!CD25="Yes"),OFFSET('Water Data'!$G$9,0,10*ROW('Water Data'!G19)),NA())</f>
        <v>#N/A</v>
      </c>
      <c r="P25" s="97" t="e">
        <f ca="true">+IF(AND(ISNUMBER(OFFSET('Water Data'!$H$4,0,10*ROW('Water Data'!H19))),'Data Summary'!CE25="Yes"),100-OFFSET('Water Data'!$H$4,0,10*ROW('Water Data'!H19)),NA())</f>
        <v>#N/A</v>
      </c>
      <c r="Q25" s="97" t="e">
        <f ca="true">+IF(AND(ISNUMBER(OFFSET('Water Data'!$H$6,0,10*ROW('Water Data'!H19))),'Data Summary'!CF25="Yes"),OFFSET('Water Data'!$H$6,0,10*ROW('Water Data'!H19)),NA())</f>
        <v>#N/A</v>
      </c>
      <c r="R25" s="97" t="e">
        <f ca="true">+IF(AND(ISNUMBER(OFFSET('Water Data'!$H$9,0,10*ROW('Water Data'!H19))),'Data Summary'!CG25="Yes"),OFFSET('Water Data'!$H$9,0,10*ROW('Water Data'!H19)),NA())</f>
        <v>#N/A</v>
      </c>
      <c r="S25" s="97" t="e">
        <f ca="true">+IF(AND(ISNUMBER(OFFSET('Water Data'!$I$4,0,10*ROW('Water Data'!I19))),'Data Summary'!CH25="Yes"),100-OFFSET('Water Data'!$I$4,0,10*ROW('Water Data'!I19)),NA())</f>
        <v>#N/A</v>
      </c>
      <c r="T25" s="97" t="e">
        <f ca="true">+IF(AND(ISNUMBER(OFFSET('Water Data'!$I$6,0,10*ROW('Water Data'!I19))),'Data Summary'!CI25="Yes"),OFFSET('Water Data'!$I$6,0,10*ROW('Water Data'!I19)),NA())</f>
        <v>#N/A</v>
      </c>
      <c r="U25" s="97" t="e">
        <f ca="true">+IF(AND(ISNUMBER(OFFSET('Water Data'!$I$9,0,10*ROW('Water Data'!I19))),'Data Summary'!CJ25="Yes"),OFFSET('Water Data'!$I$9,0,10*ROW('Water Data'!I19)),NA())</f>
        <v>#N/A</v>
      </c>
      <c r="V25" s="98" t="e">
        <f ca="true">+IF(AND(ISNUMBER(OFFSET('Sanitation Data'!$D$4,0,10*ROW('Sanitation Data'!D19))),'Data Summary'!CK25="Yes"),100-OFFSET('Sanitation Data'!$D$4,0,10*ROW('Sanitation Data'!D19)),NA())</f>
        <v>#N/A</v>
      </c>
      <c r="W25" s="98" t="e">
        <f ca="true">+IF(AND(ISNUMBER(OFFSET('Sanitation Data'!$D$6,0,10*ROW('Sanitation Data'!D19))),'Data Summary'!CL25="Yes"),OFFSET('Sanitation Data'!$D$6,0,10*ROW('Sanitation Data'!D19)),NA())</f>
        <v>#N/A</v>
      </c>
      <c r="X25" s="98" t="e">
        <f ca="true">+IF(AND(ISNUMBER(OFFSET('Sanitation Data'!$D$10,0,10*ROW('Sanitation Data'!D19))),'Data Summary'!CM25="Yes"),OFFSET('Sanitation Data'!$D$10,0,10*ROW('Sanitation Data'!D19)),NA())</f>
        <v>#N/A</v>
      </c>
      <c r="Y25" s="98" t="e">
        <f ca="true">+IF(AND(ISNUMBER(OFFSET('Sanitation Data'!$D$11,0,10*ROW('Sanitation Data'!D19))),'Data Summary'!CN25="Yes"),OFFSET('Sanitation Data'!$D$11,0,10*ROW('Sanitation Data'!D19)),NA())</f>
        <v>#N/A</v>
      </c>
      <c r="Z25" s="98" t="e">
        <f ca="true">+IF(AND(ISNUMBER(OFFSET('Sanitation Data'!$D$12,0,10*ROW('Sanitation Data'!D19))),'Data Summary'!CO25="Yes"),OFFSET('Sanitation Data'!$D$12,0,10*ROW('Sanitation Data'!D19)),NA())</f>
        <v>#N/A</v>
      </c>
      <c r="AA25" s="98" t="e">
        <f ca="true">+IF(AND(ISNUMBER(OFFSET('Sanitation Data'!$E$4,0,10*ROW('Sanitation Data'!E19))),'Data Summary'!CP25="Yes"),100-OFFSET('Sanitation Data'!$E$4,0,10*ROW('Sanitation Data'!E19)),NA())</f>
        <v>#N/A</v>
      </c>
      <c r="AB25" s="98" t="e">
        <f ca="true">+IF(AND(ISNUMBER(OFFSET('Sanitation Data'!$E$6,0,10*ROW('Sanitation Data'!E19))),'Data Summary'!CQ25="Yes"),OFFSET('Sanitation Data'!$E$6,0,10*ROW('Sanitation Data'!E19)),NA())</f>
        <v>#N/A</v>
      </c>
      <c r="AC25" s="98" t="e">
        <f ca="true">+IF(AND(ISNUMBER(OFFSET('Sanitation Data'!$E$10,0,10*ROW('Sanitation Data'!E19))),'Data Summary'!CR25="Yes"),OFFSET('Sanitation Data'!$E$10,0,10*ROW('Sanitation Data'!E19)),NA())</f>
        <v>#N/A</v>
      </c>
      <c r="AD25" s="98" t="e">
        <f ca="true">+IF(AND(ISNUMBER(OFFSET('Sanitation Data'!$E$11,0,10*ROW('Sanitation Data'!E19))),'Data Summary'!CS25="Yes"),OFFSET('Sanitation Data'!$E$11,0,10*ROW('Sanitation Data'!E19)),NA())</f>
        <v>#N/A</v>
      </c>
      <c r="AE25" s="98" t="e">
        <f ca="true">+IF(AND(ISNUMBER(OFFSET('Sanitation Data'!$E$12,0,10*ROW('Sanitation Data'!E19))),'Data Summary'!CT25="Yes"),OFFSET('Sanitation Data'!$E$12,0,10*ROW('Sanitation Data'!E19)),NA())</f>
        <v>#N/A</v>
      </c>
      <c r="AF25" s="98" t="e">
        <f ca="true">+IF(AND(ISNUMBER(OFFSET('Sanitation Data'!$F$4,0,10*ROW('Sanitation Data'!F19))),'Data Summary'!CU25="Yes"),100-OFFSET('Sanitation Data'!$F$4,0,10*ROW('Sanitation Data'!F19)),NA())</f>
        <v>#N/A</v>
      </c>
      <c r="AG25" s="98" t="e">
        <f ca="true">+IF(AND(ISNUMBER(OFFSET('Sanitation Data'!$F$6,0,10*ROW('Sanitation Data'!F19))),'Data Summary'!CV25="Yes"),OFFSET('Sanitation Data'!$F$6,0,10*ROW('Sanitation Data'!F19)),NA())</f>
        <v>#N/A</v>
      </c>
      <c r="AH25" s="98" t="e">
        <f ca="true">+IF(AND(ISNUMBER(OFFSET('Sanitation Data'!$F$10,0,10*ROW('Sanitation Data'!F19))),'Data Summary'!CW25="Yes"),OFFSET('Sanitation Data'!$F$10,0,10*ROW('Sanitation Data'!F19)),NA())</f>
        <v>#N/A</v>
      </c>
      <c r="AI25" s="98" t="e">
        <f ca="true">+IF(AND(ISNUMBER(OFFSET('Sanitation Data'!$F$11,0,10*ROW('Sanitation Data'!F19))),'Data Summary'!CX25="Yes"),OFFSET('Sanitation Data'!$F$11,0,10*ROW('Sanitation Data'!F19)),NA())</f>
        <v>#N/A</v>
      </c>
      <c r="AJ25" s="98" t="e">
        <f ca="true">+IF(AND(ISNUMBER(OFFSET('Sanitation Data'!$F$12,0,10*ROW('Sanitation Data'!F19))),'Data Summary'!CY25="Yes"),OFFSET('Sanitation Data'!$F$12,0,10*ROW('Sanitation Data'!F19)),NA())</f>
        <v>#N/A</v>
      </c>
      <c r="AK25" s="98" t="e">
        <f ca="true">+IF(AND(ISNUMBER(OFFSET('Sanitation Data'!$G$4,0,10*ROW('Sanitation Data'!G19))),'Data Summary'!CZ25="Yes"),100-OFFSET('Sanitation Data'!$G$4,0,10*ROW('Sanitation Data'!G19)),NA())</f>
        <v>#N/A</v>
      </c>
      <c r="AL25" s="98" t="e">
        <f ca="true">+IF(AND(ISNUMBER(OFFSET('Sanitation Data'!$G$6,0,10*ROW('Sanitation Data'!G19))),'Data Summary'!DA25="Yes"),OFFSET('Sanitation Data'!$G$6,0,10*ROW('Sanitation Data'!G19)),NA())</f>
        <v>#N/A</v>
      </c>
      <c r="AM25" s="98" t="e">
        <f ca="true">+IF(AND(ISNUMBER(OFFSET('Sanitation Data'!$G$10,0,10*ROW('Sanitation Data'!G19))),'Data Summary'!DB25="Yes"),OFFSET('Sanitation Data'!$G$10,0,10*ROW('Sanitation Data'!G19)),NA())</f>
        <v>#N/A</v>
      </c>
      <c r="AN25" s="98" t="e">
        <f ca="true">+IF(AND(ISNUMBER(OFFSET('Sanitation Data'!$G$11,0,10*ROW('Sanitation Data'!G19))),'Data Summary'!DC25="Yes"),OFFSET('Sanitation Data'!$G$11,0,10*ROW('Sanitation Data'!G19)),NA())</f>
        <v>#N/A</v>
      </c>
      <c r="AO25" s="98" t="e">
        <f ca="true">+IF(AND(ISNUMBER(OFFSET('Sanitation Data'!$G$12,0,10*ROW('Sanitation Data'!G19))),'Data Summary'!DD25="Yes"),OFFSET('Sanitation Data'!$G$12,0,10*ROW('Sanitation Data'!G19)),NA())</f>
        <v>#N/A</v>
      </c>
      <c r="AP25" s="98" t="e">
        <f ca="true">+IF(AND(ISNUMBER(OFFSET('Sanitation Data'!$H$4,0,10*ROW('Sanitation Data'!H19))),'Data Summary'!DE25="Yes"),100-OFFSET('Sanitation Data'!$H$4,0,10*ROW('Sanitation Data'!H19)),NA())</f>
        <v>#N/A</v>
      </c>
      <c r="AQ25" s="98" t="e">
        <f ca="true">+IF(AND(ISNUMBER(OFFSET('Sanitation Data'!$H$6,0,10*ROW('Sanitation Data'!H19))),'Data Summary'!DF25="Yes"),OFFSET('Sanitation Data'!$H$6,0,10*ROW('Sanitation Data'!H19)),NA())</f>
        <v>#N/A</v>
      </c>
      <c r="AR25" s="98" t="e">
        <f ca="true">+IF(AND(ISNUMBER(OFFSET('Sanitation Data'!$H$10,0,10*ROW('Sanitation Data'!H19))),'Data Summary'!DG25="Yes"),OFFSET('Sanitation Data'!$H$10,0,10*ROW('Sanitation Data'!H19)),NA())</f>
        <v>#N/A</v>
      </c>
      <c r="AS25" s="98" t="e">
        <f ca="true">+IF(AND(ISNUMBER(OFFSET('Sanitation Data'!$H$11,0,10*ROW('Sanitation Data'!H19))),'Data Summary'!DH25="Yes"),OFFSET('Sanitation Data'!$H$11,0,10*ROW('Sanitation Data'!H19)),NA())</f>
        <v>#N/A</v>
      </c>
      <c r="AT25" s="98" t="e">
        <f ca="true">+IF(AND(ISNUMBER(OFFSET('Sanitation Data'!$H$12,0,10*ROW('Sanitation Data'!H19))),'Data Summary'!DI25="Yes"),OFFSET('Sanitation Data'!$H$12,0,10*ROW('Sanitation Data'!H19)),NA())</f>
        <v>#N/A</v>
      </c>
      <c r="AU25" s="98" t="e">
        <f ca="true">+IF(AND(ISNUMBER(OFFSET('Sanitation Data'!$I$4,0,10*ROW('Sanitation Data'!I19))),'Data Summary'!DJ25="Yes"),100-OFFSET('Sanitation Data'!$I$4,0,10*ROW('Sanitation Data'!I19)),NA())</f>
        <v>#N/A</v>
      </c>
      <c r="AV25" s="98" t="e">
        <f ca="true">+IF(AND(ISNUMBER(OFFSET('Sanitation Data'!$I$6,0,10*ROW('Sanitation Data'!I19))),'Data Summary'!DK25="Yes"),OFFSET('Sanitation Data'!$I$6,0,10*ROW('Sanitation Data'!I19)),NA())</f>
        <v>#N/A</v>
      </c>
      <c r="AW25" s="98" t="e">
        <f ca="true">+IF(AND(ISNUMBER(OFFSET('Sanitation Data'!$I$10,0,10*ROW('Sanitation Data'!I19))),'Data Summary'!DL25="Yes"),OFFSET('Sanitation Data'!$I$10,0,10*ROW('Sanitation Data'!I19)),NA())</f>
        <v>#N/A</v>
      </c>
      <c r="AX25" s="98" t="e">
        <f ca="true">+IF(AND(ISNUMBER(OFFSET('Sanitation Data'!$I$11,0,10*ROW('Sanitation Data'!I19))),'Data Summary'!DM25="Yes"),OFFSET('Sanitation Data'!$I$11,0,10*ROW('Sanitation Data'!I19)),NA())</f>
        <v>#N/A</v>
      </c>
      <c r="AY25" s="98" t="e">
        <f ca="true">+IF(AND(ISNUMBER(OFFSET('Sanitation Data'!$I$12,0,10*ROW('Sanitation Data'!I19))),'Data Summary'!DN25="Yes"),OFFSET('Sanitation Data'!$I$12,0,10*ROW('Sanitation Data'!I19)),NA())</f>
        <v>#N/A</v>
      </c>
      <c r="AZ25" s="99" t="e">
        <f ca="true">+IF(AND(ISNUMBER(OFFSET('Hygiene Data'!$D$5,0,10*ROW('Hygiene Data'!D19))),'Data Summary'!DO25="Yes"),OFFSET('Hygiene Data'!$D$5,0,10*ROW('Hygiene Data'!D19)),NA())</f>
        <v>#N/A</v>
      </c>
      <c r="BA25" s="99" t="e">
        <f ca="true">+IF(AND(ISNUMBER(OFFSET('Hygiene Data'!$D$7,0,10*ROW('Hygiene Data'!D19))),'Data Summary'!DP25="Yes"),OFFSET('Hygiene Data'!$D$7,0,10*ROW('Hygiene Data'!D19)),NA())</f>
        <v>#N/A</v>
      </c>
      <c r="BB25" s="99" t="e">
        <f ca="true">+IF(AND(ISNUMBER(OFFSET('Hygiene Data'!$D$9,0,10*ROW('Hygiene Data'!D19))),'Data Summary'!DQ25="Yes"),OFFSET('Hygiene Data'!$D$9,0,10*ROW('Hygiene Data'!D19)),NA())</f>
        <v>#N/A</v>
      </c>
      <c r="BC25" s="99" t="e">
        <f ca="true">+IF(AND(ISNUMBER(OFFSET('Hygiene Data'!$E$5,0,10*ROW('Hygiene Data'!E19))),'Data Summary'!DR25="Yes"),OFFSET('Hygiene Data'!$E$5,0,10*ROW('Hygiene Data'!E19)),NA())</f>
        <v>#N/A</v>
      </c>
      <c r="BD25" s="99" t="e">
        <f ca="true">+IF(AND(ISNUMBER(OFFSET('Hygiene Data'!$E$7,0,10*ROW('Hygiene Data'!E19))),'Data Summary'!DS25="Yes"),OFFSET('Hygiene Data'!$E$7,0,10*ROW('Hygiene Data'!E19)),NA())</f>
        <v>#N/A</v>
      </c>
      <c r="BE25" s="99" t="e">
        <f ca="true">+IF(AND(ISNUMBER(OFFSET('Hygiene Data'!$E$9,0,10*ROW('Hygiene Data'!E19))),'Data Summary'!DT25="Yes"),OFFSET('Hygiene Data'!$E$9,0,10*ROW('Hygiene Data'!E19)),NA())</f>
        <v>#N/A</v>
      </c>
      <c r="BF25" s="99" t="e">
        <f ca="true">+IF(AND(ISNUMBER(OFFSET('Hygiene Data'!$F$5,0,10*ROW('Hygiene Data'!F19))),'Data Summary'!DU25="Yes"),OFFSET('Hygiene Data'!$F$5,0,10*ROW('Hygiene Data'!F19)),NA())</f>
        <v>#N/A</v>
      </c>
      <c r="BG25" s="99" t="e">
        <f ca="true">+IF(AND(ISNUMBER(OFFSET('Hygiene Data'!$F$7,0,10*ROW('Hygiene Data'!F19))),'Data Summary'!DV25="Yes"),OFFSET('Hygiene Data'!$F$7,0,10*ROW('Hygiene Data'!F19)),NA())</f>
        <v>#N/A</v>
      </c>
      <c r="BH25" s="99" t="e">
        <f ca="true">+IF(AND(ISNUMBER(OFFSET('Hygiene Data'!$F$9,0,10*ROW('Hygiene Data'!F19))),'Data Summary'!DW25="Yes"),OFFSET('Hygiene Data'!$F$9,0,10*ROW('Hygiene Data'!F19)),NA())</f>
        <v>#N/A</v>
      </c>
      <c r="BI25" s="99" t="e">
        <f ca="true">+IF(AND(ISNUMBER(OFFSET('Hygiene Data'!$G$5,0,10*ROW('Hygiene Data'!G19))),'Data Summary'!DX25="Yes"),OFFSET('Hygiene Data'!$G$5,0,10*ROW('Hygiene Data'!G19)),NA())</f>
        <v>#N/A</v>
      </c>
      <c r="BJ25" s="99" t="e">
        <f ca="true">+IF(AND(ISNUMBER(OFFSET('Hygiene Data'!$G$7,0,10*ROW('Hygiene Data'!G19))),'Data Summary'!DY25="Yes"),OFFSET('Hygiene Data'!$G$7,0,10*ROW('Hygiene Data'!G19)),NA())</f>
        <v>#N/A</v>
      </c>
      <c r="BK25" s="99" t="e">
        <f ca="true">+IF(AND(ISNUMBER(OFFSET('Hygiene Data'!$G$9,0,10*ROW('Hygiene Data'!G19))),'Data Summary'!DZ25="Yes"),OFFSET('Hygiene Data'!$G$9,0,10*ROW('Hygiene Data'!G19)),NA())</f>
        <v>#N/A</v>
      </c>
      <c r="BL25" s="99" t="e">
        <f ca="true">+IF(AND(ISNUMBER(OFFSET('Hygiene Data'!$H$5,0,10*ROW('Hygiene Data'!H19))),'Data Summary'!EA25="Yes"),OFFSET('Hygiene Data'!$H$5,0,10*ROW('Hygiene Data'!H19)),NA())</f>
        <v>#N/A</v>
      </c>
      <c r="BM25" s="99" t="e">
        <f ca="true">+IF(AND(ISNUMBER(OFFSET('Hygiene Data'!$H$7,0,10*ROW('Hygiene Data'!H19))),'Data Summary'!EB25="Yes"),OFFSET('Hygiene Data'!$H$7,0,10*ROW('Hygiene Data'!H19)),NA())</f>
        <v>#N/A</v>
      </c>
      <c r="BN25" s="99" t="e">
        <f ca="true">+IF(AND(ISNUMBER(OFFSET('Hygiene Data'!$H$9,0,10*ROW('Hygiene Data'!H19))),'Data Summary'!EC25="Yes"),OFFSET('Hygiene Data'!$H$9,0,10*ROW('Hygiene Data'!H19)),NA())</f>
        <v>#N/A</v>
      </c>
      <c r="BO25" s="99" t="e">
        <f ca="true">+IF(AND(ISNUMBER(OFFSET('Hygiene Data'!$I$5,0,10*ROW('Hygiene Data'!I19))),'Data Summary'!ED25="Yes"),OFFSET('Hygiene Data'!$I$5,0,10*ROW('Hygiene Data'!I19)),NA())</f>
        <v>#N/A</v>
      </c>
      <c r="BP25" s="99" t="e">
        <f ca="true">+IF(AND(ISNUMBER(OFFSET('Hygiene Data'!$I$7,0,10*ROW('Hygiene Data'!I19))),'Data Summary'!EE25="Yes"),OFFSET('Hygiene Data'!$I$7,0,10*ROW('Hygiene Data'!I19)),NA())</f>
        <v>#N/A</v>
      </c>
      <c r="BQ25" s="99" t="e">
        <f ca="true">+IF(AND(ISNUMBER(OFFSET('Hygiene Data'!$I$9,0,10*ROW('Hygiene Data'!I19))),'Data Summary'!EF25="Yes"),OFFSET('Hygiene Data'!$I$9,0,10*ROW('Hygiene Data'!I19)),NA())</f>
        <v>#N/A</v>
      </c>
    </row>
    <row xmlns:x14ac="http://schemas.microsoft.com/office/spreadsheetml/2009/9/ac" r="26" x14ac:dyDescent="0.2">
      <c r="A26" s="363" t="str">
        <f ca="true">+RIGHT('Data Summary'!A26,LEN('Data Summary'!A26)-9)</f>
        <v>EMIS</v>
      </c>
      <c r="B26" s="38" t="str">
        <f ca="true">+IF(ISTEXT('Data Summary'!B26),'Data Summary'!B26,"")</f>
        <v>EMIS</v>
      </c>
      <c r="C26" s="361">
        <f ca="true">+VALUE('Data Summary'!C26)</f>
        <v>2014</v>
      </c>
      <c r="D26" s="97">
        <f ca="true">+IF(AND(ISNUMBER(OFFSET('Water Data'!$D$4,0,10*ROW('Water Data'!D20))),'Data Summary'!BS26="Yes"),100-OFFSET('Water Data'!$D$4,0,10*ROW('Water Data'!D20)),NA())</f>
        <v>93.553441160228644</v>
      </c>
      <c r="E26" s="97">
        <f ca="true">+IF(AND(ISNUMBER(OFFSET('Water Data'!$D$6,0,10*ROW('Water Data'!D20))),'Data Summary'!BT26="Yes"),OFFSET('Water Data'!$D$6,0,10*ROW('Water Data'!D20)),NA())</f>
        <v>86.853469318494831</v>
      </c>
      <c r="F26" s="97" t="e">
        <f ca="true">+IF(AND(ISNUMBER(OFFSET('Water Data'!$D$9,0,10*ROW('Water Data'!D20))),'Data Summary'!BU26="Yes"),OFFSET('Water Data'!$D$9,0,10*ROW('Water Data'!D20)),NA())</f>
        <v>#N/A</v>
      </c>
      <c r="G26" s="97">
        <f ca="true">+IF(AND(ISNUMBER(OFFSET('Water Data'!$E$4,0,10*ROW('Water Data'!E20))),'Data Summary'!BV26="Yes"),100-OFFSET('Water Data'!$E$4,0,10*ROW('Water Data'!E20)),NA())</f>
        <v>97.74</v>
      </c>
      <c r="H26" s="97">
        <f ca="true">+IF(AND(ISNUMBER(OFFSET('Water Data'!$E$6,0,10*ROW('Water Data'!E20))),'Data Summary'!BW26="Yes"),OFFSET('Water Data'!$E$6,0,10*ROW('Water Data'!E20)),NA())</f>
        <v>90.555000000000007</v>
      </c>
      <c r="I26" s="97" t="e">
        <f ca="true">+IF(AND(ISNUMBER(OFFSET('Water Data'!$E$9,0,10*ROW('Water Data'!E20))),'Data Summary'!BX26="Yes"),OFFSET('Water Data'!$E$9,0,10*ROW('Water Data'!E20)),NA())</f>
        <v>#N/A</v>
      </c>
      <c r="J26" s="97">
        <f ca="true">+IF(AND(ISNUMBER(OFFSET('Water Data'!$F$4,0,10*ROW('Water Data'!F20))),'Data Summary'!BY26="Yes"),100-OFFSET('Water Data'!$F$4,0,10*ROW('Water Data'!F20)),NA())</f>
        <v>92.82</v>
      </c>
      <c r="K26" s="97">
        <f ca="true">+IF(AND(ISNUMBER(OFFSET('Water Data'!$F$6,0,10*ROW('Water Data'!F20))),'Data Summary'!BZ26="Yes"),OFFSET('Water Data'!$F$6,0,10*ROW('Water Data'!F20)),NA())</f>
        <v>86.204999999999998</v>
      </c>
      <c r="L26" s="97" t="e">
        <f ca="true">+IF(AND(ISNUMBER(OFFSET('Water Data'!$F$9,0,10*ROW('Water Data'!F20))),'Data Summary'!CA26="Yes"),OFFSET('Water Data'!$F$9,0,10*ROW('Water Data'!F20)),NA())</f>
        <v>#N/A</v>
      </c>
      <c r="M26" s="97" t="e">
        <f ca="true">+IF(AND(ISNUMBER(OFFSET('Water Data'!$G$4,0,10*ROW('Water Data'!G20))),'Data Summary'!CB26="Yes"),100-OFFSET('Water Data'!$G$4,0,10*ROW('Water Data'!G20)),NA())</f>
        <v>#N/A</v>
      </c>
      <c r="N26" s="97" t="e">
        <f ca="true">+IF(AND(ISNUMBER(OFFSET('Water Data'!$G$6,0,10*ROW('Water Data'!G20))),'Data Summary'!CC26="Yes"),OFFSET('Water Data'!$G$6,0,10*ROW('Water Data'!G20)),NA())</f>
        <v>#N/A</v>
      </c>
      <c r="O26" s="97" t="e">
        <f ca="true">+IF(AND(ISNUMBER(OFFSET('Water Data'!$G$9,0,10*ROW('Water Data'!G20))),'Data Summary'!CD26="Yes"),OFFSET('Water Data'!$G$9,0,10*ROW('Water Data'!G20)),NA())</f>
        <v>#N/A</v>
      </c>
      <c r="P26" s="97">
        <f ca="true">+IF(AND(ISNUMBER(OFFSET('Water Data'!$H$4,0,10*ROW('Water Data'!H20))),'Data Summary'!CE26="Yes"),100-OFFSET('Water Data'!$H$4,0,10*ROW('Water Data'!H20)),NA())</f>
        <v>93.553441160228644</v>
      </c>
      <c r="Q26" s="97">
        <f ca="true">+IF(AND(ISNUMBER(OFFSET('Water Data'!$H$6,0,10*ROW('Water Data'!H20))),'Data Summary'!CF26="Yes"),OFFSET('Water Data'!$H$6,0,10*ROW('Water Data'!H20)),NA())</f>
        <v>86.853469318494831</v>
      </c>
      <c r="R26" s="97" t="e">
        <f ca="true">+IF(AND(ISNUMBER(OFFSET('Water Data'!$H$9,0,10*ROW('Water Data'!H20))),'Data Summary'!CG26="Yes"),OFFSET('Water Data'!$H$9,0,10*ROW('Water Data'!H20)),NA())</f>
        <v>#N/A</v>
      </c>
      <c r="S26" s="97">
        <f ca="true">+IF(AND(ISNUMBER(OFFSET('Water Data'!$I$4,0,10*ROW('Water Data'!I20))),'Data Summary'!CH26="Yes"),100-OFFSET('Water Data'!$I$4,0,10*ROW('Water Data'!I20)),NA())</f>
        <v>98.08</v>
      </c>
      <c r="T26" s="97" t="e">
        <f ca="true">+IF(AND(ISNUMBER(OFFSET('Water Data'!$I$6,0,10*ROW('Water Data'!I20))),'Data Summary'!CI26="Yes"),OFFSET('Water Data'!$I$6,0,10*ROW('Water Data'!I20)),NA())</f>
        <v>#N/A</v>
      </c>
      <c r="U26" s="97" t="e">
        <f ca="true">+IF(AND(ISNUMBER(OFFSET('Water Data'!$I$9,0,10*ROW('Water Data'!I20))),'Data Summary'!CJ26="Yes"),OFFSET('Water Data'!$I$9,0,10*ROW('Water Data'!I20)),NA())</f>
        <v>#N/A</v>
      </c>
      <c r="V26" s="98">
        <f ca="true">+IF(AND(ISNUMBER(OFFSET('Sanitation Data'!$D$4,0,10*ROW('Sanitation Data'!D20))),'Data Summary'!CK26="Yes"),100-OFFSET('Sanitation Data'!$D$4,0,10*ROW('Sanitation Data'!D20)),NA())</f>
        <v>91.23</v>
      </c>
      <c r="W26" s="98" t="e">
        <f ca="true">+IF(AND(ISNUMBER(OFFSET('Sanitation Data'!$D$6,0,10*ROW('Sanitation Data'!D20))),'Data Summary'!CL26="Yes"),OFFSET('Sanitation Data'!$D$6,0,10*ROW('Sanitation Data'!D20)),NA())</f>
        <v>#N/A</v>
      </c>
      <c r="X26" s="98" t="e">
        <f ca="true">+IF(AND(ISNUMBER(OFFSET('Sanitation Data'!$D$10,0,10*ROW('Sanitation Data'!D20))),'Data Summary'!CM26="Yes"),OFFSET('Sanitation Data'!$D$10,0,10*ROW('Sanitation Data'!D20)),NA())</f>
        <v>#N/A</v>
      </c>
      <c r="Y26" s="98" t="e">
        <f ca="true">+IF(AND(ISNUMBER(OFFSET('Sanitation Data'!$D$11,0,10*ROW('Sanitation Data'!D20))),'Data Summary'!CN26="Yes"),OFFSET('Sanitation Data'!$D$11,0,10*ROW('Sanitation Data'!D20)),NA())</f>
        <v>#N/A</v>
      </c>
      <c r="Z26" s="98" t="e">
        <f ca="true">+IF(AND(ISNUMBER(OFFSET('Sanitation Data'!$D$12,0,10*ROW('Sanitation Data'!D20))),'Data Summary'!CO26="Yes"),OFFSET('Sanitation Data'!$D$12,0,10*ROW('Sanitation Data'!D20)),NA())</f>
        <v>#N/A</v>
      </c>
      <c r="AA26" s="98">
        <f ca="true">+IF(AND(ISNUMBER(OFFSET('Sanitation Data'!$E$4,0,10*ROW('Sanitation Data'!E20))),'Data Summary'!CP26="Yes"),100-OFFSET('Sanitation Data'!$E$4,0,10*ROW('Sanitation Data'!E20)),NA())</f>
        <v>96.96</v>
      </c>
      <c r="AB26" s="98" t="e">
        <f ca="true">+IF(AND(ISNUMBER(OFFSET('Sanitation Data'!$E$6,0,10*ROW('Sanitation Data'!E20))),'Data Summary'!CQ26="Yes"),OFFSET('Sanitation Data'!$E$6,0,10*ROW('Sanitation Data'!E20)),NA())</f>
        <v>#N/A</v>
      </c>
      <c r="AC26" s="98" t="e">
        <f ca="true">+IF(AND(ISNUMBER(OFFSET('Sanitation Data'!$E$10,0,10*ROW('Sanitation Data'!E20))),'Data Summary'!CR26="Yes"),OFFSET('Sanitation Data'!$E$10,0,10*ROW('Sanitation Data'!E20)),NA())</f>
        <v>#N/A</v>
      </c>
      <c r="AD26" s="98" t="e">
        <f ca="true">+IF(AND(ISNUMBER(OFFSET('Sanitation Data'!$E$11,0,10*ROW('Sanitation Data'!E20))),'Data Summary'!CS26="Yes"),OFFSET('Sanitation Data'!$E$11,0,10*ROW('Sanitation Data'!E20)),NA())</f>
        <v>#N/A</v>
      </c>
      <c r="AE26" s="98" t="e">
        <f ca="true">+IF(AND(ISNUMBER(OFFSET('Sanitation Data'!$E$12,0,10*ROW('Sanitation Data'!E20))),'Data Summary'!CT26="Yes"),OFFSET('Sanitation Data'!$E$12,0,10*ROW('Sanitation Data'!E20)),NA())</f>
        <v>#N/A</v>
      </c>
      <c r="AF26" s="98" t="e">
        <f ca="true">+IF(AND(ISNUMBER(OFFSET('Sanitation Data'!$F$4,0,10*ROW('Sanitation Data'!F20))),'Data Summary'!CU26="Yes"),100-OFFSET('Sanitation Data'!$F$4,0,10*ROW('Sanitation Data'!F20)),NA())</f>
        <v>#N/A</v>
      </c>
      <c r="AG26" s="98" t="e">
        <f ca="true">+IF(AND(ISNUMBER(OFFSET('Sanitation Data'!$F$6,0,10*ROW('Sanitation Data'!F20))),'Data Summary'!CV26="Yes"),OFFSET('Sanitation Data'!$F$6,0,10*ROW('Sanitation Data'!F20)),NA())</f>
        <v>#N/A</v>
      </c>
      <c r="AH26" s="98" t="e">
        <f ca="true">+IF(AND(ISNUMBER(OFFSET('Sanitation Data'!$F$10,0,10*ROW('Sanitation Data'!F20))),'Data Summary'!CW26="Yes"),OFFSET('Sanitation Data'!$F$10,0,10*ROW('Sanitation Data'!F20)),NA())</f>
        <v>#N/A</v>
      </c>
      <c r="AI26" s="98" t="e">
        <f ca="true">+IF(AND(ISNUMBER(OFFSET('Sanitation Data'!$F$11,0,10*ROW('Sanitation Data'!F20))),'Data Summary'!CX26="Yes"),OFFSET('Sanitation Data'!$F$11,0,10*ROW('Sanitation Data'!F20)),NA())</f>
        <v>#N/A</v>
      </c>
      <c r="AJ26" s="98" t="e">
        <f ca="true">+IF(AND(ISNUMBER(OFFSET('Sanitation Data'!$F$12,0,10*ROW('Sanitation Data'!F20))),'Data Summary'!CY26="Yes"),OFFSET('Sanitation Data'!$F$12,0,10*ROW('Sanitation Data'!F20)),NA())</f>
        <v>#N/A</v>
      </c>
      <c r="AK26" s="98" t="e">
        <f ca="true">+IF(AND(ISNUMBER(OFFSET('Sanitation Data'!$G$4,0,10*ROW('Sanitation Data'!G20))),'Data Summary'!CZ26="Yes"),100-OFFSET('Sanitation Data'!$G$4,0,10*ROW('Sanitation Data'!G20)),NA())</f>
        <v>#N/A</v>
      </c>
      <c r="AL26" s="98" t="e">
        <f ca="true">+IF(AND(ISNUMBER(OFFSET('Sanitation Data'!$G$6,0,10*ROW('Sanitation Data'!G20))),'Data Summary'!DA26="Yes"),OFFSET('Sanitation Data'!$G$6,0,10*ROW('Sanitation Data'!G20)),NA())</f>
        <v>#N/A</v>
      </c>
      <c r="AM26" s="98" t="e">
        <f ca="true">+IF(AND(ISNUMBER(OFFSET('Sanitation Data'!$G$10,0,10*ROW('Sanitation Data'!G20))),'Data Summary'!DB26="Yes"),OFFSET('Sanitation Data'!$G$10,0,10*ROW('Sanitation Data'!G20)),NA())</f>
        <v>#N/A</v>
      </c>
      <c r="AN26" s="98" t="e">
        <f ca="true">+IF(AND(ISNUMBER(OFFSET('Sanitation Data'!$G$11,0,10*ROW('Sanitation Data'!G20))),'Data Summary'!DC26="Yes"),OFFSET('Sanitation Data'!$G$11,0,10*ROW('Sanitation Data'!G20)),NA())</f>
        <v>#N/A</v>
      </c>
      <c r="AO26" s="98" t="e">
        <f ca="true">+IF(AND(ISNUMBER(OFFSET('Sanitation Data'!$G$12,0,10*ROW('Sanitation Data'!G20))),'Data Summary'!DD26="Yes"),OFFSET('Sanitation Data'!$G$12,0,10*ROW('Sanitation Data'!G20)),NA())</f>
        <v>#N/A</v>
      </c>
      <c r="AP26" s="98">
        <f ca="true">+IF(AND(ISNUMBER(OFFSET('Sanitation Data'!$H$4,0,10*ROW('Sanitation Data'!H20))),'Data Summary'!DE26="Yes"),100-OFFSET('Sanitation Data'!$H$4,0,10*ROW('Sanitation Data'!H20)),NA())</f>
        <v>91.23</v>
      </c>
      <c r="AQ26" s="98" t="e">
        <f ca="true">+IF(AND(ISNUMBER(OFFSET('Sanitation Data'!$H$6,0,10*ROW('Sanitation Data'!H20))),'Data Summary'!DF26="Yes"),OFFSET('Sanitation Data'!$H$6,0,10*ROW('Sanitation Data'!H20)),NA())</f>
        <v>#N/A</v>
      </c>
      <c r="AR26" s="98" t="e">
        <f ca="true">+IF(AND(ISNUMBER(OFFSET('Sanitation Data'!$H$10,0,10*ROW('Sanitation Data'!H20))),'Data Summary'!DG26="Yes"),OFFSET('Sanitation Data'!$H$10,0,10*ROW('Sanitation Data'!H20)),NA())</f>
        <v>#N/A</v>
      </c>
      <c r="AS26" s="98" t="e">
        <f ca="true">+IF(AND(ISNUMBER(OFFSET('Sanitation Data'!$H$11,0,10*ROW('Sanitation Data'!H20))),'Data Summary'!DH26="Yes"),OFFSET('Sanitation Data'!$H$11,0,10*ROW('Sanitation Data'!H20)),NA())</f>
        <v>#N/A</v>
      </c>
      <c r="AT26" s="98" t="e">
        <f ca="true">+IF(AND(ISNUMBER(OFFSET('Sanitation Data'!$H$12,0,10*ROW('Sanitation Data'!H20))),'Data Summary'!DI26="Yes"),OFFSET('Sanitation Data'!$H$12,0,10*ROW('Sanitation Data'!H20)),NA())</f>
        <v>#N/A</v>
      </c>
      <c r="AU26" s="98" t="e">
        <f ca="true">+IF(AND(ISNUMBER(OFFSET('Sanitation Data'!$I$4,0,10*ROW('Sanitation Data'!I20))),'Data Summary'!DJ26="Yes"),100-OFFSET('Sanitation Data'!$I$4,0,10*ROW('Sanitation Data'!I20)),NA())</f>
        <v>#N/A</v>
      </c>
      <c r="AV26" s="98" t="e">
        <f ca="true">+IF(AND(ISNUMBER(OFFSET('Sanitation Data'!$I$6,0,10*ROW('Sanitation Data'!I20))),'Data Summary'!DK26="Yes"),OFFSET('Sanitation Data'!$I$6,0,10*ROW('Sanitation Data'!I20)),NA())</f>
        <v>#N/A</v>
      </c>
      <c r="AW26" s="98" t="e">
        <f ca="true">+IF(AND(ISNUMBER(OFFSET('Sanitation Data'!$I$10,0,10*ROW('Sanitation Data'!I20))),'Data Summary'!DL26="Yes"),OFFSET('Sanitation Data'!$I$10,0,10*ROW('Sanitation Data'!I20)),NA())</f>
        <v>#N/A</v>
      </c>
      <c r="AX26" s="98" t="e">
        <f ca="true">+IF(AND(ISNUMBER(OFFSET('Sanitation Data'!$I$11,0,10*ROW('Sanitation Data'!I20))),'Data Summary'!DM26="Yes"),OFFSET('Sanitation Data'!$I$11,0,10*ROW('Sanitation Data'!I20)),NA())</f>
        <v>#N/A</v>
      </c>
      <c r="AY26" s="98" t="e">
        <f ca="true">+IF(AND(ISNUMBER(OFFSET('Sanitation Data'!$I$12,0,10*ROW('Sanitation Data'!I20))),'Data Summary'!DN26="Yes"),OFFSET('Sanitation Data'!$I$12,0,10*ROW('Sanitation Data'!I20)),NA())</f>
        <v>#N/A</v>
      </c>
      <c r="AZ26" s="99">
        <f ca="true">+IF(AND(ISNUMBER(OFFSET('Hygiene Data'!$D$5,0,10*ROW('Hygiene Data'!D20))),'Data Summary'!DO26="Yes"),OFFSET('Hygiene Data'!$D$5,0,10*ROW('Hygiene Data'!D20)),NA())</f>
        <v>46.555961960419324</v>
      </c>
      <c r="BA26" s="99" t="e">
        <f ca="true">+IF(AND(ISNUMBER(OFFSET('Hygiene Data'!$D$7,0,10*ROW('Hygiene Data'!D20))),'Data Summary'!DP26="Yes"),OFFSET('Hygiene Data'!$D$7,0,10*ROW('Hygiene Data'!D20)),NA())</f>
        <v>#N/A</v>
      </c>
      <c r="BB26" s="99" t="e">
        <f ca="true">+IF(AND(ISNUMBER(OFFSET('Hygiene Data'!$D$9,0,10*ROW('Hygiene Data'!D20))),'Data Summary'!DQ26="Yes"),OFFSET('Hygiene Data'!$D$9,0,10*ROW('Hygiene Data'!D20)),NA())</f>
        <v>#N/A</v>
      </c>
      <c r="BC26" s="99" t="e">
        <f ca="true">+IF(AND(ISNUMBER(OFFSET('Hygiene Data'!$E$5,0,10*ROW('Hygiene Data'!E20))),'Data Summary'!DR26="Yes"),OFFSET('Hygiene Data'!$E$5,0,10*ROW('Hygiene Data'!E20)),NA())</f>
        <v>#N/A</v>
      </c>
      <c r="BD26" s="99" t="e">
        <f ca="true">+IF(AND(ISNUMBER(OFFSET('Hygiene Data'!$E$7,0,10*ROW('Hygiene Data'!E20))),'Data Summary'!DS26="Yes"),OFFSET('Hygiene Data'!$E$7,0,10*ROW('Hygiene Data'!E20)),NA())</f>
        <v>#N/A</v>
      </c>
      <c r="BE26" s="99" t="e">
        <f ca="true">+IF(AND(ISNUMBER(OFFSET('Hygiene Data'!$E$9,0,10*ROW('Hygiene Data'!E20))),'Data Summary'!DT26="Yes"),OFFSET('Hygiene Data'!$E$9,0,10*ROW('Hygiene Data'!E20)),NA())</f>
        <v>#N/A</v>
      </c>
      <c r="BF26" s="99" t="e">
        <f ca="true">+IF(AND(ISNUMBER(OFFSET('Hygiene Data'!$F$5,0,10*ROW('Hygiene Data'!F20))),'Data Summary'!DU26="Yes"),OFFSET('Hygiene Data'!$F$5,0,10*ROW('Hygiene Data'!F20)),NA())</f>
        <v>#N/A</v>
      </c>
      <c r="BG26" s="99" t="e">
        <f ca="true">+IF(AND(ISNUMBER(OFFSET('Hygiene Data'!$F$7,0,10*ROW('Hygiene Data'!F20))),'Data Summary'!DV26="Yes"),OFFSET('Hygiene Data'!$F$7,0,10*ROW('Hygiene Data'!F20)),NA())</f>
        <v>#N/A</v>
      </c>
      <c r="BH26" s="99" t="e">
        <f ca="true">+IF(AND(ISNUMBER(OFFSET('Hygiene Data'!$F$9,0,10*ROW('Hygiene Data'!F20))),'Data Summary'!DW26="Yes"),OFFSET('Hygiene Data'!$F$9,0,10*ROW('Hygiene Data'!F20)),NA())</f>
        <v>#N/A</v>
      </c>
      <c r="BI26" s="99" t="e">
        <f ca="true">+IF(AND(ISNUMBER(OFFSET('Hygiene Data'!$G$5,0,10*ROW('Hygiene Data'!G20))),'Data Summary'!DX26="Yes"),OFFSET('Hygiene Data'!$G$5,0,10*ROW('Hygiene Data'!G20)),NA())</f>
        <v>#N/A</v>
      </c>
      <c r="BJ26" s="99" t="e">
        <f ca="true">+IF(AND(ISNUMBER(OFFSET('Hygiene Data'!$G$7,0,10*ROW('Hygiene Data'!G20))),'Data Summary'!DY26="Yes"),OFFSET('Hygiene Data'!$G$7,0,10*ROW('Hygiene Data'!G20)),NA())</f>
        <v>#N/A</v>
      </c>
      <c r="BK26" s="99" t="e">
        <f ca="true">+IF(AND(ISNUMBER(OFFSET('Hygiene Data'!$G$9,0,10*ROW('Hygiene Data'!G20))),'Data Summary'!DZ26="Yes"),OFFSET('Hygiene Data'!$G$9,0,10*ROW('Hygiene Data'!G20)),NA())</f>
        <v>#N/A</v>
      </c>
      <c r="BL26" s="99">
        <f ca="true">+IF(AND(ISNUMBER(OFFSET('Hygiene Data'!$H$5,0,10*ROW('Hygiene Data'!H20))),'Data Summary'!EA26="Yes"),OFFSET('Hygiene Data'!$H$5,0,10*ROW('Hygiene Data'!H20)),NA())</f>
        <v>44.66</v>
      </c>
      <c r="BM26" s="99" t="e">
        <f ca="true">+IF(AND(ISNUMBER(OFFSET('Hygiene Data'!$H$7,0,10*ROW('Hygiene Data'!H20))),'Data Summary'!EB26="Yes"),OFFSET('Hygiene Data'!$H$7,0,10*ROW('Hygiene Data'!H20)),NA())</f>
        <v>#N/A</v>
      </c>
      <c r="BN26" s="99" t="e">
        <f ca="true">+IF(AND(ISNUMBER(OFFSET('Hygiene Data'!$H$9,0,10*ROW('Hygiene Data'!H20))),'Data Summary'!EC26="Yes"),OFFSET('Hygiene Data'!$H$9,0,10*ROW('Hygiene Data'!H20)),NA())</f>
        <v>#N/A</v>
      </c>
      <c r="BO26" s="99">
        <f ca="true">+IF(AND(ISNUMBER(OFFSET('Hygiene Data'!$I$5,0,10*ROW('Hygiene Data'!I20))),'Data Summary'!ED26="Yes"),OFFSET('Hygiene Data'!$I$5,0,10*ROW('Hygiene Data'!I20)),NA())</f>
        <v>58.14</v>
      </c>
      <c r="BP26" s="99" t="e">
        <f ca="true">+IF(AND(ISNUMBER(OFFSET('Hygiene Data'!$I$7,0,10*ROW('Hygiene Data'!I20))),'Data Summary'!EE26="Yes"),OFFSET('Hygiene Data'!$I$7,0,10*ROW('Hygiene Data'!I20)),NA())</f>
        <v>#N/A</v>
      </c>
      <c r="BQ26" s="99" t="e">
        <f ca="true">+IF(AND(ISNUMBER(OFFSET('Hygiene Data'!$I$9,0,10*ROW('Hygiene Data'!I20))),'Data Summary'!EF26="Yes"),OFFSET('Hygiene Data'!$I$9,0,10*ROW('Hygiene Data'!I20)),NA())</f>
        <v>#N/A</v>
      </c>
    </row>
    <row xmlns:x14ac="http://schemas.microsoft.com/office/spreadsheetml/2009/9/ac" r="27" x14ac:dyDescent="0.2">
      <c r="A27" s="363" t="str">
        <f ca="true">+RIGHT('Data Summary'!A27,LEN('Data Summary'!A27)-9)</f>
        <v>ASER</v>
      </c>
      <c r="B27" s="38" t="str">
        <f ca="true">+IF(ISTEXT('Data Summary'!B27),'Data Summary'!B27,"")</f>
        <v>Survey</v>
      </c>
      <c r="C27" s="361">
        <f ca="true">+VALUE('Data Summary'!C27)</f>
        <v>2014</v>
      </c>
      <c r="D27" s="97" t="e">
        <f ca="true">+IF(AND(ISNUMBER(OFFSET('Water Data'!$D$4,0,10*ROW('Water Data'!D21))),'Data Summary'!BS27="Yes"),100-OFFSET('Water Data'!$D$4,0,10*ROW('Water Data'!D21)),NA())</f>
        <v>#N/A</v>
      </c>
      <c r="E27" s="97" t="e">
        <f ca="true">+IF(AND(ISNUMBER(OFFSET('Water Data'!$D$6,0,10*ROW('Water Data'!D21))),'Data Summary'!BT27="Yes"),OFFSET('Water Data'!$D$6,0,10*ROW('Water Data'!D21)),NA())</f>
        <v>#N/A</v>
      </c>
      <c r="F27" s="97" t="e">
        <f ca="true">+IF(AND(ISNUMBER(OFFSET('Water Data'!$D$9,0,10*ROW('Water Data'!D21))),'Data Summary'!BU27="Yes"),OFFSET('Water Data'!$D$9,0,10*ROW('Water Data'!D21)),NA())</f>
        <v>#N/A</v>
      </c>
      <c r="G27" s="97" t="e">
        <f ca="true">+IF(AND(ISNUMBER(OFFSET('Water Data'!$E$4,0,10*ROW('Water Data'!E21))),'Data Summary'!BV27="Yes"),100-OFFSET('Water Data'!$E$4,0,10*ROW('Water Data'!E21)),NA())</f>
        <v>#N/A</v>
      </c>
      <c r="H27" s="97" t="e">
        <f ca="true">+IF(AND(ISNUMBER(OFFSET('Water Data'!$E$6,0,10*ROW('Water Data'!E21))),'Data Summary'!BW27="Yes"),OFFSET('Water Data'!$E$6,0,10*ROW('Water Data'!E21)),NA())</f>
        <v>#N/A</v>
      </c>
      <c r="I27" s="97" t="e">
        <f ca="true">+IF(AND(ISNUMBER(OFFSET('Water Data'!$E$9,0,10*ROW('Water Data'!E21))),'Data Summary'!BX27="Yes"),OFFSET('Water Data'!$E$9,0,10*ROW('Water Data'!E21)),NA())</f>
        <v>#N/A</v>
      </c>
      <c r="J27" s="97" t="e">
        <f ca="true">+IF(AND(ISNUMBER(OFFSET('Water Data'!$F$4,0,10*ROW('Water Data'!F21))),'Data Summary'!BY27="Yes"),100-OFFSET('Water Data'!$F$4,0,10*ROW('Water Data'!F21)),NA())</f>
        <v>#N/A</v>
      </c>
      <c r="K27" s="97" t="e">
        <f ca="true">+IF(AND(ISNUMBER(OFFSET('Water Data'!$F$6,0,10*ROW('Water Data'!F21))),'Data Summary'!BZ27="Yes"),OFFSET('Water Data'!$F$6,0,10*ROW('Water Data'!F21)),NA())</f>
        <v>#N/A</v>
      </c>
      <c r="L27" s="97" t="e">
        <f ca="true">+IF(AND(ISNUMBER(OFFSET('Water Data'!$F$9,0,10*ROW('Water Data'!F21))),'Data Summary'!CA27="Yes"),OFFSET('Water Data'!$F$9,0,10*ROW('Water Data'!F21)),NA())</f>
        <v>#N/A</v>
      </c>
      <c r="M27" s="97" t="e">
        <f ca="true">+IF(AND(ISNUMBER(OFFSET('Water Data'!$G$4,0,10*ROW('Water Data'!G21))),'Data Summary'!CB27="Yes"),100-OFFSET('Water Data'!$G$4,0,10*ROW('Water Data'!G21)),NA())</f>
        <v>#N/A</v>
      </c>
      <c r="N27" s="97" t="e">
        <f ca="true">+IF(AND(ISNUMBER(OFFSET('Water Data'!$G$6,0,10*ROW('Water Data'!G21))),'Data Summary'!CC27="Yes"),OFFSET('Water Data'!$G$6,0,10*ROW('Water Data'!G21)),NA())</f>
        <v>#N/A</v>
      </c>
      <c r="O27" s="97" t="e">
        <f ca="true">+IF(AND(ISNUMBER(OFFSET('Water Data'!$G$9,0,10*ROW('Water Data'!G21))),'Data Summary'!CD27="Yes"),OFFSET('Water Data'!$G$9,0,10*ROW('Water Data'!G21)),NA())</f>
        <v>#N/A</v>
      </c>
      <c r="P27" s="97" t="e">
        <f ca="true">+IF(AND(ISNUMBER(OFFSET('Water Data'!$H$4,0,10*ROW('Water Data'!H21))),'Data Summary'!CE27="Yes"),100-OFFSET('Water Data'!$H$4,0,10*ROW('Water Data'!H21)),NA())</f>
        <v>#N/A</v>
      </c>
      <c r="Q27" s="97" t="e">
        <f ca="true">+IF(AND(ISNUMBER(OFFSET('Water Data'!$H$6,0,10*ROW('Water Data'!H21))),'Data Summary'!CF27="Yes"),OFFSET('Water Data'!$H$6,0,10*ROW('Water Data'!H21)),NA())</f>
        <v>#N/A</v>
      </c>
      <c r="R27" s="97" t="e">
        <f ca="true">+IF(AND(ISNUMBER(OFFSET('Water Data'!$H$9,0,10*ROW('Water Data'!H21))),'Data Summary'!CG27="Yes"),OFFSET('Water Data'!$H$9,0,10*ROW('Water Data'!H21)),NA())</f>
        <v>#N/A</v>
      </c>
      <c r="S27" s="97" t="e">
        <f ca="true">+IF(AND(ISNUMBER(OFFSET('Water Data'!$I$4,0,10*ROW('Water Data'!I21))),'Data Summary'!CH27="Yes"),100-OFFSET('Water Data'!$I$4,0,10*ROW('Water Data'!I21)),NA())</f>
        <v>#N/A</v>
      </c>
      <c r="T27" s="97" t="e">
        <f ca="true">+IF(AND(ISNUMBER(OFFSET('Water Data'!$I$6,0,10*ROW('Water Data'!I21))),'Data Summary'!CI27="Yes"),OFFSET('Water Data'!$I$6,0,10*ROW('Water Data'!I21)),NA())</f>
        <v>#N/A</v>
      </c>
      <c r="U27" s="97" t="e">
        <f ca="true">+IF(AND(ISNUMBER(OFFSET('Water Data'!$I$9,0,10*ROW('Water Data'!I21))),'Data Summary'!CJ27="Yes"),OFFSET('Water Data'!$I$9,0,10*ROW('Water Data'!I21)),NA())</f>
        <v>#N/A</v>
      </c>
      <c r="V27" s="98" t="e">
        <f ca="true">+IF(AND(ISNUMBER(OFFSET('Sanitation Data'!$D$4,0,10*ROW('Sanitation Data'!D21))),'Data Summary'!CK27="Yes"),100-OFFSET('Sanitation Data'!$D$4,0,10*ROW('Sanitation Data'!D21)),NA())</f>
        <v>#N/A</v>
      </c>
      <c r="W27" s="98" t="e">
        <f ca="true">+IF(AND(ISNUMBER(OFFSET('Sanitation Data'!$D$6,0,10*ROW('Sanitation Data'!D21))),'Data Summary'!CL27="Yes"),OFFSET('Sanitation Data'!$D$6,0,10*ROW('Sanitation Data'!D21)),NA())</f>
        <v>#N/A</v>
      </c>
      <c r="X27" s="98" t="e">
        <f ca="true">+IF(AND(ISNUMBER(OFFSET('Sanitation Data'!$D$10,0,10*ROW('Sanitation Data'!D21))),'Data Summary'!CM27="Yes"),OFFSET('Sanitation Data'!$D$10,0,10*ROW('Sanitation Data'!D21)),NA())</f>
        <v>#N/A</v>
      </c>
      <c r="Y27" s="98" t="e">
        <f ca="true">+IF(AND(ISNUMBER(OFFSET('Sanitation Data'!$D$11,0,10*ROW('Sanitation Data'!D21))),'Data Summary'!CN27="Yes"),OFFSET('Sanitation Data'!$D$11,0,10*ROW('Sanitation Data'!D21)),NA())</f>
        <v>#N/A</v>
      </c>
      <c r="Z27" s="98" t="e">
        <f ca="true">+IF(AND(ISNUMBER(OFFSET('Sanitation Data'!$D$12,0,10*ROW('Sanitation Data'!D21))),'Data Summary'!CO27="Yes"),OFFSET('Sanitation Data'!$D$12,0,10*ROW('Sanitation Data'!D21)),NA())</f>
        <v>#N/A</v>
      </c>
      <c r="AA27" s="98" t="e">
        <f ca="true">+IF(AND(ISNUMBER(OFFSET('Sanitation Data'!$E$4,0,10*ROW('Sanitation Data'!E21))),'Data Summary'!CP27="Yes"),100-OFFSET('Sanitation Data'!$E$4,0,10*ROW('Sanitation Data'!E21)),NA())</f>
        <v>#N/A</v>
      </c>
      <c r="AB27" s="98" t="e">
        <f ca="true">+IF(AND(ISNUMBER(OFFSET('Sanitation Data'!$E$6,0,10*ROW('Sanitation Data'!E21))),'Data Summary'!CQ27="Yes"),OFFSET('Sanitation Data'!$E$6,0,10*ROW('Sanitation Data'!E21)),NA())</f>
        <v>#N/A</v>
      </c>
      <c r="AC27" s="98" t="e">
        <f ca="true">+IF(AND(ISNUMBER(OFFSET('Sanitation Data'!$E$10,0,10*ROW('Sanitation Data'!E21))),'Data Summary'!CR27="Yes"),OFFSET('Sanitation Data'!$E$10,0,10*ROW('Sanitation Data'!E21)),NA())</f>
        <v>#N/A</v>
      </c>
      <c r="AD27" s="98" t="e">
        <f ca="true">+IF(AND(ISNUMBER(OFFSET('Sanitation Data'!$E$11,0,10*ROW('Sanitation Data'!E21))),'Data Summary'!CS27="Yes"),OFFSET('Sanitation Data'!$E$11,0,10*ROW('Sanitation Data'!E21)),NA())</f>
        <v>#N/A</v>
      </c>
      <c r="AE27" s="98" t="e">
        <f ca="true">+IF(AND(ISNUMBER(OFFSET('Sanitation Data'!$E$12,0,10*ROW('Sanitation Data'!E21))),'Data Summary'!CT27="Yes"),OFFSET('Sanitation Data'!$E$12,0,10*ROW('Sanitation Data'!E21)),NA())</f>
        <v>#N/A</v>
      </c>
      <c r="AF27" s="98" t="e">
        <f ca="true">+IF(AND(ISNUMBER(OFFSET('Sanitation Data'!$F$4,0,10*ROW('Sanitation Data'!F21))),'Data Summary'!CU27="Yes"),100-OFFSET('Sanitation Data'!$F$4,0,10*ROW('Sanitation Data'!F21)),NA())</f>
        <v>#N/A</v>
      </c>
      <c r="AG27" s="98" t="e">
        <f ca="true">+IF(AND(ISNUMBER(OFFSET('Sanitation Data'!$F$6,0,10*ROW('Sanitation Data'!F21))),'Data Summary'!CV27="Yes"),OFFSET('Sanitation Data'!$F$6,0,10*ROW('Sanitation Data'!F21)),NA())</f>
        <v>#N/A</v>
      </c>
      <c r="AH27" s="98" t="e">
        <f ca="true">+IF(AND(ISNUMBER(OFFSET('Sanitation Data'!$F$10,0,10*ROW('Sanitation Data'!F21))),'Data Summary'!CW27="Yes"),OFFSET('Sanitation Data'!$F$10,0,10*ROW('Sanitation Data'!F21)),NA())</f>
        <v>#N/A</v>
      </c>
      <c r="AI27" s="98" t="e">
        <f ca="true">+IF(AND(ISNUMBER(OFFSET('Sanitation Data'!$F$11,0,10*ROW('Sanitation Data'!F21))),'Data Summary'!CX27="Yes"),OFFSET('Sanitation Data'!$F$11,0,10*ROW('Sanitation Data'!F21)),NA())</f>
        <v>#N/A</v>
      </c>
      <c r="AJ27" s="98" t="e">
        <f ca="true">+IF(AND(ISNUMBER(OFFSET('Sanitation Data'!$F$12,0,10*ROW('Sanitation Data'!F21))),'Data Summary'!CY27="Yes"),OFFSET('Sanitation Data'!$F$12,0,10*ROW('Sanitation Data'!F21)),NA())</f>
        <v>#N/A</v>
      </c>
      <c r="AK27" s="98" t="e">
        <f ca="true">+IF(AND(ISNUMBER(OFFSET('Sanitation Data'!$G$4,0,10*ROW('Sanitation Data'!G21))),'Data Summary'!CZ27="Yes"),100-OFFSET('Sanitation Data'!$G$4,0,10*ROW('Sanitation Data'!G21)),NA())</f>
        <v>#N/A</v>
      </c>
      <c r="AL27" s="98" t="e">
        <f ca="true">+IF(AND(ISNUMBER(OFFSET('Sanitation Data'!$G$6,0,10*ROW('Sanitation Data'!G21))),'Data Summary'!DA27="Yes"),OFFSET('Sanitation Data'!$G$6,0,10*ROW('Sanitation Data'!G21)),NA())</f>
        <v>#N/A</v>
      </c>
      <c r="AM27" s="98" t="e">
        <f ca="true">+IF(AND(ISNUMBER(OFFSET('Sanitation Data'!$G$10,0,10*ROW('Sanitation Data'!G21))),'Data Summary'!DB27="Yes"),OFFSET('Sanitation Data'!$G$10,0,10*ROW('Sanitation Data'!G21)),NA())</f>
        <v>#N/A</v>
      </c>
      <c r="AN27" s="98" t="e">
        <f ca="true">+IF(AND(ISNUMBER(OFFSET('Sanitation Data'!$G$11,0,10*ROW('Sanitation Data'!G21))),'Data Summary'!DC27="Yes"),OFFSET('Sanitation Data'!$G$11,0,10*ROW('Sanitation Data'!G21)),NA())</f>
        <v>#N/A</v>
      </c>
      <c r="AO27" s="98" t="e">
        <f ca="true">+IF(AND(ISNUMBER(OFFSET('Sanitation Data'!$G$12,0,10*ROW('Sanitation Data'!G21))),'Data Summary'!DD27="Yes"),OFFSET('Sanitation Data'!$G$12,0,10*ROW('Sanitation Data'!G21)),NA())</f>
        <v>#N/A</v>
      </c>
      <c r="AP27" s="98" t="e">
        <f ca="true">+IF(AND(ISNUMBER(OFFSET('Sanitation Data'!$H$4,0,10*ROW('Sanitation Data'!H21))),'Data Summary'!DE27="Yes"),100-OFFSET('Sanitation Data'!$H$4,0,10*ROW('Sanitation Data'!H21)),NA())</f>
        <v>#N/A</v>
      </c>
      <c r="AQ27" s="98" t="e">
        <f ca="true">+IF(AND(ISNUMBER(OFFSET('Sanitation Data'!$H$6,0,10*ROW('Sanitation Data'!H21))),'Data Summary'!DF27="Yes"),OFFSET('Sanitation Data'!$H$6,0,10*ROW('Sanitation Data'!H21)),NA())</f>
        <v>#N/A</v>
      </c>
      <c r="AR27" s="98" t="e">
        <f ca="true">+IF(AND(ISNUMBER(OFFSET('Sanitation Data'!$H$10,0,10*ROW('Sanitation Data'!H21))),'Data Summary'!DG27="Yes"),OFFSET('Sanitation Data'!$H$10,0,10*ROW('Sanitation Data'!H21)),NA())</f>
        <v>#N/A</v>
      </c>
      <c r="AS27" s="98" t="e">
        <f ca="true">+IF(AND(ISNUMBER(OFFSET('Sanitation Data'!$H$11,0,10*ROW('Sanitation Data'!H21))),'Data Summary'!DH27="Yes"),OFFSET('Sanitation Data'!$H$11,0,10*ROW('Sanitation Data'!H21)),NA())</f>
        <v>#N/A</v>
      </c>
      <c r="AT27" s="98" t="e">
        <f ca="true">+IF(AND(ISNUMBER(OFFSET('Sanitation Data'!$H$12,0,10*ROW('Sanitation Data'!H21))),'Data Summary'!DI27="Yes"),OFFSET('Sanitation Data'!$H$12,0,10*ROW('Sanitation Data'!H21)),NA())</f>
        <v>#N/A</v>
      </c>
      <c r="AU27" s="98" t="e">
        <f ca="true">+IF(AND(ISNUMBER(OFFSET('Sanitation Data'!$I$4,0,10*ROW('Sanitation Data'!I21))),'Data Summary'!DJ27="Yes"),100-OFFSET('Sanitation Data'!$I$4,0,10*ROW('Sanitation Data'!I21)),NA())</f>
        <v>#N/A</v>
      </c>
      <c r="AV27" s="98" t="e">
        <f ca="true">+IF(AND(ISNUMBER(OFFSET('Sanitation Data'!$I$6,0,10*ROW('Sanitation Data'!I21))),'Data Summary'!DK27="Yes"),OFFSET('Sanitation Data'!$I$6,0,10*ROW('Sanitation Data'!I21)),NA())</f>
        <v>#N/A</v>
      </c>
      <c r="AW27" s="98" t="e">
        <f ca="true">+IF(AND(ISNUMBER(OFFSET('Sanitation Data'!$I$10,0,10*ROW('Sanitation Data'!I21))),'Data Summary'!DL27="Yes"),OFFSET('Sanitation Data'!$I$10,0,10*ROW('Sanitation Data'!I21)),NA())</f>
        <v>#N/A</v>
      </c>
      <c r="AX27" s="98" t="e">
        <f ca="true">+IF(AND(ISNUMBER(OFFSET('Sanitation Data'!$I$11,0,10*ROW('Sanitation Data'!I21))),'Data Summary'!DM27="Yes"),OFFSET('Sanitation Data'!$I$11,0,10*ROW('Sanitation Data'!I21)),NA())</f>
        <v>#N/A</v>
      </c>
      <c r="AY27" s="98" t="e">
        <f ca="true">+IF(AND(ISNUMBER(OFFSET('Sanitation Data'!$I$12,0,10*ROW('Sanitation Data'!I21))),'Data Summary'!DN27="Yes"),OFFSET('Sanitation Data'!$I$12,0,10*ROW('Sanitation Data'!I21)),NA())</f>
        <v>#N/A</v>
      </c>
      <c r="AZ27" s="99" t="e">
        <f ca="true">+IF(AND(ISNUMBER(OFFSET('Hygiene Data'!$D$5,0,10*ROW('Hygiene Data'!D21))),'Data Summary'!DO27="Yes"),OFFSET('Hygiene Data'!$D$5,0,10*ROW('Hygiene Data'!D21)),NA())</f>
        <v>#N/A</v>
      </c>
      <c r="BA27" s="99" t="e">
        <f ca="true">+IF(AND(ISNUMBER(OFFSET('Hygiene Data'!$D$7,0,10*ROW('Hygiene Data'!D21))),'Data Summary'!DP27="Yes"),OFFSET('Hygiene Data'!$D$7,0,10*ROW('Hygiene Data'!D21)),NA())</f>
        <v>#N/A</v>
      </c>
      <c r="BB27" s="99" t="e">
        <f ca="true">+IF(AND(ISNUMBER(OFFSET('Hygiene Data'!$D$9,0,10*ROW('Hygiene Data'!D21))),'Data Summary'!DQ27="Yes"),OFFSET('Hygiene Data'!$D$9,0,10*ROW('Hygiene Data'!D21)),NA())</f>
        <v>#N/A</v>
      </c>
      <c r="BC27" s="99" t="e">
        <f ca="true">+IF(AND(ISNUMBER(OFFSET('Hygiene Data'!$E$5,0,10*ROW('Hygiene Data'!E21))),'Data Summary'!DR27="Yes"),OFFSET('Hygiene Data'!$E$5,0,10*ROW('Hygiene Data'!E21)),NA())</f>
        <v>#N/A</v>
      </c>
      <c r="BD27" s="99" t="e">
        <f ca="true">+IF(AND(ISNUMBER(OFFSET('Hygiene Data'!$E$7,0,10*ROW('Hygiene Data'!E21))),'Data Summary'!DS27="Yes"),OFFSET('Hygiene Data'!$E$7,0,10*ROW('Hygiene Data'!E21)),NA())</f>
        <v>#N/A</v>
      </c>
      <c r="BE27" s="99" t="e">
        <f ca="true">+IF(AND(ISNUMBER(OFFSET('Hygiene Data'!$E$9,0,10*ROW('Hygiene Data'!E21))),'Data Summary'!DT27="Yes"),OFFSET('Hygiene Data'!$E$9,0,10*ROW('Hygiene Data'!E21)),NA())</f>
        <v>#N/A</v>
      </c>
      <c r="BF27" s="99" t="e">
        <f ca="true">+IF(AND(ISNUMBER(OFFSET('Hygiene Data'!$F$5,0,10*ROW('Hygiene Data'!F21))),'Data Summary'!DU27="Yes"),OFFSET('Hygiene Data'!$F$5,0,10*ROW('Hygiene Data'!F21)),NA())</f>
        <v>#N/A</v>
      </c>
      <c r="BG27" s="99" t="e">
        <f ca="true">+IF(AND(ISNUMBER(OFFSET('Hygiene Data'!$F$7,0,10*ROW('Hygiene Data'!F21))),'Data Summary'!DV27="Yes"),OFFSET('Hygiene Data'!$F$7,0,10*ROW('Hygiene Data'!F21)),NA())</f>
        <v>#N/A</v>
      </c>
      <c r="BH27" s="99" t="e">
        <f ca="true">+IF(AND(ISNUMBER(OFFSET('Hygiene Data'!$F$9,0,10*ROW('Hygiene Data'!F21))),'Data Summary'!DW27="Yes"),OFFSET('Hygiene Data'!$F$9,0,10*ROW('Hygiene Data'!F21)),NA())</f>
        <v>#N/A</v>
      </c>
      <c r="BI27" s="99" t="e">
        <f ca="true">+IF(AND(ISNUMBER(OFFSET('Hygiene Data'!$G$5,0,10*ROW('Hygiene Data'!G21))),'Data Summary'!DX27="Yes"),OFFSET('Hygiene Data'!$G$5,0,10*ROW('Hygiene Data'!G21)),NA())</f>
        <v>#N/A</v>
      </c>
      <c r="BJ27" s="99" t="e">
        <f ca="true">+IF(AND(ISNUMBER(OFFSET('Hygiene Data'!$G$7,0,10*ROW('Hygiene Data'!G21))),'Data Summary'!DY27="Yes"),OFFSET('Hygiene Data'!$G$7,0,10*ROW('Hygiene Data'!G21)),NA())</f>
        <v>#N/A</v>
      </c>
      <c r="BK27" s="99" t="e">
        <f ca="true">+IF(AND(ISNUMBER(OFFSET('Hygiene Data'!$G$9,0,10*ROW('Hygiene Data'!G21))),'Data Summary'!DZ27="Yes"),OFFSET('Hygiene Data'!$G$9,0,10*ROW('Hygiene Data'!G21)),NA())</f>
        <v>#N/A</v>
      </c>
      <c r="BL27" s="99" t="e">
        <f ca="true">+IF(AND(ISNUMBER(OFFSET('Hygiene Data'!$H$5,0,10*ROW('Hygiene Data'!H21))),'Data Summary'!EA27="Yes"),OFFSET('Hygiene Data'!$H$5,0,10*ROW('Hygiene Data'!H21)),NA())</f>
        <v>#N/A</v>
      </c>
      <c r="BM27" s="99" t="e">
        <f ca="true">+IF(AND(ISNUMBER(OFFSET('Hygiene Data'!$H$7,0,10*ROW('Hygiene Data'!H21))),'Data Summary'!EB27="Yes"),OFFSET('Hygiene Data'!$H$7,0,10*ROW('Hygiene Data'!H21)),NA())</f>
        <v>#N/A</v>
      </c>
      <c r="BN27" s="99" t="e">
        <f ca="true">+IF(AND(ISNUMBER(OFFSET('Hygiene Data'!$H$9,0,10*ROW('Hygiene Data'!H21))),'Data Summary'!EC27="Yes"),OFFSET('Hygiene Data'!$H$9,0,10*ROW('Hygiene Data'!H21)),NA())</f>
        <v>#N/A</v>
      </c>
      <c r="BO27" s="99" t="e">
        <f ca="true">+IF(AND(ISNUMBER(OFFSET('Hygiene Data'!$I$5,0,10*ROW('Hygiene Data'!I21))),'Data Summary'!ED27="Yes"),OFFSET('Hygiene Data'!$I$5,0,10*ROW('Hygiene Data'!I21)),NA())</f>
        <v>#N/A</v>
      </c>
      <c r="BP27" s="99" t="e">
        <f ca="true">+IF(AND(ISNUMBER(OFFSET('Hygiene Data'!$I$7,0,10*ROW('Hygiene Data'!I21))),'Data Summary'!EE27="Yes"),OFFSET('Hygiene Data'!$I$7,0,10*ROW('Hygiene Data'!I21)),NA())</f>
        <v>#N/A</v>
      </c>
      <c r="BQ27" s="99" t="e">
        <f ca="true">+IF(AND(ISNUMBER(OFFSET('Hygiene Data'!$I$9,0,10*ROW('Hygiene Data'!I21))),'Data Summary'!EF27="Yes"),OFFSET('Hygiene Data'!$I$9,0,10*ROW('Hygiene Data'!I21)),NA())</f>
        <v>#N/A</v>
      </c>
    </row>
    <row xmlns:x14ac="http://schemas.microsoft.com/office/spreadsheetml/2009/9/ac" r="28" x14ac:dyDescent="0.2">
      <c r="A28" s="363" t="str">
        <f ca="true">+RIGHT('Data Summary'!A28,LEN('Data Summary'!A28)-9)</f>
        <v>EMIS</v>
      </c>
      <c r="B28" s="38" t="str">
        <f ca="true">+IF(ISTEXT('Data Summary'!B28),'Data Summary'!B28,"")</f>
        <v>EMIS</v>
      </c>
      <c r="C28" s="361">
        <f ca="true">+VALUE('Data Summary'!C28)</f>
        <v>2015</v>
      </c>
      <c r="D28" s="97">
        <f ca="true">+IF(AND(ISNUMBER(OFFSET('Water Data'!$D$4,0,10*ROW('Water Data'!D22))),'Data Summary'!BS28="Yes"),100-OFFSET('Water Data'!$D$4,0,10*ROW('Water Data'!D22)),NA())</f>
        <v>96.091239999999999</v>
      </c>
      <c r="E28" s="97">
        <f ca="true">+IF(AND(ISNUMBER(OFFSET('Water Data'!$D$6,0,10*ROW('Water Data'!D22))),'Data Summary'!BT28="Yes"),OFFSET('Water Data'!$D$6,0,10*ROW('Water Data'!D22)),NA())</f>
        <v>87.969090000000008</v>
      </c>
      <c r="F28" s="97" t="e">
        <f ca="true">+IF(AND(ISNUMBER(OFFSET('Water Data'!$D$9,0,10*ROW('Water Data'!D22))),'Data Summary'!BU28="Yes"),OFFSET('Water Data'!$D$9,0,10*ROW('Water Data'!D22)),NA())</f>
        <v>#N/A</v>
      </c>
      <c r="G28" s="97">
        <f ca="true">+IF(AND(ISNUMBER(OFFSET('Water Data'!$E$4,0,10*ROW('Water Data'!E22))),'Data Summary'!BV28="Yes"),100-OFFSET('Water Data'!$E$4,0,10*ROW('Water Data'!E22)),NA())</f>
        <v>98.44</v>
      </c>
      <c r="H28" s="97">
        <f ca="true">+IF(AND(ISNUMBER(OFFSET('Water Data'!$E$6,0,10*ROW('Water Data'!E22))),'Data Summary'!BW28="Yes"),OFFSET('Water Data'!$E$6,0,10*ROW('Water Data'!E22)),NA())</f>
        <v>90.02</v>
      </c>
      <c r="I28" s="97" t="e">
        <f ca="true">+IF(AND(ISNUMBER(OFFSET('Water Data'!$E$9,0,10*ROW('Water Data'!E22))),'Data Summary'!BX28="Yes"),OFFSET('Water Data'!$E$9,0,10*ROW('Water Data'!E22)),NA())</f>
        <v>#N/A</v>
      </c>
      <c r="J28" s="97">
        <f ca="true">+IF(AND(ISNUMBER(OFFSET('Water Data'!$F$4,0,10*ROW('Water Data'!F22))),'Data Summary'!BY28="Yes"),100-OFFSET('Water Data'!$F$4,0,10*ROW('Water Data'!F22)),NA())</f>
        <v>95.68</v>
      </c>
      <c r="K28" s="97">
        <f ca="true">+IF(AND(ISNUMBER(OFFSET('Water Data'!$F$6,0,10*ROW('Water Data'!F22))),'Data Summary'!BZ28="Yes"),OFFSET('Water Data'!$F$6,0,10*ROW('Water Data'!F22)),NA())</f>
        <v>87.61</v>
      </c>
      <c r="L28" s="97" t="e">
        <f ca="true">+IF(AND(ISNUMBER(OFFSET('Water Data'!$F$9,0,10*ROW('Water Data'!F22))),'Data Summary'!CA28="Yes"),OFFSET('Water Data'!$F$9,0,10*ROW('Water Data'!F22)),NA())</f>
        <v>#N/A</v>
      </c>
      <c r="M28" s="97" t="e">
        <f ca="true">+IF(AND(ISNUMBER(OFFSET('Water Data'!$G$4,0,10*ROW('Water Data'!G22))),'Data Summary'!CB28="Yes"),100-OFFSET('Water Data'!$G$4,0,10*ROW('Water Data'!G22)),NA())</f>
        <v>#N/A</v>
      </c>
      <c r="N28" s="97" t="e">
        <f ca="true">+IF(AND(ISNUMBER(OFFSET('Water Data'!$G$6,0,10*ROW('Water Data'!G22))),'Data Summary'!CC28="Yes"),OFFSET('Water Data'!$G$6,0,10*ROW('Water Data'!G22)),NA())</f>
        <v>#N/A</v>
      </c>
      <c r="O28" s="97" t="e">
        <f ca="true">+IF(AND(ISNUMBER(OFFSET('Water Data'!$G$9,0,10*ROW('Water Data'!G22))),'Data Summary'!CD28="Yes"),OFFSET('Water Data'!$G$9,0,10*ROW('Water Data'!G22)),NA())</f>
        <v>#N/A</v>
      </c>
      <c r="P28" s="97">
        <f ca="true">+IF(AND(ISNUMBER(OFFSET('Water Data'!$H$4,0,10*ROW('Water Data'!H22))),'Data Summary'!CE28="Yes"),100-OFFSET('Water Data'!$H$4,0,10*ROW('Water Data'!H22)),NA())</f>
        <v>96.09757844056989</v>
      </c>
      <c r="Q28" s="97">
        <f ca="true">+IF(AND(ISNUMBER(OFFSET('Water Data'!$H$6,0,10*ROW('Water Data'!H22))),'Data Summary'!CF28="Yes"),OFFSET('Water Data'!$H$6,0,10*ROW('Water Data'!H22)),NA())</f>
        <v>87.974624652816459</v>
      </c>
      <c r="R28" s="97" t="e">
        <f ca="true">+IF(AND(ISNUMBER(OFFSET('Water Data'!$H$9,0,10*ROW('Water Data'!H22))),'Data Summary'!CG28="Yes"),OFFSET('Water Data'!$H$9,0,10*ROW('Water Data'!H22)),NA())</f>
        <v>#N/A</v>
      </c>
      <c r="S28" s="97">
        <f ca="true">+IF(AND(ISNUMBER(OFFSET('Water Data'!$I$4,0,10*ROW('Water Data'!I22))),'Data Summary'!CH28="Yes"),100-OFFSET('Water Data'!$I$4,0,10*ROW('Water Data'!I22)),NA())</f>
        <v>98.56</v>
      </c>
      <c r="T28" s="97" t="e">
        <f ca="true">+IF(AND(ISNUMBER(OFFSET('Water Data'!$I$6,0,10*ROW('Water Data'!I22))),'Data Summary'!CI28="Yes"),OFFSET('Water Data'!$I$6,0,10*ROW('Water Data'!I22)),NA())</f>
        <v>#N/A</v>
      </c>
      <c r="U28" s="97" t="e">
        <f ca="true">+IF(AND(ISNUMBER(OFFSET('Water Data'!$I$9,0,10*ROW('Water Data'!I22))),'Data Summary'!CJ28="Yes"),OFFSET('Water Data'!$I$9,0,10*ROW('Water Data'!I22)),NA())</f>
        <v>#N/A</v>
      </c>
      <c r="V28" s="98">
        <f ca="true">+IF(AND(ISNUMBER(OFFSET('Sanitation Data'!$D$4,0,10*ROW('Sanitation Data'!D22))),'Data Summary'!CK28="Yes"),100-OFFSET('Sanitation Data'!$D$4,0,10*ROW('Sanitation Data'!D22)),NA())</f>
        <v>93.08</v>
      </c>
      <c r="W28" s="98" t="e">
        <f ca="true">+IF(AND(ISNUMBER(OFFSET('Sanitation Data'!$D$6,0,10*ROW('Sanitation Data'!D22))),'Data Summary'!CL28="Yes"),OFFSET('Sanitation Data'!$D$6,0,10*ROW('Sanitation Data'!D22)),NA())</f>
        <v>#N/A</v>
      </c>
      <c r="X28" s="98" t="e">
        <f ca="true">+IF(AND(ISNUMBER(OFFSET('Sanitation Data'!$D$10,0,10*ROW('Sanitation Data'!D22))),'Data Summary'!CM28="Yes"),OFFSET('Sanitation Data'!$D$10,0,10*ROW('Sanitation Data'!D22)),NA())</f>
        <v>#N/A</v>
      </c>
      <c r="Y28" s="98" t="e">
        <f ca="true">+IF(AND(ISNUMBER(OFFSET('Sanitation Data'!$D$11,0,10*ROW('Sanitation Data'!D22))),'Data Summary'!CN28="Yes"),OFFSET('Sanitation Data'!$D$11,0,10*ROW('Sanitation Data'!D22)),NA())</f>
        <v>#N/A</v>
      </c>
      <c r="Z28" s="98" t="e">
        <f ca="true">+IF(AND(ISNUMBER(OFFSET('Sanitation Data'!$D$12,0,10*ROW('Sanitation Data'!D22))),'Data Summary'!CO28="Yes"),OFFSET('Sanitation Data'!$D$12,0,10*ROW('Sanitation Data'!D22)),NA())</f>
        <v>#N/A</v>
      </c>
      <c r="AA28" s="98">
        <f ca="true">+IF(AND(ISNUMBER(OFFSET('Sanitation Data'!$E$4,0,10*ROW('Sanitation Data'!E22))),'Data Summary'!CP28="Yes"),100-OFFSET('Sanitation Data'!$E$4,0,10*ROW('Sanitation Data'!E22)),NA())</f>
        <v>97.75</v>
      </c>
      <c r="AB28" s="98" t="e">
        <f ca="true">+IF(AND(ISNUMBER(OFFSET('Sanitation Data'!$E$6,0,10*ROW('Sanitation Data'!E22))),'Data Summary'!CQ28="Yes"),OFFSET('Sanitation Data'!$E$6,0,10*ROW('Sanitation Data'!E22)),NA())</f>
        <v>#N/A</v>
      </c>
      <c r="AC28" s="98" t="e">
        <f ca="true">+IF(AND(ISNUMBER(OFFSET('Sanitation Data'!$E$10,0,10*ROW('Sanitation Data'!E22))),'Data Summary'!CR28="Yes"),OFFSET('Sanitation Data'!$E$10,0,10*ROW('Sanitation Data'!E22)),NA())</f>
        <v>#N/A</v>
      </c>
      <c r="AD28" s="98" t="e">
        <f ca="true">+IF(AND(ISNUMBER(OFFSET('Sanitation Data'!$E$11,0,10*ROW('Sanitation Data'!E22))),'Data Summary'!CS28="Yes"),OFFSET('Sanitation Data'!$E$11,0,10*ROW('Sanitation Data'!E22)),NA())</f>
        <v>#N/A</v>
      </c>
      <c r="AE28" s="98" t="e">
        <f ca="true">+IF(AND(ISNUMBER(OFFSET('Sanitation Data'!$E$12,0,10*ROW('Sanitation Data'!E22))),'Data Summary'!CT28="Yes"),OFFSET('Sanitation Data'!$E$12,0,10*ROW('Sanitation Data'!E22)),NA())</f>
        <v>#N/A</v>
      </c>
      <c r="AF28" s="98">
        <f ca="true">+IF(AND(ISNUMBER(OFFSET('Sanitation Data'!$F$4,0,10*ROW('Sanitation Data'!F22))),'Data Summary'!CU28="Yes"),100-OFFSET('Sanitation Data'!$F$4,0,10*ROW('Sanitation Data'!F22)),NA())</f>
        <v>95.05</v>
      </c>
      <c r="AG28" s="98" t="e">
        <f ca="true">+IF(AND(ISNUMBER(OFFSET('Sanitation Data'!$F$6,0,10*ROW('Sanitation Data'!F22))),'Data Summary'!CV28="Yes"),OFFSET('Sanitation Data'!$F$6,0,10*ROW('Sanitation Data'!F22)),NA())</f>
        <v>#N/A</v>
      </c>
      <c r="AH28" s="98" t="e">
        <f ca="true">+IF(AND(ISNUMBER(OFFSET('Sanitation Data'!$F$10,0,10*ROW('Sanitation Data'!F22))),'Data Summary'!CW28="Yes"),OFFSET('Sanitation Data'!$F$10,0,10*ROW('Sanitation Data'!F22)),NA())</f>
        <v>#N/A</v>
      </c>
      <c r="AI28" s="98" t="e">
        <f ca="true">+IF(AND(ISNUMBER(OFFSET('Sanitation Data'!$F$11,0,10*ROW('Sanitation Data'!F22))),'Data Summary'!CX28="Yes"),OFFSET('Sanitation Data'!$F$11,0,10*ROW('Sanitation Data'!F22)),NA())</f>
        <v>#N/A</v>
      </c>
      <c r="AJ28" s="98" t="e">
        <f ca="true">+IF(AND(ISNUMBER(OFFSET('Sanitation Data'!$F$12,0,10*ROW('Sanitation Data'!F22))),'Data Summary'!CY28="Yes"),OFFSET('Sanitation Data'!$F$12,0,10*ROW('Sanitation Data'!F22)),NA())</f>
        <v>#N/A</v>
      </c>
      <c r="AK28" s="98" t="e">
        <f ca="true">+IF(AND(ISNUMBER(OFFSET('Sanitation Data'!$G$4,0,10*ROW('Sanitation Data'!G22))),'Data Summary'!CZ28="Yes"),100-OFFSET('Sanitation Data'!$G$4,0,10*ROW('Sanitation Data'!G22)),NA())</f>
        <v>#N/A</v>
      </c>
      <c r="AL28" s="98" t="e">
        <f ca="true">+IF(AND(ISNUMBER(OFFSET('Sanitation Data'!$G$6,0,10*ROW('Sanitation Data'!G22))),'Data Summary'!DA28="Yes"),OFFSET('Sanitation Data'!$G$6,0,10*ROW('Sanitation Data'!G22)),NA())</f>
        <v>#N/A</v>
      </c>
      <c r="AM28" s="98" t="e">
        <f ca="true">+IF(AND(ISNUMBER(OFFSET('Sanitation Data'!$G$10,0,10*ROW('Sanitation Data'!G22))),'Data Summary'!DB28="Yes"),OFFSET('Sanitation Data'!$G$10,0,10*ROW('Sanitation Data'!G22)),NA())</f>
        <v>#N/A</v>
      </c>
      <c r="AN28" s="98" t="e">
        <f ca="true">+IF(AND(ISNUMBER(OFFSET('Sanitation Data'!$G$11,0,10*ROW('Sanitation Data'!G22))),'Data Summary'!DC28="Yes"),OFFSET('Sanitation Data'!$G$11,0,10*ROW('Sanitation Data'!G22)),NA())</f>
        <v>#N/A</v>
      </c>
      <c r="AO28" s="98" t="e">
        <f ca="true">+IF(AND(ISNUMBER(OFFSET('Sanitation Data'!$G$12,0,10*ROW('Sanitation Data'!G22))),'Data Summary'!DD28="Yes"),OFFSET('Sanitation Data'!$G$12,0,10*ROW('Sanitation Data'!G22)),NA())</f>
        <v>#N/A</v>
      </c>
      <c r="AP28" s="98" t="e">
        <f ca="true">+IF(AND(ISNUMBER(OFFSET('Sanitation Data'!$H$4,0,10*ROW('Sanitation Data'!H22))),'Data Summary'!DE28="Yes"),100-OFFSET('Sanitation Data'!$H$4,0,10*ROW('Sanitation Data'!H22)),NA())</f>
        <v>#N/A</v>
      </c>
      <c r="AQ28" s="98" t="e">
        <f ca="true">+IF(AND(ISNUMBER(OFFSET('Sanitation Data'!$H$6,0,10*ROW('Sanitation Data'!H22))),'Data Summary'!DF28="Yes"),OFFSET('Sanitation Data'!$H$6,0,10*ROW('Sanitation Data'!H22)),NA())</f>
        <v>#N/A</v>
      </c>
      <c r="AR28" s="98" t="e">
        <f ca="true">+IF(AND(ISNUMBER(OFFSET('Sanitation Data'!$H$10,0,10*ROW('Sanitation Data'!H22))),'Data Summary'!DG28="Yes"),OFFSET('Sanitation Data'!$H$10,0,10*ROW('Sanitation Data'!H22)),NA())</f>
        <v>#N/A</v>
      </c>
      <c r="AS28" s="98" t="e">
        <f ca="true">+IF(AND(ISNUMBER(OFFSET('Sanitation Data'!$H$11,0,10*ROW('Sanitation Data'!H22))),'Data Summary'!DH28="Yes"),OFFSET('Sanitation Data'!$H$11,0,10*ROW('Sanitation Data'!H22)),NA())</f>
        <v>#N/A</v>
      </c>
      <c r="AT28" s="98" t="e">
        <f ca="true">+IF(AND(ISNUMBER(OFFSET('Sanitation Data'!$H$12,0,10*ROW('Sanitation Data'!H22))),'Data Summary'!DI28="Yes"),OFFSET('Sanitation Data'!$H$12,0,10*ROW('Sanitation Data'!H22)),NA())</f>
        <v>#N/A</v>
      </c>
      <c r="AU28" s="98" t="e">
        <f ca="true">+IF(AND(ISNUMBER(OFFSET('Sanitation Data'!$I$4,0,10*ROW('Sanitation Data'!I22))),'Data Summary'!DJ28="Yes"),100-OFFSET('Sanitation Data'!$I$4,0,10*ROW('Sanitation Data'!I22)),NA())</f>
        <v>#N/A</v>
      </c>
      <c r="AV28" s="98" t="e">
        <f ca="true">+IF(AND(ISNUMBER(OFFSET('Sanitation Data'!$I$6,0,10*ROW('Sanitation Data'!I22))),'Data Summary'!DK28="Yes"),OFFSET('Sanitation Data'!$I$6,0,10*ROW('Sanitation Data'!I22)),NA())</f>
        <v>#N/A</v>
      </c>
      <c r="AW28" s="98" t="e">
        <f ca="true">+IF(AND(ISNUMBER(OFFSET('Sanitation Data'!$I$10,0,10*ROW('Sanitation Data'!I22))),'Data Summary'!DL28="Yes"),OFFSET('Sanitation Data'!$I$10,0,10*ROW('Sanitation Data'!I22)),NA())</f>
        <v>#N/A</v>
      </c>
      <c r="AX28" s="98" t="e">
        <f ca="true">+IF(AND(ISNUMBER(OFFSET('Sanitation Data'!$I$11,0,10*ROW('Sanitation Data'!I22))),'Data Summary'!DM28="Yes"),OFFSET('Sanitation Data'!$I$11,0,10*ROW('Sanitation Data'!I22)),NA())</f>
        <v>#N/A</v>
      </c>
      <c r="AY28" s="98" t="e">
        <f ca="true">+IF(AND(ISNUMBER(OFFSET('Sanitation Data'!$I$12,0,10*ROW('Sanitation Data'!I22))),'Data Summary'!DN28="Yes"),OFFSET('Sanitation Data'!$I$12,0,10*ROW('Sanitation Data'!I22)),NA())</f>
        <v>#N/A</v>
      </c>
      <c r="AZ28" s="99">
        <f ca="true">+IF(AND(ISNUMBER(OFFSET('Hygiene Data'!$D$5,0,10*ROW('Hygiene Data'!D22))),'Data Summary'!DO28="Yes"),OFFSET('Hygiene Data'!$D$5,0,10*ROW('Hygiene Data'!D22)),NA())</f>
        <v>46.023552240218642</v>
      </c>
      <c r="BA28" s="99" t="e">
        <f ca="true">+IF(AND(ISNUMBER(OFFSET('Hygiene Data'!$D$7,0,10*ROW('Hygiene Data'!D22))),'Data Summary'!DP28="Yes"),OFFSET('Hygiene Data'!$D$7,0,10*ROW('Hygiene Data'!D22)),NA())</f>
        <v>#N/A</v>
      </c>
      <c r="BB28" s="99" t="e">
        <f ca="true">+IF(AND(ISNUMBER(OFFSET('Hygiene Data'!$D$9,0,10*ROW('Hygiene Data'!D22))),'Data Summary'!DQ28="Yes"),OFFSET('Hygiene Data'!$D$9,0,10*ROW('Hygiene Data'!D22)),NA())</f>
        <v>#N/A</v>
      </c>
      <c r="BC28" s="99" t="e">
        <f ca="true">+IF(AND(ISNUMBER(OFFSET('Hygiene Data'!$E$5,0,10*ROW('Hygiene Data'!E22))),'Data Summary'!DR28="Yes"),OFFSET('Hygiene Data'!$E$5,0,10*ROW('Hygiene Data'!E22)),NA())</f>
        <v>#N/A</v>
      </c>
      <c r="BD28" s="99" t="e">
        <f ca="true">+IF(AND(ISNUMBER(OFFSET('Hygiene Data'!$E$7,0,10*ROW('Hygiene Data'!E22))),'Data Summary'!DS28="Yes"),OFFSET('Hygiene Data'!$E$7,0,10*ROW('Hygiene Data'!E22)),NA())</f>
        <v>#N/A</v>
      </c>
      <c r="BE28" s="99" t="e">
        <f ca="true">+IF(AND(ISNUMBER(OFFSET('Hygiene Data'!$E$9,0,10*ROW('Hygiene Data'!E22))),'Data Summary'!DT28="Yes"),OFFSET('Hygiene Data'!$E$9,0,10*ROW('Hygiene Data'!E22)),NA())</f>
        <v>#N/A</v>
      </c>
      <c r="BF28" s="99" t="e">
        <f ca="true">+IF(AND(ISNUMBER(OFFSET('Hygiene Data'!$F$5,0,10*ROW('Hygiene Data'!F22))),'Data Summary'!DU28="Yes"),OFFSET('Hygiene Data'!$F$5,0,10*ROW('Hygiene Data'!F22)),NA())</f>
        <v>#N/A</v>
      </c>
      <c r="BG28" s="99" t="e">
        <f ca="true">+IF(AND(ISNUMBER(OFFSET('Hygiene Data'!$F$7,0,10*ROW('Hygiene Data'!F22))),'Data Summary'!DV28="Yes"),OFFSET('Hygiene Data'!$F$7,0,10*ROW('Hygiene Data'!F22)),NA())</f>
        <v>#N/A</v>
      </c>
      <c r="BH28" s="99" t="e">
        <f ca="true">+IF(AND(ISNUMBER(OFFSET('Hygiene Data'!$F$9,0,10*ROW('Hygiene Data'!F22))),'Data Summary'!DW28="Yes"),OFFSET('Hygiene Data'!$F$9,0,10*ROW('Hygiene Data'!F22)),NA())</f>
        <v>#N/A</v>
      </c>
      <c r="BI28" s="99" t="e">
        <f ca="true">+IF(AND(ISNUMBER(OFFSET('Hygiene Data'!$G$5,0,10*ROW('Hygiene Data'!G22))),'Data Summary'!DX28="Yes"),OFFSET('Hygiene Data'!$G$5,0,10*ROW('Hygiene Data'!G22)),NA())</f>
        <v>#N/A</v>
      </c>
      <c r="BJ28" s="99" t="e">
        <f ca="true">+IF(AND(ISNUMBER(OFFSET('Hygiene Data'!$G$7,0,10*ROW('Hygiene Data'!G22))),'Data Summary'!DY28="Yes"),OFFSET('Hygiene Data'!$G$7,0,10*ROW('Hygiene Data'!G22)),NA())</f>
        <v>#N/A</v>
      </c>
      <c r="BK28" s="99" t="e">
        <f ca="true">+IF(AND(ISNUMBER(OFFSET('Hygiene Data'!$G$9,0,10*ROW('Hygiene Data'!G22))),'Data Summary'!DZ28="Yes"),OFFSET('Hygiene Data'!$G$9,0,10*ROW('Hygiene Data'!G22)),NA())</f>
        <v>#N/A</v>
      </c>
      <c r="BL28" s="99">
        <f ca="true">+IF(AND(ISNUMBER(OFFSET('Hygiene Data'!$H$5,0,10*ROW('Hygiene Data'!H22))),'Data Summary'!EA28="Yes"),OFFSET('Hygiene Data'!$H$5,0,10*ROW('Hygiene Data'!H22)),NA())</f>
        <v>44.31</v>
      </c>
      <c r="BM28" s="99" t="e">
        <f ca="true">+IF(AND(ISNUMBER(OFFSET('Hygiene Data'!$H$7,0,10*ROW('Hygiene Data'!H22))),'Data Summary'!EB28="Yes"),OFFSET('Hygiene Data'!$H$7,0,10*ROW('Hygiene Data'!H22)),NA())</f>
        <v>#N/A</v>
      </c>
      <c r="BN28" s="99" t="e">
        <f ca="true">+IF(AND(ISNUMBER(OFFSET('Hygiene Data'!$H$9,0,10*ROW('Hygiene Data'!H22))),'Data Summary'!EC28="Yes"),OFFSET('Hygiene Data'!$H$9,0,10*ROW('Hygiene Data'!H22)),NA())</f>
        <v>#N/A</v>
      </c>
      <c r="BO28" s="99">
        <f ca="true">+IF(AND(ISNUMBER(OFFSET('Hygiene Data'!$I$5,0,10*ROW('Hygiene Data'!I22))),'Data Summary'!ED28="Yes"),OFFSET('Hygiene Data'!$I$5,0,10*ROW('Hygiene Data'!I22)),NA())</f>
        <v>56.15</v>
      </c>
      <c r="BP28" s="99" t="e">
        <f ca="true">+IF(AND(ISNUMBER(OFFSET('Hygiene Data'!$I$7,0,10*ROW('Hygiene Data'!I22))),'Data Summary'!EE28="Yes"),OFFSET('Hygiene Data'!$I$7,0,10*ROW('Hygiene Data'!I22)),NA())</f>
        <v>#N/A</v>
      </c>
      <c r="BQ28" s="99" t="e">
        <f ca="true">+IF(AND(ISNUMBER(OFFSET('Hygiene Data'!$I$9,0,10*ROW('Hygiene Data'!I22))),'Data Summary'!EF28="Yes"),OFFSET('Hygiene Data'!$I$9,0,10*ROW('Hygiene Data'!I22)),NA())</f>
        <v>#N/A</v>
      </c>
    </row>
    <row xmlns:x14ac="http://schemas.microsoft.com/office/spreadsheetml/2009/9/ac" r="29" x14ac:dyDescent="0.2">
      <c r="A29" s="363" t="str">
        <f ca="true">+RIGHT('Data Summary'!A29,LEN('Data Summary'!A29)-9)</f>
        <v>ASER</v>
      </c>
      <c r="B29" s="38" t="str">
        <f ca="true">+IF(ISTEXT('Data Summary'!B29),'Data Summary'!B29,"")</f>
        <v>Survey</v>
      </c>
      <c r="C29" s="361">
        <f ca="true">+VALUE('Data Summary'!C29)</f>
        <v>2016</v>
      </c>
      <c r="D29" s="97" t="e">
        <f ca="true">+IF(AND(ISNUMBER(OFFSET('Water Data'!$D$4,0,10*ROW('Water Data'!D23))),'Data Summary'!BS29="Yes"),100-OFFSET('Water Data'!$D$4,0,10*ROW('Water Data'!D23)),NA())</f>
        <v>#N/A</v>
      </c>
      <c r="E29" s="97" t="e">
        <f ca="true">+IF(AND(ISNUMBER(OFFSET('Water Data'!$D$6,0,10*ROW('Water Data'!D23))),'Data Summary'!BT29="Yes"),OFFSET('Water Data'!$D$6,0,10*ROW('Water Data'!D23)),NA())</f>
        <v>#N/A</v>
      </c>
      <c r="F29" s="97" t="e">
        <f ca="true">+IF(AND(ISNUMBER(OFFSET('Water Data'!$D$9,0,10*ROW('Water Data'!D23))),'Data Summary'!BU29="Yes"),OFFSET('Water Data'!$D$9,0,10*ROW('Water Data'!D23)),NA())</f>
        <v>#N/A</v>
      </c>
      <c r="G29" s="97" t="e">
        <f ca="true">+IF(AND(ISNUMBER(OFFSET('Water Data'!$E$4,0,10*ROW('Water Data'!E23))),'Data Summary'!BV29="Yes"),100-OFFSET('Water Data'!$E$4,0,10*ROW('Water Data'!E23)),NA())</f>
        <v>#N/A</v>
      </c>
      <c r="H29" s="97" t="e">
        <f ca="true">+IF(AND(ISNUMBER(OFFSET('Water Data'!$E$6,0,10*ROW('Water Data'!E23))),'Data Summary'!BW29="Yes"),OFFSET('Water Data'!$E$6,0,10*ROW('Water Data'!E23)),NA())</f>
        <v>#N/A</v>
      </c>
      <c r="I29" s="97" t="e">
        <f ca="true">+IF(AND(ISNUMBER(OFFSET('Water Data'!$E$9,0,10*ROW('Water Data'!E23))),'Data Summary'!BX29="Yes"),OFFSET('Water Data'!$E$9,0,10*ROW('Water Data'!E23)),NA())</f>
        <v>#N/A</v>
      </c>
      <c r="J29" s="97" t="e">
        <f ca="true">+IF(AND(ISNUMBER(OFFSET('Water Data'!$F$4,0,10*ROW('Water Data'!F23))),'Data Summary'!BY29="Yes"),100-OFFSET('Water Data'!$F$4,0,10*ROW('Water Data'!F23)),NA())</f>
        <v>#N/A</v>
      </c>
      <c r="K29" s="97" t="e">
        <f ca="true">+IF(AND(ISNUMBER(OFFSET('Water Data'!$F$6,0,10*ROW('Water Data'!F23))),'Data Summary'!BZ29="Yes"),OFFSET('Water Data'!$F$6,0,10*ROW('Water Data'!F23)),NA())</f>
        <v>#N/A</v>
      </c>
      <c r="L29" s="97" t="e">
        <f ca="true">+IF(AND(ISNUMBER(OFFSET('Water Data'!$F$9,0,10*ROW('Water Data'!F23))),'Data Summary'!CA29="Yes"),OFFSET('Water Data'!$F$9,0,10*ROW('Water Data'!F23)),NA())</f>
        <v>#N/A</v>
      </c>
      <c r="M29" s="97" t="e">
        <f ca="true">+IF(AND(ISNUMBER(OFFSET('Water Data'!$G$4,0,10*ROW('Water Data'!G23))),'Data Summary'!CB29="Yes"),100-OFFSET('Water Data'!$G$4,0,10*ROW('Water Data'!G23)),NA())</f>
        <v>#N/A</v>
      </c>
      <c r="N29" s="97" t="e">
        <f ca="true">+IF(AND(ISNUMBER(OFFSET('Water Data'!$G$6,0,10*ROW('Water Data'!G23))),'Data Summary'!CC29="Yes"),OFFSET('Water Data'!$G$6,0,10*ROW('Water Data'!G23)),NA())</f>
        <v>#N/A</v>
      </c>
      <c r="O29" s="97" t="e">
        <f ca="true">+IF(AND(ISNUMBER(OFFSET('Water Data'!$G$9,0,10*ROW('Water Data'!G23))),'Data Summary'!CD29="Yes"),OFFSET('Water Data'!$G$9,0,10*ROW('Water Data'!G23)),NA())</f>
        <v>#N/A</v>
      </c>
      <c r="P29" s="97" t="e">
        <f ca="true">+IF(AND(ISNUMBER(OFFSET('Water Data'!$H$4,0,10*ROW('Water Data'!H23))),'Data Summary'!CE29="Yes"),100-OFFSET('Water Data'!$H$4,0,10*ROW('Water Data'!H23)),NA())</f>
        <v>#N/A</v>
      </c>
      <c r="Q29" s="97" t="e">
        <f ca="true">+IF(AND(ISNUMBER(OFFSET('Water Data'!$H$6,0,10*ROW('Water Data'!H23))),'Data Summary'!CF29="Yes"),OFFSET('Water Data'!$H$6,0,10*ROW('Water Data'!H23)),NA())</f>
        <v>#N/A</v>
      </c>
      <c r="R29" s="97" t="e">
        <f ca="true">+IF(AND(ISNUMBER(OFFSET('Water Data'!$H$9,0,10*ROW('Water Data'!H23))),'Data Summary'!CG29="Yes"),OFFSET('Water Data'!$H$9,0,10*ROW('Water Data'!H23)),NA())</f>
        <v>#N/A</v>
      </c>
      <c r="S29" s="97" t="e">
        <f ca="true">+IF(AND(ISNUMBER(OFFSET('Water Data'!$I$4,0,10*ROW('Water Data'!I23))),'Data Summary'!CH29="Yes"),100-OFFSET('Water Data'!$I$4,0,10*ROW('Water Data'!I23)),NA())</f>
        <v>#N/A</v>
      </c>
      <c r="T29" s="97" t="e">
        <f ca="true">+IF(AND(ISNUMBER(OFFSET('Water Data'!$I$6,0,10*ROW('Water Data'!I23))),'Data Summary'!CI29="Yes"),OFFSET('Water Data'!$I$6,0,10*ROW('Water Data'!I23)),NA())</f>
        <v>#N/A</v>
      </c>
      <c r="U29" s="97" t="e">
        <f ca="true">+IF(AND(ISNUMBER(OFFSET('Water Data'!$I$9,0,10*ROW('Water Data'!I23))),'Data Summary'!CJ29="Yes"),OFFSET('Water Data'!$I$9,0,10*ROW('Water Data'!I23)),NA())</f>
        <v>#N/A</v>
      </c>
      <c r="V29" s="98" t="e">
        <f ca="true">+IF(AND(ISNUMBER(OFFSET('Sanitation Data'!$D$4,0,10*ROW('Sanitation Data'!D23))),'Data Summary'!CK29="Yes"),100-OFFSET('Sanitation Data'!$D$4,0,10*ROW('Sanitation Data'!D23)),NA())</f>
        <v>#N/A</v>
      </c>
      <c r="W29" s="98" t="e">
        <f ca="true">+IF(AND(ISNUMBER(OFFSET('Sanitation Data'!$D$6,0,10*ROW('Sanitation Data'!D23))),'Data Summary'!CL29="Yes"),OFFSET('Sanitation Data'!$D$6,0,10*ROW('Sanitation Data'!D23)),NA())</f>
        <v>#N/A</v>
      </c>
      <c r="X29" s="98" t="e">
        <f ca="true">+IF(AND(ISNUMBER(OFFSET('Sanitation Data'!$D$10,0,10*ROW('Sanitation Data'!D23))),'Data Summary'!CM29="Yes"),OFFSET('Sanitation Data'!$D$10,0,10*ROW('Sanitation Data'!D23)),NA())</f>
        <v>#N/A</v>
      </c>
      <c r="Y29" s="98" t="e">
        <f ca="true">+IF(AND(ISNUMBER(OFFSET('Sanitation Data'!$D$11,0,10*ROW('Sanitation Data'!D23))),'Data Summary'!CN29="Yes"),OFFSET('Sanitation Data'!$D$11,0,10*ROW('Sanitation Data'!D23)),NA())</f>
        <v>#N/A</v>
      </c>
      <c r="Z29" s="98" t="e">
        <f ca="true">+IF(AND(ISNUMBER(OFFSET('Sanitation Data'!$D$12,0,10*ROW('Sanitation Data'!D23))),'Data Summary'!CO29="Yes"),OFFSET('Sanitation Data'!$D$12,0,10*ROW('Sanitation Data'!D23)),NA())</f>
        <v>#N/A</v>
      </c>
      <c r="AA29" s="98" t="e">
        <f ca="true">+IF(AND(ISNUMBER(OFFSET('Sanitation Data'!$E$4,0,10*ROW('Sanitation Data'!E23))),'Data Summary'!CP29="Yes"),100-OFFSET('Sanitation Data'!$E$4,0,10*ROW('Sanitation Data'!E23)),NA())</f>
        <v>#N/A</v>
      </c>
      <c r="AB29" s="98" t="e">
        <f ca="true">+IF(AND(ISNUMBER(OFFSET('Sanitation Data'!$E$6,0,10*ROW('Sanitation Data'!E23))),'Data Summary'!CQ29="Yes"),OFFSET('Sanitation Data'!$E$6,0,10*ROW('Sanitation Data'!E23)),NA())</f>
        <v>#N/A</v>
      </c>
      <c r="AC29" s="98" t="e">
        <f ca="true">+IF(AND(ISNUMBER(OFFSET('Sanitation Data'!$E$10,0,10*ROW('Sanitation Data'!E23))),'Data Summary'!CR29="Yes"),OFFSET('Sanitation Data'!$E$10,0,10*ROW('Sanitation Data'!E23)),NA())</f>
        <v>#N/A</v>
      </c>
      <c r="AD29" s="98" t="e">
        <f ca="true">+IF(AND(ISNUMBER(OFFSET('Sanitation Data'!$E$11,0,10*ROW('Sanitation Data'!E23))),'Data Summary'!CS29="Yes"),OFFSET('Sanitation Data'!$E$11,0,10*ROW('Sanitation Data'!E23)),NA())</f>
        <v>#N/A</v>
      </c>
      <c r="AE29" s="98" t="e">
        <f ca="true">+IF(AND(ISNUMBER(OFFSET('Sanitation Data'!$E$12,0,10*ROW('Sanitation Data'!E23))),'Data Summary'!CT29="Yes"),OFFSET('Sanitation Data'!$E$12,0,10*ROW('Sanitation Data'!E23)),NA())</f>
        <v>#N/A</v>
      </c>
      <c r="AF29" s="98" t="e">
        <f ca="true">+IF(AND(ISNUMBER(OFFSET('Sanitation Data'!$F$4,0,10*ROW('Sanitation Data'!F23))),'Data Summary'!CU29="Yes"),100-OFFSET('Sanitation Data'!$F$4,0,10*ROW('Sanitation Data'!F23)),NA())</f>
        <v>#N/A</v>
      </c>
      <c r="AG29" s="98" t="e">
        <f ca="true">+IF(AND(ISNUMBER(OFFSET('Sanitation Data'!$F$6,0,10*ROW('Sanitation Data'!F23))),'Data Summary'!CV29="Yes"),OFFSET('Sanitation Data'!$F$6,0,10*ROW('Sanitation Data'!F23)),NA())</f>
        <v>#N/A</v>
      </c>
      <c r="AH29" s="98" t="e">
        <f ca="true">+IF(AND(ISNUMBER(OFFSET('Sanitation Data'!$F$10,0,10*ROW('Sanitation Data'!F23))),'Data Summary'!CW29="Yes"),OFFSET('Sanitation Data'!$F$10,0,10*ROW('Sanitation Data'!F23)),NA())</f>
        <v>#N/A</v>
      </c>
      <c r="AI29" s="98" t="e">
        <f ca="true">+IF(AND(ISNUMBER(OFFSET('Sanitation Data'!$F$11,0,10*ROW('Sanitation Data'!F23))),'Data Summary'!CX29="Yes"),OFFSET('Sanitation Data'!$F$11,0,10*ROW('Sanitation Data'!F23)),NA())</f>
        <v>#N/A</v>
      </c>
      <c r="AJ29" s="98" t="e">
        <f ca="true">+IF(AND(ISNUMBER(OFFSET('Sanitation Data'!$F$12,0,10*ROW('Sanitation Data'!F23))),'Data Summary'!CY29="Yes"),OFFSET('Sanitation Data'!$F$12,0,10*ROW('Sanitation Data'!F23)),NA())</f>
        <v>#N/A</v>
      </c>
      <c r="AK29" s="98" t="e">
        <f ca="true">+IF(AND(ISNUMBER(OFFSET('Sanitation Data'!$G$4,0,10*ROW('Sanitation Data'!G23))),'Data Summary'!CZ29="Yes"),100-OFFSET('Sanitation Data'!$G$4,0,10*ROW('Sanitation Data'!G23)),NA())</f>
        <v>#N/A</v>
      </c>
      <c r="AL29" s="98" t="e">
        <f ca="true">+IF(AND(ISNUMBER(OFFSET('Sanitation Data'!$G$6,0,10*ROW('Sanitation Data'!G23))),'Data Summary'!DA29="Yes"),OFFSET('Sanitation Data'!$G$6,0,10*ROW('Sanitation Data'!G23)),NA())</f>
        <v>#N/A</v>
      </c>
      <c r="AM29" s="98" t="e">
        <f ca="true">+IF(AND(ISNUMBER(OFFSET('Sanitation Data'!$G$10,0,10*ROW('Sanitation Data'!G23))),'Data Summary'!DB29="Yes"),OFFSET('Sanitation Data'!$G$10,0,10*ROW('Sanitation Data'!G23)),NA())</f>
        <v>#N/A</v>
      </c>
      <c r="AN29" s="98" t="e">
        <f ca="true">+IF(AND(ISNUMBER(OFFSET('Sanitation Data'!$G$11,0,10*ROW('Sanitation Data'!G23))),'Data Summary'!DC29="Yes"),OFFSET('Sanitation Data'!$G$11,0,10*ROW('Sanitation Data'!G23)),NA())</f>
        <v>#N/A</v>
      </c>
      <c r="AO29" s="98" t="e">
        <f ca="true">+IF(AND(ISNUMBER(OFFSET('Sanitation Data'!$G$12,0,10*ROW('Sanitation Data'!G23))),'Data Summary'!DD29="Yes"),OFFSET('Sanitation Data'!$G$12,0,10*ROW('Sanitation Data'!G23)),NA())</f>
        <v>#N/A</v>
      </c>
      <c r="AP29" s="98" t="e">
        <f ca="true">+IF(AND(ISNUMBER(OFFSET('Sanitation Data'!$H$4,0,10*ROW('Sanitation Data'!H23))),'Data Summary'!DE29="Yes"),100-OFFSET('Sanitation Data'!$H$4,0,10*ROW('Sanitation Data'!H23)),NA())</f>
        <v>#N/A</v>
      </c>
      <c r="AQ29" s="98" t="e">
        <f ca="true">+IF(AND(ISNUMBER(OFFSET('Sanitation Data'!$H$6,0,10*ROW('Sanitation Data'!H23))),'Data Summary'!DF29="Yes"),OFFSET('Sanitation Data'!$H$6,0,10*ROW('Sanitation Data'!H23)),NA())</f>
        <v>#N/A</v>
      </c>
      <c r="AR29" s="98" t="e">
        <f ca="true">+IF(AND(ISNUMBER(OFFSET('Sanitation Data'!$H$10,0,10*ROW('Sanitation Data'!H23))),'Data Summary'!DG29="Yes"),OFFSET('Sanitation Data'!$H$10,0,10*ROW('Sanitation Data'!H23)),NA())</f>
        <v>#N/A</v>
      </c>
      <c r="AS29" s="98" t="e">
        <f ca="true">+IF(AND(ISNUMBER(OFFSET('Sanitation Data'!$H$11,0,10*ROW('Sanitation Data'!H23))),'Data Summary'!DH29="Yes"),OFFSET('Sanitation Data'!$H$11,0,10*ROW('Sanitation Data'!H23)),NA())</f>
        <v>#N/A</v>
      </c>
      <c r="AT29" s="98" t="e">
        <f ca="true">+IF(AND(ISNUMBER(OFFSET('Sanitation Data'!$H$12,0,10*ROW('Sanitation Data'!H23))),'Data Summary'!DI29="Yes"),OFFSET('Sanitation Data'!$H$12,0,10*ROW('Sanitation Data'!H23)),NA())</f>
        <v>#N/A</v>
      </c>
      <c r="AU29" s="98" t="e">
        <f ca="true">+IF(AND(ISNUMBER(OFFSET('Sanitation Data'!$I$4,0,10*ROW('Sanitation Data'!I23))),'Data Summary'!DJ29="Yes"),100-OFFSET('Sanitation Data'!$I$4,0,10*ROW('Sanitation Data'!I23)),NA())</f>
        <v>#N/A</v>
      </c>
      <c r="AV29" s="98" t="e">
        <f ca="true">+IF(AND(ISNUMBER(OFFSET('Sanitation Data'!$I$6,0,10*ROW('Sanitation Data'!I23))),'Data Summary'!DK29="Yes"),OFFSET('Sanitation Data'!$I$6,0,10*ROW('Sanitation Data'!I23)),NA())</f>
        <v>#N/A</v>
      </c>
      <c r="AW29" s="98" t="e">
        <f ca="true">+IF(AND(ISNUMBER(OFFSET('Sanitation Data'!$I$10,0,10*ROW('Sanitation Data'!I23))),'Data Summary'!DL29="Yes"),OFFSET('Sanitation Data'!$I$10,0,10*ROW('Sanitation Data'!I23)),NA())</f>
        <v>#N/A</v>
      </c>
      <c r="AX29" s="98" t="e">
        <f ca="true">+IF(AND(ISNUMBER(OFFSET('Sanitation Data'!$I$11,0,10*ROW('Sanitation Data'!I23))),'Data Summary'!DM29="Yes"),OFFSET('Sanitation Data'!$I$11,0,10*ROW('Sanitation Data'!I23)),NA())</f>
        <v>#N/A</v>
      </c>
      <c r="AY29" s="98" t="e">
        <f ca="true">+IF(AND(ISNUMBER(OFFSET('Sanitation Data'!$I$12,0,10*ROW('Sanitation Data'!I23))),'Data Summary'!DN29="Yes"),OFFSET('Sanitation Data'!$I$12,0,10*ROW('Sanitation Data'!I23)),NA())</f>
        <v>#N/A</v>
      </c>
      <c r="AZ29" s="99" t="e">
        <f ca="true">+IF(AND(ISNUMBER(OFFSET('Hygiene Data'!$D$5,0,10*ROW('Hygiene Data'!D23))),'Data Summary'!DO29="Yes"),OFFSET('Hygiene Data'!$D$5,0,10*ROW('Hygiene Data'!D23)),NA())</f>
        <v>#N/A</v>
      </c>
      <c r="BA29" s="99" t="e">
        <f ca="true">+IF(AND(ISNUMBER(OFFSET('Hygiene Data'!$D$7,0,10*ROW('Hygiene Data'!D23))),'Data Summary'!DP29="Yes"),OFFSET('Hygiene Data'!$D$7,0,10*ROW('Hygiene Data'!D23)),NA())</f>
        <v>#N/A</v>
      </c>
      <c r="BB29" s="99" t="e">
        <f ca="true">+IF(AND(ISNUMBER(OFFSET('Hygiene Data'!$D$9,0,10*ROW('Hygiene Data'!D23))),'Data Summary'!DQ29="Yes"),OFFSET('Hygiene Data'!$D$9,0,10*ROW('Hygiene Data'!D23)),NA())</f>
        <v>#N/A</v>
      </c>
      <c r="BC29" s="99" t="e">
        <f ca="true">+IF(AND(ISNUMBER(OFFSET('Hygiene Data'!$E$5,0,10*ROW('Hygiene Data'!E23))),'Data Summary'!DR29="Yes"),OFFSET('Hygiene Data'!$E$5,0,10*ROW('Hygiene Data'!E23)),NA())</f>
        <v>#N/A</v>
      </c>
      <c r="BD29" s="99" t="e">
        <f ca="true">+IF(AND(ISNUMBER(OFFSET('Hygiene Data'!$E$7,0,10*ROW('Hygiene Data'!E23))),'Data Summary'!DS29="Yes"),OFFSET('Hygiene Data'!$E$7,0,10*ROW('Hygiene Data'!E23)),NA())</f>
        <v>#N/A</v>
      </c>
      <c r="BE29" s="99" t="e">
        <f ca="true">+IF(AND(ISNUMBER(OFFSET('Hygiene Data'!$E$9,0,10*ROW('Hygiene Data'!E23))),'Data Summary'!DT29="Yes"),OFFSET('Hygiene Data'!$E$9,0,10*ROW('Hygiene Data'!E23)),NA())</f>
        <v>#N/A</v>
      </c>
      <c r="BF29" s="99" t="e">
        <f ca="true">+IF(AND(ISNUMBER(OFFSET('Hygiene Data'!$F$5,0,10*ROW('Hygiene Data'!F23))),'Data Summary'!DU29="Yes"),OFFSET('Hygiene Data'!$F$5,0,10*ROW('Hygiene Data'!F23)),NA())</f>
        <v>#N/A</v>
      </c>
      <c r="BG29" s="99" t="e">
        <f ca="true">+IF(AND(ISNUMBER(OFFSET('Hygiene Data'!$F$7,0,10*ROW('Hygiene Data'!F23))),'Data Summary'!DV29="Yes"),OFFSET('Hygiene Data'!$F$7,0,10*ROW('Hygiene Data'!F23)),NA())</f>
        <v>#N/A</v>
      </c>
      <c r="BH29" s="99" t="e">
        <f ca="true">+IF(AND(ISNUMBER(OFFSET('Hygiene Data'!$F$9,0,10*ROW('Hygiene Data'!F23))),'Data Summary'!DW29="Yes"),OFFSET('Hygiene Data'!$F$9,0,10*ROW('Hygiene Data'!F23)),NA())</f>
        <v>#N/A</v>
      </c>
      <c r="BI29" s="99" t="e">
        <f ca="true">+IF(AND(ISNUMBER(OFFSET('Hygiene Data'!$G$5,0,10*ROW('Hygiene Data'!G23))),'Data Summary'!DX29="Yes"),OFFSET('Hygiene Data'!$G$5,0,10*ROW('Hygiene Data'!G23)),NA())</f>
        <v>#N/A</v>
      </c>
      <c r="BJ29" s="99" t="e">
        <f ca="true">+IF(AND(ISNUMBER(OFFSET('Hygiene Data'!$G$7,0,10*ROW('Hygiene Data'!G23))),'Data Summary'!DY29="Yes"),OFFSET('Hygiene Data'!$G$7,0,10*ROW('Hygiene Data'!G23)),NA())</f>
        <v>#N/A</v>
      </c>
      <c r="BK29" s="99" t="e">
        <f ca="true">+IF(AND(ISNUMBER(OFFSET('Hygiene Data'!$G$9,0,10*ROW('Hygiene Data'!G23))),'Data Summary'!DZ29="Yes"),OFFSET('Hygiene Data'!$G$9,0,10*ROW('Hygiene Data'!G23)),NA())</f>
        <v>#N/A</v>
      </c>
      <c r="BL29" s="99" t="e">
        <f ca="true">+IF(AND(ISNUMBER(OFFSET('Hygiene Data'!$H$5,0,10*ROW('Hygiene Data'!H23))),'Data Summary'!EA29="Yes"),OFFSET('Hygiene Data'!$H$5,0,10*ROW('Hygiene Data'!H23)),NA())</f>
        <v>#N/A</v>
      </c>
      <c r="BM29" s="99" t="e">
        <f ca="true">+IF(AND(ISNUMBER(OFFSET('Hygiene Data'!$H$7,0,10*ROW('Hygiene Data'!H23))),'Data Summary'!EB29="Yes"),OFFSET('Hygiene Data'!$H$7,0,10*ROW('Hygiene Data'!H23)),NA())</f>
        <v>#N/A</v>
      </c>
      <c r="BN29" s="99" t="e">
        <f ca="true">+IF(AND(ISNUMBER(OFFSET('Hygiene Data'!$H$9,0,10*ROW('Hygiene Data'!H23))),'Data Summary'!EC29="Yes"),OFFSET('Hygiene Data'!$H$9,0,10*ROW('Hygiene Data'!H23)),NA())</f>
        <v>#N/A</v>
      </c>
      <c r="BO29" s="99" t="e">
        <f ca="true">+IF(AND(ISNUMBER(OFFSET('Hygiene Data'!$I$5,0,10*ROW('Hygiene Data'!I23))),'Data Summary'!ED29="Yes"),OFFSET('Hygiene Data'!$I$5,0,10*ROW('Hygiene Data'!I23)),NA())</f>
        <v>#N/A</v>
      </c>
      <c r="BP29" s="99" t="e">
        <f ca="true">+IF(AND(ISNUMBER(OFFSET('Hygiene Data'!$I$7,0,10*ROW('Hygiene Data'!I23))),'Data Summary'!EE29="Yes"),OFFSET('Hygiene Data'!$I$7,0,10*ROW('Hygiene Data'!I23)),NA())</f>
        <v>#N/A</v>
      </c>
      <c r="BQ29" s="99" t="e">
        <f ca="true">+IF(AND(ISNUMBER(OFFSET('Hygiene Data'!$I$9,0,10*ROW('Hygiene Data'!I23))),'Data Summary'!EF29="Yes"),OFFSET('Hygiene Data'!$I$9,0,10*ROW('Hygiene Data'!I23)),NA())</f>
        <v>#N/A</v>
      </c>
    </row>
    <row xmlns:x14ac="http://schemas.microsoft.com/office/spreadsheetml/2009/9/ac" r="30" x14ac:dyDescent="0.2">
      <c r="A30" s="363" t="str">
        <f ca="true">+RIGHT('Data Summary'!A30,LEN('Data Summary'!A30)-9)</f>
        <v>EMIS</v>
      </c>
      <c r="B30" s="38" t="str">
        <f ca="true">+IF(ISTEXT('Data Summary'!B30),'Data Summary'!B30,"")</f>
        <v>EMIS</v>
      </c>
      <c r="C30" s="361">
        <f ca="true">+VALUE('Data Summary'!C30)</f>
        <v>2016</v>
      </c>
      <c r="D30" s="97">
        <f ca="true">+IF(AND(ISNUMBER(OFFSET('Water Data'!$D$4,0,10*ROW('Water Data'!D24))),'Data Summary'!BS30="Yes"),100-OFFSET('Water Data'!$D$4,0,10*ROW('Water Data'!D24)),NA())</f>
        <v>96.781639999999996</v>
      </c>
      <c r="E30" s="97">
        <f ca="true">+IF(AND(ISNUMBER(OFFSET('Water Data'!$D$6,0,10*ROW('Water Data'!D24))),'Data Summary'!BT30="Yes"),OFFSET('Water Data'!$D$6,0,10*ROW('Water Data'!D24)),NA())</f>
        <v>88.621824999999987</v>
      </c>
      <c r="F30" s="97" t="e">
        <f ca="true">+IF(AND(ISNUMBER(OFFSET('Water Data'!$D$9,0,10*ROW('Water Data'!D24))),'Data Summary'!BU30="Yes"),OFFSET('Water Data'!$D$9,0,10*ROW('Water Data'!D24)),NA())</f>
        <v>#N/A</v>
      </c>
      <c r="G30" s="97">
        <f ca="true">+IF(AND(ISNUMBER(OFFSET('Water Data'!$E$4,0,10*ROW('Water Data'!E24))),'Data Summary'!BV30="Yes"),100-OFFSET('Water Data'!$E$4,0,10*ROW('Water Data'!E24)),NA())</f>
        <v>98.79</v>
      </c>
      <c r="H30" s="97">
        <f ca="true">+IF(AND(ISNUMBER(OFFSET('Water Data'!$E$6,0,10*ROW('Water Data'!E24))),'Data Summary'!BW30="Yes"),OFFSET('Water Data'!$E$6,0,10*ROW('Water Data'!E24)),NA())</f>
        <v>90.26</v>
      </c>
      <c r="I30" s="97" t="e">
        <f ca="true">+IF(AND(ISNUMBER(OFFSET('Water Data'!$E$9,0,10*ROW('Water Data'!E24))),'Data Summary'!BX30="Yes"),OFFSET('Water Data'!$E$9,0,10*ROW('Water Data'!E24)),NA())</f>
        <v>#N/A</v>
      </c>
      <c r="J30" s="97">
        <f ca="true">+IF(AND(ISNUMBER(OFFSET('Water Data'!$F$4,0,10*ROW('Water Data'!F24))),'Data Summary'!BY30="Yes"),100-OFFSET('Water Data'!$F$4,0,10*ROW('Water Data'!F24)),NA())</f>
        <v>96.43</v>
      </c>
      <c r="K30" s="97">
        <f ca="true">+IF(AND(ISNUMBER(OFFSET('Water Data'!$F$6,0,10*ROW('Water Data'!F24))),'Data Summary'!BZ30="Yes"),OFFSET('Water Data'!$F$6,0,10*ROW('Water Data'!F24)),NA())</f>
        <v>88.334999999999994</v>
      </c>
      <c r="L30" s="97" t="e">
        <f ca="true">+IF(AND(ISNUMBER(OFFSET('Water Data'!$F$9,0,10*ROW('Water Data'!F24))),'Data Summary'!CA30="Yes"),OFFSET('Water Data'!$F$9,0,10*ROW('Water Data'!F24)),NA())</f>
        <v>#N/A</v>
      </c>
      <c r="M30" s="97" t="e">
        <f ca="true">+IF(AND(ISNUMBER(OFFSET('Water Data'!$G$4,0,10*ROW('Water Data'!G24))),'Data Summary'!CB30="Yes"),100-OFFSET('Water Data'!$G$4,0,10*ROW('Water Data'!G24)),NA())</f>
        <v>#N/A</v>
      </c>
      <c r="N30" s="97" t="e">
        <f ca="true">+IF(AND(ISNUMBER(OFFSET('Water Data'!$G$6,0,10*ROW('Water Data'!G24))),'Data Summary'!CC30="Yes"),OFFSET('Water Data'!$G$6,0,10*ROW('Water Data'!G24)),NA())</f>
        <v>#N/A</v>
      </c>
      <c r="O30" s="97" t="e">
        <f ca="true">+IF(AND(ISNUMBER(OFFSET('Water Data'!$G$9,0,10*ROW('Water Data'!G24))),'Data Summary'!CD30="Yes"),OFFSET('Water Data'!$G$9,0,10*ROW('Water Data'!G24)),NA())</f>
        <v>#N/A</v>
      </c>
      <c r="P30" s="97">
        <f ca="true">+IF(AND(ISNUMBER(OFFSET('Water Data'!$H$4,0,10*ROW('Water Data'!H24))),'Data Summary'!CE30="Yes"),100-OFFSET('Water Data'!$H$4,0,10*ROW('Water Data'!H24)),NA())</f>
        <v>96.8</v>
      </c>
      <c r="Q30" s="97">
        <f ca="true">+IF(AND(ISNUMBER(OFFSET('Water Data'!$H$6,0,10*ROW('Water Data'!H24))),'Data Summary'!CF30="Yes"),OFFSET('Water Data'!$H$6,0,10*ROW('Water Data'!H24)),NA())</f>
        <v>88.616417910344751</v>
      </c>
      <c r="R30" s="97" t="e">
        <f ca="true">+IF(AND(ISNUMBER(OFFSET('Water Data'!$H$9,0,10*ROW('Water Data'!H24))),'Data Summary'!CG30="Yes"),OFFSET('Water Data'!$H$9,0,10*ROW('Water Data'!H24)),NA())</f>
        <v>#N/A</v>
      </c>
      <c r="S30" s="97">
        <f ca="true">+IF(AND(ISNUMBER(OFFSET('Water Data'!$I$4,0,10*ROW('Water Data'!I24))),'Data Summary'!CH30="Yes"),100-OFFSET('Water Data'!$I$4,0,10*ROW('Water Data'!I24)),NA())</f>
        <v>98.84</v>
      </c>
      <c r="T30" s="97" t="e">
        <f ca="true">+IF(AND(ISNUMBER(OFFSET('Water Data'!$I$6,0,10*ROW('Water Data'!I24))),'Data Summary'!CI30="Yes"),OFFSET('Water Data'!$I$6,0,10*ROW('Water Data'!I24)),NA())</f>
        <v>#N/A</v>
      </c>
      <c r="U30" s="97" t="e">
        <f ca="true">+IF(AND(ISNUMBER(OFFSET('Water Data'!$I$9,0,10*ROW('Water Data'!I24))),'Data Summary'!CJ30="Yes"),OFFSET('Water Data'!$I$9,0,10*ROW('Water Data'!I24)),NA())</f>
        <v>#N/A</v>
      </c>
      <c r="V30" s="98">
        <f ca="true">+IF(AND(ISNUMBER(OFFSET('Sanitation Data'!$D$4,0,10*ROW('Sanitation Data'!D24))),'Data Summary'!CK30="Yes"),100-OFFSET('Sanitation Data'!$D$4,0,10*ROW('Sanitation Data'!D24)),NA())</f>
        <v>97.02</v>
      </c>
      <c r="W30" s="98" t="e">
        <f ca="true">+IF(AND(ISNUMBER(OFFSET('Sanitation Data'!$D$6,0,10*ROW('Sanitation Data'!D24))),'Data Summary'!CL30="Yes"),OFFSET('Sanitation Data'!$D$6,0,10*ROW('Sanitation Data'!D24)),NA())</f>
        <v>#N/A</v>
      </c>
      <c r="X30" s="98" t="e">
        <f ca="true">+IF(AND(ISNUMBER(OFFSET('Sanitation Data'!$D$10,0,10*ROW('Sanitation Data'!D24))),'Data Summary'!CM30="Yes"),OFFSET('Sanitation Data'!$D$10,0,10*ROW('Sanitation Data'!D24)),NA())</f>
        <v>#N/A</v>
      </c>
      <c r="Y30" s="98" t="e">
        <f ca="true">+IF(AND(ISNUMBER(OFFSET('Sanitation Data'!$D$11,0,10*ROW('Sanitation Data'!D24))),'Data Summary'!CN30="Yes"),OFFSET('Sanitation Data'!$D$11,0,10*ROW('Sanitation Data'!D24)),NA())</f>
        <v>#N/A</v>
      </c>
      <c r="Z30" s="98" t="e">
        <f ca="true">+IF(AND(ISNUMBER(OFFSET('Sanitation Data'!$D$12,0,10*ROW('Sanitation Data'!D24))),'Data Summary'!CO30="Yes"),OFFSET('Sanitation Data'!$D$12,0,10*ROW('Sanitation Data'!D24)),NA())</f>
        <v>#N/A</v>
      </c>
      <c r="AA30" s="98">
        <f ca="true">+IF(AND(ISNUMBER(OFFSET('Sanitation Data'!$E$4,0,10*ROW('Sanitation Data'!E24))),'Data Summary'!CP30="Yes"),100-OFFSET('Sanitation Data'!$E$4,0,10*ROW('Sanitation Data'!E24)),NA())</f>
        <v>98.35</v>
      </c>
      <c r="AB30" s="98" t="e">
        <f ca="true">+IF(AND(ISNUMBER(OFFSET('Sanitation Data'!$E$6,0,10*ROW('Sanitation Data'!E24))),'Data Summary'!CQ30="Yes"),OFFSET('Sanitation Data'!$E$6,0,10*ROW('Sanitation Data'!E24)),NA())</f>
        <v>#N/A</v>
      </c>
      <c r="AC30" s="98" t="e">
        <f ca="true">+IF(AND(ISNUMBER(OFFSET('Sanitation Data'!$E$10,0,10*ROW('Sanitation Data'!E24))),'Data Summary'!CR30="Yes"),OFFSET('Sanitation Data'!$E$10,0,10*ROW('Sanitation Data'!E24)),NA())</f>
        <v>#N/A</v>
      </c>
      <c r="AD30" s="98" t="e">
        <f ca="true">+IF(AND(ISNUMBER(OFFSET('Sanitation Data'!$E$11,0,10*ROW('Sanitation Data'!E24))),'Data Summary'!CS30="Yes"),OFFSET('Sanitation Data'!$E$11,0,10*ROW('Sanitation Data'!E24)),NA())</f>
        <v>#N/A</v>
      </c>
      <c r="AE30" s="98" t="e">
        <f ca="true">+IF(AND(ISNUMBER(OFFSET('Sanitation Data'!$E$12,0,10*ROW('Sanitation Data'!E24))),'Data Summary'!CT30="Yes"),OFFSET('Sanitation Data'!$E$12,0,10*ROW('Sanitation Data'!E24)),NA())</f>
        <v>#N/A</v>
      </c>
      <c r="AF30" s="98">
        <f ca="true">+IF(AND(ISNUMBER(OFFSET('Sanitation Data'!$F$4,0,10*ROW('Sanitation Data'!F24))),'Data Summary'!CU30="Yes"),100-OFFSET('Sanitation Data'!$F$4,0,10*ROW('Sanitation Data'!F24)),NA())</f>
        <v>96.86</v>
      </c>
      <c r="AG30" s="98" t="e">
        <f ca="true">+IF(AND(ISNUMBER(OFFSET('Sanitation Data'!$F$6,0,10*ROW('Sanitation Data'!F24))),'Data Summary'!CV30="Yes"),OFFSET('Sanitation Data'!$F$6,0,10*ROW('Sanitation Data'!F24)),NA())</f>
        <v>#N/A</v>
      </c>
      <c r="AH30" s="98" t="e">
        <f ca="true">+IF(AND(ISNUMBER(OFFSET('Sanitation Data'!$F$10,0,10*ROW('Sanitation Data'!F24))),'Data Summary'!CW30="Yes"),OFFSET('Sanitation Data'!$F$10,0,10*ROW('Sanitation Data'!F24)),NA())</f>
        <v>#N/A</v>
      </c>
      <c r="AI30" s="98" t="e">
        <f ca="true">+IF(AND(ISNUMBER(OFFSET('Sanitation Data'!$F$11,0,10*ROW('Sanitation Data'!F24))),'Data Summary'!CX30="Yes"),OFFSET('Sanitation Data'!$F$11,0,10*ROW('Sanitation Data'!F24)),NA())</f>
        <v>#N/A</v>
      </c>
      <c r="AJ30" s="98" t="e">
        <f ca="true">+IF(AND(ISNUMBER(OFFSET('Sanitation Data'!$F$12,0,10*ROW('Sanitation Data'!F24))),'Data Summary'!CY30="Yes"),OFFSET('Sanitation Data'!$F$12,0,10*ROW('Sanitation Data'!F24)),NA())</f>
        <v>#N/A</v>
      </c>
      <c r="AK30" s="98" t="e">
        <f ca="true">+IF(AND(ISNUMBER(OFFSET('Sanitation Data'!$G$4,0,10*ROW('Sanitation Data'!G24))),'Data Summary'!CZ30="Yes"),100-OFFSET('Sanitation Data'!$G$4,0,10*ROW('Sanitation Data'!G24)),NA())</f>
        <v>#N/A</v>
      </c>
      <c r="AL30" s="98" t="e">
        <f ca="true">+IF(AND(ISNUMBER(OFFSET('Sanitation Data'!$G$6,0,10*ROW('Sanitation Data'!G24))),'Data Summary'!DA30="Yes"),OFFSET('Sanitation Data'!$G$6,0,10*ROW('Sanitation Data'!G24)),NA())</f>
        <v>#N/A</v>
      </c>
      <c r="AM30" s="98" t="e">
        <f ca="true">+IF(AND(ISNUMBER(OFFSET('Sanitation Data'!$G$10,0,10*ROW('Sanitation Data'!G24))),'Data Summary'!DB30="Yes"),OFFSET('Sanitation Data'!$G$10,0,10*ROW('Sanitation Data'!G24)),NA())</f>
        <v>#N/A</v>
      </c>
      <c r="AN30" s="98" t="e">
        <f ca="true">+IF(AND(ISNUMBER(OFFSET('Sanitation Data'!$G$11,0,10*ROW('Sanitation Data'!G24))),'Data Summary'!DC30="Yes"),OFFSET('Sanitation Data'!$G$11,0,10*ROW('Sanitation Data'!G24)),NA())</f>
        <v>#N/A</v>
      </c>
      <c r="AO30" s="98" t="e">
        <f ca="true">+IF(AND(ISNUMBER(OFFSET('Sanitation Data'!$G$12,0,10*ROW('Sanitation Data'!G24))),'Data Summary'!DD30="Yes"),OFFSET('Sanitation Data'!$G$12,0,10*ROW('Sanitation Data'!G24)),NA())</f>
        <v>#N/A</v>
      </c>
      <c r="AP30" s="98">
        <f ca="true">+IF(AND(ISNUMBER(OFFSET('Sanitation Data'!$H$4,0,10*ROW('Sanitation Data'!H24))),'Data Summary'!DE30="Yes"),100-OFFSET('Sanitation Data'!$H$4,0,10*ROW('Sanitation Data'!H24)),NA())</f>
        <v>97.07</v>
      </c>
      <c r="AQ30" s="98" t="e">
        <f ca="true">+IF(AND(ISNUMBER(OFFSET('Sanitation Data'!$H$6,0,10*ROW('Sanitation Data'!H24))),'Data Summary'!DF30="Yes"),OFFSET('Sanitation Data'!$H$6,0,10*ROW('Sanitation Data'!H24)),NA())</f>
        <v>#N/A</v>
      </c>
      <c r="AR30" s="98" t="e">
        <f ca="true">+IF(AND(ISNUMBER(OFFSET('Sanitation Data'!$H$10,0,10*ROW('Sanitation Data'!H24))),'Data Summary'!DG30="Yes"),OFFSET('Sanitation Data'!$H$10,0,10*ROW('Sanitation Data'!H24)),NA())</f>
        <v>#N/A</v>
      </c>
      <c r="AS30" s="98" t="e">
        <f ca="true">+IF(AND(ISNUMBER(OFFSET('Sanitation Data'!$H$11,0,10*ROW('Sanitation Data'!H24))),'Data Summary'!DH30="Yes"),OFFSET('Sanitation Data'!$H$11,0,10*ROW('Sanitation Data'!H24)),NA())</f>
        <v>#N/A</v>
      </c>
      <c r="AT30" s="98" t="e">
        <f ca="true">+IF(AND(ISNUMBER(OFFSET('Sanitation Data'!$H$12,0,10*ROW('Sanitation Data'!H24))),'Data Summary'!DI30="Yes"),OFFSET('Sanitation Data'!$H$12,0,10*ROW('Sanitation Data'!H24)),NA())</f>
        <v>#N/A</v>
      </c>
      <c r="AU30" s="98">
        <f ca="true">+IF(AND(ISNUMBER(OFFSET('Sanitation Data'!$I$4,0,10*ROW('Sanitation Data'!I24))),'Data Summary'!DJ30="Yes"),100-OFFSET('Sanitation Data'!$I$4,0,10*ROW('Sanitation Data'!I24)),NA())</f>
        <v>97.98</v>
      </c>
      <c r="AV30" s="98" t="e">
        <f ca="true">+IF(AND(ISNUMBER(OFFSET('Sanitation Data'!$I$6,0,10*ROW('Sanitation Data'!I24))),'Data Summary'!DK30="Yes"),OFFSET('Sanitation Data'!$I$6,0,10*ROW('Sanitation Data'!I24)),NA())</f>
        <v>#N/A</v>
      </c>
      <c r="AW30" s="98" t="e">
        <f ca="true">+IF(AND(ISNUMBER(OFFSET('Sanitation Data'!$I$10,0,10*ROW('Sanitation Data'!I24))),'Data Summary'!DL30="Yes"),OFFSET('Sanitation Data'!$I$10,0,10*ROW('Sanitation Data'!I24)),NA())</f>
        <v>#N/A</v>
      </c>
      <c r="AX30" s="98" t="e">
        <f ca="true">+IF(AND(ISNUMBER(OFFSET('Sanitation Data'!$I$11,0,10*ROW('Sanitation Data'!I24))),'Data Summary'!DM30="Yes"),OFFSET('Sanitation Data'!$I$11,0,10*ROW('Sanitation Data'!I24)),NA())</f>
        <v>#N/A</v>
      </c>
      <c r="AY30" s="98" t="e">
        <f ca="true">+IF(AND(ISNUMBER(OFFSET('Sanitation Data'!$I$12,0,10*ROW('Sanitation Data'!I24))),'Data Summary'!DN30="Yes"),OFFSET('Sanitation Data'!$I$12,0,10*ROW('Sanitation Data'!I24)),NA())</f>
        <v>#N/A</v>
      </c>
      <c r="AZ30" s="99">
        <f ca="true">+IF(AND(ISNUMBER(OFFSET('Hygiene Data'!$D$5,0,10*ROW('Hygiene Data'!D24))),'Data Summary'!DO30="Yes"),OFFSET('Hygiene Data'!$D$5,0,10*ROW('Hygiene Data'!D24)),NA())</f>
        <v>53.798797710394794</v>
      </c>
      <c r="BA30" s="99" t="e">
        <f ca="true">+IF(AND(ISNUMBER(OFFSET('Hygiene Data'!$D$7,0,10*ROW('Hygiene Data'!D24))),'Data Summary'!DP30="Yes"),OFFSET('Hygiene Data'!$D$7,0,10*ROW('Hygiene Data'!D24)),NA())</f>
        <v>#N/A</v>
      </c>
      <c r="BB30" s="99" t="e">
        <f ca="true">+IF(AND(ISNUMBER(OFFSET('Hygiene Data'!$D$9,0,10*ROW('Hygiene Data'!D24))),'Data Summary'!DQ30="Yes"),OFFSET('Hygiene Data'!$D$9,0,10*ROW('Hygiene Data'!D24)),NA())</f>
        <v>#N/A</v>
      </c>
      <c r="BC30" s="99" t="e">
        <f ca="true">+IF(AND(ISNUMBER(OFFSET('Hygiene Data'!$E$5,0,10*ROW('Hygiene Data'!E24))),'Data Summary'!DR30="Yes"),OFFSET('Hygiene Data'!$E$5,0,10*ROW('Hygiene Data'!E24)),NA())</f>
        <v>#N/A</v>
      </c>
      <c r="BD30" s="99" t="e">
        <f ca="true">+IF(AND(ISNUMBER(OFFSET('Hygiene Data'!$E$7,0,10*ROW('Hygiene Data'!E24))),'Data Summary'!DS30="Yes"),OFFSET('Hygiene Data'!$E$7,0,10*ROW('Hygiene Data'!E24)),NA())</f>
        <v>#N/A</v>
      </c>
      <c r="BE30" s="99" t="e">
        <f ca="true">+IF(AND(ISNUMBER(OFFSET('Hygiene Data'!$E$9,0,10*ROW('Hygiene Data'!E24))),'Data Summary'!DT30="Yes"),OFFSET('Hygiene Data'!$E$9,0,10*ROW('Hygiene Data'!E24)),NA())</f>
        <v>#N/A</v>
      </c>
      <c r="BF30" s="99" t="e">
        <f ca="true">+IF(AND(ISNUMBER(OFFSET('Hygiene Data'!$F$5,0,10*ROW('Hygiene Data'!F24))),'Data Summary'!DU30="Yes"),OFFSET('Hygiene Data'!$F$5,0,10*ROW('Hygiene Data'!F24)),NA())</f>
        <v>#N/A</v>
      </c>
      <c r="BG30" s="99" t="e">
        <f ca="true">+IF(AND(ISNUMBER(OFFSET('Hygiene Data'!$F$7,0,10*ROW('Hygiene Data'!F24))),'Data Summary'!DV30="Yes"),OFFSET('Hygiene Data'!$F$7,0,10*ROW('Hygiene Data'!F24)),NA())</f>
        <v>#N/A</v>
      </c>
      <c r="BH30" s="99" t="e">
        <f ca="true">+IF(AND(ISNUMBER(OFFSET('Hygiene Data'!$F$9,0,10*ROW('Hygiene Data'!F24))),'Data Summary'!DW30="Yes"),OFFSET('Hygiene Data'!$F$9,0,10*ROW('Hygiene Data'!F24)),NA())</f>
        <v>#N/A</v>
      </c>
      <c r="BI30" s="99" t="e">
        <f ca="true">+IF(AND(ISNUMBER(OFFSET('Hygiene Data'!$G$5,0,10*ROW('Hygiene Data'!G24))),'Data Summary'!DX30="Yes"),OFFSET('Hygiene Data'!$G$5,0,10*ROW('Hygiene Data'!G24)),NA())</f>
        <v>#N/A</v>
      </c>
      <c r="BJ30" s="99" t="e">
        <f ca="true">+IF(AND(ISNUMBER(OFFSET('Hygiene Data'!$G$7,0,10*ROW('Hygiene Data'!G24))),'Data Summary'!DY30="Yes"),OFFSET('Hygiene Data'!$G$7,0,10*ROW('Hygiene Data'!G24)),NA())</f>
        <v>#N/A</v>
      </c>
      <c r="BK30" s="99" t="e">
        <f ca="true">+IF(AND(ISNUMBER(OFFSET('Hygiene Data'!$G$9,0,10*ROW('Hygiene Data'!G24))),'Data Summary'!DZ30="Yes"),OFFSET('Hygiene Data'!$G$9,0,10*ROW('Hygiene Data'!G24)),NA())</f>
        <v>#N/A</v>
      </c>
      <c r="BL30" s="99">
        <f ca="true">+IF(AND(ISNUMBER(OFFSET('Hygiene Data'!$H$5,0,10*ROW('Hygiene Data'!H24))),'Data Summary'!EA30="Yes"),OFFSET('Hygiene Data'!$H$5,0,10*ROW('Hygiene Data'!H24)),NA())</f>
        <v>51.94</v>
      </c>
      <c r="BM30" s="99" t="e">
        <f ca="true">+IF(AND(ISNUMBER(OFFSET('Hygiene Data'!$H$7,0,10*ROW('Hygiene Data'!H24))),'Data Summary'!EB30="Yes"),OFFSET('Hygiene Data'!$H$7,0,10*ROW('Hygiene Data'!H24)),NA())</f>
        <v>#N/A</v>
      </c>
      <c r="BN30" s="99" t="e">
        <f ca="true">+IF(AND(ISNUMBER(OFFSET('Hygiene Data'!$H$9,0,10*ROW('Hygiene Data'!H24))),'Data Summary'!EC30="Yes"),OFFSET('Hygiene Data'!$H$9,0,10*ROW('Hygiene Data'!H24)),NA())</f>
        <v>#N/A</v>
      </c>
      <c r="BO30" s="99">
        <f ca="true">+IF(AND(ISNUMBER(OFFSET('Hygiene Data'!$I$5,0,10*ROW('Hygiene Data'!I24))),'Data Summary'!ED30="Yes"),OFFSET('Hygiene Data'!$I$5,0,10*ROW('Hygiene Data'!I24)),NA())</f>
        <v>64.48</v>
      </c>
      <c r="BP30" s="99" t="e">
        <f ca="true">+IF(AND(ISNUMBER(OFFSET('Hygiene Data'!$I$7,0,10*ROW('Hygiene Data'!I24))),'Data Summary'!EE30="Yes"),OFFSET('Hygiene Data'!$I$7,0,10*ROW('Hygiene Data'!I24)),NA())</f>
        <v>#N/A</v>
      </c>
      <c r="BQ30" s="99" t="e">
        <f ca="true">+IF(AND(ISNUMBER(OFFSET('Hygiene Data'!$I$9,0,10*ROW('Hygiene Data'!I24))),'Data Summary'!EF30="Yes"),OFFSET('Hygiene Data'!$I$9,0,10*ROW('Hygiene Data'!I24)),NA())</f>
        <v>#N/A</v>
      </c>
    </row>
    <row xmlns:x14ac="http://schemas.microsoft.com/office/spreadsheetml/2009/9/ac" r="31" x14ac:dyDescent="0.2">
      <c r="A31" s="363" t="str">
        <f ca="true">+RIGHT('Data Summary'!A31,LEN('Data Summary'!A31)-9)</f>
        <v>UIS</v>
      </c>
      <c r="B31" s="38" t="str">
        <f ca="true">+IF(ISTEXT('Data Summary'!B31),'Data Summary'!B31,"")</f>
        <v>Other</v>
      </c>
      <c r="C31" s="361">
        <f ca="true">+VALUE('Data Summary'!C31)</f>
        <v>2016</v>
      </c>
      <c r="D31" s="97" t="e">
        <f ca="true">+IF(AND(ISNUMBER(OFFSET('Water Data'!$D$4,0,10*ROW('Water Data'!D25))),'Data Summary'!BS31="Yes"),100-OFFSET('Water Data'!$D$4,0,10*ROW('Water Data'!D25)),NA())</f>
        <v>#N/A</v>
      </c>
      <c r="E31" s="97" t="e">
        <f ca="true">+IF(AND(ISNUMBER(OFFSET('Water Data'!$D$6,0,10*ROW('Water Data'!D25))),'Data Summary'!BT31="Yes"),OFFSET('Water Data'!$D$6,0,10*ROW('Water Data'!D25)),NA())</f>
        <v>#N/A</v>
      </c>
      <c r="F31" s="97" t="e">
        <f ca="true">+IF(AND(ISNUMBER(OFFSET('Water Data'!$D$9,0,10*ROW('Water Data'!D25))),'Data Summary'!BU31="Yes"),OFFSET('Water Data'!$D$9,0,10*ROW('Water Data'!D25)),NA())</f>
        <v>#N/A</v>
      </c>
      <c r="G31" s="97" t="e">
        <f ca="true">+IF(AND(ISNUMBER(OFFSET('Water Data'!$E$4,0,10*ROW('Water Data'!E25))),'Data Summary'!BV31="Yes"),100-OFFSET('Water Data'!$E$4,0,10*ROW('Water Data'!E25)),NA())</f>
        <v>#N/A</v>
      </c>
      <c r="H31" s="97" t="e">
        <f ca="true">+IF(AND(ISNUMBER(OFFSET('Water Data'!$E$6,0,10*ROW('Water Data'!E25))),'Data Summary'!BW31="Yes"),OFFSET('Water Data'!$E$6,0,10*ROW('Water Data'!E25)),NA())</f>
        <v>#N/A</v>
      </c>
      <c r="I31" s="97" t="e">
        <f ca="true">+IF(AND(ISNUMBER(OFFSET('Water Data'!$E$9,0,10*ROW('Water Data'!E25))),'Data Summary'!BX31="Yes"),OFFSET('Water Data'!$E$9,0,10*ROW('Water Data'!E25)),NA())</f>
        <v>#N/A</v>
      </c>
      <c r="J31" s="97" t="e">
        <f ca="true">+IF(AND(ISNUMBER(OFFSET('Water Data'!$F$4,0,10*ROW('Water Data'!F25))),'Data Summary'!BY31="Yes"),100-OFFSET('Water Data'!$F$4,0,10*ROW('Water Data'!F25)),NA())</f>
        <v>#N/A</v>
      </c>
      <c r="K31" s="97" t="e">
        <f ca="true">+IF(AND(ISNUMBER(OFFSET('Water Data'!$F$6,0,10*ROW('Water Data'!F25))),'Data Summary'!BZ31="Yes"),OFFSET('Water Data'!$F$6,0,10*ROW('Water Data'!F25)),NA())</f>
        <v>#N/A</v>
      </c>
      <c r="L31" s="97" t="e">
        <f ca="true">+IF(AND(ISNUMBER(OFFSET('Water Data'!$F$9,0,10*ROW('Water Data'!F25))),'Data Summary'!CA31="Yes"),OFFSET('Water Data'!$F$9,0,10*ROW('Water Data'!F25)),NA())</f>
        <v>#N/A</v>
      </c>
      <c r="M31" s="97" t="e">
        <f ca="true">+IF(AND(ISNUMBER(OFFSET('Water Data'!$G$4,0,10*ROW('Water Data'!G25))),'Data Summary'!CB31="Yes"),100-OFFSET('Water Data'!$G$4,0,10*ROW('Water Data'!G25)),NA())</f>
        <v>#N/A</v>
      </c>
      <c r="N31" s="97" t="e">
        <f ca="true">+IF(AND(ISNUMBER(OFFSET('Water Data'!$G$6,0,10*ROW('Water Data'!G25))),'Data Summary'!CC31="Yes"),OFFSET('Water Data'!$G$6,0,10*ROW('Water Data'!G25)),NA())</f>
        <v>#N/A</v>
      </c>
      <c r="O31" s="97" t="e">
        <f ca="true">+IF(AND(ISNUMBER(OFFSET('Water Data'!$G$9,0,10*ROW('Water Data'!G25))),'Data Summary'!CD31="Yes"),OFFSET('Water Data'!$G$9,0,10*ROW('Water Data'!G25)),NA())</f>
        <v>#N/A</v>
      </c>
      <c r="P31" s="97" t="e">
        <f ca="true">+IF(AND(ISNUMBER(OFFSET('Water Data'!$H$4,0,10*ROW('Water Data'!H25))),'Data Summary'!CE31="Yes"),100-OFFSET('Water Data'!$H$4,0,10*ROW('Water Data'!H25)),NA())</f>
        <v>#N/A</v>
      </c>
      <c r="Q31" s="97" t="e">
        <f ca="true">+IF(AND(ISNUMBER(OFFSET('Water Data'!$H$6,0,10*ROW('Water Data'!H25))),'Data Summary'!CF31="Yes"),OFFSET('Water Data'!$H$6,0,10*ROW('Water Data'!H25)),NA())</f>
        <v>#N/A</v>
      </c>
      <c r="R31" s="97" t="e">
        <f ca="true">+IF(AND(ISNUMBER(OFFSET('Water Data'!$H$9,0,10*ROW('Water Data'!H25))),'Data Summary'!CG31="Yes"),OFFSET('Water Data'!$H$9,0,10*ROW('Water Data'!H25)),NA())</f>
        <v>#N/A</v>
      </c>
      <c r="S31" s="97" t="e">
        <f ca="true">+IF(AND(ISNUMBER(OFFSET('Water Data'!$I$4,0,10*ROW('Water Data'!I25))),'Data Summary'!CH31="Yes"),100-OFFSET('Water Data'!$I$4,0,10*ROW('Water Data'!I25)),NA())</f>
        <v>#N/A</v>
      </c>
      <c r="T31" s="97" t="e">
        <f ca="true">+IF(AND(ISNUMBER(OFFSET('Water Data'!$I$6,0,10*ROW('Water Data'!I25))),'Data Summary'!CI31="Yes"),OFFSET('Water Data'!$I$6,0,10*ROW('Water Data'!I25)),NA())</f>
        <v>#N/A</v>
      </c>
      <c r="U31" s="97" t="e">
        <f ca="true">+IF(AND(ISNUMBER(OFFSET('Water Data'!$I$9,0,10*ROW('Water Data'!I25))),'Data Summary'!CJ31="Yes"),OFFSET('Water Data'!$I$9,0,10*ROW('Water Data'!I25)),NA())</f>
        <v>#N/A</v>
      </c>
      <c r="V31" s="98" t="e">
        <f ca="true">+IF(AND(ISNUMBER(OFFSET('Sanitation Data'!$D$4,0,10*ROW('Sanitation Data'!D25))),'Data Summary'!CK31="Yes"),100-OFFSET('Sanitation Data'!$D$4,0,10*ROW('Sanitation Data'!D25)),NA())</f>
        <v>#N/A</v>
      </c>
      <c r="W31" s="98" t="e">
        <f ca="true">+IF(AND(ISNUMBER(OFFSET('Sanitation Data'!$D$6,0,10*ROW('Sanitation Data'!D25))),'Data Summary'!CL31="Yes"),OFFSET('Sanitation Data'!$D$6,0,10*ROW('Sanitation Data'!D25)),NA())</f>
        <v>#N/A</v>
      </c>
      <c r="X31" s="98" t="e">
        <f ca="true">+IF(AND(ISNUMBER(OFFSET('Sanitation Data'!$D$10,0,10*ROW('Sanitation Data'!D25))),'Data Summary'!CM31="Yes"),OFFSET('Sanitation Data'!$D$10,0,10*ROW('Sanitation Data'!D25)),NA())</f>
        <v>#N/A</v>
      </c>
      <c r="Y31" s="98" t="e">
        <f ca="true">+IF(AND(ISNUMBER(OFFSET('Sanitation Data'!$D$11,0,10*ROW('Sanitation Data'!D25))),'Data Summary'!CN31="Yes"),OFFSET('Sanitation Data'!$D$11,0,10*ROW('Sanitation Data'!D25)),NA())</f>
        <v>#N/A</v>
      </c>
      <c r="Z31" s="98" t="e">
        <f ca="true">+IF(AND(ISNUMBER(OFFSET('Sanitation Data'!$D$12,0,10*ROW('Sanitation Data'!D25))),'Data Summary'!CO31="Yes"),OFFSET('Sanitation Data'!$D$12,0,10*ROW('Sanitation Data'!D25)),NA())</f>
        <v>#N/A</v>
      </c>
      <c r="AA31" s="98" t="e">
        <f ca="true">+IF(AND(ISNUMBER(OFFSET('Sanitation Data'!$E$4,0,10*ROW('Sanitation Data'!E25))),'Data Summary'!CP31="Yes"),100-OFFSET('Sanitation Data'!$E$4,0,10*ROW('Sanitation Data'!E25)),NA())</f>
        <v>#N/A</v>
      </c>
      <c r="AB31" s="98" t="e">
        <f ca="true">+IF(AND(ISNUMBER(OFFSET('Sanitation Data'!$E$6,0,10*ROW('Sanitation Data'!E25))),'Data Summary'!CQ31="Yes"),OFFSET('Sanitation Data'!$E$6,0,10*ROW('Sanitation Data'!E25)),NA())</f>
        <v>#N/A</v>
      </c>
      <c r="AC31" s="98" t="e">
        <f ca="true">+IF(AND(ISNUMBER(OFFSET('Sanitation Data'!$E$10,0,10*ROW('Sanitation Data'!E25))),'Data Summary'!CR31="Yes"),OFFSET('Sanitation Data'!$E$10,0,10*ROW('Sanitation Data'!E25)),NA())</f>
        <v>#N/A</v>
      </c>
      <c r="AD31" s="98" t="e">
        <f ca="true">+IF(AND(ISNUMBER(OFFSET('Sanitation Data'!$E$11,0,10*ROW('Sanitation Data'!E25))),'Data Summary'!CS31="Yes"),OFFSET('Sanitation Data'!$E$11,0,10*ROW('Sanitation Data'!E25)),NA())</f>
        <v>#N/A</v>
      </c>
      <c r="AE31" s="98" t="e">
        <f ca="true">+IF(AND(ISNUMBER(OFFSET('Sanitation Data'!$E$12,0,10*ROW('Sanitation Data'!E25))),'Data Summary'!CT31="Yes"),OFFSET('Sanitation Data'!$E$12,0,10*ROW('Sanitation Data'!E25)),NA())</f>
        <v>#N/A</v>
      </c>
      <c r="AF31" s="98" t="e">
        <f ca="true">+IF(AND(ISNUMBER(OFFSET('Sanitation Data'!$F$4,0,10*ROW('Sanitation Data'!F25))),'Data Summary'!CU31="Yes"),100-OFFSET('Sanitation Data'!$F$4,0,10*ROW('Sanitation Data'!F25)),NA())</f>
        <v>#N/A</v>
      </c>
      <c r="AG31" s="98" t="e">
        <f ca="true">+IF(AND(ISNUMBER(OFFSET('Sanitation Data'!$F$6,0,10*ROW('Sanitation Data'!F25))),'Data Summary'!CV31="Yes"),OFFSET('Sanitation Data'!$F$6,0,10*ROW('Sanitation Data'!F25)),NA())</f>
        <v>#N/A</v>
      </c>
      <c r="AH31" s="98" t="e">
        <f ca="true">+IF(AND(ISNUMBER(OFFSET('Sanitation Data'!$F$10,0,10*ROW('Sanitation Data'!F25))),'Data Summary'!CW31="Yes"),OFFSET('Sanitation Data'!$F$10,0,10*ROW('Sanitation Data'!F25)),NA())</f>
        <v>#N/A</v>
      </c>
      <c r="AI31" s="98" t="e">
        <f ca="true">+IF(AND(ISNUMBER(OFFSET('Sanitation Data'!$F$11,0,10*ROW('Sanitation Data'!F25))),'Data Summary'!CX31="Yes"),OFFSET('Sanitation Data'!$F$11,0,10*ROW('Sanitation Data'!F25)),NA())</f>
        <v>#N/A</v>
      </c>
      <c r="AJ31" s="98" t="e">
        <f ca="true">+IF(AND(ISNUMBER(OFFSET('Sanitation Data'!$F$12,0,10*ROW('Sanitation Data'!F25))),'Data Summary'!CY31="Yes"),OFFSET('Sanitation Data'!$F$12,0,10*ROW('Sanitation Data'!F25)),NA())</f>
        <v>#N/A</v>
      </c>
      <c r="AK31" s="98" t="e">
        <f ca="true">+IF(AND(ISNUMBER(OFFSET('Sanitation Data'!$G$4,0,10*ROW('Sanitation Data'!G25))),'Data Summary'!CZ31="Yes"),100-OFFSET('Sanitation Data'!$G$4,0,10*ROW('Sanitation Data'!G25)),NA())</f>
        <v>#N/A</v>
      </c>
      <c r="AL31" s="98" t="e">
        <f ca="true">+IF(AND(ISNUMBER(OFFSET('Sanitation Data'!$G$6,0,10*ROW('Sanitation Data'!G25))),'Data Summary'!DA31="Yes"),OFFSET('Sanitation Data'!$G$6,0,10*ROW('Sanitation Data'!G25)),NA())</f>
        <v>#N/A</v>
      </c>
      <c r="AM31" s="98" t="e">
        <f ca="true">+IF(AND(ISNUMBER(OFFSET('Sanitation Data'!$G$10,0,10*ROW('Sanitation Data'!G25))),'Data Summary'!DB31="Yes"),OFFSET('Sanitation Data'!$G$10,0,10*ROW('Sanitation Data'!G25)),NA())</f>
        <v>#N/A</v>
      </c>
      <c r="AN31" s="98" t="e">
        <f ca="true">+IF(AND(ISNUMBER(OFFSET('Sanitation Data'!$G$11,0,10*ROW('Sanitation Data'!G25))),'Data Summary'!DC31="Yes"),OFFSET('Sanitation Data'!$G$11,0,10*ROW('Sanitation Data'!G25)),NA())</f>
        <v>#N/A</v>
      </c>
      <c r="AO31" s="98" t="e">
        <f ca="true">+IF(AND(ISNUMBER(OFFSET('Sanitation Data'!$G$12,0,10*ROW('Sanitation Data'!G25))),'Data Summary'!DD31="Yes"),OFFSET('Sanitation Data'!$G$12,0,10*ROW('Sanitation Data'!G25)),NA())</f>
        <v>#N/A</v>
      </c>
      <c r="AP31" s="98" t="e">
        <f ca="true">+IF(AND(ISNUMBER(OFFSET('Sanitation Data'!$H$4,0,10*ROW('Sanitation Data'!H25))),'Data Summary'!DE31="Yes"),100-OFFSET('Sanitation Data'!$H$4,0,10*ROW('Sanitation Data'!H25)),NA())</f>
        <v>#N/A</v>
      </c>
      <c r="AQ31" s="98" t="e">
        <f ca="true">+IF(AND(ISNUMBER(OFFSET('Sanitation Data'!$H$6,0,10*ROW('Sanitation Data'!H25))),'Data Summary'!DF31="Yes"),OFFSET('Sanitation Data'!$H$6,0,10*ROW('Sanitation Data'!H25)),NA())</f>
        <v>#N/A</v>
      </c>
      <c r="AR31" s="98" t="e">
        <f ca="true">+IF(AND(ISNUMBER(OFFSET('Sanitation Data'!$H$10,0,10*ROW('Sanitation Data'!H25))),'Data Summary'!DG31="Yes"),OFFSET('Sanitation Data'!$H$10,0,10*ROW('Sanitation Data'!H25)),NA())</f>
        <v>#N/A</v>
      </c>
      <c r="AS31" s="98" t="e">
        <f ca="true">+IF(AND(ISNUMBER(OFFSET('Sanitation Data'!$H$11,0,10*ROW('Sanitation Data'!H25))),'Data Summary'!DH31="Yes"),OFFSET('Sanitation Data'!$H$11,0,10*ROW('Sanitation Data'!H25)),NA())</f>
        <v>#N/A</v>
      </c>
      <c r="AT31" s="98" t="e">
        <f ca="true">+IF(AND(ISNUMBER(OFFSET('Sanitation Data'!$H$12,0,10*ROW('Sanitation Data'!H25))),'Data Summary'!DI31="Yes"),OFFSET('Sanitation Data'!$H$12,0,10*ROW('Sanitation Data'!H25)),NA())</f>
        <v>#N/A</v>
      </c>
      <c r="AU31" s="98" t="e">
        <f ca="true">+IF(AND(ISNUMBER(OFFSET('Sanitation Data'!$I$4,0,10*ROW('Sanitation Data'!I25))),'Data Summary'!DJ31="Yes"),100-OFFSET('Sanitation Data'!$I$4,0,10*ROW('Sanitation Data'!I25)),NA())</f>
        <v>#N/A</v>
      </c>
      <c r="AV31" s="98" t="e">
        <f ca="true">+IF(AND(ISNUMBER(OFFSET('Sanitation Data'!$I$6,0,10*ROW('Sanitation Data'!I25))),'Data Summary'!DK31="Yes"),OFFSET('Sanitation Data'!$I$6,0,10*ROW('Sanitation Data'!I25)),NA())</f>
        <v>#N/A</v>
      </c>
      <c r="AW31" s="98" t="e">
        <f ca="true">+IF(AND(ISNUMBER(OFFSET('Sanitation Data'!$I$10,0,10*ROW('Sanitation Data'!I25))),'Data Summary'!DL31="Yes"),OFFSET('Sanitation Data'!$I$10,0,10*ROW('Sanitation Data'!I25)),NA())</f>
        <v>#N/A</v>
      </c>
      <c r="AX31" s="98" t="e">
        <f ca="true">+IF(AND(ISNUMBER(OFFSET('Sanitation Data'!$I$11,0,10*ROW('Sanitation Data'!I25))),'Data Summary'!DM31="Yes"),OFFSET('Sanitation Data'!$I$11,0,10*ROW('Sanitation Data'!I25)),NA())</f>
        <v>#N/A</v>
      </c>
      <c r="AY31" s="98" t="e">
        <f ca="true">+IF(AND(ISNUMBER(OFFSET('Sanitation Data'!$I$12,0,10*ROW('Sanitation Data'!I25))),'Data Summary'!DN31="Yes"),OFFSET('Sanitation Data'!$I$12,0,10*ROW('Sanitation Data'!I25)),NA())</f>
        <v>#N/A</v>
      </c>
      <c r="AZ31" s="99" t="e">
        <f ca="true">+IF(AND(ISNUMBER(OFFSET('Hygiene Data'!$D$5,0,10*ROW('Hygiene Data'!D25))),'Data Summary'!DO31="Yes"),OFFSET('Hygiene Data'!$D$5,0,10*ROW('Hygiene Data'!D25)),NA())</f>
        <v>#N/A</v>
      </c>
      <c r="BA31" s="99" t="e">
        <f ca="true">+IF(AND(ISNUMBER(OFFSET('Hygiene Data'!$D$7,0,10*ROW('Hygiene Data'!D25))),'Data Summary'!DP31="Yes"),OFFSET('Hygiene Data'!$D$7,0,10*ROW('Hygiene Data'!D25)),NA())</f>
        <v>#N/A</v>
      </c>
      <c r="BB31" s="99" t="e">
        <f ca="true">+IF(AND(ISNUMBER(OFFSET('Hygiene Data'!$D$9,0,10*ROW('Hygiene Data'!D25))),'Data Summary'!DQ31="Yes"),OFFSET('Hygiene Data'!$D$9,0,10*ROW('Hygiene Data'!D25)),NA())</f>
        <v>#N/A</v>
      </c>
      <c r="BC31" s="99" t="e">
        <f ca="true">+IF(AND(ISNUMBER(OFFSET('Hygiene Data'!$E$5,0,10*ROW('Hygiene Data'!E25))),'Data Summary'!DR31="Yes"),OFFSET('Hygiene Data'!$E$5,0,10*ROW('Hygiene Data'!E25)),NA())</f>
        <v>#N/A</v>
      </c>
      <c r="BD31" s="99" t="e">
        <f ca="true">+IF(AND(ISNUMBER(OFFSET('Hygiene Data'!$E$7,0,10*ROW('Hygiene Data'!E25))),'Data Summary'!DS31="Yes"),OFFSET('Hygiene Data'!$E$7,0,10*ROW('Hygiene Data'!E25)),NA())</f>
        <v>#N/A</v>
      </c>
      <c r="BE31" s="99" t="e">
        <f ca="true">+IF(AND(ISNUMBER(OFFSET('Hygiene Data'!$E$9,0,10*ROW('Hygiene Data'!E25))),'Data Summary'!DT31="Yes"),OFFSET('Hygiene Data'!$E$9,0,10*ROW('Hygiene Data'!E25)),NA())</f>
        <v>#N/A</v>
      </c>
      <c r="BF31" s="99" t="e">
        <f ca="true">+IF(AND(ISNUMBER(OFFSET('Hygiene Data'!$F$5,0,10*ROW('Hygiene Data'!F25))),'Data Summary'!DU31="Yes"),OFFSET('Hygiene Data'!$F$5,0,10*ROW('Hygiene Data'!F25)),NA())</f>
        <v>#N/A</v>
      </c>
      <c r="BG31" s="99" t="e">
        <f ca="true">+IF(AND(ISNUMBER(OFFSET('Hygiene Data'!$F$7,0,10*ROW('Hygiene Data'!F25))),'Data Summary'!DV31="Yes"),OFFSET('Hygiene Data'!$F$7,0,10*ROW('Hygiene Data'!F25)),NA())</f>
        <v>#N/A</v>
      </c>
      <c r="BH31" s="99" t="e">
        <f ca="true">+IF(AND(ISNUMBER(OFFSET('Hygiene Data'!$F$9,0,10*ROW('Hygiene Data'!F25))),'Data Summary'!DW31="Yes"),OFFSET('Hygiene Data'!$F$9,0,10*ROW('Hygiene Data'!F25)),NA())</f>
        <v>#N/A</v>
      </c>
      <c r="BI31" s="99" t="e">
        <f ca="true">+IF(AND(ISNUMBER(OFFSET('Hygiene Data'!$G$5,0,10*ROW('Hygiene Data'!G25))),'Data Summary'!DX31="Yes"),OFFSET('Hygiene Data'!$G$5,0,10*ROW('Hygiene Data'!G25)),NA())</f>
        <v>#N/A</v>
      </c>
      <c r="BJ31" s="99" t="e">
        <f ca="true">+IF(AND(ISNUMBER(OFFSET('Hygiene Data'!$G$7,0,10*ROW('Hygiene Data'!G25))),'Data Summary'!DY31="Yes"),OFFSET('Hygiene Data'!$G$7,0,10*ROW('Hygiene Data'!G25)),NA())</f>
        <v>#N/A</v>
      </c>
      <c r="BK31" s="99" t="e">
        <f ca="true">+IF(AND(ISNUMBER(OFFSET('Hygiene Data'!$G$9,0,10*ROW('Hygiene Data'!G25))),'Data Summary'!DZ31="Yes"),OFFSET('Hygiene Data'!$G$9,0,10*ROW('Hygiene Data'!G25)),NA())</f>
        <v>#N/A</v>
      </c>
      <c r="BL31" s="99" t="e">
        <f ca="true">+IF(AND(ISNUMBER(OFFSET('Hygiene Data'!$H$5,0,10*ROW('Hygiene Data'!H25))),'Data Summary'!EA31="Yes"),OFFSET('Hygiene Data'!$H$5,0,10*ROW('Hygiene Data'!H25)),NA())</f>
        <v>#N/A</v>
      </c>
      <c r="BM31" s="99" t="e">
        <f ca="true">+IF(AND(ISNUMBER(OFFSET('Hygiene Data'!$H$7,0,10*ROW('Hygiene Data'!H25))),'Data Summary'!EB31="Yes"),OFFSET('Hygiene Data'!$H$7,0,10*ROW('Hygiene Data'!H25)),NA())</f>
        <v>#N/A</v>
      </c>
      <c r="BN31" s="99" t="e">
        <f ca="true">+IF(AND(ISNUMBER(OFFSET('Hygiene Data'!$H$9,0,10*ROW('Hygiene Data'!H25))),'Data Summary'!EC31="Yes"),OFFSET('Hygiene Data'!$H$9,0,10*ROW('Hygiene Data'!H25)),NA())</f>
        <v>#N/A</v>
      </c>
      <c r="BO31" s="99" t="e">
        <f ca="true">+IF(AND(ISNUMBER(OFFSET('Hygiene Data'!$I$5,0,10*ROW('Hygiene Data'!I25))),'Data Summary'!ED31="Yes"),OFFSET('Hygiene Data'!$I$5,0,10*ROW('Hygiene Data'!I25)),NA())</f>
        <v>#N/A</v>
      </c>
      <c r="BP31" s="99" t="e">
        <f ca="true">+IF(AND(ISNUMBER(OFFSET('Hygiene Data'!$I$7,0,10*ROW('Hygiene Data'!I25))),'Data Summary'!EE31="Yes"),OFFSET('Hygiene Data'!$I$7,0,10*ROW('Hygiene Data'!I25)),NA())</f>
        <v>#N/A</v>
      </c>
      <c r="BQ31" s="99" t="e">
        <f ca="true">+IF(AND(ISNUMBER(OFFSET('Hygiene Data'!$I$9,0,10*ROW('Hygiene Data'!I25))),'Data Summary'!EF31="Yes"),OFFSET('Hygiene Data'!$I$9,0,10*ROW('Hygiene Data'!I25)),NA())</f>
        <v>#N/A</v>
      </c>
    </row>
    <row xmlns:x14ac="http://schemas.microsoft.com/office/spreadsheetml/2009/9/ac" r="32" x14ac:dyDescent="0.2">
      <c r="A32" s="363" t="str">
        <f ca="true">+RIGHT('Data Summary'!A32,LEN('Data Summary'!A32)-9)</f>
        <v>SVP</v>
      </c>
      <c r="B32" s="38" t="str">
        <f ca="true">+IF(ISTEXT('Data Summary'!B32),'Data Summary'!B32,"")</f>
        <v>Survey</v>
      </c>
      <c r="C32" s="361">
        <f ca="true">+VALUE('Data Summary'!C32)</f>
        <v>2017</v>
      </c>
      <c r="D32" s="97">
        <f ca="true">+IF(AND(ISNUMBER(OFFSET('Water Data'!$D$4,0,10*ROW('Water Data'!D26))),'Data Summary'!BS32="Yes"),100-OFFSET('Water Data'!$D$4,0,10*ROW('Water Data'!D26)),NA())</f>
        <v>94.02</v>
      </c>
      <c r="E32" s="97">
        <f ca="true">+IF(AND(ISNUMBER(OFFSET('Water Data'!$D$6,0,10*ROW('Water Data'!D26))),'Data Summary'!BT32="Yes"),OFFSET('Water Data'!$D$6,0,10*ROW('Water Data'!D26)),NA())</f>
        <v>91.579000000000008</v>
      </c>
      <c r="F32" s="97">
        <f ca="true">+IF(AND(ISNUMBER(OFFSET('Water Data'!$D$9,0,10*ROW('Water Data'!D26))),'Data Summary'!BU32="Yes"),OFFSET('Water Data'!$D$9,0,10*ROW('Water Data'!D26)),NA())</f>
        <v>68.961850670070206</v>
      </c>
      <c r="G32" s="97">
        <f ca="true">+IF(AND(ISNUMBER(OFFSET('Water Data'!$E$4,0,10*ROW('Water Data'!E26))),'Data Summary'!BV32="Yes"),100-OFFSET('Water Data'!$E$4,0,10*ROW('Water Data'!E26)),NA())</f>
        <v>95</v>
      </c>
      <c r="H32" s="97">
        <f ca="true">+IF(AND(ISNUMBER(OFFSET('Water Data'!$E$6,0,10*ROW('Water Data'!E26))),'Data Summary'!BW32="Yes"),OFFSET('Water Data'!$E$6,0,10*ROW('Water Data'!E26)),NA())</f>
        <v>93.351500000000001</v>
      </c>
      <c r="I32" s="97">
        <f ca="true">+IF(AND(ISNUMBER(OFFSET('Water Data'!$E$9,0,10*ROW('Water Data'!E26))),'Data Summary'!BX32="Yes"),OFFSET('Water Data'!$E$9,0,10*ROW('Water Data'!E26)),NA())</f>
        <v>71.900307947368418</v>
      </c>
      <c r="J32" s="97">
        <f ca="true">+IF(AND(ISNUMBER(OFFSET('Water Data'!$F$4,0,10*ROW('Water Data'!F26))),'Data Summary'!BY32="Yes"),100-OFFSET('Water Data'!$F$4,0,10*ROW('Water Data'!F26)),NA())</f>
        <v>93.9</v>
      </c>
      <c r="K32" s="97">
        <f ca="true">+IF(AND(ISNUMBER(OFFSET('Water Data'!$F$6,0,10*ROW('Water Data'!F26))),'Data Summary'!BZ32="Yes"),OFFSET('Water Data'!$F$6,0,10*ROW('Water Data'!F26)),NA())</f>
        <v>91.366500000000002</v>
      </c>
      <c r="L32" s="97">
        <f ca="true">+IF(AND(ISNUMBER(OFFSET('Water Data'!$F$9,0,10*ROW('Water Data'!F26))),'Data Summary'!CA32="Yes"),OFFSET('Water Data'!$F$9,0,10*ROW('Water Data'!F26)),NA())</f>
        <v>68.685423162939301</v>
      </c>
      <c r="M32" s="97" t="e">
        <f ca="true">+IF(AND(ISNUMBER(OFFSET('Water Data'!$G$4,0,10*ROW('Water Data'!G26))),'Data Summary'!CB32="Yes"),100-OFFSET('Water Data'!$G$4,0,10*ROW('Water Data'!G26)),NA())</f>
        <v>#N/A</v>
      </c>
      <c r="N32" s="97" t="e">
        <f ca="true">+IF(AND(ISNUMBER(OFFSET('Water Data'!$G$6,0,10*ROW('Water Data'!G26))),'Data Summary'!CC32="Yes"),OFFSET('Water Data'!$G$6,0,10*ROW('Water Data'!G26)),NA())</f>
        <v>#N/A</v>
      </c>
      <c r="O32" s="97" t="e">
        <f ca="true">+IF(AND(ISNUMBER(OFFSET('Water Data'!$G$9,0,10*ROW('Water Data'!G26))),'Data Summary'!CD32="Yes"),OFFSET('Water Data'!$G$9,0,10*ROW('Water Data'!G26)),NA())</f>
        <v>#N/A</v>
      </c>
      <c r="P32" s="97">
        <f ca="true">+IF(AND(ISNUMBER(OFFSET('Water Data'!$H$4,0,10*ROW('Water Data'!H26))),'Data Summary'!CE32="Yes"),100-OFFSET('Water Data'!$H$4,0,10*ROW('Water Data'!H26)),NA())</f>
        <v>93.64</v>
      </c>
      <c r="Q32" s="97">
        <f ca="true">+IF(AND(ISNUMBER(OFFSET('Water Data'!$H$6,0,10*ROW('Water Data'!H26))),'Data Summary'!CF32="Yes"),OFFSET('Water Data'!$H$6,0,10*ROW('Water Data'!H26)),NA())</f>
        <v>91.141499999999994</v>
      </c>
      <c r="R32" s="97">
        <f ca="true">+IF(AND(ISNUMBER(OFFSET('Water Data'!$H$9,0,10*ROW('Water Data'!H26))),'Data Summary'!CG32="Yes"),OFFSET('Water Data'!$H$9,0,10*ROW('Water Data'!H26)),NA())</f>
        <v>68.141995034173434</v>
      </c>
      <c r="S32" s="97">
        <f ca="true">+IF(AND(ISNUMBER(OFFSET('Water Data'!$I$4,0,10*ROW('Water Data'!I26))),'Data Summary'!CH32="Yes"),100-OFFSET('Water Data'!$I$4,0,10*ROW('Water Data'!I26)),NA())</f>
        <v>96.88</v>
      </c>
      <c r="T32" s="97">
        <f ca="true">+IF(AND(ISNUMBER(OFFSET('Water Data'!$I$6,0,10*ROW('Water Data'!I26))),'Data Summary'!CI32="Yes"),OFFSET('Water Data'!$I$6,0,10*ROW('Water Data'!I26)),NA())</f>
        <v>94.790500000000009</v>
      </c>
      <c r="U32" s="97">
        <f ca="true">+IF(AND(ISNUMBER(OFFSET('Water Data'!$I$9,0,10*ROW('Water Data'!I26))),'Data Summary'!CJ32="Yes"),OFFSET('Water Data'!$I$9,0,10*ROW('Water Data'!I26)),NA())</f>
        <v>75.124015173410413</v>
      </c>
      <c r="V32" s="98">
        <f ca="true">+IF(AND(ISNUMBER(OFFSET('Sanitation Data'!$D$4,0,10*ROW('Sanitation Data'!D26))),'Data Summary'!CK32="Yes"),100-OFFSET('Sanitation Data'!$D$4,0,10*ROW('Sanitation Data'!D26)),NA())</f>
        <v>97.65</v>
      </c>
      <c r="W32" s="98">
        <f ca="true">+IF(AND(ISNUMBER(OFFSET('Sanitation Data'!$D$6,0,10*ROW('Sanitation Data'!D26))),'Data Summary'!CL32="Yes"),OFFSET('Sanitation Data'!$D$6,0,10*ROW('Sanitation Data'!D26)),NA())</f>
        <v>80.875766871165652</v>
      </c>
      <c r="X32" s="98" t="e">
        <f ca="true">+IF(AND(ISNUMBER(OFFSET('Sanitation Data'!$D$10,0,10*ROW('Sanitation Data'!D26))),'Data Summary'!CM32="Yes"),OFFSET('Sanitation Data'!$D$10,0,10*ROW('Sanitation Data'!D26)),NA())</f>
        <v>#N/A</v>
      </c>
      <c r="Y32" s="98" t="e">
        <f ca="true">+IF(AND(ISNUMBER(OFFSET('Sanitation Data'!$D$11,0,10*ROW('Sanitation Data'!D26))),'Data Summary'!CN32="Yes"),OFFSET('Sanitation Data'!$D$11,0,10*ROW('Sanitation Data'!D26)),NA())</f>
        <v>#N/A</v>
      </c>
      <c r="Z32" s="98">
        <f ca="true">+IF(AND(ISNUMBER(OFFSET('Sanitation Data'!$D$12,0,10*ROW('Sanitation Data'!D26))),'Data Summary'!CO32="Yes"),OFFSET('Sanitation Data'!$D$12,0,10*ROW('Sanitation Data'!D26)),NA())</f>
        <v>65.247838225263578</v>
      </c>
      <c r="AA32" s="98">
        <f ca="true">+IF(AND(ISNUMBER(OFFSET('Sanitation Data'!$E$4,0,10*ROW('Sanitation Data'!E26))),'Data Summary'!CP32="Yes"),100-OFFSET('Sanitation Data'!$E$4,0,10*ROW('Sanitation Data'!E26)),NA())</f>
        <v>97.87</v>
      </c>
      <c r="AB32" s="98">
        <f ca="true">+IF(AND(ISNUMBER(OFFSET('Sanitation Data'!$E$6,0,10*ROW('Sanitation Data'!E26))),'Data Summary'!CQ32="Yes"),OFFSET('Sanitation Data'!$E$6,0,10*ROW('Sanitation Data'!E26)),NA())</f>
        <v>84.694108740684968</v>
      </c>
      <c r="AC32" s="98" t="e">
        <f ca="true">+IF(AND(ISNUMBER(OFFSET('Sanitation Data'!$E$10,0,10*ROW('Sanitation Data'!E26))),'Data Summary'!CR32="Yes"),OFFSET('Sanitation Data'!$E$10,0,10*ROW('Sanitation Data'!E26)),NA())</f>
        <v>#N/A</v>
      </c>
      <c r="AD32" s="98" t="e">
        <f ca="true">+IF(AND(ISNUMBER(OFFSET('Sanitation Data'!$E$11,0,10*ROW('Sanitation Data'!E26))),'Data Summary'!CS32="Yes"),OFFSET('Sanitation Data'!$E$11,0,10*ROW('Sanitation Data'!E26)),NA())</f>
        <v>#N/A</v>
      </c>
      <c r="AE32" s="98">
        <f ca="true">+IF(AND(ISNUMBER(OFFSET('Sanitation Data'!$E$12,0,10*ROW('Sanitation Data'!E26))),'Data Summary'!CT32="Yes"),OFFSET('Sanitation Data'!$E$12,0,10*ROW('Sanitation Data'!E26)),NA())</f>
        <v>71.194487324805024</v>
      </c>
      <c r="AF32" s="98">
        <f ca="true">+IF(AND(ISNUMBER(OFFSET('Sanitation Data'!$F$4,0,10*ROW('Sanitation Data'!F26))),'Data Summary'!CU32="Yes"),100-OFFSET('Sanitation Data'!$F$4,0,10*ROW('Sanitation Data'!F26)),NA())</f>
        <v>97.58</v>
      </c>
      <c r="AG32" s="98">
        <f ca="true">+IF(AND(ISNUMBER(OFFSET('Sanitation Data'!$F$6,0,10*ROW('Sanitation Data'!F26))),'Data Summary'!CV32="Yes"),OFFSET('Sanitation Data'!$F$6,0,10*ROW('Sanitation Data'!F26)),NA())</f>
        <v>78.976256226460933</v>
      </c>
      <c r="AH32" s="98" t="e">
        <f ca="true">+IF(AND(ISNUMBER(OFFSET('Sanitation Data'!$F$10,0,10*ROW('Sanitation Data'!F26))),'Data Summary'!CW32="Yes"),OFFSET('Sanitation Data'!$F$10,0,10*ROW('Sanitation Data'!F26)),NA())</f>
        <v>#N/A</v>
      </c>
      <c r="AI32" s="98" t="e">
        <f ca="true">+IF(AND(ISNUMBER(OFFSET('Sanitation Data'!$F$11,0,10*ROW('Sanitation Data'!F26))),'Data Summary'!CX32="Yes"),OFFSET('Sanitation Data'!$F$11,0,10*ROW('Sanitation Data'!F26)),NA())</f>
        <v>#N/A</v>
      </c>
      <c r="AJ32" s="98">
        <f ca="true">+IF(AND(ISNUMBER(OFFSET('Sanitation Data'!$F$12,0,10*ROW('Sanitation Data'!F26))),'Data Summary'!CY32="Yes"),OFFSET('Sanitation Data'!$F$12,0,10*ROW('Sanitation Data'!F26)),NA())</f>
        <v>63.388192501222754</v>
      </c>
      <c r="AK32" s="98" t="e">
        <f ca="true">+IF(AND(ISNUMBER(OFFSET('Sanitation Data'!$G$4,0,10*ROW('Sanitation Data'!G26))),'Data Summary'!CZ32="Yes"),100-OFFSET('Sanitation Data'!$G$4,0,10*ROW('Sanitation Data'!G26)),NA())</f>
        <v>#N/A</v>
      </c>
      <c r="AL32" s="98" t="e">
        <f ca="true">+IF(AND(ISNUMBER(OFFSET('Sanitation Data'!$G$6,0,10*ROW('Sanitation Data'!G26))),'Data Summary'!DA32="Yes"),OFFSET('Sanitation Data'!$G$6,0,10*ROW('Sanitation Data'!G26)),NA())</f>
        <v>#N/A</v>
      </c>
      <c r="AM32" s="98" t="e">
        <f ca="true">+IF(AND(ISNUMBER(OFFSET('Sanitation Data'!$G$10,0,10*ROW('Sanitation Data'!G26))),'Data Summary'!DB32="Yes"),OFFSET('Sanitation Data'!$G$10,0,10*ROW('Sanitation Data'!G26)),NA())</f>
        <v>#N/A</v>
      </c>
      <c r="AN32" s="98" t="e">
        <f ca="true">+IF(AND(ISNUMBER(OFFSET('Sanitation Data'!$G$11,0,10*ROW('Sanitation Data'!G26))),'Data Summary'!DC32="Yes"),OFFSET('Sanitation Data'!$G$11,0,10*ROW('Sanitation Data'!G26)),NA())</f>
        <v>#N/A</v>
      </c>
      <c r="AO32" s="98" t="e">
        <f ca="true">+IF(AND(ISNUMBER(OFFSET('Sanitation Data'!$G$12,0,10*ROW('Sanitation Data'!G26))),'Data Summary'!DD32="Yes"),OFFSET('Sanitation Data'!$G$12,0,10*ROW('Sanitation Data'!G26)),NA())</f>
        <v>#N/A</v>
      </c>
      <c r="AP32" s="98">
        <f ca="true">+IF(AND(ISNUMBER(OFFSET('Sanitation Data'!$H$4,0,10*ROW('Sanitation Data'!H26))),'Data Summary'!DE32="Yes"),100-OFFSET('Sanitation Data'!$H$4,0,10*ROW('Sanitation Data'!H26)),NA())</f>
        <v>97.53</v>
      </c>
      <c r="AQ32" s="98">
        <f ca="true">+IF(AND(ISNUMBER(OFFSET('Sanitation Data'!$H$6,0,10*ROW('Sanitation Data'!H26))),'Data Summary'!DF32="Yes"),OFFSET('Sanitation Data'!$H$6,0,10*ROW('Sanitation Data'!H26)),NA())</f>
        <v>80.776380368098174</v>
      </c>
      <c r="AR32" s="98" t="e">
        <f ca="true">+IF(AND(ISNUMBER(OFFSET('Sanitation Data'!$H$10,0,10*ROW('Sanitation Data'!H26))),'Data Summary'!DG32="Yes"),OFFSET('Sanitation Data'!$H$10,0,10*ROW('Sanitation Data'!H26)),NA())</f>
        <v>#N/A</v>
      </c>
      <c r="AS32" s="98" t="e">
        <f ca="true">+IF(AND(ISNUMBER(OFFSET('Sanitation Data'!$H$11,0,10*ROW('Sanitation Data'!H26))),'Data Summary'!DH32="Yes"),OFFSET('Sanitation Data'!$H$11,0,10*ROW('Sanitation Data'!H26)),NA())</f>
        <v>#N/A</v>
      </c>
      <c r="AT32" s="98">
        <f ca="true">+IF(AND(ISNUMBER(OFFSET('Sanitation Data'!$H$12,0,10*ROW('Sanitation Data'!H26))),'Data Summary'!DI32="Yes"),OFFSET('Sanitation Data'!$H$12,0,10*ROW('Sanitation Data'!H26)),NA())</f>
        <v>64.451961714564618</v>
      </c>
      <c r="AU32" s="98">
        <f ca="true">+IF(AND(ISNUMBER(OFFSET('Sanitation Data'!$I$4,0,10*ROW('Sanitation Data'!I26))),'Data Summary'!DJ32="Yes"),100-OFFSET('Sanitation Data'!$I$4,0,10*ROW('Sanitation Data'!I26)),NA())</f>
        <v>98.19</v>
      </c>
      <c r="AV32" s="98">
        <f ca="true">+IF(AND(ISNUMBER(OFFSET('Sanitation Data'!$I$6,0,10*ROW('Sanitation Data'!I26))),'Data Summary'!DK32="Yes"),OFFSET('Sanitation Data'!$I$6,0,10*ROW('Sanitation Data'!I26)),NA())</f>
        <v>79.915331212985294</v>
      </c>
      <c r="AW32" s="98" t="e">
        <f ca="true">+IF(AND(ISNUMBER(OFFSET('Sanitation Data'!$I$10,0,10*ROW('Sanitation Data'!I26))),'Data Summary'!DL32="Yes"),OFFSET('Sanitation Data'!$I$10,0,10*ROW('Sanitation Data'!I26)),NA())</f>
        <v>#N/A</v>
      </c>
      <c r="AX32" s="98" t="e">
        <f ca="true">+IF(AND(ISNUMBER(OFFSET('Sanitation Data'!$I$11,0,10*ROW('Sanitation Data'!I26))),'Data Summary'!DM32="Yes"),OFFSET('Sanitation Data'!$I$11,0,10*ROW('Sanitation Data'!I26)),NA())</f>
        <v>#N/A</v>
      </c>
      <c r="AY32" s="98">
        <f ca="true">+IF(AND(ISNUMBER(OFFSET('Sanitation Data'!$I$12,0,10*ROW('Sanitation Data'!I26))),'Data Summary'!DN32="Yes"),OFFSET('Sanitation Data'!$I$12,0,10*ROW('Sanitation Data'!I26)),NA())</f>
        <v>72.813579225753543</v>
      </c>
      <c r="AZ32" s="99">
        <f ca="true">+IF(AND(ISNUMBER(OFFSET('Hygiene Data'!$D$5,0,10*ROW('Hygiene Data'!D26))),'Data Summary'!DO32="Yes"),OFFSET('Hygiene Data'!$D$5,0,10*ROW('Hygiene Data'!D26)),NA())</f>
        <v>73.539999999999992</v>
      </c>
      <c r="BA32" s="99">
        <f ca="true">+IF(AND(ISNUMBER(OFFSET('Hygiene Data'!$D$7,0,10*ROW('Hygiene Data'!D26))),'Data Summary'!DP32="Yes"),OFFSET('Hygiene Data'!$D$7,0,10*ROW('Hygiene Data'!D26)),NA())</f>
        <v>72.319235999999989</v>
      </c>
      <c r="BB32" s="99">
        <f ca="true">+IF(AND(ISNUMBER(OFFSET('Hygiene Data'!$D$9,0,10*ROW('Hygiene Data'!D26))),'Data Summary'!DQ32="Yes"),OFFSET('Hygiene Data'!$D$9,0,10*ROW('Hygiene Data'!D26)),NA())</f>
        <v>54.411521999999998</v>
      </c>
      <c r="BC32" s="99">
        <f ca="true">+IF(AND(ISNUMBER(OFFSET('Hygiene Data'!$E$5,0,10*ROW('Hygiene Data'!E26))),'Data Summary'!DR32="Yes"),OFFSET('Hygiene Data'!$E$5,0,10*ROW('Hygiene Data'!E26)),NA())</f>
        <v>79.710000000000008</v>
      </c>
      <c r="BD32" s="99">
        <f ca="true">+IF(AND(ISNUMBER(OFFSET('Hygiene Data'!$E$7,0,10*ROW('Hygiene Data'!E26))),'Data Summary'!DS32="Yes"),OFFSET('Hygiene Data'!$E$7,0,10*ROW('Hygiene Data'!E26)),NA())</f>
        <v>78.649856999999997</v>
      </c>
      <c r="BE32" s="99">
        <f ca="true">+IF(AND(ISNUMBER(OFFSET('Hygiene Data'!$E$9,0,10*ROW('Hygiene Data'!E26))),'Data Summary'!DT32="Yes"),OFFSET('Hygiene Data'!$E$9,0,10*ROW('Hygiene Data'!E26)),NA())</f>
        <v>57.198998999999993</v>
      </c>
      <c r="BF32" s="99">
        <f ca="true">+IF(AND(ISNUMBER(OFFSET('Hygiene Data'!$F$5,0,10*ROW('Hygiene Data'!F26))),'Data Summary'!DU32="Yes"),OFFSET('Hygiene Data'!$F$5,0,10*ROW('Hygiene Data'!F26)),NA())</f>
        <v>72.98</v>
      </c>
      <c r="BG32" s="99">
        <f ca="true">+IF(AND(ISNUMBER(OFFSET('Hygiene Data'!$F$7,0,10*ROW('Hygiene Data'!F26))),'Data Summary'!DV32="Yes"),OFFSET('Hygiene Data'!$F$7,0,10*ROW('Hygiene Data'!F26)),NA())</f>
        <v>71.732041999999993</v>
      </c>
      <c r="BH32" s="99">
        <f ca="true">+IF(AND(ISNUMBER(OFFSET('Hygiene Data'!$F$9,0,10*ROW('Hygiene Data'!F26))),'Data Summary'!DW32="Yes"),OFFSET('Hygiene Data'!$F$9,0,10*ROW('Hygiene Data'!F26)),NA())</f>
        <v>54.147961000000002</v>
      </c>
      <c r="BI32" s="99" t="e">
        <f ca="true">+IF(AND(ISNUMBER(OFFSET('Hygiene Data'!$G$5,0,10*ROW('Hygiene Data'!G26))),'Data Summary'!DX32="Yes"),OFFSET('Hygiene Data'!$G$5,0,10*ROW('Hygiene Data'!G26)),NA())</f>
        <v>#N/A</v>
      </c>
      <c r="BJ32" s="99" t="e">
        <f ca="true">+IF(AND(ISNUMBER(OFFSET('Hygiene Data'!$G$7,0,10*ROW('Hygiene Data'!G26))),'Data Summary'!DY32="Yes"),OFFSET('Hygiene Data'!$G$7,0,10*ROW('Hygiene Data'!G26)),NA())</f>
        <v>#N/A</v>
      </c>
      <c r="BK32" s="99" t="e">
        <f ca="true">+IF(AND(ISNUMBER(OFFSET('Hygiene Data'!$G$9,0,10*ROW('Hygiene Data'!G26))),'Data Summary'!DZ32="Yes"),OFFSET('Hygiene Data'!$G$9,0,10*ROW('Hygiene Data'!G26)),NA())</f>
        <v>#N/A</v>
      </c>
      <c r="BL32" s="99">
        <f ca="true">+IF(AND(ISNUMBER(OFFSET('Hygiene Data'!$H$5,0,10*ROW('Hygiene Data'!H26))),'Data Summary'!EA32="Yes"),OFFSET('Hygiene Data'!$H$5,0,10*ROW('Hygiene Data'!H26)),NA())</f>
        <v>72.849999999999994</v>
      </c>
      <c r="BM32" s="99">
        <f ca="true">+IF(AND(ISNUMBER(OFFSET('Hygiene Data'!$H$7,0,10*ROW('Hygiene Data'!H26))),'Data Summary'!EB32="Yes"),OFFSET('Hygiene Data'!$H$7,0,10*ROW('Hygiene Data'!H26)),NA())</f>
        <v>71.582409999999996</v>
      </c>
      <c r="BN32" s="99">
        <f ca="true">+IF(AND(ISNUMBER(OFFSET('Hygiene Data'!$H$9,0,10*ROW('Hygiene Data'!H26))),'Data Summary'!EC32="Yes"),OFFSET('Hygiene Data'!$H$9,0,10*ROW('Hygiene Data'!H26)),NA())</f>
        <v>54.61290799999999</v>
      </c>
      <c r="BO32" s="99">
        <f ca="true">+IF(AND(ISNUMBER(OFFSET('Hygiene Data'!$I$5,0,10*ROW('Hygiene Data'!I26))),'Data Summary'!ED32="Yes"),OFFSET('Hygiene Data'!$I$5,0,10*ROW('Hygiene Data'!I26)),NA())</f>
        <v>78.650000000000006</v>
      </c>
      <c r="BP32" s="99">
        <f ca="true">+IF(AND(ISNUMBER(OFFSET('Hygiene Data'!$I$7,0,10*ROW('Hygiene Data'!I26))),'Data Summary'!EE32="Yes"),OFFSET('Hygiene Data'!$I$7,0,10*ROW('Hygiene Data'!I26)),NA())</f>
        <v>77.745525000000001</v>
      </c>
      <c r="BQ32" s="99">
        <f ca="true">+IF(AND(ISNUMBER(OFFSET('Hygiene Data'!$I$9,0,10*ROW('Hygiene Data'!I26))),'Data Summary'!EF32="Yes"),OFFSET('Hygiene Data'!$I$9,0,10*ROW('Hygiene Data'!I26)),NA())</f>
        <v>52.815554999999989</v>
      </c>
    </row>
    <row xmlns:x14ac="http://schemas.microsoft.com/office/spreadsheetml/2009/9/ac" r="33" x14ac:dyDescent="0.2">
      <c r="A33" s="363" t="str">
        <f ca="true">+RIGHT('Data Summary'!A33,LEN('Data Summary'!A33)-9)</f>
        <v>QCI</v>
      </c>
      <c r="B33" s="38" t="str">
        <f ca="true">+IF(ISTEXT('Data Summary'!B33),'Data Summary'!B33,"")</f>
        <v>Survey</v>
      </c>
      <c r="C33" s="361">
        <f ca="true">+VALUE('Data Summary'!C33)</f>
        <v>2017</v>
      </c>
      <c r="D33" s="97" t="e">
        <f ca="true">+IF(AND(ISNUMBER(OFFSET('Water Data'!$D$4,0,10*ROW('Water Data'!D27))),'Data Summary'!BS33="Yes"),100-OFFSET('Water Data'!$D$4,0,10*ROW('Water Data'!D27)),NA())</f>
        <v>#N/A</v>
      </c>
      <c r="E33" s="97" t="e">
        <f ca="true">+IF(AND(ISNUMBER(OFFSET('Water Data'!$D$6,0,10*ROW('Water Data'!D27))),'Data Summary'!BT33="Yes"),OFFSET('Water Data'!$D$6,0,10*ROW('Water Data'!D27)),NA())</f>
        <v>#N/A</v>
      </c>
      <c r="F33" s="97" t="e">
        <f ca="true">+IF(AND(ISNUMBER(OFFSET('Water Data'!$D$9,0,10*ROW('Water Data'!D27))),'Data Summary'!BU33="Yes"),OFFSET('Water Data'!$D$9,0,10*ROW('Water Data'!D27)),NA())</f>
        <v>#N/A</v>
      </c>
      <c r="G33" s="97" t="e">
        <f ca="true">+IF(AND(ISNUMBER(OFFSET('Water Data'!$E$4,0,10*ROW('Water Data'!E27))),'Data Summary'!BV33="Yes"),100-OFFSET('Water Data'!$E$4,0,10*ROW('Water Data'!E27)),NA())</f>
        <v>#N/A</v>
      </c>
      <c r="H33" s="97" t="e">
        <f ca="true">+IF(AND(ISNUMBER(OFFSET('Water Data'!$E$6,0,10*ROW('Water Data'!E27))),'Data Summary'!BW33="Yes"),OFFSET('Water Data'!$E$6,0,10*ROW('Water Data'!E27)),NA())</f>
        <v>#N/A</v>
      </c>
      <c r="I33" s="97" t="e">
        <f ca="true">+IF(AND(ISNUMBER(OFFSET('Water Data'!$E$9,0,10*ROW('Water Data'!E27))),'Data Summary'!BX33="Yes"),OFFSET('Water Data'!$E$9,0,10*ROW('Water Data'!E27)),NA())</f>
        <v>#N/A</v>
      </c>
      <c r="J33" s="97" t="e">
        <f ca="true">+IF(AND(ISNUMBER(OFFSET('Water Data'!$F$4,0,10*ROW('Water Data'!F27))),'Data Summary'!BY33="Yes"),100-OFFSET('Water Data'!$F$4,0,10*ROW('Water Data'!F27)),NA())</f>
        <v>#N/A</v>
      </c>
      <c r="K33" s="97" t="e">
        <f ca="true">+IF(AND(ISNUMBER(OFFSET('Water Data'!$F$6,0,10*ROW('Water Data'!F27))),'Data Summary'!BZ33="Yes"),OFFSET('Water Data'!$F$6,0,10*ROW('Water Data'!F27)),NA())</f>
        <v>#N/A</v>
      </c>
      <c r="L33" s="97" t="e">
        <f ca="true">+IF(AND(ISNUMBER(OFFSET('Water Data'!$F$9,0,10*ROW('Water Data'!F27))),'Data Summary'!CA33="Yes"),OFFSET('Water Data'!$F$9,0,10*ROW('Water Data'!F27)),NA())</f>
        <v>#N/A</v>
      </c>
      <c r="M33" s="97" t="e">
        <f ca="true">+IF(AND(ISNUMBER(OFFSET('Water Data'!$G$4,0,10*ROW('Water Data'!G27))),'Data Summary'!CB33="Yes"),100-OFFSET('Water Data'!$G$4,0,10*ROW('Water Data'!G27)),NA())</f>
        <v>#N/A</v>
      </c>
      <c r="N33" s="97" t="e">
        <f ca="true">+IF(AND(ISNUMBER(OFFSET('Water Data'!$G$6,0,10*ROW('Water Data'!G27))),'Data Summary'!CC33="Yes"),OFFSET('Water Data'!$G$6,0,10*ROW('Water Data'!G27)),NA())</f>
        <v>#N/A</v>
      </c>
      <c r="O33" s="97" t="e">
        <f ca="true">+IF(AND(ISNUMBER(OFFSET('Water Data'!$G$9,0,10*ROW('Water Data'!G27))),'Data Summary'!CD33="Yes"),OFFSET('Water Data'!$G$9,0,10*ROW('Water Data'!G27)),NA())</f>
        <v>#N/A</v>
      </c>
      <c r="P33" s="97" t="e">
        <f ca="true">+IF(AND(ISNUMBER(OFFSET('Water Data'!$H$4,0,10*ROW('Water Data'!H27))),'Data Summary'!CE33="Yes"),100-OFFSET('Water Data'!$H$4,0,10*ROW('Water Data'!H27)),NA())</f>
        <v>#N/A</v>
      </c>
      <c r="Q33" s="97" t="e">
        <f ca="true">+IF(AND(ISNUMBER(OFFSET('Water Data'!$H$6,0,10*ROW('Water Data'!H27))),'Data Summary'!CF33="Yes"),OFFSET('Water Data'!$H$6,0,10*ROW('Water Data'!H27)),NA())</f>
        <v>#N/A</v>
      </c>
      <c r="R33" s="97" t="e">
        <f ca="true">+IF(AND(ISNUMBER(OFFSET('Water Data'!$H$9,0,10*ROW('Water Data'!H27))),'Data Summary'!CG33="Yes"),OFFSET('Water Data'!$H$9,0,10*ROW('Water Data'!H27)),NA())</f>
        <v>#N/A</v>
      </c>
      <c r="S33" s="97" t="e">
        <f ca="true">+IF(AND(ISNUMBER(OFFSET('Water Data'!$I$4,0,10*ROW('Water Data'!I27))),'Data Summary'!CH33="Yes"),100-OFFSET('Water Data'!$I$4,0,10*ROW('Water Data'!I27)),NA())</f>
        <v>#N/A</v>
      </c>
      <c r="T33" s="97" t="e">
        <f ca="true">+IF(AND(ISNUMBER(OFFSET('Water Data'!$I$6,0,10*ROW('Water Data'!I27))),'Data Summary'!CI33="Yes"),OFFSET('Water Data'!$I$6,0,10*ROW('Water Data'!I27)),NA())</f>
        <v>#N/A</v>
      </c>
      <c r="U33" s="97" t="e">
        <f ca="true">+IF(AND(ISNUMBER(OFFSET('Water Data'!$I$9,0,10*ROW('Water Data'!I27))),'Data Summary'!CJ33="Yes"),OFFSET('Water Data'!$I$9,0,10*ROW('Water Data'!I27)),NA())</f>
        <v>#N/A</v>
      </c>
      <c r="V33" s="98" t="e">
        <f ca="true">+IF(AND(ISNUMBER(OFFSET('Sanitation Data'!$D$4,0,10*ROW('Sanitation Data'!D27))),'Data Summary'!CK33="Yes"),100-OFFSET('Sanitation Data'!$D$4,0,10*ROW('Sanitation Data'!D27)),NA())</f>
        <v>#N/A</v>
      </c>
      <c r="W33" s="98" t="e">
        <f ca="true">+IF(AND(ISNUMBER(OFFSET('Sanitation Data'!$D$6,0,10*ROW('Sanitation Data'!D27))),'Data Summary'!CL33="Yes"),OFFSET('Sanitation Data'!$D$6,0,10*ROW('Sanitation Data'!D27)),NA())</f>
        <v>#N/A</v>
      </c>
      <c r="X33" s="98" t="e">
        <f ca="true">+IF(AND(ISNUMBER(OFFSET('Sanitation Data'!$D$10,0,10*ROW('Sanitation Data'!D27))),'Data Summary'!CM33="Yes"),OFFSET('Sanitation Data'!$D$10,0,10*ROW('Sanitation Data'!D27)),NA())</f>
        <v>#N/A</v>
      </c>
      <c r="Y33" s="98" t="e">
        <f ca="true">+IF(AND(ISNUMBER(OFFSET('Sanitation Data'!$D$11,0,10*ROW('Sanitation Data'!D27))),'Data Summary'!CN33="Yes"),OFFSET('Sanitation Data'!$D$11,0,10*ROW('Sanitation Data'!D27)),NA())</f>
        <v>#N/A</v>
      </c>
      <c r="Z33" s="98" t="e">
        <f ca="true">+IF(AND(ISNUMBER(OFFSET('Sanitation Data'!$D$12,0,10*ROW('Sanitation Data'!D27))),'Data Summary'!CO33="Yes"),OFFSET('Sanitation Data'!$D$12,0,10*ROW('Sanitation Data'!D27)),NA())</f>
        <v>#N/A</v>
      </c>
      <c r="AA33" s="98" t="e">
        <f ca="true">+IF(AND(ISNUMBER(OFFSET('Sanitation Data'!$E$4,0,10*ROW('Sanitation Data'!E27))),'Data Summary'!CP33="Yes"),100-OFFSET('Sanitation Data'!$E$4,0,10*ROW('Sanitation Data'!E27)),NA())</f>
        <v>#N/A</v>
      </c>
      <c r="AB33" s="98" t="e">
        <f ca="true">+IF(AND(ISNUMBER(OFFSET('Sanitation Data'!$E$6,0,10*ROW('Sanitation Data'!E27))),'Data Summary'!CQ33="Yes"),OFFSET('Sanitation Data'!$E$6,0,10*ROW('Sanitation Data'!E27)),NA())</f>
        <v>#N/A</v>
      </c>
      <c r="AC33" s="98" t="e">
        <f ca="true">+IF(AND(ISNUMBER(OFFSET('Sanitation Data'!$E$10,0,10*ROW('Sanitation Data'!E27))),'Data Summary'!CR33="Yes"),OFFSET('Sanitation Data'!$E$10,0,10*ROW('Sanitation Data'!E27)),NA())</f>
        <v>#N/A</v>
      </c>
      <c r="AD33" s="98" t="e">
        <f ca="true">+IF(AND(ISNUMBER(OFFSET('Sanitation Data'!$E$11,0,10*ROW('Sanitation Data'!E27))),'Data Summary'!CS33="Yes"),OFFSET('Sanitation Data'!$E$11,0,10*ROW('Sanitation Data'!E27)),NA())</f>
        <v>#N/A</v>
      </c>
      <c r="AE33" s="98" t="e">
        <f ca="true">+IF(AND(ISNUMBER(OFFSET('Sanitation Data'!$E$12,0,10*ROW('Sanitation Data'!E27))),'Data Summary'!CT33="Yes"),OFFSET('Sanitation Data'!$E$12,0,10*ROW('Sanitation Data'!E27)),NA())</f>
        <v>#N/A</v>
      </c>
      <c r="AF33" s="98" t="e">
        <f ca="true">+IF(AND(ISNUMBER(OFFSET('Sanitation Data'!$F$4,0,10*ROW('Sanitation Data'!F27))),'Data Summary'!CU33="Yes"),100-OFFSET('Sanitation Data'!$F$4,0,10*ROW('Sanitation Data'!F27)),NA())</f>
        <v>#N/A</v>
      </c>
      <c r="AG33" s="98" t="e">
        <f ca="true">+IF(AND(ISNUMBER(OFFSET('Sanitation Data'!$F$6,0,10*ROW('Sanitation Data'!F27))),'Data Summary'!CV33="Yes"),OFFSET('Sanitation Data'!$F$6,0,10*ROW('Sanitation Data'!F27)),NA())</f>
        <v>#N/A</v>
      </c>
      <c r="AH33" s="98" t="e">
        <f ca="true">+IF(AND(ISNUMBER(OFFSET('Sanitation Data'!$F$10,0,10*ROW('Sanitation Data'!F27))),'Data Summary'!CW33="Yes"),OFFSET('Sanitation Data'!$F$10,0,10*ROW('Sanitation Data'!F27)),NA())</f>
        <v>#N/A</v>
      </c>
      <c r="AI33" s="98" t="e">
        <f ca="true">+IF(AND(ISNUMBER(OFFSET('Sanitation Data'!$F$11,0,10*ROW('Sanitation Data'!F27))),'Data Summary'!CX33="Yes"),OFFSET('Sanitation Data'!$F$11,0,10*ROW('Sanitation Data'!F27)),NA())</f>
        <v>#N/A</v>
      </c>
      <c r="AJ33" s="98" t="e">
        <f ca="true">+IF(AND(ISNUMBER(OFFSET('Sanitation Data'!$F$12,0,10*ROW('Sanitation Data'!F27))),'Data Summary'!CY33="Yes"),OFFSET('Sanitation Data'!$F$12,0,10*ROW('Sanitation Data'!F27)),NA())</f>
        <v>#N/A</v>
      </c>
      <c r="AK33" s="98" t="e">
        <f ca="true">+IF(AND(ISNUMBER(OFFSET('Sanitation Data'!$G$4,0,10*ROW('Sanitation Data'!G27))),'Data Summary'!CZ33="Yes"),100-OFFSET('Sanitation Data'!$G$4,0,10*ROW('Sanitation Data'!G27)),NA())</f>
        <v>#N/A</v>
      </c>
      <c r="AL33" s="98" t="e">
        <f ca="true">+IF(AND(ISNUMBER(OFFSET('Sanitation Data'!$G$6,0,10*ROW('Sanitation Data'!G27))),'Data Summary'!DA33="Yes"),OFFSET('Sanitation Data'!$G$6,0,10*ROW('Sanitation Data'!G27)),NA())</f>
        <v>#N/A</v>
      </c>
      <c r="AM33" s="98" t="e">
        <f ca="true">+IF(AND(ISNUMBER(OFFSET('Sanitation Data'!$G$10,0,10*ROW('Sanitation Data'!G27))),'Data Summary'!DB33="Yes"),OFFSET('Sanitation Data'!$G$10,0,10*ROW('Sanitation Data'!G27)),NA())</f>
        <v>#N/A</v>
      </c>
      <c r="AN33" s="98" t="e">
        <f ca="true">+IF(AND(ISNUMBER(OFFSET('Sanitation Data'!$G$11,0,10*ROW('Sanitation Data'!G27))),'Data Summary'!DC33="Yes"),OFFSET('Sanitation Data'!$G$11,0,10*ROW('Sanitation Data'!G27)),NA())</f>
        <v>#N/A</v>
      </c>
      <c r="AO33" s="98" t="e">
        <f ca="true">+IF(AND(ISNUMBER(OFFSET('Sanitation Data'!$G$12,0,10*ROW('Sanitation Data'!G27))),'Data Summary'!DD33="Yes"),OFFSET('Sanitation Data'!$G$12,0,10*ROW('Sanitation Data'!G27)),NA())</f>
        <v>#N/A</v>
      </c>
      <c r="AP33" s="98" t="e">
        <f ca="true">+IF(AND(ISNUMBER(OFFSET('Sanitation Data'!$H$4,0,10*ROW('Sanitation Data'!H27))),'Data Summary'!DE33="Yes"),100-OFFSET('Sanitation Data'!$H$4,0,10*ROW('Sanitation Data'!H27)),NA())</f>
        <v>#N/A</v>
      </c>
      <c r="AQ33" s="98" t="e">
        <f ca="true">+IF(AND(ISNUMBER(OFFSET('Sanitation Data'!$H$6,0,10*ROW('Sanitation Data'!H27))),'Data Summary'!DF33="Yes"),OFFSET('Sanitation Data'!$H$6,0,10*ROW('Sanitation Data'!H27)),NA())</f>
        <v>#N/A</v>
      </c>
      <c r="AR33" s="98" t="e">
        <f ca="true">+IF(AND(ISNUMBER(OFFSET('Sanitation Data'!$H$10,0,10*ROW('Sanitation Data'!H27))),'Data Summary'!DG33="Yes"),OFFSET('Sanitation Data'!$H$10,0,10*ROW('Sanitation Data'!H27)),NA())</f>
        <v>#N/A</v>
      </c>
      <c r="AS33" s="98" t="e">
        <f ca="true">+IF(AND(ISNUMBER(OFFSET('Sanitation Data'!$H$11,0,10*ROW('Sanitation Data'!H27))),'Data Summary'!DH33="Yes"),OFFSET('Sanitation Data'!$H$11,0,10*ROW('Sanitation Data'!H27)),NA())</f>
        <v>#N/A</v>
      </c>
      <c r="AT33" s="98" t="e">
        <f ca="true">+IF(AND(ISNUMBER(OFFSET('Sanitation Data'!$H$12,0,10*ROW('Sanitation Data'!H27))),'Data Summary'!DI33="Yes"),OFFSET('Sanitation Data'!$H$12,0,10*ROW('Sanitation Data'!H27)),NA())</f>
        <v>#N/A</v>
      </c>
      <c r="AU33" s="98" t="e">
        <f ca="true">+IF(AND(ISNUMBER(OFFSET('Sanitation Data'!$I$4,0,10*ROW('Sanitation Data'!I27))),'Data Summary'!DJ33="Yes"),100-OFFSET('Sanitation Data'!$I$4,0,10*ROW('Sanitation Data'!I27)),NA())</f>
        <v>#N/A</v>
      </c>
      <c r="AV33" s="98" t="e">
        <f ca="true">+IF(AND(ISNUMBER(OFFSET('Sanitation Data'!$I$6,0,10*ROW('Sanitation Data'!I27))),'Data Summary'!DK33="Yes"),OFFSET('Sanitation Data'!$I$6,0,10*ROW('Sanitation Data'!I27)),NA())</f>
        <v>#N/A</v>
      </c>
      <c r="AW33" s="98" t="e">
        <f ca="true">+IF(AND(ISNUMBER(OFFSET('Sanitation Data'!$I$10,0,10*ROW('Sanitation Data'!I27))),'Data Summary'!DL33="Yes"),OFFSET('Sanitation Data'!$I$10,0,10*ROW('Sanitation Data'!I27)),NA())</f>
        <v>#N/A</v>
      </c>
      <c r="AX33" s="98" t="e">
        <f ca="true">+IF(AND(ISNUMBER(OFFSET('Sanitation Data'!$I$11,0,10*ROW('Sanitation Data'!I27))),'Data Summary'!DM33="Yes"),OFFSET('Sanitation Data'!$I$11,0,10*ROW('Sanitation Data'!I27)),NA())</f>
        <v>#N/A</v>
      </c>
      <c r="AY33" s="98" t="e">
        <f ca="true">+IF(AND(ISNUMBER(OFFSET('Sanitation Data'!$I$12,0,10*ROW('Sanitation Data'!I27))),'Data Summary'!DN33="Yes"),OFFSET('Sanitation Data'!$I$12,0,10*ROW('Sanitation Data'!I27)),NA())</f>
        <v>#N/A</v>
      </c>
      <c r="AZ33" s="99" t="e">
        <f ca="true">+IF(AND(ISNUMBER(OFFSET('Hygiene Data'!$D$5,0,10*ROW('Hygiene Data'!D27))),'Data Summary'!DO33="Yes"),OFFSET('Hygiene Data'!$D$5,0,10*ROW('Hygiene Data'!D27)),NA())</f>
        <v>#N/A</v>
      </c>
      <c r="BA33" s="99" t="e">
        <f ca="true">+IF(AND(ISNUMBER(OFFSET('Hygiene Data'!$D$7,0,10*ROW('Hygiene Data'!D27))),'Data Summary'!DP33="Yes"),OFFSET('Hygiene Data'!$D$7,0,10*ROW('Hygiene Data'!D27)),NA())</f>
        <v>#N/A</v>
      </c>
      <c r="BB33" s="99" t="e">
        <f ca="true">+IF(AND(ISNUMBER(OFFSET('Hygiene Data'!$D$9,0,10*ROW('Hygiene Data'!D27))),'Data Summary'!DQ33="Yes"),OFFSET('Hygiene Data'!$D$9,0,10*ROW('Hygiene Data'!D27)),NA())</f>
        <v>#N/A</v>
      </c>
      <c r="BC33" s="99" t="e">
        <f ca="true">+IF(AND(ISNUMBER(OFFSET('Hygiene Data'!$E$5,0,10*ROW('Hygiene Data'!E27))),'Data Summary'!DR33="Yes"),OFFSET('Hygiene Data'!$E$5,0,10*ROW('Hygiene Data'!E27)),NA())</f>
        <v>#N/A</v>
      </c>
      <c r="BD33" s="99" t="e">
        <f ca="true">+IF(AND(ISNUMBER(OFFSET('Hygiene Data'!$E$7,0,10*ROW('Hygiene Data'!E27))),'Data Summary'!DS33="Yes"),OFFSET('Hygiene Data'!$E$7,0,10*ROW('Hygiene Data'!E27)),NA())</f>
        <v>#N/A</v>
      </c>
      <c r="BE33" s="99" t="e">
        <f ca="true">+IF(AND(ISNUMBER(OFFSET('Hygiene Data'!$E$9,0,10*ROW('Hygiene Data'!E27))),'Data Summary'!DT33="Yes"),OFFSET('Hygiene Data'!$E$9,0,10*ROW('Hygiene Data'!E27)),NA())</f>
        <v>#N/A</v>
      </c>
      <c r="BF33" s="99" t="e">
        <f ca="true">+IF(AND(ISNUMBER(OFFSET('Hygiene Data'!$F$5,0,10*ROW('Hygiene Data'!F27))),'Data Summary'!DU33="Yes"),OFFSET('Hygiene Data'!$F$5,0,10*ROW('Hygiene Data'!F27)),NA())</f>
        <v>#N/A</v>
      </c>
      <c r="BG33" s="99" t="e">
        <f ca="true">+IF(AND(ISNUMBER(OFFSET('Hygiene Data'!$F$7,0,10*ROW('Hygiene Data'!F27))),'Data Summary'!DV33="Yes"),OFFSET('Hygiene Data'!$F$7,0,10*ROW('Hygiene Data'!F27)),NA())</f>
        <v>#N/A</v>
      </c>
      <c r="BH33" s="99" t="e">
        <f ca="true">+IF(AND(ISNUMBER(OFFSET('Hygiene Data'!$F$9,0,10*ROW('Hygiene Data'!F27))),'Data Summary'!DW33="Yes"),OFFSET('Hygiene Data'!$F$9,0,10*ROW('Hygiene Data'!F27)),NA())</f>
        <v>#N/A</v>
      </c>
      <c r="BI33" s="99" t="e">
        <f ca="true">+IF(AND(ISNUMBER(OFFSET('Hygiene Data'!$G$5,0,10*ROW('Hygiene Data'!G27))),'Data Summary'!DX33="Yes"),OFFSET('Hygiene Data'!$G$5,0,10*ROW('Hygiene Data'!G27)),NA())</f>
        <v>#N/A</v>
      </c>
      <c r="BJ33" s="99" t="e">
        <f ca="true">+IF(AND(ISNUMBER(OFFSET('Hygiene Data'!$G$7,0,10*ROW('Hygiene Data'!G27))),'Data Summary'!DY33="Yes"),OFFSET('Hygiene Data'!$G$7,0,10*ROW('Hygiene Data'!G27)),NA())</f>
        <v>#N/A</v>
      </c>
      <c r="BK33" s="99" t="e">
        <f ca="true">+IF(AND(ISNUMBER(OFFSET('Hygiene Data'!$G$9,0,10*ROW('Hygiene Data'!G27))),'Data Summary'!DZ33="Yes"),OFFSET('Hygiene Data'!$G$9,0,10*ROW('Hygiene Data'!G27)),NA())</f>
        <v>#N/A</v>
      </c>
      <c r="BL33" s="99" t="e">
        <f ca="true">+IF(AND(ISNUMBER(OFFSET('Hygiene Data'!$H$5,0,10*ROW('Hygiene Data'!H27))),'Data Summary'!EA33="Yes"),OFFSET('Hygiene Data'!$H$5,0,10*ROW('Hygiene Data'!H27)),NA())</f>
        <v>#N/A</v>
      </c>
      <c r="BM33" s="99" t="e">
        <f ca="true">+IF(AND(ISNUMBER(OFFSET('Hygiene Data'!$H$7,0,10*ROW('Hygiene Data'!H27))),'Data Summary'!EB33="Yes"),OFFSET('Hygiene Data'!$H$7,0,10*ROW('Hygiene Data'!H27)),NA())</f>
        <v>#N/A</v>
      </c>
      <c r="BN33" s="99" t="e">
        <f ca="true">+IF(AND(ISNUMBER(OFFSET('Hygiene Data'!$H$9,0,10*ROW('Hygiene Data'!H27))),'Data Summary'!EC33="Yes"),OFFSET('Hygiene Data'!$H$9,0,10*ROW('Hygiene Data'!H27)),NA())</f>
        <v>#N/A</v>
      </c>
      <c r="BO33" s="99" t="e">
        <f ca="true">+IF(AND(ISNUMBER(OFFSET('Hygiene Data'!$I$5,0,10*ROW('Hygiene Data'!I27))),'Data Summary'!ED33="Yes"),OFFSET('Hygiene Data'!$I$5,0,10*ROW('Hygiene Data'!I27)),NA())</f>
        <v>#N/A</v>
      </c>
      <c r="BP33" s="99" t="e">
        <f ca="true">+IF(AND(ISNUMBER(OFFSET('Hygiene Data'!$I$7,0,10*ROW('Hygiene Data'!I27))),'Data Summary'!EE33="Yes"),OFFSET('Hygiene Data'!$I$7,0,10*ROW('Hygiene Data'!I27)),NA())</f>
        <v>#N/A</v>
      </c>
      <c r="BQ33" s="99" t="e">
        <f ca="true">+IF(AND(ISNUMBER(OFFSET('Hygiene Data'!$I$9,0,10*ROW('Hygiene Data'!I27))),'Data Summary'!EF33="Yes"),OFFSET('Hygiene Data'!$I$9,0,10*ROW('Hygiene Data'!I27)),NA())</f>
        <v>#N/A</v>
      </c>
    </row>
    <row xmlns:x14ac="http://schemas.microsoft.com/office/spreadsheetml/2009/9/ac" r="34" x14ac:dyDescent="0.2">
      <c r="A34" s="363" t="str">
        <f ca="true">+RIGHT('Data Summary'!A34,LEN('Data Summary'!A34)-9)</f>
        <v>UIS</v>
      </c>
      <c r="B34" s="38" t="str">
        <f ca="true">+IF(ISTEXT('Data Summary'!B34),'Data Summary'!B34,"")</f>
        <v>Other</v>
      </c>
      <c r="C34" s="361">
        <f ca="true">+VALUE('Data Summary'!C34)</f>
        <v>2017</v>
      </c>
      <c r="D34" s="97" t="e">
        <f ca="true">+IF(AND(ISNUMBER(OFFSET('Water Data'!$D$4,0,10*ROW('Water Data'!D28))),'Data Summary'!BS34="Yes"),100-OFFSET('Water Data'!$D$4,0,10*ROW('Water Data'!D28)),NA())</f>
        <v>#N/A</v>
      </c>
      <c r="E34" s="97" t="e">
        <f ca="true">+IF(AND(ISNUMBER(OFFSET('Water Data'!$D$6,0,10*ROW('Water Data'!D28))),'Data Summary'!BT34="Yes"),OFFSET('Water Data'!$D$6,0,10*ROW('Water Data'!D28)),NA())</f>
        <v>#N/A</v>
      </c>
      <c r="F34" s="97" t="e">
        <f ca="true">+IF(AND(ISNUMBER(OFFSET('Water Data'!$D$9,0,10*ROW('Water Data'!D28))),'Data Summary'!BU34="Yes"),OFFSET('Water Data'!$D$9,0,10*ROW('Water Data'!D28)),NA())</f>
        <v>#N/A</v>
      </c>
      <c r="G34" s="97" t="e">
        <f ca="true">+IF(AND(ISNUMBER(OFFSET('Water Data'!$E$4,0,10*ROW('Water Data'!E28))),'Data Summary'!BV34="Yes"),100-OFFSET('Water Data'!$E$4,0,10*ROW('Water Data'!E28)),NA())</f>
        <v>#N/A</v>
      </c>
      <c r="H34" s="97" t="e">
        <f ca="true">+IF(AND(ISNUMBER(OFFSET('Water Data'!$E$6,0,10*ROW('Water Data'!E28))),'Data Summary'!BW34="Yes"),OFFSET('Water Data'!$E$6,0,10*ROW('Water Data'!E28)),NA())</f>
        <v>#N/A</v>
      </c>
      <c r="I34" s="97" t="e">
        <f ca="true">+IF(AND(ISNUMBER(OFFSET('Water Data'!$E$9,0,10*ROW('Water Data'!E28))),'Data Summary'!BX34="Yes"),OFFSET('Water Data'!$E$9,0,10*ROW('Water Data'!E28)),NA())</f>
        <v>#N/A</v>
      </c>
      <c r="J34" s="97" t="e">
        <f ca="true">+IF(AND(ISNUMBER(OFFSET('Water Data'!$F$4,0,10*ROW('Water Data'!F28))),'Data Summary'!BY34="Yes"),100-OFFSET('Water Data'!$F$4,0,10*ROW('Water Data'!F28)),NA())</f>
        <v>#N/A</v>
      </c>
      <c r="K34" s="97" t="e">
        <f ca="true">+IF(AND(ISNUMBER(OFFSET('Water Data'!$F$6,0,10*ROW('Water Data'!F28))),'Data Summary'!BZ34="Yes"),OFFSET('Water Data'!$F$6,0,10*ROW('Water Data'!F28)),NA())</f>
        <v>#N/A</v>
      </c>
      <c r="L34" s="97" t="e">
        <f ca="true">+IF(AND(ISNUMBER(OFFSET('Water Data'!$F$9,0,10*ROW('Water Data'!F28))),'Data Summary'!CA34="Yes"),OFFSET('Water Data'!$F$9,0,10*ROW('Water Data'!F28)),NA())</f>
        <v>#N/A</v>
      </c>
      <c r="M34" s="97" t="e">
        <f ca="true">+IF(AND(ISNUMBER(OFFSET('Water Data'!$G$4,0,10*ROW('Water Data'!G28))),'Data Summary'!CB34="Yes"),100-OFFSET('Water Data'!$G$4,0,10*ROW('Water Data'!G28)),NA())</f>
        <v>#N/A</v>
      </c>
      <c r="N34" s="97" t="e">
        <f ca="true">+IF(AND(ISNUMBER(OFFSET('Water Data'!$G$6,0,10*ROW('Water Data'!G28))),'Data Summary'!CC34="Yes"),OFFSET('Water Data'!$G$6,0,10*ROW('Water Data'!G28)),NA())</f>
        <v>#N/A</v>
      </c>
      <c r="O34" s="97" t="e">
        <f ca="true">+IF(AND(ISNUMBER(OFFSET('Water Data'!$G$9,0,10*ROW('Water Data'!G28))),'Data Summary'!CD34="Yes"),OFFSET('Water Data'!$G$9,0,10*ROW('Water Data'!G28)),NA())</f>
        <v>#N/A</v>
      </c>
      <c r="P34" s="97" t="e">
        <f ca="true">+IF(AND(ISNUMBER(OFFSET('Water Data'!$H$4,0,10*ROW('Water Data'!H28))),'Data Summary'!CE34="Yes"),100-OFFSET('Water Data'!$H$4,0,10*ROW('Water Data'!H28)),NA())</f>
        <v>#N/A</v>
      </c>
      <c r="Q34" s="97" t="e">
        <f ca="true">+IF(AND(ISNUMBER(OFFSET('Water Data'!$H$6,0,10*ROW('Water Data'!H28))),'Data Summary'!CF34="Yes"),OFFSET('Water Data'!$H$6,0,10*ROW('Water Data'!H28)),NA())</f>
        <v>#N/A</v>
      </c>
      <c r="R34" s="97" t="e">
        <f ca="true">+IF(AND(ISNUMBER(OFFSET('Water Data'!$H$9,0,10*ROW('Water Data'!H28))),'Data Summary'!CG34="Yes"),OFFSET('Water Data'!$H$9,0,10*ROW('Water Data'!H28)),NA())</f>
        <v>#N/A</v>
      </c>
      <c r="S34" s="97" t="e">
        <f ca="true">+IF(AND(ISNUMBER(OFFSET('Water Data'!$I$4,0,10*ROW('Water Data'!I28))),'Data Summary'!CH34="Yes"),100-OFFSET('Water Data'!$I$4,0,10*ROW('Water Data'!I28)),NA())</f>
        <v>#N/A</v>
      </c>
      <c r="T34" s="97" t="e">
        <f ca="true">+IF(AND(ISNUMBER(OFFSET('Water Data'!$I$6,0,10*ROW('Water Data'!I28))),'Data Summary'!CI34="Yes"),OFFSET('Water Data'!$I$6,0,10*ROW('Water Data'!I28)),NA())</f>
        <v>#N/A</v>
      </c>
      <c r="U34" s="97" t="e">
        <f ca="true">+IF(AND(ISNUMBER(OFFSET('Water Data'!$I$9,0,10*ROW('Water Data'!I28))),'Data Summary'!CJ34="Yes"),OFFSET('Water Data'!$I$9,0,10*ROW('Water Data'!I28)),NA())</f>
        <v>#N/A</v>
      </c>
      <c r="V34" s="98" t="e">
        <f ca="true">+IF(AND(ISNUMBER(OFFSET('Sanitation Data'!$D$4,0,10*ROW('Sanitation Data'!D28))),'Data Summary'!CK34="Yes"),100-OFFSET('Sanitation Data'!$D$4,0,10*ROW('Sanitation Data'!D28)),NA())</f>
        <v>#N/A</v>
      </c>
      <c r="W34" s="98" t="e">
        <f ca="true">+IF(AND(ISNUMBER(OFFSET('Sanitation Data'!$D$6,0,10*ROW('Sanitation Data'!D28))),'Data Summary'!CL34="Yes"),OFFSET('Sanitation Data'!$D$6,0,10*ROW('Sanitation Data'!D28)),NA())</f>
        <v>#N/A</v>
      </c>
      <c r="X34" s="98" t="e">
        <f ca="true">+IF(AND(ISNUMBER(OFFSET('Sanitation Data'!$D$10,0,10*ROW('Sanitation Data'!D28))),'Data Summary'!CM34="Yes"),OFFSET('Sanitation Data'!$D$10,0,10*ROW('Sanitation Data'!D28)),NA())</f>
        <v>#N/A</v>
      </c>
      <c r="Y34" s="98" t="e">
        <f ca="true">+IF(AND(ISNUMBER(OFFSET('Sanitation Data'!$D$11,0,10*ROW('Sanitation Data'!D28))),'Data Summary'!CN34="Yes"),OFFSET('Sanitation Data'!$D$11,0,10*ROW('Sanitation Data'!D28)),NA())</f>
        <v>#N/A</v>
      </c>
      <c r="Z34" s="98" t="e">
        <f ca="true">+IF(AND(ISNUMBER(OFFSET('Sanitation Data'!$D$12,0,10*ROW('Sanitation Data'!D28))),'Data Summary'!CO34="Yes"),OFFSET('Sanitation Data'!$D$12,0,10*ROW('Sanitation Data'!D28)),NA())</f>
        <v>#N/A</v>
      </c>
      <c r="AA34" s="98" t="e">
        <f ca="true">+IF(AND(ISNUMBER(OFFSET('Sanitation Data'!$E$4,0,10*ROW('Sanitation Data'!E28))),'Data Summary'!CP34="Yes"),100-OFFSET('Sanitation Data'!$E$4,0,10*ROW('Sanitation Data'!E28)),NA())</f>
        <v>#N/A</v>
      </c>
      <c r="AB34" s="98" t="e">
        <f ca="true">+IF(AND(ISNUMBER(OFFSET('Sanitation Data'!$E$6,0,10*ROW('Sanitation Data'!E28))),'Data Summary'!CQ34="Yes"),OFFSET('Sanitation Data'!$E$6,0,10*ROW('Sanitation Data'!E28)),NA())</f>
        <v>#N/A</v>
      </c>
      <c r="AC34" s="98" t="e">
        <f ca="true">+IF(AND(ISNUMBER(OFFSET('Sanitation Data'!$E$10,0,10*ROW('Sanitation Data'!E28))),'Data Summary'!CR34="Yes"),OFFSET('Sanitation Data'!$E$10,0,10*ROW('Sanitation Data'!E28)),NA())</f>
        <v>#N/A</v>
      </c>
      <c r="AD34" s="98" t="e">
        <f ca="true">+IF(AND(ISNUMBER(OFFSET('Sanitation Data'!$E$11,0,10*ROW('Sanitation Data'!E28))),'Data Summary'!CS34="Yes"),OFFSET('Sanitation Data'!$E$11,0,10*ROW('Sanitation Data'!E28)),NA())</f>
        <v>#N/A</v>
      </c>
      <c r="AE34" s="98" t="e">
        <f ca="true">+IF(AND(ISNUMBER(OFFSET('Sanitation Data'!$E$12,0,10*ROW('Sanitation Data'!E28))),'Data Summary'!CT34="Yes"),OFFSET('Sanitation Data'!$E$12,0,10*ROW('Sanitation Data'!E28)),NA())</f>
        <v>#N/A</v>
      </c>
      <c r="AF34" s="98" t="e">
        <f ca="true">+IF(AND(ISNUMBER(OFFSET('Sanitation Data'!$F$4,0,10*ROW('Sanitation Data'!F28))),'Data Summary'!CU34="Yes"),100-OFFSET('Sanitation Data'!$F$4,0,10*ROW('Sanitation Data'!F28)),NA())</f>
        <v>#N/A</v>
      </c>
      <c r="AG34" s="98" t="e">
        <f ca="true">+IF(AND(ISNUMBER(OFFSET('Sanitation Data'!$F$6,0,10*ROW('Sanitation Data'!F28))),'Data Summary'!CV34="Yes"),OFFSET('Sanitation Data'!$F$6,0,10*ROW('Sanitation Data'!F28)),NA())</f>
        <v>#N/A</v>
      </c>
      <c r="AH34" s="98" t="e">
        <f ca="true">+IF(AND(ISNUMBER(OFFSET('Sanitation Data'!$F$10,0,10*ROW('Sanitation Data'!F28))),'Data Summary'!CW34="Yes"),OFFSET('Sanitation Data'!$F$10,0,10*ROW('Sanitation Data'!F28)),NA())</f>
        <v>#N/A</v>
      </c>
      <c r="AI34" s="98" t="e">
        <f ca="true">+IF(AND(ISNUMBER(OFFSET('Sanitation Data'!$F$11,0,10*ROW('Sanitation Data'!F28))),'Data Summary'!CX34="Yes"),OFFSET('Sanitation Data'!$F$11,0,10*ROW('Sanitation Data'!F28)),NA())</f>
        <v>#N/A</v>
      </c>
      <c r="AJ34" s="98" t="e">
        <f ca="true">+IF(AND(ISNUMBER(OFFSET('Sanitation Data'!$F$12,0,10*ROW('Sanitation Data'!F28))),'Data Summary'!CY34="Yes"),OFFSET('Sanitation Data'!$F$12,0,10*ROW('Sanitation Data'!F28)),NA())</f>
        <v>#N/A</v>
      </c>
      <c r="AK34" s="98" t="e">
        <f ca="true">+IF(AND(ISNUMBER(OFFSET('Sanitation Data'!$G$4,0,10*ROW('Sanitation Data'!G28))),'Data Summary'!CZ34="Yes"),100-OFFSET('Sanitation Data'!$G$4,0,10*ROW('Sanitation Data'!G28)),NA())</f>
        <v>#N/A</v>
      </c>
      <c r="AL34" s="98" t="e">
        <f ca="true">+IF(AND(ISNUMBER(OFFSET('Sanitation Data'!$G$6,0,10*ROW('Sanitation Data'!G28))),'Data Summary'!DA34="Yes"),OFFSET('Sanitation Data'!$G$6,0,10*ROW('Sanitation Data'!G28)),NA())</f>
        <v>#N/A</v>
      </c>
      <c r="AM34" s="98" t="e">
        <f ca="true">+IF(AND(ISNUMBER(OFFSET('Sanitation Data'!$G$10,0,10*ROW('Sanitation Data'!G28))),'Data Summary'!DB34="Yes"),OFFSET('Sanitation Data'!$G$10,0,10*ROW('Sanitation Data'!G28)),NA())</f>
        <v>#N/A</v>
      </c>
      <c r="AN34" s="98" t="e">
        <f ca="true">+IF(AND(ISNUMBER(OFFSET('Sanitation Data'!$G$11,0,10*ROW('Sanitation Data'!G28))),'Data Summary'!DC34="Yes"),OFFSET('Sanitation Data'!$G$11,0,10*ROW('Sanitation Data'!G28)),NA())</f>
        <v>#N/A</v>
      </c>
      <c r="AO34" s="98" t="e">
        <f ca="true">+IF(AND(ISNUMBER(OFFSET('Sanitation Data'!$G$12,0,10*ROW('Sanitation Data'!G28))),'Data Summary'!DD34="Yes"),OFFSET('Sanitation Data'!$G$12,0,10*ROW('Sanitation Data'!G28)),NA())</f>
        <v>#N/A</v>
      </c>
      <c r="AP34" s="98" t="e">
        <f ca="true">+IF(AND(ISNUMBER(OFFSET('Sanitation Data'!$H$4,0,10*ROW('Sanitation Data'!H28))),'Data Summary'!DE34="Yes"),100-OFFSET('Sanitation Data'!$H$4,0,10*ROW('Sanitation Data'!H28)),NA())</f>
        <v>#N/A</v>
      </c>
      <c r="AQ34" s="98" t="e">
        <f ca="true">+IF(AND(ISNUMBER(OFFSET('Sanitation Data'!$H$6,0,10*ROW('Sanitation Data'!H28))),'Data Summary'!DF34="Yes"),OFFSET('Sanitation Data'!$H$6,0,10*ROW('Sanitation Data'!H28)),NA())</f>
        <v>#N/A</v>
      </c>
      <c r="AR34" s="98" t="e">
        <f ca="true">+IF(AND(ISNUMBER(OFFSET('Sanitation Data'!$H$10,0,10*ROW('Sanitation Data'!H28))),'Data Summary'!DG34="Yes"),OFFSET('Sanitation Data'!$H$10,0,10*ROW('Sanitation Data'!H28)),NA())</f>
        <v>#N/A</v>
      </c>
      <c r="AS34" s="98" t="e">
        <f ca="true">+IF(AND(ISNUMBER(OFFSET('Sanitation Data'!$H$11,0,10*ROW('Sanitation Data'!H28))),'Data Summary'!DH34="Yes"),OFFSET('Sanitation Data'!$H$11,0,10*ROW('Sanitation Data'!H28)),NA())</f>
        <v>#N/A</v>
      </c>
      <c r="AT34" s="98" t="e">
        <f ca="true">+IF(AND(ISNUMBER(OFFSET('Sanitation Data'!$H$12,0,10*ROW('Sanitation Data'!H28))),'Data Summary'!DI34="Yes"),OFFSET('Sanitation Data'!$H$12,0,10*ROW('Sanitation Data'!H28)),NA())</f>
        <v>#N/A</v>
      </c>
      <c r="AU34" s="98" t="e">
        <f ca="true">+IF(AND(ISNUMBER(OFFSET('Sanitation Data'!$I$4,0,10*ROW('Sanitation Data'!I28))),'Data Summary'!DJ34="Yes"),100-OFFSET('Sanitation Data'!$I$4,0,10*ROW('Sanitation Data'!I28)),NA())</f>
        <v>#N/A</v>
      </c>
      <c r="AV34" s="98" t="e">
        <f ca="true">+IF(AND(ISNUMBER(OFFSET('Sanitation Data'!$I$6,0,10*ROW('Sanitation Data'!I28))),'Data Summary'!DK34="Yes"),OFFSET('Sanitation Data'!$I$6,0,10*ROW('Sanitation Data'!I28)),NA())</f>
        <v>#N/A</v>
      </c>
      <c r="AW34" s="98" t="e">
        <f ca="true">+IF(AND(ISNUMBER(OFFSET('Sanitation Data'!$I$10,0,10*ROW('Sanitation Data'!I28))),'Data Summary'!DL34="Yes"),OFFSET('Sanitation Data'!$I$10,0,10*ROW('Sanitation Data'!I28)),NA())</f>
        <v>#N/A</v>
      </c>
      <c r="AX34" s="98" t="e">
        <f ca="true">+IF(AND(ISNUMBER(OFFSET('Sanitation Data'!$I$11,0,10*ROW('Sanitation Data'!I28))),'Data Summary'!DM34="Yes"),OFFSET('Sanitation Data'!$I$11,0,10*ROW('Sanitation Data'!I28)),NA())</f>
        <v>#N/A</v>
      </c>
      <c r="AY34" s="98" t="e">
        <f ca="true">+IF(AND(ISNUMBER(OFFSET('Sanitation Data'!$I$12,0,10*ROW('Sanitation Data'!I28))),'Data Summary'!DN34="Yes"),OFFSET('Sanitation Data'!$I$12,0,10*ROW('Sanitation Data'!I28)),NA())</f>
        <v>#N/A</v>
      </c>
      <c r="AZ34" s="99" t="e">
        <f ca="true">+IF(AND(ISNUMBER(OFFSET('Hygiene Data'!$D$5,0,10*ROW('Hygiene Data'!D28))),'Data Summary'!DO34="Yes"),OFFSET('Hygiene Data'!$D$5,0,10*ROW('Hygiene Data'!D28)),NA())</f>
        <v>#N/A</v>
      </c>
      <c r="BA34" s="99" t="e">
        <f ca="true">+IF(AND(ISNUMBER(OFFSET('Hygiene Data'!$D$7,0,10*ROW('Hygiene Data'!D28))),'Data Summary'!DP34="Yes"),OFFSET('Hygiene Data'!$D$7,0,10*ROW('Hygiene Data'!D28)),NA())</f>
        <v>#N/A</v>
      </c>
      <c r="BB34" s="99" t="e">
        <f ca="true">+IF(AND(ISNUMBER(OFFSET('Hygiene Data'!$D$9,0,10*ROW('Hygiene Data'!D28))),'Data Summary'!DQ34="Yes"),OFFSET('Hygiene Data'!$D$9,0,10*ROW('Hygiene Data'!D28)),NA())</f>
        <v>#N/A</v>
      </c>
      <c r="BC34" s="99" t="e">
        <f ca="true">+IF(AND(ISNUMBER(OFFSET('Hygiene Data'!$E$5,0,10*ROW('Hygiene Data'!E28))),'Data Summary'!DR34="Yes"),OFFSET('Hygiene Data'!$E$5,0,10*ROW('Hygiene Data'!E28)),NA())</f>
        <v>#N/A</v>
      </c>
      <c r="BD34" s="99" t="e">
        <f ca="true">+IF(AND(ISNUMBER(OFFSET('Hygiene Data'!$E$7,0,10*ROW('Hygiene Data'!E28))),'Data Summary'!DS34="Yes"),OFFSET('Hygiene Data'!$E$7,0,10*ROW('Hygiene Data'!E28)),NA())</f>
        <v>#N/A</v>
      </c>
      <c r="BE34" s="99" t="e">
        <f ca="true">+IF(AND(ISNUMBER(OFFSET('Hygiene Data'!$E$9,0,10*ROW('Hygiene Data'!E28))),'Data Summary'!DT34="Yes"),OFFSET('Hygiene Data'!$E$9,0,10*ROW('Hygiene Data'!E28)),NA())</f>
        <v>#N/A</v>
      </c>
      <c r="BF34" s="99" t="e">
        <f ca="true">+IF(AND(ISNUMBER(OFFSET('Hygiene Data'!$F$5,0,10*ROW('Hygiene Data'!F28))),'Data Summary'!DU34="Yes"),OFFSET('Hygiene Data'!$F$5,0,10*ROW('Hygiene Data'!F28)),NA())</f>
        <v>#N/A</v>
      </c>
      <c r="BG34" s="99" t="e">
        <f ca="true">+IF(AND(ISNUMBER(OFFSET('Hygiene Data'!$F$7,0,10*ROW('Hygiene Data'!F28))),'Data Summary'!DV34="Yes"),OFFSET('Hygiene Data'!$F$7,0,10*ROW('Hygiene Data'!F28)),NA())</f>
        <v>#N/A</v>
      </c>
      <c r="BH34" s="99" t="e">
        <f ca="true">+IF(AND(ISNUMBER(OFFSET('Hygiene Data'!$F$9,0,10*ROW('Hygiene Data'!F28))),'Data Summary'!DW34="Yes"),OFFSET('Hygiene Data'!$F$9,0,10*ROW('Hygiene Data'!F28)),NA())</f>
        <v>#N/A</v>
      </c>
      <c r="BI34" s="99" t="e">
        <f ca="true">+IF(AND(ISNUMBER(OFFSET('Hygiene Data'!$G$5,0,10*ROW('Hygiene Data'!G28))),'Data Summary'!DX34="Yes"),OFFSET('Hygiene Data'!$G$5,0,10*ROW('Hygiene Data'!G28)),NA())</f>
        <v>#N/A</v>
      </c>
      <c r="BJ34" s="99" t="e">
        <f ca="true">+IF(AND(ISNUMBER(OFFSET('Hygiene Data'!$G$7,0,10*ROW('Hygiene Data'!G28))),'Data Summary'!DY34="Yes"),OFFSET('Hygiene Data'!$G$7,0,10*ROW('Hygiene Data'!G28)),NA())</f>
        <v>#N/A</v>
      </c>
      <c r="BK34" s="99" t="e">
        <f ca="true">+IF(AND(ISNUMBER(OFFSET('Hygiene Data'!$G$9,0,10*ROW('Hygiene Data'!G28))),'Data Summary'!DZ34="Yes"),OFFSET('Hygiene Data'!$G$9,0,10*ROW('Hygiene Data'!G28)),NA())</f>
        <v>#N/A</v>
      </c>
      <c r="BL34" s="99" t="e">
        <f ca="true">+IF(AND(ISNUMBER(OFFSET('Hygiene Data'!$H$5,0,10*ROW('Hygiene Data'!H28))),'Data Summary'!EA34="Yes"),OFFSET('Hygiene Data'!$H$5,0,10*ROW('Hygiene Data'!H28)),NA())</f>
        <v>#N/A</v>
      </c>
      <c r="BM34" s="99" t="e">
        <f ca="true">+IF(AND(ISNUMBER(OFFSET('Hygiene Data'!$H$7,0,10*ROW('Hygiene Data'!H28))),'Data Summary'!EB34="Yes"),OFFSET('Hygiene Data'!$H$7,0,10*ROW('Hygiene Data'!H28)),NA())</f>
        <v>#N/A</v>
      </c>
      <c r="BN34" s="99" t="e">
        <f ca="true">+IF(AND(ISNUMBER(OFFSET('Hygiene Data'!$H$9,0,10*ROW('Hygiene Data'!H28))),'Data Summary'!EC34="Yes"),OFFSET('Hygiene Data'!$H$9,0,10*ROW('Hygiene Data'!H28)),NA())</f>
        <v>#N/A</v>
      </c>
      <c r="BO34" s="99" t="e">
        <f ca="true">+IF(AND(ISNUMBER(OFFSET('Hygiene Data'!$I$5,0,10*ROW('Hygiene Data'!I28))),'Data Summary'!ED34="Yes"),OFFSET('Hygiene Data'!$I$5,0,10*ROW('Hygiene Data'!I28)),NA())</f>
        <v>#N/A</v>
      </c>
      <c r="BP34" s="99" t="e">
        <f ca="true">+IF(AND(ISNUMBER(OFFSET('Hygiene Data'!$I$7,0,10*ROW('Hygiene Data'!I28))),'Data Summary'!EE34="Yes"),OFFSET('Hygiene Data'!$I$7,0,10*ROW('Hygiene Data'!I28)),NA())</f>
        <v>#N/A</v>
      </c>
      <c r="BQ34" s="99" t="e">
        <f ca="true">+IF(AND(ISNUMBER(OFFSET('Hygiene Data'!$I$9,0,10*ROW('Hygiene Data'!I28))),'Data Summary'!EF34="Yes"),OFFSET('Hygiene Data'!$I$9,0,10*ROW('Hygiene Data'!I28)),NA())</f>
        <v>#N/A</v>
      </c>
    </row>
    <row xmlns:x14ac="http://schemas.microsoft.com/office/spreadsheetml/2009/9/ac" r="35" x14ac:dyDescent="0.2">
      <c r="A35" s="363" t="str">
        <f ca="true">+RIGHT('Data Summary'!A35,LEN('Data Summary'!A35)-9)</f>
        <v>DISE</v>
      </c>
      <c r="B35" s="38" t="str">
        <f ca="true">+IF(ISTEXT('Data Summary'!B35),'Data Summary'!B35,"")</f>
        <v>EMIS</v>
      </c>
      <c r="C35" s="361">
        <f ca="true">+VALUE('Data Summary'!C35)</f>
        <v>2017</v>
      </c>
      <c r="D35" s="97">
        <f ca="true">+IF(AND(ISNUMBER(OFFSET('Water Data'!$D$4,0,10*ROW('Water Data'!D29))),'Data Summary'!BS35="Yes"),100-OFFSET('Water Data'!$D$4,0,10*ROW('Water Data'!D29)),NA())</f>
        <v>97.115543757614077</v>
      </c>
      <c r="E35" s="97">
        <f ca="true">+IF(AND(ISNUMBER(OFFSET('Water Data'!$D$6,0,10*ROW('Water Data'!D29))),'Data Summary'!BT35="Yes"),OFFSET('Water Data'!$D$6,0,10*ROW('Water Data'!D29)),NA())</f>
        <v>89.014034650699472</v>
      </c>
      <c r="F35" s="97" t="e">
        <f ca="true">+IF(AND(ISNUMBER(OFFSET('Water Data'!$D$9,0,10*ROW('Water Data'!D29))),'Data Summary'!BU35="Yes"),OFFSET('Water Data'!$D$9,0,10*ROW('Water Data'!D29)),NA())</f>
        <v>#N/A</v>
      </c>
      <c r="G35" s="97">
        <f ca="true">+IF(AND(ISNUMBER(OFFSET('Water Data'!$E$4,0,10*ROW('Water Data'!E29))),'Data Summary'!BV35="Yes"),100-OFFSET('Water Data'!$E$4,0,10*ROW('Water Data'!E29)),NA())</f>
        <v>99.01</v>
      </c>
      <c r="H35" s="97">
        <f ca="true">+IF(AND(ISNUMBER(OFFSET('Water Data'!$E$6,0,10*ROW('Water Data'!E29))),'Data Summary'!BW35="Yes"),OFFSET('Water Data'!$E$6,0,10*ROW('Water Data'!E29)),NA())</f>
        <v>90.34</v>
      </c>
      <c r="I35" s="97" t="e">
        <f ca="true">+IF(AND(ISNUMBER(OFFSET('Water Data'!$E$9,0,10*ROW('Water Data'!E29))),'Data Summary'!BX35="Yes"),OFFSET('Water Data'!$E$9,0,10*ROW('Water Data'!E29)),NA())</f>
        <v>#N/A</v>
      </c>
      <c r="J35" s="97">
        <f ca="true">+IF(AND(ISNUMBER(OFFSET('Water Data'!$F$4,0,10*ROW('Water Data'!F29))),'Data Summary'!BY35="Yes"),100-OFFSET('Water Data'!$F$4,0,10*ROW('Water Data'!F29)),NA())</f>
        <v>96.88</v>
      </c>
      <c r="K35" s="97">
        <f ca="true">+IF(AND(ISNUMBER(OFFSET('Water Data'!$F$6,0,10*ROW('Water Data'!F29))),'Data Summary'!BZ35="Yes"),OFFSET('Water Data'!$F$6,0,10*ROW('Water Data'!F29)),NA())</f>
        <v>88.78</v>
      </c>
      <c r="L35" s="97" t="e">
        <f ca="true">+IF(AND(ISNUMBER(OFFSET('Water Data'!$F$9,0,10*ROW('Water Data'!F29))),'Data Summary'!CA35="Yes"),OFFSET('Water Data'!$F$9,0,10*ROW('Water Data'!F29)),NA())</f>
        <v>#N/A</v>
      </c>
      <c r="M35" s="97" t="e">
        <f ca="true">+IF(AND(ISNUMBER(OFFSET('Water Data'!$G$4,0,10*ROW('Water Data'!G29))),'Data Summary'!CB35="Yes"),100-OFFSET('Water Data'!$G$4,0,10*ROW('Water Data'!G29)),NA())</f>
        <v>#N/A</v>
      </c>
      <c r="N35" s="97" t="e">
        <f ca="true">+IF(AND(ISNUMBER(OFFSET('Water Data'!$G$6,0,10*ROW('Water Data'!G29))),'Data Summary'!CC35="Yes"),OFFSET('Water Data'!$G$6,0,10*ROW('Water Data'!G29)),NA())</f>
        <v>#N/A</v>
      </c>
      <c r="O35" s="97" t="e">
        <f ca="true">+IF(AND(ISNUMBER(OFFSET('Water Data'!$G$9,0,10*ROW('Water Data'!G29))),'Data Summary'!CD35="Yes"),OFFSET('Water Data'!$G$9,0,10*ROW('Water Data'!G29)),NA())</f>
        <v>#N/A</v>
      </c>
      <c r="P35" s="97">
        <f ca="true">+IF(AND(ISNUMBER(OFFSET('Water Data'!$H$4,0,10*ROW('Water Data'!H29))),'Data Summary'!CE35="Yes"),100-OFFSET('Water Data'!$H$4,0,10*ROW('Water Data'!H29)),NA())</f>
        <v>97.199547311531973</v>
      </c>
      <c r="Q35" s="97">
        <f ca="true">+IF(AND(ISNUMBER(OFFSET('Water Data'!$H$6,0,10*ROW('Water Data'!H29))),'Data Summary'!CF35="Yes"),OFFSET('Water Data'!$H$6,0,10*ROW('Water Data'!H29)),NA())</f>
        <v>89.014034650699472</v>
      </c>
      <c r="R35" s="97" t="e">
        <f ca="true">+IF(AND(ISNUMBER(OFFSET('Water Data'!$H$9,0,10*ROW('Water Data'!H29))),'Data Summary'!CG35="Yes"),OFFSET('Water Data'!$H$9,0,10*ROW('Water Data'!H29)),NA())</f>
        <v>#N/A</v>
      </c>
      <c r="S35" s="97">
        <f ca="true">+IF(AND(ISNUMBER(OFFSET('Water Data'!$I$4,0,10*ROW('Water Data'!I29))),'Data Summary'!CH35="Yes"),100-OFFSET('Water Data'!$I$4,0,10*ROW('Water Data'!I29)),NA())</f>
        <v>99.368235874430155</v>
      </c>
      <c r="T35" s="97">
        <f ca="true">+IF(AND(ISNUMBER(OFFSET('Water Data'!$I$6,0,10*ROW('Water Data'!I29))),'Data Summary'!CI35="Yes"),OFFSET('Water Data'!$I$6,0,10*ROW('Water Data'!I29)),NA())</f>
        <v>87.062168733190035</v>
      </c>
      <c r="U35" s="97" t="e">
        <f ca="true">+IF(AND(ISNUMBER(OFFSET('Water Data'!$I$9,0,10*ROW('Water Data'!I29))),'Data Summary'!CJ35="Yes"),OFFSET('Water Data'!$I$9,0,10*ROW('Water Data'!I29)),NA())</f>
        <v>#N/A</v>
      </c>
      <c r="V35" s="98">
        <f ca="true">+IF(AND(ISNUMBER(OFFSET('Sanitation Data'!$D$4,0,10*ROW('Sanitation Data'!D29))),'Data Summary'!CK35="Yes"),100-OFFSET('Sanitation Data'!$D$4,0,10*ROW('Sanitation Data'!D29)),NA())</f>
        <v>97.51</v>
      </c>
      <c r="W35" s="98" t="e">
        <f ca="true">+IF(AND(ISNUMBER(OFFSET('Sanitation Data'!$D$6,0,10*ROW('Sanitation Data'!D29))),'Data Summary'!CL35="Yes"),OFFSET('Sanitation Data'!$D$6,0,10*ROW('Sanitation Data'!D29)),NA())</f>
        <v>#N/A</v>
      </c>
      <c r="X35" s="98" t="e">
        <f ca="true">+IF(AND(ISNUMBER(OFFSET('Sanitation Data'!$D$10,0,10*ROW('Sanitation Data'!D29))),'Data Summary'!CM35="Yes"),OFFSET('Sanitation Data'!$D$10,0,10*ROW('Sanitation Data'!D29)),NA())</f>
        <v>#N/A</v>
      </c>
      <c r="Y35" s="98" t="e">
        <f ca="true">+IF(AND(ISNUMBER(OFFSET('Sanitation Data'!$D$11,0,10*ROW('Sanitation Data'!D29))),'Data Summary'!CN35="Yes"),OFFSET('Sanitation Data'!$D$11,0,10*ROW('Sanitation Data'!D29)),NA())</f>
        <v>#N/A</v>
      </c>
      <c r="Z35" s="98" t="e">
        <f ca="true">+IF(AND(ISNUMBER(OFFSET('Sanitation Data'!$D$12,0,10*ROW('Sanitation Data'!D29))),'Data Summary'!CO35="Yes"),OFFSET('Sanitation Data'!$D$12,0,10*ROW('Sanitation Data'!D29)),NA())</f>
        <v>#N/A</v>
      </c>
      <c r="AA35" s="98">
        <f ca="true">+IF(AND(ISNUMBER(OFFSET('Sanitation Data'!$E$4,0,10*ROW('Sanitation Data'!E29))),'Data Summary'!CP35="Yes"),100-OFFSET('Sanitation Data'!$E$4,0,10*ROW('Sanitation Data'!E29)),NA())</f>
        <v>98.71</v>
      </c>
      <c r="AB35" s="98" t="e">
        <f ca="true">+IF(AND(ISNUMBER(OFFSET('Sanitation Data'!$E$6,0,10*ROW('Sanitation Data'!E29))),'Data Summary'!CQ35="Yes"),OFFSET('Sanitation Data'!$E$6,0,10*ROW('Sanitation Data'!E29)),NA())</f>
        <v>#N/A</v>
      </c>
      <c r="AC35" s="98" t="e">
        <f ca="true">+IF(AND(ISNUMBER(OFFSET('Sanitation Data'!$E$10,0,10*ROW('Sanitation Data'!E29))),'Data Summary'!CR35="Yes"),OFFSET('Sanitation Data'!$E$10,0,10*ROW('Sanitation Data'!E29)),NA())</f>
        <v>#N/A</v>
      </c>
      <c r="AD35" s="98" t="e">
        <f ca="true">+IF(AND(ISNUMBER(OFFSET('Sanitation Data'!$E$11,0,10*ROW('Sanitation Data'!E29))),'Data Summary'!CS35="Yes"),OFFSET('Sanitation Data'!$E$11,0,10*ROW('Sanitation Data'!E29)),NA())</f>
        <v>#N/A</v>
      </c>
      <c r="AE35" s="98" t="e">
        <f ca="true">+IF(AND(ISNUMBER(OFFSET('Sanitation Data'!$E$12,0,10*ROW('Sanitation Data'!E29))),'Data Summary'!CT35="Yes"),OFFSET('Sanitation Data'!$E$12,0,10*ROW('Sanitation Data'!E29)),NA())</f>
        <v>#N/A</v>
      </c>
      <c r="AF35" s="98">
        <f ca="true">+IF(AND(ISNUMBER(OFFSET('Sanitation Data'!$F$4,0,10*ROW('Sanitation Data'!F29))),'Data Summary'!CU35="Yes"),100-OFFSET('Sanitation Data'!$F$4,0,10*ROW('Sanitation Data'!F29)),NA())</f>
        <v>97.3</v>
      </c>
      <c r="AG35" s="98" t="e">
        <f ca="true">+IF(AND(ISNUMBER(OFFSET('Sanitation Data'!$F$6,0,10*ROW('Sanitation Data'!F29))),'Data Summary'!CV35="Yes"),OFFSET('Sanitation Data'!$F$6,0,10*ROW('Sanitation Data'!F29)),NA())</f>
        <v>#N/A</v>
      </c>
      <c r="AH35" s="98" t="e">
        <f ca="true">+IF(AND(ISNUMBER(OFFSET('Sanitation Data'!$F$10,0,10*ROW('Sanitation Data'!F29))),'Data Summary'!CW35="Yes"),OFFSET('Sanitation Data'!$F$10,0,10*ROW('Sanitation Data'!F29)),NA())</f>
        <v>#N/A</v>
      </c>
      <c r="AI35" s="98" t="e">
        <f ca="true">+IF(AND(ISNUMBER(OFFSET('Sanitation Data'!$F$11,0,10*ROW('Sanitation Data'!F29))),'Data Summary'!CX35="Yes"),OFFSET('Sanitation Data'!$F$11,0,10*ROW('Sanitation Data'!F29)),NA())</f>
        <v>#N/A</v>
      </c>
      <c r="AJ35" s="98" t="e">
        <f ca="true">+IF(AND(ISNUMBER(OFFSET('Sanitation Data'!$F$12,0,10*ROW('Sanitation Data'!F29))),'Data Summary'!CY35="Yes"),OFFSET('Sanitation Data'!$F$12,0,10*ROW('Sanitation Data'!F29)),NA())</f>
        <v>#N/A</v>
      </c>
      <c r="AK35" s="98" t="e">
        <f ca="true">+IF(AND(ISNUMBER(OFFSET('Sanitation Data'!$G$4,0,10*ROW('Sanitation Data'!G29))),'Data Summary'!CZ35="Yes"),100-OFFSET('Sanitation Data'!$G$4,0,10*ROW('Sanitation Data'!G29)),NA())</f>
        <v>#N/A</v>
      </c>
      <c r="AL35" s="98" t="e">
        <f ca="true">+IF(AND(ISNUMBER(OFFSET('Sanitation Data'!$G$6,0,10*ROW('Sanitation Data'!G29))),'Data Summary'!DA35="Yes"),OFFSET('Sanitation Data'!$G$6,0,10*ROW('Sanitation Data'!G29)),NA())</f>
        <v>#N/A</v>
      </c>
      <c r="AM35" s="98" t="e">
        <f ca="true">+IF(AND(ISNUMBER(OFFSET('Sanitation Data'!$G$10,0,10*ROW('Sanitation Data'!G29))),'Data Summary'!DB35="Yes"),OFFSET('Sanitation Data'!$G$10,0,10*ROW('Sanitation Data'!G29)),NA())</f>
        <v>#N/A</v>
      </c>
      <c r="AN35" s="98" t="e">
        <f ca="true">+IF(AND(ISNUMBER(OFFSET('Sanitation Data'!$G$11,0,10*ROW('Sanitation Data'!G29))),'Data Summary'!DC35="Yes"),OFFSET('Sanitation Data'!$G$11,0,10*ROW('Sanitation Data'!G29)),NA())</f>
        <v>#N/A</v>
      </c>
      <c r="AO35" s="98" t="e">
        <f ca="true">+IF(AND(ISNUMBER(OFFSET('Sanitation Data'!$G$12,0,10*ROW('Sanitation Data'!G29))),'Data Summary'!DD35="Yes"),OFFSET('Sanitation Data'!$G$12,0,10*ROW('Sanitation Data'!G29)),NA())</f>
        <v>#N/A</v>
      </c>
      <c r="AP35" s="98">
        <f ca="true">+IF(AND(ISNUMBER(OFFSET('Sanitation Data'!$H$4,0,10*ROW('Sanitation Data'!H29))),'Data Summary'!DE35="Yes"),100-OFFSET('Sanitation Data'!$H$4,0,10*ROW('Sanitation Data'!H29)),NA())</f>
        <v>97.51</v>
      </c>
      <c r="AQ35" s="98" t="e">
        <f ca="true">+IF(AND(ISNUMBER(OFFSET('Sanitation Data'!$H$6,0,10*ROW('Sanitation Data'!H29))),'Data Summary'!DF35="Yes"),OFFSET('Sanitation Data'!$H$6,0,10*ROW('Sanitation Data'!H29)),NA())</f>
        <v>#N/A</v>
      </c>
      <c r="AR35" s="98" t="e">
        <f ca="true">+IF(AND(ISNUMBER(OFFSET('Sanitation Data'!$H$10,0,10*ROW('Sanitation Data'!H29))),'Data Summary'!DG35="Yes"),OFFSET('Sanitation Data'!$H$10,0,10*ROW('Sanitation Data'!H29)),NA())</f>
        <v>#N/A</v>
      </c>
      <c r="AS35" s="98" t="e">
        <f ca="true">+IF(AND(ISNUMBER(OFFSET('Sanitation Data'!$H$11,0,10*ROW('Sanitation Data'!H29))),'Data Summary'!DH35="Yes"),OFFSET('Sanitation Data'!$H$11,0,10*ROW('Sanitation Data'!H29)),NA())</f>
        <v>#N/A</v>
      </c>
      <c r="AT35" s="98" t="e">
        <f ca="true">+IF(AND(ISNUMBER(OFFSET('Sanitation Data'!$H$12,0,10*ROW('Sanitation Data'!H29))),'Data Summary'!DI35="Yes"),OFFSET('Sanitation Data'!$H$12,0,10*ROW('Sanitation Data'!H29)),NA())</f>
        <v>#N/A</v>
      </c>
      <c r="AU35" s="98">
        <f ca="true">+IF(AND(ISNUMBER(OFFSET('Sanitation Data'!$I$4,0,10*ROW('Sanitation Data'!I29))),'Data Summary'!DJ35="Yes"),100-OFFSET('Sanitation Data'!$I$4,0,10*ROW('Sanitation Data'!I29)),NA())</f>
        <v>99.398820887462747</v>
      </c>
      <c r="AV35" s="98" t="e">
        <f ca="true">+IF(AND(ISNUMBER(OFFSET('Sanitation Data'!$I$6,0,10*ROW('Sanitation Data'!I29))),'Data Summary'!DK35="Yes"),OFFSET('Sanitation Data'!$I$6,0,10*ROW('Sanitation Data'!I29)),NA())</f>
        <v>#N/A</v>
      </c>
      <c r="AW35" s="98" t="e">
        <f ca="true">+IF(AND(ISNUMBER(OFFSET('Sanitation Data'!$I$10,0,10*ROW('Sanitation Data'!I29))),'Data Summary'!DL35="Yes"),OFFSET('Sanitation Data'!$I$10,0,10*ROW('Sanitation Data'!I29)),NA())</f>
        <v>#N/A</v>
      </c>
      <c r="AX35" s="98" t="e">
        <f ca="true">+IF(AND(ISNUMBER(OFFSET('Sanitation Data'!$I$11,0,10*ROW('Sanitation Data'!I29))),'Data Summary'!DM35="Yes"),OFFSET('Sanitation Data'!$I$11,0,10*ROW('Sanitation Data'!I29)),NA())</f>
        <v>#N/A</v>
      </c>
      <c r="AY35" s="98" t="e">
        <f ca="true">+IF(AND(ISNUMBER(OFFSET('Sanitation Data'!$I$12,0,10*ROW('Sanitation Data'!I29))),'Data Summary'!DN35="Yes"),OFFSET('Sanitation Data'!$I$12,0,10*ROW('Sanitation Data'!I29)),NA())</f>
        <v>#N/A</v>
      </c>
      <c r="AZ35" s="99">
        <f ca="true">+IF(AND(ISNUMBER(OFFSET('Hygiene Data'!$D$5,0,10*ROW('Hygiene Data'!D29))),'Data Summary'!DO35="Yes"),OFFSET('Hygiene Data'!$D$5,0,10*ROW('Hygiene Data'!D29)),NA())</f>
        <v>55.17</v>
      </c>
      <c r="BA35" s="99" t="e">
        <f ca="true">+IF(AND(ISNUMBER(OFFSET('Hygiene Data'!$D$7,0,10*ROW('Hygiene Data'!D29))),'Data Summary'!DP35="Yes"),OFFSET('Hygiene Data'!$D$7,0,10*ROW('Hygiene Data'!D29)),NA())</f>
        <v>#N/A</v>
      </c>
      <c r="BB35" s="99" t="e">
        <f ca="true">+IF(AND(ISNUMBER(OFFSET('Hygiene Data'!$D$9,0,10*ROW('Hygiene Data'!D29))),'Data Summary'!DQ35="Yes"),OFFSET('Hygiene Data'!$D$9,0,10*ROW('Hygiene Data'!D29)),NA())</f>
        <v>#N/A</v>
      </c>
      <c r="BC35" s="99" t="e">
        <f ca="true">+IF(AND(ISNUMBER(OFFSET('Hygiene Data'!$E$5,0,10*ROW('Hygiene Data'!E29))),'Data Summary'!DR35="Yes"),OFFSET('Hygiene Data'!$E$5,0,10*ROW('Hygiene Data'!E29)),NA())</f>
        <v>#N/A</v>
      </c>
      <c r="BD35" s="99" t="e">
        <f ca="true">+IF(AND(ISNUMBER(OFFSET('Hygiene Data'!$E$7,0,10*ROW('Hygiene Data'!E29))),'Data Summary'!DS35="Yes"),OFFSET('Hygiene Data'!$E$7,0,10*ROW('Hygiene Data'!E29)),NA())</f>
        <v>#N/A</v>
      </c>
      <c r="BE35" s="99" t="e">
        <f ca="true">+IF(AND(ISNUMBER(OFFSET('Hygiene Data'!$E$9,0,10*ROW('Hygiene Data'!E29))),'Data Summary'!DT35="Yes"),OFFSET('Hygiene Data'!$E$9,0,10*ROW('Hygiene Data'!E29)),NA())</f>
        <v>#N/A</v>
      </c>
      <c r="BF35" s="99" t="e">
        <f ca="true">+IF(AND(ISNUMBER(OFFSET('Hygiene Data'!$F$5,0,10*ROW('Hygiene Data'!F29))),'Data Summary'!DU35="Yes"),OFFSET('Hygiene Data'!$F$5,0,10*ROW('Hygiene Data'!F29)),NA())</f>
        <v>#N/A</v>
      </c>
      <c r="BG35" s="99" t="e">
        <f ca="true">+IF(AND(ISNUMBER(OFFSET('Hygiene Data'!$F$7,0,10*ROW('Hygiene Data'!F29))),'Data Summary'!DV35="Yes"),OFFSET('Hygiene Data'!$F$7,0,10*ROW('Hygiene Data'!F29)),NA())</f>
        <v>#N/A</v>
      </c>
      <c r="BH35" s="99" t="e">
        <f ca="true">+IF(AND(ISNUMBER(OFFSET('Hygiene Data'!$F$9,0,10*ROW('Hygiene Data'!F29))),'Data Summary'!DW35="Yes"),OFFSET('Hygiene Data'!$F$9,0,10*ROW('Hygiene Data'!F29)),NA())</f>
        <v>#N/A</v>
      </c>
      <c r="BI35" s="99" t="e">
        <f ca="true">+IF(AND(ISNUMBER(OFFSET('Hygiene Data'!$G$5,0,10*ROW('Hygiene Data'!G29))),'Data Summary'!DX35="Yes"),OFFSET('Hygiene Data'!$G$5,0,10*ROW('Hygiene Data'!G29)),NA())</f>
        <v>#N/A</v>
      </c>
      <c r="BJ35" s="99" t="e">
        <f ca="true">+IF(AND(ISNUMBER(OFFSET('Hygiene Data'!$G$7,0,10*ROW('Hygiene Data'!G29))),'Data Summary'!DY35="Yes"),OFFSET('Hygiene Data'!$G$7,0,10*ROW('Hygiene Data'!G29)),NA())</f>
        <v>#N/A</v>
      </c>
      <c r="BK35" s="99" t="e">
        <f ca="true">+IF(AND(ISNUMBER(OFFSET('Hygiene Data'!$G$9,0,10*ROW('Hygiene Data'!G29))),'Data Summary'!DZ35="Yes"),OFFSET('Hygiene Data'!$G$9,0,10*ROW('Hygiene Data'!G29)),NA())</f>
        <v>#N/A</v>
      </c>
      <c r="BL35" s="99">
        <f ca="true">+IF(AND(ISNUMBER(OFFSET('Hygiene Data'!$H$5,0,10*ROW('Hygiene Data'!H29))),'Data Summary'!EA35="Yes"),OFFSET('Hygiene Data'!$H$5,0,10*ROW('Hygiene Data'!H29)),NA())</f>
        <v>55.17</v>
      </c>
      <c r="BM35" s="99" t="e">
        <f ca="true">+IF(AND(ISNUMBER(OFFSET('Hygiene Data'!$H$7,0,10*ROW('Hygiene Data'!H29))),'Data Summary'!EB35="Yes"),OFFSET('Hygiene Data'!$H$7,0,10*ROW('Hygiene Data'!H29)),NA())</f>
        <v>#N/A</v>
      </c>
      <c r="BN35" s="99" t="e">
        <f ca="true">+IF(AND(ISNUMBER(OFFSET('Hygiene Data'!$H$9,0,10*ROW('Hygiene Data'!H29))),'Data Summary'!EC35="Yes"),OFFSET('Hygiene Data'!$H$9,0,10*ROW('Hygiene Data'!H29)),NA())</f>
        <v>#N/A</v>
      </c>
      <c r="BO35" s="99" t="e">
        <f ca="true">+IF(AND(ISNUMBER(OFFSET('Hygiene Data'!$I$5,0,10*ROW('Hygiene Data'!I29))),'Data Summary'!ED35="Yes"),OFFSET('Hygiene Data'!$I$5,0,10*ROW('Hygiene Data'!I29)),NA())</f>
        <v>#N/A</v>
      </c>
      <c r="BP35" s="99" t="e">
        <f ca="true">+IF(AND(ISNUMBER(OFFSET('Hygiene Data'!$I$7,0,10*ROW('Hygiene Data'!I29))),'Data Summary'!EE35="Yes"),OFFSET('Hygiene Data'!$I$7,0,10*ROW('Hygiene Data'!I29)),NA())</f>
        <v>#N/A</v>
      </c>
      <c r="BQ35" s="99" t="e">
        <f ca="true">+IF(AND(ISNUMBER(OFFSET('Hygiene Data'!$I$9,0,10*ROW('Hygiene Data'!I29))),'Data Summary'!EF35="Yes"),OFFSET('Hygiene Data'!$I$9,0,10*ROW('Hygiene Data'!I29)),NA())</f>
        <v>#N/A</v>
      </c>
    </row>
    <row xmlns:x14ac="http://schemas.microsoft.com/office/spreadsheetml/2009/9/ac" r="36" x14ac:dyDescent="0.2">
      <c r="A36" s="363" t="str">
        <f ca="true">+RIGHT('Data Summary'!A36,LEN('Data Summary'!A36)-9)</f>
        <v>SVP</v>
      </c>
      <c r="B36" s="38" t="str">
        <f ca="true">+IF(ISTEXT('Data Summary'!B36),'Data Summary'!B36,"")</f>
        <v>Survey</v>
      </c>
      <c r="C36" s="361">
        <f ca="true">+VALUE('Data Summary'!C36)</f>
        <v>2018</v>
      </c>
      <c r="D36" s="97">
        <f ca="true">+IF(AND(ISNUMBER(OFFSET('Water Data'!$D$4,0,10*ROW('Water Data'!D30))),'Data Summary'!BS36="Yes"),100-OFFSET('Water Data'!$D$4,0,10*ROW('Water Data'!D30)),NA())</f>
        <v>94.184529999999995</v>
      </c>
      <c r="E36" s="97">
        <f ca="true">+IF(AND(ISNUMBER(OFFSET('Water Data'!$D$6,0,10*ROW('Water Data'!D30))),'Data Summary'!BT36="Yes"),OFFSET('Water Data'!$D$6,0,10*ROW('Water Data'!D30)),NA())</f>
        <v>91.318365499999999</v>
      </c>
      <c r="F36" s="97">
        <f ca="true">+IF(AND(ISNUMBER(OFFSET('Water Data'!$D$9,0,10*ROW('Water Data'!D30))),'Data Summary'!BU36="Yes"),OFFSET('Water Data'!$D$9,0,10*ROW('Water Data'!D30)),NA())</f>
        <v>65.879597500000003</v>
      </c>
      <c r="G36" s="97">
        <f ca="true">+IF(AND(ISNUMBER(OFFSET('Water Data'!$E$4,0,10*ROW('Water Data'!E30))),'Data Summary'!BV36="Yes"),100-OFFSET('Water Data'!$E$4,0,10*ROW('Water Data'!E30)),NA())</f>
        <v>95.499409999999997</v>
      </c>
      <c r="H36" s="97">
        <f ca="true">+IF(AND(ISNUMBER(OFFSET('Water Data'!$E$6,0,10*ROW('Water Data'!E30))),'Data Summary'!BW36="Yes"),OFFSET('Water Data'!$E$6,0,10*ROW('Water Data'!E30)),NA())</f>
        <v>93.903339500000001</v>
      </c>
      <c r="I36" s="97">
        <f ca="true">+IF(AND(ISNUMBER(OFFSET('Water Data'!$E$9,0,10*ROW('Water Data'!E30))),'Data Summary'!BX36="Yes"),OFFSET('Water Data'!$E$9,0,10*ROW('Water Data'!E30)),NA())</f>
        <v>72.960010499999996</v>
      </c>
      <c r="J36" s="97">
        <f ca="true">+IF(AND(ISNUMBER(OFFSET('Water Data'!$F$4,0,10*ROW('Water Data'!F30))),'Data Summary'!BY36="Yes"),100-OFFSET('Water Data'!$F$4,0,10*ROW('Water Data'!F30)),NA())</f>
        <v>94.01258</v>
      </c>
      <c r="K36" s="97">
        <f ca="true">+IF(AND(ISNUMBER(OFFSET('Water Data'!$F$6,0,10*ROW('Water Data'!F30))),'Data Summary'!BZ36="Yes"),OFFSET('Water Data'!$F$6,0,10*ROW('Water Data'!F30)),NA())</f>
        <v>90.980162500000006</v>
      </c>
      <c r="L36" s="97">
        <f ca="true">+IF(AND(ISNUMBER(OFFSET('Water Data'!$F$9,0,10*ROW('Water Data'!F30))),'Data Summary'!CA36="Yes"),OFFSET('Water Data'!$F$9,0,10*ROW('Water Data'!F30)),NA())</f>
        <v>64.952758000000003</v>
      </c>
      <c r="M36" s="97" t="e">
        <f ca="true">+IF(AND(ISNUMBER(OFFSET('Water Data'!$G$4,0,10*ROW('Water Data'!G30))),'Data Summary'!CB36="Yes"),100-OFFSET('Water Data'!$G$4,0,10*ROW('Water Data'!G30)),NA())</f>
        <v>#N/A</v>
      </c>
      <c r="N36" s="97" t="e">
        <f ca="true">+IF(AND(ISNUMBER(OFFSET('Water Data'!$G$6,0,10*ROW('Water Data'!G30))),'Data Summary'!CC36="Yes"),OFFSET('Water Data'!$G$6,0,10*ROW('Water Data'!G30)),NA())</f>
        <v>#N/A</v>
      </c>
      <c r="O36" s="97" t="e">
        <f ca="true">+IF(AND(ISNUMBER(OFFSET('Water Data'!$G$9,0,10*ROW('Water Data'!G30))),'Data Summary'!CD36="Yes"),OFFSET('Water Data'!$G$9,0,10*ROW('Water Data'!G30)),NA())</f>
        <v>#N/A</v>
      </c>
      <c r="P36" s="97">
        <f ca="true">+IF(AND(ISNUMBER(OFFSET('Water Data'!$H$4,0,10*ROW('Water Data'!H30))),'Data Summary'!CE36="Yes"),100-OFFSET('Water Data'!$H$4,0,10*ROW('Water Data'!H30)),NA())</f>
        <v>94.085973098664326</v>
      </c>
      <c r="Q36" s="97">
        <f ca="true">+IF(AND(ISNUMBER(OFFSET('Water Data'!$H$6,0,10*ROW('Water Data'!H30))),'Data Summary'!CF36="Yes"),OFFSET('Water Data'!$H$6,0,10*ROW('Water Data'!H30)),NA())</f>
        <v>91.19373698385607</v>
      </c>
      <c r="R36" s="97">
        <f ca="true">+IF(AND(ISNUMBER(OFFSET('Water Data'!$H$9,0,10*ROW('Water Data'!H30))),'Data Summary'!CG36="Yes"),OFFSET('Water Data'!$H$9,0,10*ROW('Water Data'!H30)),NA())</f>
        <v>65.570028811675002</v>
      </c>
      <c r="S36" s="97">
        <f ca="true">+IF(AND(ISNUMBER(OFFSET('Water Data'!$I$4,0,10*ROW('Water Data'!I30))),'Data Summary'!CH36="Yes"),100-OFFSET('Water Data'!$I$4,0,10*ROW('Water Data'!I30)),NA())</f>
        <v>97.300549182183147</v>
      </c>
      <c r="T36" s="97">
        <f ca="true">+IF(AND(ISNUMBER(OFFSET('Water Data'!$I$6,0,10*ROW('Water Data'!I30))),'Data Summary'!CI36="Yes"),OFFSET('Water Data'!$I$6,0,10*ROW('Water Data'!I30)),NA())</f>
        <v>95.404679365760103</v>
      </c>
      <c r="U36" s="97">
        <f ca="true">+IF(AND(ISNUMBER(OFFSET('Water Data'!$I$9,0,10*ROW('Water Data'!I30))),'Data Summary'!CJ36="Yes"),OFFSET('Water Data'!$I$9,0,10*ROW('Water Data'!I30)),NA())</f>
        <v>75.859571375814554</v>
      </c>
      <c r="V36" s="98">
        <f ca="true">+IF(AND(ISNUMBER(OFFSET('Sanitation Data'!$D$4,0,10*ROW('Sanitation Data'!D30))),'Data Summary'!CK36="Yes"),100-OFFSET('Sanitation Data'!$D$4,0,10*ROW('Sanitation Data'!D30)),NA())</f>
        <v>95.032169999999994</v>
      </c>
      <c r="W36" s="98">
        <f ca="true">+IF(AND(ISNUMBER(OFFSET('Sanitation Data'!$D$6,0,10*ROW('Sanitation Data'!D30))),'Data Summary'!CL36="Yes"),OFFSET('Sanitation Data'!$D$6,0,10*ROW('Sanitation Data'!D30)),NA())</f>
        <v>78.707625460122699</v>
      </c>
      <c r="X36" s="98" t="e">
        <f ca="true">+IF(AND(ISNUMBER(OFFSET('Sanitation Data'!$D$10,0,10*ROW('Sanitation Data'!D30))),'Data Summary'!CM36="Yes"),OFFSET('Sanitation Data'!$D$10,0,10*ROW('Sanitation Data'!D30)),NA())</f>
        <v>#N/A</v>
      </c>
      <c r="Y36" s="98" t="e">
        <f ca="true">+IF(AND(ISNUMBER(OFFSET('Sanitation Data'!$D$11,0,10*ROW('Sanitation Data'!D30))),'Data Summary'!CN36="Yes"),OFFSET('Sanitation Data'!$D$11,0,10*ROW('Sanitation Data'!D30)),NA())</f>
        <v>#N/A</v>
      </c>
      <c r="Z36" s="98">
        <f ca="true">+IF(AND(ISNUMBER(OFFSET('Sanitation Data'!$D$12,0,10*ROW('Sanitation Data'!D30))),'Data Summary'!CO36="Yes"),OFFSET('Sanitation Data'!$D$12,0,10*ROW('Sanitation Data'!D30)),NA())</f>
        <v>58.402827258703539</v>
      </c>
      <c r="AA36" s="98">
        <f ca="true">+IF(AND(ISNUMBER(OFFSET('Sanitation Data'!$E$4,0,10*ROW('Sanitation Data'!E30))),'Data Summary'!CP36="Yes"),100-OFFSET('Sanitation Data'!$E$4,0,10*ROW('Sanitation Data'!E30)),NA())</f>
        <v>95.217830000000006</v>
      </c>
      <c r="AB36" s="98">
        <f ca="true">+IF(AND(ISNUMBER(OFFSET('Sanitation Data'!$E$6,0,10*ROW('Sanitation Data'!E30))),'Data Summary'!CQ36="Yes"),OFFSET('Sanitation Data'!$E$6,0,10*ROW('Sanitation Data'!E30)),NA())</f>
        <v>82.398990988781605</v>
      </c>
      <c r="AC36" s="98" t="e">
        <f ca="true">+IF(AND(ISNUMBER(OFFSET('Sanitation Data'!$E$10,0,10*ROW('Sanitation Data'!E30))),'Data Summary'!CR36="Yes"),OFFSET('Sanitation Data'!$E$10,0,10*ROW('Sanitation Data'!E30)),NA())</f>
        <v>#N/A</v>
      </c>
      <c r="AD36" s="98" t="e">
        <f ca="true">+IF(AND(ISNUMBER(OFFSET('Sanitation Data'!$E$11,0,10*ROW('Sanitation Data'!E30))),'Data Summary'!CS36="Yes"),OFFSET('Sanitation Data'!$E$11,0,10*ROW('Sanitation Data'!E30)),NA())</f>
        <v>#N/A</v>
      </c>
      <c r="AE36" s="98">
        <f ca="true">+IF(AND(ISNUMBER(OFFSET('Sanitation Data'!$E$12,0,10*ROW('Sanitation Data'!E30))),'Data Summary'!CT36="Yes"),OFFSET('Sanitation Data'!$E$12,0,10*ROW('Sanitation Data'!E30)),NA())</f>
        <v>65.707940601297949</v>
      </c>
      <c r="AF36" s="98">
        <f ca="true">+IF(AND(ISNUMBER(OFFSET('Sanitation Data'!$F$4,0,10*ROW('Sanitation Data'!F30))),'Data Summary'!CU36="Yes"),100-OFFSET('Sanitation Data'!$F$4,0,10*ROW('Sanitation Data'!F30)),NA())</f>
        <v>95.008049999999997</v>
      </c>
      <c r="AG36" s="98">
        <f ca="true">+IF(AND(ISNUMBER(OFFSET('Sanitation Data'!$F$6,0,10*ROW('Sanitation Data'!F30))),'Data Summary'!CV36="Yes"),OFFSET('Sanitation Data'!$F$6,0,10*ROW('Sanitation Data'!F30)),NA())</f>
        <v>76.894651571801717</v>
      </c>
      <c r="AH36" s="98" t="e">
        <f ca="true">+IF(AND(ISNUMBER(OFFSET('Sanitation Data'!$F$10,0,10*ROW('Sanitation Data'!F30))),'Data Summary'!CW36="Yes"),OFFSET('Sanitation Data'!$F$10,0,10*ROW('Sanitation Data'!F30)),NA())</f>
        <v>#N/A</v>
      </c>
      <c r="AI36" s="98" t="e">
        <f ca="true">+IF(AND(ISNUMBER(OFFSET('Sanitation Data'!$F$11,0,10*ROW('Sanitation Data'!F30))),'Data Summary'!CX36="Yes"),OFFSET('Sanitation Data'!$F$11,0,10*ROW('Sanitation Data'!F30)),NA())</f>
        <v>#N/A</v>
      </c>
      <c r="AJ36" s="98">
        <f ca="true">+IF(AND(ISNUMBER(OFFSET('Sanitation Data'!$F$12,0,10*ROW('Sanitation Data'!F30))),'Data Summary'!CY36="Yes"),OFFSET('Sanitation Data'!$F$12,0,10*ROW('Sanitation Data'!F30)),NA())</f>
        <v>56.400121756626611</v>
      </c>
      <c r="AK36" s="98" t="e">
        <f ca="true">+IF(AND(ISNUMBER(OFFSET('Sanitation Data'!$G$4,0,10*ROW('Sanitation Data'!G30))),'Data Summary'!CZ36="Yes"),100-OFFSET('Sanitation Data'!$G$4,0,10*ROW('Sanitation Data'!G30)),NA())</f>
        <v>#N/A</v>
      </c>
      <c r="AL36" s="98" t="e">
        <f ca="true">+IF(AND(ISNUMBER(OFFSET('Sanitation Data'!$G$6,0,10*ROW('Sanitation Data'!G30))),'Data Summary'!DA36="Yes"),OFFSET('Sanitation Data'!$G$6,0,10*ROW('Sanitation Data'!G30)),NA())</f>
        <v>#N/A</v>
      </c>
      <c r="AM36" s="98" t="e">
        <f ca="true">+IF(AND(ISNUMBER(OFFSET('Sanitation Data'!$G$10,0,10*ROW('Sanitation Data'!G30))),'Data Summary'!DB36="Yes"),OFFSET('Sanitation Data'!$G$10,0,10*ROW('Sanitation Data'!G30)),NA())</f>
        <v>#N/A</v>
      </c>
      <c r="AN36" s="98" t="e">
        <f ca="true">+IF(AND(ISNUMBER(OFFSET('Sanitation Data'!$G$11,0,10*ROW('Sanitation Data'!G30))),'Data Summary'!DC36="Yes"),OFFSET('Sanitation Data'!$G$11,0,10*ROW('Sanitation Data'!G30)),NA())</f>
        <v>#N/A</v>
      </c>
      <c r="AO36" s="98" t="e">
        <f ca="true">+IF(AND(ISNUMBER(OFFSET('Sanitation Data'!$G$12,0,10*ROW('Sanitation Data'!G30))),'Data Summary'!DD36="Yes"),OFFSET('Sanitation Data'!$G$12,0,10*ROW('Sanitation Data'!G30)),NA())</f>
        <v>#N/A</v>
      </c>
      <c r="AP36" s="98">
        <f ca="true">+IF(AND(ISNUMBER(OFFSET('Sanitation Data'!$H$4,0,10*ROW('Sanitation Data'!H30))),'Data Summary'!DE36="Yes"),100-OFFSET('Sanitation Data'!$H$4,0,10*ROW('Sanitation Data'!H30)),NA())</f>
        <v>95.031943378795233</v>
      </c>
      <c r="AQ36" s="98">
        <f ca="true">+IF(AND(ISNUMBER(OFFSET('Sanitation Data'!$H$6,0,10*ROW('Sanitation Data'!H30))),'Data Summary'!DF36="Yes"),OFFSET('Sanitation Data'!$H$6,0,10*ROW('Sanitation Data'!H30)),NA())</f>
        <v>78.707437767713856</v>
      </c>
      <c r="AR36" s="98" t="e">
        <f ca="true">+IF(AND(ISNUMBER(OFFSET('Sanitation Data'!$H$10,0,10*ROW('Sanitation Data'!H30))),'Data Summary'!DG36="Yes"),OFFSET('Sanitation Data'!$H$10,0,10*ROW('Sanitation Data'!H30)),NA())</f>
        <v>#N/A</v>
      </c>
      <c r="AS36" s="98" t="e">
        <f ca="true">+IF(AND(ISNUMBER(OFFSET('Sanitation Data'!$H$11,0,10*ROW('Sanitation Data'!H30))),'Data Summary'!DH36="Yes"),OFFSET('Sanitation Data'!$H$11,0,10*ROW('Sanitation Data'!H30)),NA())</f>
        <v>#N/A</v>
      </c>
      <c r="AT36" s="98">
        <f ca="true">+IF(AND(ISNUMBER(OFFSET('Sanitation Data'!$H$12,0,10*ROW('Sanitation Data'!H30))),'Data Summary'!DI36="Yes"),OFFSET('Sanitation Data'!$H$12,0,10*ROW('Sanitation Data'!H30)),NA())</f>
        <v>58.30417309933744</v>
      </c>
      <c r="AU36" s="98">
        <f ca="true">+IF(AND(ISNUMBER(OFFSET('Sanitation Data'!$I$4,0,10*ROW('Sanitation Data'!I30))),'Data Summary'!DJ36="Yes"),100-OFFSET('Sanitation Data'!$I$4,0,10*ROW('Sanitation Data'!I30)),NA())</f>
        <v>95.096672742217933</v>
      </c>
      <c r="AV36" s="98">
        <f ca="true">+IF(AND(ISNUMBER(OFFSET('Sanitation Data'!$I$6,0,10*ROW('Sanitation Data'!I30))),'Data Summary'!DK36="Yes"),OFFSET('Sanitation Data'!$I$6,0,10*ROW('Sanitation Data'!I30)),NA())</f>
        <v>77.39771972143005</v>
      </c>
      <c r="AW36" s="98" t="e">
        <f ca="true">+IF(AND(ISNUMBER(OFFSET('Sanitation Data'!$I$10,0,10*ROW('Sanitation Data'!I30))),'Data Summary'!DL36="Yes"),OFFSET('Sanitation Data'!$I$10,0,10*ROW('Sanitation Data'!I30)),NA())</f>
        <v>#N/A</v>
      </c>
      <c r="AX36" s="98" t="e">
        <f ca="true">+IF(AND(ISNUMBER(OFFSET('Sanitation Data'!$I$11,0,10*ROW('Sanitation Data'!I30))),'Data Summary'!DM36="Yes"),OFFSET('Sanitation Data'!$I$11,0,10*ROW('Sanitation Data'!I30)),NA())</f>
        <v>#N/A</v>
      </c>
      <c r="AY36" s="98">
        <f ca="true">+IF(AND(ISNUMBER(OFFSET('Sanitation Data'!$I$12,0,10*ROW('Sanitation Data'!I30))),'Data Summary'!DN36="Yes"),OFFSET('Sanitation Data'!$I$12,0,10*ROW('Sanitation Data'!I30)),NA())</f>
        <v>65.390899899741868</v>
      </c>
      <c r="AZ36" s="99">
        <f ca="true">+IF(AND(ISNUMBER(OFFSET('Hygiene Data'!$D$5,0,10*ROW('Hygiene Data'!D30))),'Data Summary'!DO36="Yes"),OFFSET('Hygiene Data'!$D$5,0,10*ROW('Hygiene Data'!D30)),NA())</f>
        <v>78.569779999999994</v>
      </c>
      <c r="BA36" s="99">
        <f ca="true">+IF(AND(ISNUMBER(OFFSET('Hygiene Data'!$D$7,0,10*ROW('Hygiene Data'!D30))),'Data Summary'!DP36="Yes"),OFFSET('Hygiene Data'!$D$7,0,10*ROW('Hygiene Data'!D30)),NA())</f>
        <v>78.568280000000001</v>
      </c>
      <c r="BB36" s="99">
        <f ca="true">+IF(AND(ISNUMBER(OFFSET('Hygiene Data'!$D$9,0,10*ROW('Hygiene Data'!D30))),'Data Summary'!DQ36="Yes"),OFFSET('Hygiene Data'!$D$9,0,10*ROW('Hygiene Data'!D30)),NA())</f>
        <v>51.370930000000001</v>
      </c>
      <c r="BC36" s="99">
        <f ca="true">+IF(AND(ISNUMBER(OFFSET('Hygiene Data'!$E$5,0,10*ROW('Hygiene Data'!E30))),'Data Summary'!DR36="Yes"),OFFSET('Hygiene Data'!$E$5,0,10*ROW('Hygiene Data'!E30)),NA())</f>
        <v>88.755830000000003</v>
      </c>
      <c r="BD36" s="99">
        <f ca="true">+IF(AND(ISNUMBER(OFFSET('Hygiene Data'!$E$7,0,10*ROW('Hygiene Data'!E30))),'Data Summary'!DS36="Yes"),OFFSET('Hygiene Data'!$E$7,0,10*ROW('Hygiene Data'!E30)),NA())</f>
        <v>88.755830000000003</v>
      </c>
      <c r="BE36" s="99">
        <f ca="true">+IF(AND(ISNUMBER(OFFSET('Hygiene Data'!$E$9,0,10*ROW('Hygiene Data'!E30))),'Data Summary'!DT36="Yes"),OFFSET('Hygiene Data'!$E$9,0,10*ROW('Hygiene Data'!E30)),NA())</f>
        <v>57.952489999999997</v>
      </c>
      <c r="BF36" s="99">
        <f ca="true">+IF(AND(ISNUMBER(OFFSET('Hygiene Data'!$F$5,0,10*ROW('Hygiene Data'!F30))),'Data Summary'!DU36="Yes"),OFFSET('Hygiene Data'!$F$5,0,10*ROW('Hygiene Data'!F30)),NA())</f>
        <v>77.236459999999994</v>
      </c>
      <c r="BG36" s="99">
        <f ca="true">+IF(AND(ISNUMBER(OFFSET('Hygiene Data'!$F$7,0,10*ROW('Hygiene Data'!F30))),'Data Summary'!DV36="Yes"),OFFSET('Hygiene Data'!$F$7,0,10*ROW('Hygiene Data'!F30)),NA())</f>
        <v>77.234769999999997</v>
      </c>
      <c r="BH36" s="99">
        <f ca="true">+IF(AND(ISNUMBER(OFFSET('Hygiene Data'!$F$9,0,10*ROW('Hygiene Data'!F30))),'Data Summary'!DW36="Yes"),OFFSET('Hygiene Data'!$F$9,0,10*ROW('Hygiene Data'!F30)),NA())</f>
        <v>50.509279999999997</v>
      </c>
      <c r="BI36" s="99" t="e">
        <f ca="true">+IF(AND(ISNUMBER(OFFSET('Hygiene Data'!$G$5,0,10*ROW('Hygiene Data'!G30))),'Data Summary'!DX36="Yes"),OFFSET('Hygiene Data'!$G$5,0,10*ROW('Hygiene Data'!G30)),NA())</f>
        <v>#N/A</v>
      </c>
      <c r="BJ36" s="99" t="e">
        <f ca="true">+IF(AND(ISNUMBER(OFFSET('Hygiene Data'!$G$7,0,10*ROW('Hygiene Data'!G30))),'Data Summary'!DY36="Yes"),OFFSET('Hygiene Data'!$G$7,0,10*ROW('Hygiene Data'!G30)),NA())</f>
        <v>#N/A</v>
      </c>
      <c r="BK36" s="99" t="e">
        <f ca="true">+IF(AND(ISNUMBER(OFFSET('Hygiene Data'!$G$9,0,10*ROW('Hygiene Data'!G30))),'Data Summary'!DZ36="Yes"),OFFSET('Hygiene Data'!$G$9,0,10*ROW('Hygiene Data'!G30)),NA())</f>
        <v>#N/A</v>
      </c>
      <c r="BL36" s="99">
        <f ca="true">+IF(AND(ISNUMBER(OFFSET('Hygiene Data'!$H$5,0,10*ROW('Hygiene Data'!H30))),'Data Summary'!EA36="Yes"),OFFSET('Hygiene Data'!$H$5,0,10*ROW('Hygiene Data'!H30)),NA())</f>
        <v>78.324499318854421</v>
      </c>
      <c r="BM36" s="99">
        <f ca="true">+IF(AND(ISNUMBER(OFFSET('Hygiene Data'!$H$7,0,10*ROW('Hygiene Data'!H30))),'Data Summary'!EB36="Yes"),OFFSET('Hygiene Data'!$H$7,0,10*ROW('Hygiene Data'!H30)),NA())</f>
        <v>78.323324929928134</v>
      </c>
      <c r="BN36" s="99">
        <f ca="true">+IF(AND(ISNUMBER(OFFSET('Hygiene Data'!$H$9,0,10*ROW('Hygiene Data'!H30))),'Data Summary'!EC36="Yes"),OFFSET('Hygiene Data'!$H$9,0,10*ROW('Hygiene Data'!H30)),NA())</f>
        <v>51.56898360553059</v>
      </c>
      <c r="BO36" s="99">
        <f ca="true">+IF(AND(ISNUMBER(OFFSET('Hygiene Data'!$I$5,0,10*ROW('Hygiene Data'!I30))),'Data Summary'!ED36="Yes"),OFFSET('Hygiene Data'!$I$5,0,10*ROW('Hygiene Data'!I30)),NA())</f>
        <v>87.33187996616752</v>
      </c>
      <c r="BP36" s="99">
        <f ca="true">+IF(AND(ISNUMBER(OFFSET('Hygiene Data'!$I$7,0,10*ROW('Hygiene Data'!I30))),'Data Summary'!EE36="Yes"),OFFSET('Hygiene Data'!$I$7,0,10*ROW('Hygiene Data'!I30)),NA())</f>
        <v>87.329497397043227</v>
      </c>
      <c r="BQ36" s="99">
        <f ca="true">+IF(AND(ISNUMBER(OFFSET('Hygiene Data'!$I$9,0,10*ROW('Hygiene Data'!I30))),'Data Summary'!EF36="Yes"),OFFSET('Hygiene Data'!$I$9,0,10*ROW('Hygiene Data'!I30)),NA())</f>
        <v>53.804367249204823</v>
      </c>
    </row>
    <row xmlns:x14ac="http://schemas.microsoft.com/office/spreadsheetml/2009/9/ac" r="37" x14ac:dyDescent="0.2">
      <c r="A37" s="363" t="str">
        <f ca="true">+RIGHT('Data Summary'!A37,LEN('Data Summary'!A37)-9)</f>
        <v>UIS</v>
      </c>
      <c r="B37" s="38" t="str">
        <f ca="true">+IF(ISTEXT('Data Summary'!B37),'Data Summary'!B37,"")</f>
        <v>Other</v>
      </c>
      <c r="C37" s="361">
        <f ca="true">+VALUE('Data Summary'!C37)</f>
        <v>2018</v>
      </c>
      <c r="D37" s="97" t="e">
        <f ca="true">+IF(AND(ISNUMBER(OFFSET('Water Data'!$D$4,0,10*ROW('Water Data'!D31))),'Data Summary'!BS37="Yes"),100-OFFSET('Water Data'!$D$4,0,10*ROW('Water Data'!D31)),NA())</f>
        <v>#N/A</v>
      </c>
      <c r="E37" s="97" t="e">
        <f ca="true">+IF(AND(ISNUMBER(OFFSET('Water Data'!$D$6,0,10*ROW('Water Data'!D31))),'Data Summary'!BT37="Yes"),OFFSET('Water Data'!$D$6,0,10*ROW('Water Data'!D31)),NA())</f>
        <v>#N/A</v>
      </c>
      <c r="F37" s="97" t="e">
        <f ca="true">+IF(AND(ISNUMBER(OFFSET('Water Data'!$D$9,0,10*ROW('Water Data'!D31))),'Data Summary'!BU37="Yes"),OFFSET('Water Data'!$D$9,0,10*ROW('Water Data'!D31)),NA())</f>
        <v>#N/A</v>
      </c>
      <c r="G37" s="97" t="e">
        <f ca="true">+IF(AND(ISNUMBER(OFFSET('Water Data'!$E$4,0,10*ROW('Water Data'!E31))),'Data Summary'!BV37="Yes"),100-OFFSET('Water Data'!$E$4,0,10*ROW('Water Data'!E31)),NA())</f>
        <v>#N/A</v>
      </c>
      <c r="H37" s="97" t="e">
        <f ca="true">+IF(AND(ISNUMBER(OFFSET('Water Data'!$E$6,0,10*ROW('Water Data'!E31))),'Data Summary'!BW37="Yes"),OFFSET('Water Data'!$E$6,0,10*ROW('Water Data'!E31)),NA())</f>
        <v>#N/A</v>
      </c>
      <c r="I37" s="97" t="e">
        <f ca="true">+IF(AND(ISNUMBER(OFFSET('Water Data'!$E$9,0,10*ROW('Water Data'!E31))),'Data Summary'!BX37="Yes"),OFFSET('Water Data'!$E$9,0,10*ROW('Water Data'!E31)),NA())</f>
        <v>#N/A</v>
      </c>
      <c r="J37" s="97" t="e">
        <f ca="true">+IF(AND(ISNUMBER(OFFSET('Water Data'!$F$4,0,10*ROW('Water Data'!F31))),'Data Summary'!BY37="Yes"),100-OFFSET('Water Data'!$F$4,0,10*ROW('Water Data'!F31)),NA())</f>
        <v>#N/A</v>
      </c>
      <c r="K37" s="97" t="e">
        <f ca="true">+IF(AND(ISNUMBER(OFFSET('Water Data'!$F$6,0,10*ROW('Water Data'!F31))),'Data Summary'!BZ37="Yes"),OFFSET('Water Data'!$F$6,0,10*ROW('Water Data'!F31)),NA())</f>
        <v>#N/A</v>
      </c>
      <c r="L37" s="97" t="e">
        <f ca="true">+IF(AND(ISNUMBER(OFFSET('Water Data'!$F$9,0,10*ROW('Water Data'!F31))),'Data Summary'!CA37="Yes"),OFFSET('Water Data'!$F$9,0,10*ROW('Water Data'!F31)),NA())</f>
        <v>#N/A</v>
      </c>
      <c r="M37" s="97" t="e">
        <f ca="true">+IF(AND(ISNUMBER(OFFSET('Water Data'!$G$4,0,10*ROW('Water Data'!G31))),'Data Summary'!CB37="Yes"),100-OFFSET('Water Data'!$G$4,0,10*ROW('Water Data'!G31)),NA())</f>
        <v>#N/A</v>
      </c>
      <c r="N37" s="97" t="e">
        <f ca="true">+IF(AND(ISNUMBER(OFFSET('Water Data'!$G$6,0,10*ROW('Water Data'!G31))),'Data Summary'!CC37="Yes"),OFFSET('Water Data'!$G$6,0,10*ROW('Water Data'!G31)),NA())</f>
        <v>#N/A</v>
      </c>
      <c r="O37" s="97" t="e">
        <f ca="true">+IF(AND(ISNUMBER(OFFSET('Water Data'!$G$9,0,10*ROW('Water Data'!G31))),'Data Summary'!CD37="Yes"),OFFSET('Water Data'!$G$9,0,10*ROW('Water Data'!G31)),NA())</f>
        <v>#N/A</v>
      </c>
      <c r="P37" s="97" t="e">
        <f ca="true">+IF(AND(ISNUMBER(OFFSET('Water Data'!$H$4,0,10*ROW('Water Data'!H31))),'Data Summary'!CE37="Yes"),100-OFFSET('Water Data'!$H$4,0,10*ROW('Water Data'!H31)),NA())</f>
        <v>#N/A</v>
      </c>
      <c r="Q37" s="97" t="e">
        <f ca="true">+IF(AND(ISNUMBER(OFFSET('Water Data'!$H$6,0,10*ROW('Water Data'!H31))),'Data Summary'!CF37="Yes"),OFFSET('Water Data'!$H$6,0,10*ROW('Water Data'!H31)),NA())</f>
        <v>#N/A</v>
      </c>
      <c r="R37" s="97" t="e">
        <f ca="true">+IF(AND(ISNUMBER(OFFSET('Water Data'!$H$9,0,10*ROW('Water Data'!H31))),'Data Summary'!CG37="Yes"),OFFSET('Water Data'!$H$9,0,10*ROW('Water Data'!H31)),NA())</f>
        <v>#N/A</v>
      </c>
      <c r="S37" s="97" t="e">
        <f ca="true">+IF(AND(ISNUMBER(OFFSET('Water Data'!$I$4,0,10*ROW('Water Data'!I31))),'Data Summary'!CH37="Yes"),100-OFFSET('Water Data'!$I$4,0,10*ROW('Water Data'!I31)),NA())</f>
        <v>#N/A</v>
      </c>
      <c r="T37" s="97" t="e">
        <f ca="true">+IF(AND(ISNUMBER(OFFSET('Water Data'!$I$6,0,10*ROW('Water Data'!I31))),'Data Summary'!CI37="Yes"),OFFSET('Water Data'!$I$6,0,10*ROW('Water Data'!I31)),NA())</f>
        <v>#N/A</v>
      </c>
      <c r="U37" s="97" t="e">
        <f ca="true">+IF(AND(ISNUMBER(OFFSET('Water Data'!$I$9,0,10*ROW('Water Data'!I31))),'Data Summary'!CJ37="Yes"),OFFSET('Water Data'!$I$9,0,10*ROW('Water Data'!I31)),NA())</f>
        <v>#N/A</v>
      </c>
      <c r="V37" s="98" t="e">
        <f ca="true">+IF(AND(ISNUMBER(OFFSET('Sanitation Data'!$D$4,0,10*ROW('Sanitation Data'!D31))),'Data Summary'!CK37="Yes"),100-OFFSET('Sanitation Data'!$D$4,0,10*ROW('Sanitation Data'!D31)),NA())</f>
        <v>#N/A</v>
      </c>
      <c r="W37" s="98" t="e">
        <f ca="true">+IF(AND(ISNUMBER(OFFSET('Sanitation Data'!$D$6,0,10*ROW('Sanitation Data'!D31))),'Data Summary'!CL37="Yes"),OFFSET('Sanitation Data'!$D$6,0,10*ROW('Sanitation Data'!D31)),NA())</f>
        <v>#N/A</v>
      </c>
      <c r="X37" s="98" t="e">
        <f ca="true">+IF(AND(ISNUMBER(OFFSET('Sanitation Data'!$D$10,0,10*ROW('Sanitation Data'!D31))),'Data Summary'!CM37="Yes"),OFFSET('Sanitation Data'!$D$10,0,10*ROW('Sanitation Data'!D31)),NA())</f>
        <v>#N/A</v>
      </c>
      <c r="Y37" s="98" t="e">
        <f ca="true">+IF(AND(ISNUMBER(OFFSET('Sanitation Data'!$D$11,0,10*ROW('Sanitation Data'!D31))),'Data Summary'!CN37="Yes"),OFFSET('Sanitation Data'!$D$11,0,10*ROW('Sanitation Data'!D31)),NA())</f>
        <v>#N/A</v>
      </c>
      <c r="Z37" s="98" t="e">
        <f ca="true">+IF(AND(ISNUMBER(OFFSET('Sanitation Data'!$D$12,0,10*ROW('Sanitation Data'!D31))),'Data Summary'!CO37="Yes"),OFFSET('Sanitation Data'!$D$12,0,10*ROW('Sanitation Data'!D31)),NA())</f>
        <v>#N/A</v>
      </c>
      <c r="AA37" s="98" t="e">
        <f ca="true">+IF(AND(ISNUMBER(OFFSET('Sanitation Data'!$E$4,0,10*ROW('Sanitation Data'!E31))),'Data Summary'!CP37="Yes"),100-OFFSET('Sanitation Data'!$E$4,0,10*ROW('Sanitation Data'!E31)),NA())</f>
        <v>#N/A</v>
      </c>
      <c r="AB37" s="98" t="e">
        <f ca="true">+IF(AND(ISNUMBER(OFFSET('Sanitation Data'!$E$6,0,10*ROW('Sanitation Data'!E31))),'Data Summary'!CQ37="Yes"),OFFSET('Sanitation Data'!$E$6,0,10*ROW('Sanitation Data'!E31)),NA())</f>
        <v>#N/A</v>
      </c>
      <c r="AC37" s="98" t="e">
        <f ca="true">+IF(AND(ISNUMBER(OFFSET('Sanitation Data'!$E$10,0,10*ROW('Sanitation Data'!E31))),'Data Summary'!CR37="Yes"),OFFSET('Sanitation Data'!$E$10,0,10*ROW('Sanitation Data'!E31)),NA())</f>
        <v>#N/A</v>
      </c>
      <c r="AD37" s="98" t="e">
        <f ca="true">+IF(AND(ISNUMBER(OFFSET('Sanitation Data'!$E$11,0,10*ROW('Sanitation Data'!E31))),'Data Summary'!CS37="Yes"),OFFSET('Sanitation Data'!$E$11,0,10*ROW('Sanitation Data'!E31)),NA())</f>
        <v>#N/A</v>
      </c>
      <c r="AE37" s="98" t="e">
        <f ca="true">+IF(AND(ISNUMBER(OFFSET('Sanitation Data'!$E$12,0,10*ROW('Sanitation Data'!E31))),'Data Summary'!CT37="Yes"),OFFSET('Sanitation Data'!$E$12,0,10*ROW('Sanitation Data'!E31)),NA())</f>
        <v>#N/A</v>
      </c>
      <c r="AF37" s="98" t="e">
        <f ca="true">+IF(AND(ISNUMBER(OFFSET('Sanitation Data'!$F$4,0,10*ROW('Sanitation Data'!F31))),'Data Summary'!CU37="Yes"),100-OFFSET('Sanitation Data'!$F$4,0,10*ROW('Sanitation Data'!F31)),NA())</f>
        <v>#N/A</v>
      </c>
      <c r="AG37" s="98" t="e">
        <f ca="true">+IF(AND(ISNUMBER(OFFSET('Sanitation Data'!$F$6,0,10*ROW('Sanitation Data'!F31))),'Data Summary'!CV37="Yes"),OFFSET('Sanitation Data'!$F$6,0,10*ROW('Sanitation Data'!F31)),NA())</f>
        <v>#N/A</v>
      </c>
      <c r="AH37" s="98" t="e">
        <f ca="true">+IF(AND(ISNUMBER(OFFSET('Sanitation Data'!$F$10,0,10*ROW('Sanitation Data'!F31))),'Data Summary'!CW37="Yes"),OFFSET('Sanitation Data'!$F$10,0,10*ROW('Sanitation Data'!F31)),NA())</f>
        <v>#N/A</v>
      </c>
      <c r="AI37" s="98" t="e">
        <f ca="true">+IF(AND(ISNUMBER(OFFSET('Sanitation Data'!$F$11,0,10*ROW('Sanitation Data'!F31))),'Data Summary'!CX37="Yes"),OFFSET('Sanitation Data'!$F$11,0,10*ROW('Sanitation Data'!F31)),NA())</f>
        <v>#N/A</v>
      </c>
      <c r="AJ37" s="98" t="e">
        <f ca="true">+IF(AND(ISNUMBER(OFFSET('Sanitation Data'!$F$12,0,10*ROW('Sanitation Data'!F31))),'Data Summary'!CY37="Yes"),OFFSET('Sanitation Data'!$F$12,0,10*ROW('Sanitation Data'!F31)),NA())</f>
        <v>#N/A</v>
      </c>
      <c r="AK37" s="98" t="e">
        <f ca="true">+IF(AND(ISNUMBER(OFFSET('Sanitation Data'!$G$4,0,10*ROW('Sanitation Data'!G31))),'Data Summary'!CZ37="Yes"),100-OFFSET('Sanitation Data'!$G$4,0,10*ROW('Sanitation Data'!G31)),NA())</f>
        <v>#N/A</v>
      </c>
      <c r="AL37" s="98" t="e">
        <f ca="true">+IF(AND(ISNUMBER(OFFSET('Sanitation Data'!$G$6,0,10*ROW('Sanitation Data'!G31))),'Data Summary'!DA37="Yes"),OFFSET('Sanitation Data'!$G$6,0,10*ROW('Sanitation Data'!G31)),NA())</f>
        <v>#N/A</v>
      </c>
      <c r="AM37" s="98" t="e">
        <f ca="true">+IF(AND(ISNUMBER(OFFSET('Sanitation Data'!$G$10,0,10*ROW('Sanitation Data'!G31))),'Data Summary'!DB37="Yes"),OFFSET('Sanitation Data'!$G$10,0,10*ROW('Sanitation Data'!G31)),NA())</f>
        <v>#N/A</v>
      </c>
      <c r="AN37" s="98" t="e">
        <f ca="true">+IF(AND(ISNUMBER(OFFSET('Sanitation Data'!$G$11,0,10*ROW('Sanitation Data'!G31))),'Data Summary'!DC37="Yes"),OFFSET('Sanitation Data'!$G$11,0,10*ROW('Sanitation Data'!G31)),NA())</f>
        <v>#N/A</v>
      </c>
      <c r="AO37" s="98" t="e">
        <f ca="true">+IF(AND(ISNUMBER(OFFSET('Sanitation Data'!$G$12,0,10*ROW('Sanitation Data'!G31))),'Data Summary'!DD37="Yes"),OFFSET('Sanitation Data'!$G$12,0,10*ROW('Sanitation Data'!G31)),NA())</f>
        <v>#N/A</v>
      </c>
      <c r="AP37" s="98" t="e">
        <f ca="true">+IF(AND(ISNUMBER(OFFSET('Sanitation Data'!$H$4,0,10*ROW('Sanitation Data'!H31))),'Data Summary'!DE37="Yes"),100-OFFSET('Sanitation Data'!$H$4,0,10*ROW('Sanitation Data'!H31)),NA())</f>
        <v>#N/A</v>
      </c>
      <c r="AQ37" s="98" t="e">
        <f ca="true">+IF(AND(ISNUMBER(OFFSET('Sanitation Data'!$H$6,0,10*ROW('Sanitation Data'!H31))),'Data Summary'!DF37="Yes"),OFFSET('Sanitation Data'!$H$6,0,10*ROW('Sanitation Data'!H31)),NA())</f>
        <v>#N/A</v>
      </c>
      <c r="AR37" s="98" t="e">
        <f ca="true">+IF(AND(ISNUMBER(OFFSET('Sanitation Data'!$H$10,0,10*ROW('Sanitation Data'!H31))),'Data Summary'!DG37="Yes"),OFFSET('Sanitation Data'!$H$10,0,10*ROW('Sanitation Data'!H31)),NA())</f>
        <v>#N/A</v>
      </c>
      <c r="AS37" s="98" t="e">
        <f ca="true">+IF(AND(ISNUMBER(OFFSET('Sanitation Data'!$H$11,0,10*ROW('Sanitation Data'!H31))),'Data Summary'!DH37="Yes"),OFFSET('Sanitation Data'!$H$11,0,10*ROW('Sanitation Data'!H31)),NA())</f>
        <v>#N/A</v>
      </c>
      <c r="AT37" s="98" t="e">
        <f ca="true">+IF(AND(ISNUMBER(OFFSET('Sanitation Data'!$H$12,0,10*ROW('Sanitation Data'!H31))),'Data Summary'!DI37="Yes"),OFFSET('Sanitation Data'!$H$12,0,10*ROW('Sanitation Data'!H31)),NA())</f>
        <v>#N/A</v>
      </c>
      <c r="AU37" s="98" t="e">
        <f ca="true">+IF(AND(ISNUMBER(OFFSET('Sanitation Data'!$I$4,0,10*ROW('Sanitation Data'!I31))),'Data Summary'!DJ37="Yes"),100-OFFSET('Sanitation Data'!$I$4,0,10*ROW('Sanitation Data'!I31)),NA())</f>
        <v>#N/A</v>
      </c>
      <c r="AV37" s="98" t="e">
        <f ca="true">+IF(AND(ISNUMBER(OFFSET('Sanitation Data'!$I$6,0,10*ROW('Sanitation Data'!I31))),'Data Summary'!DK37="Yes"),OFFSET('Sanitation Data'!$I$6,0,10*ROW('Sanitation Data'!I31)),NA())</f>
        <v>#N/A</v>
      </c>
      <c r="AW37" s="98" t="e">
        <f ca="true">+IF(AND(ISNUMBER(OFFSET('Sanitation Data'!$I$10,0,10*ROW('Sanitation Data'!I31))),'Data Summary'!DL37="Yes"),OFFSET('Sanitation Data'!$I$10,0,10*ROW('Sanitation Data'!I31)),NA())</f>
        <v>#N/A</v>
      </c>
      <c r="AX37" s="98" t="e">
        <f ca="true">+IF(AND(ISNUMBER(OFFSET('Sanitation Data'!$I$11,0,10*ROW('Sanitation Data'!I31))),'Data Summary'!DM37="Yes"),OFFSET('Sanitation Data'!$I$11,0,10*ROW('Sanitation Data'!I31)),NA())</f>
        <v>#N/A</v>
      </c>
      <c r="AY37" s="98" t="e">
        <f ca="true">+IF(AND(ISNUMBER(OFFSET('Sanitation Data'!$I$12,0,10*ROW('Sanitation Data'!I31))),'Data Summary'!DN37="Yes"),OFFSET('Sanitation Data'!$I$12,0,10*ROW('Sanitation Data'!I31)),NA())</f>
        <v>#N/A</v>
      </c>
      <c r="AZ37" s="99" t="e">
        <f ca="true">+IF(AND(ISNUMBER(OFFSET('Hygiene Data'!$D$5,0,10*ROW('Hygiene Data'!D31))),'Data Summary'!DO37="Yes"),OFFSET('Hygiene Data'!$D$5,0,10*ROW('Hygiene Data'!D31)),NA())</f>
        <v>#N/A</v>
      </c>
      <c r="BA37" s="99" t="e">
        <f ca="true">+IF(AND(ISNUMBER(OFFSET('Hygiene Data'!$D$7,0,10*ROW('Hygiene Data'!D31))),'Data Summary'!DP37="Yes"),OFFSET('Hygiene Data'!$D$7,0,10*ROW('Hygiene Data'!D31)),NA())</f>
        <v>#N/A</v>
      </c>
      <c r="BB37" s="99" t="e">
        <f ca="true">+IF(AND(ISNUMBER(OFFSET('Hygiene Data'!$D$9,0,10*ROW('Hygiene Data'!D31))),'Data Summary'!DQ37="Yes"),OFFSET('Hygiene Data'!$D$9,0,10*ROW('Hygiene Data'!D31)),NA())</f>
        <v>#N/A</v>
      </c>
      <c r="BC37" s="99" t="e">
        <f ca="true">+IF(AND(ISNUMBER(OFFSET('Hygiene Data'!$E$5,0,10*ROW('Hygiene Data'!E31))),'Data Summary'!DR37="Yes"),OFFSET('Hygiene Data'!$E$5,0,10*ROW('Hygiene Data'!E31)),NA())</f>
        <v>#N/A</v>
      </c>
      <c r="BD37" s="99" t="e">
        <f ca="true">+IF(AND(ISNUMBER(OFFSET('Hygiene Data'!$E$7,0,10*ROW('Hygiene Data'!E31))),'Data Summary'!DS37="Yes"),OFFSET('Hygiene Data'!$E$7,0,10*ROW('Hygiene Data'!E31)),NA())</f>
        <v>#N/A</v>
      </c>
      <c r="BE37" s="99" t="e">
        <f ca="true">+IF(AND(ISNUMBER(OFFSET('Hygiene Data'!$E$9,0,10*ROW('Hygiene Data'!E31))),'Data Summary'!DT37="Yes"),OFFSET('Hygiene Data'!$E$9,0,10*ROW('Hygiene Data'!E31)),NA())</f>
        <v>#N/A</v>
      </c>
      <c r="BF37" s="99" t="e">
        <f ca="true">+IF(AND(ISNUMBER(OFFSET('Hygiene Data'!$F$5,0,10*ROW('Hygiene Data'!F31))),'Data Summary'!DU37="Yes"),OFFSET('Hygiene Data'!$F$5,0,10*ROW('Hygiene Data'!F31)),NA())</f>
        <v>#N/A</v>
      </c>
      <c r="BG37" s="99" t="e">
        <f ca="true">+IF(AND(ISNUMBER(OFFSET('Hygiene Data'!$F$7,0,10*ROW('Hygiene Data'!F31))),'Data Summary'!DV37="Yes"),OFFSET('Hygiene Data'!$F$7,0,10*ROW('Hygiene Data'!F31)),NA())</f>
        <v>#N/A</v>
      </c>
      <c r="BH37" s="99" t="e">
        <f ca="true">+IF(AND(ISNUMBER(OFFSET('Hygiene Data'!$F$9,0,10*ROW('Hygiene Data'!F31))),'Data Summary'!DW37="Yes"),OFFSET('Hygiene Data'!$F$9,0,10*ROW('Hygiene Data'!F31)),NA())</f>
        <v>#N/A</v>
      </c>
      <c r="BI37" s="99" t="e">
        <f ca="true">+IF(AND(ISNUMBER(OFFSET('Hygiene Data'!$G$5,0,10*ROW('Hygiene Data'!G31))),'Data Summary'!DX37="Yes"),OFFSET('Hygiene Data'!$G$5,0,10*ROW('Hygiene Data'!G31)),NA())</f>
        <v>#N/A</v>
      </c>
      <c r="BJ37" s="99" t="e">
        <f ca="true">+IF(AND(ISNUMBER(OFFSET('Hygiene Data'!$G$7,0,10*ROW('Hygiene Data'!G31))),'Data Summary'!DY37="Yes"),OFFSET('Hygiene Data'!$G$7,0,10*ROW('Hygiene Data'!G31)),NA())</f>
        <v>#N/A</v>
      </c>
      <c r="BK37" s="99" t="e">
        <f ca="true">+IF(AND(ISNUMBER(OFFSET('Hygiene Data'!$G$9,0,10*ROW('Hygiene Data'!G31))),'Data Summary'!DZ37="Yes"),OFFSET('Hygiene Data'!$G$9,0,10*ROW('Hygiene Data'!G31)),NA())</f>
        <v>#N/A</v>
      </c>
      <c r="BL37" s="99" t="e">
        <f ca="true">+IF(AND(ISNUMBER(OFFSET('Hygiene Data'!$H$5,0,10*ROW('Hygiene Data'!H31))),'Data Summary'!EA37="Yes"),OFFSET('Hygiene Data'!$H$5,0,10*ROW('Hygiene Data'!H31)),NA())</f>
        <v>#N/A</v>
      </c>
      <c r="BM37" s="99" t="e">
        <f ca="true">+IF(AND(ISNUMBER(OFFSET('Hygiene Data'!$H$7,0,10*ROW('Hygiene Data'!H31))),'Data Summary'!EB37="Yes"),OFFSET('Hygiene Data'!$H$7,0,10*ROW('Hygiene Data'!H31)),NA())</f>
        <v>#N/A</v>
      </c>
      <c r="BN37" s="99" t="e">
        <f ca="true">+IF(AND(ISNUMBER(OFFSET('Hygiene Data'!$H$9,0,10*ROW('Hygiene Data'!H31))),'Data Summary'!EC37="Yes"),OFFSET('Hygiene Data'!$H$9,0,10*ROW('Hygiene Data'!H31)),NA())</f>
        <v>#N/A</v>
      </c>
      <c r="BO37" s="99" t="e">
        <f ca="true">+IF(AND(ISNUMBER(OFFSET('Hygiene Data'!$I$5,0,10*ROW('Hygiene Data'!I31))),'Data Summary'!ED37="Yes"),OFFSET('Hygiene Data'!$I$5,0,10*ROW('Hygiene Data'!I31)),NA())</f>
        <v>#N/A</v>
      </c>
      <c r="BP37" s="99" t="e">
        <f ca="true">+IF(AND(ISNUMBER(OFFSET('Hygiene Data'!$I$7,0,10*ROW('Hygiene Data'!I31))),'Data Summary'!EE37="Yes"),OFFSET('Hygiene Data'!$I$7,0,10*ROW('Hygiene Data'!I31)),NA())</f>
        <v>#N/A</v>
      </c>
      <c r="BQ37" s="99" t="e">
        <f ca="true">+IF(AND(ISNUMBER(OFFSET('Hygiene Data'!$I$9,0,10*ROW('Hygiene Data'!I31))),'Data Summary'!EF37="Yes"),OFFSET('Hygiene Data'!$I$9,0,10*ROW('Hygiene Data'!I31)),NA())</f>
        <v>#N/A</v>
      </c>
    </row>
    <row xmlns:x14ac="http://schemas.microsoft.com/office/spreadsheetml/2009/9/ac" r="38" x14ac:dyDescent="0.2">
      <c r="A38" s="363" t="str">
        <f ca="true">+RIGHT('Data Summary'!A38,LEN('Data Summary'!A38)-9)</f>
        <v>ASER</v>
      </c>
      <c r="B38" s="38" t="str">
        <f ca="true">+IF(ISTEXT('Data Summary'!B38),'Data Summary'!B38,"")</f>
        <v>Survey</v>
      </c>
      <c r="C38" s="361">
        <f ca="true">+VALUE('Data Summary'!C38)</f>
        <v>2018</v>
      </c>
      <c r="D38" s="97" t="e">
        <f ca="true">+IF(AND(ISNUMBER(OFFSET('Water Data'!$D$4,0,10*ROW('Water Data'!D32))),'Data Summary'!BS38="Yes"),100-OFFSET('Water Data'!$D$4,0,10*ROW('Water Data'!D32)),NA())</f>
        <v>#N/A</v>
      </c>
      <c r="E38" s="97" t="e">
        <f ca="true">+IF(AND(ISNUMBER(OFFSET('Water Data'!$D$6,0,10*ROW('Water Data'!D32))),'Data Summary'!BT38="Yes"),OFFSET('Water Data'!$D$6,0,10*ROW('Water Data'!D32)),NA())</f>
        <v>#N/A</v>
      </c>
      <c r="F38" s="97" t="e">
        <f ca="true">+IF(AND(ISNUMBER(OFFSET('Water Data'!$D$9,0,10*ROW('Water Data'!D32))),'Data Summary'!BU38="Yes"),OFFSET('Water Data'!$D$9,0,10*ROW('Water Data'!D32)),NA())</f>
        <v>#N/A</v>
      </c>
      <c r="G38" s="97" t="e">
        <f ca="true">+IF(AND(ISNUMBER(OFFSET('Water Data'!$E$4,0,10*ROW('Water Data'!E32))),'Data Summary'!BV38="Yes"),100-OFFSET('Water Data'!$E$4,0,10*ROW('Water Data'!E32)),NA())</f>
        <v>#N/A</v>
      </c>
      <c r="H38" s="97" t="e">
        <f ca="true">+IF(AND(ISNUMBER(OFFSET('Water Data'!$E$6,0,10*ROW('Water Data'!E32))),'Data Summary'!BW38="Yes"),OFFSET('Water Data'!$E$6,0,10*ROW('Water Data'!E32)),NA())</f>
        <v>#N/A</v>
      </c>
      <c r="I38" s="97" t="e">
        <f ca="true">+IF(AND(ISNUMBER(OFFSET('Water Data'!$E$9,0,10*ROW('Water Data'!E32))),'Data Summary'!BX38="Yes"),OFFSET('Water Data'!$E$9,0,10*ROW('Water Data'!E32)),NA())</f>
        <v>#N/A</v>
      </c>
      <c r="J38" s="97" t="e">
        <f ca="true">+IF(AND(ISNUMBER(OFFSET('Water Data'!$F$4,0,10*ROW('Water Data'!F32))),'Data Summary'!BY38="Yes"),100-OFFSET('Water Data'!$F$4,0,10*ROW('Water Data'!F32)),NA())</f>
        <v>#N/A</v>
      </c>
      <c r="K38" s="97" t="e">
        <f ca="true">+IF(AND(ISNUMBER(OFFSET('Water Data'!$F$6,0,10*ROW('Water Data'!F32))),'Data Summary'!BZ38="Yes"),OFFSET('Water Data'!$F$6,0,10*ROW('Water Data'!F32)),NA())</f>
        <v>#N/A</v>
      </c>
      <c r="L38" s="97" t="e">
        <f ca="true">+IF(AND(ISNUMBER(OFFSET('Water Data'!$F$9,0,10*ROW('Water Data'!F32))),'Data Summary'!CA38="Yes"),OFFSET('Water Data'!$F$9,0,10*ROW('Water Data'!F32)),NA())</f>
        <v>#N/A</v>
      </c>
      <c r="M38" s="97" t="e">
        <f ca="true">+IF(AND(ISNUMBER(OFFSET('Water Data'!$G$4,0,10*ROW('Water Data'!G32))),'Data Summary'!CB38="Yes"),100-OFFSET('Water Data'!$G$4,0,10*ROW('Water Data'!G32)),NA())</f>
        <v>#N/A</v>
      </c>
      <c r="N38" s="97" t="e">
        <f ca="true">+IF(AND(ISNUMBER(OFFSET('Water Data'!$G$6,0,10*ROW('Water Data'!G32))),'Data Summary'!CC38="Yes"),OFFSET('Water Data'!$G$6,0,10*ROW('Water Data'!G32)),NA())</f>
        <v>#N/A</v>
      </c>
      <c r="O38" s="97" t="e">
        <f ca="true">+IF(AND(ISNUMBER(OFFSET('Water Data'!$G$9,0,10*ROW('Water Data'!G32))),'Data Summary'!CD38="Yes"),OFFSET('Water Data'!$G$9,0,10*ROW('Water Data'!G32)),NA())</f>
        <v>#N/A</v>
      </c>
      <c r="P38" s="97" t="e">
        <f ca="true">+IF(AND(ISNUMBER(OFFSET('Water Data'!$H$4,0,10*ROW('Water Data'!H32))),'Data Summary'!CE38="Yes"),100-OFFSET('Water Data'!$H$4,0,10*ROW('Water Data'!H32)),NA())</f>
        <v>#N/A</v>
      </c>
      <c r="Q38" s="97" t="e">
        <f ca="true">+IF(AND(ISNUMBER(OFFSET('Water Data'!$H$6,0,10*ROW('Water Data'!H32))),'Data Summary'!CF38="Yes"),OFFSET('Water Data'!$H$6,0,10*ROW('Water Data'!H32)),NA())</f>
        <v>#N/A</v>
      </c>
      <c r="R38" s="97" t="e">
        <f ca="true">+IF(AND(ISNUMBER(OFFSET('Water Data'!$H$9,0,10*ROW('Water Data'!H32))),'Data Summary'!CG38="Yes"),OFFSET('Water Data'!$H$9,0,10*ROW('Water Data'!H32)),NA())</f>
        <v>#N/A</v>
      </c>
      <c r="S38" s="97" t="e">
        <f ca="true">+IF(AND(ISNUMBER(OFFSET('Water Data'!$I$4,0,10*ROW('Water Data'!I32))),'Data Summary'!CH38="Yes"),100-OFFSET('Water Data'!$I$4,0,10*ROW('Water Data'!I32)),NA())</f>
        <v>#N/A</v>
      </c>
      <c r="T38" s="97" t="e">
        <f ca="true">+IF(AND(ISNUMBER(OFFSET('Water Data'!$I$6,0,10*ROW('Water Data'!I32))),'Data Summary'!CI38="Yes"),OFFSET('Water Data'!$I$6,0,10*ROW('Water Data'!I32)),NA())</f>
        <v>#N/A</v>
      </c>
      <c r="U38" s="97" t="e">
        <f ca="true">+IF(AND(ISNUMBER(OFFSET('Water Data'!$I$9,0,10*ROW('Water Data'!I32))),'Data Summary'!CJ38="Yes"),OFFSET('Water Data'!$I$9,0,10*ROW('Water Data'!I32)),NA())</f>
        <v>#N/A</v>
      </c>
      <c r="V38" s="98" t="e">
        <f ca="true">+IF(AND(ISNUMBER(OFFSET('Sanitation Data'!$D$4,0,10*ROW('Sanitation Data'!D32))),'Data Summary'!CK38="Yes"),100-OFFSET('Sanitation Data'!$D$4,0,10*ROW('Sanitation Data'!D32)),NA())</f>
        <v>#N/A</v>
      </c>
      <c r="W38" s="98" t="e">
        <f ca="true">+IF(AND(ISNUMBER(OFFSET('Sanitation Data'!$D$6,0,10*ROW('Sanitation Data'!D32))),'Data Summary'!CL38="Yes"),OFFSET('Sanitation Data'!$D$6,0,10*ROW('Sanitation Data'!D32)),NA())</f>
        <v>#N/A</v>
      </c>
      <c r="X38" s="98" t="e">
        <f ca="true">+IF(AND(ISNUMBER(OFFSET('Sanitation Data'!$D$10,0,10*ROW('Sanitation Data'!D32))),'Data Summary'!CM38="Yes"),OFFSET('Sanitation Data'!$D$10,0,10*ROW('Sanitation Data'!D32)),NA())</f>
        <v>#N/A</v>
      </c>
      <c r="Y38" s="98" t="e">
        <f ca="true">+IF(AND(ISNUMBER(OFFSET('Sanitation Data'!$D$11,0,10*ROW('Sanitation Data'!D32))),'Data Summary'!CN38="Yes"),OFFSET('Sanitation Data'!$D$11,0,10*ROW('Sanitation Data'!D32)),NA())</f>
        <v>#N/A</v>
      </c>
      <c r="Z38" s="98" t="e">
        <f ca="true">+IF(AND(ISNUMBER(OFFSET('Sanitation Data'!$D$12,0,10*ROW('Sanitation Data'!D32))),'Data Summary'!CO38="Yes"),OFFSET('Sanitation Data'!$D$12,0,10*ROW('Sanitation Data'!D32)),NA())</f>
        <v>#N/A</v>
      </c>
      <c r="AA38" s="98" t="e">
        <f ca="true">+IF(AND(ISNUMBER(OFFSET('Sanitation Data'!$E$4,0,10*ROW('Sanitation Data'!E32))),'Data Summary'!CP38="Yes"),100-OFFSET('Sanitation Data'!$E$4,0,10*ROW('Sanitation Data'!E32)),NA())</f>
        <v>#N/A</v>
      </c>
      <c r="AB38" s="98" t="e">
        <f ca="true">+IF(AND(ISNUMBER(OFFSET('Sanitation Data'!$E$6,0,10*ROW('Sanitation Data'!E32))),'Data Summary'!CQ38="Yes"),OFFSET('Sanitation Data'!$E$6,0,10*ROW('Sanitation Data'!E32)),NA())</f>
        <v>#N/A</v>
      </c>
      <c r="AC38" s="98" t="e">
        <f ca="true">+IF(AND(ISNUMBER(OFFSET('Sanitation Data'!$E$10,0,10*ROW('Sanitation Data'!E32))),'Data Summary'!CR38="Yes"),OFFSET('Sanitation Data'!$E$10,0,10*ROW('Sanitation Data'!E32)),NA())</f>
        <v>#N/A</v>
      </c>
      <c r="AD38" s="98" t="e">
        <f ca="true">+IF(AND(ISNUMBER(OFFSET('Sanitation Data'!$E$11,0,10*ROW('Sanitation Data'!E32))),'Data Summary'!CS38="Yes"),OFFSET('Sanitation Data'!$E$11,0,10*ROW('Sanitation Data'!E32)),NA())</f>
        <v>#N/A</v>
      </c>
      <c r="AE38" s="98" t="e">
        <f ca="true">+IF(AND(ISNUMBER(OFFSET('Sanitation Data'!$E$12,0,10*ROW('Sanitation Data'!E32))),'Data Summary'!CT38="Yes"),OFFSET('Sanitation Data'!$E$12,0,10*ROW('Sanitation Data'!E32)),NA())</f>
        <v>#N/A</v>
      </c>
      <c r="AF38" s="98" t="e">
        <f ca="true">+IF(AND(ISNUMBER(OFFSET('Sanitation Data'!$F$4,0,10*ROW('Sanitation Data'!F32))),'Data Summary'!CU38="Yes"),100-OFFSET('Sanitation Data'!$F$4,0,10*ROW('Sanitation Data'!F32)),NA())</f>
        <v>#N/A</v>
      </c>
      <c r="AG38" s="98" t="e">
        <f ca="true">+IF(AND(ISNUMBER(OFFSET('Sanitation Data'!$F$6,0,10*ROW('Sanitation Data'!F32))),'Data Summary'!CV38="Yes"),OFFSET('Sanitation Data'!$F$6,0,10*ROW('Sanitation Data'!F32)),NA())</f>
        <v>#N/A</v>
      </c>
      <c r="AH38" s="98" t="e">
        <f ca="true">+IF(AND(ISNUMBER(OFFSET('Sanitation Data'!$F$10,0,10*ROW('Sanitation Data'!F32))),'Data Summary'!CW38="Yes"),OFFSET('Sanitation Data'!$F$10,0,10*ROW('Sanitation Data'!F32)),NA())</f>
        <v>#N/A</v>
      </c>
      <c r="AI38" s="98" t="e">
        <f ca="true">+IF(AND(ISNUMBER(OFFSET('Sanitation Data'!$F$11,0,10*ROW('Sanitation Data'!F32))),'Data Summary'!CX38="Yes"),OFFSET('Sanitation Data'!$F$11,0,10*ROW('Sanitation Data'!F32)),NA())</f>
        <v>#N/A</v>
      </c>
      <c r="AJ38" s="98" t="e">
        <f ca="true">+IF(AND(ISNUMBER(OFFSET('Sanitation Data'!$F$12,0,10*ROW('Sanitation Data'!F32))),'Data Summary'!CY38="Yes"),OFFSET('Sanitation Data'!$F$12,0,10*ROW('Sanitation Data'!F32)),NA())</f>
        <v>#N/A</v>
      </c>
      <c r="AK38" s="98" t="e">
        <f ca="true">+IF(AND(ISNUMBER(OFFSET('Sanitation Data'!$G$4,0,10*ROW('Sanitation Data'!G32))),'Data Summary'!CZ38="Yes"),100-OFFSET('Sanitation Data'!$G$4,0,10*ROW('Sanitation Data'!G32)),NA())</f>
        <v>#N/A</v>
      </c>
      <c r="AL38" s="98" t="e">
        <f ca="true">+IF(AND(ISNUMBER(OFFSET('Sanitation Data'!$G$6,0,10*ROW('Sanitation Data'!G32))),'Data Summary'!DA38="Yes"),OFFSET('Sanitation Data'!$G$6,0,10*ROW('Sanitation Data'!G32)),NA())</f>
        <v>#N/A</v>
      </c>
      <c r="AM38" s="98" t="e">
        <f ca="true">+IF(AND(ISNUMBER(OFFSET('Sanitation Data'!$G$10,0,10*ROW('Sanitation Data'!G32))),'Data Summary'!DB38="Yes"),OFFSET('Sanitation Data'!$G$10,0,10*ROW('Sanitation Data'!G32)),NA())</f>
        <v>#N/A</v>
      </c>
      <c r="AN38" s="98" t="e">
        <f ca="true">+IF(AND(ISNUMBER(OFFSET('Sanitation Data'!$G$11,0,10*ROW('Sanitation Data'!G32))),'Data Summary'!DC38="Yes"),OFFSET('Sanitation Data'!$G$11,0,10*ROW('Sanitation Data'!G32)),NA())</f>
        <v>#N/A</v>
      </c>
      <c r="AO38" s="98" t="e">
        <f ca="true">+IF(AND(ISNUMBER(OFFSET('Sanitation Data'!$G$12,0,10*ROW('Sanitation Data'!G32))),'Data Summary'!DD38="Yes"),OFFSET('Sanitation Data'!$G$12,0,10*ROW('Sanitation Data'!G32)),NA())</f>
        <v>#N/A</v>
      </c>
      <c r="AP38" s="98" t="e">
        <f ca="true">+IF(AND(ISNUMBER(OFFSET('Sanitation Data'!$H$4,0,10*ROW('Sanitation Data'!H32))),'Data Summary'!DE38="Yes"),100-OFFSET('Sanitation Data'!$H$4,0,10*ROW('Sanitation Data'!H32)),NA())</f>
        <v>#N/A</v>
      </c>
      <c r="AQ38" s="98" t="e">
        <f ca="true">+IF(AND(ISNUMBER(OFFSET('Sanitation Data'!$H$6,0,10*ROW('Sanitation Data'!H32))),'Data Summary'!DF38="Yes"),OFFSET('Sanitation Data'!$H$6,0,10*ROW('Sanitation Data'!H32)),NA())</f>
        <v>#N/A</v>
      </c>
      <c r="AR38" s="98" t="e">
        <f ca="true">+IF(AND(ISNUMBER(OFFSET('Sanitation Data'!$H$10,0,10*ROW('Sanitation Data'!H32))),'Data Summary'!DG38="Yes"),OFFSET('Sanitation Data'!$H$10,0,10*ROW('Sanitation Data'!H32)),NA())</f>
        <v>#N/A</v>
      </c>
      <c r="AS38" s="98" t="e">
        <f ca="true">+IF(AND(ISNUMBER(OFFSET('Sanitation Data'!$H$11,0,10*ROW('Sanitation Data'!H32))),'Data Summary'!DH38="Yes"),OFFSET('Sanitation Data'!$H$11,0,10*ROW('Sanitation Data'!H32)),NA())</f>
        <v>#N/A</v>
      </c>
      <c r="AT38" s="98" t="e">
        <f ca="true">+IF(AND(ISNUMBER(OFFSET('Sanitation Data'!$H$12,0,10*ROW('Sanitation Data'!H32))),'Data Summary'!DI38="Yes"),OFFSET('Sanitation Data'!$H$12,0,10*ROW('Sanitation Data'!H32)),NA())</f>
        <v>#N/A</v>
      </c>
      <c r="AU38" s="98" t="e">
        <f ca="true">+IF(AND(ISNUMBER(OFFSET('Sanitation Data'!$I$4,0,10*ROW('Sanitation Data'!I32))),'Data Summary'!DJ38="Yes"),100-OFFSET('Sanitation Data'!$I$4,0,10*ROW('Sanitation Data'!I32)),NA())</f>
        <v>#N/A</v>
      </c>
      <c r="AV38" s="98" t="e">
        <f ca="true">+IF(AND(ISNUMBER(OFFSET('Sanitation Data'!$I$6,0,10*ROW('Sanitation Data'!I32))),'Data Summary'!DK38="Yes"),OFFSET('Sanitation Data'!$I$6,0,10*ROW('Sanitation Data'!I32)),NA())</f>
        <v>#N/A</v>
      </c>
      <c r="AW38" s="98" t="e">
        <f ca="true">+IF(AND(ISNUMBER(OFFSET('Sanitation Data'!$I$10,0,10*ROW('Sanitation Data'!I32))),'Data Summary'!DL38="Yes"),OFFSET('Sanitation Data'!$I$10,0,10*ROW('Sanitation Data'!I32)),NA())</f>
        <v>#N/A</v>
      </c>
      <c r="AX38" s="98" t="e">
        <f ca="true">+IF(AND(ISNUMBER(OFFSET('Sanitation Data'!$I$11,0,10*ROW('Sanitation Data'!I32))),'Data Summary'!DM38="Yes"),OFFSET('Sanitation Data'!$I$11,0,10*ROW('Sanitation Data'!I32)),NA())</f>
        <v>#N/A</v>
      </c>
      <c r="AY38" s="98" t="e">
        <f ca="true">+IF(AND(ISNUMBER(OFFSET('Sanitation Data'!$I$12,0,10*ROW('Sanitation Data'!I32))),'Data Summary'!DN38="Yes"),OFFSET('Sanitation Data'!$I$12,0,10*ROW('Sanitation Data'!I32)),NA())</f>
        <v>#N/A</v>
      </c>
      <c r="AZ38" s="99" t="e">
        <f ca="true">+IF(AND(ISNUMBER(OFFSET('Hygiene Data'!$D$5,0,10*ROW('Hygiene Data'!D32))),'Data Summary'!DO38="Yes"),OFFSET('Hygiene Data'!$D$5,0,10*ROW('Hygiene Data'!D32)),NA())</f>
        <v>#N/A</v>
      </c>
      <c r="BA38" s="99" t="e">
        <f ca="true">+IF(AND(ISNUMBER(OFFSET('Hygiene Data'!$D$7,0,10*ROW('Hygiene Data'!D32))),'Data Summary'!DP38="Yes"),OFFSET('Hygiene Data'!$D$7,0,10*ROW('Hygiene Data'!D32)),NA())</f>
        <v>#N/A</v>
      </c>
      <c r="BB38" s="99" t="e">
        <f ca="true">+IF(AND(ISNUMBER(OFFSET('Hygiene Data'!$D$9,0,10*ROW('Hygiene Data'!D32))),'Data Summary'!DQ38="Yes"),OFFSET('Hygiene Data'!$D$9,0,10*ROW('Hygiene Data'!D32)),NA())</f>
        <v>#N/A</v>
      </c>
      <c r="BC38" s="99" t="e">
        <f ca="true">+IF(AND(ISNUMBER(OFFSET('Hygiene Data'!$E$5,0,10*ROW('Hygiene Data'!E32))),'Data Summary'!DR38="Yes"),OFFSET('Hygiene Data'!$E$5,0,10*ROW('Hygiene Data'!E32)),NA())</f>
        <v>#N/A</v>
      </c>
      <c r="BD38" s="99" t="e">
        <f ca="true">+IF(AND(ISNUMBER(OFFSET('Hygiene Data'!$E$7,0,10*ROW('Hygiene Data'!E32))),'Data Summary'!DS38="Yes"),OFFSET('Hygiene Data'!$E$7,0,10*ROW('Hygiene Data'!E32)),NA())</f>
        <v>#N/A</v>
      </c>
      <c r="BE38" s="99" t="e">
        <f ca="true">+IF(AND(ISNUMBER(OFFSET('Hygiene Data'!$E$9,0,10*ROW('Hygiene Data'!E32))),'Data Summary'!DT38="Yes"),OFFSET('Hygiene Data'!$E$9,0,10*ROW('Hygiene Data'!E32)),NA())</f>
        <v>#N/A</v>
      </c>
      <c r="BF38" s="99" t="e">
        <f ca="true">+IF(AND(ISNUMBER(OFFSET('Hygiene Data'!$F$5,0,10*ROW('Hygiene Data'!F32))),'Data Summary'!DU38="Yes"),OFFSET('Hygiene Data'!$F$5,0,10*ROW('Hygiene Data'!F32)),NA())</f>
        <v>#N/A</v>
      </c>
      <c r="BG38" s="99" t="e">
        <f ca="true">+IF(AND(ISNUMBER(OFFSET('Hygiene Data'!$F$7,0,10*ROW('Hygiene Data'!F32))),'Data Summary'!DV38="Yes"),OFFSET('Hygiene Data'!$F$7,0,10*ROW('Hygiene Data'!F32)),NA())</f>
        <v>#N/A</v>
      </c>
      <c r="BH38" s="99" t="e">
        <f ca="true">+IF(AND(ISNUMBER(OFFSET('Hygiene Data'!$F$9,0,10*ROW('Hygiene Data'!F32))),'Data Summary'!DW38="Yes"),OFFSET('Hygiene Data'!$F$9,0,10*ROW('Hygiene Data'!F32)),NA())</f>
        <v>#N/A</v>
      </c>
      <c r="BI38" s="99" t="e">
        <f ca="true">+IF(AND(ISNUMBER(OFFSET('Hygiene Data'!$G$5,0,10*ROW('Hygiene Data'!G32))),'Data Summary'!DX38="Yes"),OFFSET('Hygiene Data'!$G$5,0,10*ROW('Hygiene Data'!G32)),NA())</f>
        <v>#N/A</v>
      </c>
      <c r="BJ38" s="99" t="e">
        <f ca="true">+IF(AND(ISNUMBER(OFFSET('Hygiene Data'!$G$7,0,10*ROW('Hygiene Data'!G32))),'Data Summary'!DY38="Yes"),OFFSET('Hygiene Data'!$G$7,0,10*ROW('Hygiene Data'!G32)),NA())</f>
        <v>#N/A</v>
      </c>
      <c r="BK38" s="99" t="e">
        <f ca="true">+IF(AND(ISNUMBER(OFFSET('Hygiene Data'!$G$9,0,10*ROW('Hygiene Data'!G32))),'Data Summary'!DZ38="Yes"),OFFSET('Hygiene Data'!$G$9,0,10*ROW('Hygiene Data'!G32)),NA())</f>
        <v>#N/A</v>
      </c>
      <c r="BL38" s="99" t="e">
        <f ca="true">+IF(AND(ISNUMBER(OFFSET('Hygiene Data'!$H$5,0,10*ROW('Hygiene Data'!H32))),'Data Summary'!EA38="Yes"),OFFSET('Hygiene Data'!$H$5,0,10*ROW('Hygiene Data'!H32)),NA())</f>
        <v>#N/A</v>
      </c>
      <c r="BM38" s="99" t="e">
        <f ca="true">+IF(AND(ISNUMBER(OFFSET('Hygiene Data'!$H$7,0,10*ROW('Hygiene Data'!H32))),'Data Summary'!EB38="Yes"),OFFSET('Hygiene Data'!$H$7,0,10*ROW('Hygiene Data'!H32)),NA())</f>
        <v>#N/A</v>
      </c>
      <c r="BN38" s="99" t="e">
        <f ca="true">+IF(AND(ISNUMBER(OFFSET('Hygiene Data'!$H$9,0,10*ROW('Hygiene Data'!H32))),'Data Summary'!EC38="Yes"),OFFSET('Hygiene Data'!$H$9,0,10*ROW('Hygiene Data'!H32)),NA())</f>
        <v>#N/A</v>
      </c>
      <c r="BO38" s="99" t="e">
        <f ca="true">+IF(AND(ISNUMBER(OFFSET('Hygiene Data'!$I$5,0,10*ROW('Hygiene Data'!I32))),'Data Summary'!ED38="Yes"),OFFSET('Hygiene Data'!$I$5,0,10*ROW('Hygiene Data'!I32)),NA())</f>
        <v>#N/A</v>
      </c>
      <c r="BP38" s="99" t="e">
        <f ca="true">+IF(AND(ISNUMBER(OFFSET('Hygiene Data'!$I$7,0,10*ROW('Hygiene Data'!I32))),'Data Summary'!EE38="Yes"),OFFSET('Hygiene Data'!$I$7,0,10*ROW('Hygiene Data'!I32)),NA())</f>
        <v>#N/A</v>
      </c>
      <c r="BQ38" s="99" t="e">
        <f ca="true">+IF(AND(ISNUMBER(OFFSET('Hygiene Data'!$I$9,0,10*ROW('Hygiene Data'!I32))),'Data Summary'!EF38="Yes"),OFFSET('Hygiene Data'!$I$9,0,10*ROW('Hygiene Data'!I32)),NA())</f>
        <v>#N/A</v>
      </c>
    </row>
    <row xmlns:x14ac="http://schemas.microsoft.com/office/spreadsheetml/2009/9/ac" r="39" x14ac:dyDescent="0.2">
      <c r="A39" s="363" t="str">
        <f ca="true">+RIGHT('Data Summary'!A39,LEN('Data Summary'!A39)-9)</f>
        <v>EMIS</v>
      </c>
      <c r="B39" s="38" t="str">
        <f ca="true">+IF(ISTEXT('Data Summary'!B39),'Data Summary'!B39,"")</f>
        <v>EMIS</v>
      </c>
      <c r="C39" s="361">
        <f ca="true">+VALUE('Data Summary'!C39)</f>
        <v>2018</v>
      </c>
      <c r="D39" s="97">
        <f ca="true">+IF(AND(ISNUMBER(OFFSET('Water Data'!$D$4,0,10*ROW('Water Data'!D33))),'Data Summary'!BS39="Yes"),100-OFFSET('Water Data'!$D$4,0,10*ROW('Water Data'!D33)),NA())</f>
        <v>90.098870588184582</v>
      </c>
      <c r="E39" s="97">
        <f ca="true">+IF(AND(ISNUMBER(OFFSET('Water Data'!$D$6,0,10*ROW('Water Data'!D33))),'Data Summary'!BT39="Yes"),OFFSET('Water Data'!$D$6,0,10*ROW('Water Data'!D33)),NA())</f>
        <v>82.582701781935484</v>
      </c>
      <c r="F39" s="97">
        <f ca="true">+IF(AND(ISNUMBER(OFFSET('Water Data'!$D$9,0,10*ROW('Water Data'!D33))),'Data Summary'!BU39="Yes"),OFFSET('Water Data'!$D$9,0,10*ROW('Water Data'!D33)),NA())</f>
        <v>44.96377279655507</v>
      </c>
      <c r="G39" s="97">
        <f ca="true">+IF(AND(ISNUMBER(OFFSET('Water Data'!$E$4,0,10*ROW('Water Data'!E33))),'Data Summary'!BV39="Yes"),100-OFFSET('Water Data'!$E$4,0,10*ROW('Water Data'!E33)),NA())</f>
        <v>93.029113383139858</v>
      </c>
      <c r="H39" s="97">
        <f ca="true">+IF(AND(ISNUMBER(OFFSET('Water Data'!$E$6,0,10*ROW('Water Data'!E33))),'Data Summary'!BW39="Yes"),OFFSET('Water Data'!$E$6,0,10*ROW('Water Data'!E33)),NA())</f>
        <v>84.882841157790679</v>
      </c>
      <c r="I39" s="97">
        <f ca="true">+IF(AND(ISNUMBER(OFFSET('Water Data'!$E$9,0,10*ROW('Water Data'!E33))),'Data Summary'!BX39="Yes"),OFFSET('Water Data'!$E$9,0,10*ROW('Water Data'!E33)),NA())</f>
        <v>44.803362522699331</v>
      </c>
      <c r="J39" s="97">
        <f ca="true">+IF(AND(ISNUMBER(OFFSET('Water Data'!$F$4,0,10*ROW('Water Data'!F33))),'Data Summary'!BY39="Yes"),100-OFFSET('Water Data'!$F$4,0,10*ROW('Water Data'!F33)),NA())</f>
        <v>89.54737053421141</v>
      </c>
      <c r="K39" s="97">
        <f ca="true">+IF(AND(ISNUMBER(OFFSET('Water Data'!$F$6,0,10*ROW('Water Data'!F33))),'Data Summary'!BZ39="Yes"),OFFSET('Water Data'!$F$6,0,10*ROW('Water Data'!F33)),NA())</f>
        <v>82.06044132976146</v>
      </c>
      <c r="L39" s="97">
        <f ca="true">+IF(AND(ISNUMBER(OFFSET('Water Data'!$F$9,0,10*ROW('Water Data'!F33))),'Data Summary'!CA39="Yes"),OFFSET('Water Data'!$F$9,0,10*ROW('Water Data'!F33)),NA())</f>
        <v>44.946468237454518</v>
      </c>
      <c r="M39" s="97" t="e">
        <f ca="true">+IF(AND(ISNUMBER(OFFSET('Water Data'!$G$4,0,10*ROW('Water Data'!G33))),'Data Summary'!CB39="Yes"),100-OFFSET('Water Data'!$G$4,0,10*ROW('Water Data'!G33)),NA())</f>
        <v>#N/A</v>
      </c>
      <c r="N39" s="97" t="e">
        <f ca="true">+IF(AND(ISNUMBER(OFFSET('Water Data'!$G$6,0,10*ROW('Water Data'!G33))),'Data Summary'!CC39="Yes"),OFFSET('Water Data'!$G$6,0,10*ROW('Water Data'!G33)),NA())</f>
        <v>#N/A</v>
      </c>
      <c r="O39" s="97" t="e">
        <f ca="true">+IF(AND(ISNUMBER(OFFSET('Water Data'!$G$9,0,10*ROW('Water Data'!G33))),'Data Summary'!CD39="Yes"),OFFSET('Water Data'!$G$9,0,10*ROW('Water Data'!G33)),NA())</f>
        <v>#N/A</v>
      </c>
      <c r="P39" s="97">
        <f ca="true">+IF(AND(ISNUMBER(OFFSET('Water Data'!$H$4,0,10*ROW('Water Data'!H33))),'Data Summary'!CE39="Yes"),100-OFFSET('Water Data'!$H$4,0,10*ROW('Water Data'!H33)),NA())</f>
        <v>90.124748427387274</v>
      </c>
      <c r="Q39" s="97">
        <f ca="true">+IF(AND(ISNUMBER(OFFSET('Water Data'!$H$6,0,10*ROW('Water Data'!H33))),'Data Summary'!CF39="Yes"),OFFSET('Water Data'!$H$6,0,10*ROW('Water Data'!H33)),NA())</f>
        <v>82.535029239269221</v>
      </c>
      <c r="R39" s="97">
        <f ca="true">+IF(AND(ISNUMBER(OFFSET('Water Data'!$H$9,0,10*ROW('Water Data'!H33))),'Data Summary'!CG39="Yes"),OFFSET('Water Data'!$H$9,0,10*ROW('Water Data'!H33)),NA())</f>
        <v>45.331925087477636</v>
      </c>
      <c r="S39" s="97">
        <f ca="true">+IF(AND(ISNUMBER(OFFSET('Water Data'!$I$4,0,10*ROW('Water Data'!I33))),'Data Summary'!CH39="Yes"),100-OFFSET('Water Data'!$I$4,0,10*ROW('Water Data'!I33)),NA())</f>
        <v>93.714851780867775</v>
      </c>
      <c r="T39" s="97">
        <f ca="true">+IF(AND(ISNUMBER(OFFSET('Water Data'!$I$6,0,10*ROW('Water Data'!I33))),'Data Summary'!CI39="Yes"),OFFSET('Water Data'!$I$6,0,10*ROW('Water Data'!I33)),NA())</f>
        <v>82.108917067444054</v>
      </c>
      <c r="U39" s="97">
        <f ca="true">+IF(AND(ISNUMBER(OFFSET('Water Data'!$I$9,0,10*ROW('Water Data'!I33))),'Data Summary'!CJ39="Yes"),OFFSET('Water Data'!$I$9,0,10*ROW('Water Data'!I33)),NA())</f>
        <v>45.57140037897603</v>
      </c>
      <c r="V39" s="98">
        <f ca="true">+IF(AND(ISNUMBER(OFFSET('Sanitation Data'!$D$4,0,10*ROW('Sanitation Data'!D33))),'Data Summary'!CK39="Yes"),100-OFFSET('Sanitation Data'!$D$4,0,10*ROW('Sanitation Data'!D33)),NA())</f>
        <v>97.542439594383666</v>
      </c>
      <c r="W39" s="98">
        <f ca="true">+IF(AND(ISNUMBER(OFFSET('Sanitation Data'!$D$6,0,10*ROW('Sanitation Data'!D33))),'Data Summary'!CL39="Yes"),OFFSET('Sanitation Data'!$D$6,0,10*ROW('Sanitation Data'!D33)),NA())</f>
        <v>80.786683099642929</v>
      </c>
      <c r="X39" s="98" t="e">
        <f ca="true">+IF(AND(ISNUMBER(OFFSET('Sanitation Data'!$D$10,0,10*ROW('Sanitation Data'!D33))),'Data Summary'!CM39="Yes"),OFFSET('Sanitation Data'!$D$10,0,10*ROW('Sanitation Data'!D33)),NA())</f>
        <v>#N/A</v>
      </c>
      <c r="Y39" s="98" t="e">
        <f ca="true">+IF(AND(ISNUMBER(OFFSET('Sanitation Data'!$D$11,0,10*ROW('Sanitation Data'!D33))),'Data Summary'!CN39="Yes"),OFFSET('Sanitation Data'!$D$11,0,10*ROW('Sanitation Data'!D33)),NA())</f>
        <v>#N/A</v>
      </c>
      <c r="Z39" s="98">
        <f ca="true">+IF(AND(ISNUMBER(OFFSET('Sanitation Data'!$D$12,0,10*ROW('Sanitation Data'!D33))),'Data Summary'!CO39="Yes"),OFFSET('Sanitation Data'!$D$12,0,10*ROW('Sanitation Data'!D33)),NA())</f>
        <v>77.291293740346305</v>
      </c>
      <c r="AA39" s="98">
        <f ca="true">+IF(AND(ISNUMBER(OFFSET('Sanitation Data'!$E$4,0,10*ROW('Sanitation Data'!E33))),'Data Summary'!CP39="Yes"),100-OFFSET('Sanitation Data'!$E$4,0,10*ROW('Sanitation Data'!E33)),NA())</f>
        <v>97.654772667920327</v>
      </c>
      <c r="AB39" s="98">
        <f ca="true">+IF(AND(ISNUMBER(OFFSET('Sanitation Data'!$E$6,0,10*ROW('Sanitation Data'!E33))),'Data Summary'!CQ39="Yes"),OFFSET('Sanitation Data'!$E$6,0,10*ROW('Sanitation Data'!E33)),NA())</f>
        <v>84.50785670158082</v>
      </c>
      <c r="AC39" s="98" t="e">
        <f ca="true">+IF(AND(ISNUMBER(OFFSET('Sanitation Data'!$E$10,0,10*ROW('Sanitation Data'!E33))),'Data Summary'!CR39="Yes"),OFFSET('Sanitation Data'!$E$10,0,10*ROW('Sanitation Data'!E33)),NA())</f>
        <v>#N/A</v>
      </c>
      <c r="AD39" s="98" t="e">
        <f ca="true">+IF(AND(ISNUMBER(OFFSET('Sanitation Data'!$E$11,0,10*ROW('Sanitation Data'!E33))),'Data Summary'!CS39="Yes"),OFFSET('Sanitation Data'!$E$11,0,10*ROW('Sanitation Data'!E33)),NA())</f>
        <v>#N/A</v>
      </c>
      <c r="AE39" s="98">
        <f ca="true">+IF(AND(ISNUMBER(OFFSET('Sanitation Data'!$E$12,0,10*ROW('Sanitation Data'!E33))),'Data Summary'!CT39="Yes"),OFFSET('Sanitation Data'!$E$12,0,10*ROW('Sanitation Data'!E33)),NA())</f>
        <v>82.260857267230605</v>
      </c>
      <c r="AF39" s="98">
        <f ca="true">+IF(AND(ISNUMBER(OFFSET('Sanitation Data'!$F$4,0,10*ROW('Sanitation Data'!F33))),'Data Summary'!CU39="Yes"),100-OFFSET('Sanitation Data'!$F$4,0,10*ROW('Sanitation Data'!F33)),NA())</f>
        <v>97.521295845898365</v>
      </c>
      <c r="AG39" s="98">
        <f ca="true">+IF(AND(ISNUMBER(OFFSET('Sanitation Data'!$F$6,0,10*ROW('Sanitation Data'!F33))),'Data Summary'!CV39="Yes"),OFFSET('Sanitation Data'!$F$6,0,10*ROW('Sanitation Data'!F33)),NA())</f>
        <v>78.92874408958977</v>
      </c>
      <c r="AH39" s="98" t="e">
        <f ca="true">+IF(AND(ISNUMBER(OFFSET('Sanitation Data'!$F$10,0,10*ROW('Sanitation Data'!F33))),'Data Summary'!CW39="Yes"),OFFSET('Sanitation Data'!$F$10,0,10*ROW('Sanitation Data'!F33)),NA())</f>
        <v>#N/A</v>
      </c>
      <c r="AI39" s="98" t="e">
        <f ca="true">+IF(AND(ISNUMBER(OFFSET('Sanitation Data'!$F$11,0,10*ROW('Sanitation Data'!F33))),'Data Summary'!CX39="Yes"),OFFSET('Sanitation Data'!$F$11,0,10*ROW('Sanitation Data'!F33)),NA())</f>
        <v>#N/A</v>
      </c>
      <c r="AJ39" s="98">
        <f ca="true">+IF(AND(ISNUMBER(OFFSET('Sanitation Data'!$F$12,0,10*ROW('Sanitation Data'!F33))),'Data Summary'!CY39="Yes"),OFFSET('Sanitation Data'!$F$12,0,10*ROW('Sanitation Data'!F33)),NA())</f>
        <v>75.280246477377247</v>
      </c>
      <c r="AK39" s="98" t="e">
        <f ca="true">+IF(AND(ISNUMBER(OFFSET('Sanitation Data'!$G$4,0,10*ROW('Sanitation Data'!G33))),'Data Summary'!CZ39="Yes"),100-OFFSET('Sanitation Data'!$G$4,0,10*ROW('Sanitation Data'!G33)),NA())</f>
        <v>#N/A</v>
      </c>
      <c r="AL39" s="98" t="e">
        <f ca="true">+IF(AND(ISNUMBER(OFFSET('Sanitation Data'!$G$6,0,10*ROW('Sanitation Data'!G33))),'Data Summary'!DA39="Yes"),OFFSET('Sanitation Data'!$G$6,0,10*ROW('Sanitation Data'!G33)),NA())</f>
        <v>#N/A</v>
      </c>
      <c r="AM39" s="98" t="e">
        <f ca="true">+IF(AND(ISNUMBER(OFFSET('Sanitation Data'!$G$10,0,10*ROW('Sanitation Data'!G33))),'Data Summary'!DB39="Yes"),OFFSET('Sanitation Data'!$G$10,0,10*ROW('Sanitation Data'!G33)),NA())</f>
        <v>#N/A</v>
      </c>
      <c r="AN39" s="98" t="e">
        <f ca="true">+IF(AND(ISNUMBER(OFFSET('Sanitation Data'!$G$11,0,10*ROW('Sanitation Data'!G33))),'Data Summary'!DC39="Yes"),OFFSET('Sanitation Data'!$G$11,0,10*ROW('Sanitation Data'!G33)),NA())</f>
        <v>#N/A</v>
      </c>
      <c r="AO39" s="98" t="e">
        <f ca="true">+IF(AND(ISNUMBER(OFFSET('Sanitation Data'!$G$12,0,10*ROW('Sanitation Data'!G33))),'Data Summary'!DD39="Yes"),OFFSET('Sanitation Data'!$G$12,0,10*ROW('Sanitation Data'!G33)),NA())</f>
        <v>#N/A</v>
      </c>
      <c r="AP39" s="98">
        <f ca="true">+IF(AND(ISNUMBER(OFFSET('Sanitation Data'!$H$4,0,10*ROW('Sanitation Data'!H33))),'Data Summary'!DE39="Yes"),100-OFFSET('Sanitation Data'!$H$4,0,10*ROW('Sanitation Data'!H33)),NA())</f>
        <v>97.629925797656227</v>
      </c>
      <c r="AQ39" s="98">
        <f ca="true">+IF(AND(ISNUMBER(OFFSET('Sanitation Data'!$H$6,0,10*ROW('Sanitation Data'!H33))),'Data Summary'!DF39="Yes"),OFFSET('Sanitation Data'!$H$6,0,10*ROW('Sanitation Data'!H33)),NA())</f>
        <v>80.859140998058848</v>
      </c>
      <c r="AR39" s="98" t="e">
        <f ca="true">+IF(AND(ISNUMBER(OFFSET('Sanitation Data'!$H$10,0,10*ROW('Sanitation Data'!H33))),'Data Summary'!DG39="Yes"),OFFSET('Sanitation Data'!$H$10,0,10*ROW('Sanitation Data'!H33)),NA())</f>
        <v>#N/A</v>
      </c>
      <c r="AS39" s="98" t="e">
        <f ca="true">+IF(AND(ISNUMBER(OFFSET('Sanitation Data'!$H$11,0,10*ROW('Sanitation Data'!H33))),'Data Summary'!DH39="Yes"),OFFSET('Sanitation Data'!$H$11,0,10*ROW('Sanitation Data'!H33)),NA())</f>
        <v>#N/A</v>
      </c>
      <c r="AT39" s="98">
        <f ca="true">+IF(AND(ISNUMBER(OFFSET('Sanitation Data'!$H$12,0,10*ROW('Sanitation Data'!H33))),'Data Summary'!DI39="Yes"),OFFSET('Sanitation Data'!$H$12,0,10*ROW('Sanitation Data'!H33)),NA())</f>
        <v>77.817719781705136</v>
      </c>
      <c r="AU39" s="98">
        <f ca="true">+IF(AND(ISNUMBER(OFFSET('Sanitation Data'!$I$4,0,10*ROW('Sanitation Data'!I33))),'Data Summary'!DJ39="Yes"),100-OFFSET('Sanitation Data'!$I$4,0,10*ROW('Sanitation Data'!I33)),NA())</f>
        <v>97.839934255691304</v>
      </c>
      <c r="AV39" s="98">
        <f ca="true">+IF(AND(ISNUMBER(OFFSET('Sanitation Data'!$I$6,0,10*ROW('Sanitation Data'!I33))),'Data Summary'!DK39="Yes"),OFFSET('Sanitation Data'!$I$6,0,10*ROW('Sanitation Data'!I33)),NA())</f>
        <v>79.630418086365978</v>
      </c>
      <c r="AW39" s="98" t="e">
        <f ca="true">+IF(AND(ISNUMBER(OFFSET('Sanitation Data'!$I$10,0,10*ROW('Sanitation Data'!I33))),'Data Summary'!DL39="Yes"),OFFSET('Sanitation Data'!$I$10,0,10*ROW('Sanitation Data'!I33)),NA())</f>
        <v>#N/A</v>
      </c>
      <c r="AX39" s="98" t="e">
        <f ca="true">+IF(AND(ISNUMBER(OFFSET('Sanitation Data'!$I$11,0,10*ROW('Sanitation Data'!I33))),'Data Summary'!DM39="Yes"),OFFSET('Sanitation Data'!$I$11,0,10*ROW('Sanitation Data'!I33)),NA())</f>
        <v>#N/A</v>
      </c>
      <c r="AY39" s="98">
        <f ca="true">+IF(AND(ISNUMBER(OFFSET('Sanitation Data'!$I$12,0,10*ROW('Sanitation Data'!I33))),'Data Summary'!DN39="Yes"),OFFSET('Sanitation Data'!$I$12,0,10*ROW('Sanitation Data'!I33)),NA())</f>
        <v>77.813367406298994</v>
      </c>
      <c r="AZ39" s="99">
        <f ca="true">+IF(AND(ISNUMBER(OFFSET('Hygiene Data'!$D$5,0,10*ROW('Hygiene Data'!D33))),'Data Summary'!DO39="Yes"),OFFSET('Hygiene Data'!$D$5,0,10*ROW('Hygiene Data'!D33)),NA())</f>
        <v>58.129531088676991</v>
      </c>
      <c r="BA39" s="99" t="e">
        <f ca="true">+IF(AND(ISNUMBER(OFFSET('Hygiene Data'!$D$7,0,10*ROW('Hygiene Data'!D33))),'Data Summary'!DP39="Yes"),OFFSET('Hygiene Data'!$D$7,0,10*ROW('Hygiene Data'!D33)),NA())</f>
        <v>#N/A</v>
      </c>
      <c r="BB39" s="99" t="e">
        <f ca="true">+IF(AND(ISNUMBER(OFFSET('Hygiene Data'!$D$9,0,10*ROW('Hygiene Data'!D33))),'Data Summary'!DQ39="Yes"),OFFSET('Hygiene Data'!$D$9,0,10*ROW('Hygiene Data'!D33)),NA())</f>
        <v>#N/A</v>
      </c>
      <c r="BC39" s="99">
        <f ca="true">+IF(AND(ISNUMBER(OFFSET('Hygiene Data'!$E$5,0,10*ROW('Hygiene Data'!E33))),'Data Summary'!DR39="Yes"),OFFSET('Hygiene Data'!$E$5,0,10*ROW('Hygiene Data'!E33)),NA())</f>
        <v>70.992236844158995</v>
      </c>
      <c r="BD39" s="99" t="e">
        <f ca="true">+IF(AND(ISNUMBER(OFFSET('Hygiene Data'!$E$7,0,10*ROW('Hygiene Data'!E33))),'Data Summary'!DS39="Yes"),OFFSET('Hygiene Data'!$E$7,0,10*ROW('Hygiene Data'!E33)),NA())</f>
        <v>#N/A</v>
      </c>
      <c r="BE39" s="99" t="e">
        <f ca="true">+IF(AND(ISNUMBER(OFFSET('Hygiene Data'!$E$9,0,10*ROW('Hygiene Data'!E33))),'Data Summary'!DT39="Yes"),OFFSET('Hygiene Data'!$E$9,0,10*ROW('Hygiene Data'!E33)),NA())</f>
        <v>#N/A</v>
      </c>
      <c r="BF39" s="99">
        <f ca="true">+IF(AND(ISNUMBER(OFFSET('Hygiene Data'!$F$5,0,10*ROW('Hygiene Data'!F33))),'Data Summary'!DU39="Yes"),OFFSET('Hygiene Data'!$F$5,0,10*ROW('Hygiene Data'!F33)),NA())</f>
        <v>55.708641200420338</v>
      </c>
      <c r="BG39" s="99" t="e">
        <f ca="true">+IF(AND(ISNUMBER(OFFSET('Hygiene Data'!$F$7,0,10*ROW('Hygiene Data'!F33))),'Data Summary'!DV39="Yes"),OFFSET('Hygiene Data'!$F$7,0,10*ROW('Hygiene Data'!F33)),NA())</f>
        <v>#N/A</v>
      </c>
      <c r="BH39" s="99" t="e">
        <f ca="true">+IF(AND(ISNUMBER(OFFSET('Hygiene Data'!$F$9,0,10*ROW('Hygiene Data'!F33))),'Data Summary'!DW39="Yes"),OFFSET('Hygiene Data'!$F$9,0,10*ROW('Hygiene Data'!F33)),NA())</f>
        <v>#N/A</v>
      </c>
      <c r="BI39" s="99" t="e">
        <f ca="true">+IF(AND(ISNUMBER(OFFSET('Hygiene Data'!$G$5,0,10*ROW('Hygiene Data'!G33))),'Data Summary'!DX39="Yes"),OFFSET('Hygiene Data'!$G$5,0,10*ROW('Hygiene Data'!G33)),NA())</f>
        <v>#N/A</v>
      </c>
      <c r="BJ39" s="99" t="e">
        <f ca="true">+IF(AND(ISNUMBER(OFFSET('Hygiene Data'!$G$7,0,10*ROW('Hygiene Data'!G33))),'Data Summary'!DY39="Yes"),OFFSET('Hygiene Data'!$G$7,0,10*ROW('Hygiene Data'!G33)),NA())</f>
        <v>#N/A</v>
      </c>
      <c r="BK39" s="99" t="e">
        <f ca="true">+IF(AND(ISNUMBER(OFFSET('Hygiene Data'!$G$9,0,10*ROW('Hygiene Data'!G33))),'Data Summary'!DZ39="Yes"),OFFSET('Hygiene Data'!$G$9,0,10*ROW('Hygiene Data'!G33)),NA())</f>
        <v>#N/A</v>
      </c>
      <c r="BL39" s="99">
        <f ca="true">+IF(AND(ISNUMBER(OFFSET('Hygiene Data'!$H$5,0,10*ROW('Hygiene Data'!H33))),'Data Summary'!EA39="Yes"),OFFSET('Hygiene Data'!$H$5,0,10*ROW('Hygiene Data'!H33)),NA())</f>
        <v>57.900605488785992</v>
      </c>
      <c r="BM39" s="99" t="e">
        <f ca="true">+IF(AND(ISNUMBER(OFFSET('Hygiene Data'!$H$7,0,10*ROW('Hygiene Data'!H33))),'Data Summary'!EB39="Yes"),OFFSET('Hygiene Data'!$H$7,0,10*ROW('Hygiene Data'!H33)),NA())</f>
        <v>#N/A</v>
      </c>
      <c r="BN39" s="99" t="e">
        <f ca="true">+IF(AND(ISNUMBER(OFFSET('Hygiene Data'!$H$9,0,10*ROW('Hygiene Data'!H33))),'Data Summary'!EC39="Yes"),OFFSET('Hygiene Data'!$H$9,0,10*ROW('Hygiene Data'!H33)),NA())</f>
        <v>#N/A</v>
      </c>
      <c r="BO39" s="99">
        <f ca="true">+IF(AND(ISNUMBER(OFFSET('Hygiene Data'!$I$5,0,10*ROW('Hygiene Data'!I33))),'Data Summary'!ED39="Yes"),OFFSET('Hygiene Data'!$I$5,0,10*ROW('Hygiene Data'!I33)),NA())</f>
        <v>70.222358189177086</v>
      </c>
      <c r="BP39" s="99" t="e">
        <f ca="true">+IF(AND(ISNUMBER(OFFSET('Hygiene Data'!$I$7,0,10*ROW('Hygiene Data'!I33))),'Data Summary'!EE39="Yes"),OFFSET('Hygiene Data'!$I$7,0,10*ROW('Hygiene Data'!I33)),NA())</f>
        <v>#N/A</v>
      </c>
      <c r="BQ39" s="99" t="e">
        <f ca="true">+IF(AND(ISNUMBER(OFFSET('Hygiene Data'!$I$9,0,10*ROW('Hygiene Data'!I33))),'Data Summary'!EF39="Yes"),OFFSET('Hygiene Data'!$I$9,0,10*ROW('Hygiene Data'!I33)),NA())</f>
        <v>#N/A</v>
      </c>
    </row>
    <row xmlns:x14ac="http://schemas.microsoft.com/office/spreadsheetml/2009/9/ac" r="40" x14ac:dyDescent="0.2">
      <c r="A40" s="363" t="str">
        <f ca="true">+RIGHT('Data Summary'!A40,LEN('Data Summary'!A40)-9)</f>
        <v>UIS</v>
      </c>
      <c r="B40" s="38" t="str">
        <f ca="true">+IF(ISTEXT('Data Summary'!B40),'Data Summary'!B40,"")</f>
        <v>Other</v>
      </c>
      <c r="C40" s="361">
        <f ca="true">+VALUE('Data Summary'!C40)</f>
        <v>2019</v>
      </c>
      <c r="D40" s="97" t="e">
        <f ca="true">+IF(AND(ISNUMBER(OFFSET('Water Data'!$D$4,0,10*ROW('Water Data'!D34))),'Data Summary'!BS40="Yes"),100-OFFSET('Water Data'!$D$4,0,10*ROW('Water Data'!D34)),NA())</f>
        <v>#N/A</v>
      </c>
      <c r="E40" s="97" t="e">
        <f ca="true">+IF(AND(ISNUMBER(OFFSET('Water Data'!$D$6,0,10*ROW('Water Data'!D34))),'Data Summary'!BT40="Yes"),OFFSET('Water Data'!$D$6,0,10*ROW('Water Data'!D34)),NA())</f>
        <v>#N/A</v>
      </c>
      <c r="F40" s="97" t="e">
        <f ca="true">+IF(AND(ISNUMBER(OFFSET('Water Data'!$D$9,0,10*ROW('Water Data'!D34))),'Data Summary'!BU40="Yes"),OFFSET('Water Data'!$D$9,0,10*ROW('Water Data'!D34)),NA())</f>
        <v>#N/A</v>
      </c>
      <c r="G40" s="97" t="e">
        <f ca="true">+IF(AND(ISNUMBER(OFFSET('Water Data'!$E$4,0,10*ROW('Water Data'!E34))),'Data Summary'!BV40="Yes"),100-OFFSET('Water Data'!$E$4,0,10*ROW('Water Data'!E34)),NA())</f>
        <v>#N/A</v>
      </c>
      <c r="H40" s="97" t="e">
        <f ca="true">+IF(AND(ISNUMBER(OFFSET('Water Data'!$E$6,0,10*ROW('Water Data'!E34))),'Data Summary'!BW40="Yes"),OFFSET('Water Data'!$E$6,0,10*ROW('Water Data'!E34)),NA())</f>
        <v>#N/A</v>
      </c>
      <c r="I40" s="97" t="e">
        <f ca="true">+IF(AND(ISNUMBER(OFFSET('Water Data'!$E$9,0,10*ROW('Water Data'!E34))),'Data Summary'!BX40="Yes"),OFFSET('Water Data'!$E$9,0,10*ROW('Water Data'!E34)),NA())</f>
        <v>#N/A</v>
      </c>
      <c r="J40" s="97" t="e">
        <f ca="true">+IF(AND(ISNUMBER(OFFSET('Water Data'!$F$4,0,10*ROW('Water Data'!F34))),'Data Summary'!BY40="Yes"),100-OFFSET('Water Data'!$F$4,0,10*ROW('Water Data'!F34)),NA())</f>
        <v>#N/A</v>
      </c>
      <c r="K40" s="97" t="e">
        <f ca="true">+IF(AND(ISNUMBER(OFFSET('Water Data'!$F$6,0,10*ROW('Water Data'!F34))),'Data Summary'!BZ40="Yes"),OFFSET('Water Data'!$F$6,0,10*ROW('Water Data'!F34)),NA())</f>
        <v>#N/A</v>
      </c>
      <c r="L40" s="97" t="e">
        <f ca="true">+IF(AND(ISNUMBER(OFFSET('Water Data'!$F$9,0,10*ROW('Water Data'!F34))),'Data Summary'!CA40="Yes"),OFFSET('Water Data'!$F$9,0,10*ROW('Water Data'!F34)),NA())</f>
        <v>#N/A</v>
      </c>
      <c r="M40" s="97" t="e">
        <f ca="true">+IF(AND(ISNUMBER(OFFSET('Water Data'!$G$4,0,10*ROW('Water Data'!G34))),'Data Summary'!CB40="Yes"),100-OFFSET('Water Data'!$G$4,0,10*ROW('Water Data'!G34)),NA())</f>
        <v>#N/A</v>
      </c>
      <c r="N40" s="97" t="e">
        <f ca="true">+IF(AND(ISNUMBER(OFFSET('Water Data'!$G$6,0,10*ROW('Water Data'!G34))),'Data Summary'!CC40="Yes"),OFFSET('Water Data'!$G$6,0,10*ROW('Water Data'!G34)),NA())</f>
        <v>#N/A</v>
      </c>
      <c r="O40" s="97" t="e">
        <f ca="true">+IF(AND(ISNUMBER(OFFSET('Water Data'!$G$9,0,10*ROW('Water Data'!G34))),'Data Summary'!CD40="Yes"),OFFSET('Water Data'!$G$9,0,10*ROW('Water Data'!G34)),NA())</f>
        <v>#N/A</v>
      </c>
      <c r="P40" s="97" t="e">
        <f ca="true">+IF(AND(ISNUMBER(OFFSET('Water Data'!$H$4,0,10*ROW('Water Data'!H34))),'Data Summary'!CE40="Yes"),100-OFFSET('Water Data'!$H$4,0,10*ROW('Water Data'!H34)),NA())</f>
        <v>#N/A</v>
      </c>
      <c r="Q40" s="97" t="e">
        <f ca="true">+IF(AND(ISNUMBER(OFFSET('Water Data'!$H$6,0,10*ROW('Water Data'!H34))),'Data Summary'!CF40="Yes"),OFFSET('Water Data'!$H$6,0,10*ROW('Water Data'!H34)),NA())</f>
        <v>#N/A</v>
      </c>
      <c r="R40" s="97" t="e">
        <f ca="true">+IF(AND(ISNUMBER(OFFSET('Water Data'!$H$9,0,10*ROW('Water Data'!H34))),'Data Summary'!CG40="Yes"),OFFSET('Water Data'!$H$9,0,10*ROW('Water Data'!H34)),NA())</f>
        <v>#N/A</v>
      </c>
      <c r="S40" s="97" t="e">
        <f ca="true">+IF(AND(ISNUMBER(OFFSET('Water Data'!$I$4,0,10*ROW('Water Data'!I34))),'Data Summary'!CH40="Yes"),100-OFFSET('Water Data'!$I$4,0,10*ROW('Water Data'!I34)),NA())</f>
        <v>#N/A</v>
      </c>
      <c r="T40" s="97" t="e">
        <f ca="true">+IF(AND(ISNUMBER(OFFSET('Water Data'!$I$6,0,10*ROW('Water Data'!I34))),'Data Summary'!CI40="Yes"),OFFSET('Water Data'!$I$6,0,10*ROW('Water Data'!I34)),NA())</f>
        <v>#N/A</v>
      </c>
      <c r="U40" s="97" t="e">
        <f ca="true">+IF(AND(ISNUMBER(OFFSET('Water Data'!$I$9,0,10*ROW('Water Data'!I34))),'Data Summary'!CJ40="Yes"),OFFSET('Water Data'!$I$9,0,10*ROW('Water Data'!I34)),NA())</f>
        <v>#N/A</v>
      </c>
      <c r="V40" s="98" t="e">
        <f ca="true">+IF(AND(ISNUMBER(OFFSET('Sanitation Data'!$D$4,0,10*ROW('Sanitation Data'!D34))),'Data Summary'!CK40="Yes"),100-OFFSET('Sanitation Data'!$D$4,0,10*ROW('Sanitation Data'!D34)),NA())</f>
        <v>#N/A</v>
      </c>
      <c r="W40" s="98" t="e">
        <f ca="true">+IF(AND(ISNUMBER(OFFSET('Sanitation Data'!$D$6,0,10*ROW('Sanitation Data'!D34))),'Data Summary'!CL40="Yes"),OFFSET('Sanitation Data'!$D$6,0,10*ROW('Sanitation Data'!D34)),NA())</f>
        <v>#N/A</v>
      </c>
      <c r="X40" s="98" t="e">
        <f ca="true">+IF(AND(ISNUMBER(OFFSET('Sanitation Data'!$D$10,0,10*ROW('Sanitation Data'!D34))),'Data Summary'!CM40="Yes"),OFFSET('Sanitation Data'!$D$10,0,10*ROW('Sanitation Data'!D34)),NA())</f>
        <v>#N/A</v>
      </c>
      <c r="Y40" s="98" t="e">
        <f ca="true">+IF(AND(ISNUMBER(OFFSET('Sanitation Data'!$D$11,0,10*ROW('Sanitation Data'!D34))),'Data Summary'!CN40="Yes"),OFFSET('Sanitation Data'!$D$11,0,10*ROW('Sanitation Data'!D34)),NA())</f>
        <v>#N/A</v>
      </c>
      <c r="Z40" s="98" t="e">
        <f ca="true">+IF(AND(ISNUMBER(OFFSET('Sanitation Data'!$D$12,0,10*ROW('Sanitation Data'!D34))),'Data Summary'!CO40="Yes"),OFFSET('Sanitation Data'!$D$12,0,10*ROW('Sanitation Data'!D34)),NA())</f>
        <v>#N/A</v>
      </c>
      <c r="AA40" s="98" t="e">
        <f ca="true">+IF(AND(ISNUMBER(OFFSET('Sanitation Data'!$E$4,0,10*ROW('Sanitation Data'!E34))),'Data Summary'!CP40="Yes"),100-OFFSET('Sanitation Data'!$E$4,0,10*ROW('Sanitation Data'!E34)),NA())</f>
        <v>#N/A</v>
      </c>
      <c r="AB40" s="98" t="e">
        <f ca="true">+IF(AND(ISNUMBER(OFFSET('Sanitation Data'!$E$6,0,10*ROW('Sanitation Data'!E34))),'Data Summary'!CQ40="Yes"),OFFSET('Sanitation Data'!$E$6,0,10*ROW('Sanitation Data'!E34)),NA())</f>
        <v>#N/A</v>
      </c>
      <c r="AC40" s="98" t="e">
        <f ca="true">+IF(AND(ISNUMBER(OFFSET('Sanitation Data'!$E$10,0,10*ROW('Sanitation Data'!E34))),'Data Summary'!CR40="Yes"),OFFSET('Sanitation Data'!$E$10,0,10*ROW('Sanitation Data'!E34)),NA())</f>
        <v>#N/A</v>
      </c>
      <c r="AD40" s="98" t="e">
        <f ca="true">+IF(AND(ISNUMBER(OFFSET('Sanitation Data'!$E$11,0,10*ROW('Sanitation Data'!E34))),'Data Summary'!CS40="Yes"),OFFSET('Sanitation Data'!$E$11,0,10*ROW('Sanitation Data'!E34)),NA())</f>
        <v>#N/A</v>
      </c>
      <c r="AE40" s="98" t="e">
        <f ca="true">+IF(AND(ISNUMBER(OFFSET('Sanitation Data'!$E$12,0,10*ROW('Sanitation Data'!E34))),'Data Summary'!CT40="Yes"),OFFSET('Sanitation Data'!$E$12,0,10*ROW('Sanitation Data'!E34)),NA())</f>
        <v>#N/A</v>
      </c>
      <c r="AF40" s="98" t="e">
        <f ca="true">+IF(AND(ISNUMBER(OFFSET('Sanitation Data'!$F$4,0,10*ROW('Sanitation Data'!F34))),'Data Summary'!CU40="Yes"),100-OFFSET('Sanitation Data'!$F$4,0,10*ROW('Sanitation Data'!F34)),NA())</f>
        <v>#N/A</v>
      </c>
      <c r="AG40" s="98" t="e">
        <f ca="true">+IF(AND(ISNUMBER(OFFSET('Sanitation Data'!$F$6,0,10*ROW('Sanitation Data'!F34))),'Data Summary'!CV40="Yes"),OFFSET('Sanitation Data'!$F$6,0,10*ROW('Sanitation Data'!F34)),NA())</f>
        <v>#N/A</v>
      </c>
      <c r="AH40" s="98" t="e">
        <f ca="true">+IF(AND(ISNUMBER(OFFSET('Sanitation Data'!$F$10,0,10*ROW('Sanitation Data'!F34))),'Data Summary'!CW40="Yes"),OFFSET('Sanitation Data'!$F$10,0,10*ROW('Sanitation Data'!F34)),NA())</f>
        <v>#N/A</v>
      </c>
      <c r="AI40" s="98" t="e">
        <f ca="true">+IF(AND(ISNUMBER(OFFSET('Sanitation Data'!$F$11,0,10*ROW('Sanitation Data'!F34))),'Data Summary'!CX40="Yes"),OFFSET('Sanitation Data'!$F$11,0,10*ROW('Sanitation Data'!F34)),NA())</f>
        <v>#N/A</v>
      </c>
      <c r="AJ40" s="98" t="e">
        <f ca="true">+IF(AND(ISNUMBER(OFFSET('Sanitation Data'!$F$12,0,10*ROW('Sanitation Data'!F34))),'Data Summary'!CY40="Yes"),OFFSET('Sanitation Data'!$F$12,0,10*ROW('Sanitation Data'!F34)),NA())</f>
        <v>#N/A</v>
      </c>
      <c r="AK40" s="98" t="e">
        <f ca="true">+IF(AND(ISNUMBER(OFFSET('Sanitation Data'!$G$4,0,10*ROW('Sanitation Data'!G34))),'Data Summary'!CZ40="Yes"),100-OFFSET('Sanitation Data'!$G$4,0,10*ROW('Sanitation Data'!G34)),NA())</f>
        <v>#N/A</v>
      </c>
      <c r="AL40" s="98" t="e">
        <f ca="true">+IF(AND(ISNUMBER(OFFSET('Sanitation Data'!$G$6,0,10*ROW('Sanitation Data'!G34))),'Data Summary'!DA40="Yes"),OFFSET('Sanitation Data'!$G$6,0,10*ROW('Sanitation Data'!G34)),NA())</f>
        <v>#N/A</v>
      </c>
      <c r="AM40" s="98" t="e">
        <f ca="true">+IF(AND(ISNUMBER(OFFSET('Sanitation Data'!$G$10,0,10*ROW('Sanitation Data'!G34))),'Data Summary'!DB40="Yes"),OFFSET('Sanitation Data'!$G$10,0,10*ROW('Sanitation Data'!G34)),NA())</f>
        <v>#N/A</v>
      </c>
      <c r="AN40" s="98" t="e">
        <f ca="true">+IF(AND(ISNUMBER(OFFSET('Sanitation Data'!$G$11,0,10*ROW('Sanitation Data'!G34))),'Data Summary'!DC40="Yes"),OFFSET('Sanitation Data'!$G$11,0,10*ROW('Sanitation Data'!G34)),NA())</f>
        <v>#N/A</v>
      </c>
      <c r="AO40" s="98" t="e">
        <f ca="true">+IF(AND(ISNUMBER(OFFSET('Sanitation Data'!$G$12,0,10*ROW('Sanitation Data'!G34))),'Data Summary'!DD40="Yes"),OFFSET('Sanitation Data'!$G$12,0,10*ROW('Sanitation Data'!G34)),NA())</f>
        <v>#N/A</v>
      </c>
      <c r="AP40" s="98" t="e">
        <f ca="true">+IF(AND(ISNUMBER(OFFSET('Sanitation Data'!$H$4,0,10*ROW('Sanitation Data'!H34))),'Data Summary'!DE40="Yes"),100-OFFSET('Sanitation Data'!$H$4,0,10*ROW('Sanitation Data'!H34)),NA())</f>
        <v>#N/A</v>
      </c>
      <c r="AQ40" s="98" t="e">
        <f ca="true">+IF(AND(ISNUMBER(OFFSET('Sanitation Data'!$H$6,0,10*ROW('Sanitation Data'!H34))),'Data Summary'!DF40="Yes"),OFFSET('Sanitation Data'!$H$6,0,10*ROW('Sanitation Data'!H34)),NA())</f>
        <v>#N/A</v>
      </c>
      <c r="AR40" s="98" t="e">
        <f ca="true">+IF(AND(ISNUMBER(OFFSET('Sanitation Data'!$H$10,0,10*ROW('Sanitation Data'!H34))),'Data Summary'!DG40="Yes"),OFFSET('Sanitation Data'!$H$10,0,10*ROW('Sanitation Data'!H34)),NA())</f>
        <v>#N/A</v>
      </c>
      <c r="AS40" s="98" t="e">
        <f ca="true">+IF(AND(ISNUMBER(OFFSET('Sanitation Data'!$H$11,0,10*ROW('Sanitation Data'!H34))),'Data Summary'!DH40="Yes"),OFFSET('Sanitation Data'!$H$11,0,10*ROW('Sanitation Data'!H34)),NA())</f>
        <v>#N/A</v>
      </c>
      <c r="AT40" s="98" t="e">
        <f ca="true">+IF(AND(ISNUMBER(OFFSET('Sanitation Data'!$H$12,0,10*ROW('Sanitation Data'!H34))),'Data Summary'!DI40="Yes"),OFFSET('Sanitation Data'!$H$12,0,10*ROW('Sanitation Data'!H34)),NA())</f>
        <v>#N/A</v>
      </c>
      <c r="AU40" s="98" t="e">
        <f ca="true">+IF(AND(ISNUMBER(OFFSET('Sanitation Data'!$I$4,0,10*ROW('Sanitation Data'!I34))),'Data Summary'!DJ40="Yes"),100-OFFSET('Sanitation Data'!$I$4,0,10*ROW('Sanitation Data'!I34)),NA())</f>
        <v>#N/A</v>
      </c>
      <c r="AV40" s="98" t="e">
        <f ca="true">+IF(AND(ISNUMBER(OFFSET('Sanitation Data'!$I$6,0,10*ROW('Sanitation Data'!I34))),'Data Summary'!DK40="Yes"),OFFSET('Sanitation Data'!$I$6,0,10*ROW('Sanitation Data'!I34)),NA())</f>
        <v>#N/A</v>
      </c>
      <c r="AW40" s="98" t="e">
        <f ca="true">+IF(AND(ISNUMBER(OFFSET('Sanitation Data'!$I$10,0,10*ROW('Sanitation Data'!I34))),'Data Summary'!DL40="Yes"),OFFSET('Sanitation Data'!$I$10,0,10*ROW('Sanitation Data'!I34)),NA())</f>
        <v>#N/A</v>
      </c>
      <c r="AX40" s="98" t="e">
        <f ca="true">+IF(AND(ISNUMBER(OFFSET('Sanitation Data'!$I$11,0,10*ROW('Sanitation Data'!I34))),'Data Summary'!DM40="Yes"),OFFSET('Sanitation Data'!$I$11,0,10*ROW('Sanitation Data'!I34)),NA())</f>
        <v>#N/A</v>
      </c>
      <c r="AY40" s="98" t="e">
        <f ca="true">+IF(AND(ISNUMBER(OFFSET('Sanitation Data'!$I$12,0,10*ROW('Sanitation Data'!I34))),'Data Summary'!DN40="Yes"),OFFSET('Sanitation Data'!$I$12,0,10*ROW('Sanitation Data'!I34)),NA())</f>
        <v>#N/A</v>
      </c>
      <c r="AZ40" s="99" t="e">
        <f ca="true">+IF(AND(ISNUMBER(OFFSET('Hygiene Data'!$D$5,0,10*ROW('Hygiene Data'!D34))),'Data Summary'!DO40="Yes"),OFFSET('Hygiene Data'!$D$5,0,10*ROW('Hygiene Data'!D34)),NA())</f>
        <v>#N/A</v>
      </c>
      <c r="BA40" s="99" t="e">
        <f ca="true">+IF(AND(ISNUMBER(OFFSET('Hygiene Data'!$D$7,0,10*ROW('Hygiene Data'!D34))),'Data Summary'!DP40="Yes"),OFFSET('Hygiene Data'!$D$7,0,10*ROW('Hygiene Data'!D34)),NA())</f>
        <v>#N/A</v>
      </c>
      <c r="BB40" s="99" t="e">
        <f ca="true">+IF(AND(ISNUMBER(OFFSET('Hygiene Data'!$D$9,0,10*ROW('Hygiene Data'!D34))),'Data Summary'!DQ40="Yes"),OFFSET('Hygiene Data'!$D$9,0,10*ROW('Hygiene Data'!D34)),NA())</f>
        <v>#N/A</v>
      </c>
      <c r="BC40" s="99" t="e">
        <f ca="true">+IF(AND(ISNUMBER(OFFSET('Hygiene Data'!$E$5,0,10*ROW('Hygiene Data'!E34))),'Data Summary'!DR40="Yes"),OFFSET('Hygiene Data'!$E$5,0,10*ROW('Hygiene Data'!E34)),NA())</f>
        <v>#N/A</v>
      </c>
      <c r="BD40" s="99" t="e">
        <f ca="true">+IF(AND(ISNUMBER(OFFSET('Hygiene Data'!$E$7,0,10*ROW('Hygiene Data'!E34))),'Data Summary'!DS40="Yes"),OFFSET('Hygiene Data'!$E$7,0,10*ROW('Hygiene Data'!E34)),NA())</f>
        <v>#N/A</v>
      </c>
      <c r="BE40" s="99" t="e">
        <f ca="true">+IF(AND(ISNUMBER(OFFSET('Hygiene Data'!$E$9,0,10*ROW('Hygiene Data'!E34))),'Data Summary'!DT40="Yes"),OFFSET('Hygiene Data'!$E$9,0,10*ROW('Hygiene Data'!E34)),NA())</f>
        <v>#N/A</v>
      </c>
      <c r="BF40" s="99" t="e">
        <f ca="true">+IF(AND(ISNUMBER(OFFSET('Hygiene Data'!$F$5,0,10*ROW('Hygiene Data'!F34))),'Data Summary'!DU40="Yes"),OFFSET('Hygiene Data'!$F$5,0,10*ROW('Hygiene Data'!F34)),NA())</f>
        <v>#N/A</v>
      </c>
      <c r="BG40" s="99" t="e">
        <f ca="true">+IF(AND(ISNUMBER(OFFSET('Hygiene Data'!$F$7,0,10*ROW('Hygiene Data'!F34))),'Data Summary'!DV40="Yes"),OFFSET('Hygiene Data'!$F$7,0,10*ROW('Hygiene Data'!F34)),NA())</f>
        <v>#N/A</v>
      </c>
      <c r="BH40" s="99" t="e">
        <f ca="true">+IF(AND(ISNUMBER(OFFSET('Hygiene Data'!$F$9,0,10*ROW('Hygiene Data'!F34))),'Data Summary'!DW40="Yes"),OFFSET('Hygiene Data'!$F$9,0,10*ROW('Hygiene Data'!F34)),NA())</f>
        <v>#N/A</v>
      </c>
      <c r="BI40" s="99" t="e">
        <f ca="true">+IF(AND(ISNUMBER(OFFSET('Hygiene Data'!$G$5,0,10*ROW('Hygiene Data'!G34))),'Data Summary'!DX40="Yes"),OFFSET('Hygiene Data'!$G$5,0,10*ROW('Hygiene Data'!G34)),NA())</f>
        <v>#N/A</v>
      </c>
      <c r="BJ40" s="99" t="e">
        <f ca="true">+IF(AND(ISNUMBER(OFFSET('Hygiene Data'!$G$7,0,10*ROW('Hygiene Data'!G34))),'Data Summary'!DY40="Yes"),OFFSET('Hygiene Data'!$G$7,0,10*ROW('Hygiene Data'!G34)),NA())</f>
        <v>#N/A</v>
      </c>
      <c r="BK40" s="99" t="e">
        <f ca="true">+IF(AND(ISNUMBER(OFFSET('Hygiene Data'!$G$9,0,10*ROW('Hygiene Data'!G34))),'Data Summary'!DZ40="Yes"),OFFSET('Hygiene Data'!$G$9,0,10*ROW('Hygiene Data'!G34)),NA())</f>
        <v>#N/A</v>
      </c>
      <c r="BL40" s="99" t="e">
        <f ca="true">+IF(AND(ISNUMBER(OFFSET('Hygiene Data'!$H$5,0,10*ROW('Hygiene Data'!H34))),'Data Summary'!EA40="Yes"),OFFSET('Hygiene Data'!$H$5,0,10*ROW('Hygiene Data'!H34)),NA())</f>
        <v>#N/A</v>
      </c>
      <c r="BM40" s="99" t="e">
        <f ca="true">+IF(AND(ISNUMBER(OFFSET('Hygiene Data'!$H$7,0,10*ROW('Hygiene Data'!H34))),'Data Summary'!EB40="Yes"),OFFSET('Hygiene Data'!$H$7,0,10*ROW('Hygiene Data'!H34)),NA())</f>
        <v>#N/A</v>
      </c>
      <c r="BN40" s="99" t="e">
        <f ca="true">+IF(AND(ISNUMBER(OFFSET('Hygiene Data'!$H$9,0,10*ROW('Hygiene Data'!H34))),'Data Summary'!EC40="Yes"),OFFSET('Hygiene Data'!$H$9,0,10*ROW('Hygiene Data'!H34)),NA())</f>
        <v>#N/A</v>
      </c>
      <c r="BO40" s="99" t="e">
        <f ca="true">+IF(AND(ISNUMBER(OFFSET('Hygiene Data'!$I$5,0,10*ROW('Hygiene Data'!I34))),'Data Summary'!ED40="Yes"),OFFSET('Hygiene Data'!$I$5,0,10*ROW('Hygiene Data'!I34)),NA())</f>
        <v>#N/A</v>
      </c>
      <c r="BP40" s="99" t="e">
        <f ca="true">+IF(AND(ISNUMBER(OFFSET('Hygiene Data'!$I$7,0,10*ROW('Hygiene Data'!I34))),'Data Summary'!EE40="Yes"),OFFSET('Hygiene Data'!$I$7,0,10*ROW('Hygiene Data'!I34)),NA())</f>
        <v>#N/A</v>
      </c>
      <c r="BQ40" s="99" t="e">
        <f ca="true">+IF(AND(ISNUMBER(OFFSET('Hygiene Data'!$I$9,0,10*ROW('Hygiene Data'!I34))),'Data Summary'!EF40="Yes"),OFFSET('Hygiene Data'!$I$9,0,10*ROW('Hygiene Data'!I34)),NA())</f>
        <v>#N/A</v>
      </c>
    </row>
    <row xmlns:x14ac="http://schemas.microsoft.com/office/spreadsheetml/2009/9/ac" r="41" x14ac:dyDescent="0.2">
      <c r="A41" s="363" t="str">
        <f ca="true">+RIGHT('Data Summary'!A41,LEN('Data Summary'!A41)-9)</f>
        <v>EMIS</v>
      </c>
      <c r="B41" s="38" t="str">
        <f ca="true">+IF(ISTEXT('Data Summary'!B41),'Data Summary'!B41,"")</f>
        <v>EMIS</v>
      </c>
      <c r="C41" s="361">
        <f ca="true">+VALUE('Data Summary'!C41)</f>
        <v>2019</v>
      </c>
      <c r="D41" s="97">
        <f ca="true">+IF(AND(ISNUMBER(OFFSET('Water Data'!$D$4,0,10*ROW('Water Data'!D35))),'Data Summary'!BS41="Yes"),100-OFFSET('Water Data'!$D$4,0,10*ROW('Water Data'!D35)),NA())</f>
        <v>95.784848839105095</v>
      </c>
      <c r="E41" s="97">
        <f ca="true">+IF(AND(ISNUMBER(OFFSET('Water Data'!$D$6,0,10*ROW('Water Data'!D35))),'Data Summary'!BT41="Yes"),OFFSET('Water Data'!$D$6,0,10*ROW('Water Data'!D35)),NA())</f>
        <v>87.794348089696385</v>
      </c>
      <c r="F41" s="97">
        <f ca="true">+IF(AND(ISNUMBER(OFFSET('Water Data'!$D$9,0,10*ROW('Water Data'!D35))),'Data Summary'!BU41="Yes"),OFFSET('Water Data'!$D$9,0,10*ROW('Water Data'!D35)),NA())</f>
        <v>83.630325851624207</v>
      </c>
      <c r="G41" s="97">
        <f ca="true">+IF(AND(ISNUMBER(OFFSET('Water Data'!$E$4,0,10*ROW('Water Data'!E35))),'Data Summary'!BV41="Yes"),100-OFFSET('Water Data'!$E$4,0,10*ROW('Water Data'!E35)),NA())</f>
        <v>97.032299848020756</v>
      </c>
      <c r="H41" s="97">
        <f ca="true">+IF(AND(ISNUMBER(OFFSET('Water Data'!$E$6,0,10*ROW('Water Data'!E35))),'Data Summary'!BW41="Yes"),OFFSET('Water Data'!$E$6,0,10*ROW('Water Data'!E35)),NA())</f>
        <v>88.535480944048032</v>
      </c>
      <c r="I41" s="97">
        <f ca="true">+IF(AND(ISNUMBER(OFFSET('Water Data'!$E$9,0,10*ROW('Water Data'!E35))),'Data Summary'!BX41="Yes"),OFFSET('Water Data'!$E$9,0,10*ROW('Water Data'!E35)),NA())</f>
        <v>84.566914516866348</v>
      </c>
      <c r="J41" s="97">
        <f ca="true">+IF(AND(ISNUMBER(OFFSET('Water Data'!$F$4,0,10*ROW('Water Data'!F35))),'Data Summary'!BY41="Yes"),100-OFFSET('Water Data'!$F$4,0,10*ROW('Water Data'!F35)),NA())</f>
        <v>95.549373190931263</v>
      </c>
      <c r="K41" s="97">
        <f ca="true">+IF(AND(ISNUMBER(OFFSET('Water Data'!$F$6,0,10*ROW('Water Data'!F35))),'Data Summary'!BZ41="Yes"),OFFSET('Water Data'!$F$6,0,10*ROW('Water Data'!F35)),NA())</f>
        <v>87.560625019517744</v>
      </c>
      <c r="L41" s="97">
        <f ca="true">+IF(AND(ISNUMBER(OFFSET('Water Data'!$F$9,0,10*ROW('Water Data'!F35))),'Data Summary'!CA41="Yes"),OFFSET('Water Data'!$F$9,0,10*ROW('Water Data'!F35)),NA())</f>
        <v>83.363969170478285</v>
      </c>
      <c r="M41" s="97" t="e">
        <f ca="true">+IF(AND(ISNUMBER(OFFSET('Water Data'!$G$4,0,10*ROW('Water Data'!G35))),'Data Summary'!CB41="Yes"),100-OFFSET('Water Data'!$G$4,0,10*ROW('Water Data'!G35)),NA())</f>
        <v>#N/A</v>
      </c>
      <c r="N41" s="97" t="e">
        <f ca="true">+IF(AND(ISNUMBER(OFFSET('Water Data'!$G$6,0,10*ROW('Water Data'!G35))),'Data Summary'!CC41="Yes"),OFFSET('Water Data'!$G$6,0,10*ROW('Water Data'!G35)),NA())</f>
        <v>#N/A</v>
      </c>
      <c r="O41" s="97" t="e">
        <f ca="true">+IF(AND(ISNUMBER(OFFSET('Water Data'!$G$9,0,10*ROW('Water Data'!G35))),'Data Summary'!CD41="Yes"),OFFSET('Water Data'!$G$9,0,10*ROW('Water Data'!G35)),NA())</f>
        <v>#N/A</v>
      </c>
      <c r="P41" s="97">
        <f ca="true">+IF(AND(ISNUMBER(OFFSET('Water Data'!$H$4,0,10*ROW('Water Data'!H35))),'Data Summary'!CE41="Yes"),100-OFFSET('Water Data'!$H$4,0,10*ROW('Water Data'!H35)),NA())</f>
        <v>95.735167384473513</v>
      </c>
      <c r="Q41" s="97">
        <f ca="true">+IF(AND(ISNUMBER(OFFSET('Water Data'!$H$6,0,10*ROW('Water Data'!H35))),'Data Summary'!CF41="Yes"),OFFSET('Water Data'!$H$6,0,10*ROW('Water Data'!H35)),NA())</f>
        <v>87.672975261284947</v>
      </c>
      <c r="R41" s="97">
        <f ca="true">+IF(AND(ISNUMBER(OFFSET('Water Data'!$H$9,0,10*ROW('Water Data'!H35))),'Data Summary'!CG41="Yes"),OFFSET('Water Data'!$H$9,0,10*ROW('Water Data'!H35)),NA())</f>
        <v>83.460568198050353</v>
      </c>
      <c r="S41" s="97">
        <f ca="true">+IF(AND(ISNUMBER(OFFSET('Water Data'!$I$4,0,10*ROW('Water Data'!I35))),'Data Summary'!CH41="Yes"),100-OFFSET('Water Data'!$I$4,0,10*ROW('Water Data'!I35)),NA())</f>
        <v>97.704061531511996</v>
      </c>
      <c r="T41" s="97">
        <f ca="true">+IF(AND(ISNUMBER(OFFSET('Water Data'!$I$6,0,10*ROW('Water Data'!I35))),'Data Summary'!CI41="Yes"),OFFSET('Water Data'!$I$6,0,10*ROW('Water Data'!I35)),NA())</f>
        <v>85.604090845728322</v>
      </c>
      <c r="U41" s="97">
        <f ca="true">+IF(AND(ISNUMBER(OFFSET('Water Data'!$I$9,0,10*ROW('Water Data'!I35))),'Data Summary'!CJ41="Yes"),OFFSET('Water Data'!$I$9,0,10*ROW('Water Data'!I35)),NA())</f>
        <v>82.375474396567725</v>
      </c>
      <c r="V41" s="98">
        <f ca="true">+IF(AND(ISNUMBER(OFFSET('Sanitation Data'!$D$4,0,10*ROW('Sanitation Data'!D35))),'Data Summary'!CK41="Yes"),100-OFFSET('Sanitation Data'!$D$4,0,10*ROW('Sanitation Data'!D35)),NA())</f>
        <v>96.433204831412084</v>
      </c>
      <c r="W41" s="98">
        <f ca="true">+IF(AND(ISNUMBER(OFFSET('Sanitation Data'!$D$6,0,10*ROW('Sanitation Data'!D35))),'Data Summary'!CL41="Yes"),OFFSET('Sanitation Data'!$D$6,0,10*ROW('Sanitation Data'!D35)),NA())</f>
        <v>79.867991731537629</v>
      </c>
      <c r="X41" s="98" t="e">
        <f ca="true">+IF(AND(ISNUMBER(OFFSET('Sanitation Data'!$D$10,0,10*ROW('Sanitation Data'!D35))),'Data Summary'!CM41="Yes"),OFFSET('Sanitation Data'!$D$10,0,10*ROW('Sanitation Data'!D35)),NA())</f>
        <v>#N/A</v>
      </c>
      <c r="Y41" s="98" t="e">
        <f ca="true">+IF(AND(ISNUMBER(OFFSET('Sanitation Data'!$D$11,0,10*ROW('Sanitation Data'!D35))),'Data Summary'!CN41="Yes"),OFFSET('Sanitation Data'!$D$11,0,10*ROW('Sanitation Data'!D35)),NA())</f>
        <v>#N/A</v>
      </c>
      <c r="Z41" s="98">
        <f ca="true">+IF(AND(ISNUMBER(OFFSET('Sanitation Data'!$D$12,0,10*ROW('Sanitation Data'!D35))),'Data Summary'!CO41="Yes"),OFFSET('Sanitation Data'!$D$12,0,10*ROW('Sanitation Data'!D35)),NA())</f>
        <v>75.84133018990353</v>
      </c>
      <c r="AA41" s="98">
        <f ca="true">+IF(AND(ISNUMBER(OFFSET('Sanitation Data'!$E$4,0,10*ROW('Sanitation Data'!E35))),'Data Summary'!CP41="Yes"),100-OFFSET('Sanitation Data'!$E$4,0,10*ROW('Sanitation Data'!E35)),NA())</f>
        <v>97.313275799879165</v>
      </c>
      <c r="AB41" s="98">
        <f ca="true">+IF(AND(ISNUMBER(OFFSET('Sanitation Data'!$E$6,0,10*ROW('Sanitation Data'!E35))),'Data Summary'!CQ41="Yes"),OFFSET('Sanitation Data'!$E$6,0,10*ROW('Sanitation Data'!E35)),NA())</f>
        <v>84.212334346656107</v>
      </c>
      <c r="AC41" s="98" t="e">
        <f ca="true">+IF(AND(ISNUMBER(OFFSET('Sanitation Data'!$E$10,0,10*ROW('Sanitation Data'!E35))),'Data Summary'!CR41="Yes"),OFFSET('Sanitation Data'!$E$10,0,10*ROW('Sanitation Data'!E35)),NA())</f>
        <v>#N/A</v>
      </c>
      <c r="AD41" s="98" t="e">
        <f ca="true">+IF(AND(ISNUMBER(OFFSET('Sanitation Data'!$E$11,0,10*ROW('Sanitation Data'!E35))),'Data Summary'!CS41="Yes"),OFFSET('Sanitation Data'!$E$11,0,10*ROW('Sanitation Data'!E35)),NA())</f>
        <v>#N/A</v>
      </c>
      <c r="AE41" s="98">
        <f ca="true">+IF(AND(ISNUMBER(OFFSET('Sanitation Data'!$E$12,0,10*ROW('Sanitation Data'!E35))),'Data Summary'!CT41="Yes"),OFFSET('Sanitation Data'!$E$12,0,10*ROW('Sanitation Data'!E35)),NA())</f>
        <v>81.454947214435919</v>
      </c>
      <c r="AF41" s="98">
        <f ca="true">+IF(AND(ISNUMBER(OFFSET('Sanitation Data'!$F$4,0,10*ROW('Sanitation Data'!F35))),'Data Summary'!CU41="Yes"),100-OFFSET('Sanitation Data'!$F$4,0,10*ROW('Sanitation Data'!F35)),NA())</f>
        <v>96.267078414014634</v>
      </c>
      <c r="AG41" s="98">
        <f ca="true">+IF(AND(ISNUMBER(OFFSET('Sanitation Data'!$F$6,0,10*ROW('Sanitation Data'!F35))),'Data Summary'!CV41="Yes"),OFFSET('Sanitation Data'!$F$6,0,10*ROW('Sanitation Data'!F35)),NA())</f>
        <v>77.913644712010921</v>
      </c>
      <c r="AH41" s="98" t="e">
        <f ca="true">+IF(AND(ISNUMBER(OFFSET('Sanitation Data'!$F$10,0,10*ROW('Sanitation Data'!F35))),'Data Summary'!CW41="Yes"),OFFSET('Sanitation Data'!$F$10,0,10*ROW('Sanitation Data'!F35)),NA())</f>
        <v>#N/A</v>
      </c>
      <c r="AI41" s="98" t="e">
        <f ca="true">+IF(AND(ISNUMBER(OFFSET('Sanitation Data'!$F$11,0,10*ROW('Sanitation Data'!F35))),'Data Summary'!CX41="Yes"),OFFSET('Sanitation Data'!$F$11,0,10*ROW('Sanitation Data'!F35)),NA())</f>
        <v>#N/A</v>
      </c>
      <c r="AJ41" s="98">
        <f ca="true">+IF(AND(ISNUMBER(OFFSET('Sanitation Data'!$F$12,0,10*ROW('Sanitation Data'!F35))),'Data Summary'!CY41="Yes"),OFFSET('Sanitation Data'!$F$12,0,10*ROW('Sanitation Data'!F35)),NA())</f>
        <v>73.743036933832215</v>
      </c>
      <c r="AK41" s="98" t="e">
        <f ca="true">+IF(AND(ISNUMBER(OFFSET('Sanitation Data'!$G$4,0,10*ROW('Sanitation Data'!G35))),'Data Summary'!CZ41="Yes"),100-OFFSET('Sanitation Data'!$G$4,0,10*ROW('Sanitation Data'!G35)),NA())</f>
        <v>#N/A</v>
      </c>
      <c r="AL41" s="98" t="e">
        <f ca="true">+IF(AND(ISNUMBER(OFFSET('Sanitation Data'!$G$6,0,10*ROW('Sanitation Data'!G35))),'Data Summary'!DA41="Yes"),OFFSET('Sanitation Data'!$G$6,0,10*ROW('Sanitation Data'!G35)),NA())</f>
        <v>#N/A</v>
      </c>
      <c r="AM41" s="98" t="e">
        <f ca="true">+IF(AND(ISNUMBER(OFFSET('Sanitation Data'!$G$10,0,10*ROW('Sanitation Data'!G35))),'Data Summary'!DB41="Yes"),OFFSET('Sanitation Data'!$G$10,0,10*ROW('Sanitation Data'!G35)),NA())</f>
        <v>#N/A</v>
      </c>
      <c r="AN41" s="98" t="e">
        <f ca="true">+IF(AND(ISNUMBER(OFFSET('Sanitation Data'!$G$11,0,10*ROW('Sanitation Data'!G35))),'Data Summary'!DC41="Yes"),OFFSET('Sanitation Data'!$G$11,0,10*ROW('Sanitation Data'!G35)),NA())</f>
        <v>#N/A</v>
      </c>
      <c r="AO41" s="98" t="e">
        <f ca="true">+IF(AND(ISNUMBER(OFFSET('Sanitation Data'!$G$12,0,10*ROW('Sanitation Data'!G35))),'Data Summary'!DD41="Yes"),OFFSET('Sanitation Data'!$G$12,0,10*ROW('Sanitation Data'!G35)),NA())</f>
        <v>#N/A</v>
      </c>
      <c r="AP41" s="98">
        <f ca="true">+IF(AND(ISNUMBER(OFFSET('Sanitation Data'!$H$4,0,10*ROW('Sanitation Data'!H35))),'Data Summary'!DE41="Yes"),100-OFFSET('Sanitation Data'!$H$4,0,10*ROW('Sanitation Data'!H35)),NA())</f>
        <v>96.452143419267742</v>
      </c>
      <c r="AQ41" s="98">
        <f ca="true">+IF(AND(ISNUMBER(OFFSET('Sanitation Data'!$H$6,0,10*ROW('Sanitation Data'!H35))),'Data Summary'!DF41="Yes"),OFFSET('Sanitation Data'!$H$6,0,10*ROW('Sanitation Data'!H35)),NA())</f>
        <v>79.883677065037716</v>
      </c>
      <c r="AR41" s="98" t="e">
        <f ca="true">+IF(AND(ISNUMBER(OFFSET('Sanitation Data'!$H$10,0,10*ROW('Sanitation Data'!H35))),'Data Summary'!DG41="Yes"),OFFSET('Sanitation Data'!$H$10,0,10*ROW('Sanitation Data'!H35)),NA())</f>
        <v>#N/A</v>
      </c>
      <c r="AS41" s="98" t="e">
        <f ca="true">+IF(AND(ISNUMBER(OFFSET('Sanitation Data'!$H$11,0,10*ROW('Sanitation Data'!H35))),'Data Summary'!DH41="Yes"),OFFSET('Sanitation Data'!$H$11,0,10*ROW('Sanitation Data'!H35)),NA())</f>
        <v>#N/A</v>
      </c>
      <c r="AT41" s="98">
        <f ca="true">+IF(AND(ISNUMBER(OFFSET('Sanitation Data'!$H$12,0,10*ROW('Sanitation Data'!H35))),'Data Summary'!DI41="Yes"),OFFSET('Sanitation Data'!$H$12,0,10*ROW('Sanitation Data'!H35)),NA())</f>
        <v>76.052251380084698</v>
      </c>
      <c r="AU41" s="98">
        <f ca="true">+IF(AND(ISNUMBER(OFFSET('Sanitation Data'!$I$4,0,10*ROW('Sanitation Data'!I35))),'Data Summary'!DJ41="Yes"),100-OFFSET('Sanitation Data'!$I$4,0,10*ROW('Sanitation Data'!I35)),NA())</f>
        <v>97.185577925503026</v>
      </c>
      <c r="AV41" s="98">
        <f ca="true">+IF(AND(ISNUMBER(OFFSET('Sanitation Data'!$I$6,0,10*ROW('Sanitation Data'!I35))),'Data Summary'!DK41="Yes"),OFFSET('Sanitation Data'!$I$6,0,10*ROW('Sanitation Data'!I35)),NA())</f>
        <v>79.097847530725801</v>
      </c>
      <c r="AW41" s="98" t="e">
        <f ca="true">+IF(AND(ISNUMBER(OFFSET('Sanitation Data'!$I$10,0,10*ROW('Sanitation Data'!I35))),'Data Summary'!DL41="Yes"),OFFSET('Sanitation Data'!$I$10,0,10*ROW('Sanitation Data'!I35)),NA())</f>
        <v>#N/A</v>
      </c>
      <c r="AX41" s="98" t="e">
        <f ca="true">+IF(AND(ISNUMBER(OFFSET('Sanitation Data'!$I$11,0,10*ROW('Sanitation Data'!I35))),'Data Summary'!DM41="Yes"),OFFSET('Sanitation Data'!$I$11,0,10*ROW('Sanitation Data'!I35)),NA())</f>
        <v>#N/A</v>
      </c>
      <c r="AY41" s="98">
        <f ca="true">+IF(AND(ISNUMBER(OFFSET('Sanitation Data'!$I$12,0,10*ROW('Sanitation Data'!I35))),'Data Summary'!DN41="Yes"),OFFSET('Sanitation Data'!$I$12,0,10*ROW('Sanitation Data'!I35)),NA())</f>
        <v>76.783671776194211</v>
      </c>
      <c r="AZ41" s="99">
        <f ca="true">+IF(AND(ISNUMBER(OFFSET('Hygiene Data'!$D$5,0,10*ROW('Hygiene Data'!D35))),'Data Summary'!DO41="Yes"),OFFSET('Hygiene Data'!$D$5,0,10*ROW('Hygiene Data'!D35)),NA())</f>
        <v>88.183623685702671</v>
      </c>
      <c r="BA41" s="99" t="e">
        <f ca="true">+IF(AND(ISNUMBER(OFFSET('Hygiene Data'!$D$7,0,10*ROW('Hygiene Data'!D35))),'Data Summary'!DP41="Yes"),OFFSET('Hygiene Data'!$D$7,0,10*ROW('Hygiene Data'!D35)),NA())</f>
        <v>#N/A</v>
      </c>
      <c r="BB41" s="99" t="e">
        <f ca="true">+IF(AND(ISNUMBER(OFFSET('Hygiene Data'!$D$9,0,10*ROW('Hygiene Data'!D35))),'Data Summary'!DQ41="Yes"),OFFSET('Hygiene Data'!$D$9,0,10*ROW('Hygiene Data'!D35)),NA())</f>
        <v>#N/A</v>
      </c>
      <c r="BC41" s="99">
        <f ca="true">+IF(AND(ISNUMBER(OFFSET('Hygiene Data'!$E$5,0,10*ROW('Hygiene Data'!E35))),'Data Summary'!DR41="Yes"),OFFSET('Hygiene Data'!$E$5,0,10*ROW('Hygiene Data'!E35)),NA())</f>
        <v>92.788029584555602</v>
      </c>
      <c r="BD41" s="99" t="e">
        <f ca="true">+IF(AND(ISNUMBER(OFFSET('Hygiene Data'!$E$7,0,10*ROW('Hygiene Data'!E35))),'Data Summary'!DS41="Yes"),OFFSET('Hygiene Data'!$E$7,0,10*ROW('Hygiene Data'!E35)),NA())</f>
        <v>#N/A</v>
      </c>
      <c r="BE41" s="99" t="e">
        <f ca="true">+IF(AND(ISNUMBER(OFFSET('Hygiene Data'!$E$9,0,10*ROW('Hygiene Data'!E35))),'Data Summary'!DT41="Yes"),OFFSET('Hygiene Data'!$E$9,0,10*ROW('Hygiene Data'!E35)),NA())</f>
        <v>#N/A</v>
      </c>
      <c r="BF41" s="99">
        <f ca="true">+IF(AND(ISNUMBER(OFFSET('Hygiene Data'!$F$5,0,10*ROW('Hygiene Data'!F35))),'Data Summary'!DU41="Yes"),OFFSET('Hygiene Data'!$F$5,0,10*ROW('Hygiene Data'!F35)),NA())</f>
        <v>87.314471495434162</v>
      </c>
      <c r="BG41" s="99" t="e">
        <f ca="true">+IF(AND(ISNUMBER(OFFSET('Hygiene Data'!$F$7,0,10*ROW('Hygiene Data'!F35))),'Data Summary'!DV41="Yes"),OFFSET('Hygiene Data'!$F$7,0,10*ROW('Hygiene Data'!F35)),NA())</f>
        <v>#N/A</v>
      </c>
      <c r="BH41" s="99" t="e">
        <f ca="true">+IF(AND(ISNUMBER(OFFSET('Hygiene Data'!$F$9,0,10*ROW('Hygiene Data'!F35))),'Data Summary'!DW41="Yes"),OFFSET('Hygiene Data'!$F$9,0,10*ROW('Hygiene Data'!F35)),NA())</f>
        <v>#N/A</v>
      </c>
      <c r="BI41" s="99" t="e">
        <f ca="true">+IF(AND(ISNUMBER(OFFSET('Hygiene Data'!$G$5,0,10*ROW('Hygiene Data'!G35))),'Data Summary'!DX41="Yes"),OFFSET('Hygiene Data'!$G$5,0,10*ROW('Hygiene Data'!G35)),NA())</f>
        <v>#N/A</v>
      </c>
      <c r="BJ41" s="99" t="e">
        <f ca="true">+IF(AND(ISNUMBER(OFFSET('Hygiene Data'!$G$7,0,10*ROW('Hygiene Data'!G35))),'Data Summary'!DY41="Yes"),OFFSET('Hygiene Data'!$G$7,0,10*ROW('Hygiene Data'!G35)),NA())</f>
        <v>#N/A</v>
      </c>
      <c r="BK41" s="99" t="e">
        <f ca="true">+IF(AND(ISNUMBER(OFFSET('Hygiene Data'!$G$9,0,10*ROW('Hygiene Data'!G35))),'Data Summary'!DZ41="Yes"),OFFSET('Hygiene Data'!$G$9,0,10*ROW('Hygiene Data'!G35)),NA())</f>
        <v>#N/A</v>
      </c>
      <c r="BL41" s="99">
        <f ca="true">+IF(AND(ISNUMBER(OFFSET('Hygiene Data'!$H$5,0,10*ROW('Hygiene Data'!H35))),'Data Summary'!EA41="Yes"),OFFSET('Hygiene Data'!$H$5,0,10*ROW('Hygiene Data'!H35)),NA())</f>
        <v>88.264045472955161</v>
      </c>
      <c r="BM41" s="99" t="e">
        <f ca="true">+IF(AND(ISNUMBER(OFFSET('Hygiene Data'!$H$7,0,10*ROW('Hygiene Data'!H35))),'Data Summary'!EB41="Yes"),OFFSET('Hygiene Data'!$H$7,0,10*ROW('Hygiene Data'!H35)),NA())</f>
        <v>#N/A</v>
      </c>
      <c r="BN41" s="99" t="e">
        <f ca="true">+IF(AND(ISNUMBER(OFFSET('Hygiene Data'!$H$9,0,10*ROW('Hygiene Data'!H35))),'Data Summary'!EC41="Yes"),OFFSET('Hygiene Data'!$H$9,0,10*ROW('Hygiene Data'!H35)),NA())</f>
        <v>#N/A</v>
      </c>
      <c r="BO41" s="99">
        <f ca="true">+IF(AND(ISNUMBER(OFFSET('Hygiene Data'!$I$5,0,10*ROW('Hygiene Data'!I35))),'Data Summary'!ED41="Yes"),OFFSET('Hygiene Data'!$I$5,0,10*ROW('Hygiene Data'!I35)),NA())</f>
        <v>92.323234179250036</v>
      </c>
      <c r="BP41" s="99" t="e">
        <f ca="true">+IF(AND(ISNUMBER(OFFSET('Hygiene Data'!$I$7,0,10*ROW('Hygiene Data'!I35))),'Data Summary'!EE41="Yes"),OFFSET('Hygiene Data'!$I$7,0,10*ROW('Hygiene Data'!I35)),NA())</f>
        <v>#N/A</v>
      </c>
      <c r="BQ41" s="99" t="e">
        <f ca="true">+IF(AND(ISNUMBER(OFFSET('Hygiene Data'!$I$9,0,10*ROW('Hygiene Data'!I35))),'Data Summary'!EF41="Yes"),OFFSET('Hygiene Data'!$I$9,0,10*ROW('Hygiene Data'!I35)),NA())</f>
        <v>#N/A</v>
      </c>
    </row>
    <row xmlns:x14ac="http://schemas.microsoft.com/office/spreadsheetml/2009/9/ac" r="42" x14ac:dyDescent="0.2">
      <c r="A42" s="363" t="str">
        <f ca="true">+RIGHT('Data Summary'!A42,LEN('Data Summary'!A42)-9)</f>
        <v>UIS</v>
      </c>
      <c r="B42" s="38" t="str">
        <f ca="true">+IF(ISTEXT('Data Summary'!B42),'Data Summary'!B42,"")</f>
        <v>Other</v>
      </c>
      <c r="C42" s="361">
        <f ca="true">+VALUE('Data Summary'!C42)</f>
        <v>2020</v>
      </c>
      <c r="D42" s="97" t="e">
        <f ca="true">+IF(AND(ISNUMBER(OFFSET('Water Data'!$D$4,0,10*ROW('Water Data'!D36))),'Data Summary'!BS42="Yes"),100-OFFSET('Water Data'!$D$4,0,10*ROW('Water Data'!D36)),NA())</f>
        <v>#N/A</v>
      </c>
      <c r="E42" s="97" t="e">
        <f ca="true">+IF(AND(ISNUMBER(OFFSET('Water Data'!$D$6,0,10*ROW('Water Data'!D36))),'Data Summary'!BT42="Yes"),OFFSET('Water Data'!$D$6,0,10*ROW('Water Data'!D36)),NA())</f>
        <v>#N/A</v>
      </c>
      <c r="F42" s="97" t="e">
        <f ca="true">+IF(AND(ISNUMBER(OFFSET('Water Data'!$D$9,0,10*ROW('Water Data'!D36))),'Data Summary'!BU42="Yes"),OFFSET('Water Data'!$D$9,0,10*ROW('Water Data'!D36)),NA())</f>
        <v>#N/A</v>
      </c>
      <c r="G42" s="97" t="e">
        <f ca="true">+IF(AND(ISNUMBER(OFFSET('Water Data'!$E$4,0,10*ROW('Water Data'!E36))),'Data Summary'!BV42="Yes"),100-OFFSET('Water Data'!$E$4,0,10*ROW('Water Data'!E36)),NA())</f>
        <v>#N/A</v>
      </c>
      <c r="H42" s="97" t="e">
        <f ca="true">+IF(AND(ISNUMBER(OFFSET('Water Data'!$E$6,0,10*ROW('Water Data'!E36))),'Data Summary'!BW42="Yes"),OFFSET('Water Data'!$E$6,0,10*ROW('Water Data'!E36)),NA())</f>
        <v>#N/A</v>
      </c>
      <c r="I42" s="97" t="e">
        <f ca="true">+IF(AND(ISNUMBER(OFFSET('Water Data'!$E$9,0,10*ROW('Water Data'!E36))),'Data Summary'!BX42="Yes"),OFFSET('Water Data'!$E$9,0,10*ROW('Water Data'!E36)),NA())</f>
        <v>#N/A</v>
      </c>
      <c r="J42" s="97" t="e">
        <f ca="true">+IF(AND(ISNUMBER(OFFSET('Water Data'!$F$4,0,10*ROW('Water Data'!F36))),'Data Summary'!BY42="Yes"),100-OFFSET('Water Data'!$F$4,0,10*ROW('Water Data'!F36)),NA())</f>
        <v>#N/A</v>
      </c>
      <c r="K42" s="97" t="e">
        <f ca="true">+IF(AND(ISNUMBER(OFFSET('Water Data'!$F$6,0,10*ROW('Water Data'!F36))),'Data Summary'!BZ42="Yes"),OFFSET('Water Data'!$F$6,0,10*ROW('Water Data'!F36)),NA())</f>
        <v>#N/A</v>
      </c>
      <c r="L42" s="97" t="e">
        <f ca="true">+IF(AND(ISNUMBER(OFFSET('Water Data'!$F$9,0,10*ROW('Water Data'!F36))),'Data Summary'!CA42="Yes"),OFFSET('Water Data'!$F$9,0,10*ROW('Water Data'!F36)),NA())</f>
        <v>#N/A</v>
      </c>
      <c r="M42" s="97" t="e">
        <f ca="true">+IF(AND(ISNUMBER(OFFSET('Water Data'!$G$4,0,10*ROW('Water Data'!G36))),'Data Summary'!CB42="Yes"),100-OFFSET('Water Data'!$G$4,0,10*ROW('Water Data'!G36)),NA())</f>
        <v>#N/A</v>
      </c>
      <c r="N42" s="97" t="e">
        <f ca="true">+IF(AND(ISNUMBER(OFFSET('Water Data'!$G$6,0,10*ROW('Water Data'!G36))),'Data Summary'!CC42="Yes"),OFFSET('Water Data'!$G$6,0,10*ROW('Water Data'!G36)),NA())</f>
        <v>#N/A</v>
      </c>
      <c r="O42" s="97" t="e">
        <f ca="true">+IF(AND(ISNUMBER(OFFSET('Water Data'!$G$9,0,10*ROW('Water Data'!G36))),'Data Summary'!CD42="Yes"),OFFSET('Water Data'!$G$9,0,10*ROW('Water Data'!G36)),NA())</f>
        <v>#N/A</v>
      </c>
      <c r="P42" s="97" t="e">
        <f ca="true">+IF(AND(ISNUMBER(OFFSET('Water Data'!$H$4,0,10*ROW('Water Data'!H36))),'Data Summary'!CE42="Yes"),100-OFFSET('Water Data'!$H$4,0,10*ROW('Water Data'!H36)),NA())</f>
        <v>#N/A</v>
      </c>
      <c r="Q42" s="97" t="e">
        <f ca="true">+IF(AND(ISNUMBER(OFFSET('Water Data'!$H$6,0,10*ROW('Water Data'!H36))),'Data Summary'!CF42="Yes"),OFFSET('Water Data'!$H$6,0,10*ROW('Water Data'!H36)),NA())</f>
        <v>#N/A</v>
      </c>
      <c r="R42" s="97" t="e">
        <f ca="true">+IF(AND(ISNUMBER(OFFSET('Water Data'!$H$9,0,10*ROW('Water Data'!H36))),'Data Summary'!CG42="Yes"),OFFSET('Water Data'!$H$9,0,10*ROW('Water Data'!H36)),NA())</f>
        <v>#N/A</v>
      </c>
      <c r="S42" s="97" t="e">
        <f ca="true">+IF(AND(ISNUMBER(OFFSET('Water Data'!$I$4,0,10*ROW('Water Data'!I36))),'Data Summary'!CH42="Yes"),100-OFFSET('Water Data'!$I$4,0,10*ROW('Water Data'!I36)),NA())</f>
        <v>#N/A</v>
      </c>
      <c r="T42" s="97" t="e">
        <f ca="true">+IF(AND(ISNUMBER(OFFSET('Water Data'!$I$6,0,10*ROW('Water Data'!I36))),'Data Summary'!CI42="Yes"),OFFSET('Water Data'!$I$6,0,10*ROW('Water Data'!I36)),NA())</f>
        <v>#N/A</v>
      </c>
      <c r="U42" s="97" t="e">
        <f ca="true">+IF(AND(ISNUMBER(OFFSET('Water Data'!$I$9,0,10*ROW('Water Data'!I36))),'Data Summary'!CJ42="Yes"),OFFSET('Water Data'!$I$9,0,10*ROW('Water Data'!I36)),NA())</f>
        <v>#N/A</v>
      </c>
      <c r="V42" s="98" t="e">
        <f ca="true">+IF(AND(ISNUMBER(OFFSET('Sanitation Data'!$D$4,0,10*ROW('Sanitation Data'!D36))),'Data Summary'!CK42="Yes"),100-OFFSET('Sanitation Data'!$D$4,0,10*ROW('Sanitation Data'!D36)),NA())</f>
        <v>#N/A</v>
      </c>
      <c r="W42" s="98" t="e">
        <f ca="true">+IF(AND(ISNUMBER(OFFSET('Sanitation Data'!$D$6,0,10*ROW('Sanitation Data'!D36))),'Data Summary'!CL42="Yes"),OFFSET('Sanitation Data'!$D$6,0,10*ROW('Sanitation Data'!D36)),NA())</f>
        <v>#N/A</v>
      </c>
      <c r="X42" s="98" t="e">
        <f ca="true">+IF(AND(ISNUMBER(OFFSET('Sanitation Data'!$D$10,0,10*ROW('Sanitation Data'!D36))),'Data Summary'!CM42="Yes"),OFFSET('Sanitation Data'!$D$10,0,10*ROW('Sanitation Data'!D36)),NA())</f>
        <v>#N/A</v>
      </c>
      <c r="Y42" s="98" t="e">
        <f ca="true">+IF(AND(ISNUMBER(OFFSET('Sanitation Data'!$D$11,0,10*ROW('Sanitation Data'!D36))),'Data Summary'!CN42="Yes"),OFFSET('Sanitation Data'!$D$11,0,10*ROW('Sanitation Data'!D36)),NA())</f>
        <v>#N/A</v>
      </c>
      <c r="Z42" s="98" t="e">
        <f ca="true">+IF(AND(ISNUMBER(OFFSET('Sanitation Data'!$D$12,0,10*ROW('Sanitation Data'!D36))),'Data Summary'!CO42="Yes"),OFFSET('Sanitation Data'!$D$12,0,10*ROW('Sanitation Data'!D36)),NA())</f>
        <v>#N/A</v>
      </c>
      <c r="AA42" s="98" t="e">
        <f ca="true">+IF(AND(ISNUMBER(OFFSET('Sanitation Data'!$E$4,0,10*ROW('Sanitation Data'!E36))),'Data Summary'!CP42="Yes"),100-OFFSET('Sanitation Data'!$E$4,0,10*ROW('Sanitation Data'!E36)),NA())</f>
        <v>#N/A</v>
      </c>
      <c r="AB42" s="98" t="e">
        <f ca="true">+IF(AND(ISNUMBER(OFFSET('Sanitation Data'!$E$6,0,10*ROW('Sanitation Data'!E36))),'Data Summary'!CQ42="Yes"),OFFSET('Sanitation Data'!$E$6,0,10*ROW('Sanitation Data'!E36)),NA())</f>
        <v>#N/A</v>
      </c>
      <c r="AC42" s="98" t="e">
        <f ca="true">+IF(AND(ISNUMBER(OFFSET('Sanitation Data'!$E$10,0,10*ROW('Sanitation Data'!E36))),'Data Summary'!CR42="Yes"),OFFSET('Sanitation Data'!$E$10,0,10*ROW('Sanitation Data'!E36)),NA())</f>
        <v>#N/A</v>
      </c>
      <c r="AD42" s="98" t="e">
        <f ca="true">+IF(AND(ISNUMBER(OFFSET('Sanitation Data'!$E$11,0,10*ROW('Sanitation Data'!E36))),'Data Summary'!CS42="Yes"),OFFSET('Sanitation Data'!$E$11,0,10*ROW('Sanitation Data'!E36)),NA())</f>
        <v>#N/A</v>
      </c>
      <c r="AE42" s="98" t="e">
        <f ca="true">+IF(AND(ISNUMBER(OFFSET('Sanitation Data'!$E$12,0,10*ROW('Sanitation Data'!E36))),'Data Summary'!CT42="Yes"),OFFSET('Sanitation Data'!$E$12,0,10*ROW('Sanitation Data'!E36)),NA())</f>
        <v>#N/A</v>
      </c>
      <c r="AF42" s="98" t="e">
        <f ca="true">+IF(AND(ISNUMBER(OFFSET('Sanitation Data'!$F$4,0,10*ROW('Sanitation Data'!F36))),'Data Summary'!CU42="Yes"),100-OFFSET('Sanitation Data'!$F$4,0,10*ROW('Sanitation Data'!F36)),NA())</f>
        <v>#N/A</v>
      </c>
      <c r="AG42" s="98" t="e">
        <f ca="true">+IF(AND(ISNUMBER(OFFSET('Sanitation Data'!$F$6,0,10*ROW('Sanitation Data'!F36))),'Data Summary'!CV42="Yes"),OFFSET('Sanitation Data'!$F$6,0,10*ROW('Sanitation Data'!F36)),NA())</f>
        <v>#N/A</v>
      </c>
      <c r="AH42" s="98" t="e">
        <f ca="true">+IF(AND(ISNUMBER(OFFSET('Sanitation Data'!$F$10,0,10*ROW('Sanitation Data'!F36))),'Data Summary'!CW42="Yes"),OFFSET('Sanitation Data'!$F$10,0,10*ROW('Sanitation Data'!F36)),NA())</f>
        <v>#N/A</v>
      </c>
      <c r="AI42" s="98" t="e">
        <f ca="true">+IF(AND(ISNUMBER(OFFSET('Sanitation Data'!$F$11,0,10*ROW('Sanitation Data'!F36))),'Data Summary'!CX42="Yes"),OFFSET('Sanitation Data'!$F$11,0,10*ROW('Sanitation Data'!F36)),NA())</f>
        <v>#N/A</v>
      </c>
      <c r="AJ42" s="98" t="e">
        <f ca="true">+IF(AND(ISNUMBER(OFFSET('Sanitation Data'!$F$12,0,10*ROW('Sanitation Data'!F36))),'Data Summary'!CY42="Yes"),OFFSET('Sanitation Data'!$F$12,0,10*ROW('Sanitation Data'!F36)),NA())</f>
        <v>#N/A</v>
      </c>
      <c r="AK42" s="98" t="e">
        <f ca="true">+IF(AND(ISNUMBER(OFFSET('Sanitation Data'!$G$4,0,10*ROW('Sanitation Data'!G36))),'Data Summary'!CZ42="Yes"),100-OFFSET('Sanitation Data'!$G$4,0,10*ROW('Sanitation Data'!G36)),NA())</f>
        <v>#N/A</v>
      </c>
      <c r="AL42" s="98" t="e">
        <f ca="true">+IF(AND(ISNUMBER(OFFSET('Sanitation Data'!$G$6,0,10*ROW('Sanitation Data'!G36))),'Data Summary'!DA42="Yes"),OFFSET('Sanitation Data'!$G$6,0,10*ROW('Sanitation Data'!G36)),NA())</f>
        <v>#N/A</v>
      </c>
      <c r="AM42" s="98" t="e">
        <f ca="true">+IF(AND(ISNUMBER(OFFSET('Sanitation Data'!$G$10,0,10*ROW('Sanitation Data'!G36))),'Data Summary'!DB42="Yes"),OFFSET('Sanitation Data'!$G$10,0,10*ROW('Sanitation Data'!G36)),NA())</f>
        <v>#N/A</v>
      </c>
      <c r="AN42" s="98" t="e">
        <f ca="true">+IF(AND(ISNUMBER(OFFSET('Sanitation Data'!$G$11,0,10*ROW('Sanitation Data'!G36))),'Data Summary'!DC42="Yes"),OFFSET('Sanitation Data'!$G$11,0,10*ROW('Sanitation Data'!G36)),NA())</f>
        <v>#N/A</v>
      </c>
      <c r="AO42" s="98" t="e">
        <f ca="true">+IF(AND(ISNUMBER(OFFSET('Sanitation Data'!$G$12,0,10*ROW('Sanitation Data'!G36))),'Data Summary'!DD42="Yes"),OFFSET('Sanitation Data'!$G$12,0,10*ROW('Sanitation Data'!G36)),NA())</f>
        <v>#N/A</v>
      </c>
      <c r="AP42" s="98" t="e">
        <f ca="true">+IF(AND(ISNUMBER(OFFSET('Sanitation Data'!$H$4,0,10*ROW('Sanitation Data'!H36))),'Data Summary'!DE42="Yes"),100-OFFSET('Sanitation Data'!$H$4,0,10*ROW('Sanitation Data'!H36)),NA())</f>
        <v>#N/A</v>
      </c>
      <c r="AQ42" s="98" t="e">
        <f ca="true">+IF(AND(ISNUMBER(OFFSET('Sanitation Data'!$H$6,0,10*ROW('Sanitation Data'!H36))),'Data Summary'!DF42="Yes"),OFFSET('Sanitation Data'!$H$6,0,10*ROW('Sanitation Data'!H36)),NA())</f>
        <v>#N/A</v>
      </c>
      <c r="AR42" s="98" t="e">
        <f ca="true">+IF(AND(ISNUMBER(OFFSET('Sanitation Data'!$H$10,0,10*ROW('Sanitation Data'!H36))),'Data Summary'!DG42="Yes"),OFFSET('Sanitation Data'!$H$10,0,10*ROW('Sanitation Data'!H36)),NA())</f>
        <v>#N/A</v>
      </c>
      <c r="AS42" s="98" t="e">
        <f ca="true">+IF(AND(ISNUMBER(OFFSET('Sanitation Data'!$H$11,0,10*ROW('Sanitation Data'!H36))),'Data Summary'!DH42="Yes"),OFFSET('Sanitation Data'!$H$11,0,10*ROW('Sanitation Data'!H36)),NA())</f>
        <v>#N/A</v>
      </c>
      <c r="AT42" s="98" t="e">
        <f ca="true">+IF(AND(ISNUMBER(OFFSET('Sanitation Data'!$H$12,0,10*ROW('Sanitation Data'!H36))),'Data Summary'!DI42="Yes"),OFFSET('Sanitation Data'!$H$12,0,10*ROW('Sanitation Data'!H36)),NA())</f>
        <v>#N/A</v>
      </c>
      <c r="AU42" s="98" t="e">
        <f ca="true">+IF(AND(ISNUMBER(OFFSET('Sanitation Data'!$I$4,0,10*ROW('Sanitation Data'!I36))),'Data Summary'!DJ42="Yes"),100-OFFSET('Sanitation Data'!$I$4,0,10*ROW('Sanitation Data'!I36)),NA())</f>
        <v>#N/A</v>
      </c>
      <c r="AV42" s="98" t="e">
        <f ca="true">+IF(AND(ISNUMBER(OFFSET('Sanitation Data'!$I$6,0,10*ROW('Sanitation Data'!I36))),'Data Summary'!DK42="Yes"),OFFSET('Sanitation Data'!$I$6,0,10*ROW('Sanitation Data'!I36)),NA())</f>
        <v>#N/A</v>
      </c>
      <c r="AW42" s="98" t="e">
        <f ca="true">+IF(AND(ISNUMBER(OFFSET('Sanitation Data'!$I$10,0,10*ROW('Sanitation Data'!I36))),'Data Summary'!DL42="Yes"),OFFSET('Sanitation Data'!$I$10,0,10*ROW('Sanitation Data'!I36)),NA())</f>
        <v>#N/A</v>
      </c>
      <c r="AX42" s="98" t="e">
        <f ca="true">+IF(AND(ISNUMBER(OFFSET('Sanitation Data'!$I$11,0,10*ROW('Sanitation Data'!I36))),'Data Summary'!DM42="Yes"),OFFSET('Sanitation Data'!$I$11,0,10*ROW('Sanitation Data'!I36)),NA())</f>
        <v>#N/A</v>
      </c>
      <c r="AY42" s="98" t="e">
        <f ca="true">+IF(AND(ISNUMBER(OFFSET('Sanitation Data'!$I$12,0,10*ROW('Sanitation Data'!I36))),'Data Summary'!DN42="Yes"),OFFSET('Sanitation Data'!$I$12,0,10*ROW('Sanitation Data'!I36)),NA())</f>
        <v>#N/A</v>
      </c>
      <c r="AZ42" s="99" t="e">
        <f ca="true">+IF(AND(ISNUMBER(OFFSET('Hygiene Data'!$D$5,0,10*ROW('Hygiene Data'!D36))),'Data Summary'!DO42="Yes"),OFFSET('Hygiene Data'!$D$5,0,10*ROW('Hygiene Data'!D36)),NA())</f>
        <v>#N/A</v>
      </c>
      <c r="BA42" s="99" t="e">
        <f ca="true">+IF(AND(ISNUMBER(OFFSET('Hygiene Data'!$D$7,0,10*ROW('Hygiene Data'!D36))),'Data Summary'!DP42="Yes"),OFFSET('Hygiene Data'!$D$7,0,10*ROW('Hygiene Data'!D36)),NA())</f>
        <v>#N/A</v>
      </c>
      <c r="BB42" s="99" t="e">
        <f ca="true">+IF(AND(ISNUMBER(OFFSET('Hygiene Data'!$D$9,0,10*ROW('Hygiene Data'!D36))),'Data Summary'!DQ42="Yes"),OFFSET('Hygiene Data'!$D$9,0,10*ROW('Hygiene Data'!D36)),NA())</f>
        <v>#N/A</v>
      </c>
      <c r="BC42" s="99" t="e">
        <f ca="true">+IF(AND(ISNUMBER(OFFSET('Hygiene Data'!$E$5,0,10*ROW('Hygiene Data'!E36))),'Data Summary'!DR42="Yes"),OFFSET('Hygiene Data'!$E$5,0,10*ROW('Hygiene Data'!E36)),NA())</f>
        <v>#N/A</v>
      </c>
      <c r="BD42" s="99" t="e">
        <f ca="true">+IF(AND(ISNUMBER(OFFSET('Hygiene Data'!$E$7,0,10*ROW('Hygiene Data'!E36))),'Data Summary'!DS42="Yes"),OFFSET('Hygiene Data'!$E$7,0,10*ROW('Hygiene Data'!E36)),NA())</f>
        <v>#N/A</v>
      </c>
      <c r="BE42" s="99" t="e">
        <f ca="true">+IF(AND(ISNUMBER(OFFSET('Hygiene Data'!$E$9,0,10*ROW('Hygiene Data'!E36))),'Data Summary'!DT42="Yes"),OFFSET('Hygiene Data'!$E$9,0,10*ROW('Hygiene Data'!E36)),NA())</f>
        <v>#N/A</v>
      </c>
      <c r="BF42" s="99" t="e">
        <f ca="true">+IF(AND(ISNUMBER(OFFSET('Hygiene Data'!$F$5,0,10*ROW('Hygiene Data'!F36))),'Data Summary'!DU42="Yes"),OFFSET('Hygiene Data'!$F$5,0,10*ROW('Hygiene Data'!F36)),NA())</f>
        <v>#N/A</v>
      </c>
      <c r="BG42" s="99" t="e">
        <f ca="true">+IF(AND(ISNUMBER(OFFSET('Hygiene Data'!$F$7,0,10*ROW('Hygiene Data'!F36))),'Data Summary'!DV42="Yes"),OFFSET('Hygiene Data'!$F$7,0,10*ROW('Hygiene Data'!F36)),NA())</f>
        <v>#N/A</v>
      </c>
      <c r="BH42" s="99" t="e">
        <f ca="true">+IF(AND(ISNUMBER(OFFSET('Hygiene Data'!$F$9,0,10*ROW('Hygiene Data'!F36))),'Data Summary'!DW42="Yes"),OFFSET('Hygiene Data'!$F$9,0,10*ROW('Hygiene Data'!F36)),NA())</f>
        <v>#N/A</v>
      </c>
      <c r="BI42" s="99" t="e">
        <f ca="true">+IF(AND(ISNUMBER(OFFSET('Hygiene Data'!$G$5,0,10*ROW('Hygiene Data'!G36))),'Data Summary'!DX42="Yes"),OFFSET('Hygiene Data'!$G$5,0,10*ROW('Hygiene Data'!G36)),NA())</f>
        <v>#N/A</v>
      </c>
      <c r="BJ42" s="99" t="e">
        <f ca="true">+IF(AND(ISNUMBER(OFFSET('Hygiene Data'!$G$7,0,10*ROW('Hygiene Data'!G36))),'Data Summary'!DY42="Yes"),OFFSET('Hygiene Data'!$G$7,0,10*ROW('Hygiene Data'!G36)),NA())</f>
        <v>#N/A</v>
      </c>
      <c r="BK42" s="99" t="e">
        <f ca="true">+IF(AND(ISNUMBER(OFFSET('Hygiene Data'!$G$9,0,10*ROW('Hygiene Data'!G36))),'Data Summary'!DZ42="Yes"),OFFSET('Hygiene Data'!$G$9,0,10*ROW('Hygiene Data'!G36)),NA())</f>
        <v>#N/A</v>
      </c>
      <c r="BL42" s="99" t="e">
        <f ca="true">+IF(AND(ISNUMBER(OFFSET('Hygiene Data'!$H$5,0,10*ROW('Hygiene Data'!H36))),'Data Summary'!EA42="Yes"),OFFSET('Hygiene Data'!$H$5,0,10*ROW('Hygiene Data'!H36)),NA())</f>
        <v>#N/A</v>
      </c>
      <c r="BM42" s="99" t="e">
        <f ca="true">+IF(AND(ISNUMBER(OFFSET('Hygiene Data'!$H$7,0,10*ROW('Hygiene Data'!H36))),'Data Summary'!EB42="Yes"),OFFSET('Hygiene Data'!$H$7,0,10*ROW('Hygiene Data'!H36)),NA())</f>
        <v>#N/A</v>
      </c>
      <c r="BN42" s="99" t="e">
        <f ca="true">+IF(AND(ISNUMBER(OFFSET('Hygiene Data'!$H$9,0,10*ROW('Hygiene Data'!H36))),'Data Summary'!EC42="Yes"),OFFSET('Hygiene Data'!$H$9,0,10*ROW('Hygiene Data'!H36)),NA())</f>
        <v>#N/A</v>
      </c>
      <c r="BO42" s="99" t="e">
        <f ca="true">+IF(AND(ISNUMBER(OFFSET('Hygiene Data'!$I$5,0,10*ROW('Hygiene Data'!I36))),'Data Summary'!ED42="Yes"),OFFSET('Hygiene Data'!$I$5,0,10*ROW('Hygiene Data'!I36)),NA())</f>
        <v>#N/A</v>
      </c>
      <c r="BP42" s="99" t="e">
        <f ca="true">+IF(AND(ISNUMBER(OFFSET('Hygiene Data'!$I$7,0,10*ROW('Hygiene Data'!I36))),'Data Summary'!EE42="Yes"),OFFSET('Hygiene Data'!$I$7,0,10*ROW('Hygiene Data'!I36)),NA())</f>
        <v>#N/A</v>
      </c>
      <c r="BQ42" s="99" t="e">
        <f ca="true">+IF(AND(ISNUMBER(OFFSET('Hygiene Data'!$I$9,0,10*ROW('Hygiene Data'!I36))),'Data Summary'!EF42="Yes"),OFFSET('Hygiene Data'!$I$9,0,10*ROW('Hygiene Data'!I36)),NA())</f>
        <v>#N/A</v>
      </c>
    </row>
    <row xmlns:x14ac="http://schemas.microsoft.com/office/spreadsheetml/2009/9/ac" r="43" x14ac:dyDescent="0.2">
      <c r="A43" s="363" t="str">
        <f ca="true">+RIGHT('Data Summary'!A43,LEN('Data Summary'!A43)-9)</f>
        <v>EMIS</v>
      </c>
      <c r="B43" s="38" t="str">
        <f ca="true">+IF(ISTEXT('Data Summary'!B43),'Data Summary'!B43,"")</f>
        <v>EMIS</v>
      </c>
      <c r="C43" s="361">
        <f ca="true">+VALUE('Data Summary'!C43)</f>
        <v>2020</v>
      </c>
      <c r="D43" s="97">
        <f ca="true">+IF(AND(ISNUMBER(OFFSET('Water Data'!$D$4,0,10*ROW('Water Data'!D37))),'Data Summary'!BS43="Yes"),100-OFFSET('Water Data'!$D$4,0,10*ROW('Water Data'!D37)),NA())</f>
        <v>97.149315384676612</v>
      </c>
      <c r="E43" s="97">
        <f ca="true">+IF(AND(ISNUMBER(OFFSET('Water Data'!$D$6,0,10*ROW('Water Data'!D37))),'Data Summary'!BT43="Yes"),OFFSET('Water Data'!$D$6,0,10*ROW('Water Data'!D37)),NA())</f>
        <v>91.392298774033165</v>
      </c>
      <c r="F43" s="97">
        <f ca="true">+IF(AND(ISNUMBER(OFFSET('Water Data'!$D$9,0,10*ROW('Water Data'!D37))),'Data Summary'!BU43="Yes"),OFFSET('Water Data'!$D$9,0,10*ROW('Water Data'!D37)),NA())</f>
        <v>89.532910631814246</v>
      </c>
      <c r="G43" s="97">
        <f ca="true">+IF(AND(ISNUMBER(OFFSET('Water Data'!$E$4,0,10*ROW('Water Data'!E37))),'Data Summary'!BV43="Yes"),100-OFFSET('Water Data'!$E$4,0,10*ROW('Water Data'!E37)),NA())</f>
        <v>98.735968446366911</v>
      </c>
      <c r="H43" s="97">
        <f ca="true">+IF(AND(ISNUMBER(OFFSET('Water Data'!$E$6,0,10*ROW('Water Data'!E37))),'Data Summary'!BW43="Yes"),OFFSET('Water Data'!$E$6,0,10*ROW('Water Data'!E37)),NA())</f>
        <v>92.753691074054444</v>
      </c>
      <c r="I43" s="97">
        <f ca="true">+IF(AND(ISNUMBER(OFFSET('Water Data'!$E$9,0,10*ROW('Water Data'!E37))),'Data Summary'!BX43="Yes"),OFFSET('Water Data'!$E$9,0,10*ROW('Water Data'!E37)),NA())</f>
        <v>90.997166298625999</v>
      </c>
      <c r="J43" s="97">
        <f ca="true">+IF(AND(ISNUMBER(OFFSET('Water Data'!$F$4,0,10*ROW('Water Data'!F37))),'Data Summary'!BY43="Yes"),100-OFFSET('Water Data'!$F$4,0,10*ROW('Water Data'!F37)),NA())</f>
        <v>96.834895840753504</v>
      </c>
      <c r="K43" s="97">
        <f ca="true">+IF(AND(ISNUMBER(OFFSET('Water Data'!$F$6,0,10*ROW('Water Data'!F37))),'Data Summary'!BZ43="Yes"),OFFSET('Water Data'!$F$6,0,10*ROW('Water Data'!F37)),NA())</f>
        <v>91.152011219333119</v>
      </c>
      <c r="L43" s="97">
        <f ca="true">+IF(AND(ISNUMBER(OFFSET('Water Data'!$F$9,0,10*ROW('Water Data'!F37))),'Data Summary'!CA43="Yes"),OFFSET('Water Data'!$F$9,0,10*ROW('Water Data'!F37)),NA())</f>
        <v>89.270812951447468</v>
      </c>
      <c r="M43" s="97" t="e">
        <f ca="true">+IF(AND(ISNUMBER(OFFSET('Water Data'!$G$4,0,10*ROW('Water Data'!G37))),'Data Summary'!CB43="Yes"),100-OFFSET('Water Data'!$G$4,0,10*ROW('Water Data'!G37)),NA())</f>
        <v>#N/A</v>
      </c>
      <c r="N43" s="97" t="e">
        <f ca="true">+IF(AND(ISNUMBER(OFFSET('Water Data'!$G$6,0,10*ROW('Water Data'!G37))),'Data Summary'!CC43="Yes"),OFFSET('Water Data'!$G$6,0,10*ROW('Water Data'!G37)),NA())</f>
        <v>#N/A</v>
      </c>
      <c r="O43" s="97" t="e">
        <f ca="true">+IF(AND(ISNUMBER(OFFSET('Water Data'!$G$9,0,10*ROW('Water Data'!G37))),'Data Summary'!CD43="Yes"),OFFSET('Water Data'!$G$9,0,10*ROW('Water Data'!G37)),NA())</f>
        <v>#N/A</v>
      </c>
      <c r="P43" s="97">
        <f ca="true">+IF(AND(ISNUMBER(OFFSET('Water Data'!$H$4,0,10*ROW('Water Data'!H37))),'Data Summary'!CE43="Yes"),100-OFFSET('Water Data'!$H$4,0,10*ROW('Water Data'!H37)),NA())</f>
        <v>97.120262314991407</v>
      </c>
      <c r="Q43" s="97">
        <f ca="true">+IF(AND(ISNUMBER(OFFSET('Water Data'!$H$6,0,10*ROW('Water Data'!H37))),'Data Summary'!CF43="Yes"),OFFSET('Water Data'!$H$6,0,10*ROW('Water Data'!H37)),NA())</f>
        <v>91.392298774033165</v>
      </c>
      <c r="R43" s="97">
        <f ca="true">+IF(AND(ISNUMBER(OFFSET('Water Data'!$H$9,0,10*ROW('Water Data'!H37))),'Data Summary'!CG43="Yes"),OFFSET('Water Data'!$H$9,0,10*ROW('Water Data'!H37)),NA())</f>
        <v>89.544185291967338</v>
      </c>
      <c r="S43" s="97">
        <f ca="true">+IF(AND(ISNUMBER(OFFSET('Water Data'!$I$4,0,10*ROW('Water Data'!I37))),'Data Summary'!CH43="Yes"),100-OFFSET('Water Data'!$I$4,0,10*ROW('Water Data'!I37)),NA())</f>
        <v>98.816013395384431</v>
      </c>
      <c r="T43" s="97">
        <f ca="true">+IF(AND(ISNUMBER(OFFSET('Water Data'!$I$6,0,10*ROW('Water Data'!I37))),'Data Summary'!CI43="Yes"),OFFSET('Water Data'!$I$6,0,10*ROW('Water Data'!I37)),NA())</f>
        <v>89.388283184807506</v>
      </c>
      <c r="U43" s="97">
        <f ca="true">+IF(AND(ISNUMBER(OFFSET('Water Data'!$I$9,0,10*ROW('Water Data'!I37))),'Data Summary'!CJ43="Yes"),OFFSET('Water Data'!$I$9,0,10*ROW('Water Data'!I37)),NA())</f>
        <v>87.759490256333507</v>
      </c>
      <c r="V43" s="98">
        <f ca="true">+IF(AND(ISNUMBER(OFFSET('Sanitation Data'!$D$4,0,10*ROW('Sanitation Data'!D37))),'Data Summary'!CK43="Yes"),100-OFFSET('Sanitation Data'!$D$4,0,10*ROW('Sanitation Data'!D37)),NA())</f>
        <v>98.12</v>
      </c>
      <c r="W43" s="98">
        <f ca="true">+IF(AND(ISNUMBER(OFFSET('Sanitation Data'!$D$6,0,10*ROW('Sanitation Data'!D37))),'Data Summary'!CL43="Yes"),OFFSET('Sanitation Data'!$D$6,0,10*ROW('Sanitation Data'!D37)),NA())</f>
        <v>81.265030674846642</v>
      </c>
      <c r="X43" s="98" t="e">
        <f ca="true">+IF(AND(ISNUMBER(OFFSET('Sanitation Data'!$D$10,0,10*ROW('Sanitation Data'!D37))),'Data Summary'!CM43="Yes"),OFFSET('Sanitation Data'!$D$10,0,10*ROW('Sanitation Data'!D37)),NA())</f>
        <v>#N/A</v>
      </c>
      <c r="Y43" s="98" t="e">
        <f ca="true">+IF(AND(ISNUMBER(OFFSET('Sanitation Data'!$D$11,0,10*ROW('Sanitation Data'!D37))),'Data Summary'!CN43="Yes"),OFFSET('Sanitation Data'!$D$11,0,10*ROW('Sanitation Data'!D37)),NA())</f>
        <v>#N/A</v>
      </c>
      <c r="Z43" s="98">
        <f ca="true">+IF(AND(ISNUMBER(OFFSET('Sanitation Data'!$D$12,0,10*ROW('Sanitation Data'!D37))),'Data Summary'!CO43="Yes"),OFFSET('Sanitation Data'!$D$12,0,10*ROW('Sanitation Data'!D37)),NA())</f>
        <v>77.154142360999515</v>
      </c>
      <c r="AA43" s="98">
        <f ca="true">+IF(AND(ISNUMBER(OFFSET('Sanitation Data'!$E$4,0,10*ROW('Sanitation Data'!E37))),'Data Summary'!CP43="Yes"),100-OFFSET('Sanitation Data'!$E$4,0,10*ROW('Sanitation Data'!E37)),NA())</f>
        <v>98.393092224199052</v>
      </c>
      <c r="AB43" s="98">
        <f ca="true">+IF(AND(ISNUMBER(OFFSET('Sanitation Data'!$E$6,0,10*ROW('Sanitation Data'!E37))),'Data Summary'!CQ43="Yes"),OFFSET('Sanitation Data'!$E$6,0,10*ROW('Sanitation Data'!E37)),NA())</f>
        <v>85.146778912522308</v>
      </c>
      <c r="AC43" s="98" t="e">
        <f ca="true">+IF(AND(ISNUMBER(OFFSET('Sanitation Data'!$E$10,0,10*ROW('Sanitation Data'!E37))),'Data Summary'!CR43="Yes"),OFFSET('Sanitation Data'!$E$10,0,10*ROW('Sanitation Data'!E37)),NA())</f>
        <v>#N/A</v>
      </c>
      <c r="AD43" s="98" t="e">
        <f ca="true">+IF(AND(ISNUMBER(OFFSET('Sanitation Data'!$E$11,0,10*ROW('Sanitation Data'!E37))),'Data Summary'!CS43="Yes"),OFFSET('Sanitation Data'!$E$11,0,10*ROW('Sanitation Data'!E37)),NA())</f>
        <v>#N/A</v>
      </c>
      <c r="AE43" s="98">
        <f ca="true">+IF(AND(ISNUMBER(OFFSET('Sanitation Data'!$E$12,0,10*ROW('Sanitation Data'!E37))),'Data Summary'!CT43="Yes"),OFFSET('Sanitation Data'!$E$12,0,10*ROW('Sanitation Data'!E37)),NA())</f>
        <v>83.190742259504503</v>
      </c>
      <c r="AF43" s="98">
        <f ca="true">+IF(AND(ISNUMBER(OFFSET('Sanitation Data'!$F$4,0,10*ROW('Sanitation Data'!F37))),'Data Summary'!CU43="Yes"),100-OFFSET('Sanitation Data'!$F$4,0,10*ROW('Sanitation Data'!F37)),NA())</f>
        <v>97.636660713830551</v>
      </c>
      <c r="AG43" s="98">
        <f ca="true">+IF(AND(ISNUMBER(OFFSET('Sanitation Data'!$F$6,0,10*ROW('Sanitation Data'!F37))),'Data Summary'!CV43="Yes"),OFFSET('Sanitation Data'!$F$6,0,10*ROW('Sanitation Data'!F37)),NA())</f>
        <v>79.022114507394065</v>
      </c>
      <c r="AH43" s="98" t="e">
        <f ca="true">+IF(AND(ISNUMBER(OFFSET('Sanitation Data'!$F$10,0,10*ROW('Sanitation Data'!F37))),'Data Summary'!CW43="Yes"),OFFSET('Sanitation Data'!$F$10,0,10*ROW('Sanitation Data'!F37)),NA())</f>
        <v>#N/A</v>
      </c>
      <c r="AI43" s="98" t="e">
        <f ca="true">+IF(AND(ISNUMBER(OFFSET('Sanitation Data'!$F$11,0,10*ROW('Sanitation Data'!F37))),'Data Summary'!CX43="Yes"),OFFSET('Sanitation Data'!$F$11,0,10*ROW('Sanitation Data'!F37)),NA())</f>
        <v>#N/A</v>
      </c>
      <c r="AJ43" s="98">
        <f ca="true">+IF(AND(ISNUMBER(OFFSET('Sanitation Data'!$F$12,0,10*ROW('Sanitation Data'!F37))),'Data Summary'!CY43="Yes"),OFFSET('Sanitation Data'!$F$12,0,10*ROW('Sanitation Data'!F37)),NA())</f>
        <v>74.942292476698086</v>
      </c>
      <c r="AK43" s="98" t="e">
        <f ca="true">+IF(AND(ISNUMBER(OFFSET('Sanitation Data'!$G$4,0,10*ROW('Sanitation Data'!G37))),'Data Summary'!CZ43="Yes"),100-OFFSET('Sanitation Data'!$G$4,0,10*ROW('Sanitation Data'!G37)),NA())</f>
        <v>#N/A</v>
      </c>
      <c r="AL43" s="98" t="e">
        <f ca="true">+IF(AND(ISNUMBER(OFFSET('Sanitation Data'!$G$6,0,10*ROW('Sanitation Data'!G37))),'Data Summary'!DA43="Yes"),OFFSET('Sanitation Data'!$G$6,0,10*ROW('Sanitation Data'!G37)),NA())</f>
        <v>#N/A</v>
      </c>
      <c r="AM43" s="98" t="e">
        <f ca="true">+IF(AND(ISNUMBER(OFFSET('Sanitation Data'!$G$10,0,10*ROW('Sanitation Data'!G37))),'Data Summary'!DB43="Yes"),OFFSET('Sanitation Data'!$G$10,0,10*ROW('Sanitation Data'!G37)),NA())</f>
        <v>#N/A</v>
      </c>
      <c r="AN43" s="98" t="e">
        <f ca="true">+IF(AND(ISNUMBER(OFFSET('Sanitation Data'!$G$11,0,10*ROW('Sanitation Data'!G37))),'Data Summary'!DC43="Yes"),OFFSET('Sanitation Data'!$G$11,0,10*ROW('Sanitation Data'!G37)),NA())</f>
        <v>#N/A</v>
      </c>
      <c r="AO43" s="98" t="e">
        <f ca="true">+IF(AND(ISNUMBER(OFFSET('Sanitation Data'!$G$12,0,10*ROW('Sanitation Data'!G37))),'Data Summary'!DD43="Yes"),OFFSET('Sanitation Data'!$G$12,0,10*ROW('Sanitation Data'!G37)),NA())</f>
        <v>#N/A</v>
      </c>
      <c r="AP43" s="98">
        <f ca="true">+IF(AND(ISNUMBER(OFFSET('Sanitation Data'!$H$4,0,10*ROW('Sanitation Data'!H37))),'Data Summary'!DE43="Yes"),100-OFFSET('Sanitation Data'!$H$4,0,10*ROW('Sanitation Data'!H37)),NA())</f>
        <v>97.800967034779489</v>
      </c>
      <c r="AQ43" s="98">
        <f ca="true">+IF(AND(ISNUMBER(OFFSET('Sanitation Data'!$H$6,0,10*ROW('Sanitation Data'!H37))),'Data Summary'!DF43="Yes"),OFFSET('Sanitation Data'!$H$6,0,10*ROW('Sanitation Data'!H37)),NA())</f>
        <v>81.00080091837566</v>
      </c>
      <c r="AR43" s="98" t="e">
        <f ca="true">+IF(AND(ISNUMBER(OFFSET('Sanitation Data'!$H$10,0,10*ROW('Sanitation Data'!H37))),'Data Summary'!DG43="Yes"),OFFSET('Sanitation Data'!$H$10,0,10*ROW('Sanitation Data'!H37)),NA())</f>
        <v>#N/A</v>
      </c>
      <c r="AS43" s="98" t="e">
        <f ca="true">+IF(AND(ISNUMBER(OFFSET('Sanitation Data'!$H$11,0,10*ROW('Sanitation Data'!H37))),'Data Summary'!DH43="Yes"),OFFSET('Sanitation Data'!$H$11,0,10*ROW('Sanitation Data'!H37)),NA())</f>
        <v>#N/A</v>
      </c>
      <c r="AT43" s="98">
        <f ca="true">+IF(AND(ISNUMBER(OFFSET('Sanitation Data'!$H$12,0,10*ROW('Sanitation Data'!H37))),'Data Summary'!DI43="Yes"),OFFSET('Sanitation Data'!$H$12,0,10*ROW('Sanitation Data'!H37)),NA())</f>
        <v>77.104736877666255</v>
      </c>
      <c r="AU43" s="98">
        <f ca="true">+IF(AND(ISNUMBER(OFFSET('Sanitation Data'!$I$4,0,10*ROW('Sanitation Data'!I37))),'Data Summary'!DJ43="Yes"),100-OFFSET('Sanitation Data'!$I$4,0,10*ROW('Sanitation Data'!I37)),NA())</f>
        <v>98.395992259112703</v>
      </c>
      <c r="AV43" s="98">
        <f ca="true">+IF(AND(ISNUMBER(OFFSET('Sanitation Data'!$I$6,0,10*ROW('Sanitation Data'!I37))),'Data Summary'!DK43="Yes"),OFFSET('Sanitation Data'!$I$6,0,10*ROW('Sanitation Data'!I37)),NA())</f>
        <v>80.082985145303269</v>
      </c>
      <c r="AW43" s="98" t="e">
        <f ca="true">+IF(AND(ISNUMBER(OFFSET('Sanitation Data'!$I$10,0,10*ROW('Sanitation Data'!I37))),'Data Summary'!DL43="Yes"),OFFSET('Sanitation Data'!$I$10,0,10*ROW('Sanitation Data'!I37)),NA())</f>
        <v>#N/A</v>
      </c>
      <c r="AX43" s="98" t="e">
        <f ca="true">+IF(AND(ISNUMBER(OFFSET('Sanitation Data'!$I$11,0,10*ROW('Sanitation Data'!I37))),'Data Summary'!DM43="Yes"),OFFSET('Sanitation Data'!$I$11,0,10*ROW('Sanitation Data'!I37)),NA())</f>
        <v>#N/A</v>
      </c>
      <c r="AY43" s="98">
        <f ca="true">+IF(AND(ISNUMBER(OFFSET('Sanitation Data'!$I$12,0,10*ROW('Sanitation Data'!I37))),'Data Summary'!DN43="Yes"),OFFSET('Sanitation Data'!$I$12,0,10*ROW('Sanitation Data'!I37)),NA())</f>
        <v>78.208932527087441</v>
      </c>
      <c r="AZ43" s="99">
        <f ca="true">+IF(AND(ISNUMBER(OFFSET('Hygiene Data'!$D$5,0,10*ROW('Hygiene Data'!D37))),'Data Summary'!DO43="Yes"),OFFSET('Hygiene Data'!$D$5,0,10*ROW('Hygiene Data'!D37)),NA())</f>
        <v>90.24</v>
      </c>
      <c r="BA43" s="99" t="e">
        <f ca="true">+IF(AND(ISNUMBER(OFFSET('Hygiene Data'!$D$7,0,10*ROW('Hygiene Data'!D37))),'Data Summary'!DP43="Yes"),OFFSET('Hygiene Data'!$D$7,0,10*ROW('Hygiene Data'!D37)),NA())</f>
        <v>#N/A</v>
      </c>
      <c r="BB43" s="99" t="e">
        <f ca="true">+IF(AND(ISNUMBER(OFFSET('Hygiene Data'!$D$9,0,10*ROW('Hygiene Data'!D37))),'Data Summary'!DQ43="Yes"),OFFSET('Hygiene Data'!$D$9,0,10*ROW('Hygiene Data'!D37)),NA())</f>
        <v>#N/A</v>
      </c>
      <c r="BC43" s="99">
        <f ca="true">+IF(AND(ISNUMBER(OFFSET('Hygiene Data'!$E$5,0,10*ROW('Hygiene Data'!E37))),'Data Summary'!DR43="Yes"),OFFSET('Hygiene Data'!$E$5,0,10*ROW('Hygiene Data'!E37)),NA())</f>
        <v>94.025929992460462</v>
      </c>
      <c r="BD43" s="99" t="e">
        <f ca="true">+IF(AND(ISNUMBER(OFFSET('Hygiene Data'!$E$7,0,10*ROW('Hygiene Data'!E37))),'Data Summary'!DS43="Yes"),OFFSET('Hygiene Data'!$E$7,0,10*ROW('Hygiene Data'!E37)),NA())</f>
        <v>#N/A</v>
      </c>
      <c r="BE43" s="99" t="e">
        <f ca="true">+IF(AND(ISNUMBER(OFFSET('Hygiene Data'!$E$9,0,10*ROW('Hygiene Data'!E37))),'Data Summary'!DT43="Yes"),OFFSET('Hygiene Data'!$E$9,0,10*ROW('Hygiene Data'!E37)),NA())</f>
        <v>#N/A</v>
      </c>
      <c r="BF43" s="99">
        <f ca="true">+IF(AND(ISNUMBER(OFFSET('Hygiene Data'!$F$5,0,10*ROW('Hygiene Data'!F37))),'Data Summary'!DU43="Yes"),OFFSET('Hygiene Data'!$F$5,0,10*ROW('Hygiene Data'!F37)),NA())</f>
        <v>89.484854809644162</v>
      </c>
      <c r="BG43" s="99" t="e">
        <f ca="true">+IF(AND(ISNUMBER(OFFSET('Hygiene Data'!$F$7,0,10*ROW('Hygiene Data'!F37))),'Data Summary'!DV43="Yes"),OFFSET('Hygiene Data'!$F$7,0,10*ROW('Hygiene Data'!F37)),NA())</f>
        <v>#N/A</v>
      </c>
      <c r="BH43" s="99" t="e">
        <f ca="true">+IF(AND(ISNUMBER(OFFSET('Hygiene Data'!$F$9,0,10*ROW('Hygiene Data'!F37))),'Data Summary'!DW43="Yes"),OFFSET('Hygiene Data'!$F$9,0,10*ROW('Hygiene Data'!F37)),NA())</f>
        <v>#N/A</v>
      </c>
      <c r="BI43" s="99" t="e">
        <f ca="true">+IF(AND(ISNUMBER(OFFSET('Hygiene Data'!$G$5,0,10*ROW('Hygiene Data'!G37))),'Data Summary'!DX43="Yes"),OFFSET('Hygiene Data'!$G$5,0,10*ROW('Hygiene Data'!G37)),NA())</f>
        <v>#N/A</v>
      </c>
      <c r="BJ43" s="99" t="e">
        <f ca="true">+IF(AND(ISNUMBER(OFFSET('Hygiene Data'!$G$7,0,10*ROW('Hygiene Data'!G37))),'Data Summary'!DY43="Yes"),OFFSET('Hygiene Data'!$G$7,0,10*ROW('Hygiene Data'!G37)),NA())</f>
        <v>#N/A</v>
      </c>
      <c r="BK43" s="99" t="e">
        <f ca="true">+IF(AND(ISNUMBER(OFFSET('Hygiene Data'!$G$9,0,10*ROW('Hygiene Data'!G37))),'Data Summary'!DZ43="Yes"),OFFSET('Hygiene Data'!$G$9,0,10*ROW('Hygiene Data'!G37)),NA())</f>
        <v>#N/A</v>
      </c>
      <c r="BL43" s="99">
        <f ca="true">+IF(AND(ISNUMBER(OFFSET('Hygiene Data'!$H$5,0,10*ROW('Hygiene Data'!H37))),'Data Summary'!EA43="Yes"),OFFSET('Hygiene Data'!$H$5,0,10*ROW('Hygiene Data'!H37)),NA())</f>
        <v>90.393016015498873</v>
      </c>
      <c r="BM43" s="99" t="e">
        <f ca="true">+IF(AND(ISNUMBER(OFFSET('Hygiene Data'!$H$7,0,10*ROW('Hygiene Data'!H37))),'Data Summary'!EB43="Yes"),OFFSET('Hygiene Data'!$H$7,0,10*ROW('Hygiene Data'!H37)),NA())</f>
        <v>#N/A</v>
      </c>
      <c r="BN43" s="99" t="e">
        <f ca="true">+IF(AND(ISNUMBER(OFFSET('Hygiene Data'!$H$9,0,10*ROW('Hygiene Data'!H37))),'Data Summary'!EC43="Yes"),OFFSET('Hygiene Data'!$H$9,0,10*ROW('Hygiene Data'!H37)),NA())</f>
        <v>#N/A</v>
      </c>
      <c r="BO43" s="99">
        <f ca="true">+IF(AND(ISNUMBER(OFFSET('Hygiene Data'!$I$5,0,10*ROW('Hygiene Data'!I37))),'Data Summary'!ED43="Yes"),OFFSET('Hygiene Data'!$I$5,0,10*ROW('Hygiene Data'!I37)),NA())</f>
        <v>93.653737404825904</v>
      </c>
      <c r="BP43" s="99" t="e">
        <f ca="true">+IF(AND(ISNUMBER(OFFSET('Hygiene Data'!$I$7,0,10*ROW('Hygiene Data'!I37))),'Data Summary'!EE43="Yes"),OFFSET('Hygiene Data'!$I$7,0,10*ROW('Hygiene Data'!I37)),NA())</f>
        <v>#N/A</v>
      </c>
      <c r="BQ43" s="99" t="e">
        <f ca="true">+IF(AND(ISNUMBER(OFFSET('Hygiene Data'!$I$9,0,10*ROW('Hygiene Data'!I37))),'Data Summary'!EF43="Yes"),OFFSET('Hygiene Data'!$I$9,0,10*ROW('Hygiene Data'!I37)),NA())</f>
        <v>#N/A</v>
      </c>
    </row>
    <row xmlns:x14ac="http://schemas.microsoft.com/office/spreadsheetml/2009/9/ac" r="44" x14ac:dyDescent="0.2">
      <c r="A44" s="363" t="str">
        <f ca="true">+RIGHT('Data Summary'!A44,LEN('Data Summary'!A44)-9)</f>
        <v>ASER</v>
      </c>
      <c r="B44" s="38" t="str">
        <f ca="true">+IF(ISTEXT('Data Summary'!B44),'Data Summary'!B44,"")</f>
        <v>Survey</v>
      </c>
      <c r="C44" s="361">
        <f ca="true">+VALUE('Data Summary'!C44)</f>
        <v>2021</v>
      </c>
      <c r="D44" s="97" t="e">
        <f ca="true">+IF(AND(ISNUMBER(OFFSET('Water Data'!$D$4,0,10*ROW('Water Data'!D38))),'Data Summary'!BS44="Yes"),100-OFFSET('Water Data'!$D$4,0,10*ROW('Water Data'!D38)),NA())</f>
        <v>#N/A</v>
      </c>
      <c r="E44" s="97" t="e">
        <f ca="true">+IF(AND(ISNUMBER(OFFSET('Water Data'!$D$6,0,10*ROW('Water Data'!D38))),'Data Summary'!BT44="Yes"),OFFSET('Water Data'!$D$6,0,10*ROW('Water Data'!D38)),NA())</f>
        <v>#N/A</v>
      </c>
      <c r="F44" s="97" t="e">
        <f ca="true">+IF(AND(ISNUMBER(OFFSET('Water Data'!$D$9,0,10*ROW('Water Data'!D38))),'Data Summary'!BU44="Yes"),OFFSET('Water Data'!$D$9,0,10*ROW('Water Data'!D38)),NA())</f>
        <v>#N/A</v>
      </c>
      <c r="G44" s="97" t="e">
        <f ca="true">+IF(AND(ISNUMBER(OFFSET('Water Data'!$E$4,0,10*ROW('Water Data'!E38))),'Data Summary'!BV44="Yes"),100-OFFSET('Water Data'!$E$4,0,10*ROW('Water Data'!E38)),NA())</f>
        <v>#N/A</v>
      </c>
      <c r="H44" s="97" t="e">
        <f ca="true">+IF(AND(ISNUMBER(OFFSET('Water Data'!$E$6,0,10*ROW('Water Data'!E38))),'Data Summary'!BW44="Yes"),OFFSET('Water Data'!$E$6,0,10*ROW('Water Data'!E38)),NA())</f>
        <v>#N/A</v>
      </c>
      <c r="I44" s="97" t="e">
        <f ca="true">+IF(AND(ISNUMBER(OFFSET('Water Data'!$E$9,0,10*ROW('Water Data'!E38))),'Data Summary'!BX44="Yes"),OFFSET('Water Data'!$E$9,0,10*ROW('Water Data'!E38)),NA())</f>
        <v>#N/A</v>
      </c>
      <c r="J44" s="97" t="e">
        <f ca="true">+IF(AND(ISNUMBER(OFFSET('Water Data'!$F$4,0,10*ROW('Water Data'!F38))),'Data Summary'!BY44="Yes"),100-OFFSET('Water Data'!$F$4,0,10*ROW('Water Data'!F38)),NA())</f>
        <v>#N/A</v>
      </c>
      <c r="K44" s="97" t="e">
        <f ca="true">+IF(AND(ISNUMBER(OFFSET('Water Data'!$F$6,0,10*ROW('Water Data'!F38))),'Data Summary'!BZ44="Yes"),OFFSET('Water Data'!$F$6,0,10*ROW('Water Data'!F38)),NA())</f>
        <v>#N/A</v>
      </c>
      <c r="L44" s="97" t="e">
        <f ca="true">+IF(AND(ISNUMBER(OFFSET('Water Data'!$F$9,0,10*ROW('Water Data'!F38))),'Data Summary'!CA44="Yes"),OFFSET('Water Data'!$F$9,0,10*ROW('Water Data'!F38)),NA())</f>
        <v>#N/A</v>
      </c>
      <c r="M44" s="97" t="e">
        <f ca="true">+IF(AND(ISNUMBER(OFFSET('Water Data'!$G$4,0,10*ROW('Water Data'!G38))),'Data Summary'!CB44="Yes"),100-OFFSET('Water Data'!$G$4,0,10*ROW('Water Data'!G38)),NA())</f>
        <v>#N/A</v>
      </c>
      <c r="N44" s="97" t="e">
        <f ca="true">+IF(AND(ISNUMBER(OFFSET('Water Data'!$G$6,0,10*ROW('Water Data'!G38))),'Data Summary'!CC44="Yes"),OFFSET('Water Data'!$G$6,0,10*ROW('Water Data'!G38)),NA())</f>
        <v>#N/A</v>
      </c>
      <c r="O44" s="97" t="e">
        <f ca="true">+IF(AND(ISNUMBER(OFFSET('Water Data'!$G$9,0,10*ROW('Water Data'!G38))),'Data Summary'!CD44="Yes"),OFFSET('Water Data'!$G$9,0,10*ROW('Water Data'!G38)),NA())</f>
        <v>#N/A</v>
      </c>
      <c r="P44" s="97" t="e">
        <f ca="true">+IF(AND(ISNUMBER(OFFSET('Water Data'!$H$4,0,10*ROW('Water Data'!H38))),'Data Summary'!CE44="Yes"),100-OFFSET('Water Data'!$H$4,0,10*ROW('Water Data'!H38)),NA())</f>
        <v>#N/A</v>
      </c>
      <c r="Q44" s="97" t="e">
        <f ca="true">+IF(AND(ISNUMBER(OFFSET('Water Data'!$H$6,0,10*ROW('Water Data'!H38))),'Data Summary'!CF44="Yes"),OFFSET('Water Data'!$H$6,0,10*ROW('Water Data'!H38)),NA())</f>
        <v>#N/A</v>
      </c>
      <c r="R44" s="97" t="e">
        <f ca="true">+IF(AND(ISNUMBER(OFFSET('Water Data'!$H$9,0,10*ROW('Water Data'!H38))),'Data Summary'!CG44="Yes"),OFFSET('Water Data'!$H$9,0,10*ROW('Water Data'!H38)),NA())</f>
        <v>#N/A</v>
      </c>
      <c r="S44" s="97" t="e">
        <f ca="true">+IF(AND(ISNUMBER(OFFSET('Water Data'!$I$4,0,10*ROW('Water Data'!I38))),'Data Summary'!CH44="Yes"),100-OFFSET('Water Data'!$I$4,0,10*ROW('Water Data'!I38)),NA())</f>
        <v>#N/A</v>
      </c>
      <c r="T44" s="97" t="e">
        <f ca="true">+IF(AND(ISNUMBER(OFFSET('Water Data'!$I$6,0,10*ROW('Water Data'!I38))),'Data Summary'!CI44="Yes"),OFFSET('Water Data'!$I$6,0,10*ROW('Water Data'!I38)),NA())</f>
        <v>#N/A</v>
      </c>
      <c r="U44" s="97" t="e">
        <f ca="true">+IF(AND(ISNUMBER(OFFSET('Water Data'!$I$9,0,10*ROW('Water Data'!I38))),'Data Summary'!CJ44="Yes"),OFFSET('Water Data'!$I$9,0,10*ROW('Water Data'!I38)),NA())</f>
        <v>#N/A</v>
      </c>
      <c r="V44" s="98" t="e">
        <f ca="true">+IF(AND(ISNUMBER(OFFSET('Sanitation Data'!$D$4,0,10*ROW('Sanitation Data'!D38))),'Data Summary'!CK44="Yes"),100-OFFSET('Sanitation Data'!$D$4,0,10*ROW('Sanitation Data'!D38)),NA())</f>
        <v>#N/A</v>
      </c>
      <c r="W44" s="98" t="e">
        <f ca="true">+IF(AND(ISNUMBER(OFFSET('Sanitation Data'!$D$6,0,10*ROW('Sanitation Data'!D38))),'Data Summary'!CL44="Yes"),OFFSET('Sanitation Data'!$D$6,0,10*ROW('Sanitation Data'!D38)),NA())</f>
        <v>#N/A</v>
      </c>
      <c r="X44" s="98" t="e">
        <f ca="true">+IF(AND(ISNUMBER(OFFSET('Sanitation Data'!$D$10,0,10*ROW('Sanitation Data'!D38))),'Data Summary'!CM44="Yes"),OFFSET('Sanitation Data'!$D$10,0,10*ROW('Sanitation Data'!D38)),NA())</f>
        <v>#N/A</v>
      </c>
      <c r="Y44" s="98" t="e">
        <f ca="true">+IF(AND(ISNUMBER(OFFSET('Sanitation Data'!$D$11,0,10*ROW('Sanitation Data'!D38))),'Data Summary'!CN44="Yes"),OFFSET('Sanitation Data'!$D$11,0,10*ROW('Sanitation Data'!D38)),NA())</f>
        <v>#N/A</v>
      </c>
      <c r="Z44" s="98" t="e">
        <f ca="true">+IF(AND(ISNUMBER(OFFSET('Sanitation Data'!$D$12,0,10*ROW('Sanitation Data'!D38))),'Data Summary'!CO44="Yes"),OFFSET('Sanitation Data'!$D$12,0,10*ROW('Sanitation Data'!D38)),NA())</f>
        <v>#N/A</v>
      </c>
      <c r="AA44" s="98" t="e">
        <f ca="true">+IF(AND(ISNUMBER(OFFSET('Sanitation Data'!$E$4,0,10*ROW('Sanitation Data'!E38))),'Data Summary'!CP44="Yes"),100-OFFSET('Sanitation Data'!$E$4,0,10*ROW('Sanitation Data'!E38)),NA())</f>
        <v>#N/A</v>
      </c>
      <c r="AB44" s="98" t="e">
        <f ca="true">+IF(AND(ISNUMBER(OFFSET('Sanitation Data'!$E$6,0,10*ROW('Sanitation Data'!E38))),'Data Summary'!CQ44="Yes"),OFFSET('Sanitation Data'!$E$6,0,10*ROW('Sanitation Data'!E38)),NA())</f>
        <v>#N/A</v>
      </c>
      <c r="AC44" s="98" t="e">
        <f ca="true">+IF(AND(ISNUMBER(OFFSET('Sanitation Data'!$E$10,0,10*ROW('Sanitation Data'!E38))),'Data Summary'!CR44="Yes"),OFFSET('Sanitation Data'!$E$10,0,10*ROW('Sanitation Data'!E38)),NA())</f>
        <v>#N/A</v>
      </c>
      <c r="AD44" s="98" t="e">
        <f ca="true">+IF(AND(ISNUMBER(OFFSET('Sanitation Data'!$E$11,0,10*ROW('Sanitation Data'!E38))),'Data Summary'!CS44="Yes"),OFFSET('Sanitation Data'!$E$11,0,10*ROW('Sanitation Data'!E38)),NA())</f>
        <v>#N/A</v>
      </c>
      <c r="AE44" s="98" t="e">
        <f ca="true">+IF(AND(ISNUMBER(OFFSET('Sanitation Data'!$E$12,0,10*ROW('Sanitation Data'!E38))),'Data Summary'!CT44="Yes"),OFFSET('Sanitation Data'!$E$12,0,10*ROW('Sanitation Data'!E38)),NA())</f>
        <v>#N/A</v>
      </c>
      <c r="AF44" s="98" t="e">
        <f ca="true">+IF(AND(ISNUMBER(OFFSET('Sanitation Data'!$F$4,0,10*ROW('Sanitation Data'!F38))),'Data Summary'!CU44="Yes"),100-OFFSET('Sanitation Data'!$F$4,0,10*ROW('Sanitation Data'!F38)),NA())</f>
        <v>#N/A</v>
      </c>
      <c r="AG44" s="98" t="e">
        <f ca="true">+IF(AND(ISNUMBER(OFFSET('Sanitation Data'!$F$6,0,10*ROW('Sanitation Data'!F38))),'Data Summary'!CV44="Yes"),OFFSET('Sanitation Data'!$F$6,0,10*ROW('Sanitation Data'!F38)),NA())</f>
        <v>#N/A</v>
      </c>
      <c r="AH44" s="98" t="e">
        <f ca="true">+IF(AND(ISNUMBER(OFFSET('Sanitation Data'!$F$10,0,10*ROW('Sanitation Data'!F38))),'Data Summary'!CW44="Yes"),OFFSET('Sanitation Data'!$F$10,0,10*ROW('Sanitation Data'!F38)),NA())</f>
        <v>#N/A</v>
      </c>
      <c r="AI44" s="98" t="e">
        <f ca="true">+IF(AND(ISNUMBER(OFFSET('Sanitation Data'!$F$11,0,10*ROW('Sanitation Data'!F38))),'Data Summary'!CX44="Yes"),OFFSET('Sanitation Data'!$F$11,0,10*ROW('Sanitation Data'!F38)),NA())</f>
        <v>#N/A</v>
      </c>
      <c r="AJ44" s="98" t="e">
        <f ca="true">+IF(AND(ISNUMBER(OFFSET('Sanitation Data'!$F$12,0,10*ROW('Sanitation Data'!F38))),'Data Summary'!CY44="Yes"),OFFSET('Sanitation Data'!$F$12,0,10*ROW('Sanitation Data'!F38)),NA())</f>
        <v>#N/A</v>
      </c>
      <c r="AK44" s="98" t="e">
        <f ca="true">+IF(AND(ISNUMBER(OFFSET('Sanitation Data'!$G$4,0,10*ROW('Sanitation Data'!G38))),'Data Summary'!CZ44="Yes"),100-OFFSET('Sanitation Data'!$G$4,0,10*ROW('Sanitation Data'!G38)),NA())</f>
        <v>#N/A</v>
      </c>
      <c r="AL44" s="98" t="e">
        <f ca="true">+IF(AND(ISNUMBER(OFFSET('Sanitation Data'!$G$6,0,10*ROW('Sanitation Data'!G38))),'Data Summary'!DA44="Yes"),OFFSET('Sanitation Data'!$G$6,0,10*ROW('Sanitation Data'!G38)),NA())</f>
        <v>#N/A</v>
      </c>
      <c r="AM44" s="98" t="e">
        <f ca="true">+IF(AND(ISNUMBER(OFFSET('Sanitation Data'!$G$10,0,10*ROW('Sanitation Data'!G38))),'Data Summary'!DB44="Yes"),OFFSET('Sanitation Data'!$G$10,0,10*ROW('Sanitation Data'!G38)),NA())</f>
        <v>#N/A</v>
      </c>
      <c r="AN44" s="98" t="e">
        <f ca="true">+IF(AND(ISNUMBER(OFFSET('Sanitation Data'!$G$11,0,10*ROW('Sanitation Data'!G38))),'Data Summary'!DC44="Yes"),OFFSET('Sanitation Data'!$G$11,0,10*ROW('Sanitation Data'!G38)),NA())</f>
        <v>#N/A</v>
      </c>
      <c r="AO44" s="98" t="e">
        <f ca="true">+IF(AND(ISNUMBER(OFFSET('Sanitation Data'!$G$12,0,10*ROW('Sanitation Data'!G38))),'Data Summary'!DD44="Yes"),OFFSET('Sanitation Data'!$G$12,0,10*ROW('Sanitation Data'!G38)),NA())</f>
        <v>#N/A</v>
      </c>
      <c r="AP44" s="98" t="e">
        <f ca="true">+IF(AND(ISNUMBER(OFFSET('Sanitation Data'!$H$4,0,10*ROW('Sanitation Data'!H38))),'Data Summary'!DE44="Yes"),100-OFFSET('Sanitation Data'!$H$4,0,10*ROW('Sanitation Data'!H38)),NA())</f>
        <v>#N/A</v>
      </c>
      <c r="AQ44" s="98" t="e">
        <f ca="true">+IF(AND(ISNUMBER(OFFSET('Sanitation Data'!$H$6,0,10*ROW('Sanitation Data'!H38))),'Data Summary'!DF44="Yes"),OFFSET('Sanitation Data'!$H$6,0,10*ROW('Sanitation Data'!H38)),NA())</f>
        <v>#N/A</v>
      </c>
      <c r="AR44" s="98" t="e">
        <f ca="true">+IF(AND(ISNUMBER(OFFSET('Sanitation Data'!$H$10,0,10*ROW('Sanitation Data'!H38))),'Data Summary'!DG44="Yes"),OFFSET('Sanitation Data'!$H$10,0,10*ROW('Sanitation Data'!H38)),NA())</f>
        <v>#N/A</v>
      </c>
      <c r="AS44" s="98" t="e">
        <f ca="true">+IF(AND(ISNUMBER(OFFSET('Sanitation Data'!$H$11,0,10*ROW('Sanitation Data'!H38))),'Data Summary'!DH44="Yes"),OFFSET('Sanitation Data'!$H$11,0,10*ROW('Sanitation Data'!H38)),NA())</f>
        <v>#N/A</v>
      </c>
      <c r="AT44" s="98" t="e">
        <f ca="true">+IF(AND(ISNUMBER(OFFSET('Sanitation Data'!$H$12,0,10*ROW('Sanitation Data'!H38))),'Data Summary'!DI44="Yes"),OFFSET('Sanitation Data'!$H$12,0,10*ROW('Sanitation Data'!H38)),NA())</f>
        <v>#N/A</v>
      </c>
      <c r="AU44" s="98" t="e">
        <f ca="true">+IF(AND(ISNUMBER(OFFSET('Sanitation Data'!$I$4,0,10*ROW('Sanitation Data'!I38))),'Data Summary'!DJ44="Yes"),100-OFFSET('Sanitation Data'!$I$4,0,10*ROW('Sanitation Data'!I38)),NA())</f>
        <v>#N/A</v>
      </c>
      <c r="AV44" s="98" t="e">
        <f ca="true">+IF(AND(ISNUMBER(OFFSET('Sanitation Data'!$I$6,0,10*ROW('Sanitation Data'!I38))),'Data Summary'!DK44="Yes"),OFFSET('Sanitation Data'!$I$6,0,10*ROW('Sanitation Data'!I38)),NA())</f>
        <v>#N/A</v>
      </c>
      <c r="AW44" s="98" t="e">
        <f ca="true">+IF(AND(ISNUMBER(OFFSET('Sanitation Data'!$I$10,0,10*ROW('Sanitation Data'!I38))),'Data Summary'!DL44="Yes"),OFFSET('Sanitation Data'!$I$10,0,10*ROW('Sanitation Data'!I38)),NA())</f>
        <v>#N/A</v>
      </c>
      <c r="AX44" s="98" t="e">
        <f ca="true">+IF(AND(ISNUMBER(OFFSET('Sanitation Data'!$I$11,0,10*ROW('Sanitation Data'!I38))),'Data Summary'!DM44="Yes"),OFFSET('Sanitation Data'!$I$11,0,10*ROW('Sanitation Data'!I38)),NA())</f>
        <v>#N/A</v>
      </c>
      <c r="AY44" s="98" t="e">
        <f ca="true">+IF(AND(ISNUMBER(OFFSET('Sanitation Data'!$I$12,0,10*ROW('Sanitation Data'!I38))),'Data Summary'!DN44="Yes"),OFFSET('Sanitation Data'!$I$12,0,10*ROW('Sanitation Data'!I38)),NA())</f>
        <v>#N/A</v>
      </c>
      <c r="AZ44" s="99" t="e">
        <f ca="true">+IF(AND(ISNUMBER(OFFSET('Hygiene Data'!$D$5,0,10*ROW('Hygiene Data'!D38))),'Data Summary'!DO44="Yes"),OFFSET('Hygiene Data'!$D$5,0,10*ROW('Hygiene Data'!D38)),NA())</f>
        <v>#N/A</v>
      </c>
      <c r="BA44" s="99" t="e">
        <f ca="true">+IF(AND(ISNUMBER(OFFSET('Hygiene Data'!$D$7,0,10*ROW('Hygiene Data'!D38))),'Data Summary'!DP44="Yes"),OFFSET('Hygiene Data'!$D$7,0,10*ROW('Hygiene Data'!D38)),NA())</f>
        <v>#N/A</v>
      </c>
      <c r="BB44" s="99" t="e">
        <f ca="true">+IF(AND(ISNUMBER(OFFSET('Hygiene Data'!$D$9,0,10*ROW('Hygiene Data'!D38))),'Data Summary'!DQ44="Yes"),OFFSET('Hygiene Data'!$D$9,0,10*ROW('Hygiene Data'!D38)),NA())</f>
        <v>#N/A</v>
      </c>
      <c r="BC44" s="99" t="e">
        <f ca="true">+IF(AND(ISNUMBER(OFFSET('Hygiene Data'!$E$5,0,10*ROW('Hygiene Data'!E38))),'Data Summary'!DR44="Yes"),OFFSET('Hygiene Data'!$E$5,0,10*ROW('Hygiene Data'!E38)),NA())</f>
        <v>#N/A</v>
      </c>
      <c r="BD44" s="99" t="e">
        <f ca="true">+IF(AND(ISNUMBER(OFFSET('Hygiene Data'!$E$7,0,10*ROW('Hygiene Data'!E38))),'Data Summary'!DS44="Yes"),OFFSET('Hygiene Data'!$E$7,0,10*ROW('Hygiene Data'!E38)),NA())</f>
        <v>#N/A</v>
      </c>
      <c r="BE44" s="99" t="e">
        <f ca="true">+IF(AND(ISNUMBER(OFFSET('Hygiene Data'!$E$9,0,10*ROW('Hygiene Data'!E38))),'Data Summary'!DT44="Yes"),OFFSET('Hygiene Data'!$E$9,0,10*ROW('Hygiene Data'!E38)),NA())</f>
        <v>#N/A</v>
      </c>
      <c r="BF44" s="99" t="e">
        <f ca="true">+IF(AND(ISNUMBER(OFFSET('Hygiene Data'!$F$5,0,10*ROW('Hygiene Data'!F38))),'Data Summary'!DU44="Yes"),OFFSET('Hygiene Data'!$F$5,0,10*ROW('Hygiene Data'!F38)),NA())</f>
        <v>#N/A</v>
      </c>
      <c r="BG44" s="99" t="e">
        <f ca="true">+IF(AND(ISNUMBER(OFFSET('Hygiene Data'!$F$7,0,10*ROW('Hygiene Data'!F38))),'Data Summary'!DV44="Yes"),OFFSET('Hygiene Data'!$F$7,0,10*ROW('Hygiene Data'!F38)),NA())</f>
        <v>#N/A</v>
      </c>
      <c r="BH44" s="99" t="e">
        <f ca="true">+IF(AND(ISNUMBER(OFFSET('Hygiene Data'!$F$9,0,10*ROW('Hygiene Data'!F38))),'Data Summary'!DW44="Yes"),OFFSET('Hygiene Data'!$F$9,0,10*ROW('Hygiene Data'!F38)),NA())</f>
        <v>#N/A</v>
      </c>
      <c r="BI44" s="99" t="e">
        <f ca="true">+IF(AND(ISNUMBER(OFFSET('Hygiene Data'!$G$5,0,10*ROW('Hygiene Data'!G38))),'Data Summary'!DX44="Yes"),OFFSET('Hygiene Data'!$G$5,0,10*ROW('Hygiene Data'!G38)),NA())</f>
        <v>#N/A</v>
      </c>
      <c r="BJ44" s="99" t="e">
        <f ca="true">+IF(AND(ISNUMBER(OFFSET('Hygiene Data'!$G$7,0,10*ROW('Hygiene Data'!G38))),'Data Summary'!DY44="Yes"),OFFSET('Hygiene Data'!$G$7,0,10*ROW('Hygiene Data'!G38)),NA())</f>
        <v>#N/A</v>
      </c>
      <c r="BK44" s="99" t="e">
        <f ca="true">+IF(AND(ISNUMBER(OFFSET('Hygiene Data'!$G$9,0,10*ROW('Hygiene Data'!G38))),'Data Summary'!DZ44="Yes"),OFFSET('Hygiene Data'!$G$9,0,10*ROW('Hygiene Data'!G38)),NA())</f>
        <v>#N/A</v>
      </c>
      <c r="BL44" s="99" t="e">
        <f ca="true">+IF(AND(ISNUMBER(OFFSET('Hygiene Data'!$H$5,0,10*ROW('Hygiene Data'!H38))),'Data Summary'!EA44="Yes"),OFFSET('Hygiene Data'!$H$5,0,10*ROW('Hygiene Data'!H38)),NA())</f>
        <v>#N/A</v>
      </c>
      <c r="BM44" s="99" t="e">
        <f ca="true">+IF(AND(ISNUMBER(OFFSET('Hygiene Data'!$H$7,0,10*ROW('Hygiene Data'!H38))),'Data Summary'!EB44="Yes"),OFFSET('Hygiene Data'!$H$7,0,10*ROW('Hygiene Data'!H38)),NA())</f>
        <v>#N/A</v>
      </c>
      <c r="BN44" s="99" t="e">
        <f ca="true">+IF(AND(ISNUMBER(OFFSET('Hygiene Data'!$H$9,0,10*ROW('Hygiene Data'!H38))),'Data Summary'!EC44="Yes"),OFFSET('Hygiene Data'!$H$9,0,10*ROW('Hygiene Data'!H38)),NA())</f>
        <v>#N/A</v>
      </c>
      <c r="BO44" s="99" t="e">
        <f ca="true">+IF(AND(ISNUMBER(OFFSET('Hygiene Data'!$I$5,0,10*ROW('Hygiene Data'!I38))),'Data Summary'!ED44="Yes"),OFFSET('Hygiene Data'!$I$5,0,10*ROW('Hygiene Data'!I38)),NA())</f>
        <v>#N/A</v>
      </c>
      <c r="BP44" s="99" t="e">
        <f ca="true">+IF(AND(ISNUMBER(OFFSET('Hygiene Data'!$I$7,0,10*ROW('Hygiene Data'!I38))),'Data Summary'!EE44="Yes"),OFFSET('Hygiene Data'!$I$7,0,10*ROW('Hygiene Data'!I38)),NA())</f>
        <v>#N/A</v>
      </c>
      <c r="BQ44" s="99" t="e">
        <f ca="true">+IF(AND(ISNUMBER(OFFSET('Hygiene Data'!$I$9,0,10*ROW('Hygiene Data'!I38))),'Data Summary'!EF44="Yes"),OFFSET('Hygiene Data'!$I$9,0,10*ROW('Hygiene Data'!I38)),NA())</f>
        <v>#N/A</v>
      </c>
    </row>
    <row xmlns:x14ac="http://schemas.microsoft.com/office/spreadsheetml/2009/9/ac" r="45" x14ac:dyDescent="0.2">
      <c r="A45" s="363" t="str">
        <f ca="true">+RIGHT('Data Summary'!A45,LEN('Data Summary'!A45)-9)</f>
        <v>EMIS</v>
      </c>
      <c r="B45" s="38" t="str">
        <f ca="true">+IF(ISTEXT('Data Summary'!B45),'Data Summary'!B45,"")</f>
        <v>EMIS</v>
      </c>
      <c r="C45" s="361">
        <f ca="true">+VALUE('Data Summary'!C45)</f>
        <v>2021</v>
      </c>
      <c r="D45" s="97">
        <f ca="true">+IF(AND(ISNUMBER(OFFSET('Water Data'!$D$4,0,10*ROW('Water Data'!D39))),'Data Summary'!BS45="Yes"),100-OFFSET('Water Data'!$D$4,0,10*ROW('Water Data'!D39)),NA())</f>
        <v>97.452449431529089</v>
      </c>
      <c r="E45" s="97">
        <f ca="true">+IF(AND(ISNUMBER(OFFSET('Water Data'!$D$6,0,10*ROW('Water Data'!D39))),'Data Summary'!BT45="Yes"),OFFSET('Water Data'!$D$6,0,10*ROW('Water Data'!D39)),NA())</f>
        <v>91.852424168530888</v>
      </c>
      <c r="F45" s="97">
        <f ca="true">+IF(AND(ISNUMBER(OFFSET('Water Data'!$D$9,0,10*ROW('Water Data'!D39))),'Data Summary'!BU45="Yes"),OFFSET('Water Data'!$D$9,0,10*ROW('Water Data'!D39)),NA())</f>
        <v>89.703772921206124</v>
      </c>
      <c r="G45" s="97">
        <f ca="true">+IF(AND(ISNUMBER(OFFSET('Water Data'!$E$4,0,10*ROW('Water Data'!E39))),'Data Summary'!BV45="Yes"),100-OFFSET('Water Data'!$E$4,0,10*ROW('Water Data'!E39)),NA())</f>
        <v>98.849696903090575</v>
      </c>
      <c r="H45" s="97">
        <f ca="true">+IF(AND(ISNUMBER(OFFSET('Water Data'!$E$6,0,10*ROW('Water Data'!E39))),'Data Summary'!BW45="Yes"),OFFSET('Water Data'!$E$6,0,10*ROW('Water Data'!E39)),NA())</f>
        <v>93.220670559952822</v>
      </c>
      <c r="I45" s="97">
        <f ca="true">+IF(AND(ISNUMBER(OFFSET('Water Data'!$E$9,0,10*ROW('Water Data'!E39))),'Data Summary'!BX45="Yes"),OFFSET('Water Data'!$E$9,0,10*ROW('Water Data'!E39)),NA())</f>
        <v>91.350081286568695</v>
      </c>
      <c r="J45" s="97">
        <f ca="true">+IF(AND(ISNUMBER(OFFSET('Water Data'!$F$4,0,10*ROW('Water Data'!F39))),'Data Summary'!BY45="Yes"),100-OFFSET('Water Data'!$F$4,0,10*ROW('Water Data'!F39)),NA())</f>
        <v>97.174883464328147</v>
      </c>
      <c r="K45" s="97">
        <f ca="true">+IF(AND(ISNUMBER(OFFSET('Water Data'!$F$6,0,10*ROW('Water Data'!F39))),'Data Summary'!BZ45="Yes"),OFFSET('Water Data'!$F$6,0,10*ROW('Water Data'!F39)),NA())</f>
        <v>91.610926857567094</v>
      </c>
      <c r="L45" s="97">
        <f ca="true">+IF(AND(ISNUMBER(OFFSET('Water Data'!$F$9,0,10*ROW('Water Data'!F39))),'Data Summary'!CA45="Yes"),OFFSET('Water Data'!$F$9,0,10*ROW('Water Data'!F39)),NA())</f>
        <v>89.406351492306882</v>
      </c>
      <c r="M45" s="97" t="e">
        <f ca="true">+IF(AND(ISNUMBER(OFFSET('Water Data'!$G$4,0,10*ROW('Water Data'!G39))),'Data Summary'!CB45="Yes"),100-OFFSET('Water Data'!$G$4,0,10*ROW('Water Data'!G39)),NA())</f>
        <v>#N/A</v>
      </c>
      <c r="N45" s="97" t="e">
        <f ca="true">+IF(AND(ISNUMBER(OFFSET('Water Data'!$G$6,0,10*ROW('Water Data'!G39))),'Data Summary'!CC45="Yes"),OFFSET('Water Data'!$G$6,0,10*ROW('Water Data'!G39)),NA())</f>
        <v>#N/A</v>
      </c>
      <c r="O45" s="97" t="e">
        <f ca="true">+IF(AND(ISNUMBER(OFFSET('Water Data'!$G$9,0,10*ROW('Water Data'!G39))),'Data Summary'!CD45="Yes"),OFFSET('Water Data'!$G$9,0,10*ROW('Water Data'!G39)),NA())</f>
        <v>#N/A</v>
      </c>
      <c r="P45" s="97">
        <f ca="true">+IF(AND(ISNUMBER(OFFSET('Water Data'!$H$4,0,10*ROW('Water Data'!H39))),'Data Summary'!CE45="Yes"),100-OFFSET('Water Data'!$H$4,0,10*ROW('Water Data'!H39)),NA())</f>
        <v>97.438448628583572</v>
      </c>
      <c r="Q45" s="97">
        <f ca="true">+IF(AND(ISNUMBER(OFFSET('Water Data'!$H$6,0,10*ROW('Water Data'!H39))),'Data Summary'!CF45="Yes"),OFFSET('Water Data'!$H$6,0,10*ROW('Water Data'!H39)),NA())</f>
        <v>91.852424168530888</v>
      </c>
      <c r="R45" s="97">
        <f ca="true">+IF(AND(ISNUMBER(OFFSET('Water Data'!$H$9,0,10*ROW('Water Data'!H39))),'Data Summary'!CG45="Yes"),OFFSET('Water Data'!$H$9,0,10*ROW('Water Data'!H39)),NA())</f>
        <v>89.701126468203512</v>
      </c>
      <c r="S45" s="97">
        <f ca="true">+IF(AND(ISNUMBER(OFFSET('Water Data'!$I$4,0,10*ROW('Water Data'!I39))),'Data Summary'!CH45="Yes"),100-OFFSET('Water Data'!$I$4,0,10*ROW('Water Data'!I39)),NA())</f>
        <v>98.850295332819428</v>
      </c>
      <c r="T45" s="97">
        <f ca="true">+IF(AND(ISNUMBER(OFFSET('Water Data'!$I$6,0,10*ROW('Water Data'!I39))),'Data Summary'!CI45="Yes"),OFFSET('Water Data'!$I$6,0,10*ROW('Water Data'!I39)),NA())</f>
        <v>89.838319124548732</v>
      </c>
      <c r="U45" s="97">
        <f ca="true">+IF(AND(ISNUMBER(OFFSET('Water Data'!$I$9,0,10*ROW('Water Data'!I39))),'Data Summary'!CJ45="Yes"),OFFSET('Water Data'!$I$9,0,10*ROW('Water Data'!I39)),NA())</f>
        <v>88.1707370401639</v>
      </c>
      <c r="V45" s="98">
        <f ca="true">+IF(AND(ISNUMBER(OFFSET('Sanitation Data'!$D$4,0,10*ROW('Sanitation Data'!D39))),'Data Summary'!CK45="Yes"),100-OFFSET('Sanitation Data'!$D$4,0,10*ROW('Sanitation Data'!D39)),NA())</f>
        <v>98.489399286430228</v>
      </c>
      <c r="W45" s="98">
        <f ca="true">+IF(AND(ISNUMBER(OFFSET('Sanitation Data'!$D$6,0,10*ROW('Sanitation Data'!D39))),'Data Summary'!CL45="Yes"),OFFSET('Sanitation Data'!$D$6,0,10*ROW('Sanitation Data'!D39)),NA())</f>
        <v>81.570974869129344</v>
      </c>
      <c r="X45" s="98" t="e">
        <f ca="true">+IF(AND(ISNUMBER(OFFSET('Sanitation Data'!$D$10,0,10*ROW('Sanitation Data'!D39))),'Data Summary'!CM45="Yes"),OFFSET('Sanitation Data'!$D$10,0,10*ROW('Sanitation Data'!D39)),NA())</f>
        <v>#N/A</v>
      </c>
      <c r="Y45" s="98" t="e">
        <f ca="true">+IF(AND(ISNUMBER(OFFSET('Sanitation Data'!$D$11,0,10*ROW('Sanitation Data'!D39))),'Data Summary'!CN45="Yes"),OFFSET('Sanitation Data'!$D$11,0,10*ROW('Sanitation Data'!D39)),NA())</f>
        <v>#N/A</v>
      </c>
      <c r="Z45" s="98">
        <f ca="true">+IF(AND(ISNUMBER(OFFSET('Sanitation Data'!$D$12,0,10*ROW('Sanitation Data'!D39))),'Data Summary'!CO45="Yes"),OFFSET('Sanitation Data'!$D$12,0,10*ROW('Sanitation Data'!D39)),NA())</f>
        <v>77.714788913491631</v>
      </c>
      <c r="AA45" s="98">
        <f ca="true">+IF(AND(ISNUMBER(OFFSET('Sanitation Data'!$E$4,0,10*ROW('Sanitation Data'!E39))),'Data Summary'!CP45="Yes"),100-OFFSET('Sanitation Data'!$E$4,0,10*ROW('Sanitation Data'!E39)),NA())</f>
        <v>99.278311993368092</v>
      </c>
      <c r="AB45" s="98">
        <f ca="true">+IF(AND(ISNUMBER(OFFSET('Sanitation Data'!$E$6,0,10*ROW('Sanitation Data'!E39))),'Data Summary'!CQ45="Yes"),OFFSET('Sanitation Data'!$E$6,0,10*ROW('Sanitation Data'!E39)),NA())</f>
        <v>85.912824681291156</v>
      </c>
      <c r="AC45" s="98" t="e">
        <f ca="true">+IF(AND(ISNUMBER(OFFSET('Sanitation Data'!$E$10,0,10*ROW('Sanitation Data'!E39))),'Data Summary'!CR45="Yes"),OFFSET('Sanitation Data'!$E$10,0,10*ROW('Sanitation Data'!E39)),NA())</f>
        <v>#N/A</v>
      </c>
      <c r="AD45" s="98" t="e">
        <f ca="true">+IF(AND(ISNUMBER(OFFSET('Sanitation Data'!$E$11,0,10*ROW('Sanitation Data'!E39))),'Data Summary'!CS45="Yes"),OFFSET('Sanitation Data'!$E$11,0,10*ROW('Sanitation Data'!E39)),NA())</f>
        <v>#N/A</v>
      </c>
      <c r="AE45" s="98">
        <f ca="true">+IF(AND(ISNUMBER(OFFSET('Sanitation Data'!$E$12,0,10*ROW('Sanitation Data'!E39))),'Data Summary'!CT45="Yes"),OFFSET('Sanitation Data'!$E$12,0,10*ROW('Sanitation Data'!E39)),NA())</f>
        <v>83.846201862493899</v>
      </c>
      <c r="AF45" s="98">
        <f ca="true">+IF(AND(ISNUMBER(OFFSET('Sanitation Data'!$F$4,0,10*ROW('Sanitation Data'!F39))),'Data Summary'!CU45="Yes"),100-OFFSET('Sanitation Data'!$F$4,0,10*ROW('Sanitation Data'!F39)),NA())</f>
        <v>98.332682293588647</v>
      </c>
      <c r="AG45" s="98">
        <f ca="true">+IF(AND(ISNUMBER(OFFSET('Sanitation Data'!$F$6,0,10*ROW('Sanitation Data'!F39))),'Data Summary'!CV45="Yes"),OFFSET('Sanitation Data'!$F$6,0,10*ROW('Sanitation Data'!F39)),NA())</f>
        <v>79.585438740045447</v>
      </c>
      <c r="AH45" s="98" t="e">
        <f ca="true">+IF(AND(ISNUMBER(OFFSET('Sanitation Data'!$F$10,0,10*ROW('Sanitation Data'!F39))),'Data Summary'!CW45="Yes"),OFFSET('Sanitation Data'!$F$10,0,10*ROW('Sanitation Data'!F39)),NA())</f>
        <v>#N/A</v>
      </c>
      <c r="AI45" s="98" t="e">
        <f ca="true">+IF(AND(ISNUMBER(OFFSET('Sanitation Data'!$F$11,0,10*ROW('Sanitation Data'!F39))),'Data Summary'!CX45="Yes"),OFFSET('Sanitation Data'!$F$11,0,10*ROW('Sanitation Data'!F39)),NA())</f>
        <v>#N/A</v>
      </c>
      <c r="AJ45" s="98">
        <f ca="true">+IF(AND(ISNUMBER(OFFSET('Sanitation Data'!$F$12,0,10*ROW('Sanitation Data'!F39))),'Data Summary'!CY45="Yes"),OFFSET('Sanitation Data'!$F$12,0,10*ROW('Sanitation Data'!F39)),NA())</f>
        <v>75.476348307883171</v>
      </c>
      <c r="AK45" s="98" t="e">
        <f ca="true">+IF(AND(ISNUMBER(OFFSET('Sanitation Data'!$G$4,0,10*ROW('Sanitation Data'!G39))),'Data Summary'!CZ45="Yes"),100-OFFSET('Sanitation Data'!$G$4,0,10*ROW('Sanitation Data'!G39)),NA())</f>
        <v>#N/A</v>
      </c>
      <c r="AL45" s="98" t="e">
        <f ca="true">+IF(AND(ISNUMBER(OFFSET('Sanitation Data'!$G$6,0,10*ROW('Sanitation Data'!G39))),'Data Summary'!DA45="Yes"),OFFSET('Sanitation Data'!$G$6,0,10*ROW('Sanitation Data'!G39)),NA())</f>
        <v>#N/A</v>
      </c>
      <c r="AM45" s="98" t="e">
        <f ca="true">+IF(AND(ISNUMBER(OFFSET('Sanitation Data'!$G$10,0,10*ROW('Sanitation Data'!G39))),'Data Summary'!DB45="Yes"),OFFSET('Sanitation Data'!$G$10,0,10*ROW('Sanitation Data'!G39)),NA())</f>
        <v>#N/A</v>
      </c>
      <c r="AN45" s="98" t="e">
        <f ca="true">+IF(AND(ISNUMBER(OFFSET('Sanitation Data'!$G$11,0,10*ROW('Sanitation Data'!G39))),'Data Summary'!DC45="Yes"),OFFSET('Sanitation Data'!$G$11,0,10*ROW('Sanitation Data'!G39)),NA())</f>
        <v>#N/A</v>
      </c>
      <c r="AO45" s="98" t="e">
        <f ca="true">+IF(AND(ISNUMBER(OFFSET('Sanitation Data'!$G$12,0,10*ROW('Sanitation Data'!G39))),'Data Summary'!DD45="Yes"),OFFSET('Sanitation Data'!$G$12,0,10*ROW('Sanitation Data'!G39)),NA())</f>
        <v>#N/A</v>
      </c>
      <c r="AP45" s="98">
        <f ca="true">+IF(AND(ISNUMBER(OFFSET('Sanitation Data'!$H$4,0,10*ROW('Sanitation Data'!H39))),'Data Summary'!DE45="Yes"),100-OFFSET('Sanitation Data'!$H$4,0,10*ROW('Sanitation Data'!H39)),NA())</f>
        <v>98.505814513869112</v>
      </c>
      <c r="AQ45" s="98">
        <f ca="true">+IF(AND(ISNUMBER(OFFSET('Sanitation Data'!$H$6,0,10*ROW('Sanitation Data'!H39))),'Data Summary'!DF45="Yes"),OFFSET('Sanitation Data'!$H$6,0,10*ROW('Sanitation Data'!H39)),NA())</f>
        <v>81.584570302897745</v>
      </c>
      <c r="AR45" s="98" t="e">
        <f ca="true">+IF(AND(ISNUMBER(OFFSET('Sanitation Data'!$H$10,0,10*ROW('Sanitation Data'!H39))),'Data Summary'!DG45="Yes"),OFFSET('Sanitation Data'!$H$10,0,10*ROW('Sanitation Data'!H39)),NA())</f>
        <v>#N/A</v>
      </c>
      <c r="AS45" s="98" t="e">
        <f ca="true">+IF(AND(ISNUMBER(OFFSET('Sanitation Data'!$H$11,0,10*ROW('Sanitation Data'!H39))),'Data Summary'!DH45="Yes"),OFFSET('Sanitation Data'!$H$11,0,10*ROW('Sanitation Data'!H39)),NA())</f>
        <v>#N/A</v>
      </c>
      <c r="AT45" s="98">
        <f ca="true">+IF(AND(ISNUMBER(OFFSET('Sanitation Data'!$H$12,0,10*ROW('Sanitation Data'!H39))),'Data Summary'!DI45="Yes"),OFFSET('Sanitation Data'!$H$12,0,10*ROW('Sanitation Data'!H39)),NA())</f>
        <v>78.243970647361195</v>
      </c>
      <c r="AU45" s="98">
        <f ca="true">+IF(AND(ISNUMBER(OFFSET('Sanitation Data'!$I$4,0,10*ROW('Sanitation Data'!I39))),'Data Summary'!DJ45="Yes"),100-OFFSET('Sanitation Data'!$I$4,0,10*ROW('Sanitation Data'!I39)),NA())</f>
        <v>99.282935456553034</v>
      </c>
      <c r="AV45" s="98">
        <f ca="true">+IF(AND(ISNUMBER(OFFSET('Sanitation Data'!$I$6,0,10*ROW('Sanitation Data'!I39))),'Data Summary'!DK45="Yes"),OFFSET('Sanitation Data'!$I$6,0,10*ROW('Sanitation Data'!I39)),NA())</f>
        <v>80.804854575902596</v>
      </c>
      <c r="AW45" s="98" t="e">
        <f ca="true">+IF(AND(ISNUMBER(OFFSET('Sanitation Data'!$I$10,0,10*ROW('Sanitation Data'!I39))),'Data Summary'!DL45="Yes"),OFFSET('Sanitation Data'!$I$10,0,10*ROW('Sanitation Data'!I39)),NA())</f>
        <v>#N/A</v>
      </c>
      <c r="AX45" s="98" t="e">
        <f ca="true">+IF(AND(ISNUMBER(OFFSET('Sanitation Data'!$I$11,0,10*ROW('Sanitation Data'!I39))),'Data Summary'!DM45="Yes"),OFFSET('Sanitation Data'!$I$11,0,10*ROW('Sanitation Data'!I39)),NA())</f>
        <v>#N/A</v>
      </c>
      <c r="AY45" s="98">
        <f ca="true">+IF(AND(ISNUMBER(OFFSET('Sanitation Data'!$I$12,0,10*ROW('Sanitation Data'!I39))),'Data Summary'!DN45="Yes"),OFFSET('Sanitation Data'!$I$12,0,10*ROW('Sanitation Data'!I39)),NA())</f>
        <v>79.12871139969775</v>
      </c>
      <c r="AZ45" s="99">
        <f ca="true">+IF(AND(ISNUMBER(OFFSET('Hygiene Data'!$D$5,0,10*ROW('Hygiene Data'!D39))),'Data Summary'!DO45="Yes"),OFFSET('Hygiene Data'!$D$5,0,10*ROW('Hygiene Data'!D39)),NA())</f>
        <v>91.992836204839676</v>
      </c>
      <c r="BA45" s="99" t="e">
        <f ca="true">+IF(AND(ISNUMBER(OFFSET('Hygiene Data'!$D$7,0,10*ROW('Hygiene Data'!D39))),'Data Summary'!DP45="Yes"),OFFSET('Hygiene Data'!$D$7,0,10*ROW('Hygiene Data'!D39)),NA())</f>
        <v>#N/A</v>
      </c>
      <c r="BB45" s="99" t="e">
        <f ca="true">+IF(AND(ISNUMBER(OFFSET('Hygiene Data'!$D$9,0,10*ROW('Hygiene Data'!D39))),'Data Summary'!DQ45="Yes"),OFFSET('Hygiene Data'!$D$9,0,10*ROW('Hygiene Data'!D39)),NA())</f>
        <v>#N/A</v>
      </c>
      <c r="BC45" s="99">
        <f ca="true">+IF(AND(ISNUMBER(OFFSET('Hygiene Data'!$E$5,0,10*ROW('Hygiene Data'!E39))),'Data Summary'!DR45="Yes"),OFFSET('Hygiene Data'!$E$5,0,10*ROW('Hygiene Data'!E39)),NA())</f>
        <v>95.151295218225471</v>
      </c>
      <c r="BD45" s="99" t="e">
        <f ca="true">+IF(AND(ISNUMBER(OFFSET('Hygiene Data'!$E$7,0,10*ROW('Hygiene Data'!E39))),'Data Summary'!DS45="Yes"),OFFSET('Hygiene Data'!$E$7,0,10*ROW('Hygiene Data'!E39)),NA())</f>
        <v>#N/A</v>
      </c>
      <c r="BE45" s="99" t="e">
        <f ca="true">+IF(AND(ISNUMBER(OFFSET('Hygiene Data'!$E$9,0,10*ROW('Hygiene Data'!E39))),'Data Summary'!DT45="Yes"),OFFSET('Hygiene Data'!$E$9,0,10*ROW('Hygiene Data'!E39)),NA())</f>
        <v>#N/A</v>
      </c>
      <c r="BF45" s="99">
        <f ca="true">+IF(AND(ISNUMBER(OFFSET('Hygiene Data'!$F$5,0,10*ROW('Hygiene Data'!F39))),'Data Summary'!DU45="Yes"),OFFSET('Hygiene Data'!$F$5,0,10*ROW('Hygiene Data'!F39)),NA())</f>
        <v>91.36540190265687</v>
      </c>
      <c r="BG45" s="99" t="e">
        <f ca="true">+IF(AND(ISNUMBER(OFFSET('Hygiene Data'!$F$7,0,10*ROW('Hygiene Data'!F39))),'Data Summary'!DV45="Yes"),OFFSET('Hygiene Data'!$F$7,0,10*ROW('Hygiene Data'!F39)),NA())</f>
        <v>#N/A</v>
      </c>
      <c r="BH45" s="99" t="e">
        <f ca="true">+IF(AND(ISNUMBER(OFFSET('Hygiene Data'!$F$9,0,10*ROW('Hygiene Data'!F39))),'Data Summary'!DW45="Yes"),OFFSET('Hygiene Data'!$F$9,0,10*ROW('Hygiene Data'!F39)),NA())</f>
        <v>#N/A</v>
      </c>
      <c r="BI45" s="99" t="e">
        <f ca="true">+IF(AND(ISNUMBER(OFFSET('Hygiene Data'!$G$5,0,10*ROW('Hygiene Data'!G39))),'Data Summary'!DX45="Yes"),OFFSET('Hygiene Data'!$G$5,0,10*ROW('Hygiene Data'!G39)),NA())</f>
        <v>#N/A</v>
      </c>
      <c r="BJ45" s="99" t="e">
        <f ca="true">+IF(AND(ISNUMBER(OFFSET('Hygiene Data'!$G$7,0,10*ROW('Hygiene Data'!G39))),'Data Summary'!DY45="Yes"),OFFSET('Hygiene Data'!$G$7,0,10*ROW('Hygiene Data'!G39)),NA())</f>
        <v>#N/A</v>
      </c>
      <c r="BK45" s="99" t="e">
        <f ca="true">+IF(AND(ISNUMBER(OFFSET('Hygiene Data'!$G$9,0,10*ROW('Hygiene Data'!G39))),'Data Summary'!DZ45="Yes"),OFFSET('Hygiene Data'!$G$9,0,10*ROW('Hygiene Data'!G39)),NA())</f>
        <v>#N/A</v>
      </c>
      <c r="BL45" s="99">
        <f ca="true">+IF(AND(ISNUMBER(OFFSET('Hygiene Data'!$H$5,0,10*ROW('Hygiene Data'!H39))),'Data Summary'!EA45="Yes"),OFFSET('Hygiene Data'!$H$5,0,10*ROW('Hygiene Data'!H39)),NA())</f>
        <v>92.187990003941508</v>
      </c>
      <c r="BM45" s="99" t="e">
        <f ca="true">+IF(AND(ISNUMBER(OFFSET('Hygiene Data'!$H$7,0,10*ROW('Hygiene Data'!H39))),'Data Summary'!EB45="Yes"),OFFSET('Hygiene Data'!$H$7,0,10*ROW('Hygiene Data'!H39)),NA())</f>
        <v>#N/A</v>
      </c>
      <c r="BN45" s="99" t="e">
        <f ca="true">+IF(AND(ISNUMBER(OFFSET('Hygiene Data'!$H$9,0,10*ROW('Hygiene Data'!H39))),'Data Summary'!EC45="Yes"),OFFSET('Hygiene Data'!$H$9,0,10*ROW('Hygiene Data'!H39)),NA())</f>
        <v>#N/A</v>
      </c>
      <c r="BO45" s="99">
        <f ca="true">+IF(AND(ISNUMBER(OFFSET('Hygiene Data'!$I$5,0,10*ROW('Hygiene Data'!I39))),'Data Summary'!ED45="Yes"),OFFSET('Hygiene Data'!$I$5,0,10*ROW('Hygiene Data'!I39)),NA())</f>
        <v>94.55854140247277</v>
      </c>
      <c r="BP45" s="99" t="e">
        <f ca="true">+IF(AND(ISNUMBER(OFFSET('Hygiene Data'!$I$7,0,10*ROW('Hygiene Data'!I39))),'Data Summary'!EE45="Yes"),OFFSET('Hygiene Data'!$I$7,0,10*ROW('Hygiene Data'!I39)),NA())</f>
        <v>#N/A</v>
      </c>
      <c r="BQ45" s="99" t="e">
        <f ca="true">+IF(AND(ISNUMBER(OFFSET('Hygiene Data'!$I$9,0,10*ROW('Hygiene Data'!I39))),'Data Summary'!EF45="Yes"),OFFSET('Hygiene Data'!$I$9,0,10*ROW('Hygiene Data'!I39)),NA())</f>
        <v>#N/A</v>
      </c>
    </row>
    <row xmlns:x14ac="http://schemas.microsoft.com/office/spreadsheetml/2009/9/ac" r="46" x14ac:dyDescent="0.2">
      <c r="A46" s="363" t="str">
        <f ca="true">+RIGHT('Data Summary'!A46,LEN('Data Summary'!A46)-9)</f>
        <v>UIS</v>
      </c>
      <c r="B46" s="38" t="str">
        <f ca="true">+IF(ISTEXT('Data Summary'!B46),'Data Summary'!B46,"")</f>
        <v>Other</v>
      </c>
      <c r="C46" s="361">
        <f ca="true">+VALUE('Data Summary'!C46)</f>
        <v>2021</v>
      </c>
      <c r="D46" s="97" t="e">
        <f ca="true">+IF(AND(ISNUMBER(OFFSET('Water Data'!$D$4,0,10*ROW('Water Data'!D40))),'Data Summary'!BS46="Yes"),100-OFFSET('Water Data'!$D$4,0,10*ROW('Water Data'!D40)),NA())</f>
        <v>#N/A</v>
      </c>
      <c r="E46" s="97" t="e">
        <f ca="true">+IF(AND(ISNUMBER(OFFSET('Water Data'!$D$6,0,10*ROW('Water Data'!D40))),'Data Summary'!BT46="Yes"),OFFSET('Water Data'!$D$6,0,10*ROW('Water Data'!D40)),NA())</f>
        <v>#N/A</v>
      </c>
      <c r="F46" s="97" t="e">
        <f ca="true">+IF(AND(ISNUMBER(OFFSET('Water Data'!$D$9,0,10*ROW('Water Data'!D40))),'Data Summary'!BU46="Yes"),OFFSET('Water Data'!$D$9,0,10*ROW('Water Data'!D40)),NA())</f>
        <v>#N/A</v>
      </c>
      <c r="G46" s="97" t="e">
        <f ca="true">+IF(AND(ISNUMBER(OFFSET('Water Data'!$E$4,0,10*ROW('Water Data'!E40))),'Data Summary'!BV46="Yes"),100-OFFSET('Water Data'!$E$4,0,10*ROW('Water Data'!E40)),NA())</f>
        <v>#N/A</v>
      </c>
      <c r="H46" s="97" t="e">
        <f ca="true">+IF(AND(ISNUMBER(OFFSET('Water Data'!$E$6,0,10*ROW('Water Data'!E40))),'Data Summary'!BW46="Yes"),OFFSET('Water Data'!$E$6,0,10*ROW('Water Data'!E40)),NA())</f>
        <v>#N/A</v>
      </c>
      <c r="I46" s="97" t="e">
        <f ca="true">+IF(AND(ISNUMBER(OFFSET('Water Data'!$E$9,0,10*ROW('Water Data'!E40))),'Data Summary'!BX46="Yes"),OFFSET('Water Data'!$E$9,0,10*ROW('Water Data'!E40)),NA())</f>
        <v>#N/A</v>
      </c>
      <c r="J46" s="97" t="e">
        <f ca="true">+IF(AND(ISNUMBER(OFFSET('Water Data'!$F$4,0,10*ROW('Water Data'!F40))),'Data Summary'!BY46="Yes"),100-OFFSET('Water Data'!$F$4,0,10*ROW('Water Data'!F40)),NA())</f>
        <v>#N/A</v>
      </c>
      <c r="K46" s="97" t="e">
        <f ca="true">+IF(AND(ISNUMBER(OFFSET('Water Data'!$F$6,0,10*ROW('Water Data'!F40))),'Data Summary'!BZ46="Yes"),OFFSET('Water Data'!$F$6,0,10*ROW('Water Data'!F40)),NA())</f>
        <v>#N/A</v>
      </c>
      <c r="L46" s="97" t="e">
        <f ca="true">+IF(AND(ISNUMBER(OFFSET('Water Data'!$F$9,0,10*ROW('Water Data'!F40))),'Data Summary'!CA46="Yes"),OFFSET('Water Data'!$F$9,0,10*ROW('Water Data'!F40)),NA())</f>
        <v>#N/A</v>
      </c>
      <c r="M46" s="97" t="e">
        <f ca="true">+IF(AND(ISNUMBER(OFFSET('Water Data'!$G$4,0,10*ROW('Water Data'!G40))),'Data Summary'!CB46="Yes"),100-OFFSET('Water Data'!$G$4,0,10*ROW('Water Data'!G40)),NA())</f>
        <v>#N/A</v>
      </c>
      <c r="N46" s="97" t="e">
        <f ca="true">+IF(AND(ISNUMBER(OFFSET('Water Data'!$G$6,0,10*ROW('Water Data'!G40))),'Data Summary'!CC46="Yes"),OFFSET('Water Data'!$G$6,0,10*ROW('Water Data'!G40)),NA())</f>
        <v>#N/A</v>
      </c>
      <c r="O46" s="97" t="e">
        <f ca="true">+IF(AND(ISNUMBER(OFFSET('Water Data'!$G$9,0,10*ROW('Water Data'!G40))),'Data Summary'!CD46="Yes"),OFFSET('Water Data'!$G$9,0,10*ROW('Water Data'!G40)),NA())</f>
        <v>#N/A</v>
      </c>
      <c r="P46" s="97" t="e">
        <f ca="true">+IF(AND(ISNUMBER(OFFSET('Water Data'!$H$4,0,10*ROW('Water Data'!H40))),'Data Summary'!CE46="Yes"),100-OFFSET('Water Data'!$H$4,0,10*ROW('Water Data'!H40)),NA())</f>
        <v>#N/A</v>
      </c>
      <c r="Q46" s="97" t="e">
        <f ca="true">+IF(AND(ISNUMBER(OFFSET('Water Data'!$H$6,0,10*ROW('Water Data'!H40))),'Data Summary'!CF46="Yes"),OFFSET('Water Data'!$H$6,0,10*ROW('Water Data'!H40)),NA())</f>
        <v>#N/A</v>
      </c>
      <c r="R46" s="97" t="e">
        <f ca="true">+IF(AND(ISNUMBER(OFFSET('Water Data'!$H$9,0,10*ROW('Water Data'!H40))),'Data Summary'!CG46="Yes"),OFFSET('Water Data'!$H$9,0,10*ROW('Water Data'!H40)),NA())</f>
        <v>#N/A</v>
      </c>
      <c r="S46" s="97" t="e">
        <f ca="true">+IF(AND(ISNUMBER(OFFSET('Water Data'!$I$4,0,10*ROW('Water Data'!I40))),'Data Summary'!CH46="Yes"),100-OFFSET('Water Data'!$I$4,0,10*ROW('Water Data'!I40)),NA())</f>
        <v>#N/A</v>
      </c>
      <c r="T46" s="97" t="e">
        <f ca="true">+IF(AND(ISNUMBER(OFFSET('Water Data'!$I$6,0,10*ROW('Water Data'!I40))),'Data Summary'!CI46="Yes"),OFFSET('Water Data'!$I$6,0,10*ROW('Water Data'!I40)),NA())</f>
        <v>#N/A</v>
      </c>
      <c r="U46" s="97" t="e">
        <f ca="true">+IF(AND(ISNUMBER(OFFSET('Water Data'!$I$9,0,10*ROW('Water Data'!I40))),'Data Summary'!CJ46="Yes"),OFFSET('Water Data'!$I$9,0,10*ROW('Water Data'!I40)),NA())</f>
        <v>#N/A</v>
      </c>
      <c r="V46" s="98" t="e">
        <f ca="true">+IF(AND(ISNUMBER(OFFSET('Sanitation Data'!$D$4,0,10*ROW('Sanitation Data'!D40))),'Data Summary'!CK46="Yes"),100-OFFSET('Sanitation Data'!$D$4,0,10*ROW('Sanitation Data'!D40)),NA())</f>
        <v>#N/A</v>
      </c>
      <c r="W46" s="98" t="e">
        <f ca="true">+IF(AND(ISNUMBER(OFFSET('Sanitation Data'!$D$6,0,10*ROW('Sanitation Data'!D40))),'Data Summary'!CL46="Yes"),OFFSET('Sanitation Data'!$D$6,0,10*ROW('Sanitation Data'!D40)),NA())</f>
        <v>#N/A</v>
      </c>
      <c r="X46" s="98" t="e">
        <f ca="true">+IF(AND(ISNUMBER(OFFSET('Sanitation Data'!$D$10,0,10*ROW('Sanitation Data'!D40))),'Data Summary'!CM46="Yes"),OFFSET('Sanitation Data'!$D$10,0,10*ROW('Sanitation Data'!D40)),NA())</f>
        <v>#N/A</v>
      </c>
      <c r="Y46" s="98" t="e">
        <f ca="true">+IF(AND(ISNUMBER(OFFSET('Sanitation Data'!$D$11,0,10*ROW('Sanitation Data'!D40))),'Data Summary'!CN46="Yes"),OFFSET('Sanitation Data'!$D$11,0,10*ROW('Sanitation Data'!D40)),NA())</f>
        <v>#N/A</v>
      </c>
      <c r="Z46" s="98" t="e">
        <f ca="true">+IF(AND(ISNUMBER(OFFSET('Sanitation Data'!$D$12,0,10*ROW('Sanitation Data'!D40))),'Data Summary'!CO46="Yes"),OFFSET('Sanitation Data'!$D$12,0,10*ROW('Sanitation Data'!D40)),NA())</f>
        <v>#N/A</v>
      </c>
      <c r="AA46" s="98" t="e">
        <f ca="true">+IF(AND(ISNUMBER(OFFSET('Sanitation Data'!$E$4,0,10*ROW('Sanitation Data'!E40))),'Data Summary'!CP46="Yes"),100-OFFSET('Sanitation Data'!$E$4,0,10*ROW('Sanitation Data'!E40)),NA())</f>
        <v>#N/A</v>
      </c>
      <c r="AB46" s="98" t="e">
        <f ca="true">+IF(AND(ISNUMBER(OFFSET('Sanitation Data'!$E$6,0,10*ROW('Sanitation Data'!E40))),'Data Summary'!CQ46="Yes"),OFFSET('Sanitation Data'!$E$6,0,10*ROW('Sanitation Data'!E40)),NA())</f>
        <v>#N/A</v>
      </c>
      <c r="AC46" s="98" t="e">
        <f ca="true">+IF(AND(ISNUMBER(OFFSET('Sanitation Data'!$E$10,0,10*ROW('Sanitation Data'!E40))),'Data Summary'!CR46="Yes"),OFFSET('Sanitation Data'!$E$10,0,10*ROW('Sanitation Data'!E40)),NA())</f>
        <v>#N/A</v>
      </c>
      <c r="AD46" s="98" t="e">
        <f ca="true">+IF(AND(ISNUMBER(OFFSET('Sanitation Data'!$E$11,0,10*ROW('Sanitation Data'!E40))),'Data Summary'!CS46="Yes"),OFFSET('Sanitation Data'!$E$11,0,10*ROW('Sanitation Data'!E40)),NA())</f>
        <v>#N/A</v>
      </c>
      <c r="AE46" s="98" t="e">
        <f ca="true">+IF(AND(ISNUMBER(OFFSET('Sanitation Data'!$E$12,0,10*ROW('Sanitation Data'!E40))),'Data Summary'!CT46="Yes"),OFFSET('Sanitation Data'!$E$12,0,10*ROW('Sanitation Data'!E40)),NA())</f>
        <v>#N/A</v>
      </c>
      <c r="AF46" s="98" t="e">
        <f ca="true">+IF(AND(ISNUMBER(OFFSET('Sanitation Data'!$F$4,0,10*ROW('Sanitation Data'!F40))),'Data Summary'!CU46="Yes"),100-OFFSET('Sanitation Data'!$F$4,0,10*ROW('Sanitation Data'!F40)),NA())</f>
        <v>#N/A</v>
      </c>
      <c r="AG46" s="98" t="e">
        <f ca="true">+IF(AND(ISNUMBER(OFFSET('Sanitation Data'!$F$6,0,10*ROW('Sanitation Data'!F40))),'Data Summary'!CV46="Yes"),OFFSET('Sanitation Data'!$F$6,0,10*ROW('Sanitation Data'!F40)),NA())</f>
        <v>#N/A</v>
      </c>
      <c r="AH46" s="98" t="e">
        <f ca="true">+IF(AND(ISNUMBER(OFFSET('Sanitation Data'!$F$10,0,10*ROW('Sanitation Data'!F40))),'Data Summary'!CW46="Yes"),OFFSET('Sanitation Data'!$F$10,0,10*ROW('Sanitation Data'!F40)),NA())</f>
        <v>#N/A</v>
      </c>
      <c r="AI46" s="98" t="e">
        <f ca="true">+IF(AND(ISNUMBER(OFFSET('Sanitation Data'!$F$11,0,10*ROW('Sanitation Data'!F40))),'Data Summary'!CX46="Yes"),OFFSET('Sanitation Data'!$F$11,0,10*ROW('Sanitation Data'!F40)),NA())</f>
        <v>#N/A</v>
      </c>
      <c r="AJ46" s="98" t="e">
        <f ca="true">+IF(AND(ISNUMBER(OFFSET('Sanitation Data'!$F$12,0,10*ROW('Sanitation Data'!F40))),'Data Summary'!CY46="Yes"),OFFSET('Sanitation Data'!$F$12,0,10*ROW('Sanitation Data'!F40)),NA())</f>
        <v>#N/A</v>
      </c>
      <c r="AK46" s="98" t="e">
        <f ca="true">+IF(AND(ISNUMBER(OFFSET('Sanitation Data'!$G$4,0,10*ROW('Sanitation Data'!G40))),'Data Summary'!CZ46="Yes"),100-OFFSET('Sanitation Data'!$G$4,0,10*ROW('Sanitation Data'!G40)),NA())</f>
        <v>#N/A</v>
      </c>
      <c r="AL46" s="98" t="e">
        <f ca="true">+IF(AND(ISNUMBER(OFFSET('Sanitation Data'!$G$6,0,10*ROW('Sanitation Data'!G40))),'Data Summary'!DA46="Yes"),OFFSET('Sanitation Data'!$G$6,0,10*ROW('Sanitation Data'!G40)),NA())</f>
        <v>#N/A</v>
      </c>
      <c r="AM46" s="98" t="e">
        <f ca="true">+IF(AND(ISNUMBER(OFFSET('Sanitation Data'!$G$10,0,10*ROW('Sanitation Data'!G40))),'Data Summary'!DB46="Yes"),OFFSET('Sanitation Data'!$G$10,0,10*ROW('Sanitation Data'!G40)),NA())</f>
        <v>#N/A</v>
      </c>
      <c r="AN46" s="98" t="e">
        <f ca="true">+IF(AND(ISNUMBER(OFFSET('Sanitation Data'!$G$11,0,10*ROW('Sanitation Data'!G40))),'Data Summary'!DC46="Yes"),OFFSET('Sanitation Data'!$G$11,0,10*ROW('Sanitation Data'!G40)),NA())</f>
        <v>#N/A</v>
      </c>
      <c r="AO46" s="98" t="e">
        <f ca="true">+IF(AND(ISNUMBER(OFFSET('Sanitation Data'!$G$12,0,10*ROW('Sanitation Data'!G40))),'Data Summary'!DD46="Yes"),OFFSET('Sanitation Data'!$G$12,0,10*ROW('Sanitation Data'!G40)),NA())</f>
        <v>#N/A</v>
      </c>
      <c r="AP46" s="98" t="e">
        <f ca="true">+IF(AND(ISNUMBER(OFFSET('Sanitation Data'!$H$4,0,10*ROW('Sanitation Data'!H40))),'Data Summary'!DE46="Yes"),100-OFFSET('Sanitation Data'!$H$4,0,10*ROW('Sanitation Data'!H40)),NA())</f>
        <v>#N/A</v>
      </c>
      <c r="AQ46" s="98" t="e">
        <f ca="true">+IF(AND(ISNUMBER(OFFSET('Sanitation Data'!$H$6,0,10*ROW('Sanitation Data'!H40))),'Data Summary'!DF46="Yes"),OFFSET('Sanitation Data'!$H$6,0,10*ROW('Sanitation Data'!H40)),NA())</f>
        <v>#N/A</v>
      </c>
      <c r="AR46" s="98" t="e">
        <f ca="true">+IF(AND(ISNUMBER(OFFSET('Sanitation Data'!$H$10,0,10*ROW('Sanitation Data'!H40))),'Data Summary'!DG46="Yes"),OFFSET('Sanitation Data'!$H$10,0,10*ROW('Sanitation Data'!H40)),NA())</f>
        <v>#N/A</v>
      </c>
      <c r="AS46" s="98" t="e">
        <f ca="true">+IF(AND(ISNUMBER(OFFSET('Sanitation Data'!$H$11,0,10*ROW('Sanitation Data'!H40))),'Data Summary'!DH46="Yes"),OFFSET('Sanitation Data'!$H$11,0,10*ROW('Sanitation Data'!H40)),NA())</f>
        <v>#N/A</v>
      </c>
      <c r="AT46" s="98" t="e">
        <f ca="true">+IF(AND(ISNUMBER(OFFSET('Sanitation Data'!$H$12,0,10*ROW('Sanitation Data'!H40))),'Data Summary'!DI46="Yes"),OFFSET('Sanitation Data'!$H$12,0,10*ROW('Sanitation Data'!H40)),NA())</f>
        <v>#N/A</v>
      </c>
      <c r="AU46" s="98" t="e">
        <f ca="true">+IF(AND(ISNUMBER(OFFSET('Sanitation Data'!$I$4,0,10*ROW('Sanitation Data'!I40))),'Data Summary'!DJ46="Yes"),100-OFFSET('Sanitation Data'!$I$4,0,10*ROW('Sanitation Data'!I40)),NA())</f>
        <v>#N/A</v>
      </c>
      <c r="AV46" s="98" t="e">
        <f ca="true">+IF(AND(ISNUMBER(OFFSET('Sanitation Data'!$I$6,0,10*ROW('Sanitation Data'!I40))),'Data Summary'!DK46="Yes"),OFFSET('Sanitation Data'!$I$6,0,10*ROW('Sanitation Data'!I40)),NA())</f>
        <v>#N/A</v>
      </c>
      <c r="AW46" s="98" t="e">
        <f ca="true">+IF(AND(ISNUMBER(OFFSET('Sanitation Data'!$I$10,0,10*ROW('Sanitation Data'!I40))),'Data Summary'!DL46="Yes"),OFFSET('Sanitation Data'!$I$10,0,10*ROW('Sanitation Data'!I40)),NA())</f>
        <v>#N/A</v>
      </c>
      <c r="AX46" s="98" t="e">
        <f ca="true">+IF(AND(ISNUMBER(OFFSET('Sanitation Data'!$I$11,0,10*ROW('Sanitation Data'!I40))),'Data Summary'!DM46="Yes"),OFFSET('Sanitation Data'!$I$11,0,10*ROW('Sanitation Data'!I40)),NA())</f>
        <v>#N/A</v>
      </c>
      <c r="AY46" s="98" t="e">
        <f ca="true">+IF(AND(ISNUMBER(OFFSET('Sanitation Data'!$I$12,0,10*ROW('Sanitation Data'!I40))),'Data Summary'!DN46="Yes"),OFFSET('Sanitation Data'!$I$12,0,10*ROW('Sanitation Data'!I40)),NA())</f>
        <v>#N/A</v>
      </c>
      <c r="AZ46" s="99" t="e">
        <f ca="true">+IF(AND(ISNUMBER(OFFSET('Hygiene Data'!$D$5,0,10*ROW('Hygiene Data'!D40))),'Data Summary'!DO46="Yes"),OFFSET('Hygiene Data'!$D$5,0,10*ROW('Hygiene Data'!D40)),NA())</f>
        <v>#N/A</v>
      </c>
      <c r="BA46" s="99" t="e">
        <f ca="true">+IF(AND(ISNUMBER(OFFSET('Hygiene Data'!$D$7,0,10*ROW('Hygiene Data'!D40))),'Data Summary'!DP46="Yes"),OFFSET('Hygiene Data'!$D$7,0,10*ROW('Hygiene Data'!D40)),NA())</f>
        <v>#N/A</v>
      </c>
      <c r="BB46" s="99" t="e">
        <f ca="true">+IF(AND(ISNUMBER(OFFSET('Hygiene Data'!$D$9,0,10*ROW('Hygiene Data'!D40))),'Data Summary'!DQ46="Yes"),OFFSET('Hygiene Data'!$D$9,0,10*ROW('Hygiene Data'!D40)),NA())</f>
        <v>#N/A</v>
      </c>
      <c r="BC46" s="99" t="e">
        <f ca="true">+IF(AND(ISNUMBER(OFFSET('Hygiene Data'!$E$5,0,10*ROW('Hygiene Data'!E40))),'Data Summary'!DR46="Yes"),OFFSET('Hygiene Data'!$E$5,0,10*ROW('Hygiene Data'!E40)),NA())</f>
        <v>#N/A</v>
      </c>
      <c r="BD46" s="99" t="e">
        <f ca="true">+IF(AND(ISNUMBER(OFFSET('Hygiene Data'!$E$7,0,10*ROW('Hygiene Data'!E40))),'Data Summary'!DS46="Yes"),OFFSET('Hygiene Data'!$E$7,0,10*ROW('Hygiene Data'!E40)),NA())</f>
        <v>#N/A</v>
      </c>
      <c r="BE46" s="99" t="e">
        <f ca="true">+IF(AND(ISNUMBER(OFFSET('Hygiene Data'!$E$9,0,10*ROW('Hygiene Data'!E40))),'Data Summary'!DT46="Yes"),OFFSET('Hygiene Data'!$E$9,0,10*ROW('Hygiene Data'!E40)),NA())</f>
        <v>#N/A</v>
      </c>
      <c r="BF46" s="99" t="e">
        <f ca="true">+IF(AND(ISNUMBER(OFFSET('Hygiene Data'!$F$5,0,10*ROW('Hygiene Data'!F40))),'Data Summary'!DU46="Yes"),OFFSET('Hygiene Data'!$F$5,0,10*ROW('Hygiene Data'!F40)),NA())</f>
        <v>#N/A</v>
      </c>
      <c r="BG46" s="99" t="e">
        <f ca="true">+IF(AND(ISNUMBER(OFFSET('Hygiene Data'!$F$7,0,10*ROW('Hygiene Data'!F40))),'Data Summary'!DV46="Yes"),OFFSET('Hygiene Data'!$F$7,0,10*ROW('Hygiene Data'!F40)),NA())</f>
        <v>#N/A</v>
      </c>
      <c r="BH46" s="99" t="e">
        <f ca="true">+IF(AND(ISNUMBER(OFFSET('Hygiene Data'!$F$9,0,10*ROW('Hygiene Data'!F40))),'Data Summary'!DW46="Yes"),OFFSET('Hygiene Data'!$F$9,0,10*ROW('Hygiene Data'!F40)),NA())</f>
        <v>#N/A</v>
      </c>
      <c r="BI46" s="99" t="e">
        <f ca="true">+IF(AND(ISNUMBER(OFFSET('Hygiene Data'!$G$5,0,10*ROW('Hygiene Data'!G40))),'Data Summary'!DX46="Yes"),OFFSET('Hygiene Data'!$G$5,0,10*ROW('Hygiene Data'!G40)),NA())</f>
        <v>#N/A</v>
      </c>
      <c r="BJ46" s="99" t="e">
        <f ca="true">+IF(AND(ISNUMBER(OFFSET('Hygiene Data'!$G$7,0,10*ROW('Hygiene Data'!G40))),'Data Summary'!DY46="Yes"),OFFSET('Hygiene Data'!$G$7,0,10*ROW('Hygiene Data'!G40)),NA())</f>
        <v>#N/A</v>
      </c>
      <c r="BK46" s="99" t="e">
        <f ca="true">+IF(AND(ISNUMBER(OFFSET('Hygiene Data'!$G$9,0,10*ROW('Hygiene Data'!G40))),'Data Summary'!DZ46="Yes"),OFFSET('Hygiene Data'!$G$9,0,10*ROW('Hygiene Data'!G40)),NA())</f>
        <v>#N/A</v>
      </c>
      <c r="BL46" s="99" t="e">
        <f ca="true">+IF(AND(ISNUMBER(OFFSET('Hygiene Data'!$H$5,0,10*ROW('Hygiene Data'!H40))),'Data Summary'!EA46="Yes"),OFFSET('Hygiene Data'!$H$5,0,10*ROW('Hygiene Data'!H40)),NA())</f>
        <v>#N/A</v>
      </c>
      <c r="BM46" s="99" t="e">
        <f ca="true">+IF(AND(ISNUMBER(OFFSET('Hygiene Data'!$H$7,0,10*ROW('Hygiene Data'!H40))),'Data Summary'!EB46="Yes"),OFFSET('Hygiene Data'!$H$7,0,10*ROW('Hygiene Data'!H40)),NA())</f>
        <v>#N/A</v>
      </c>
      <c r="BN46" s="99" t="e">
        <f ca="true">+IF(AND(ISNUMBER(OFFSET('Hygiene Data'!$H$9,0,10*ROW('Hygiene Data'!H40))),'Data Summary'!EC46="Yes"),OFFSET('Hygiene Data'!$H$9,0,10*ROW('Hygiene Data'!H40)),NA())</f>
        <v>#N/A</v>
      </c>
      <c r="BO46" s="99" t="e">
        <f ca="true">+IF(AND(ISNUMBER(OFFSET('Hygiene Data'!$I$5,0,10*ROW('Hygiene Data'!I40))),'Data Summary'!ED46="Yes"),OFFSET('Hygiene Data'!$I$5,0,10*ROW('Hygiene Data'!I40)),NA())</f>
        <v>#N/A</v>
      </c>
      <c r="BP46" s="99" t="e">
        <f ca="true">+IF(AND(ISNUMBER(OFFSET('Hygiene Data'!$I$7,0,10*ROW('Hygiene Data'!I40))),'Data Summary'!EE46="Yes"),OFFSET('Hygiene Data'!$I$7,0,10*ROW('Hygiene Data'!I40)),NA())</f>
        <v>#N/A</v>
      </c>
      <c r="BQ46" s="99" t="e">
        <f ca="true">+IF(AND(ISNUMBER(OFFSET('Hygiene Data'!$I$9,0,10*ROW('Hygiene Data'!I40))),'Data Summary'!EF46="Yes"),OFFSET('Hygiene Data'!$I$9,0,10*ROW('Hygiene Data'!I40)),NA())</f>
        <v>#N/A</v>
      </c>
    </row>
    <row xmlns:x14ac="http://schemas.microsoft.com/office/spreadsheetml/2009/9/ac" r="47" x14ac:dyDescent="0.2">
      <c r="A47" s="363" t="str">
        <f ca="true">+RIGHT('Data Summary'!A47,LEN('Data Summary'!A47)-9)</f>
        <v>UIS</v>
      </c>
      <c r="B47" s="38" t="str">
        <f ca="true">+IF(ISTEXT('Data Summary'!B47),'Data Summary'!B47,"")</f>
        <v>Other</v>
      </c>
      <c r="C47" s="361">
        <f ca="true">+VALUE('Data Summary'!C47)</f>
        <v>2022</v>
      </c>
      <c r="D47" s="97" t="e">
        <f ca="true">+IF(AND(ISNUMBER(OFFSET('Water Data'!$D$4,0,10*ROW('Water Data'!D41))),'Data Summary'!BS47="Yes"),100-OFFSET('Water Data'!$D$4,0,10*ROW('Water Data'!D41)),NA())</f>
        <v>#N/A</v>
      </c>
      <c r="E47" s="97" t="e">
        <f ca="true">+IF(AND(ISNUMBER(OFFSET('Water Data'!$D$6,0,10*ROW('Water Data'!D41))),'Data Summary'!BT47="Yes"),OFFSET('Water Data'!$D$6,0,10*ROW('Water Data'!D41)),NA())</f>
        <v>#N/A</v>
      </c>
      <c r="F47" s="97" t="e">
        <f ca="true">+IF(AND(ISNUMBER(OFFSET('Water Data'!$D$9,0,10*ROW('Water Data'!D41))),'Data Summary'!BU47="Yes"),OFFSET('Water Data'!$D$9,0,10*ROW('Water Data'!D41)),NA())</f>
        <v>#N/A</v>
      </c>
      <c r="G47" s="97" t="e">
        <f ca="true">+IF(AND(ISNUMBER(OFFSET('Water Data'!$E$4,0,10*ROW('Water Data'!E41))),'Data Summary'!BV47="Yes"),100-OFFSET('Water Data'!$E$4,0,10*ROW('Water Data'!E41)),NA())</f>
        <v>#N/A</v>
      </c>
      <c r="H47" s="97" t="e">
        <f ca="true">+IF(AND(ISNUMBER(OFFSET('Water Data'!$E$6,0,10*ROW('Water Data'!E41))),'Data Summary'!BW47="Yes"),OFFSET('Water Data'!$E$6,0,10*ROW('Water Data'!E41)),NA())</f>
        <v>#N/A</v>
      </c>
      <c r="I47" s="97" t="e">
        <f ca="true">+IF(AND(ISNUMBER(OFFSET('Water Data'!$E$9,0,10*ROW('Water Data'!E41))),'Data Summary'!BX47="Yes"),OFFSET('Water Data'!$E$9,0,10*ROW('Water Data'!E41)),NA())</f>
        <v>#N/A</v>
      </c>
      <c r="J47" s="97" t="e">
        <f ca="true">+IF(AND(ISNUMBER(OFFSET('Water Data'!$F$4,0,10*ROW('Water Data'!F41))),'Data Summary'!BY47="Yes"),100-OFFSET('Water Data'!$F$4,0,10*ROW('Water Data'!F41)),NA())</f>
        <v>#N/A</v>
      </c>
      <c r="K47" s="97" t="e">
        <f ca="true">+IF(AND(ISNUMBER(OFFSET('Water Data'!$F$6,0,10*ROW('Water Data'!F41))),'Data Summary'!BZ47="Yes"),OFFSET('Water Data'!$F$6,0,10*ROW('Water Data'!F41)),NA())</f>
        <v>#N/A</v>
      </c>
      <c r="L47" s="97" t="e">
        <f ca="true">+IF(AND(ISNUMBER(OFFSET('Water Data'!$F$9,0,10*ROW('Water Data'!F41))),'Data Summary'!CA47="Yes"),OFFSET('Water Data'!$F$9,0,10*ROW('Water Data'!F41)),NA())</f>
        <v>#N/A</v>
      </c>
      <c r="M47" s="97" t="e">
        <f ca="true">+IF(AND(ISNUMBER(OFFSET('Water Data'!$G$4,0,10*ROW('Water Data'!G41))),'Data Summary'!CB47="Yes"),100-OFFSET('Water Data'!$G$4,0,10*ROW('Water Data'!G41)),NA())</f>
        <v>#N/A</v>
      </c>
      <c r="N47" s="97" t="e">
        <f ca="true">+IF(AND(ISNUMBER(OFFSET('Water Data'!$G$6,0,10*ROW('Water Data'!G41))),'Data Summary'!CC47="Yes"),OFFSET('Water Data'!$G$6,0,10*ROW('Water Data'!G41)),NA())</f>
        <v>#N/A</v>
      </c>
      <c r="O47" s="97" t="e">
        <f ca="true">+IF(AND(ISNUMBER(OFFSET('Water Data'!$G$9,0,10*ROW('Water Data'!G41))),'Data Summary'!CD47="Yes"),OFFSET('Water Data'!$G$9,0,10*ROW('Water Data'!G41)),NA())</f>
        <v>#N/A</v>
      </c>
      <c r="P47" s="97" t="e">
        <f ca="true">+IF(AND(ISNUMBER(OFFSET('Water Data'!$H$4,0,10*ROW('Water Data'!H41))),'Data Summary'!CE47="Yes"),100-OFFSET('Water Data'!$H$4,0,10*ROW('Water Data'!H41)),NA())</f>
        <v>#N/A</v>
      </c>
      <c r="Q47" s="97" t="e">
        <f ca="true">+IF(AND(ISNUMBER(OFFSET('Water Data'!$H$6,0,10*ROW('Water Data'!H41))),'Data Summary'!CF47="Yes"),OFFSET('Water Data'!$H$6,0,10*ROW('Water Data'!H41)),NA())</f>
        <v>#N/A</v>
      </c>
      <c r="R47" s="97" t="e">
        <f ca="true">+IF(AND(ISNUMBER(OFFSET('Water Data'!$H$9,0,10*ROW('Water Data'!H41))),'Data Summary'!CG47="Yes"),OFFSET('Water Data'!$H$9,0,10*ROW('Water Data'!H41)),NA())</f>
        <v>#N/A</v>
      </c>
      <c r="S47" s="97" t="e">
        <f ca="true">+IF(AND(ISNUMBER(OFFSET('Water Data'!$I$4,0,10*ROW('Water Data'!I41))),'Data Summary'!CH47="Yes"),100-OFFSET('Water Data'!$I$4,0,10*ROW('Water Data'!I41)),NA())</f>
        <v>#N/A</v>
      </c>
      <c r="T47" s="97" t="e">
        <f ca="true">+IF(AND(ISNUMBER(OFFSET('Water Data'!$I$6,0,10*ROW('Water Data'!I41))),'Data Summary'!CI47="Yes"),OFFSET('Water Data'!$I$6,0,10*ROW('Water Data'!I41)),NA())</f>
        <v>#N/A</v>
      </c>
      <c r="U47" s="97" t="e">
        <f ca="true">+IF(AND(ISNUMBER(OFFSET('Water Data'!$I$9,0,10*ROW('Water Data'!I41))),'Data Summary'!CJ47="Yes"),OFFSET('Water Data'!$I$9,0,10*ROW('Water Data'!I41)),NA())</f>
        <v>#N/A</v>
      </c>
      <c r="V47" s="98" t="e">
        <f ca="true">+IF(AND(ISNUMBER(OFFSET('Sanitation Data'!$D$4,0,10*ROW('Sanitation Data'!D41))),'Data Summary'!CK47="Yes"),100-OFFSET('Sanitation Data'!$D$4,0,10*ROW('Sanitation Data'!D41)),NA())</f>
        <v>#N/A</v>
      </c>
      <c r="W47" s="98" t="e">
        <f ca="true">+IF(AND(ISNUMBER(OFFSET('Sanitation Data'!$D$6,0,10*ROW('Sanitation Data'!D41))),'Data Summary'!CL47="Yes"),OFFSET('Sanitation Data'!$D$6,0,10*ROW('Sanitation Data'!D41)),NA())</f>
        <v>#N/A</v>
      </c>
      <c r="X47" s="98" t="e">
        <f ca="true">+IF(AND(ISNUMBER(OFFSET('Sanitation Data'!$D$10,0,10*ROW('Sanitation Data'!D41))),'Data Summary'!CM47="Yes"),OFFSET('Sanitation Data'!$D$10,0,10*ROW('Sanitation Data'!D41)),NA())</f>
        <v>#N/A</v>
      </c>
      <c r="Y47" s="98" t="e">
        <f ca="true">+IF(AND(ISNUMBER(OFFSET('Sanitation Data'!$D$11,0,10*ROW('Sanitation Data'!D41))),'Data Summary'!CN47="Yes"),OFFSET('Sanitation Data'!$D$11,0,10*ROW('Sanitation Data'!D41)),NA())</f>
        <v>#N/A</v>
      </c>
      <c r="Z47" s="98" t="e">
        <f ca="true">+IF(AND(ISNUMBER(OFFSET('Sanitation Data'!$D$12,0,10*ROW('Sanitation Data'!D41))),'Data Summary'!CO47="Yes"),OFFSET('Sanitation Data'!$D$12,0,10*ROW('Sanitation Data'!D41)),NA())</f>
        <v>#N/A</v>
      </c>
      <c r="AA47" s="98" t="e">
        <f ca="true">+IF(AND(ISNUMBER(OFFSET('Sanitation Data'!$E$4,0,10*ROW('Sanitation Data'!E41))),'Data Summary'!CP47="Yes"),100-OFFSET('Sanitation Data'!$E$4,0,10*ROW('Sanitation Data'!E41)),NA())</f>
        <v>#N/A</v>
      </c>
      <c r="AB47" s="98" t="e">
        <f ca="true">+IF(AND(ISNUMBER(OFFSET('Sanitation Data'!$E$6,0,10*ROW('Sanitation Data'!E41))),'Data Summary'!CQ47="Yes"),OFFSET('Sanitation Data'!$E$6,0,10*ROW('Sanitation Data'!E41)),NA())</f>
        <v>#N/A</v>
      </c>
      <c r="AC47" s="98" t="e">
        <f ca="true">+IF(AND(ISNUMBER(OFFSET('Sanitation Data'!$E$10,0,10*ROW('Sanitation Data'!E41))),'Data Summary'!CR47="Yes"),OFFSET('Sanitation Data'!$E$10,0,10*ROW('Sanitation Data'!E41)),NA())</f>
        <v>#N/A</v>
      </c>
      <c r="AD47" s="98" t="e">
        <f ca="true">+IF(AND(ISNUMBER(OFFSET('Sanitation Data'!$E$11,0,10*ROW('Sanitation Data'!E41))),'Data Summary'!CS47="Yes"),OFFSET('Sanitation Data'!$E$11,0,10*ROW('Sanitation Data'!E41)),NA())</f>
        <v>#N/A</v>
      </c>
      <c r="AE47" s="98" t="e">
        <f ca="true">+IF(AND(ISNUMBER(OFFSET('Sanitation Data'!$E$12,0,10*ROW('Sanitation Data'!E41))),'Data Summary'!CT47="Yes"),OFFSET('Sanitation Data'!$E$12,0,10*ROW('Sanitation Data'!E41)),NA())</f>
        <v>#N/A</v>
      </c>
      <c r="AF47" s="98" t="e">
        <f ca="true">+IF(AND(ISNUMBER(OFFSET('Sanitation Data'!$F$4,0,10*ROW('Sanitation Data'!F41))),'Data Summary'!CU47="Yes"),100-OFFSET('Sanitation Data'!$F$4,0,10*ROW('Sanitation Data'!F41)),NA())</f>
        <v>#N/A</v>
      </c>
      <c r="AG47" s="98" t="e">
        <f ca="true">+IF(AND(ISNUMBER(OFFSET('Sanitation Data'!$F$6,0,10*ROW('Sanitation Data'!F41))),'Data Summary'!CV47="Yes"),OFFSET('Sanitation Data'!$F$6,0,10*ROW('Sanitation Data'!F41)),NA())</f>
        <v>#N/A</v>
      </c>
      <c r="AH47" s="98" t="e">
        <f ca="true">+IF(AND(ISNUMBER(OFFSET('Sanitation Data'!$F$10,0,10*ROW('Sanitation Data'!F41))),'Data Summary'!CW47="Yes"),OFFSET('Sanitation Data'!$F$10,0,10*ROW('Sanitation Data'!F41)),NA())</f>
        <v>#N/A</v>
      </c>
      <c r="AI47" s="98" t="e">
        <f ca="true">+IF(AND(ISNUMBER(OFFSET('Sanitation Data'!$F$11,0,10*ROW('Sanitation Data'!F41))),'Data Summary'!CX47="Yes"),OFFSET('Sanitation Data'!$F$11,0,10*ROW('Sanitation Data'!F41)),NA())</f>
        <v>#N/A</v>
      </c>
      <c r="AJ47" s="98" t="e">
        <f ca="true">+IF(AND(ISNUMBER(OFFSET('Sanitation Data'!$F$12,0,10*ROW('Sanitation Data'!F41))),'Data Summary'!CY47="Yes"),OFFSET('Sanitation Data'!$F$12,0,10*ROW('Sanitation Data'!F41)),NA())</f>
        <v>#N/A</v>
      </c>
      <c r="AK47" s="98" t="e">
        <f ca="true">+IF(AND(ISNUMBER(OFFSET('Sanitation Data'!$G$4,0,10*ROW('Sanitation Data'!G41))),'Data Summary'!CZ47="Yes"),100-OFFSET('Sanitation Data'!$G$4,0,10*ROW('Sanitation Data'!G41)),NA())</f>
        <v>#N/A</v>
      </c>
      <c r="AL47" s="98" t="e">
        <f ca="true">+IF(AND(ISNUMBER(OFFSET('Sanitation Data'!$G$6,0,10*ROW('Sanitation Data'!G41))),'Data Summary'!DA47="Yes"),OFFSET('Sanitation Data'!$G$6,0,10*ROW('Sanitation Data'!G41)),NA())</f>
        <v>#N/A</v>
      </c>
      <c r="AM47" s="98" t="e">
        <f ca="true">+IF(AND(ISNUMBER(OFFSET('Sanitation Data'!$G$10,0,10*ROW('Sanitation Data'!G41))),'Data Summary'!DB47="Yes"),OFFSET('Sanitation Data'!$G$10,0,10*ROW('Sanitation Data'!G41)),NA())</f>
        <v>#N/A</v>
      </c>
      <c r="AN47" s="98" t="e">
        <f ca="true">+IF(AND(ISNUMBER(OFFSET('Sanitation Data'!$G$11,0,10*ROW('Sanitation Data'!G41))),'Data Summary'!DC47="Yes"),OFFSET('Sanitation Data'!$G$11,0,10*ROW('Sanitation Data'!G41)),NA())</f>
        <v>#N/A</v>
      </c>
      <c r="AO47" s="98" t="e">
        <f ca="true">+IF(AND(ISNUMBER(OFFSET('Sanitation Data'!$G$12,0,10*ROW('Sanitation Data'!G41))),'Data Summary'!DD47="Yes"),OFFSET('Sanitation Data'!$G$12,0,10*ROW('Sanitation Data'!G41)),NA())</f>
        <v>#N/A</v>
      </c>
      <c r="AP47" s="98" t="e">
        <f ca="true">+IF(AND(ISNUMBER(OFFSET('Sanitation Data'!$H$4,0,10*ROW('Sanitation Data'!H41))),'Data Summary'!DE47="Yes"),100-OFFSET('Sanitation Data'!$H$4,0,10*ROW('Sanitation Data'!H41)),NA())</f>
        <v>#N/A</v>
      </c>
      <c r="AQ47" s="98" t="e">
        <f ca="true">+IF(AND(ISNUMBER(OFFSET('Sanitation Data'!$H$6,0,10*ROW('Sanitation Data'!H41))),'Data Summary'!DF47="Yes"),OFFSET('Sanitation Data'!$H$6,0,10*ROW('Sanitation Data'!H41)),NA())</f>
        <v>#N/A</v>
      </c>
      <c r="AR47" s="98" t="e">
        <f ca="true">+IF(AND(ISNUMBER(OFFSET('Sanitation Data'!$H$10,0,10*ROW('Sanitation Data'!H41))),'Data Summary'!DG47="Yes"),OFFSET('Sanitation Data'!$H$10,0,10*ROW('Sanitation Data'!H41)),NA())</f>
        <v>#N/A</v>
      </c>
      <c r="AS47" s="98" t="e">
        <f ca="true">+IF(AND(ISNUMBER(OFFSET('Sanitation Data'!$H$11,0,10*ROW('Sanitation Data'!H41))),'Data Summary'!DH47="Yes"),OFFSET('Sanitation Data'!$H$11,0,10*ROW('Sanitation Data'!H41)),NA())</f>
        <v>#N/A</v>
      </c>
      <c r="AT47" s="98" t="e">
        <f ca="true">+IF(AND(ISNUMBER(OFFSET('Sanitation Data'!$H$12,0,10*ROW('Sanitation Data'!H41))),'Data Summary'!DI47="Yes"),OFFSET('Sanitation Data'!$H$12,0,10*ROW('Sanitation Data'!H41)),NA())</f>
        <v>#N/A</v>
      </c>
      <c r="AU47" s="98" t="e">
        <f ca="true">+IF(AND(ISNUMBER(OFFSET('Sanitation Data'!$I$4,0,10*ROW('Sanitation Data'!I41))),'Data Summary'!DJ47="Yes"),100-OFFSET('Sanitation Data'!$I$4,0,10*ROW('Sanitation Data'!I41)),NA())</f>
        <v>#N/A</v>
      </c>
      <c r="AV47" s="98" t="e">
        <f ca="true">+IF(AND(ISNUMBER(OFFSET('Sanitation Data'!$I$6,0,10*ROW('Sanitation Data'!I41))),'Data Summary'!DK47="Yes"),OFFSET('Sanitation Data'!$I$6,0,10*ROW('Sanitation Data'!I41)),NA())</f>
        <v>#N/A</v>
      </c>
      <c r="AW47" s="98" t="e">
        <f ca="true">+IF(AND(ISNUMBER(OFFSET('Sanitation Data'!$I$10,0,10*ROW('Sanitation Data'!I41))),'Data Summary'!DL47="Yes"),OFFSET('Sanitation Data'!$I$10,0,10*ROW('Sanitation Data'!I41)),NA())</f>
        <v>#N/A</v>
      </c>
      <c r="AX47" s="98" t="e">
        <f ca="true">+IF(AND(ISNUMBER(OFFSET('Sanitation Data'!$I$11,0,10*ROW('Sanitation Data'!I41))),'Data Summary'!DM47="Yes"),OFFSET('Sanitation Data'!$I$11,0,10*ROW('Sanitation Data'!I41)),NA())</f>
        <v>#N/A</v>
      </c>
      <c r="AY47" s="98" t="e">
        <f ca="true">+IF(AND(ISNUMBER(OFFSET('Sanitation Data'!$I$12,0,10*ROW('Sanitation Data'!I41))),'Data Summary'!DN47="Yes"),OFFSET('Sanitation Data'!$I$12,0,10*ROW('Sanitation Data'!I41)),NA())</f>
        <v>#N/A</v>
      </c>
      <c r="AZ47" s="99" t="e">
        <f ca="true">+IF(AND(ISNUMBER(OFFSET('Hygiene Data'!$D$5,0,10*ROW('Hygiene Data'!D41))),'Data Summary'!DO47="Yes"),OFFSET('Hygiene Data'!$D$5,0,10*ROW('Hygiene Data'!D41)),NA())</f>
        <v>#N/A</v>
      </c>
      <c r="BA47" s="99" t="e">
        <f ca="true">+IF(AND(ISNUMBER(OFFSET('Hygiene Data'!$D$7,0,10*ROW('Hygiene Data'!D41))),'Data Summary'!DP47="Yes"),OFFSET('Hygiene Data'!$D$7,0,10*ROW('Hygiene Data'!D41)),NA())</f>
        <v>#N/A</v>
      </c>
      <c r="BB47" s="99" t="e">
        <f ca="true">+IF(AND(ISNUMBER(OFFSET('Hygiene Data'!$D$9,0,10*ROW('Hygiene Data'!D41))),'Data Summary'!DQ47="Yes"),OFFSET('Hygiene Data'!$D$9,0,10*ROW('Hygiene Data'!D41)),NA())</f>
        <v>#N/A</v>
      </c>
      <c r="BC47" s="99" t="e">
        <f ca="true">+IF(AND(ISNUMBER(OFFSET('Hygiene Data'!$E$5,0,10*ROW('Hygiene Data'!E41))),'Data Summary'!DR47="Yes"),OFFSET('Hygiene Data'!$E$5,0,10*ROW('Hygiene Data'!E41)),NA())</f>
        <v>#N/A</v>
      </c>
      <c r="BD47" s="99" t="e">
        <f ca="true">+IF(AND(ISNUMBER(OFFSET('Hygiene Data'!$E$7,0,10*ROW('Hygiene Data'!E41))),'Data Summary'!DS47="Yes"),OFFSET('Hygiene Data'!$E$7,0,10*ROW('Hygiene Data'!E41)),NA())</f>
        <v>#N/A</v>
      </c>
      <c r="BE47" s="99" t="e">
        <f ca="true">+IF(AND(ISNUMBER(OFFSET('Hygiene Data'!$E$9,0,10*ROW('Hygiene Data'!E41))),'Data Summary'!DT47="Yes"),OFFSET('Hygiene Data'!$E$9,0,10*ROW('Hygiene Data'!E41)),NA())</f>
        <v>#N/A</v>
      </c>
      <c r="BF47" s="99" t="e">
        <f ca="true">+IF(AND(ISNUMBER(OFFSET('Hygiene Data'!$F$5,0,10*ROW('Hygiene Data'!F41))),'Data Summary'!DU47="Yes"),OFFSET('Hygiene Data'!$F$5,0,10*ROW('Hygiene Data'!F41)),NA())</f>
        <v>#N/A</v>
      </c>
      <c r="BG47" s="99" t="e">
        <f ca="true">+IF(AND(ISNUMBER(OFFSET('Hygiene Data'!$F$7,0,10*ROW('Hygiene Data'!F41))),'Data Summary'!DV47="Yes"),OFFSET('Hygiene Data'!$F$7,0,10*ROW('Hygiene Data'!F41)),NA())</f>
        <v>#N/A</v>
      </c>
      <c r="BH47" s="99" t="e">
        <f ca="true">+IF(AND(ISNUMBER(OFFSET('Hygiene Data'!$F$9,0,10*ROW('Hygiene Data'!F41))),'Data Summary'!DW47="Yes"),OFFSET('Hygiene Data'!$F$9,0,10*ROW('Hygiene Data'!F41)),NA())</f>
        <v>#N/A</v>
      </c>
      <c r="BI47" s="99" t="e">
        <f ca="true">+IF(AND(ISNUMBER(OFFSET('Hygiene Data'!$G$5,0,10*ROW('Hygiene Data'!G41))),'Data Summary'!DX47="Yes"),OFFSET('Hygiene Data'!$G$5,0,10*ROW('Hygiene Data'!G41)),NA())</f>
        <v>#N/A</v>
      </c>
      <c r="BJ47" s="99" t="e">
        <f ca="true">+IF(AND(ISNUMBER(OFFSET('Hygiene Data'!$G$7,0,10*ROW('Hygiene Data'!G41))),'Data Summary'!DY47="Yes"),OFFSET('Hygiene Data'!$G$7,0,10*ROW('Hygiene Data'!G41)),NA())</f>
        <v>#N/A</v>
      </c>
      <c r="BK47" s="99" t="e">
        <f ca="true">+IF(AND(ISNUMBER(OFFSET('Hygiene Data'!$G$9,0,10*ROW('Hygiene Data'!G41))),'Data Summary'!DZ47="Yes"),OFFSET('Hygiene Data'!$G$9,0,10*ROW('Hygiene Data'!G41)),NA())</f>
        <v>#N/A</v>
      </c>
      <c r="BL47" s="99" t="e">
        <f ca="true">+IF(AND(ISNUMBER(OFFSET('Hygiene Data'!$H$5,0,10*ROW('Hygiene Data'!H41))),'Data Summary'!EA47="Yes"),OFFSET('Hygiene Data'!$H$5,0,10*ROW('Hygiene Data'!H41)),NA())</f>
        <v>#N/A</v>
      </c>
      <c r="BM47" s="99" t="e">
        <f ca="true">+IF(AND(ISNUMBER(OFFSET('Hygiene Data'!$H$7,0,10*ROW('Hygiene Data'!H41))),'Data Summary'!EB47="Yes"),OFFSET('Hygiene Data'!$H$7,0,10*ROW('Hygiene Data'!H41)),NA())</f>
        <v>#N/A</v>
      </c>
      <c r="BN47" s="99" t="e">
        <f ca="true">+IF(AND(ISNUMBER(OFFSET('Hygiene Data'!$H$9,0,10*ROW('Hygiene Data'!H41))),'Data Summary'!EC47="Yes"),OFFSET('Hygiene Data'!$H$9,0,10*ROW('Hygiene Data'!H41)),NA())</f>
        <v>#N/A</v>
      </c>
      <c r="BO47" s="99" t="e">
        <f ca="true">+IF(AND(ISNUMBER(OFFSET('Hygiene Data'!$I$5,0,10*ROW('Hygiene Data'!I41))),'Data Summary'!ED47="Yes"),OFFSET('Hygiene Data'!$I$5,0,10*ROW('Hygiene Data'!I41)),NA())</f>
        <v>#N/A</v>
      </c>
      <c r="BP47" s="99" t="e">
        <f ca="true">+IF(AND(ISNUMBER(OFFSET('Hygiene Data'!$I$7,0,10*ROW('Hygiene Data'!I41))),'Data Summary'!EE47="Yes"),OFFSET('Hygiene Data'!$I$7,0,10*ROW('Hygiene Data'!I41)),NA())</f>
        <v>#N/A</v>
      </c>
      <c r="BQ47" s="99" t="e">
        <f ca="true">+IF(AND(ISNUMBER(OFFSET('Hygiene Data'!$I$9,0,10*ROW('Hygiene Data'!I41))),'Data Summary'!EF47="Yes"),OFFSET('Hygiene Data'!$I$9,0,10*ROW('Hygiene Data'!I41)),NA())</f>
        <v>#N/A</v>
      </c>
    </row>
    <row xmlns:x14ac="http://schemas.microsoft.com/office/spreadsheetml/2009/9/ac" r="48" x14ac:dyDescent="0.2">
      <c r="A48" s="363" t="str">
        <f ca="true">+RIGHT('Data Summary'!A48,LEN('Data Summary'!A48)-9)</f>
        <v>EMIS</v>
      </c>
      <c r="B48" s="38" t="str">
        <f ca="true">+IF(ISTEXT('Data Summary'!B48),'Data Summary'!B48,"")</f>
        <v>EMIS</v>
      </c>
      <c r="C48" s="361">
        <f ca="true">+VALUE('Data Summary'!C48)</f>
        <v>2022</v>
      </c>
      <c r="D48" s="97">
        <f ca="true">+IF(AND(ISNUMBER(OFFSET('Water Data'!$D$4,0,10*ROW('Water Data'!D42))),'Data Summary'!BS48="Yes"),100-OFFSET('Water Data'!$D$4,0,10*ROW('Water Data'!D42)),NA())</f>
        <v>98.224112979857168</v>
      </c>
      <c r="E48" s="97">
        <f ca="true">+IF(AND(ISNUMBER(OFFSET('Water Data'!$D$6,0,10*ROW('Water Data'!D42))),'Data Summary'!BT48="Yes"),OFFSET('Water Data'!$D$6,0,10*ROW('Water Data'!D42)),NA())</f>
        <v>93.648375041551517</v>
      </c>
      <c r="F48" s="97">
        <f ca="true">+IF(AND(ISNUMBER(OFFSET('Water Data'!$D$9,0,10*ROW('Water Data'!D42))),'Data Summary'!BU48="Yes"),OFFSET('Water Data'!$D$9,0,10*ROW('Water Data'!D42)),NA())</f>
        <v>91.432530099065403</v>
      </c>
      <c r="G48" s="97">
        <f ca="true">+IF(AND(ISNUMBER(OFFSET('Water Data'!$E$4,0,10*ROW('Water Data'!E42))),'Data Summary'!BV48="Yes"),100-OFFSET('Water Data'!$E$4,0,10*ROW('Water Data'!E42)),NA())</f>
        <v>99.211645138318687</v>
      </c>
      <c r="H48" s="97">
        <f ca="true">+IF(AND(ISNUMBER(OFFSET('Water Data'!$E$6,0,10*ROW('Water Data'!E42))),'Data Summary'!BW48="Yes"),OFFSET('Water Data'!$E$6,0,10*ROW('Water Data'!E42)),NA())</f>
        <v>95.043374165124249</v>
      </c>
      <c r="I48" s="97">
        <f ca="true">+IF(AND(ISNUMBER(OFFSET('Water Data'!$E$9,0,10*ROW('Water Data'!E42))),'Data Summary'!BX48="Yes"),OFFSET('Water Data'!$E$9,0,10*ROW('Water Data'!E42)),NA())</f>
        <v>93.099354714318508</v>
      </c>
      <c r="J48" s="97">
        <f ca="true">+IF(AND(ISNUMBER(OFFSET('Water Data'!$F$4,0,10*ROW('Water Data'!F42))),'Data Summary'!BY48="Yes"),100-OFFSET('Water Data'!$F$4,0,10*ROW('Water Data'!F42)),NA())</f>
        <v>98.020712651484857</v>
      </c>
      <c r="K48" s="97">
        <f ca="true">+IF(AND(ISNUMBER(OFFSET('Water Data'!$F$6,0,10*ROW('Water Data'!F42))),'Data Summary'!BZ48="Yes"),OFFSET('Water Data'!$F$6,0,10*ROW('Water Data'!F42)),NA())</f>
        <v>93.402155837721182</v>
      </c>
      <c r="L48" s="97">
        <f ca="true">+IF(AND(ISNUMBER(OFFSET('Water Data'!$F$9,0,10*ROW('Water Data'!F42))),'Data Summary'!CA48="Yes"),OFFSET('Water Data'!$F$9,0,10*ROW('Water Data'!F42)),NA())</f>
        <v>91.167631050483635</v>
      </c>
      <c r="M48" s="97" t="e">
        <f ca="true">+IF(AND(ISNUMBER(OFFSET('Water Data'!$G$4,0,10*ROW('Water Data'!G42))),'Data Summary'!CB48="Yes"),100-OFFSET('Water Data'!$G$4,0,10*ROW('Water Data'!G42)),NA())</f>
        <v>#N/A</v>
      </c>
      <c r="N48" s="97" t="e">
        <f ca="true">+IF(AND(ISNUMBER(OFFSET('Water Data'!$G$6,0,10*ROW('Water Data'!G42))),'Data Summary'!CC48="Yes"),OFFSET('Water Data'!$G$6,0,10*ROW('Water Data'!G42)),NA())</f>
        <v>#N/A</v>
      </c>
      <c r="O48" s="97" t="e">
        <f ca="true">+IF(AND(ISNUMBER(OFFSET('Water Data'!$G$9,0,10*ROW('Water Data'!G42))),'Data Summary'!CD48="Yes"),OFFSET('Water Data'!$G$9,0,10*ROW('Water Data'!G42)),NA())</f>
        <v>#N/A</v>
      </c>
      <c r="P48" s="97">
        <f ca="true">+IF(AND(ISNUMBER(OFFSET('Water Data'!$H$4,0,10*ROW('Water Data'!H42))),'Data Summary'!CE48="Yes"),100-OFFSET('Water Data'!$H$4,0,10*ROW('Water Data'!H42)),NA())</f>
        <v>98.212123337149436</v>
      </c>
      <c r="Q48" s="97">
        <f ca="true">+IF(AND(ISNUMBER(OFFSET('Water Data'!$H$6,0,10*ROW('Water Data'!H42))),'Data Summary'!CF48="Yes"),OFFSET('Water Data'!$H$6,0,10*ROW('Water Data'!H42)),NA())</f>
        <v>93.648375041551532</v>
      </c>
      <c r="R48" s="97">
        <f ca="true">+IF(AND(ISNUMBER(OFFSET('Water Data'!$H$9,0,10*ROW('Water Data'!H42))),'Data Summary'!CG48="Yes"),OFFSET('Water Data'!$H$9,0,10*ROW('Water Data'!H42)),NA())</f>
        <v>91.455600478868192</v>
      </c>
      <c r="S48" s="97">
        <f ca="true">+IF(AND(ISNUMBER(OFFSET('Water Data'!$I$4,0,10*ROW('Water Data'!I42))),'Data Summary'!CH48="Yes"),100-OFFSET('Water Data'!$I$4,0,10*ROW('Water Data'!I42)),NA())</f>
        <v>99.257981942765269</v>
      </c>
      <c r="T48" s="97">
        <f ca="true">+IF(AND(ISNUMBER(OFFSET('Water Data'!$I$6,0,10*ROW('Water Data'!I42))),'Data Summary'!CI48="Yes"),OFFSET('Water Data'!$I$6,0,10*ROW('Water Data'!I42)),NA())</f>
        <v>91.594889069468252</v>
      </c>
      <c r="U48" s="97">
        <f ca="true">+IF(AND(ISNUMBER(OFFSET('Water Data'!$I$9,0,10*ROW('Water Data'!I42))),'Data Summary'!CJ48="Yes"),OFFSET('Water Data'!$I$9,0,10*ROW('Water Data'!I42)),NA())</f>
        <v>89.762216277659974</v>
      </c>
      <c r="V48" s="98">
        <f ca="true">+IF(AND(ISNUMBER(OFFSET('Sanitation Data'!$D$4,0,10*ROW('Sanitation Data'!D42))),'Data Summary'!CK48="Yes"),100-OFFSET('Sanitation Data'!$D$4,0,10*ROW('Sanitation Data'!D42)),NA())</f>
        <v>98.709030525350443</v>
      </c>
      <c r="W48" s="98">
        <f ca="true">+IF(AND(ISNUMBER(OFFSET('Sanitation Data'!$D$6,0,10*ROW('Sanitation Data'!D42))),'Data Summary'!CL48="Yes"),OFFSET('Sanitation Data'!$D$6,0,10*ROW('Sanitation Data'!D42)),NA())</f>
        <v>81.752878042468168</v>
      </c>
      <c r="X48" s="98" t="e">
        <f ca="true">+IF(AND(ISNUMBER(OFFSET('Sanitation Data'!$D$10,0,10*ROW('Sanitation Data'!D42))),'Data Summary'!CM48="Yes"),OFFSET('Sanitation Data'!$D$10,0,10*ROW('Sanitation Data'!D42)),NA())</f>
        <v>#N/A</v>
      </c>
      <c r="Y48" s="98" t="e">
        <f ca="true">+IF(AND(ISNUMBER(OFFSET('Sanitation Data'!$D$11,0,10*ROW('Sanitation Data'!D42))),'Data Summary'!CN48="Yes"),OFFSET('Sanitation Data'!$D$11,0,10*ROW('Sanitation Data'!D42)),NA())</f>
        <v>#N/A</v>
      </c>
      <c r="Z48" s="98">
        <f ca="true">+IF(AND(ISNUMBER(OFFSET('Sanitation Data'!$D$12,0,10*ROW('Sanitation Data'!D42))),'Data Summary'!CO48="Yes"),OFFSET('Sanitation Data'!$D$12,0,10*ROW('Sanitation Data'!D42)),NA())</f>
        <v>78.338431313879454</v>
      </c>
      <c r="AA48" s="98">
        <f ca="true">+IF(AND(ISNUMBER(OFFSET('Sanitation Data'!$E$4,0,10*ROW('Sanitation Data'!E42))),'Data Summary'!CP48="Yes"),100-OFFSET('Sanitation Data'!$E$4,0,10*ROW('Sanitation Data'!E42)),NA())</f>
        <v>99.464469555525071</v>
      </c>
      <c r="AB48" s="98">
        <f ca="true">+IF(AND(ISNUMBER(OFFSET('Sanitation Data'!$E$6,0,10*ROW('Sanitation Data'!E42))),'Data Summary'!CQ48="Yes"),OFFSET('Sanitation Data'!$E$6,0,10*ROW('Sanitation Data'!E42)),NA())</f>
        <v>86.073920510577196</v>
      </c>
      <c r="AC48" s="98" t="e">
        <f ca="true">+IF(AND(ISNUMBER(OFFSET('Sanitation Data'!$E$10,0,10*ROW('Sanitation Data'!E42))),'Data Summary'!CR48="Yes"),OFFSET('Sanitation Data'!$E$10,0,10*ROW('Sanitation Data'!E42)),NA())</f>
        <v>#N/A</v>
      </c>
      <c r="AD48" s="98" t="e">
        <f ca="true">+IF(AND(ISNUMBER(OFFSET('Sanitation Data'!$E$11,0,10*ROW('Sanitation Data'!E42))),'Data Summary'!CS48="Yes"),OFFSET('Sanitation Data'!$E$11,0,10*ROW('Sanitation Data'!E42)),NA())</f>
        <v>#N/A</v>
      </c>
      <c r="AE48" s="98">
        <f ca="true">+IF(AND(ISNUMBER(OFFSET('Sanitation Data'!$E$12,0,10*ROW('Sanitation Data'!E42))),'Data Summary'!CT48="Yes"),OFFSET('Sanitation Data'!$E$12,0,10*ROW('Sanitation Data'!E42)),NA())</f>
        <v>84.404542211085399</v>
      </c>
      <c r="AF48" s="98">
        <f ca="true">+IF(AND(ISNUMBER(OFFSET('Sanitation Data'!$F$4,0,10*ROW('Sanitation Data'!F42))),'Data Summary'!CU48="Yes"),100-OFFSET('Sanitation Data'!$F$4,0,10*ROW('Sanitation Data'!F42)),NA())</f>
        <v>98.553436034506888</v>
      </c>
      <c r="AG48" s="98">
        <f ca="true">+IF(AND(ISNUMBER(OFFSET('Sanitation Data'!$F$6,0,10*ROW('Sanitation Data'!F42))),'Data Summary'!CV48="Yes"),OFFSET('Sanitation Data'!$F$6,0,10*ROW('Sanitation Data'!F42)),NA())</f>
        <v>79.764105516082637</v>
      </c>
      <c r="AH48" s="98" t="e">
        <f ca="true">+IF(AND(ISNUMBER(OFFSET('Sanitation Data'!$F$10,0,10*ROW('Sanitation Data'!F42))),'Data Summary'!CW48="Yes"),OFFSET('Sanitation Data'!$F$10,0,10*ROW('Sanitation Data'!F42)),NA())</f>
        <v>#N/A</v>
      </c>
      <c r="AI48" s="98" t="e">
        <f ca="true">+IF(AND(ISNUMBER(OFFSET('Sanitation Data'!$F$11,0,10*ROW('Sanitation Data'!F42))),'Data Summary'!CX48="Yes"),OFFSET('Sanitation Data'!$F$11,0,10*ROW('Sanitation Data'!F42)),NA())</f>
        <v>#N/A</v>
      </c>
      <c r="AJ48" s="98">
        <f ca="true">+IF(AND(ISNUMBER(OFFSET('Sanitation Data'!$F$12,0,10*ROW('Sanitation Data'!F42))),'Data Summary'!CY48="Yes"),OFFSET('Sanitation Data'!$F$12,0,10*ROW('Sanitation Data'!F42)),NA())</f>
        <v>76.085344825601013</v>
      </c>
      <c r="AK48" s="98" t="e">
        <f ca="true">+IF(AND(ISNUMBER(OFFSET('Sanitation Data'!$G$4,0,10*ROW('Sanitation Data'!G42))),'Data Summary'!CZ48="Yes"),100-OFFSET('Sanitation Data'!$G$4,0,10*ROW('Sanitation Data'!G42)),NA())</f>
        <v>#N/A</v>
      </c>
      <c r="AL48" s="98" t="e">
        <f ca="true">+IF(AND(ISNUMBER(OFFSET('Sanitation Data'!$G$6,0,10*ROW('Sanitation Data'!G42))),'Data Summary'!DA48="Yes"),OFFSET('Sanitation Data'!$G$6,0,10*ROW('Sanitation Data'!G42)),NA())</f>
        <v>#N/A</v>
      </c>
      <c r="AM48" s="98" t="e">
        <f ca="true">+IF(AND(ISNUMBER(OFFSET('Sanitation Data'!$G$10,0,10*ROW('Sanitation Data'!G42))),'Data Summary'!DB48="Yes"),OFFSET('Sanitation Data'!$G$10,0,10*ROW('Sanitation Data'!G42)),NA())</f>
        <v>#N/A</v>
      </c>
      <c r="AN48" s="98" t="e">
        <f ca="true">+IF(AND(ISNUMBER(OFFSET('Sanitation Data'!$G$11,0,10*ROW('Sanitation Data'!G42))),'Data Summary'!DC48="Yes"),OFFSET('Sanitation Data'!$G$11,0,10*ROW('Sanitation Data'!G42)),NA())</f>
        <v>#N/A</v>
      </c>
      <c r="AO48" s="98" t="e">
        <f ca="true">+IF(AND(ISNUMBER(OFFSET('Sanitation Data'!$G$12,0,10*ROW('Sanitation Data'!G42))),'Data Summary'!DD48="Yes"),OFFSET('Sanitation Data'!$G$12,0,10*ROW('Sanitation Data'!G42)),NA())</f>
        <v>#N/A</v>
      </c>
      <c r="AP48" s="98">
        <f ca="true">+IF(AND(ISNUMBER(OFFSET('Sanitation Data'!$H$4,0,10*ROW('Sanitation Data'!H42))),'Data Summary'!DE48="Yes"),100-OFFSET('Sanitation Data'!$H$4,0,10*ROW('Sanitation Data'!H42)),NA())</f>
        <v>98.700482477198136</v>
      </c>
      <c r="AQ48" s="98">
        <f ca="true">+IF(AND(ISNUMBER(OFFSET('Sanitation Data'!$H$6,0,10*ROW('Sanitation Data'!H42))),'Data Summary'!DF48="Yes"),OFFSET('Sanitation Data'!$H$6,0,10*ROW('Sanitation Data'!H42)),NA())</f>
        <v>81.745798370685577</v>
      </c>
      <c r="AR48" s="98" t="e">
        <f ca="true">+IF(AND(ISNUMBER(OFFSET('Sanitation Data'!$H$10,0,10*ROW('Sanitation Data'!H42))),'Data Summary'!DG48="Yes"),OFFSET('Sanitation Data'!$H$10,0,10*ROW('Sanitation Data'!H42)),NA())</f>
        <v>#N/A</v>
      </c>
      <c r="AS48" s="98" t="e">
        <f ca="true">+IF(AND(ISNUMBER(OFFSET('Sanitation Data'!$H$11,0,10*ROW('Sanitation Data'!H42))),'Data Summary'!DH48="Yes"),OFFSET('Sanitation Data'!$H$11,0,10*ROW('Sanitation Data'!H42)),NA())</f>
        <v>#N/A</v>
      </c>
      <c r="AT48" s="98">
        <f ca="true">+IF(AND(ISNUMBER(OFFSET('Sanitation Data'!$H$12,0,10*ROW('Sanitation Data'!H42))),'Data Summary'!DI48="Yes"),OFFSET('Sanitation Data'!$H$12,0,10*ROW('Sanitation Data'!H42)),NA())</f>
        <v>78.787037860281913</v>
      </c>
      <c r="AU48" s="98">
        <f ca="true">+IF(AND(ISNUMBER(OFFSET('Sanitation Data'!$I$4,0,10*ROW('Sanitation Data'!I42))),'Data Summary'!DJ48="Yes"),100-OFFSET('Sanitation Data'!$I$4,0,10*ROW('Sanitation Data'!I42)),NA())</f>
        <v>99.557110996646898</v>
      </c>
      <c r="AV48" s="98">
        <f ca="true">+IF(AND(ISNUMBER(OFFSET('Sanitation Data'!$I$6,0,10*ROW('Sanitation Data'!I42))),'Data Summary'!DK48="Yes"),OFFSET('Sanitation Data'!$I$6,0,10*ROW('Sanitation Data'!I42)),NA())</f>
        <v>81.028001832212823</v>
      </c>
      <c r="AW48" s="98" t="e">
        <f ca="true">+IF(AND(ISNUMBER(OFFSET('Sanitation Data'!$I$10,0,10*ROW('Sanitation Data'!I42))),'Data Summary'!DL48="Yes"),OFFSET('Sanitation Data'!$I$10,0,10*ROW('Sanitation Data'!I42)),NA())</f>
        <v>#N/A</v>
      </c>
      <c r="AX48" s="98" t="e">
        <f ca="true">+IF(AND(ISNUMBER(OFFSET('Sanitation Data'!$I$11,0,10*ROW('Sanitation Data'!I42))),'Data Summary'!DM48="Yes"),OFFSET('Sanitation Data'!$I$11,0,10*ROW('Sanitation Data'!I42)),NA())</f>
        <v>#N/A</v>
      </c>
      <c r="AY48" s="98">
        <f ca="true">+IF(AND(ISNUMBER(OFFSET('Sanitation Data'!$I$12,0,10*ROW('Sanitation Data'!I42))),'Data Summary'!DN48="Yes"),OFFSET('Sanitation Data'!$I$12,0,10*ROW('Sanitation Data'!I42)),NA())</f>
        <v>79.664989781381649</v>
      </c>
      <c r="AZ48" s="99">
        <f ca="true">+IF(AND(ISNUMBER(OFFSET('Hygiene Data'!$D$5,0,10*ROW('Hygiene Data'!D42))),'Data Summary'!DO48="Yes"),OFFSET('Hygiene Data'!$D$5,0,10*ROW('Hygiene Data'!D42)),NA())</f>
        <v>93.64380798975715</v>
      </c>
      <c r="BA48" s="99" t="e">
        <f ca="true">+IF(AND(ISNUMBER(OFFSET('Hygiene Data'!$D$7,0,10*ROW('Hygiene Data'!D42))),'Data Summary'!DP48="Yes"),OFFSET('Hygiene Data'!$D$7,0,10*ROW('Hygiene Data'!D42)),NA())</f>
        <v>#N/A</v>
      </c>
      <c r="BB48" s="99" t="e">
        <f ca="true">+IF(AND(ISNUMBER(OFFSET('Hygiene Data'!$D$9,0,10*ROW('Hygiene Data'!D42))),'Data Summary'!DQ48="Yes"),OFFSET('Hygiene Data'!$D$9,0,10*ROW('Hygiene Data'!D42)),NA())</f>
        <v>#N/A</v>
      </c>
      <c r="BC48" s="99">
        <f ca="true">+IF(AND(ISNUMBER(OFFSET('Hygiene Data'!$E$5,0,10*ROW('Hygiene Data'!E42))),'Data Summary'!DR48="Yes"),OFFSET('Hygiene Data'!$E$5,0,10*ROW('Hygiene Data'!E42)),NA())</f>
        <v>96.197414982575609</v>
      </c>
      <c r="BD48" s="99" t="e">
        <f ca="true">+IF(AND(ISNUMBER(OFFSET('Hygiene Data'!$E$7,0,10*ROW('Hygiene Data'!E42))),'Data Summary'!DS48="Yes"),OFFSET('Hygiene Data'!$E$7,0,10*ROW('Hygiene Data'!E42)),NA())</f>
        <v>#N/A</v>
      </c>
      <c r="BE48" s="99" t="e">
        <f ca="true">+IF(AND(ISNUMBER(OFFSET('Hygiene Data'!$E$9,0,10*ROW('Hygiene Data'!E42))),'Data Summary'!DT48="Yes"),OFFSET('Hygiene Data'!$E$9,0,10*ROW('Hygiene Data'!E42)),NA())</f>
        <v>#N/A</v>
      </c>
      <c r="BF48" s="99">
        <f ca="true">+IF(AND(ISNUMBER(OFFSET('Hygiene Data'!$F$5,0,10*ROW('Hygiene Data'!F42))),'Data Summary'!DU48="Yes"),OFFSET('Hygiene Data'!$F$5,0,10*ROW('Hygiene Data'!F42)),NA())</f>
        <v>93.117845829251891</v>
      </c>
      <c r="BG48" s="99" t="e">
        <f ca="true">+IF(AND(ISNUMBER(OFFSET('Hygiene Data'!$F$7,0,10*ROW('Hygiene Data'!F42))),'Data Summary'!DV48="Yes"),OFFSET('Hygiene Data'!$F$7,0,10*ROW('Hygiene Data'!F42)),NA())</f>
        <v>#N/A</v>
      </c>
      <c r="BH48" s="99" t="e">
        <f ca="true">+IF(AND(ISNUMBER(OFFSET('Hygiene Data'!$F$9,0,10*ROW('Hygiene Data'!F42))),'Data Summary'!DW48="Yes"),OFFSET('Hygiene Data'!$F$9,0,10*ROW('Hygiene Data'!F42)),NA())</f>
        <v>#N/A</v>
      </c>
      <c r="BI48" s="99" t="e">
        <f ca="true">+IF(AND(ISNUMBER(OFFSET('Hygiene Data'!$G$5,0,10*ROW('Hygiene Data'!G42))),'Data Summary'!DX48="Yes"),OFFSET('Hygiene Data'!$G$5,0,10*ROW('Hygiene Data'!G42)),NA())</f>
        <v>#N/A</v>
      </c>
      <c r="BJ48" s="99" t="e">
        <f ca="true">+IF(AND(ISNUMBER(OFFSET('Hygiene Data'!$G$7,0,10*ROW('Hygiene Data'!G42))),'Data Summary'!DY48="Yes"),OFFSET('Hygiene Data'!$G$7,0,10*ROW('Hygiene Data'!G42)),NA())</f>
        <v>#N/A</v>
      </c>
      <c r="BK48" s="99" t="e">
        <f ca="true">+IF(AND(ISNUMBER(OFFSET('Hygiene Data'!$G$9,0,10*ROW('Hygiene Data'!G42))),'Data Summary'!DZ48="Yes"),OFFSET('Hygiene Data'!$G$9,0,10*ROW('Hygiene Data'!G42)),NA())</f>
        <v>#N/A</v>
      </c>
      <c r="BL48" s="99">
        <f ca="true">+IF(AND(ISNUMBER(OFFSET('Hygiene Data'!$H$5,0,10*ROW('Hygiene Data'!H42))),'Data Summary'!EA48="Yes"),OFFSET('Hygiene Data'!$H$5,0,10*ROW('Hygiene Data'!H42)),NA())</f>
        <v>93.805193976339012</v>
      </c>
      <c r="BM48" s="99" t="e">
        <f ca="true">+IF(AND(ISNUMBER(OFFSET('Hygiene Data'!$H$7,0,10*ROW('Hygiene Data'!H42))),'Data Summary'!EB48="Yes"),OFFSET('Hygiene Data'!$H$7,0,10*ROW('Hygiene Data'!H42)),NA())</f>
        <v>#N/A</v>
      </c>
      <c r="BN48" s="99" t="e">
        <f ca="true">+IF(AND(ISNUMBER(OFFSET('Hygiene Data'!$H$9,0,10*ROW('Hygiene Data'!H42))),'Data Summary'!EC48="Yes"),OFFSET('Hygiene Data'!$H$9,0,10*ROW('Hygiene Data'!H42)),NA())</f>
        <v>#N/A</v>
      </c>
      <c r="BO48" s="99">
        <f ca="true">+IF(AND(ISNUMBER(OFFSET('Hygiene Data'!$I$5,0,10*ROW('Hygiene Data'!I42))),'Data Summary'!ED48="Yes"),OFFSET('Hygiene Data'!$I$5,0,10*ROW('Hygiene Data'!I42)),NA())</f>
        <v>95.838825098815292</v>
      </c>
      <c r="BP48" s="99" t="e">
        <f ca="true">+IF(AND(ISNUMBER(OFFSET('Hygiene Data'!$I$7,0,10*ROW('Hygiene Data'!I42))),'Data Summary'!EE48="Yes"),OFFSET('Hygiene Data'!$I$7,0,10*ROW('Hygiene Data'!I42)),NA())</f>
        <v>#N/A</v>
      </c>
      <c r="BQ48" s="99" t="e">
        <f ca="true">+IF(AND(ISNUMBER(OFFSET('Hygiene Data'!$I$9,0,10*ROW('Hygiene Data'!I42))),'Data Summary'!EF48="Yes"),OFFSET('Hygiene Data'!$I$9,0,10*ROW('Hygiene Data'!I42)),NA())</f>
        <v>#N/A</v>
      </c>
    </row>
    <row xmlns:x14ac="http://schemas.microsoft.com/office/spreadsheetml/2009/9/ac" r="49" x14ac:dyDescent="0.2">
      <c r="A49" s="363" t="str">
        <f ca="true">+RIGHT('Data Summary'!A49,LEN('Data Summary'!A49)-9)</f>
        <v>ASER</v>
      </c>
      <c r="B49" s="38" t="str">
        <f ca="true">+IF(ISTEXT('Data Summary'!B49),'Data Summary'!B49,"")</f>
        <v>ASER</v>
      </c>
      <c r="C49" s="361">
        <f ca="true">+VALUE('Data Summary'!C49)</f>
        <v>2022</v>
      </c>
      <c r="D49" s="97" t="e">
        <f ca="true">+IF(AND(ISNUMBER(OFFSET('Water Data'!$D$4,0,10*ROW('Water Data'!D43))),'Data Summary'!BS49="Yes"),100-OFFSET('Water Data'!$D$4,0,10*ROW('Water Data'!D43)),NA())</f>
        <v>#N/A</v>
      </c>
      <c r="E49" s="97" t="e">
        <f ca="true">+IF(AND(ISNUMBER(OFFSET('Water Data'!$D$6,0,10*ROW('Water Data'!D43))),'Data Summary'!BT49="Yes"),OFFSET('Water Data'!$D$6,0,10*ROW('Water Data'!D43)),NA())</f>
        <v>#N/A</v>
      </c>
      <c r="F49" s="97" t="e">
        <f ca="true">+IF(AND(ISNUMBER(OFFSET('Water Data'!$D$9,0,10*ROW('Water Data'!D43))),'Data Summary'!BU49="Yes"),OFFSET('Water Data'!$D$9,0,10*ROW('Water Data'!D43)),NA())</f>
        <v>#N/A</v>
      </c>
      <c r="G49" s="97" t="e">
        <f ca="true">+IF(AND(ISNUMBER(OFFSET('Water Data'!$E$4,0,10*ROW('Water Data'!E43))),'Data Summary'!BV49="Yes"),100-OFFSET('Water Data'!$E$4,0,10*ROW('Water Data'!E43)),NA())</f>
        <v>#N/A</v>
      </c>
      <c r="H49" s="97" t="e">
        <f ca="true">+IF(AND(ISNUMBER(OFFSET('Water Data'!$E$6,0,10*ROW('Water Data'!E43))),'Data Summary'!BW49="Yes"),OFFSET('Water Data'!$E$6,0,10*ROW('Water Data'!E43)),NA())</f>
        <v>#N/A</v>
      </c>
      <c r="I49" s="97" t="e">
        <f ca="true">+IF(AND(ISNUMBER(OFFSET('Water Data'!$E$9,0,10*ROW('Water Data'!E43))),'Data Summary'!BX49="Yes"),OFFSET('Water Data'!$E$9,0,10*ROW('Water Data'!E43)),NA())</f>
        <v>#N/A</v>
      </c>
      <c r="J49" s="97" t="e">
        <f ca="true">+IF(AND(ISNUMBER(OFFSET('Water Data'!$F$4,0,10*ROW('Water Data'!F43))),'Data Summary'!BY49="Yes"),100-OFFSET('Water Data'!$F$4,0,10*ROW('Water Data'!F43)),NA())</f>
        <v>#N/A</v>
      </c>
      <c r="K49" s="97" t="e">
        <f ca="true">+IF(AND(ISNUMBER(OFFSET('Water Data'!$F$6,0,10*ROW('Water Data'!F43))),'Data Summary'!BZ49="Yes"),OFFSET('Water Data'!$F$6,0,10*ROW('Water Data'!F43)),NA())</f>
        <v>#N/A</v>
      </c>
      <c r="L49" s="97" t="e">
        <f ca="true">+IF(AND(ISNUMBER(OFFSET('Water Data'!$F$9,0,10*ROW('Water Data'!F43))),'Data Summary'!CA49="Yes"),OFFSET('Water Data'!$F$9,0,10*ROW('Water Data'!F43)),NA())</f>
        <v>#N/A</v>
      </c>
      <c r="M49" s="97" t="e">
        <f ca="true">+IF(AND(ISNUMBER(OFFSET('Water Data'!$G$4,0,10*ROW('Water Data'!G43))),'Data Summary'!CB49="Yes"),100-OFFSET('Water Data'!$G$4,0,10*ROW('Water Data'!G43)),NA())</f>
        <v>#N/A</v>
      </c>
      <c r="N49" s="97" t="e">
        <f ca="true">+IF(AND(ISNUMBER(OFFSET('Water Data'!$G$6,0,10*ROW('Water Data'!G43))),'Data Summary'!CC49="Yes"),OFFSET('Water Data'!$G$6,0,10*ROW('Water Data'!G43)),NA())</f>
        <v>#N/A</v>
      </c>
      <c r="O49" s="97" t="e">
        <f ca="true">+IF(AND(ISNUMBER(OFFSET('Water Data'!$G$9,0,10*ROW('Water Data'!G43))),'Data Summary'!CD49="Yes"),OFFSET('Water Data'!$G$9,0,10*ROW('Water Data'!G43)),NA())</f>
        <v>#N/A</v>
      </c>
      <c r="P49" s="97" t="e">
        <f ca="true">+IF(AND(ISNUMBER(OFFSET('Water Data'!$H$4,0,10*ROW('Water Data'!H43))),'Data Summary'!CE49="Yes"),100-OFFSET('Water Data'!$H$4,0,10*ROW('Water Data'!H43)),NA())</f>
        <v>#N/A</v>
      </c>
      <c r="Q49" s="97" t="e">
        <f ca="true">+IF(AND(ISNUMBER(OFFSET('Water Data'!$H$6,0,10*ROW('Water Data'!H43))),'Data Summary'!CF49="Yes"),OFFSET('Water Data'!$H$6,0,10*ROW('Water Data'!H43)),NA())</f>
        <v>#N/A</v>
      </c>
      <c r="R49" s="97" t="e">
        <f ca="true">+IF(AND(ISNUMBER(OFFSET('Water Data'!$H$9,0,10*ROW('Water Data'!H43))),'Data Summary'!CG49="Yes"),OFFSET('Water Data'!$H$9,0,10*ROW('Water Data'!H43)),NA())</f>
        <v>#N/A</v>
      </c>
      <c r="S49" s="97" t="e">
        <f ca="true">+IF(AND(ISNUMBER(OFFSET('Water Data'!$I$4,0,10*ROW('Water Data'!I43))),'Data Summary'!CH49="Yes"),100-OFFSET('Water Data'!$I$4,0,10*ROW('Water Data'!I43)),NA())</f>
        <v>#N/A</v>
      </c>
      <c r="T49" s="97" t="e">
        <f ca="true">+IF(AND(ISNUMBER(OFFSET('Water Data'!$I$6,0,10*ROW('Water Data'!I43))),'Data Summary'!CI49="Yes"),OFFSET('Water Data'!$I$6,0,10*ROW('Water Data'!I43)),NA())</f>
        <v>#N/A</v>
      </c>
      <c r="U49" s="97" t="e">
        <f ca="true">+IF(AND(ISNUMBER(OFFSET('Water Data'!$I$9,0,10*ROW('Water Data'!I43))),'Data Summary'!CJ49="Yes"),OFFSET('Water Data'!$I$9,0,10*ROW('Water Data'!I43)),NA())</f>
        <v>#N/A</v>
      </c>
      <c r="V49" s="98" t="e">
        <f ca="true">+IF(AND(ISNUMBER(OFFSET('Sanitation Data'!$D$4,0,10*ROW('Sanitation Data'!D43))),'Data Summary'!CK49="Yes"),100-OFFSET('Sanitation Data'!$D$4,0,10*ROW('Sanitation Data'!D43)),NA())</f>
        <v>#N/A</v>
      </c>
      <c r="W49" s="98" t="e">
        <f ca="true">+IF(AND(ISNUMBER(OFFSET('Sanitation Data'!$D$6,0,10*ROW('Sanitation Data'!D43))),'Data Summary'!CL49="Yes"),OFFSET('Sanitation Data'!$D$6,0,10*ROW('Sanitation Data'!D43)),NA())</f>
        <v>#N/A</v>
      </c>
      <c r="X49" s="98" t="e">
        <f ca="true">+IF(AND(ISNUMBER(OFFSET('Sanitation Data'!$D$10,0,10*ROW('Sanitation Data'!D43))),'Data Summary'!CM49="Yes"),OFFSET('Sanitation Data'!$D$10,0,10*ROW('Sanitation Data'!D43)),NA())</f>
        <v>#N/A</v>
      </c>
      <c r="Y49" s="98" t="e">
        <f ca="true">+IF(AND(ISNUMBER(OFFSET('Sanitation Data'!$D$11,0,10*ROW('Sanitation Data'!D43))),'Data Summary'!CN49="Yes"),OFFSET('Sanitation Data'!$D$11,0,10*ROW('Sanitation Data'!D43)),NA())</f>
        <v>#N/A</v>
      </c>
      <c r="Z49" s="98" t="e">
        <f ca="true">+IF(AND(ISNUMBER(OFFSET('Sanitation Data'!$D$12,0,10*ROW('Sanitation Data'!D43))),'Data Summary'!CO49="Yes"),OFFSET('Sanitation Data'!$D$12,0,10*ROW('Sanitation Data'!D43)),NA())</f>
        <v>#N/A</v>
      </c>
      <c r="AA49" s="98" t="e">
        <f ca="true">+IF(AND(ISNUMBER(OFFSET('Sanitation Data'!$E$4,0,10*ROW('Sanitation Data'!E43))),'Data Summary'!CP49="Yes"),100-OFFSET('Sanitation Data'!$E$4,0,10*ROW('Sanitation Data'!E43)),NA())</f>
        <v>#N/A</v>
      </c>
      <c r="AB49" s="98" t="e">
        <f ca="true">+IF(AND(ISNUMBER(OFFSET('Sanitation Data'!$E$6,0,10*ROW('Sanitation Data'!E43))),'Data Summary'!CQ49="Yes"),OFFSET('Sanitation Data'!$E$6,0,10*ROW('Sanitation Data'!E43)),NA())</f>
        <v>#N/A</v>
      </c>
      <c r="AC49" s="98" t="e">
        <f ca="true">+IF(AND(ISNUMBER(OFFSET('Sanitation Data'!$E$10,0,10*ROW('Sanitation Data'!E43))),'Data Summary'!CR49="Yes"),OFFSET('Sanitation Data'!$E$10,0,10*ROW('Sanitation Data'!E43)),NA())</f>
        <v>#N/A</v>
      </c>
      <c r="AD49" s="98" t="e">
        <f ca="true">+IF(AND(ISNUMBER(OFFSET('Sanitation Data'!$E$11,0,10*ROW('Sanitation Data'!E43))),'Data Summary'!CS49="Yes"),OFFSET('Sanitation Data'!$E$11,0,10*ROW('Sanitation Data'!E43)),NA())</f>
        <v>#N/A</v>
      </c>
      <c r="AE49" s="98" t="e">
        <f ca="true">+IF(AND(ISNUMBER(OFFSET('Sanitation Data'!$E$12,0,10*ROW('Sanitation Data'!E43))),'Data Summary'!CT49="Yes"),OFFSET('Sanitation Data'!$E$12,0,10*ROW('Sanitation Data'!E43)),NA())</f>
        <v>#N/A</v>
      </c>
      <c r="AF49" s="98" t="e">
        <f ca="true">+IF(AND(ISNUMBER(OFFSET('Sanitation Data'!$F$4,0,10*ROW('Sanitation Data'!F43))),'Data Summary'!CU49="Yes"),100-OFFSET('Sanitation Data'!$F$4,0,10*ROW('Sanitation Data'!F43)),NA())</f>
        <v>#N/A</v>
      </c>
      <c r="AG49" s="98" t="e">
        <f ca="true">+IF(AND(ISNUMBER(OFFSET('Sanitation Data'!$F$6,0,10*ROW('Sanitation Data'!F43))),'Data Summary'!CV49="Yes"),OFFSET('Sanitation Data'!$F$6,0,10*ROW('Sanitation Data'!F43)),NA())</f>
        <v>#N/A</v>
      </c>
      <c r="AH49" s="98" t="e">
        <f ca="true">+IF(AND(ISNUMBER(OFFSET('Sanitation Data'!$F$10,0,10*ROW('Sanitation Data'!F43))),'Data Summary'!CW49="Yes"),OFFSET('Sanitation Data'!$F$10,0,10*ROW('Sanitation Data'!F43)),NA())</f>
        <v>#N/A</v>
      </c>
      <c r="AI49" s="98" t="e">
        <f ca="true">+IF(AND(ISNUMBER(OFFSET('Sanitation Data'!$F$11,0,10*ROW('Sanitation Data'!F43))),'Data Summary'!CX49="Yes"),OFFSET('Sanitation Data'!$F$11,0,10*ROW('Sanitation Data'!F43)),NA())</f>
        <v>#N/A</v>
      </c>
      <c r="AJ49" s="98" t="e">
        <f ca="true">+IF(AND(ISNUMBER(OFFSET('Sanitation Data'!$F$12,0,10*ROW('Sanitation Data'!F43))),'Data Summary'!CY49="Yes"),OFFSET('Sanitation Data'!$F$12,0,10*ROW('Sanitation Data'!F43)),NA())</f>
        <v>#N/A</v>
      </c>
      <c r="AK49" s="98" t="e">
        <f ca="true">+IF(AND(ISNUMBER(OFFSET('Sanitation Data'!$G$4,0,10*ROW('Sanitation Data'!G43))),'Data Summary'!CZ49="Yes"),100-OFFSET('Sanitation Data'!$G$4,0,10*ROW('Sanitation Data'!G43)),NA())</f>
        <v>#N/A</v>
      </c>
      <c r="AL49" s="98" t="e">
        <f ca="true">+IF(AND(ISNUMBER(OFFSET('Sanitation Data'!$G$6,0,10*ROW('Sanitation Data'!G43))),'Data Summary'!DA49="Yes"),OFFSET('Sanitation Data'!$G$6,0,10*ROW('Sanitation Data'!G43)),NA())</f>
        <v>#N/A</v>
      </c>
      <c r="AM49" s="98" t="e">
        <f ca="true">+IF(AND(ISNUMBER(OFFSET('Sanitation Data'!$G$10,0,10*ROW('Sanitation Data'!G43))),'Data Summary'!DB49="Yes"),OFFSET('Sanitation Data'!$G$10,0,10*ROW('Sanitation Data'!G43)),NA())</f>
        <v>#N/A</v>
      </c>
      <c r="AN49" s="98" t="e">
        <f ca="true">+IF(AND(ISNUMBER(OFFSET('Sanitation Data'!$G$11,0,10*ROW('Sanitation Data'!G43))),'Data Summary'!DC49="Yes"),OFFSET('Sanitation Data'!$G$11,0,10*ROW('Sanitation Data'!G43)),NA())</f>
        <v>#N/A</v>
      </c>
      <c r="AO49" s="98" t="e">
        <f ca="true">+IF(AND(ISNUMBER(OFFSET('Sanitation Data'!$G$12,0,10*ROW('Sanitation Data'!G43))),'Data Summary'!DD49="Yes"),OFFSET('Sanitation Data'!$G$12,0,10*ROW('Sanitation Data'!G43)),NA())</f>
        <v>#N/A</v>
      </c>
      <c r="AP49" s="98" t="e">
        <f ca="true">+IF(AND(ISNUMBER(OFFSET('Sanitation Data'!$H$4,0,10*ROW('Sanitation Data'!H43))),'Data Summary'!DE49="Yes"),100-OFFSET('Sanitation Data'!$H$4,0,10*ROW('Sanitation Data'!H43)),NA())</f>
        <v>#N/A</v>
      </c>
      <c r="AQ49" s="98" t="e">
        <f ca="true">+IF(AND(ISNUMBER(OFFSET('Sanitation Data'!$H$6,0,10*ROW('Sanitation Data'!H43))),'Data Summary'!DF49="Yes"),OFFSET('Sanitation Data'!$H$6,0,10*ROW('Sanitation Data'!H43)),NA())</f>
        <v>#N/A</v>
      </c>
      <c r="AR49" s="98" t="e">
        <f ca="true">+IF(AND(ISNUMBER(OFFSET('Sanitation Data'!$H$10,0,10*ROW('Sanitation Data'!H43))),'Data Summary'!DG49="Yes"),OFFSET('Sanitation Data'!$H$10,0,10*ROW('Sanitation Data'!H43)),NA())</f>
        <v>#N/A</v>
      </c>
      <c r="AS49" s="98" t="e">
        <f ca="true">+IF(AND(ISNUMBER(OFFSET('Sanitation Data'!$H$11,0,10*ROW('Sanitation Data'!H43))),'Data Summary'!DH49="Yes"),OFFSET('Sanitation Data'!$H$11,0,10*ROW('Sanitation Data'!H43)),NA())</f>
        <v>#N/A</v>
      </c>
      <c r="AT49" s="98" t="e">
        <f ca="true">+IF(AND(ISNUMBER(OFFSET('Sanitation Data'!$H$12,0,10*ROW('Sanitation Data'!H43))),'Data Summary'!DI49="Yes"),OFFSET('Sanitation Data'!$H$12,0,10*ROW('Sanitation Data'!H43)),NA())</f>
        <v>#N/A</v>
      </c>
      <c r="AU49" s="98" t="e">
        <f ca="true">+IF(AND(ISNUMBER(OFFSET('Sanitation Data'!$I$4,0,10*ROW('Sanitation Data'!I43))),'Data Summary'!DJ49="Yes"),100-OFFSET('Sanitation Data'!$I$4,0,10*ROW('Sanitation Data'!I43)),NA())</f>
        <v>#N/A</v>
      </c>
      <c r="AV49" s="98" t="e">
        <f ca="true">+IF(AND(ISNUMBER(OFFSET('Sanitation Data'!$I$6,0,10*ROW('Sanitation Data'!I43))),'Data Summary'!DK49="Yes"),OFFSET('Sanitation Data'!$I$6,0,10*ROW('Sanitation Data'!I43)),NA())</f>
        <v>#N/A</v>
      </c>
      <c r="AW49" s="98" t="e">
        <f ca="true">+IF(AND(ISNUMBER(OFFSET('Sanitation Data'!$I$10,0,10*ROW('Sanitation Data'!I43))),'Data Summary'!DL49="Yes"),OFFSET('Sanitation Data'!$I$10,0,10*ROW('Sanitation Data'!I43)),NA())</f>
        <v>#N/A</v>
      </c>
      <c r="AX49" s="98" t="e">
        <f ca="true">+IF(AND(ISNUMBER(OFFSET('Sanitation Data'!$I$11,0,10*ROW('Sanitation Data'!I43))),'Data Summary'!DM49="Yes"),OFFSET('Sanitation Data'!$I$11,0,10*ROW('Sanitation Data'!I43)),NA())</f>
        <v>#N/A</v>
      </c>
      <c r="AY49" s="98" t="e">
        <f ca="true">+IF(AND(ISNUMBER(OFFSET('Sanitation Data'!$I$12,0,10*ROW('Sanitation Data'!I43))),'Data Summary'!DN49="Yes"),OFFSET('Sanitation Data'!$I$12,0,10*ROW('Sanitation Data'!I43)),NA())</f>
        <v>#N/A</v>
      </c>
      <c r="AZ49" s="99" t="e">
        <f ca="true">+IF(AND(ISNUMBER(OFFSET('Hygiene Data'!$D$5,0,10*ROW('Hygiene Data'!D43))),'Data Summary'!DO49="Yes"),OFFSET('Hygiene Data'!$D$5,0,10*ROW('Hygiene Data'!D43)),NA())</f>
        <v>#N/A</v>
      </c>
      <c r="BA49" s="99" t="e">
        <f ca="true">+IF(AND(ISNUMBER(OFFSET('Hygiene Data'!$D$7,0,10*ROW('Hygiene Data'!D43))),'Data Summary'!DP49="Yes"),OFFSET('Hygiene Data'!$D$7,0,10*ROW('Hygiene Data'!D43)),NA())</f>
        <v>#N/A</v>
      </c>
      <c r="BB49" s="99" t="e">
        <f ca="true">+IF(AND(ISNUMBER(OFFSET('Hygiene Data'!$D$9,0,10*ROW('Hygiene Data'!D43))),'Data Summary'!DQ49="Yes"),OFFSET('Hygiene Data'!$D$9,0,10*ROW('Hygiene Data'!D43)),NA())</f>
        <v>#N/A</v>
      </c>
      <c r="BC49" s="99" t="e">
        <f ca="true">+IF(AND(ISNUMBER(OFFSET('Hygiene Data'!$E$5,0,10*ROW('Hygiene Data'!E43))),'Data Summary'!DR49="Yes"),OFFSET('Hygiene Data'!$E$5,0,10*ROW('Hygiene Data'!E43)),NA())</f>
        <v>#N/A</v>
      </c>
      <c r="BD49" s="99" t="e">
        <f ca="true">+IF(AND(ISNUMBER(OFFSET('Hygiene Data'!$E$7,0,10*ROW('Hygiene Data'!E43))),'Data Summary'!DS49="Yes"),OFFSET('Hygiene Data'!$E$7,0,10*ROW('Hygiene Data'!E43)),NA())</f>
        <v>#N/A</v>
      </c>
      <c r="BE49" s="99" t="e">
        <f ca="true">+IF(AND(ISNUMBER(OFFSET('Hygiene Data'!$E$9,0,10*ROW('Hygiene Data'!E43))),'Data Summary'!DT49="Yes"),OFFSET('Hygiene Data'!$E$9,0,10*ROW('Hygiene Data'!E43)),NA())</f>
        <v>#N/A</v>
      </c>
      <c r="BF49" s="99" t="e">
        <f ca="true">+IF(AND(ISNUMBER(OFFSET('Hygiene Data'!$F$5,0,10*ROW('Hygiene Data'!F43))),'Data Summary'!DU49="Yes"),OFFSET('Hygiene Data'!$F$5,0,10*ROW('Hygiene Data'!F43)),NA())</f>
        <v>#N/A</v>
      </c>
      <c r="BG49" s="99" t="e">
        <f ca="true">+IF(AND(ISNUMBER(OFFSET('Hygiene Data'!$F$7,0,10*ROW('Hygiene Data'!F43))),'Data Summary'!DV49="Yes"),OFFSET('Hygiene Data'!$F$7,0,10*ROW('Hygiene Data'!F43)),NA())</f>
        <v>#N/A</v>
      </c>
      <c r="BH49" s="99" t="e">
        <f ca="true">+IF(AND(ISNUMBER(OFFSET('Hygiene Data'!$F$9,0,10*ROW('Hygiene Data'!F43))),'Data Summary'!DW49="Yes"),OFFSET('Hygiene Data'!$F$9,0,10*ROW('Hygiene Data'!F43)),NA())</f>
        <v>#N/A</v>
      </c>
      <c r="BI49" s="99" t="e">
        <f ca="true">+IF(AND(ISNUMBER(OFFSET('Hygiene Data'!$G$5,0,10*ROW('Hygiene Data'!G43))),'Data Summary'!DX49="Yes"),OFFSET('Hygiene Data'!$G$5,0,10*ROW('Hygiene Data'!G43)),NA())</f>
        <v>#N/A</v>
      </c>
      <c r="BJ49" s="99" t="e">
        <f ca="true">+IF(AND(ISNUMBER(OFFSET('Hygiene Data'!$G$7,0,10*ROW('Hygiene Data'!G43))),'Data Summary'!DY49="Yes"),OFFSET('Hygiene Data'!$G$7,0,10*ROW('Hygiene Data'!G43)),NA())</f>
        <v>#N/A</v>
      </c>
      <c r="BK49" s="99" t="e">
        <f ca="true">+IF(AND(ISNUMBER(OFFSET('Hygiene Data'!$G$9,0,10*ROW('Hygiene Data'!G43))),'Data Summary'!DZ49="Yes"),OFFSET('Hygiene Data'!$G$9,0,10*ROW('Hygiene Data'!G43)),NA())</f>
        <v>#N/A</v>
      </c>
      <c r="BL49" s="99" t="e">
        <f ca="true">+IF(AND(ISNUMBER(OFFSET('Hygiene Data'!$H$5,0,10*ROW('Hygiene Data'!H43))),'Data Summary'!EA49="Yes"),OFFSET('Hygiene Data'!$H$5,0,10*ROW('Hygiene Data'!H43)),NA())</f>
        <v>#N/A</v>
      </c>
      <c r="BM49" s="99" t="e">
        <f ca="true">+IF(AND(ISNUMBER(OFFSET('Hygiene Data'!$H$7,0,10*ROW('Hygiene Data'!H43))),'Data Summary'!EB49="Yes"),OFFSET('Hygiene Data'!$H$7,0,10*ROW('Hygiene Data'!H43)),NA())</f>
        <v>#N/A</v>
      </c>
      <c r="BN49" s="99" t="e">
        <f ca="true">+IF(AND(ISNUMBER(OFFSET('Hygiene Data'!$H$9,0,10*ROW('Hygiene Data'!H43))),'Data Summary'!EC49="Yes"),OFFSET('Hygiene Data'!$H$9,0,10*ROW('Hygiene Data'!H43)),NA())</f>
        <v>#N/A</v>
      </c>
      <c r="BO49" s="99" t="e">
        <f ca="true">+IF(AND(ISNUMBER(OFFSET('Hygiene Data'!$I$5,0,10*ROW('Hygiene Data'!I43))),'Data Summary'!ED49="Yes"),OFFSET('Hygiene Data'!$I$5,0,10*ROW('Hygiene Data'!I43)),NA())</f>
        <v>#N/A</v>
      </c>
      <c r="BP49" s="99" t="e">
        <f ca="true">+IF(AND(ISNUMBER(OFFSET('Hygiene Data'!$I$7,0,10*ROW('Hygiene Data'!I43))),'Data Summary'!EE49="Yes"),OFFSET('Hygiene Data'!$I$7,0,10*ROW('Hygiene Data'!I43)),NA())</f>
        <v>#N/A</v>
      </c>
      <c r="BQ49" s="99" t="e">
        <f ca="true">+IF(AND(ISNUMBER(OFFSET('Hygiene Data'!$I$9,0,10*ROW('Hygiene Data'!I43))),'Data Summary'!EF49="Yes"),OFFSET('Hygiene Data'!$I$9,0,10*ROW('Hygiene Data'!I43)),NA())</f>
        <v>#N/A</v>
      </c>
    </row>
    <row xmlns:x14ac="http://schemas.microsoft.com/office/spreadsheetml/2009/9/ac" r="50" x14ac:dyDescent="0.2">
      <c r="A50" s="363" t="e">
        <f ca="true">+RIGHT('Data Summary'!A50,LEN('Data Summary'!A50)-9)</f>
        <v>#VALUE!</v>
      </c>
      <c r="B50" s="38" t="str">
        <f ca="true">+IF(ISTEXT('Data Summary'!B50),'Data Summary'!B50,"")</f>
        <v/>
      </c>
      <c r="C50" s="361" t="e">
        <f ca="true">+VALUE('Data Summary'!C50)</f>
        <v>#VALUE!</v>
      </c>
      <c r="D50" s="97" t="e">
        <f ca="true">+IF(AND(ISNUMBER(OFFSET('Water Data'!$D$4,0,10*ROW('Water Data'!D44))),'Data Summary'!BS50="Yes"),100-OFFSET('Water Data'!$D$4,0,10*ROW('Water Data'!D44)),NA())</f>
        <v>#N/A</v>
      </c>
      <c r="E50" s="97" t="e">
        <f ca="true">+IF(AND(ISNUMBER(OFFSET('Water Data'!$D$6,0,10*ROW('Water Data'!D44))),'Data Summary'!BT50="Yes"),OFFSET('Water Data'!$D$6,0,10*ROW('Water Data'!D44)),NA())</f>
        <v>#N/A</v>
      </c>
      <c r="F50" s="97" t="e">
        <f ca="true">+IF(AND(ISNUMBER(OFFSET('Water Data'!$D$9,0,10*ROW('Water Data'!D44))),'Data Summary'!BU50="Yes"),OFFSET('Water Data'!$D$9,0,10*ROW('Water Data'!D44)),NA())</f>
        <v>#N/A</v>
      </c>
      <c r="G50" s="97" t="e">
        <f ca="true">+IF(AND(ISNUMBER(OFFSET('Water Data'!$E$4,0,10*ROW('Water Data'!E44))),'Data Summary'!BV50="Yes"),100-OFFSET('Water Data'!$E$4,0,10*ROW('Water Data'!E44)),NA())</f>
        <v>#N/A</v>
      </c>
      <c r="H50" s="97" t="e">
        <f ca="true">+IF(AND(ISNUMBER(OFFSET('Water Data'!$E$6,0,10*ROW('Water Data'!E44))),'Data Summary'!BW50="Yes"),OFFSET('Water Data'!$E$6,0,10*ROW('Water Data'!E44)),NA())</f>
        <v>#N/A</v>
      </c>
      <c r="I50" s="97" t="e">
        <f ca="true">+IF(AND(ISNUMBER(OFFSET('Water Data'!$E$9,0,10*ROW('Water Data'!E44))),'Data Summary'!BX50="Yes"),OFFSET('Water Data'!$E$9,0,10*ROW('Water Data'!E44)),NA())</f>
        <v>#N/A</v>
      </c>
      <c r="J50" s="97" t="e">
        <f ca="true">+IF(AND(ISNUMBER(OFFSET('Water Data'!$F$4,0,10*ROW('Water Data'!F44))),'Data Summary'!BY50="Yes"),100-OFFSET('Water Data'!$F$4,0,10*ROW('Water Data'!F44)),NA())</f>
        <v>#N/A</v>
      </c>
      <c r="K50" s="97" t="e">
        <f ca="true">+IF(AND(ISNUMBER(OFFSET('Water Data'!$F$6,0,10*ROW('Water Data'!F44))),'Data Summary'!BZ50="Yes"),OFFSET('Water Data'!$F$6,0,10*ROW('Water Data'!F44)),NA())</f>
        <v>#N/A</v>
      </c>
      <c r="L50" s="97" t="e">
        <f ca="true">+IF(AND(ISNUMBER(OFFSET('Water Data'!$F$9,0,10*ROW('Water Data'!F44))),'Data Summary'!CA50="Yes"),OFFSET('Water Data'!$F$9,0,10*ROW('Water Data'!F44)),NA())</f>
        <v>#N/A</v>
      </c>
      <c r="M50" s="97" t="e">
        <f ca="true">+IF(AND(ISNUMBER(OFFSET('Water Data'!$G$4,0,10*ROW('Water Data'!G44))),'Data Summary'!CB50="Yes"),100-OFFSET('Water Data'!$G$4,0,10*ROW('Water Data'!G44)),NA())</f>
        <v>#N/A</v>
      </c>
      <c r="N50" s="97" t="e">
        <f ca="true">+IF(AND(ISNUMBER(OFFSET('Water Data'!$G$6,0,10*ROW('Water Data'!G44))),'Data Summary'!CC50="Yes"),OFFSET('Water Data'!$G$6,0,10*ROW('Water Data'!G44)),NA())</f>
        <v>#N/A</v>
      </c>
      <c r="O50" s="97" t="e">
        <f ca="true">+IF(AND(ISNUMBER(OFFSET('Water Data'!$G$9,0,10*ROW('Water Data'!G44))),'Data Summary'!CD50="Yes"),OFFSET('Water Data'!$G$9,0,10*ROW('Water Data'!G44)),NA())</f>
        <v>#N/A</v>
      </c>
      <c r="P50" s="97" t="e">
        <f ca="true">+IF(AND(ISNUMBER(OFFSET('Water Data'!$H$4,0,10*ROW('Water Data'!H44))),'Data Summary'!CE50="Yes"),100-OFFSET('Water Data'!$H$4,0,10*ROW('Water Data'!H44)),NA())</f>
        <v>#N/A</v>
      </c>
      <c r="Q50" s="97" t="e">
        <f ca="true">+IF(AND(ISNUMBER(OFFSET('Water Data'!$H$6,0,10*ROW('Water Data'!H44))),'Data Summary'!CF50="Yes"),OFFSET('Water Data'!$H$6,0,10*ROW('Water Data'!H44)),NA())</f>
        <v>#N/A</v>
      </c>
      <c r="R50" s="97" t="e">
        <f ca="true">+IF(AND(ISNUMBER(OFFSET('Water Data'!$H$9,0,10*ROW('Water Data'!H44))),'Data Summary'!CG50="Yes"),OFFSET('Water Data'!$H$9,0,10*ROW('Water Data'!H44)),NA())</f>
        <v>#N/A</v>
      </c>
      <c r="S50" s="97" t="e">
        <f ca="true">+IF(AND(ISNUMBER(OFFSET('Water Data'!$I$4,0,10*ROW('Water Data'!I44))),'Data Summary'!CH50="Yes"),100-OFFSET('Water Data'!$I$4,0,10*ROW('Water Data'!I44)),NA())</f>
        <v>#N/A</v>
      </c>
      <c r="T50" s="97" t="e">
        <f ca="true">+IF(AND(ISNUMBER(OFFSET('Water Data'!$I$6,0,10*ROW('Water Data'!I44))),'Data Summary'!CI50="Yes"),OFFSET('Water Data'!$I$6,0,10*ROW('Water Data'!I44)),NA())</f>
        <v>#N/A</v>
      </c>
      <c r="U50" s="97" t="e">
        <f ca="true">+IF(AND(ISNUMBER(OFFSET('Water Data'!$I$9,0,10*ROW('Water Data'!I44))),'Data Summary'!CJ50="Yes"),OFFSET('Water Data'!$I$9,0,10*ROW('Water Data'!I44)),NA())</f>
        <v>#N/A</v>
      </c>
      <c r="V50" s="98" t="e">
        <f ca="true">+IF(AND(ISNUMBER(OFFSET('Sanitation Data'!$D$4,0,10*ROW('Sanitation Data'!D44))),'Data Summary'!CK50="Yes"),100-OFFSET('Sanitation Data'!$D$4,0,10*ROW('Sanitation Data'!D44)),NA())</f>
        <v>#N/A</v>
      </c>
      <c r="W50" s="98" t="e">
        <f ca="true">+IF(AND(ISNUMBER(OFFSET('Sanitation Data'!$D$6,0,10*ROW('Sanitation Data'!D44))),'Data Summary'!CL50="Yes"),OFFSET('Sanitation Data'!$D$6,0,10*ROW('Sanitation Data'!D44)),NA())</f>
        <v>#N/A</v>
      </c>
      <c r="X50" s="98" t="e">
        <f ca="true">+IF(AND(ISNUMBER(OFFSET('Sanitation Data'!$D$10,0,10*ROW('Sanitation Data'!D44))),'Data Summary'!CM50="Yes"),OFFSET('Sanitation Data'!$D$10,0,10*ROW('Sanitation Data'!D44)),NA())</f>
        <v>#N/A</v>
      </c>
      <c r="Y50" s="98" t="e">
        <f ca="true">+IF(AND(ISNUMBER(OFFSET('Sanitation Data'!$D$11,0,10*ROW('Sanitation Data'!D44))),'Data Summary'!CN50="Yes"),OFFSET('Sanitation Data'!$D$11,0,10*ROW('Sanitation Data'!D44)),NA())</f>
        <v>#N/A</v>
      </c>
      <c r="Z50" s="98" t="e">
        <f ca="true">+IF(AND(ISNUMBER(OFFSET('Sanitation Data'!$D$12,0,10*ROW('Sanitation Data'!D44))),'Data Summary'!CO50="Yes"),OFFSET('Sanitation Data'!$D$12,0,10*ROW('Sanitation Data'!D44)),NA())</f>
        <v>#N/A</v>
      </c>
      <c r="AA50" s="98" t="e">
        <f ca="true">+IF(AND(ISNUMBER(OFFSET('Sanitation Data'!$E$4,0,10*ROW('Sanitation Data'!E44))),'Data Summary'!CP50="Yes"),100-OFFSET('Sanitation Data'!$E$4,0,10*ROW('Sanitation Data'!E44)),NA())</f>
        <v>#N/A</v>
      </c>
      <c r="AB50" s="98" t="e">
        <f ca="true">+IF(AND(ISNUMBER(OFFSET('Sanitation Data'!$E$6,0,10*ROW('Sanitation Data'!E44))),'Data Summary'!CQ50="Yes"),OFFSET('Sanitation Data'!$E$6,0,10*ROW('Sanitation Data'!E44)),NA())</f>
        <v>#N/A</v>
      </c>
      <c r="AC50" s="98" t="e">
        <f ca="true">+IF(AND(ISNUMBER(OFFSET('Sanitation Data'!$E$10,0,10*ROW('Sanitation Data'!E44))),'Data Summary'!CR50="Yes"),OFFSET('Sanitation Data'!$E$10,0,10*ROW('Sanitation Data'!E44)),NA())</f>
        <v>#N/A</v>
      </c>
      <c r="AD50" s="98" t="e">
        <f ca="true">+IF(AND(ISNUMBER(OFFSET('Sanitation Data'!$E$11,0,10*ROW('Sanitation Data'!E44))),'Data Summary'!CS50="Yes"),OFFSET('Sanitation Data'!$E$11,0,10*ROW('Sanitation Data'!E44)),NA())</f>
        <v>#N/A</v>
      </c>
      <c r="AE50" s="98" t="e">
        <f ca="true">+IF(AND(ISNUMBER(OFFSET('Sanitation Data'!$E$12,0,10*ROW('Sanitation Data'!E44))),'Data Summary'!CT50="Yes"),OFFSET('Sanitation Data'!$E$12,0,10*ROW('Sanitation Data'!E44)),NA())</f>
        <v>#N/A</v>
      </c>
      <c r="AF50" s="98" t="e">
        <f ca="true">+IF(AND(ISNUMBER(OFFSET('Sanitation Data'!$F$4,0,10*ROW('Sanitation Data'!F44))),'Data Summary'!CU50="Yes"),100-OFFSET('Sanitation Data'!$F$4,0,10*ROW('Sanitation Data'!F44)),NA())</f>
        <v>#N/A</v>
      </c>
      <c r="AG50" s="98" t="e">
        <f ca="true">+IF(AND(ISNUMBER(OFFSET('Sanitation Data'!$F$6,0,10*ROW('Sanitation Data'!F44))),'Data Summary'!CV50="Yes"),OFFSET('Sanitation Data'!$F$6,0,10*ROW('Sanitation Data'!F44)),NA())</f>
        <v>#N/A</v>
      </c>
      <c r="AH50" s="98" t="e">
        <f ca="true">+IF(AND(ISNUMBER(OFFSET('Sanitation Data'!$F$10,0,10*ROW('Sanitation Data'!F44))),'Data Summary'!CW50="Yes"),OFFSET('Sanitation Data'!$F$10,0,10*ROW('Sanitation Data'!F44)),NA())</f>
        <v>#N/A</v>
      </c>
      <c r="AI50" s="98" t="e">
        <f ca="true">+IF(AND(ISNUMBER(OFFSET('Sanitation Data'!$F$11,0,10*ROW('Sanitation Data'!F44))),'Data Summary'!CX50="Yes"),OFFSET('Sanitation Data'!$F$11,0,10*ROW('Sanitation Data'!F44)),NA())</f>
        <v>#N/A</v>
      </c>
      <c r="AJ50" s="98" t="e">
        <f ca="true">+IF(AND(ISNUMBER(OFFSET('Sanitation Data'!$F$12,0,10*ROW('Sanitation Data'!F44))),'Data Summary'!CY50="Yes"),OFFSET('Sanitation Data'!$F$12,0,10*ROW('Sanitation Data'!F44)),NA())</f>
        <v>#N/A</v>
      </c>
      <c r="AK50" s="98" t="e">
        <f ca="true">+IF(AND(ISNUMBER(OFFSET('Sanitation Data'!$G$4,0,10*ROW('Sanitation Data'!G44))),'Data Summary'!CZ50="Yes"),100-OFFSET('Sanitation Data'!$G$4,0,10*ROW('Sanitation Data'!G44)),NA())</f>
        <v>#N/A</v>
      </c>
      <c r="AL50" s="98" t="e">
        <f ca="true">+IF(AND(ISNUMBER(OFFSET('Sanitation Data'!$G$6,0,10*ROW('Sanitation Data'!G44))),'Data Summary'!DA50="Yes"),OFFSET('Sanitation Data'!$G$6,0,10*ROW('Sanitation Data'!G44)),NA())</f>
        <v>#N/A</v>
      </c>
      <c r="AM50" s="98" t="e">
        <f ca="true">+IF(AND(ISNUMBER(OFFSET('Sanitation Data'!$G$10,0,10*ROW('Sanitation Data'!G44))),'Data Summary'!DB50="Yes"),OFFSET('Sanitation Data'!$G$10,0,10*ROW('Sanitation Data'!G44)),NA())</f>
        <v>#N/A</v>
      </c>
      <c r="AN50" s="98" t="e">
        <f ca="true">+IF(AND(ISNUMBER(OFFSET('Sanitation Data'!$G$11,0,10*ROW('Sanitation Data'!G44))),'Data Summary'!DC50="Yes"),OFFSET('Sanitation Data'!$G$11,0,10*ROW('Sanitation Data'!G44)),NA())</f>
        <v>#N/A</v>
      </c>
      <c r="AO50" s="98" t="e">
        <f ca="true">+IF(AND(ISNUMBER(OFFSET('Sanitation Data'!$G$12,0,10*ROW('Sanitation Data'!G44))),'Data Summary'!DD50="Yes"),OFFSET('Sanitation Data'!$G$12,0,10*ROW('Sanitation Data'!G44)),NA())</f>
        <v>#N/A</v>
      </c>
      <c r="AP50" s="98" t="e">
        <f ca="true">+IF(AND(ISNUMBER(OFFSET('Sanitation Data'!$H$4,0,10*ROW('Sanitation Data'!H44))),'Data Summary'!DE50="Yes"),100-OFFSET('Sanitation Data'!$H$4,0,10*ROW('Sanitation Data'!H44)),NA())</f>
        <v>#N/A</v>
      </c>
      <c r="AQ50" s="98" t="e">
        <f ca="true">+IF(AND(ISNUMBER(OFFSET('Sanitation Data'!$H$6,0,10*ROW('Sanitation Data'!H44))),'Data Summary'!DF50="Yes"),OFFSET('Sanitation Data'!$H$6,0,10*ROW('Sanitation Data'!H44)),NA())</f>
        <v>#N/A</v>
      </c>
      <c r="AR50" s="98" t="e">
        <f ca="true">+IF(AND(ISNUMBER(OFFSET('Sanitation Data'!$H$10,0,10*ROW('Sanitation Data'!H44))),'Data Summary'!DG50="Yes"),OFFSET('Sanitation Data'!$H$10,0,10*ROW('Sanitation Data'!H44)),NA())</f>
        <v>#N/A</v>
      </c>
      <c r="AS50" s="98" t="e">
        <f ca="true">+IF(AND(ISNUMBER(OFFSET('Sanitation Data'!$H$11,0,10*ROW('Sanitation Data'!H44))),'Data Summary'!DH50="Yes"),OFFSET('Sanitation Data'!$H$11,0,10*ROW('Sanitation Data'!H44)),NA())</f>
        <v>#N/A</v>
      </c>
      <c r="AT50" s="98" t="e">
        <f ca="true">+IF(AND(ISNUMBER(OFFSET('Sanitation Data'!$H$12,0,10*ROW('Sanitation Data'!H44))),'Data Summary'!DI50="Yes"),OFFSET('Sanitation Data'!$H$12,0,10*ROW('Sanitation Data'!H44)),NA())</f>
        <v>#N/A</v>
      </c>
      <c r="AU50" s="98" t="e">
        <f ca="true">+IF(AND(ISNUMBER(OFFSET('Sanitation Data'!$I$4,0,10*ROW('Sanitation Data'!I44))),'Data Summary'!DJ50="Yes"),100-OFFSET('Sanitation Data'!$I$4,0,10*ROW('Sanitation Data'!I44)),NA())</f>
        <v>#N/A</v>
      </c>
      <c r="AV50" s="98" t="e">
        <f ca="true">+IF(AND(ISNUMBER(OFFSET('Sanitation Data'!$I$6,0,10*ROW('Sanitation Data'!I44))),'Data Summary'!DK50="Yes"),OFFSET('Sanitation Data'!$I$6,0,10*ROW('Sanitation Data'!I44)),NA())</f>
        <v>#N/A</v>
      </c>
      <c r="AW50" s="98" t="e">
        <f ca="true">+IF(AND(ISNUMBER(OFFSET('Sanitation Data'!$I$10,0,10*ROW('Sanitation Data'!I44))),'Data Summary'!DL50="Yes"),OFFSET('Sanitation Data'!$I$10,0,10*ROW('Sanitation Data'!I44)),NA())</f>
        <v>#N/A</v>
      </c>
      <c r="AX50" s="98" t="e">
        <f ca="true">+IF(AND(ISNUMBER(OFFSET('Sanitation Data'!$I$11,0,10*ROW('Sanitation Data'!I44))),'Data Summary'!DM50="Yes"),OFFSET('Sanitation Data'!$I$11,0,10*ROW('Sanitation Data'!I44)),NA())</f>
        <v>#N/A</v>
      </c>
      <c r="AY50" s="98" t="e">
        <f ca="true">+IF(AND(ISNUMBER(OFFSET('Sanitation Data'!$I$12,0,10*ROW('Sanitation Data'!I44))),'Data Summary'!DN50="Yes"),OFFSET('Sanitation Data'!$I$12,0,10*ROW('Sanitation Data'!I44)),NA())</f>
        <v>#N/A</v>
      </c>
      <c r="AZ50" s="99" t="e">
        <f ca="true">+IF(AND(ISNUMBER(OFFSET('Hygiene Data'!$D$5,0,10*ROW('Hygiene Data'!D44))),'Data Summary'!DO50="Yes"),OFFSET('Hygiene Data'!$D$5,0,10*ROW('Hygiene Data'!D44)),NA())</f>
        <v>#N/A</v>
      </c>
      <c r="BA50" s="99" t="e">
        <f ca="true">+IF(AND(ISNUMBER(OFFSET('Hygiene Data'!$D$7,0,10*ROW('Hygiene Data'!D44))),'Data Summary'!DP50="Yes"),OFFSET('Hygiene Data'!$D$7,0,10*ROW('Hygiene Data'!D44)),NA())</f>
        <v>#N/A</v>
      </c>
      <c r="BB50" s="99" t="e">
        <f ca="true">+IF(AND(ISNUMBER(OFFSET('Hygiene Data'!$D$9,0,10*ROW('Hygiene Data'!D44))),'Data Summary'!DQ50="Yes"),OFFSET('Hygiene Data'!$D$9,0,10*ROW('Hygiene Data'!D44)),NA())</f>
        <v>#N/A</v>
      </c>
      <c r="BC50" s="99" t="e">
        <f ca="true">+IF(AND(ISNUMBER(OFFSET('Hygiene Data'!$E$5,0,10*ROW('Hygiene Data'!E44))),'Data Summary'!DR50="Yes"),OFFSET('Hygiene Data'!$E$5,0,10*ROW('Hygiene Data'!E44)),NA())</f>
        <v>#N/A</v>
      </c>
      <c r="BD50" s="99" t="e">
        <f ca="true">+IF(AND(ISNUMBER(OFFSET('Hygiene Data'!$E$7,0,10*ROW('Hygiene Data'!E44))),'Data Summary'!DS50="Yes"),OFFSET('Hygiene Data'!$E$7,0,10*ROW('Hygiene Data'!E44)),NA())</f>
        <v>#N/A</v>
      </c>
      <c r="BE50" s="99" t="e">
        <f ca="true">+IF(AND(ISNUMBER(OFFSET('Hygiene Data'!$E$9,0,10*ROW('Hygiene Data'!E44))),'Data Summary'!DT50="Yes"),OFFSET('Hygiene Data'!$E$9,0,10*ROW('Hygiene Data'!E44)),NA())</f>
        <v>#N/A</v>
      </c>
      <c r="BF50" s="99" t="e">
        <f ca="true">+IF(AND(ISNUMBER(OFFSET('Hygiene Data'!$F$5,0,10*ROW('Hygiene Data'!F44))),'Data Summary'!DU50="Yes"),OFFSET('Hygiene Data'!$F$5,0,10*ROW('Hygiene Data'!F44)),NA())</f>
        <v>#N/A</v>
      </c>
      <c r="BG50" s="99" t="e">
        <f ca="true">+IF(AND(ISNUMBER(OFFSET('Hygiene Data'!$F$7,0,10*ROW('Hygiene Data'!F44))),'Data Summary'!DV50="Yes"),OFFSET('Hygiene Data'!$F$7,0,10*ROW('Hygiene Data'!F44)),NA())</f>
        <v>#N/A</v>
      </c>
      <c r="BH50" s="99" t="e">
        <f ca="true">+IF(AND(ISNUMBER(OFFSET('Hygiene Data'!$F$9,0,10*ROW('Hygiene Data'!F44))),'Data Summary'!DW50="Yes"),OFFSET('Hygiene Data'!$F$9,0,10*ROW('Hygiene Data'!F44)),NA())</f>
        <v>#N/A</v>
      </c>
      <c r="BI50" s="99" t="e">
        <f ca="true">+IF(AND(ISNUMBER(OFFSET('Hygiene Data'!$G$5,0,10*ROW('Hygiene Data'!G44))),'Data Summary'!DX50="Yes"),OFFSET('Hygiene Data'!$G$5,0,10*ROW('Hygiene Data'!G44)),NA())</f>
        <v>#N/A</v>
      </c>
      <c r="BJ50" s="99" t="e">
        <f ca="true">+IF(AND(ISNUMBER(OFFSET('Hygiene Data'!$G$7,0,10*ROW('Hygiene Data'!G44))),'Data Summary'!DY50="Yes"),OFFSET('Hygiene Data'!$G$7,0,10*ROW('Hygiene Data'!G44)),NA())</f>
        <v>#N/A</v>
      </c>
      <c r="BK50" s="99" t="e">
        <f ca="true">+IF(AND(ISNUMBER(OFFSET('Hygiene Data'!$G$9,0,10*ROW('Hygiene Data'!G44))),'Data Summary'!DZ50="Yes"),OFFSET('Hygiene Data'!$G$9,0,10*ROW('Hygiene Data'!G44)),NA())</f>
        <v>#N/A</v>
      </c>
      <c r="BL50" s="99" t="e">
        <f ca="true">+IF(AND(ISNUMBER(OFFSET('Hygiene Data'!$H$5,0,10*ROW('Hygiene Data'!H44))),'Data Summary'!EA50="Yes"),OFFSET('Hygiene Data'!$H$5,0,10*ROW('Hygiene Data'!H44)),NA())</f>
        <v>#N/A</v>
      </c>
      <c r="BM50" s="99" t="e">
        <f ca="true">+IF(AND(ISNUMBER(OFFSET('Hygiene Data'!$H$7,0,10*ROW('Hygiene Data'!H44))),'Data Summary'!EB50="Yes"),OFFSET('Hygiene Data'!$H$7,0,10*ROW('Hygiene Data'!H44)),NA())</f>
        <v>#N/A</v>
      </c>
      <c r="BN50" s="99" t="e">
        <f ca="true">+IF(AND(ISNUMBER(OFFSET('Hygiene Data'!$H$9,0,10*ROW('Hygiene Data'!H44))),'Data Summary'!EC50="Yes"),OFFSET('Hygiene Data'!$H$9,0,10*ROW('Hygiene Data'!H44)),NA())</f>
        <v>#N/A</v>
      </c>
      <c r="BO50" s="99" t="e">
        <f ca="true">+IF(AND(ISNUMBER(OFFSET('Hygiene Data'!$I$5,0,10*ROW('Hygiene Data'!I44))),'Data Summary'!ED50="Yes"),OFFSET('Hygiene Data'!$I$5,0,10*ROW('Hygiene Data'!I44)),NA())</f>
        <v>#N/A</v>
      </c>
      <c r="BP50" s="99" t="e">
        <f ca="true">+IF(AND(ISNUMBER(OFFSET('Hygiene Data'!$I$7,0,10*ROW('Hygiene Data'!I44))),'Data Summary'!EE50="Yes"),OFFSET('Hygiene Data'!$I$7,0,10*ROW('Hygiene Data'!I44)),NA())</f>
        <v>#N/A</v>
      </c>
      <c r="BQ50" s="99" t="e">
        <f ca="true">+IF(AND(ISNUMBER(OFFSET('Hygiene Data'!$I$9,0,10*ROW('Hygiene Data'!I44))),'Data Summary'!EF50="Yes"),OFFSET('Hygiene Data'!$I$9,0,10*ROW('Hygiene Data'!I44)),NA())</f>
        <v>#N/A</v>
      </c>
    </row>
    <row xmlns:x14ac="http://schemas.microsoft.com/office/spreadsheetml/2009/9/ac" r="51" x14ac:dyDescent="0.2">
      <c r="A51" s="363" t="e">
        <f ca="true">+RIGHT('Data Summary'!A51,LEN('Data Summary'!A51)-9)</f>
        <v>#VALUE!</v>
      </c>
      <c r="B51" s="38" t="str">
        <f ca="true">+IF(ISTEXT('Data Summary'!B51),'Data Summary'!B51,"")</f>
        <v/>
      </c>
      <c r="C51" s="361" t="e">
        <f ca="true">+VALUE('Data Summary'!C51)</f>
        <v>#VALUE!</v>
      </c>
      <c r="D51" s="97" t="e">
        <f ca="true">+IF(AND(ISNUMBER(OFFSET('Water Data'!$D$4,0,10*ROW('Water Data'!D45))),'Data Summary'!BS51="Yes"),100-OFFSET('Water Data'!$D$4,0,10*ROW('Water Data'!D45)),NA())</f>
        <v>#N/A</v>
      </c>
      <c r="E51" s="97" t="e">
        <f ca="true">+IF(AND(ISNUMBER(OFFSET('Water Data'!$D$6,0,10*ROW('Water Data'!D45))),'Data Summary'!BT51="Yes"),OFFSET('Water Data'!$D$6,0,10*ROW('Water Data'!D45)),NA())</f>
        <v>#N/A</v>
      </c>
      <c r="F51" s="97" t="e">
        <f ca="true">+IF(AND(ISNUMBER(OFFSET('Water Data'!$D$9,0,10*ROW('Water Data'!D45))),'Data Summary'!BU51="Yes"),OFFSET('Water Data'!$D$9,0,10*ROW('Water Data'!D45)),NA())</f>
        <v>#N/A</v>
      </c>
      <c r="G51" s="97" t="e">
        <f ca="true">+IF(AND(ISNUMBER(OFFSET('Water Data'!$E$4,0,10*ROW('Water Data'!E45))),'Data Summary'!BV51="Yes"),100-OFFSET('Water Data'!$E$4,0,10*ROW('Water Data'!E45)),NA())</f>
        <v>#N/A</v>
      </c>
      <c r="H51" s="97" t="e">
        <f ca="true">+IF(AND(ISNUMBER(OFFSET('Water Data'!$E$6,0,10*ROW('Water Data'!E45))),'Data Summary'!BW51="Yes"),OFFSET('Water Data'!$E$6,0,10*ROW('Water Data'!E45)),NA())</f>
        <v>#N/A</v>
      </c>
      <c r="I51" s="97" t="e">
        <f ca="true">+IF(AND(ISNUMBER(OFFSET('Water Data'!$E$9,0,10*ROW('Water Data'!E45))),'Data Summary'!BX51="Yes"),OFFSET('Water Data'!$E$9,0,10*ROW('Water Data'!E45)),NA())</f>
        <v>#N/A</v>
      </c>
      <c r="J51" s="97" t="e">
        <f ca="true">+IF(AND(ISNUMBER(OFFSET('Water Data'!$F$4,0,10*ROW('Water Data'!F45))),'Data Summary'!BY51="Yes"),100-OFFSET('Water Data'!$F$4,0,10*ROW('Water Data'!F45)),NA())</f>
        <v>#N/A</v>
      </c>
      <c r="K51" s="97" t="e">
        <f ca="true">+IF(AND(ISNUMBER(OFFSET('Water Data'!$F$6,0,10*ROW('Water Data'!F45))),'Data Summary'!BZ51="Yes"),OFFSET('Water Data'!$F$6,0,10*ROW('Water Data'!F45)),NA())</f>
        <v>#N/A</v>
      </c>
      <c r="L51" s="97" t="e">
        <f ca="true">+IF(AND(ISNUMBER(OFFSET('Water Data'!$F$9,0,10*ROW('Water Data'!F45))),'Data Summary'!CA51="Yes"),OFFSET('Water Data'!$F$9,0,10*ROW('Water Data'!F45)),NA())</f>
        <v>#N/A</v>
      </c>
      <c r="M51" s="97" t="e">
        <f ca="true">+IF(AND(ISNUMBER(OFFSET('Water Data'!$G$4,0,10*ROW('Water Data'!G45))),'Data Summary'!CB51="Yes"),100-OFFSET('Water Data'!$G$4,0,10*ROW('Water Data'!G45)),NA())</f>
        <v>#N/A</v>
      </c>
      <c r="N51" s="97" t="e">
        <f ca="true">+IF(AND(ISNUMBER(OFFSET('Water Data'!$G$6,0,10*ROW('Water Data'!G45))),'Data Summary'!CC51="Yes"),OFFSET('Water Data'!$G$6,0,10*ROW('Water Data'!G45)),NA())</f>
        <v>#N/A</v>
      </c>
      <c r="O51" s="97" t="e">
        <f ca="true">+IF(AND(ISNUMBER(OFFSET('Water Data'!$G$9,0,10*ROW('Water Data'!G45))),'Data Summary'!CD51="Yes"),OFFSET('Water Data'!$G$9,0,10*ROW('Water Data'!G45)),NA())</f>
        <v>#N/A</v>
      </c>
      <c r="P51" s="97" t="e">
        <f ca="true">+IF(AND(ISNUMBER(OFFSET('Water Data'!$H$4,0,10*ROW('Water Data'!H45))),'Data Summary'!CE51="Yes"),100-OFFSET('Water Data'!$H$4,0,10*ROW('Water Data'!H45)),NA())</f>
        <v>#N/A</v>
      </c>
      <c r="Q51" s="97" t="e">
        <f ca="true">+IF(AND(ISNUMBER(OFFSET('Water Data'!$H$6,0,10*ROW('Water Data'!H45))),'Data Summary'!CF51="Yes"),OFFSET('Water Data'!$H$6,0,10*ROW('Water Data'!H45)),NA())</f>
        <v>#N/A</v>
      </c>
      <c r="R51" s="97" t="e">
        <f ca="true">+IF(AND(ISNUMBER(OFFSET('Water Data'!$H$9,0,10*ROW('Water Data'!H45))),'Data Summary'!CG51="Yes"),OFFSET('Water Data'!$H$9,0,10*ROW('Water Data'!H45)),NA())</f>
        <v>#N/A</v>
      </c>
      <c r="S51" s="97" t="e">
        <f ca="true">+IF(AND(ISNUMBER(OFFSET('Water Data'!$I$4,0,10*ROW('Water Data'!I45))),'Data Summary'!CH51="Yes"),100-OFFSET('Water Data'!$I$4,0,10*ROW('Water Data'!I45)),NA())</f>
        <v>#N/A</v>
      </c>
      <c r="T51" s="97" t="e">
        <f ca="true">+IF(AND(ISNUMBER(OFFSET('Water Data'!$I$6,0,10*ROW('Water Data'!I45))),'Data Summary'!CI51="Yes"),OFFSET('Water Data'!$I$6,0,10*ROW('Water Data'!I45)),NA())</f>
        <v>#N/A</v>
      </c>
      <c r="U51" s="97" t="e">
        <f ca="true">+IF(AND(ISNUMBER(OFFSET('Water Data'!$I$9,0,10*ROW('Water Data'!I45))),'Data Summary'!CJ51="Yes"),OFFSET('Water Data'!$I$9,0,10*ROW('Water Data'!I45)),NA())</f>
        <v>#N/A</v>
      </c>
      <c r="V51" s="98" t="e">
        <f ca="true">+IF(AND(ISNUMBER(OFFSET('Sanitation Data'!$D$4,0,10*ROW('Sanitation Data'!D45))),'Data Summary'!CK51="Yes"),100-OFFSET('Sanitation Data'!$D$4,0,10*ROW('Sanitation Data'!D45)),NA())</f>
        <v>#N/A</v>
      </c>
      <c r="W51" s="98" t="e">
        <f ca="true">+IF(AND(ISNUMBER(OFFSET('Sanitation Data'!$D$6,0,10*ROW('Sanitation Data'!D45))),'Data Summary'!CL51="Yes"),OFFSET('Sanitation Data'!$D$6,0,10*ROW('Sanitation Data'!D45)),NA())</f>
        <v>#N/A</v>
      </c>
      <c r="X51" s="98" t="e">
        <f ca="true">+IF(AND(ISNUMBER(OFFSET('Sanitation Data'!$D$10,0,10*ROW('Sanitation Data'!D45))),'Data Summary'!CM51="Yes"),OFFSET('Sanitation Data'!$D$10,0,10*ROW('Sanitation Data'!D45)),NA())</f>
        <v>#N/A</v>
      </c>
      <c r="Y51" s="98" t="e">
        <f ca="true">+IF(AND(ISNUMBER(OFFSET('Sanitation Data'!$D$11,0,10*ROW('Sanitation Data'!D45))),'Data Summary'!CN51="Yes"),OFFSET('Sanitation Data'!$D$11,0,10*ROW('Sanitation Data'!D45)),NA())</f>
        <v>#N/A</v>
      </c>
      <c r="Z51" s="98" t="e">
        <f ca="true">+IF(AND(ISNUMBER(OFFSET('Sanitation Data'!$D$12,0,10*ROW('Sanitation Data'!D45))),'Data Summary'!CO51="Yes"),OFFSET('Sanitation Data'!$D$12,0,10*ROW('Sanitation Data'!D45)),NA())</f>
        <v>#N/A</v>
      </c>
      <c r="AA51" s="98" t="e">
        <f ca="true">+IF(AND(ISNUMBER(OFFSET('Sanitation Data'!$E$4,0,10*ROW('Sanitation Data'!E45))),'Data Summary'!CP51="Yes"),100-OFFSET('Sanitation Data'!$E$4,0,10*ROW('Sanitation Data'!E45)),NA())</f>
        <v>#N/A</v>
      </c>
      <c r="AB51" s="98" t="e">
        <f ca="true">+IF(AND(ISNUMBER(OFFSET('Sanitation Data'!$E$6,0,10*ROW('Sanitation Data'!E45))),'Data Summary'!CQ51="Yes"),OFFSET('Sanitation Data'!$E$6,0,10*ROW('Sanitation Data'!E45)),NA())</f>
        <v>#N/A</v>
      </c>
      <c r="AC51" s="98" t="e">
        <f ca="true">+IF(AND(ISNUMBER(OFFSET('Sanitation Data'!$E$10,0,10*ROW('Sanitation Data'!E45))),'Data Summary'!CR51="Yes"),OFFSET('Sanitation Data'!$E$10,0,10*ROW('Sanitation Data'!E45)),NA())</f>
        <v>#N/A</v>
      </c>
      <c r="AD51" s="98" t="e">
        <f ca="true">+IF(AND(ISNUMBER(OFFSET('Sanitation Data'!$E$11,0,10*ROW('Sanitation Data'!E45))),'Data Summary'!CS51="Yes"),OFFSET('Sanitation Data'!$E$11,0,10*ROW('Sanitation Data'!E45)),NA())</f>
        <v>#N/A</v>
      </c>
      <c r="AE51" s="98" t="e">
        <f ca="true">+IF(AND(ISNUMBER(OFFSET('Sanitation Data'!$E$12,0,10*ROW('Sanitation Data'!E45))),'Data Summary'!CT51="Yes"),OFFSET('Sanitation Data'!$E$12,0,10*ROW('Sanitation Data'!E45)),NA())</f>
        <v>#N/A</v>
      </c>
      <c r="AF51" s="98" t="e">
        <f ca="true">+IF(AND(ISNUMBER(OFFSET('Sanitation Data'!$F$4,0,10*ROW('Sanitation Data'!F45))),'Data Summary'!CU51="Yes"),100-OFFSET('Sanitation Data'!$F$4,0,10*ROW('Sanitation Data'!F45)),NA())</f>
        <v>#N/A</v>
      </c>
      <c r="AG51" s="98" t="e">
        <f ca="true">+IF(AND(ISNUMBER(OFFSET('Sanitation Data'!$F$6,0,10*ROW('Sanitation Data'!F45))),'Data Summary'!CV51="Yes"),OFFSET('Sanitation Data'!$F$6,0,10*ROW('Sanitation Data'!F45)),NA())</f>
        <v>#N/A</v>
      </c>
      <c r="AH51" s="98" t="e">
        <f ca="true">+IF(AND(ISNUMBER(OFFSET('Sanitation Data'!$F$10,0,10*ROW('Sanitation Data'!F45))),'Data Summary'!CW51="Yes"),OFFSET('Sanitation Data'!$F$10,0,10*ROW('Sanitation Data'!F45)),NA())</f>
        <v>#N/A</v>
      </c>
      <c r="AI51" s="98" t="e">
        <f ca="true">+IF(AND(ISNUMBER(OFFSET('Sanitation Data'!$F$11,0,10*ROW('Sanitation Data'!F45))),'Data Summary'!CX51="Yes"),OFFSET('Sanitation Data'!$F$11,0,10*ROW('Sanitation Data'!F45)),NA())</f>
        <v>#N/A</v>
      </c>
      <c r="AJ51" s="98" t="e">
        <f ca="true">+IF(AND(ISNUMBER(OFFSET('Sanitation Data'!$F$12,0,10*ROW('Sanitation Data'!F45))),'Data Summary'!CY51="Yes"),OFFSET('Sanitation Data'!$F$12,0,10*ROW('Sanitation Data'!F45)),NA())</f>
        <v>#N/A</v>
      </c>
      <c r="AK51" s="98" t="e">
        <f ca="true">+IF(AND(ISNUMBER(OFFSET('Sanitation Data'!$G$4,0,10*ROW('Sanitation Data'!G45))),'Data Summary'!CZ51="Yes"),100-OFFSET('Sanitation Data'!$G$4,0,10*ROW('Sanitation Data'!G45)),NA())</f>
        <v>#N/A</v>
      </c>
      <c r="AL51" s="98" t="e">
        <f ca="true">+IF(AND(ISNUMBER(OFFSET('Sanitation Data'!$G$6,0,10*ROW('Sanitation Data'!G45))),'Data Summary'!DA51="Yes"),OFFSET('Sanitation Data'!$G$6,0,10*ROW('Sanitation Data'!G45)),NA())</f>
        <v>#N/A</v>
      </c>
      <c r="AM51" s="98" t="e">
        <f ca="true">+IF(AND(ISNUMBER(OFFSET('Sanitation Data'!$G$10,0,10*ROW('Sanitation Data'!G45))),'Data Summary'!DB51="Yes"),OFFSET('Sanitation Data'!$G$10,0,10*ROW('Sanitation Data'!G45)),NA())</f>
        <v>#N/A</v>
      </c>
      <c r="AN51" s="98" t="e">
        <f ca="true">+IF(AND(ISNUMBER(OFFSET('Sanitation Data'!$G$11,0,10*ROW('Sanitation Data'!G45))),'Data Summary'!DC51="Yes"),OFFSET('Sanitation Data'!$G$11,0,10*ROW('Sanitation Data'!G45)),NA())</f>
        <v>#N/A</v>
      </c>
      <c r="AO51" s="98" t="e">
        <f ca="true">+IF(AND(ISNUMBER(OFFSET('Sanitation Data'!$G$12,0,10*ROW('Sanitation Data'!G45))),'Data Summary'!DD51="Yes"),OFFSET('Sanitation Data'!$G$12,0,10*ROW('Sanitation Data'!G45)),NA())</f>
        <v>#N/A</v>
      </c>
      <c r="AP51" s="98" t="e">
        <f ca="true">+IF(AND(ISNUMBER(OFFSET('Sanitation Data'!$H$4,0,10*ROW('Sanitation Data'!H45))),'Data Summary'!DE51="Yes"),100-OFFSET('Sanitation Data'!$H$4,0,10*ROW('Sanitation Data'!H45)),NA())</f>
        <v>#N/A</v>
      </c>
      <c r="AQ51" s="98" t="e">
        <f ca="true">+IF(AND(ISNUMBER(OFFSET('Sanitation Data'!$H$6,0,10*ROW('Sanitation Data'!H45))),'Data Summary'!DF51="Yes"),OFFSET('Sanitation Data'!$H$6,0,10*ROW('Sanitation Data'!H45)),NA())</f>
        <v>#N/A</v>
      </c>
      <c r="AR51" s="98" t="e">
        <f ca="true">+IF(AND(ISNUMBER(OFFSET('Sanitation Data'!$H$10,0,10*ROW('Sanitation Data'!H45))),'Data Summary'!DG51="Yes"),OFFSET('Sanitation Data'!$H$10,0,10*ROW('Sanitation Data'!H45)),NA())</f>
        <v>#N/A</v>
      </c>
      <c r="AS51" s="98" t="e">
        <f ca="true">+IF(AND(ISNUMBER(OFFSET('Sanitation Data'!$H$11,0,10*ROW('Sanitation Data'!H45))),'Data Summary'!DH51="Yes"),OFFSET('Sanitation Data'!$H$11,0,10*ROW('Sanitation Data'!H45)),NA())</f>
        <v>#N/A</v>
      </c>
      <c r="AT51" s="98" t="e">
        <f ca="true">+IF(AND(ISNUMBER(OFFSET('Sanitation Data'!$H$12,0,10*ROW('Sanitation Data'!H45))),'Data Summary'!DI51="Yes"),OFFSET('Sanitation Data'!$H$12,0,10*ROW('Sanitation Data'!H45)),NA())</f>
        <v>#N/A</v>
      </c>
      <c r="AU51" s="98" t="e">
        <f ca="true">+IF(AND(ISNUMBER(OFFSET('Sanitation Data'!$I$4,0,10*ROW('Sanitation Data'!I45))),'Data Summary'!DJ51="Yes"),100-OFFSET('Sanitation Data'!$I$4,0,10*ROW('Sanitation Data'!I45)),NA())</f>
        <v>#N/A</v>
      </c>
      <c r="AV51" s="98" t="e">
        <f ca="true">+IF(AND(ISNUMBER(OFFSET('Sanitation Data'!$I$6,0,10*ROW('Sanitation Data'!I45))),'Data Summary'!DK51="Yes"),OFFSET('Sanitation Data'!$I$6,0,10*ROW('Sanitation Data'!I45)),NA())</f>
        <v>#N/A</v>
      </c>
      <c r="AW51" s="98" t="e">
        <f ca="true">+IF(AND(ISNUMBER(OFFSET('Sanitation Data'!$I$10,0,10*ROW('Sanitation Data'!I45))),'Data Summary'!DL51="Yes"),OFFSET('Sanitation Data'!$I$10,0,10*ROW('Sanitation Data'!I45)),NA())</f>
        <v>#N/A</v>
      </c>
      <c r="AX51" s="98" t="e">
        <f ca="true">+IF(AND(ISNUMBER(OFFSET('Sanitation Data'!$I$11,0,10*ROW('Sanitation Data'!I45))),'Data Summary'!DM51="Yes"),OFFSET('Sanitation Data'!$I$11,0,10*ROW('Sanitation Data'!I45)),NA())</f>
        <v>#N/A</v>
      </c>
      <c r="AY51" s="98" t="e">
        <f ca="true">+IF(AND(ISNUMBER(OFFSET('Sanitation Data'!$I$12,0,10*ROW('Sanitation Data'!I45))),'Data Summary'!DN51="Yes"),OFFSET('Sanitation Data'!$I$12,0,10*ROW('Sanitation Data'!I45)),NA())</f>
        <v>#N/A</v>
      </c>
      <c r="AZ51" s="99" t="e">
        <f ca="true">+IF(AND(ISNUMBER(OFFSET('Hygiene Data'!$D$5,0,10*ROW('Hygiene Data'!D45))),'Data Summary'!DO51="Yes"),OFFSET('Hygiene Data'!$D$5,0,10*ROW('Hygiene Data'!D45)),NA())</f>
        <v>#N/A</v>
      </c>
      <c r="BA51" s="99" t="e">
        <f ca="true">+IF(AND(ISNUMBER(OFFSET('Hygiene Data'!$D$7,0,10*ROW('Hygiene Data'!D45))),'Data Summary'!DP51="Yes"),OFFSET('Hygiene Data'!$D$7,0,10*ROW('Hygiene Data'!D45)),NA())</f>
        <v>#N/A</v>
      </c>
      <c r="BB51" s="99" t="e">
        <f ca="true">+IF(AND(ISNUMBER(OFFSET('Hygiene Data'!$D$9,0,10*ROW('Hygiene Data'!D45))),'Data Summary'!DQ51="Yes"),OFFSET('Hygiene Data'!$D$9,0,10*ROW('Hygiene Data'!D45)),NA())</f>
        <v>#N/A</v>
      </c>
      <c r="BC51" s="99" t="e">
        <f ca="true">+IF(AND(ISNUMBER(OFFSET('Hygiene Data'!$E$5,0,10*ROW('Hygiene Data'!E45))),'Data Summary'!DR51="Yes"),OFFSET('Hygiene Data'!$E$5,0,10*ROW('Hygiene Data'!E45)),NA())</f>
        <v>#N/A</v>
      </c>
      <c r="BD51" s="99" t="e">
        <f ca="true">+IF(AND(ISNUMBER(OFFSET('Hygiene Data'!$E$7,0,10*ROW('Hygiene Data'!E45))),'Data Summary'!DS51="Yes"),OFFSET('Hygiene Data'!$E$7,0,10*ROW('Hygiene Data'!E45)),NA())</f>
        <v>#N/A</v>
      </c>
      <c r="BE51" s="99" t="e">
        <f ca="true">+IF(AND(ISNUMBER(OFFSET('Hygiene Data'!$E$9,0,10*ROW('Hygiene Data'!E45))),'Data Summary'!DT51="Yes"),OFFSET('Hygiene Data'!$E$9,0,10*ROW('Hygiene Data'!E45)),NA())</f>
        <v>#N/A</v>
      </c>
      <c r="BF51" s="99" t="e">
        <f ca="true">+IF(AND(ISNUMBER(OFFSET('Hygiene Data'!$F$5,0,10*ROW('Hygiene Data'!F45))),'Data Summary'!DU51="Yes"),OFFSET('Hygiene Data'!$F$5,0,10*ROW('Hygiene Data'!F45)),NA())</f>
        <v>#N/A</v>
      </c>
      <c r="BG51" s="99" t="e">
        <f ca="true">+IF(AND(ISNUMBER(OFFSET('Hygiene Data'!$F$7,0,10*ROW('Hygiene Data'!F45))),'Data Summary'!DV51="Yes"),OFFSET('Hygiene Data'!$F$7,0,10*ROW('Hygiene Data'!F45)),NA())</f>
        <v>#N/A</v>
      </c>
      <c r="BH51" s="99" t="e">
        <f ca="true">+IF(AND(ISNUMBER(OFFSET('Hygiene Data'!$F$9,0,10*ROW('Hygiene Data'!F45))),'Data Summary'!DW51="Yes"),OFFSET('Hygiene Data'!$F$9,0,10*ROW('Hygiene Data'!F45)),NA())</f>
        <v>#N/A</v>
      </c>
      <c r="BI51" s="99" t="e">
        <f ca="true">+IF(AND(ISNUMBER(OFFSET('Hygiene Data'!$G$5,0,10*ROW('Hygiene Data'!G45))),'Data Summary'!DX51="Yes"),OFFSET('Hygiene Data'!$G$5,0,10*ROW('Hygiene Data'!G45)),NA())</f>
        <v>#N/A</v>
      </c>
      <c r="BJ51" s="99" t="e">
        <f ca="true">+IF(AND(ISNUMBER(OFFSET('Hygiene Data'!$G$7,0,10*ROW('Hygiene Data'!G45))),'Data Summary'!DY51="Yes"),OFFSET('Hygiene Data'!$G$7,0,10*ROW('Hygiene Data'!G45)),NA())</f>
        <v>#N/A</v>
      </c>
      <c r="BK51" s="99" t="e">
        <f ca="true">+IF(AND(ISNUMBER(OFFSET('Hygiene Data'!$G$9,0,10*ROW('Hygiene Data'!G45))),'Data Summary'!DZ51="Yes"),OFFSET('Hygiene Data'!$G$9,0,10*ROW('Hygiene Data'!G45)),NA())</f>
        <v>#N/A</v>
      </c>
      <c r="BL51" s="99" t="e">
        <f ca="true">+IF(AND(ISNUMBER(OFFSET('Hygiene Data'!$H$5,0,10*ROW('Hygiene Data'!H45))),'Data Summary'!EA51="Yes"),OFFSET('Hygiene Data'!$H$5,0,10*ROW('Hygiene Data'!H45)),NA())</f>
        <v>#N/A</v>
      </c>
      <c r="BM51" s="99" t="e">
        <f ca="true">+IF(AND(ISNUMBER(OFFSET('Hygiene Data'!$H$7,0,10*ROW('Hygiene Data'!H45))),'Data Summary'!EB51="Yes"),OFFSET('Hygiene Data'!$H$7,0,10*ROW('Hygiene Data'!H45)),NA())</f>
        <v>#N/A</v>
      </c>
      <c r="BN51" s="99" t="e">
        <f ca="true">+IF(AND(ISNUMBER(OFFSET('Hygiene Data'!$H$9,0,10*ROW('Hygiene Data'!H45))),'Data Summary'!EC51="Yes"),OFFSET('Hygiene Data'!$H$9,0,10*ROW('Hygiene Data'!H45)),NA())</f>
        <v>#N/A</v>
      </c>
      <c r="BO51" s="99" t="e">
        <f ca="true">+IF(AND(ISNUMBER(OFFSET('Hygiene Data'!$I$5,0,10*ROW('Hygiene Data'!I45))),'Data Summary'!ED51="Yes"),OFFSET('Hygiene Data'!$I$5,0,10*ROW('Hygiene Data'!I45)),NA())</f>
        <v>#N/A</v>
      </c>
      <c r="BP51" s="99" t="e">
        <f ca="true">+IF(AND(ISNUMBER(OFFSET('Hygiene Data'!$I$7,0,10*ROW('Hygiene Data'!I45))),'Data Summary'!EE51="Yes"),OFFSET('Hygiene Data'!$I$7,0,10*ROW('Hygiene Data'!I45)),NA())</f>
        <v>#N/A</v>
      </c>
      <c r="BQ51" s="99" t="e">
        <f ca="true">+IF(AND(ISNUMBER(OFFSET('Hygiene Data'!$I$9,0,10*ROW('Hygiene Data'!I45))),'Data Summary'!EF51="Yes"),OFFSET('Hygiene Data'!$I$9,0,10*ROW('Hygiene Data'!I45)),NA())</f>
        <v>#N/A</v>
      </c>
    </row>
    <row xmlns:x14ac="http://schemas.microsoft.com/office/spreadsheetml/2009/9/ac" r="52" x14ac:dyDescent="0.2">
      <c r="A52" s="363" t="e">
        <f ca="true">+RIGHT('Data Summary'!A52,LEN('Data Summary'!A52)-9)</f>
        <v>#VALUE!</v>
      </c>
      <c r="B52" s="38" t="str">
        <f ca="true">+IF(ISTEXT('Data Summary'!B52),'Data Summary'!B52,"")</f>
        <v/>
      </c>
      <c r="C52" s="361" t="e">
        <f ca="true">+VALUE('Data Summary'!C52)</f>
        <v>#VALUE!</v>
      </c>
      <c r="D52" s="97" t="e">
        <f ca="true">+IF(AND(ISNUMBER(OFFSET('Water Data'!$D$4,0,10*ROW('Water Data'!D46))),'Data Summary'!BS52="Yes"),100-OFFSET('Water Data'!$D$4,0,10*ROW('Water Data'!D46)),NA())</f>
        <v>#N/A</v>
      </c>
      <c r="E52" s="97" t="e">
        <f ca="true">+IF(AND(ISNUMBER(OFFSET('Water Data'!$D$6,0,10*ROW('Water Data'!D46))),'Data Summary'!BT52="Yes"),OFFSET('Water Data'!$D$6,0,10*ROW('Water Data'!D46)),NA())</f>
        <v>#N/A</v>
      </c>
      <c r="F52" s="97" t="e">
        <f ca="true">+IF(AND(ISNUMBER(OFFSET('Water Data'!$D$9,0,10*ROW('Water Data'!D46))),'Data Summary'!BU52="Yes"),OFFSET('Water Data'!$D$9,0,10*ROW('Water Data'!D46)),NA())</f>
        <v>#N/A</v>
      </c>
      <c r="G52" s="97" t="e">
        <f ca="true">+IF(AND(ISNUMBER(OFFSET('Water Data'!$E$4,0,10*ROW('Water Data'!E46))),'Data Summary'!BV52="Yes"),100-OFFSET('Water Data'!$E$4,0,10*ROW('Water Data'!E46)),NA())</f>
        <v>#N/A</v>
      </c>
      <c r="H52" s="97" t="e">
        <f ca="true">+IF(AND(ISNUMBER(OFFSET('Water Data'!$E$6,0,10*ROW('Water Data'!E46))),'Data Summary'!BW52="Yes"),OFFSET('Water Data'!$E$6,0,10*ROW('Water Data'!E46)),NA())</f>
        <v>#N/A</v>
      </c>
      <c r="I52" s="97" t="e">
        <f ca="true">+IF(AND(ISNUMBER(OFFSET('Water Data'!$E$9,0,10*ROW('Water Data'!E46))),'Data Summary'!BX52="Yes"),OFFSET('Water Data'!$E$9,0,10*ROW('Water Data'!E46)),NA())</f>
        <v>#N/A</v>
      </c>
      <c r="J52" s="97" t="e">
        <f ca="true">+IF(AND(ISNUMBER(OFFSET('Water Data'!$F$4,0,10*ROW('Water Data'!F46))),'Data Summary'!BY52="Yes"),100-OFFSET('Water Data'!$F$4,0,10*ROW('Water Data'!F46)),NA())</f>
        <v>#N/A</v>
      </c>
      <c r="K52" s="97" t="e">
        <f ca="true">+IF(AND(ISNUMBER(OFFSET('Water Data'!$F$6,0,10*ROW('Water Data'!F46))),'Data Summary'!BZ52="Yes"),OFFSET('Water Data'!$F$6,0,10*ROW('Water Data'!F46)),NA())</f>
        <v>#N/A</v>
      </c>
      <c r="L52" s="97" t="e">
        <f ca="true">+IF(AND(ISNUMBER(OFFSET('Water Data'!$F$9,0,10*ROW('Water Data'!F46))),'Data Summary'!CA52="Yes"),OFFSET('Water Data'!$F$9,0,10*ROW('Water Data'!F46)),NA())</f>
        <v>#N/A</v>
      </c>
      <c r="M52" s="97" t="e">
        <f ca="true">+IF(AND(ISNUMBER(OFFSET('Water Data'!$G$4,0,10*ROW('Water Data'!G46))),'Data Summary'!CB52="Yes"),100-OFFSET('Water Data'!$G$4,0,10*ROW('Water Data'!G46)),NA())</f>
        <v>#N/A</v>
      </c>
      <c r="N52" s="97" t="e">
        <f ca="true">+IF(AND(ISNUMBER(OFFSET('Water Data'!$G$6,0,10*ROW('Water Data'!G46))),'Data Summary'!CC52="Yes"),OFFSET('Water Data'!$G$6,0,10*ROW('Water Data'!G46)),NA())</f>
        <v>#N/A</v>
      </c>
      <c r="O52" s="97" t="e">
        <f ca="true">+IF(AND(ISNUMBER(OFFSET('Water Data'!$G$9,0,10*ROW('Water Data'!G46))),'Data Summary'!CD52="Yes"),OFFSET('Water Data'!$G$9,0,10*ROW('Water Data'!G46)),NA())</f>
        <v>#N/A</v>
      </c>
      <c r="P52" s="97" t="e">
        <f ca="true">+IF(AND(ISNUMBER(OFFSET('Water Data'!$H$4,0,10*ROW('Water Data'!H46))),'Data Summary'!CE52="Yes"),100-OFFSET('Water Data'!$H$4,0,10*ROW('Water Data'!H46)),NA())</f>
        <v>#N/A</v>
      </c>
      <c r="Q52" s="97" t="e">
        <f ca="true">+IF(AND(ISNUMBER(OFFSET('Water Data'!$H$6,0,10*ROW('Water Data'!H46))),'Data Summary'!CF52="Yes"),OFFSET('Water Data'!$H$6,0,10*ROW('Water Data'!H46)),NA())</f>
        <v>#N/A</v>
      </c>
      <c r="R52" s="97" t="e">
        <f ca="true">+IF(AND(ISNUMBER(OFFSET('Water Data'!$H$9,0,10*ROW('Water Data'!H46))),'Data Summary'!CG52="Yes"),OFFSET('Water Data'!$H$9,0,10*ROW('Water Data'!H46)),NA())</f>
        <v>#N/A</v>
      </c>
      <c r="S52" s="97" t="e">
        <f ca="true">+IF(AND(ISNUMBER(OFFSET('Water Data'!$I$4,0,10*ROW('Water Data'!I46))),'Data Summary'!CH52="Yes"),100-OFFSET('Water Data'!$I$4,0,10*ROW('Water Data'!I46)),NA())</f>
        <v>#N/A</v>
      </c>
      <c r="T52" s="97" t="e">
        <f ca="true">+IF(AND(ISNUMBER(OFFSET('Water Data'!$I$6,0,10*ROW('Water Data'!I46))),'Data Summary'!CI52="Yes"),OFFSET('Water Data'!$I$6,0,10*ROW('Water Data'!I46)),NA())</f>
        <v>#N/A</v>
      </c>
      <c r="U52" s="97" t="e">
        <f ca="true">+IF(AND(ISNUMBER(OFFSET('Water Data'!$I$9,0,10*ROW('Water Data'!I46))),'Data Summary'!CJ52="Yes"),OFFSET('Water Data'!$I$9,0,10*ROW('Water Data'!I46)),NA())</f>
        <v>#N/A</v>
      </c>
      <c r="V52" s="98" t="e">
        <f ca="true">+IF(AND(ISNUMBER(OFFSET('Sanitation Data'!$D$4,0,10*ROW('Sanitation Data'!D46))),'Data Summary'!CK52="Yes"),100-OFFSET('Sanitation Data'!$D$4,0,10*ROW('Sanitation Data'!D46)),NA())</f>
        <v>#N/A</v>
      </c>
      <c r="W52" s="98" t="e">
        <f ca="true">+IF(AND(ISNUMBER(OFFSET('Sanitation Data'!$D$6,0,10*ROW('Sanitation Data'!D46))),'Data Summary'!CL52="Yes"),OFFSET('Sanitation Data'!$D$6,0,10*ROW('Sanitation Data'!D46)),NA())</f>
        <v>#N/A</v>
      </c>
      <c r="X52" s="98" t="e">
        <f ca="true">+IF(AND(ISNUMBER(OFFSET('Sanitation Data'!$D$10,0,10*ROW('Sanitation Data'!D46))),'Data Summary'!CM52="Yes"),OFFSET('Sanitation Data'!$D$10,0,10*ROW('Sanitation Data'!D46)),NA())</f>
        <v>#N/A</v>
      </c>
      <c r="Y52" s="98" t="e">
        <f ca="true">+IF(AND(ISNUMBER(OFFSET('Sanitation Data'!$D$11,0,10*ROW('Sanitation Data'!D46))),'Data Summary'!CN52="Yes"),OFFSET('Sanitation Data'!$D$11,0,10*ROW('Sanitation Data'!D46)),NA())</f>
        <v>#N/A</v>
      </c>
      <c r="Z52" s="98" t="e">
        <f ca="true">+IF(AND(ISNUMBER(OFFSET('Sanitation Data'!$D$12,0,10*ROW('Sanitation Data'!D46))),'Data Summary'!CO52="Yes"),OFFSET('Sanitation Data'!$D$12,0,10*ROW('Sanitation Data'!D46)),NA())</f>
        <v>#N/A</v>
      </c>
      <c r="AA52" s="98" t="e">
        <f ca="true">+IF(AND(ISNUMBER(OFFSET('Sanitation Data'!$E$4,0,10*ROW('Sanitation Data'!E46))),'Data Summary'!CP52="Yes"),100-OFFSET('Sanitation Data'!$E$4,0,10*ROW('Sanitation Data'!E46)),NA())</f>
        <v>#N/A</v>
      </c>
      <c r="AB52" s="98" t="e">
        <f ca="true">+IF(AND(ISNUMBER(OFFSET('Sanitation Data'!$E$6,0,10*ROW('Sanitation Data'!E46))),'Data Summary'!CQ52="Yes"),OFFSET('Sanitation Data'!$E$6,0,10*ROW('Sanitation Data'!E46)),NA())</f>
        <v>#N/A</v>
      </c>
      <c r="AC52" s="98" t="e">
        <f ca="true">+IF(AND(ISNUMBER(OFFSET('Sanitation Data'!$E$10,0,10*ROW('Sanitation Data'!E46))),'Data Summary'!CR52="Yes"),OFFSET('Sanitation Data'!$E$10,0,10*ROW('Sanitation Data'!E46)),NA())</f>
        <v>#N/A</v>
      </c>
      <c r="AD52" s="98" t="e">
        <f ca="true">+IF(AND(ISNUMBER(OFFSET('Sanitation Data'!$E$11,0,10*ROW('Sanitation Data'!E46))),'Data Summary'!CS52="Yes"),OFFSET('Sanitation Data'!$E$11,0,10*ROW('Sanitation Data'!E46)),NA())</f>
        <v>#N/A</v>
      </c>
      <c r="AE52" s="98" t="e">
        <f ca="true">+IF(AND(ISNUMBER(OFFSET('Sanitation Data'!$E$12,0,10*ROW('Sanitation Data'!E46))),'Data Summary'!CT52="Yes"),OFFSET('Sanitation Data'!$E$12,0,10*ROW('Sanitation Data'!E46)),NA())</f>
        <v>#N/A</v>
      </c>
      <c r="AF52" s="98" t="e">
        <f ca="true">+IF(AND(ISNUMBER(OFFSET('Sanitation Data'!$F$4,0,10*ROW('Sanitation Data'!F46))),'Data Summary'!CU52="Yes"),100-OFFSET('Sanitation Data'!$F$4,0,10*ROW('Sanitation Data'!F46)),NA())</f>
        <v>#N/A</v>
      </c>
      <c r="AG52" s="98" t="e">
        <f ca="true">+IF(AND(ISNUMBER(OFFSET('Sanitation Data'!$F$6,0,10*ROW('Sanitation Data'!F46))),'Data Summary'!CV52="Yes"),OFFSET('Sanitation Data'!$F$6,0,10*ROW('Sanitation Data'!F46)),NA())</f>
        <v>#N/A</v>
      </c>
      <c r="AH52" s="98" t="e">
        <f ca="true">+IF(AND(ISNUMBER(OFFSET('Sanitation Data'!$F$10,0,10*ROW('Sanitation Data'!F46))),'Data Summary'!CW52="Yes"),OFFSET('Sanitation Data'!$F$10,0,10*ROW('Sanitation Data'!F46)),NA())</f>
        <v>#N/A</v>
      </c>
      <c r="AI52" s="98" t="e">
        <f ca="true">+IF(AND(ISNUMBER(OFFSET('Sanitation Data'!$F$11,0,10*ROW('Sanitation Data'!F46))),'Data Summary'!CX52="Yes"),OFFSET('Sanitation Data'!$F$11,0,10*ROW('Sanitation Data'!F46)),NA())</f>
        <v>#N/A</v>
      </c>
      <c r="AJ52" s="98" t="e">
        <f ca="true">+IF(AND(ISNUMBER(OFFSET('Sanitation Data'!$F$12,0,10*ROW('Sanitation Data'!F46))),'Data Summary'!CY52="Yes"),OFFSET('Sanitation Data'!$F$12,0,10*ROW('Sanitation Data'!F46)),NA())</f>
        <v>#N/A</v>
      </c>
      <c r="AK52" s="98" t="e">
        <f ca="true">+IF(AND(ISNUMBER(OFFSET('Sanitation Data'!$G$4,0,10*ROW('Sanitation Data'!G46))),'Data Summary'!CZ52="Yes"),100-OFFSET('Sanitation Data'!$G$4,0,10*ROW('Sanitation Data'!G46)),NA())</f>
        <v>#N/A</v>
      </c>
      <c r="AL52" s="98" t="e">
        <f ca="true">+IF(AND(ISNUMBER(OFFSET('Sanitation Data'!$G$6,0,10*ROW('Sanitation Data'!G46))),'Data Summary'!DA52="Yes"),OFFSET('Sanitation Data'!$G$6,0,10*ROW('Sanitation Data'!G46)),NA())</f>
        <v>#N/A</v>
      </c>
      <c r="AM52" s="98" t="e">
        <f ca="true">+IF(AND(ISNUMBER(OFFSET('Sanitation Data'!$G$10,0,10*ROW('Sanitation Data'!G46))),'Data Summary'!DB52="Yes"),OFFSET('Sanitation Data'!$G$10,0,10*ROW('Sanitation Data'!G46)),NA())</f>
        <v>#N/A</v>
      </c>
      <c r="AN52" s="98" t="e">
        <f ca="true">+IF(AND(ISNUMBER(OFFSET('Sanitation Data'!$G$11,0,10*ROW('Sanitation Data'!G46))),'Data Summary'!DC52="Yes"),OFFSET('Sanitation Data'!$G$11,0,10*ROW('Sanitation Data'!G46)),NA())</f>
        <v>#N/A</v>
      </c>
      <c r="AO52" s="98" t="e">
        <f ca="true">+IF(AND(ISNUMBER(OFFSET('Sanitation Data'!$G$12,0,10*ROW('Sanitation Data'!G46))),'Data Summary'!DD52="Yes"),OFFSET('Sanitation Data'!$G$12,0,10*ROW('Sanitation Data'!G46)),NA())</f>
        <v>#N/A</v>
      </c>
      <c r="AP52" s="98" t="e">
        <f ca="true">+IF(AND(ISNUMBER(OFFSET('Sanitation Data'!$H$4,0,10*ROW('Sanitation Data'!H46))),'Data Summary'!DE52="Yes"),100-OFFSET('Sanitation Data'!$H$4,0,10*ROW('Sanitation Data'!H46)),NA())</f>
        <v>#N/A</v>
      </c>
      <c r="AQ52" s="98" t="e">
        <f ca="true">+IF(AND(ISNUMBER(OFFSET('Sanitation Data'!$H$6,0,10*ROW('Sanitation Data'!H46))),'Data Summary'!DF52="Yes"),OFFSET('Sanitation Data'!$H$6,0,10*ROW('Sanitation Data'!H46)),NA())</f>
        <v>#N/A</v>
      </c>
      <c r="AR52" s="98" t="e">
        <f ca="true">+IF(AND(ISNUMBER(OFFSET('Sanitation Data'!$H$10,0,10*ROW('Sanitation Data'!H46))),'Data Summary'!DG52="Yes"),OFFSET('Sanitation Data'!$H$10,0,10*ROW('Sanitation Data'!H46)),NA())</f>
        <v>#N/A</v>
      </c>
      <c r="AS52" s="98" t="e">
        <f ca="true">+IF(AND(ISNUMBER(OFFSET('Sanitation Data'!$H$11,0,10*ROW('Sanitation Data'!H46))),'Data Summary'!DH52="Yes"),OFFSET('Sanitation Data'!$H$11,0,10*ROW('Sanitation Data'!H46)),NA())</f>
        <v>#N/A</v>
      </c>
      <c r="AT52" s="98" t="e">
        <f ca="true">+IF(AND(ISNUMBER(OFFSET('Sanitation Data'!$H$12,0,10*ROW('Sanitation Data'!H46))),'Data Summary'!DI52="Yes"),OFFSET('Sanitation Data'!$H$12,0,10*ROW('Sanitation Data'!H46)),NA())</f>
        <v>#N/A</v>
      </c>
      <c r="AU52" s="98" t="e">
        <f ca="true">+IF(AND(ISNUMBER(OFFSET('Sanitation Data'!$I$4,0,10*ROW('Sanitation Data'!I46))),'Data Summary'!DJ52="Yes"),100-OFFSET('Sanitation Data'!$I$4,0,10*ROW('Sanitation Data'!I46)),NA())</f>
        <v>#N/A</v>
      </c>
      <c r="AV52" s="98" t="e">
        <f ca="true">+IF(AND(ISNUMBER(OFFSET('Sanitation Data'!$I$6,0,10*ROW('Sanitation Data'!I46))),'Data Summary'!DK52="Yes"),OFFSET('Sanitation Data'!$I$6,0,10*ROW('Sanitation Data'!I46)),NA())</f>
        <v>#N/A</v>
      </c>
      <c r="AW52" s="98" t="e">
        <f ca="true">+IF(AND(ISNUMBER(OFFSET('Sanitation Data'!$I$10,0,10*ROW('Sanitation Data'!I46))),'Data Summary'!DL52="Yes"),OFFSET('Sanitation Data'!$I$10,0,10*ROW('Sanitation Data'!I46)),NA())</f>
        <v>#N/A</v>
      </c>
      <c r="AX52" s="98" t="e">
        <f ca="true">+IF(AND(ISNUMBER(OFFSET('Sanitation Data'!$I$11,0,10*ROW('Sanitation Data'!I46))),'Data Summary'!DM52="Yes"),OFFSET('Sanitation Data'!$I$11,0,10*ROW('Sanitation Data'!I46)),NA())</f>
        <v>#N/A</v>
      </c>
      <c r="AY52" s="98" t="e">
        <f ca="true">+IF(AND(ISNUMBER(OFFSET('Sanitation Data'!$I$12,0,10*ROW('Sanitation Data'!I46))),'Data Summary'!DN52="Yes"),OFFSET('Sanitation Data'!$I$12,0,10*ROW('Sanitation Data'!I46)),NA())</f>
        <v>#N/A</v>
      </c>
      <c r="AZ52" s="99" t="e">
        <f ca="true">+IF(AND(ISNUMBER(OFFSET('Hygiene Data'!$D$5,0,10*ROW('Hygiene Data'!D46))),'Data Summary'!DO52="Yes"),OFFSET('Hygiene Data'!$D$5,0,10*ROW('Hygiene Data'!D46)),NA())</f>
        <v>#N/A</v>
      </c>
      <c r="BA52" s="99" t="e">
        <f ca="true">+IF(AND(ISNUMBER(OFFSET('Hygiene Data'!$D$7,0,10*ROW('Hygiene Data'!D46))),'Data Summary'!DP52="Yes"),OFFSET('Hygiene Data'!$D$7,0,10*ROW('Hygiene Data'!D46)),NA())</f>
        <v>#N/A</v>
      </c>
      <c r="BB52" s="99" t="e">
        <f ca="true">+IF(AND(ISNUMBER(OFFSET('Hygiene Data'!$D$9,0,10*ROW('Hygiene Data'!D46))),'Data Summary'!DQ52="Yes"),OFFSET('Hygiene Data'!$D$9,0,10*ROW('Hygiene Data'!D46)),NA())</f>
        <v>#N/A</v>
      </c>
      <c r="BC52" s="99" t="e">
        <f ca="true">+IF(AND(ISNUMBER(OFFSET('Hygiene Data'!$E$5,0,10*ROW('Hygiene Data'!E46))),'Data Summary'!DR52="Yes"),OFFSET('Hygiene Data'!$E$5,0,10*ROW('Hygiene Data'!E46)),NA())</f>
        <v>#N/A</v>
      </c>
      <c r="BD52" s="99" t="e">
        <f ca="true">+IF(AND(ISNUMBER(OFFSET('Hygiene Data'!$E$7,0,10*ROW('Hygiene Data'!E46))),'Data Summary'!DS52="Yes"),OFFSET('Hygiene Data'!$E$7,0,10*ROW('Hygiene Data'!E46)),NA())</f>
        <v>#N/A</v>
      </c>
      <c r="BE52" s="99" t="e">
        <f ca="true">+IF(AND(ISNUMBER(OFFSET('Hygiene Data'!$E$9,0,10*ROW('Hygiene Data'!E46))),'Data Summary'!DT52="Yes"),OFFSET('Hygiene Data'!$E$9,0,10*ROW('Hygiene Data'!E46)),NA())</f>
        <v>#N/A</v>
      </c>
      <c r="BF52" s="99" t="e">
        <f ca="true">+IF(AND(ISNUMBER(OFFSET('Hygiene Data'!$F$5,0,10*ROW('Hygiene Data'!F46))),'Data Summary'!DU52="Yes"),OFFSET('Hygiene Data'!$F$5,0,10*ROW('Hygiene Data'!F46)),NA())</f>
        <v>#N/A</v>
      </c>
      <c r="BG52" s="99" t="e">
        <f ca="true">+IF(AND(ISNUMBER(OFFSET('Hygiene Data'!$F$7,0,10*ROW('Hygiene Data'!F46))),'Data Summary'!DV52="Yes"),OFFSET('Hygiene Data'!$F$7,0,10*ROW('Hygiene Data'!F46)),NA())</f>
        <v>#N/A</v>
      </c>
      <c r="BH52" s="99" t="e">
        <f ca="true">+IF(AND(ISNUMBER(OFFSET('Hygiene Data'!$F$9,0,10*ROW('Hygiene Data'!F46))),'Data Summary'!DW52="Yes"),OFFSET('Hygiene Data'!$F$9,0,10*ROW('Hygiene Data'!F46)),NA())</f>
        <v>#N/A</v>
      </c>
      <c r="BI52" s="99" t="e">
        <f ca="true">+IF(AND(ISNUMBER(OFFSET('Hygiene Data'!$G$5,0,10*ROW('Hygiene Data'!G46))),'Data Summary'!DX52="Yes"),OFFSET('Hygiene Data'!$G$5,0,10*ROW('Hygiene Data'!G46)),NA())</f>
        <v>#N/A</v>
      </c>
      <c r="BJ52" s="99" t="e">
        <f ca="true">+IF(AND(ISNUMBER(OFFSET('Hygiene Data'!$G$7,0,10*ROW('Hygiene Data'!G46))),'Data Summary'!DY52="Yes"),OFFSET('Hygiene Data'!$G$7,0,10*ROW('Hygiene Data'!G46)),NA())</f>
        <v>#N/A</v>
      </c>
      <c r="BK52" s="99" t="e">
        <f ca="true">+IF(AND(ISNUMBER(OFFSET('Hygiene Data'!$G$9,0,10*ROW('Hygiene Data'!G46))),'Data Summary'!DZ52="Yes"),OFFSET('Hygiene Data'!$G$9,0,10*ROW('Hygiene Data'!G46)),NA())</f>
        <v>#N/A</v>
      </c>
      <c r="BL52" s="99" t="e">
        <f ca="true">+IF(AND(ISNUMBER(OFFSET('Hygiene Data'!$H$5,0,10*ROW('Hygiene Data'!H46))),'Data Summary'!EA52="Yes"),OFFSET('Hygiene Data'!$H$5,0,10*ROW('Hygiene Data'!H46)),NA())</f>
        <v>#N/A</v>
      </c>
      <c r="BM52" s="99" t="e">
        <f ca="true">+IF(AND(ISNUMBER(OFFSET('Hygiene Data'!$H$7,0,10*ROW('Hygiene Data'!H46))),'Data Summary'!EB52="Yes"),OFFSET('Hygiene Data'!$H$7,0,10*ROW('Hygiene Data'!H46)),NA())</f>
        <v>#N/A</v>
      </c>
      <c r="BN52" s="99" t="e">
        <f ca="true">+IF(AND(ISNUMBER(OFFSET('Hygiene Data'!$H$9,0,10*ROW('Hygiene Data'!H46))),'Data Summary'!EC52="Yes"),OFFSET('Hygiene Data'!$H$9,0,10*ROW('Hygiene Data'!H46)),NA())</f>
        <v>#N/A</v>
      </c>
      <c r="BO52" s="99" t="e">
        <f ca="true">+IF(AND(ISNUMBER(OFFSET('Hygiene Data'!$I$5,0,10*ROW('Hygiene Data'!I46))),'Data Summary'!ED52="Yes"),OFFSET('Hygiene Data'!$I$5,0,10*ROW('Hygiene Data'!I46)),NA())</f>
        <v>#N/A</v>
      </c>
      <c r="BP52" s="99" t="e">
        <f ca="true">+IF(AND(ISNUMBER(OFFSET('Hygiene Data'!$I$7,0,10*ROW('Hygiene Data'!I46))),'Data Summary'!EE52="Yes"),OFFSET('Hygiene Data'!$I$7,0,10*ROW('Hygiene Data'!I46)),NA())</f>
        <v>#N/A</v>
      </c>
      <c r="BQ52" s="99" t="e">
        <f ca="true">+IF(AND(ISNUMBER(OFFSET('Hygiene Data'!$I$9,0,10*ROW('Hygiene Data'!I46))),'Data Summary'!EF52="Yes"),OFFSET('Hygiene Data'!$I$9,0,10*ROW('Hygiene Data'!I46)),NA())</f>
        <v>#N/A</v>
      </c>
    </row>
    <row xmlns:x14ac="http://schemas.microsoft.com/office/spreadsheetml/2009/9/ac" r="53" x14ac:dyDescent="0.2">
      <c r="A53" s="363" t="e">
        <f ca="true">+RIGHT('Data Summary'!A53,LEN('Data Summary'!A53)-9)</f>
        <v>#VALUE!</v>
      </c>
      <c r="B53" s="38" t="str">
        <f ca="true">+IF(ISTEXT('Data Summary'!B53),'Data Summary'!B53,"")</f>
        <v/>
      </c>
      <c r="C53" s="361" t="e">
        <f ca="true">+VALUE('Data Summary'!C53)</f>
        <v>#VALUE!</v>
      </c>
      <c r="D53" s="97" t="e">
        <f ca="true">+IF(AND(ISNUMBER(OFFSET('Water Data'!$D$4,0,10*ROW('Water Data'!D47))),'Data Summary'!BS53="Yes"),100-OFFSET('Water Data'!$D$4,0,10*ROW('Water Data'!D47)),NA())</f>
        <v>#N/A</v>
      </c>
      <c r="E53" s="97" t="e">
        <f ca="true">+IF(AND(ISNUMBER(OFFSET('Water Data'!$D$6,0,10*ROW('Water Data'!D47))),'Data Summary'!BT53="Yes"),OFFSET('Water Data'!$D$6,0,10*ROW('Water Data'!D47)),NA())</f>
        <v>#N/A</v>
      </c>
      <c r="F53" s="97" t="e">
        <f ca="true">+IF(AND(ISNUMBER(OFFSET('Water Data'!$D$9,0,10*ROW('Water Data'!D47))),'Data Summary'!BU53="Yes"),OFFSET('Water Data'!$D$9,0,10*ROW('Water Data'!D47)),NA())</f>
        <v>#N/A</v>
      </c>
      <c r="G53" s="97" t="e">
        <f ca="true">+IF(AND(ISNUMBER(OFFSET('Water Data'!$E$4,0,10*ROW('Water Data'!E47))),'Data Summary'!BV53="Yes"),100-OFFSET('Water Data'!$E$4,0,10*ROW('Water Data'!E47)),NA())</f>
        <v>#N/A</v>
      </c>
      <c r="H53" s="97" t="e">
        <f ca="true">+IF(AND(ISNUMBER(OFFSET('Water Data'!$E$6,0,10*ROW('Water Data'!E47))),'Data Summary'!BW53="Yes"),OFFSET('Water Data'!$E$6,0,10*ROW('Water Data'!E47)),NA())</f>
        <v>#N/A</v>
      </c>
      <c r="I53" s="97" t="e">
        <f ca="true">+IF(AND(ISNUMBER(OFFSET('Water Data'!$E$9,0,10*ROW('Water Data'!E47))),'Data Summary'!BX53="Yes"),OFFSET('Water Data'!$E$9,0,10*ROW('Water Data'!E47)),NA())</f>
        <v>#N/A</v>
      </c>
      <c r="J53" s="97" t="e">
        <f ca="true">+IF(AND(ISNUMBER(OFFSET('Water Data'!$F$4,0,10*ROW('Water Data'!F47))),'Data Summary'!BY53="Yes"),100-OFFSET('Water Data'!$F$4,0,10*ROW('Water Data'!F47)),NA())</f>
        <v>#N/A</v>
      </c>
      <c r="K53" s="97" t="e">
        <f ca="true">+IF(AND(ISNUMBER(OFFSET('Water Data'!$F$6,0,10*ROW('Water Data'!F47))),'Data Summary'!BZ53="Yes"),OFFSET('Water Data'!$F$6,0,10*ROW('Water Data'!F47)),NA())</f>
        <v>#N/A</v>
      </c>
      <c r="L53" s="97" t="e">
        <f ca="true">+IF(AND(ISNUMBER(OFFSET('Water Data'!$F$9,0,10*ROW('Water Data'!F47))),'Data Summary'!CA53="Yes"),OFFSET('Water Data'!$F$9,0,10*ROW('Water Data'!F47)),NA())</f>
        <v>#N/A</v>
      </c>
      <c r="M53" s="97" t="e">
        <f ca="true">+IF(AND(ISNUMBER(OFFSET('Water Data'!$G$4,0,10*ROW('Water Data'!G47))),'Data Summary'!CB53="Yes"),100-OFFSET('Water Data'!$G$4,0,10*ROW('Water Data'!G47)),NA())</f>
        <v>#N/A</v>
      </c>
      <c r="N53" s="97" t="e">
        <f ca="true">+IF(AND(ISNUMBER(OFFSET('Water Data'!$G$6,0,10*ROW('Water Data'!G47))),'Data Summary'!CC53="Yes"),OFFSET('Water Data'!$G$6,0,10*ROW('Water Data'!G47)),NA())</f>
        <v>#N/A</v>
      </c>
      <c r="O53" s="97" t="e">
        <f ca="true">+IF(AND(ISNUMBER(OFFSET('Water Data'!$G$9,0,10*ROW('Water Data'!G47))),'Data Summary'!CD53="Yes"),OFFSET('Water Data'!$G$9,0,10*ROW('Water Data'!G47)),NA())</f>
        <v>#N/A</v>
      </c>
      <c r="P53" s="97" t="e">
        <f ca="true">+IF(AND(ISNUMBER(OFFSET('Water Data'!$H$4,0,10*ROW('Water Data'!H47))),'Data Summary'!CE53="Yes"),100-OFFSET('Water Data'!$H$4,0,10*ROW('Water Data'!H47)),NA())</f>
        <v>#N/A</v>
      </c>
      <c r="Q53" s="97" t="e">
        <f ca="true">+IF(AND(ISNUMBER(OFFSET('Water Data'!$H$6,0,10*ROW('Water Data'!H47))),'Data Summary'!CF53="Yes"),OFFSET('Water Data'!$H$6,0,10*ROW('Water Data'!H47)),NA())</f>
        <v>#N/A</v>
      </c>
      <c r="R53" s="97" t="e">
        <f ca="true">+IF(AND(ISNUMBER(OFFSET('Water Data'!$H$9,0,10*ROW('Water Data'!H47))),'Data Summary'!CG53="Yes"),OFFSET('Water Data'!$H$9,0,10*ROW('Water Data'!H47)),NA())</f>
        <v>#N/A</v>
      </c>
      <c r="S53" s="97" t="e">
        <f ca="true">+IF(AND(ISNUMBER(OFFSET('Water Data'!$I$4,0,10*ROW('Water Data'!I47))),'Data Summary'!CH53="Yes"),100-OFFSET('Water Data'!$I$4,0,10*ROW('Water Data'!I47)),NA())</f>
        <v>#N/A</v>
      </c>
      <c r="T53" s="97" t="e">
        <f ca="true">+IF(AND(ISNUMBER(OFFSET('Water Data'!$I$6,0,10*ROW('Water Data'!I47))),'Data Summary'!CI53="Yes"),OFFSET('Water Data'!$I$6,0,10*ROW('Water Data'!I47)),NA())</f>
        <v>#N/A</v>
      </c>
      <c r="U53" s="97" t="e">
        <f ca="true">+IF(AND(ISNUMBER(OFFSET('Water Data'!$I$9,0,10*ROW('Water Data'!I47))),'Data Summary'!CJ53="Yes"),OFFSET('Water Data'!$I$9,0,10*ROW('Water Data'!I47)),NA())</f>
        <v>#N/A</v>
      </c>
      <c r="V53" s="98" t="e">
        <f ca="true">+IF(AND(ISNUMBER(OFFSET('Sanitation Data'!$D$4,0,10*ROW('Sanitation Data'!D47))),'Data Summary'!CK53="Yes"),100-OFFSET('Sanitation Data'!$D$4,0,10*ROW('Sanitation Data'!D47)),NA())</f>
        <v>#N/A</v>
      </c>
      <c r="W53" s="98" t="e">
        <f ca="true">+IF(AND(ISNUMBER(OFFSET('Sanitation Data'!$D$6,0,10*ROW('Sanitation Data'!D47))),'Data Summary'!CL53="Yes"),OFFSET('Sanitation Data'!$D$6,0,10*ROW('Sanitation Data'!D47)),NA())</f>
        <v>#N/A</v>
      </c>
      <c r="X53" s="98" t="e">
        <f ca="true">+IF(AND(ISNUMBER(OFFSET('Sanitation Data'!$D$10,0,10*ROW('Sanitation Data'!D47))),'Data Summary'!CM53="Yes"),OFFSET('Sanitation Data'!$D$10,0,10*ROW('Sanitation Data'!D47)),NA())</f>
        <v>#N/A</v>
      </c>
      <c r="Y53" s="98" t="e">
        <f ca="true">+IF(AND(ISNUMBER(OFFSET('Sanitation Data'!$D$11,0,10*ROW('Sanitation Data'!D47))),'Data Summary'!CN53="Yes"),OFFSET('Sanitation Data'!$D$11,0,10*ROW('Sanitation Data'!D47)),NA())</f>
        <v>#N/A</v>
      </c>
      <c r="Z53" s="98" t="e">
        <f ca="true">+IF(AND(ISNUMBER(OFFSET('Sanitation Data'!$D$12,0,10*ROW('Sanitation Data'!D47))),'Data Summary'!CO53="Yes"),OFFSET('Sanitation Data'!$D$12,0,10*ROW('Sanitation Data'!D47)),NA())</f>
        <v>#N/A</v>
      </c>
      <c r="AA53" s="98" t="e">
        <f ca="true">+IF(AND(ISNUMBER(OFFSET('Sanitation Data'!$E$4,0,10*ROW('Sanitation Data'!E47))),'Data Summary'!CP53="Yes"),100-OFFSET('Sanitation Data'!$E$4,0,10*ROW('Sanitation Data'!E47)),NA())</f>
        <v>#N/A</v>
      </c>
      <c r="AB53" s="98" t="e">
        <f ca="true">+IF(AND(ISNUMBER(OFFSET('Sanitation Data'!$E$6,0,10*ROW('Sanitation Data'!E47))),'Data Summary'!CQ53="Yes"),OFFSET('Sanitation Data'!$E$6,0,10*ROW('Sanitation Data'!E47)),NA())</f>
        <v>#N/A</v>
      </c>
      <c r="AC53" s="98" t="e">
        <f ca="true">+IF(AND(ISNUMBER(OFFSET('Sanitation Data'!$E$10,0,10*ROW('Sanitation Data'!E47))),'Data Summary'!CR53="Yes"),OFFSET('Sanitation Data'!$E$10,0,10*ROW('Sanitation Data'!E47)),NA())</f>
        <v>#N/A</v>
      </c>
      <c r="AD53" s="98" t="e">
        <f ca="true">+IF(AND(ISNUMBER(OFFSET('Sanitation Data'!$E$11,0,10*ROW('Sanitation Data'!E47))),'Data Summary'!CS53="Yes"),OFFSET('Sanitation Data'!$E$11,0,10*ROW('Sanitation Data'!E47)),NA())</f>
        <v>#N/A</v>
      </c>
      <c r="AE53" s="98" t="e">
        <f ca="true">+IF(AND(ISNUMBER(OFFSET('Sanitation Data'!$E$12,0,10*ROW('Sanitation Data'!E47))),'Data Summary'!CT53="Yes"),OFFSET('Sanitation Data'!$E$12,0,10*ROW('Sanitation Data'!E47)),NA())</f>
        <v>#N/A</v>
      </c>
      <c r="AF53" s="98" t="e">
        <f ca="true">+IF(AND(ISNUMBER(OFFSET('Sanitation Data'!$F$4,0,10*ROW('Sanitation Data'!F47))),'Data Summary'!CU53="Yes"),100-OFFSET('Sanitation Data'!$F$4,0,10*ROW('Sanitation Data'!F47)),NA())</f>
        <v>#N/A</v>
      </c>
      <c r="AG53" s="98" t="e">
        <f ca="true">+IF(AND(ISNUMBER(OFFSET('Sanitation Data'!$F$6,0,10*ROW('Sanitation Data'!F47))),'Data Summary'!CV53="Yes"),OFFSET('Sanitation Data'!$F$6,0,10*ROW('Sanitation Data'!F47)),NA())</f>
        <v>#N/A</v>
      </c>
      <c r="AH53" s="98" t="e">
        <f ca="true">+IF(AND(ISNUMBER(OFFSET('Sanitation Data'!$F$10,0,10*ROW('Sanitation Data'!F47))),'Data Summary'!CW53="Yes"),OFFSET('Sanitation Data'!$F$10,0,10*ROW('Sanitation Data'!F47)),NA())</f>
        <v>#N/A</v>
      </c>
      <c r="AI53" s="98" t="e">
        <f ca="true">+IF(AND(ISNUMBER(OFFSET('Sanitation Data'!$F$11,0,10*ROW('Sanitation Data'!F47))),'Data Summary'!CX53="Yes"),OFFSET('Sanitation Data'!$F$11,0,10*ROW('Sanitation Data'!F47)),NA())</f>
        <v>#N/A</v>
      </c>
      <c r="AJ53" s="98" t="e">
        <f ca="true">+IF(AND(ISNUMBER(OFFSET('Sanitation Data'!$F$12,0,10*ROW('Sanitation Data'!F47))),'Data Summary'!CY53="Yes"),OFFSET('Sanitation Data'!$F$12,0,10*ROW('Sanitation Data'!F47)),NA())</f>
        <v>#N/A</v>
      </c>
      <c r="AK53" s="98" t="e">
        <f ca="true">+IF(AND(ISNUMBER(OFFSET('Sanitation Data'!$G$4,0,10*ROW('Sanitation Data'!G47))),'Data Summary'!CZ53="Yes"),100-OFFSET('Sanitation Data'!$G$4,0,10*ROW('Sanitation Data'!G47)),NA())</f>
        <v>#N/A</v>
      </c>
      <c r="AL53" s="98" t="e">
        <f ca="true">+IF(AND(ISNUMBER(OFFSET('Sanitation Data'!$G$6,0,10*ROW('Sanitation Data'!G47))),'Data Summary'!DA53="Yes"),OFFSET('Sanitation Data'!$G$6,0,10*ROW('Sanitation Data'!G47)),NA())</f>
        <v>#N/A</v>
      </c>
      <c r="AM53" s="98" t="e">
        <f ca="true">+IF(AND(ISNUMBER(OFFSET('Sanitation Data'!$G$10,0,10*ROW('Sanitation Data'!G47))),'Data Summary'!DB53="Yes"),OFFSET('Sanitation Data'!$G$10,0,10*ROW('Sanitation Data'!G47)),NA())</f>
        <v>#N/A</v>
      </c>
      <c r="AN53" s="98" t="e">
        <f ca="true">+IF(AND(ISNUMBER(OFFSET('Sanitation Data'!$G$11,0,10*ROW('Sanitation Data'!G47))),'Data Summary'!DC53="Yes"),OFFSET('Sanitation Data'!$G$11,0,10*ROW('Sanitation Data'!G47)),NA())</f>
        <v>#N/A</v>
      </c>
      <c r="AO53" s="98" t="e">
        <f ca="true">+IF(AND(ISNUMBER(OFFSET('Sanitation Data'!$G$12,0,10*ROW('Sanitation Data'!G47))),'Data Summary'!DD53="Yes"),OFFSET('Sanitation Data'!$G$12,0,10*ROW('Sanitation Data'!G47)),NA())</f>
        <v>#N/A</v>
      </c>
      <c r="AP53" s="98" t="e">
        <f ca="true">+IF(AND(ISNUMBER(OFFSET('Sanitation Data'!$H$4,0,10*ROW('Sanitation Data'!H47))),'Data Summary'!DE53="Yes"),100-OFFSET('Sanitation Data'!$H$4,0,10*ROW('Sanitation Data'!H47)),NA())</f>
        <v>#N/A</v>
      </c>
      <c r="AQ53" s="98" t="e">
        <f ca="true">+IF(AND(ISNUMBER(OFFSET('Sanitation Data'!$H$6,0,10*ROW('Sanitation Data'!H47))),'Data Summary'!DF53="Yes"),OFFSET('Sanitation Data'!$H$6,0,10*ROW('Sanitation Data'!H47)),NA())</f>
        <v>#N/A</v>
      </c>
      <c r="AR53" s="98" t="e">
        <f ca="true">+IF(AND(ISNUMBER(OFFSET('Sanitation Data'!$H$10,0,10*ROW('Sanitation Data'!H47))),'Data Summary'!DG53="Yes"),OFFSET('Sanitation Data'!$H$10,0,10*ROW('Sanitation Data'!H47)),NA())</f>
        <v>#N/A</v>
      </c>
      <c r="AS53" s="98" t="e">
        <f ca="true">+IF(AND(ISNUMBER(OFFSET('Sanitation Data'!$H$11,0,10*ROW('Sanitation Data'!H47))),'Data Summary'!DH53="Yes"),OFFSET('Sanitation Data'!$H$11,0,10*ROW('Sanitation Data'!H47)),NA())</f>
        <v>#N/A</v>
      </c>
      <c r="AT53" s="98" t="e">
        <f ca="true">+IF(AND(ISNUMBER(OFFSET('Sanitation Data'!$H$12,0,10*ROW('Sanitation Data'!H47))),'Data Summary'!DI53="Yes"),OFFSET('Sanitation Data'!$H$12,0,10*ROW('Sanitation Data'!H47)),NA())</f>
        <v>#N/A</v>
      </c>
      <c r="AU53" s="98" t="e">
        <f ca="true">+IF(AND(ISNUMBER(OFFSET('Sanitation Data'!$I$4,0,10*ROW('Sanitation Data'!I47))),'Data Summary'!DJ53="Yes"),100-OFFSET('Sanitation Data'!$I$4,0,10*ROW('Sanitation Data'!I47)),NA())</f>
        <v>#N/A</v>
      </c>
      <c r="AV53" s="98" t="e">
        <f ca="true">+IF(AND(ISNUMBER(OFFSET('Sanitation Data'!$I$6,0,10*ROW('Sanitation Data'!I47))),'Data Summary'!DK53="Yes"),OFFSET('Sanitation Data'!$I$6,0,10*ROW('Sanitation Data'!I47)),NA())</f>
        <v>#N/A</v>
      </c>
      <c r="AW53" s="98" t="e">
        <f ca="true">+IF(AND(ISNUMBER(OFFSET('Sanitation Data'!$I$10,0,10*ROW('Sanitation Data'!I47))),'Data Summary'!DL53="Yes"),OFFSET('Sanitation Data'!$I$10,0,10*ROW('Sanitation Data'!I47)),NA())</f>
        <v>#N/A</v>
      </c>
      <c r="AX53" s="98" t="e">
        <f ca="true">+IF(AND(ISNUMBER(OFFSET('Sanitation Data'!$I$11,0,10*ROW('Sanitation Data'!I47))),'Data Summary'!DM53="Yes"),OFFSET('Sanitation Data'!$I$11,0,10*ROW('Sanitation Data'!I47)),NA())</f>
        <v>#N/A</v>
      </c>
      <c r="AY53" s="98" t="e">
        <f ca="true">+IF(AND(ISNUMBER(OFFSET('Sanitation Data'!$I$12,0,10*ROW('Sanitation Data'!I47))),'Data Summary'!DN53="Yes"),OFFSET('Sanitation Data'!$I$12,0,10*ROW('Sanitation Data'!I47)),NA())</f>
        <v>#N/A</v>
      </c>
      <c r="AZ53" s="99" t="e">
        <f ca="true">+IF(AND(ISNUMBER(OFFSET('Hygiene Data'!$D$5,0,10*ROW('Hygiene Data'!D47))),'Data Summary'!DO53="Yes"),OFFSET('Hygiene Data'!$D$5,0,10*ROW('Hygiene Data'!D47)),NA())</f>
        <v>#N/A</v>
      </c>
      <c r="BA53" s="99" t="e">
        <f ca="true">+IF(AND(ISNUMBER(OFFSET('Hygiene Data'!$D$7,0,10*ROW('Hygiene Data'!D47))),'Data Summary'!DP53="Yes"),OFFSET('Hygiene Data'!$D$7,0,10*ROW('Hygiene Data'!D47)),NA())</f>
        <v>#N/A</v>
      </c>
      <c r="BB53" s="99" t="e">
        <f ca="true">+IF(AND(ISNUMBER(OFFSET('Hygiene Data'!$D$9,0,10*ROW('Hygiene Data'!D47))),'Data Summary'!DQ53="Yes"),OFFSET('Hygiene Data'!$D$9,0,10*ROW('Hygiene Data'!D47)),NA())</f>
        <v>#N/A</v>
      </c>
      <c r="BC53" s="99" t="e">
        <f ca="true">+IF(AND(ISNUMBER(OFFSET('Hygiene Data'!$E$5,0,10*ROW('Hygiene Data'!E47))),'Data Summary'!DR53="Yes"),OFFSET('Hygiene Data'!$E$5,0,10*ROW('Hygiene Data'!E47)),NA())</f>
        <v>#N/A</v>
      </c>
      <c r="BD53" s="99" t="e">
        <f ca="true">+IF(AND(ISNUMBER(OFFSET('Hygiene Data'!$E$7,0,10*ROW('Hygiene Data'!E47))),'Data Summary'!DS53="Yes"),OFFSET('Hygiene Data'!$E$7,0,10*ROW('Hygiene Data'!E47)),NA())</f>
        <v>#N/A</v>
      </c>
      <c r="BE53" s="99" t="e">
        <f ca="true">+IF(AND(ISNUMBER(OFFSET('Hygiene Data'!$E$9,0,10*ROW('Hygiene Data'!E47))),'Data Summary'!DT53="Yes"),OFFSET('Hygiene Data'!$E$9,0,10*ROW('Hygiene Data'!E47)),NA())</f>
        <v>#N/A</v>
      </c>
      <c r="BF53" s="99" t="e">
        <f ca="true">+IF(AND(ISNUMBER(OFFSET('Hygiene Data'!$F$5,0,10*ROW('Hygiene Data'!F47))),'Data Summary'!DU53="Yes"),OFFSET('Hygiene Data'!$F$5,0,10*ROW('Hygiene Data'!F47)),NA())</f>
        <v>#N/A</v>
      </c>
      <c r="BG53" s="99" t="e">
        <f ca="true">+IF(AND(ISNUMBER(OFFSET('Hygiene Data'!$F$7,0,10*ROW('Hygiene Data'!F47))),'Data Summary'!DV53="Yes"),OFFSET('Hygiene Data'!$F$7,0,10*ROW('Hygiene Data'!F47)),NA())</f>
        <v>#N/A</v>
      </c>
      <c r="BH53" s="99" t="e">
        <f ca="true">+IF(AND(ISNUMBER(OFFSET('Hygiene Data'!$F$9,0,10*ROW('Hygiene Data'!F47))),'Data Summary'!DW53="Yes"),OFFSET('Hygiene Data'!$F$9,0,10*ROW('Hygiene Data'!F47)),NA())</f>
        <v>#N/A</v>
      </c>
      <c r="BI53" s="99" t="e">
        <f ca="true">+IF(AND(ISNUMBER(OFFSET('Hygiene Data'!$G$5,0,10*ROW('Hygiene Data'!G47))),'Data Summary'!DX53="Yes"),OFFSET('Hygiene Data'!$G$5,0,10*ROW('Hygiene Data'!G47)),NA())</f>
        <v>#N/A</v>
      </c>
      <c r="BJ53" s="99" t="e">
        <f ca="true">+IF(AND(ISNUMBER(OFFSET('Hygiene Data'!$G$7,0,10*ROW('Hygiene Data'!G47))),'Data Summary'!DY53="Yes"),OFFSET('Hygiene Data'!$G$7,0,10*ROW('Hygiene Data'!G47)),NA())</f>
        <v>#N/A</v>
      </c>
      <c r="BK53" s="99" t="e">
        <f ca="true">+IF(AND(ISNUMBER(OFFSET('Hygiene Data'!$G$9,0,10*ROW('Hygiene Data'!G47))),'Data Summary'!DZ53="Yes"),OFFSET('Hygiene Data'!$G$9,0,10*ROW('Hygiene Data'!G47)),NA())</f>
        <v>#N/A</v>
      </c>
      <c r="BL53" s="99" t="e">
        <f ca="true">+IF(AND(ISNUMBER(OFFSET('Hygiene Data'!$H$5,0,10*ROW('Hygiene Data'!H47))),'Data Summary'!EA53="Yes"),OFFSET('Hygiene Data'!$H$5,0,10*ROW('Hygiene Data'!H47)),NA())</f>
        <v>#N/A</v>
      </c>
      <c r="BM53" s="99" t="e">
        <f ca="true">+IF(AND(ISNUMBER(OFFSET('Hygiene Data'!$H$7,0,10*ROW('Hygiene Data'!H47))),'Data Summary'!EB53="Yes"),OFFSET('Hygiene Data'!$H$7,0,10*ROW('Hygiene Data'!H47)),NA())</f>
        <v>#N/A</v>
      </c>
      <c r="BN53" s="99" t="e">
        <f ca="true">+IF(AND(ISNUMBER(OFFSET('Hygiene Data'!$H$9,0,10*ROW('Hygiene Data'!H47))),'Data Summary'!EC53="Yes"),OFFSET('Hygiene Data'!$H$9,0,10*ROW('Hygiene Data'!H47)),NA())</f>
        <v>#N/A</v>
      </c>
      <c r="BO53" s="99" t="e">
        <f ca="true">+IF(AND(ISNUMBER(OFFSET('Hygiene Data'!$I$5,0,10*ROW('Hygiene Data'!I47))),'Data Summary'!ED53="Yes"),OFFSET('Hygiene Data'!$I$5,0,10*ROW('Hygiene Data'!I47)),NA())</f>
        <v>#N/A</v>
      </c>
      <c r="BP53" s="99" t="e">
        <f ca="true">+IF(AND(ISNUMBER(OFFSET('Hygiene Data'!$I$7,0,10*ROW('Hygiene Data'!I47))),'Data Summary'!EE53="Yes"),OFFSET('Hygiene Data'!$I$7,0,10*ROW('Hygiene Data'!I47)),NA())</f>
        <v>#N/A</v>
      </c>
      <c r="BQ53" s="99" t="e">
        <f ca="true">+IF(AND(ISNUMBER(OFFSET('Hygiene Data'!$I$9,0,10*ROW('Hygiene Data'!I47))),'Data Summary'!EF53="Yes"),OFFSET('Hygiene Data'!$I$9,0,10*ROW('Hygiene Data'!I47)),NA())</f>
        <v>#N/A</v>
      </c>
    </row>
    <row xmlns:x14ac="http://schemas.microsoft.com/office/spreadsheetml/2009/9/ac" r="54" x14ac:dyDescent="0.2">
      <c r="A54" s="363" t="e">
        <f ca="true">+RIGHT('Data Summary'!A54,LEN('Data Summary'!A54)-9)</f>
        <v>#VALUE!</v>
      </c>
      <c r="B54" s="38" t="str">
        <f ca="true">+IF(ISTEXT('Data Summary'!B54),'Data Summary'!B54,"")</f>
        <v/>
      </c>
      <c r="C54" s="361" t="e">
        <f ca="true">+VALUE('Data Summary'!C54)</f>
        <v>#VALUE!</v>
      </c>
      <c r="D54" s="97" t="e">
        <f ca="true">+IF(AND(ISNUMBER(OFFSET('Water Data'!$D$4,0,10*ROW('Water Data'!D48))),'Data Summary'!BS54="Yes"),100-OFFSET('Water Data'!$D$4,0,10*ROW('Water Data'!D48)),NA())</f>
        <v>#N/A</v>
      </c>
      <c r="E54" s="97" t="e">
        <f ca="true">+IF(AND(ISNUMBER(OFFSET('Water Data'!$D$6,0,10*ROW('Water Data'!D48))),'Data Summary'!BT54="Yes"),OFFSET('Water Data'!$D$6,0,10*ROW('Water Data'!D48)),NA())</f>
        <v>#N/A</v>
      </c>
      <c r="F54" s="97" t="e">
        <f ca="true">+IF(AND(ISNUMBER(OFFSET('Water Data'!$D$9,0,10*ROW('Water Data'!D48))),'Data Summary'!BU54="Yes"),OFFSET('Water Data'!$D$9,0,10*ROW('Water Data'!D48)),NA())</f>
        <v>#N/A</v>
      </c>
      <c r="G54" s="97" t="e">
        <f ca="true">+IF(AND(ISNUMBER(OFFSET('Water Data'!$E$4,0,10*ROW('Water Data'!E48))),'Data Summary'!BV54="Yes"),100-OFFSET('Water Data'!$E$4,0,10*ROW('Water Data'!E48)),NA())</f>
        <v>#N/A</v>
      </c>
      <c r="H54" s="97" t="e">
        <f ca="true">+IF(AND(ISNUMBER(OFFSET('Water Data'!$E$6,0,10*ROW('Water Data'!E48))),'Data Summary'!BW54="Yes"),OFFSET('Water Data'!$E$6,0,10*ROW('Water Data'!E48)),NA())</f>
        <v>#N/A</v>
      </c>
      <c r="I54" s="97" t="e">
        <f ca="true">+IF(AND(ISNUMBER(OFFSET('Water Data'!$E$9,0,10*ROW('Water Data'!E48))),'Data Summary'!BX54="Yes"),OFFSET('Water Data'!$E$9,0,10*ROW('Water Data'!E48)),NA())</f>
        <v>#N/A</v>
      </c>
      <c r="J54" s="97" t="e">
        <f ca="true">+IF(AND(ISNUMBER(OFFSET('Water Data'!$F$4,0,10*ROW('Water Data'!F48))),'Data Summary'!BY54="Yes"),100-OFFSET('Water Data'!$F$4,0,10*ROW('Water Data'!F48)),NA())</f>
        <v>#N/A</v>
      </c>
      <c r="K54" s="97" t="e">
        <f ca="true">+IF(AND(ISNUMBER(OFFSET('Water Data'!$F$6,0,10*ROW('Water Data'!F48))),'Data Summary'!BZ54="Yes"),OFFSET('Water Data'!$F$6,0,10*ROW('Water Data'!F48)),NA())</f>
        <v>#N/A</v>
      </c>
      <c r="L54" s="97" t="e">
        <f ca="true">+IF(AND(ISNUMBER(OFFSET('Water Data'!$F$9,0,10*ROW('Water Data'!F48))),'Data Summary'!CA54="Yes"),OFFSET('Water Data'!$F$9,0,10*ROW('Water Data'!F48)),NA())</f>
        <v>#N/A</v>
      </c>
      <c r="M54" s="97" t="e">
        <f ca="true">+IF(AND(ISNUMBER(OFFSET('Water Data'!$G$4,0,10*ROW('Water Data'!G48))),'Data Summary'!CB54="Yes"),100-OFFSET('Water Data'!$G$4,0,10*ROW('Water Data'!G48)),NA())</f>
        <v>#N/A</v>
      </c>
      <c r="N54" s="97" t="e">
        <f ca="true">+IF(AND(ISNUMBER(OFFSET('Water Data'!$G$6,0,10*ROW('Water Data'!G48))),'Data Summary'!CC54="Yes"),OFFSET('Water Data'!$G$6,0,10*ROW('Water Data'!G48)),NA())</f>
        <v>#N/A</v>
      </c>
      <c r="O54" s="97" t="e">
        <f ca="true">+IF(AND(ISNUMBER(OFFSET('Water Data'!$G$9,0,10*ROW('Water Data'!G48))),'Data Summary'!CD54="Yes"),OFFSET('Water Data'!$G$9,0,10*ROW('Water Data'!G48)),NA())</f>
        <v>#N/A</v>
      </c>
      <c r="P54" s="97" t="e">
        <f ca="true">+IF(AND(ISNUMBER(OFFSET('Water Data'!$H$4,0,10*ROW('Water Data'!H48))),'Data Summary'!CE54="Yes"),100-OFFSET('Water Data'!$H$4,0,10*ROW('Water Data'!H48)),NA())</f>
        <v>#N/A</v>
      </c>
      <c r="Q54" s="97" t="e">
        <f ca="true">+IF(AND(ISNUMBER(OFFSET('Water Data'!$H$6,0,10*ROW('Water Data'!H48))),'Data Summary'!CF54="Yes"),OFFSET('Water Data'!$H$6,0,10*ROW('Water Data'!H48)),NA())</f>
        <v>#N/A</v>
      </c>
      <c r="R54" s="97" t="e">
        <f ca="true">+IF(AND(ISNUMBER(OFFSET('Water Data'!$H$9,0,10*ROW('Water Data'!H48))),'Data Summary'!CG54="Yes"),OFFSET('Water Data'!$H$9,0,10*ROW('Water Data'!H48)),NA())</f>
        <v>#N/A</v>
      </c>
      <c r="S54" s="97" t="e">
        <f ca="true">+IF(AND(ISNUMBER(OFFSET('Water Data'!$I$4,0,10*ROW('Water Data'!I48))),'Data Summary'!CH54="Yes"),100-OFFSET('Water Data'!$I$4,0,10*ROW('Water Data'!I48)),NA())</f>
        <v>#N/A</v>
      </c>
      <c r="T54" s="97" t="e">
        <f ca="true">+IF(AND(ISNUMBER(OFFSET('Water Data'!$I$6,0,10*ROW('Water Data'!I48))),'Data Summary'!CI54="Yes"),OFFSET('Water Data'!$I$6,0,10*ROW('Water Data'!I48)),NA())</f>
        <v>#N/A</v>
      </c>
      <c r="U54" s="97" t="e">
        <f ca="true">+IF(AND(ISNUMBER(OFFSET('Water Data'!$I$9,0,10*ROW('Water Data'!I48))),'Data Summary'!CJ54="Yes"),OFFSET('Water Data'!$I$9,0,10*ROW('Water Data'!I48)),NA())</f>
        <v>#N/A</v>
      </c>
      <c r="V54" s="98" t="e">
        <f ca="true">+IF(AND(ISNUMBER(OFFSET('Sanitation Data'!$D$4,0,10*ROW('Sanitation Data'!D48))),'Data Summary'!CK54="Yes"),100-OFFSET('Sanitation Data'!$D$4,0,10*ROW('Sanitation Data'!D48)),NA())</f>
        <v>#N/A</v>
      </c>
      <c r="W54" s="98" t="e">
        <f ca="true">+IF(AND(ISNUMBER(OFFSET('Sanitation Data'!$D$6,0,10*ROW('Sanitation Data'!D48))),'Data Summary'!CL54="Yes"),OFFSET('Sanitation Data'!$D$6,0,10*ROW('Sanitation Data'!D48)),NA())</f>
        <v>#N/A</v>
      </c>
      <c r="X54" s="98" t="e">
        <f ca="true">+IF(AND(ISNUMBER(OFFSET('Sanitation Data'!$D$10,0,10*ROW('Sanitation Data'!D48))),'Data Summary'!CM54="Yes"),OFFSET('Sanitation Data'!$D$10,0,10*ROW('Sanitation Data'!D48)),NA())</f>
        <v>#N/A</v>
      </c>
      <c r="Y54" s="98" t="e">
        <f ca="true">+IF(AND(ISNUMBER(OFFSET('Sanitation Data'!$D$11,0,10*ROW('Sanitation Data'!D48))),'Data Summary'!CN54="Yes"),OFFSET('Sanitation Data'!$D$11,0,10*ROW('Sanitation Data'!D48)),NA())</f>
        <v>#N/A</v>
      </c>
      <c r="Z54" s="98" t="e">
        <f ca="true">+IF(AND(ISNUMBER(OFFSET('Sanitation Data'!$D$12,0,10*ROW('Sanitation Data'!D48))),'Data Summary'!CO54="Yes"),OFFSET('Sanitation Data'!$D$12,0,10*ROW('Sanitation Data'!D48)),NA())</f>
        <v>#N/A</v>
      </c>
      <c r="AA54" s="98" t="e">
        <f ca="true">+IF(AND(ISNUMBER(OFFSET('Sanitation Data'!$E$4,0,10*ROW('Sanitation Data'!E48))),'Data Summary'!CP54="Yes"),100-OFFSET('Sanitation Data'!$E$4,0,10*ROW('Sanitation Data'!E48)),NA())</f>
        <v>#N/A</v>
      </c>
      <c r="AB54" s="98" t="e">
        <f ca="true">+IF(AND(ISNUMBER(OFFSET('Sanitation Data'!$E$6,0,10*ROW('Sanitation Data'!E48))),'Data Summary'!CQ54="Yes"),OFFSET('Sanitation Data'!$E$6,0,10*ROW('Sanitation Data'!E48)),NA())</f>
        <v>#N/A</v>
      </c>
      <c r="AC54" s="98" t="e">
        <f ca="true">+IF(AND(ISNUMBER(OFFSET('Sanitation Data'!$E$10,0,10*ROW('Sanitation Data'!E48))),'Data Summary'!CR54="Yes"),OFFSET('Sanitation Data'!$E$10,0,10*ROW('Sanitation Data'!E48)),NA())</f>
        <v>#N/A</v>
      </c>
      <c r="AD54" s="98" t="e">
        <f ca="true">+IF(AND(ISNUMBER(OFFSET('Sanitation Data'!$E$11,0,10*ROW('Sanitation Data'!E48))),'Data Summary'!CS54="Yes"),OFFSET('Sanitation Data'!$E$11,0,10*ROW('Sanitation Data'!E48)),NA())</f>
        <v>#N/A</v>
      </c>
      <c r="AE54" s="98" t="e">
        <f ca="true">+IF(AND(ISNUMBER(OFFSET('Sanitation Data'!$E$12,0,10*ROW('Sanitation Data'!E48))),'Data Summary'!CT54="Yes"),OFFSET('Sanitation Data'!$E$12,0,10*ROW('Sanitation Data'!E48)),NA())</f>
        <v>#N/A</v>
      </c>
      <c r="AF54" s="98" t="e">
        <f ca="true">+IF(AND(ISNUMBER(OFFSET('Sanitation Data'!$F$4,0,10*ROW('Sanitation Data'!F48))),'Data Summary'!CU54="Yes"),100-OFFSET('Sanitation Data'!$F$4,0,10*ROW('Sanitation Data'!F48)),NA())</f>
        <v>#N/A</v>
      </c>
      <c r="AG54" s="98" t="e">
        <f ca="true">+IF(AND(ISNUMBER(OFFSET('Sanitation Data'!$F$6,0,10*ROW('Sanitation Data'!F48))),'Data Summary'!CV54="Yes"),OFFSET('Sanitation Data'!$F$6,0,10*ROW('Sanitation Data'!F48)),NA())</f>
        <v>#N/A</v>
      </c>
      <c r="AH54" s="98" t="e">
        <f ca="true">+IF(AND(ISNUMBER(OFFSET('Sanitation Data'!$F$10,0,10*ROW('Sanitation Data'!F48))),'Data Summary'!CW54="Yes"),OFFSET('Sanitation Data'!$F$10,0,10*ROW('Sanitation Data'!F48)),NA())</f>
        <v>#N/A</v>
      </c>
      <c r="AI54" s="98" t="e">
        <f ca="true">+IF(AND(ISNUMBER(OFFSET('Sanitation Data'!$F$11,0,10*ROW('Sanitation Data'!F48))),'Data Summary'!CX54="Yes"),OFFSET('Sanitation Data'!$F$11,0,10*ROW('Sanitation Data'!F48)),NA())</f>
        <v>#N/A</v>
      </c>
      <c r="AJ54" s="98" t="e">
        <f ca="true">+IF(AND(ISNUMBER(OFFSET('Sanitation Data'!$F$12,0,10*ROW('Sanitation Data'!F48))),'Data Summary'!CY54="Yes"),OFFSET('Sanitation Data'!$F$12,0,10*ROW('Sanitation Data'!F48)),NA())</f>
        <v>#N/A</v>
      </c>
      <c r="AK54" s="98" t="e">
        <f ca="true">+IF(AND(ISNUMBER(OFFSET('Sanitation Data'!$G$4,0,10*ROW('Sanitation Data'!G48))),'Data Summary'!CZ54="Yes"),100-OFFSET('Sanitation Data'!$G$4,0,10*ROW('Sanitation Data'!G48)),NA())</f>
        <v>#N/A</v>
      </c>
      <c r="AL54" s="98" t="e">
        <f ca="true">+IF(AND(ISNUMBER(OFFSET('Sanitation Data'!$G$6,0,10*ROW('Sanitation Data'!G48))),'Data Summary'!DA54="Yes"),OFFSET('Sanitation Data'!$G$6,0,10*ROW('Sanitation Data'!G48)),NA())</f>
        <v>#N/A</v>
      </c>
      <c r="AM54" s="98" t="e">
        <f ca="true">+IF(AND(ISNUMBER(OFFSET('Sanitation Data'!$G$10,0,10*ROW('Sanitation Data'!G48))),'Data Summary'!DB54="Yes"),OFFSET('Sanitation Data'!$G$10,0,10*ROW('Sanitation Data'!G48)),NA())</f>
        <v>#N/A</v>
      </c>
      <c r="AN54" s="98" t="e">
        <f ca="true">+IF(AND(ISNUMBER(OFFSET('Sanitation Data'!$G$11,0,10*ROW('Sanitation Data'!G48))),'Data Summary'!DC54="Yes"),OFFSET('Sanitation Data'!$G$11,0,10*ROW('Sanitation Data'!G48)),NA())</f>
        <v>#N/A</v>
      </c>
      <c r="AO54" s="98" t="e">
        <f ca="true">+IF(AND(ISNUMBER(OFFSET('Sanitation Data'!$G$12,0,10*ROW('Sanitation Data'!G48))),'Data Summary'!DD54="Yes"),OFFSET('Sanitation Data'!$G$12,0,10*ROW('Sanitation Data'!G48)),NA())</f>
        <v>#N/A</v>
      </c>
      <c r="AP54" s="98" t="e">
        <f ca="true">+IF(AND(ISNUMBER(OFFSET('Sanitation Data'!$H$4,0,10*ROW('Sanitation Data'!H48))),'Data Summary'!DE54="Yes"),100-OFFSET('Sanitation Data'!$H$4,0,10*ROW('Sanitation Data'!H48)),NA())</f>
        <v>#N/A</v>
      </c>
      <c r="AQ54" s="98" t="e">
        <f ca="true">+IF(AND(ISNUMBER(OFFSET('Sanitation Data'!$H$6,0,10*ROW('Sanitation Data'!H48))),'Data Summary'!DF54="Yes"),OFFSET('Sanitation Data'!$H$6,0,10*ROW('Sanitation Data'!H48)),NA())</f>
        <v>#N/A</v>
      </c>
      <c r="AR54" s="98" t="e">
        <f ca="true">+IF(AND(ISNUMBER(OFFSET('Sanitation Data'!$H$10,0,10*ROW('Sanitation Data'!H48))),'Data Summary'!DG54="Yes"),OFFSET('Sanitation Data'!$H$10,0,10*ROW('Sanitation Data'!H48)),NA())</f>
        <v>#N/A</v>
      </c>
      <c r="AS54" s="98" t="e">
        <f ca="true">+IF(AND(ISNUMBER(OFFSET('Sanitation Data'!$H$11,0,10*ROW('Sanitation Data'!H48))),'Data Summary'!DH54="Yes"),OFFSET('Sanitation Data'!$H$11,0,10*ROW('Sanitation Data'!H48)),NA())</f>
        <v>#N/A</v>
      </c>
      <c r="AT54" s="98" t="e">
        <f ca="true">+IF(AND(ISNUMBER(OFFSET('Sanitation Data'!$H$12,0,10*ROW('Sanitation Data'!H48))),'Data Summary'!DI54="Yes"),OFFSET('Sanitation Data'!$H$12,0,10*ROW('Sanitation Data'!H48)),NA())</f>
        <v>#N/A</v>
      </c>
      <c r="AU54" s="98" t="e">
        <f ca="true">+IF(AND(ISNUMBER(OFFSET('Sanitation Data'!$I$4,0,10*ROW('Sanitation Data'!I48))),'Data Summary'!DJ54="Yes"),100-OFFSET('Sanitation Data'!$I$4,0,10*ROW('Sanitation Data'!I48)),NA())</f>
        <v>#N/A</v>
      </c>
      <c r="AV54" s="98" t="e">
        <f ca="true">+IF(AND(ISNUMBER(OFFSET('Sanitation Data'!$I$6,0,10*ROW('Sanitation Data'!I48))),'Data Summary'!DK54="Yes"),OFFSET('Sanitation Data'!$I$6,0,10*ROW('Sanitation Data'!I48)),NA())</f>
        <v>#N/A</v>
      </c>
      <c r="AW54" s="98" t="e">
        <f ca="true">+IF(AND(ISNUMBER(OFFSET('Sanitation Data'!$I$10,0,10*ROW('Sanitation Data'!I48))),'Data Summary'!DL54="Yes"),OFFSET('Sanitation Data'!$I$10,0,10*ROW('Sanitation Data'!I48)),NA())</f>
        <v>#N/A</v>
      </c>
      <c r="AX54" s="98" t="e">
        <f ca="true">+IF(AND(ISNUMBER(OFFSET('Sanitation Data'!$I$11,0,10*ROW('Sanitation Data'!I48))),'Data Summary'!DM54="Yes"),OFFSET('Sanitation Data'!$I$11,0,10*ROW('Sanitation Data'!I48)),NA())</f>
        <v>#N/A</v>
      </c>
      <c r="AY54" s="98" t="e">
        <f ca="true">+IF(AND(ISNUMBER(OFFSET('Sanitation Data'!$I$12,0,10*ROW('Sanitation Data'!I48))),'Data Summary'!DN54="Yes"),OFFSET('Sanitation Data'!$I$12,0,10*ROW('Sanitation Data'!I48)),NA())</f>
        <v>#N/A</v>
      </c>
      <c r="AZ54" s="99" t="e">
        <f ca="true">+IF(AND(ISNUMBER(OFFSET('Hygiene Data'!$D$5,0,10*ROW('Hygiene Data'!D48))),'Data Summary'!DO54="Yes"),OFFSET('Hygiene Data'!$D$5,0,10*ROW('Hygiene Data'!D48)),NA())</f>
        <v>#N/A</v>
      </c>
      <c r="BA54" s="99" t="e">
        <f ca="true">+IF(AND(ISNUMBER(OFFSET('Hygiene Data'!$D$7,0,10*ROW('Hygiene Data'!D48))),'Data Summary'!DP54="Yes"),OFFSET('Hygiene Data'!$D$7,0,10*ROW('Hygiene Data'!D48)),NA())</f>
        <v>#N/A</v>
      </c>
      <c r="BB54" s="99" t="e">
        <f ca="true">+IF(AND(ISNUMBER(OFFSET('Hygiene Data'!$D$9,0,10*ROW('Hygiene Data'!D48))),'Data Summary'!DQ54="Yes"),OFFSET('Hygiene Data'!$D$9,0,10*ROW('Hygiene Data'!D48)),NA())</f>
        <v>#N/A</v>
      </c>
      <c r="BC54" s="99" t="e">
        <f ca="true">+IF(AND(ISNUMBER(OFFSET('Hygiene Data'!$E$5,0,10*ROW('Hygiene Data'!E48))),'Data Summary'!DR54="Yes"),OFFSET('Hygiene Data'!$E$5,0,10*ROW('Hygiene Data'!E48)),NA())</f>
        <v>#N/A</v>
      </c>
      <c r="BD54" s="99" t="e">
        <f ca="true">+IF(AND(ISNUMBER(OFFSET('Hygiene Data'!$E$7,0,10*ROW('Hygiene Data'!E48))),'Data Summary'!DS54="Yes"),OFFSET('Hygiene Data'!$E$7,0,10*ROW('Hygiene Data'!E48)),NA())</f>
        <v>#N/A</v>
      </c>
      <c r="BE54" s="99" t="e">
        <f ca="true">+IF(AND(ISNUMBER(OFFSET('Hygiene Data'!$E$9,0,10*ROW('Hygiene Data'!E48))),'Data Summary'!DT54="Yes"),OFFSET('Hygiene Data'!$E$9,0,10*ROW('Hygiene Data'!E48)),NA())</f>
        <v>#N/A</v>
      </c>
      <c r="BF54" s="99" t="e">
        <f ca="true">+IF(AND(ISNUMBER(OFFSET('Hygiene Data'!$F$5,0,10*ROW('Hygiene Data'!F48))),'Data Summary'!DU54="Yes"),OFFSET('Hygiene Data'!$F$5,0,10*ROW('Hygiene Data'!F48)),NA())</f>
        <v>#N/A</v>
      </c>
      <c r="BG54" s="99" t="e">
        <f ca="true">+IF(AND(ISNUMBER(OFFSET('Hygiene Data'!$F$7,0,10*ROW('Hygiene Data'!F48))),'Data Summary'!DV54="Yes"),OFFSET('Hygiene Data'!$F$7,0,10*ROW('Hygiene Data'!F48)),NA())</f>
        <v>#N/A</v>
      </c>
      <c r="BH54" s="99" t="e">
        <f ca="true">+IF(AND(ISNUMBER(OFFSET('Hygiene Data'!$F$9,0,10*ROW('Hygiene Data'!F48))),'Data Summary'!DW54="Yes"),OFFSET('Hygiene Data'!$F$9,0,10*ROW('Hygiene Data'!F48)),NA())</f>
        <v>#N/A</v>
      </c>
      <c r="BI54" s="99" t="e">
        <f ca="true">+IF(AND(ISNUMBER(OFFSET('Hygiene Data'!$G$5,0,10*ROW('Hygiene Data'!G48))),'Data Summary'!DX54="Yes"),OFFSET('Hygiene Data'!$G$5,0,10*ROW('Hygiene Data'!G48)),NA())</f>
        <v>#N/A</v>
      </c>
      <c r="BJ54" s="99" t="e">
        <f ca="true">+IF(AND(ISNUMBER(OFFSET('Hygiene Data'!$G$7,0,10*ROW('Hygiene Data'!G48))),'Data Summary'!DY54="Yes"),OFFSET('Hygiene Data'!$G$7,0,10*ROW('Hygiene Data'!G48)),NA())</f>
        <v>#N/A</v>
      </c>
      <c r="BK54" s="99" t="e">
        <f ca="true">+IF(AND(ISNUMBER(OFFSET('Hygiene Data'!$G$9,0,10*ROW('Hygiene Data'!G48))),'Data Summary'!DZ54="Yes"),OFFSET('Hygiene Data'!$G$9,0,10*ROW('Hygiene Data'!G48)),NA())</f>
        <v>#N/A</v>
      </c>
      <c r="BL54" s="99" t="e">
        <f ca="true">+IF(AND(ISNUMBER(OFFSET('Hygiene Data'!$H$5,0,10*ROW('Hygiene Data'!H48))),'Data Summary'!EA54="Yes"),OFFSET('Hygiene Data'!$H$5,0,10*ROW('Hygiene Data'!H48)),NA())</f>
        <v>#N/A</v>
      </c>
      <c r="BM54" s="99" t="e">
        <f ca="true">+IF(AND(ISNUMBER(OFFSET('Hygiene Data'!$H$7,0,10*ROW('Hygiene Data'!H48))),'Data Summary'!EB54="Yes"),OFFSET('Hygiene Data'!$H$7,0,10*ROW('Hygiene Data'!H48)),NA())</f>
        <v>#N/A</v>
      </c>
      <c r="BN54" s="99" t="e">
        <f ca="true">+IF(AND(ISNUMBER(OFFSET('Hygiene Data'!$H$9,0,10*ROW('Hygiene Data'!H48))),'Data Summary'!EC54="Yes"),OFFSET('Hygiene Data'!$H$9,0,10*ROW('Hygiene Data'!H48)),NA())</f>
        <v>#N/A</v>
      </c>
      <c r="BO54" s="99" t="e">
        <f ca="true">+IF(AND(ISNUMBER(OFFSET('Hygiene Data'!$I$5,0,10*ROW('Hygiene Data'!I48))),'Data Summary'!ED54="Yes"),OFFSET('Hygiene Data'!$I$5,0,10*ROW('Hygiene Data'!I48)),NA())</f>
        <v>#N/A</v>
      </c>
      <c r="BP54" s="99" t="e">
        <f ca="true">+IF(AND(ISNUMBER(OFFSET('Hygiene Data'!$I$7,0,10*ROW('Hygiene Data'!I48))),'Data Summary'!EE54="Yes"),OFFSET('Hygiene Data'!$I$7,0,10*ROW('Hygiene Data'!I48)),NA())</f>
        <v>#N/A</v>
      </c>
      <c r="BQ54" s="99" t="e">
        <f ca="true">+IF(AND(ISNUMBER(OFFSET('Hygiene Data'!$I$9,0,10*ROW('Hygiene Data'!I48))),'Data Summary'!EF54="Yes"),OFFSET('Hygiene Data'!$I$9,0,10*ROW('Hygiene Data'!I48)),NA())</f>
        <v>#N/A</v>
      </c>
    </row>
    <row xmlns:x14ac="http://schemas.microsoft.com/office/spreadsheetml/2009/9/ac" r="55" x14ac:dyDescent="0.2">
      <c r="A55" s="363" t="e">
        <f ca="true">+RIGHT('Data Summary'!A55,LEN('Data Summary'!A55)-9)</f>
        <v>#VALUE!</v>
      </c>
      <c r="B55" s="38" t="str">
        <f ca="true">+IF(ISTEXT('Data Summary'!B55),'Data Summary'!B55,"")</f>
        <v/>
      </c>
      <c r="C55" s="361" t="e">
        <f ca="true">+VALUE('Data Summary'!C55)</f>
        <v>#VALUE!</v>
      </c>
      <c r="D55" s="97" t="e">
        <f ca="true">+IF(AND(ISNUMBER(OFFSET('Water Data'!$D$4,0,10*ROW('Water Data'!D49))),'Data Summary'!BS55="Yes"),100-OFFSET('Water Data'!$D$4,0,10*ROW('Water Data'!D49)),NA())</f>
        <v>#N/A</v>
      </c>
      <c r="E55" s="97" t="e">
        <f ca="true">+IF(AND(ISNUMBER(OFFSET('Water Data'!$D$6,0,10*ROW('Water Data'!D49))),'Data Summary'!BT55="Yes"),OFFSET('Water Data'!$D$6,0,10*ROW('Water Data'!D49)),NA())</f>
        <v>#N/A</v>
      </c>
      <c r="F55" s="97" t="e">
        <f ca="true">+IF(AND(ISNUMBER(OFFSET('Water Data'!$D$9,0,10*ROW('Water Data'!D49))),'Data Summary'!BU55="Yes"),OFFSET('Water Data'!$D$9,0,10*ROW('Water Data'!D49)),NA())</f>
        <v>#N/A</v>
      </c>
      <c r="G55" s="97" t="e">
        <f ca="true">+IF(AND(ISNUMBER(OFFSET('Water Data'!$E$4,0,10*ROW('Water Data'!E49))),'Data Summary'!BV55="Yes"),100-OFFSET('Water Data'!$E$4,0,10*ROW('Water Data'!E49)),NA())</f>
        <v>#N/A</v>
      </c>
      <c r="H55" s="97" t="e">
        <f ca="true">+IF(AND(ISNUMBER(OFFSET('Water Data'!$E$6,0,10*ROW('Water Data'!E49))),'Data Summary'!BW55="Yes"),OFFSET('Water Data'!$E$6,0,10*ROW('Water Data'!E49)),NA())</f>
        <v>#N/A</v>
      </c>
      <c r="I55" s="97" t="e">
        <f ca="true">+IF(AND(ISNUMBER(OFFSET('Water Data'!$E$9,0,10*ROW('Water Data'!E49))),'Data Summary'!BX55="Yes"),OFFSET('Water Data'!$E$9,0,10*ROW('Water Data'!E49)),NA())</f>
        <v>#N/A</v>
      </c>
      <c r="J55" s="97" t="e">
        <f ca="true">+IF(AND(ISNUMBER(OFFSET('Water Data'!$F$4,0,10*ROW('Water Data'!F49))),'Data Summary'!BY55="Yes"),100-OFFSET('Water Data'!$F$4,0,10*ROW('Water Data'!F49)),NA())</f>
        <v>#N/A</v>
      </c>
      <c r="K55" s="97" t="e">
        <f ca="true">+IF(AND(ISNUMBER(OFFSET('Water Data'!$F$6,0,10*ROW('Water Data'!F49))),'Data Summary'!BZ55="Yes"),OFFSET('Water Data'!$F$6,0,10*ROW('Water Data'!F49)),NA())</f>
        <v>#N/A</v>
      </c>
      <c r="L55" s="97" t="e">
        <f ca="true">+IF(AND(ISNUMBER(OFFSET('Water Data'!$F$9,0,10*ROW('Water Data'!F49))),'Data Summary'!CA55="Yes"),OFFSET('Water Data'!$F$9,0,10*ROW('Water Data'!F49)),NA())</f>
        <v>#N/A</v>
      </c>
      <c r="M55" s="97" t="e">
        <f ca="true">+IF(AND(ISNUMBER(OFFSET('Water Data'!$G$4,0,10*ROW('Water Data'!G49))),'Data Summary'!CB55="Yes"),100-OFFSET('Water Data'!$G$4,0,10*ROW('Water Data'!G49)),NA())</f>
        <v>#N/A</v>
      </c>
      <c r="N55" s="97" t="e">
        <f ca="true">+IF(AND(ISNUMBER(OFFSET('Water Data'!$G$6,0,10*ROW('Water Data'!G49))),'Data Summary'!CC55="Yes"),OFFSET('Water Data'!$G$6,0,10*ROW('Water Data'!G49)),NA())</f>
        <v>#N/A</v>
      </c>
      <c r="O55" s="97" t="e">
        <f ca="true">+IF(AND(ISNUMBER(OFFSET('Water Data'!$G$9,0,10*ROW('Water Data'!G49))),'Data Summary'!CD55="Yes"),OFFSET('Water Data'!$G$9,0,10*ROW('Water Data'!G49)),NA())</f>
        <v>#N/A</v>
      </c>
      <c r="P55" s="97" t="e">
        <f ca="true">+IF(AND(ISNUMBER(OFFSET('Water Data'!$H$4,0,10*ROW('Water Data'!H49))),'Data Summary'!CE55="Yes"),100-OFFSET('Water Data'!$H$4,0,10*ROW('Water Data'!H49)),NA())</f>
        <v>#N/A</v>
      </c>
      <c r="Q55" s="97" t="e">
        <f ca="true">+IF(AND(ISNUMBER(OFFSET('Water Data'!$H$6,0,10*ROW('Water Data'!H49))),'Data Summary'!CF55="Yes"),OFFSET('Water Data'!$H$6,0,10*ROW('Water Data'!H49)),NA())</f>
        <v>#N/A</v>
      </c>
      <c r="R55" s="97" t="e">
        <f ca="true">+IF(AND(ISNUMBER(OFFSET('Water Data'!$H$9,0,10*ROW('Water Data'!H49))),'Data Summary'!CG55="Yes"),OFFSET('Water Data'!$H$9,0,10*ROW('Water Data'!H49)),NA())</f>
        <v>#N/A</v>
      </c>
      <c r="S55" s="97" t="e">
        <f ca="true">+IF(AND(ISNUMBER(OFFSET('Water Data'!$I$4,0,10*ROW('Water Data'!I49))),'Data Summary'!CH55="Yes"),100-OFFSET('Water Data'!$I$4,0,10*ROW('Water Data'!I49)),NA())</f>
        <v>#N/A</v>
      </c>
      <c r="T55" s="97" t="e">
        <f ca="true">+IF(AND(ISNUMBER(OFFSET('Water Data'!$I$6,0,10*ROW('Water Data'!I49))),'Data Summary'!CI55="Yes"),OFFSET('Water Data'!$I$6,0,10*ROW('Water Data'!I49)),NA())</f>
        <v>#N/A</v>
      </c>
      <c r="U55" s="97" t="e">
        <f ca="true">+IF(AND(ISNUMBER(OFFSET('Water Data'!$I$9,0,10*ROW('Water Data'!I49))),'Data Summary'!CJ55="Yes"),OFFSET('Water Data'!$I$9,0,10*ROW('Water Data'!I49)),NA())</f>
        <v>#N/A</v>
      </c>
      <c r="V55" s="98" t="e">
        <f ca="true">+IF(AND(ISNUMBER(OFFSET('Sanitation Data'!$D$4,0,10*ROW('Sanitation Data'!D49))),'Data Summary'!CK55="Yes"),100-OFFSET('Sanitation Data'!$D$4,0,10*ROW('Sanitation Data'!D49)),NA())</f>
        <v>#N/A</v>
      </c>
      <c r="W55" s="98" t="e">
        <f ca="true">+IF(AND(ISNUMBER(OFFSET('Sanitation Data'!$D$6,0,10*ROW('Sanitation Data'!D49))),'Data Summary'!CL55="Yes"),OFFSET('Sanitation Data'!$D$6,0,10*ROW('Sanitation Data'!D49)),NA())</f>
        <v>#N/A</v>
      </c>
      <c r="X55" s="98" t="e">
        <f ca="true">+IF(AND(ISNUMBER(OFFSET('Sanitation Data'!$D$10,0,10*ROW('Sanitation Data'!D49))),'Data Summary'!CM55="Yes"),OFFSET('Sanitation Data'!$D$10,0,10*ROW('Sanitation Data'!D49)),NA())</f>
        <v>#N/A</v>
      </c>
      <c r="Y55" s="98" t="e">
        <f ca="true">+IF(AND(ISNUMBER(OFFSET('Sanitation Data'!$D$11,0,10*ROW('Sanitation Data'!D49))),'Data Summary'!CN55="Yes"),OFFSET('Sanitation Data'!$D$11,0,10*ROW('Sanitation Data'!D49)),NA())</f>
        <v>#N/A</v>
      </c>
      <c r="Z55" s="98" t="e">
        <f ca="true">+IF(AND(ISNUMBER(OFFSET('Sanitation Data'!$D$12,0,10*ROW('Sanitation Data'!D49))),'Data Summary'!CO55="Yes"),OFFSET('Sanitation Data'!$D$12,0,10*ROW('Sanitation Data'!D49)),NA())</f>
        <v>#N/A</v>
      </c>
      <c r="AA55" s="98" t="e">
        <f ca="true">+IF(AND(ISNUMBER(OFFSET('Sanitation Data'!$E$4,0,10*ROW('Sanitation Data'!E49))),'Data Summary'!CP55="Yes"),100-OFFSET('Sanitation Data'!$E$4,0,10*ROW('Sanitation Data'!E49)),NA())</f>
        <v>#N/A</v>
      </c>
      <c r="AB55" s="98" t="e">
        <f ca="true">+IF(AND(ISNUMBER(OFFSET('Sanitation Data'!$E$6,0,10*ROW('Sanitation Data'!E49))),'Data Summary'!CQ55="Yes"),OFFSET('Sanitation Data'!$E$6,0,10*ROW('Sanitation Data'!E49)),NA())</f>
        <v>#N/A</v>
      </c>
      <c r="AC55" s="98" t="e">
        <f ca="true">+IF(AND(ISNUMBER(OFFSET('Sanitation Data'!$E$10,0,10*ROW('Sanitation Data'!E49))),'Data Summary'!CR55="Yes"),OFFSET('Sanitation Data'!$E$10,0,10*ROW('Sanitation Data'!E49)),NA())</f>
        <v>#N/A</v>
      </c>
      <c r="AD55" s="98" t="e">
        <f ca="true">+IF(AND(ISNUMBER(OFFSET('Sanitation Data'!$E$11,0,10*ROW('Sanitation Data'!E49))),'Data Summary'!CS55="Yes"),OFFSET('Sanitation Data'!$E$11,0,10*ROW('Sanitation Data'!E49)),NA())</f>
        <v>#N/A</v>
      </c>
      <c r="AE55" s="98" t="e">
        <f ca="true">+IF(AND(ISNUMBER(OFFSET('Sanitation Data'!$E$12,0,10*ROW('Sanitation Data'!E49))),'Data Summary'!CT55="Yes"),OFFSET('Sanitation Data'!$E$12,0,10*ROW('Sanitation Data'!E49)),NA())</f>
        <v>#N/A</v>
      </c>
      <c r="AF55" s="98" t="e">
        <f ca="true">+IF(AND(ISNUMBER(OFFSET('Sanitation Data'!$F$4,0,10*ROW('Sanitation Data'!F49))),'Data Summary'!CU55="Yes"),100-OFFSET('Sanitation Data'!$F$4,0,10*ROW('Sanitation Data'!F49)),NA())</f>
        <v>#N/A</v>
      </c>
      <c r="AG55" s="98" t="e">
        <f ca="true">+IF(AND(ISNUMBER(OFFSET('Sanitation Data'!$F$6,0,10*ROW('Sanitation Data'!F49))),'Data Summary'!CV55="Yes"),OFFSET('Sanitation Data'!$F$6,0,10*ROW('Sanitation Data'!F49)),NA())</f>
        <v>#N/A</v>
      </c>
      <c r="AH55" s="98" t="e">
        <f ca="true">+IF(AND(ISNUMBER(OFFSET('Sanitation Data'!$F$10,0,10*ROW('Sanitation Data'!F49))),'Data Summary'!CW55="Yes"),OFFSET('Sanitation Data'!$F$10,0,10*ROW('Sanitation Data'!F49)),NA())</f>
        <v>#N/A</v>
      </c>
      <c r="AI55" s="98" t="e">
        <f ca="true">+IF(AND(ISNUMBER(OFFSET('Sanitation Data'!$F$11,0,10*ROW('Sanitation Data'!F49))),'Data Summary'!CX55="Yes"),OFFSET('Sanitation Data'!$F$11,0,10*ROW('Sanitation Data'!F49)),NA())</f>
        <v>#N/A</v>
      </c>
      <c r="AJ55" s="98" t="e">
        <f ca="true">+IF(AND(ISNUMBER(OFFSET('Sanitation Data'!$F$12,0,10*ROW('Sanitation Data'!F49))),'Data Summary'!CY55="Yes"),OFFSET('Sanitation Data'!$F$12,0,10*ROW('Sanitation Data'!F49)),NA())</f>
        <v>#N/A</v>
      </c>
      <c r="AK55" s="98" t="e">
        <f ca="true">+IF(AND(ISNUMBER(OFFSET('Sanitation Data'!$G$4,0,10*ROW('Sanitation Data'!G49))),'Data Summary'!CZ55="Yes"),100-OFFSET('Sanitation Data'!$G$4,0,10*ROW('Sanitation Data'!G49)),NA())</f>
        <v>#N/A</v>
      </c>
      <c r="AL55" s="98" t="e">
        <f ca="true">+IF(AND(ISNUMBER(OFFSET('Sanitation Data'!$G$6,0,10*ROW('Sanitation Data'!G49))),'Data Summary'!DA55="Yes"),OFFSET('Sanitation Data'!$G$6,0,10*ROW('Sanitation Data'!G49)),NA())</f>
        <v>#N/A</v>
      </c>
      <c r="AM55" s="98" t="e">
        <f ca="true">+IF(AND(ISNUMBER(OFFSET('Sanitation Data'!$G$10,0,10*ROW('Sanitation Data'!G49))),'Data Summary'!DB55="Yes"),OFFSET('Sanitation Data'!$G$10,0,10*ROW('Sanitation Data'!G49)),NA())</f>
        <v>#N/A</v>
      </c>
      <c r="AN55" s="98" t="e">
        <f ca="true">+IF(AND(ISNUMBER(OFFSET('Sanitation Data'!$G$11,0,10*ROW('Sanitation Data'!G49))),'Data Summary'!DC55="Yes"),OFFSET('Sanitation Data'!$G$11,0,10*ROW('Sanitation Data'!G49)),NA())</f>
        <v>#N/A</v>
      </c>
      <c r="AO55" s="98" t="e">
        <f ca="true">+IF(AND(ISNUMBER(OFFSET('Sanitation Data'!$G$12,0,10*ROW('Sanitation Data'!G49))),'Data Summary'!DD55="Yes"),OFFSET('Sanitation Data'!$G$12,0,10*ROW('Sanitation Data'!G49)),NA())</f>
        <v>#N/A</v>
      </c>
      <c r="AP55" s="98" t="e">
        <f ca="true">+IF(AND(ISNUMBER(OFFSET('Sanitation Data'!$H$4,0,10*ROW('Sanitation Data'!H49))),'Data Summary'!DE55="Yes"),100-OFFSET('Sanitation Data'!$H$4,0,10*ROW('Sanitation Data'!H49)),NA())</f>
        <v>#N/A</v>
      </c>
      <c r="AQ55" s="98" t="e">
        <f ca="true">+IF(AND(ISNUMBER(OFFSET('Sanitation Data'!$H$6,0,10*ROW('Sanitation Data'!H49))),'Data Summary'!DF55="Yes"),OFFSET('Sanitation Data'!$H$6,0,10*ROW('Sanitation Data'!H49)),NA())</f>
        <v>#N/A</v>
      </c>
      <c r="AR55" s="98" t="e">
        <f ca="true">+IF(AND(ISNUMBER(OFFSET('Sanitation Data'!$H$10,0,10*ROW('Sanitation Data'!H49))),'Data Summary'!DG55="Yes"),OFFSET('Sanitation Data'!$H$10,0,10*ROW('Sanitation Data'!H49)),NA())</f>
        <v>#N/A</v>
      </c>
      <c r="AS55" s="98" t="e">
        <f ca="true">+IF(AND(ISNUMBER(OFFSET('Sanitation Data'!$H$11,0,10*ROW('Sanitation Data'!H49))),'Data Summary'!DH55="Yes"),OFFSET('Sanitation Data'!$H$11,0,10*ROW('Sanitation Data'!H49)),NA())</f>
        <v>#N/A</v>
      </c>
      <c r="AT55" s="98" t="e">
        <f ca="true">+IF(AND(ISNUMBER(OFFSET('Sanitation Data'!$H$12,0,10*ROW('Sanitation Data'!H49))),'Data Summary'!DI55="Yes"),OFFSET('Sanitation Data'!$H$12,0,10*ROW('Sanitation Data'!H49)),NA())</f>
        <v>#N/A</v>
      </c>
      <c r="AU55" s="98" t="e">
        <f ca="true">+IF(AND(ISNUMBER(OFFSET('Sanitation Data'!$I$4,0,10*ROW('Sanitation Data'!I49))),'Data Summary'!DJ55="Yes"),100-OFFSET('Sanitation Data'!$I$4,0,10*ROW('Sanitation Data'!I49)),NA())</f>
        <v>#N/A</v>
      </c>
      <c r="AV55" s="98" t="e">
        <f ca="true">+IF(AND(ISNUMBER(OFFSET('Sanitation Data'!$I$6,0,10*ROW('Sanitation Data'!I49))),'Data Summary'!DK55="Yes"),OFFSET('Sanitation Data'!$I$6,0,10*ROW('Sanitation Data'!I49)),NA())</f>
        <v>#N/A</v>
      </c>
      <c r="AW55" s="98" t="e">
        <f ca="true">+IF(AND(ISNUMBER(OFFSET('Sanitation Data'!$I$10,0,10*ROW('Sanitation Data'!I49))),'Data Summary'!DL55="Yes"),OFFSET('Sanitation Data'!$I$10,0,10*ROW('Sanitation Data'!I49)),NA())</f>
        <v>#N/A</v>
      </c>
      <c r="AX55" s="98" t="e">
        <f ca="true">+IF(AND(ISNUMBER(OFFSET('Sanitation Data'!$I$11,0,10*ROW('Sanitation Data'!I49))),'Data Summary'!DM55="Yes"),OFFSET('Sanitation Data'!$I$11,0,10*ROW('Sanitation Data'!I49)),NA())</f>
        <v>#N/A</v>
      </c>
      <c r="AY55" s="98" t="e">
        <f ca="true">+IF(AND(ISNUMBER(OFFSET('Sanitation Data'!$I$12,0,10*ROW('Sanitation Data'!I49))),'Data Summary'!DN55="Yes"),OFFSET('Sanitation Data'!$I$12,0,10*ROW('Sanitation Data'!I49)),NA())</f>
        <v>#N/A</v>
      </c>
      <c r="AZ55" s="99" t="e">
        <f ca="true">+IF(AND(ISNUMBER(OFFSET('Hygiene Data'!$D$5,0,10*ROW('Hygiene Data'!D49))),'Data Summary'!DO55="Yes"),OFFSET('Hygiene Data'!$D$5,0,10*ROW('Hygiene Data'!D49)),NA())</f>
        <v>#N/A</v>
      </c>
      <c r="BA55" s="99" t="e">
        <f ca="true">+IF(AND(ISNUMBER(OFFSET('Hygiene Data'!$D$7,0,10*ROW('Hygiene Data'!D49))),'Data Summary'!DP55="Yes"),OFFSET('Hygiene Data'!$D$7,0,10*ROW('Hygiene Data'!D49)),NA())</f>
        <v>#N/A</v>
      </c>
      <c r="BB55" s="99" t="e">
        <f ca="true">+IF(AND(ISNUMBER(OFFSET('Hygiene Data'!$D$9,0,10*ROW('Hygiene Data'!D49))),'Data Summary'!DQ55="Yes"),OFFSET('Hygiene Data'!$D$9,0,10*ROW('Hygiene Data'!D49)),NA())</f>
        <v>#N/A</v>
      </c>
      <c r="BC55" s="99" t="e">
        <f ca="true">+IF(AND(ISNUMBER(OFFSET('Hygiene Data'!$E$5,0,10*ROW('Hygiene Data'!E49))),'Data Summary'!DR55="Yes"),OFFSET('Hygiene Data'!$E$5,0,10*ROW('Hygiene Data'!E49)),NA())</f>
        <v>#N/A</v>
      </c>
      <c r="BD55" s="99" t="e">
        <f ca="true">+IF(AND(ISNUMBER(OFFSET('Hygiene Data'!$E$7,0,10*ROW('Hygiene Data'!E49))),'Data Summary'!DS55="Yes"),OFFSET('Hygiene Data'!$E$7,0,10*ROW('Hygiene Data'!E49)),NA())</f>
        <v>#N/A</v>
      </c>
      <c r="BE55" s="99" t="e">
        <f ca="true">+IF(AND(ISNUMBER(OFFSET('Hygiene Data'!$E$9,0,10*ROW('Hygiene Data'!E49))),'Data Summary'!DT55="Yes"),OFFSET('Hygiene Data'!$E$9,0,10*ROW('Hygiene Data'!E49)),NA())</f>
        <v>#N/A</v>
      </c>
      <c r="BF55" s="99" t="e">
        <f ca="true">+IF(AND(ISNUMBER(OFFSET('Hygiene Data'!$F$5,0,10*ROW('Hygiene Data'!F49))),'Data Summary'!DU55="Yes"),OFFSET('Hygiene Data'!$F$5,0,10*ROW('Hygiene Data'!F49)),NA())</f>
        <v>#N/A</v>
      </c>
      <c r="BG55" s="99" t="e">
        <f ca="true">+IF(AND(ISNUMBER(OFFSET('Hygiene Data'!$F$7,0,10*ROW('Hygiene Data'!F49))),'Data Summary'!DV55="Yes"),OFFSET('Hygiene Data'!$F$7,0,10*ROW('Hygiene Data'!F49)),NA())</f>
        <v>#N/A</v>
      </c>
      <c r="BH55" s="99" t="e">
        <f ca="true">+IF(AND(ISNUMBER(OFFSET('Hygiene Data'!$F$9,0,10*ROW('Hygiene Data'!F49))),'Data Summary'!DW55="Yes"),OFFSET('Hygiene Data'!$F$9,0,10*ROW('Hygiene Data'!F49)),NA())</f>
        <v>#N/A</v>
      </c>
      <c r="BI55" s="99" t="e">
        <f ca="true">+IF(AND(ISNUMBER(OFFSET('Hygiene Data'!$G$5,0,10*ROW('Hygiene Data'!G49))),'Data Summary'!DX55="Yes"),OFFSET('Hygiene Data'!$G$5,0,10*ROW('Hygiene Data'!G49)),NA())</f>
        <v>#N/A</v>
      </c>
      <c r="BJ55" s="99" t="e">
        <f ca="true">+IF(AND(ISNUMBER(OFFSET('Hygiene Data'!$G$7,0,10*ROW('Hygiene Data'!G49))),'Data Summary'!DY55="Yes"),OFFSET('Hygiene Data'!$G$7,0,10*ROW('Hygiene Data'!G49)),NA())</f>
        <v>#N/A</v>
      </c>
      <c r="BK55" s="99" t="e">
        <f ca="true">+IF(AND(ISNUMBER(OFFSET('Hygiene Data'!$G$9,0,10*ROW('Hygiene Data'!G49))),'Data Summary'!DZ55="Yes"),OFFSET('Hygiene Data'!$G$9,0,10*ROW('Hygiene Data'!G49)),NA())</f>
        <v>#N/A</v>
      </c>
      <c r="BL55" s="99" t="e">
        <f ca="true">+IF(AND(ISNUMBER(OFFSET('Hygiene Data'!$H$5,0,10*ROW('Hygiene Data'!H49))),'Data Summary'!EA55="Yes"),OFFSET('Hygiene Data'!$H$5,0,10*ROW('Hygiene Data'!H49)),NA())</f>
        <v>#N/A</v>
      </c>
      <c r="BM55" s="99" t="e">
        <f ca="true">+IF(AND(ISNUMBER(OFFSET('Hygiene Data'!$H$7,0,10*ROW('Hygiene Data'!H49))),'Data Summary'!EB55="Yes"),OFFSET('Hygiene Data'!$H$7,0,10*ROW('Hygiene Data'!H49)),NA())</f>
        <v>#N/A</v>
      </c>
      <c r="BN55" s="99" t="e">
        <f ca="true">+IF(AND(ISNUMBER(OFFSET('Hygiene Data'!$H$9,0,10*ROW('Hygiene Data'!H49))),'Data Summary'!EC55="Yes"),OFFSET('Hygiene Data'!$H$9,0,10*ROW('Hygiene Data'!H49)),NA())</f>
        <v>#N/A</v>
      </c>
      <c r="BO55" s="99" t="e">
        <f ca="true">+IF(AND(ISNUMBER(OFFSET('Hygiene Data'!$I$5,0,10*ROW('Hygiene Data'!I49))),'Data Summary'!ED55="Yes"),OFFSET('Hygiene Data'!$I$5,0,10*ROW('Hygiene Data'!I49)),NA())</f>
        <v>#N/A</v>
      </c>
      <c r="BP55" s="99" t="e">
        <f ca="true">+IF(AND(ISNUMBER(OFFSET('Hygiene Data'!$I$7,0,10*ROW('Hygiene Data'!I49))),'Data Summary'!EE55="Yes"),OFFSET('Hygiene Data'!$I$7,0,10*ROW('Hygiene Data'!I49)),NA())</f>
        <v>#N/A</v>
      </c>
      <c r="BQ55" s="99" t="e">
        <f ca="true">+IF(AND(ISNUMBER(OFFSET('Hygiene Data'!$I$9,0,10*ROW('Hygiene Data'!I49))),'Data Summary'!EF55="Yes"),OFFSET('Hygiene Data'!$I$9,0,10*ROW('Hygiene Data'!I49)),NA())</f>
        <v>#N/A</v>
      </c>
    </row>
    <row xmlns:x14ac="http://schemas.microsoft.com/office/spreadsheetml/2009/9/ac" r="56" x14ac:dyDescent="0.2">
      <c r="A56" s="363" t="e">
        <f ca="true">+RIGHT('Data Summary'!A56,LEN('Data Summary'!A56)-9)</f>
        <v>#VALUE!</v>
      </c>
      <c r="B56" s="38" t="str">
        <f ca="true">+IF(ISTEXT('Data Summary'!B56),'Data Summary'!B56,"")</f>
        <v/>
      </c>
      <c r="C56" s="361" t="e">
        <f ca="true">+VALUE('Data Summary'!C56)</f>
        <v>#VALUE!</v>
      </c>
      <c r="D56" s="97" t="e">
        <f ca="true">+IF(AND(ISNUMBER(OFFSET('Water Data'!$D$4,0,10*ROW('Water Data'!D50))),'Data Summary'!BS56="Yes"),100-OFFSET('Water Data'!$D$4,0,10*ROW('Water Data'!D50)),NA())</f>
        <v>#N/A</v>
      </c>
      <c r="E56" s="97" t="e">
        <f ca="true">+IF(AND(ISNUMBER(OFFSET('Water Data'!$D$6,0,10*ROW('Water Data'!D50))),'Data Summary'!BT56="Yes"),OFFSET('Water Data'!$D$6,0,10*ROW('Water Data'!D50)),NA())</f>
        <v>#N/A</v>
      </c>
      <c r="F56" s="97" t="e">
        <f ca="true">+IF(AND(ISNUMBER(OFFSET('Water Data'!$D$9,0,10*ROW('Water Data'!D50))),'Data Summary'!BU56="Yes"),OFFSET('Water Data'!$D$9,0,10*ROW('Water Data'!D50)),NA())</f>
        <v>#N/A</v>
      </c>
      <c r="G56" s="97" t="e">
        <f ca="true">+IF(AND(ISNUMBER(OFFSET('Water Data'!$E$4,0,10*ROW('Water Data'!E50))),'Data Summary'!BV56="Yes"),100-OFFSET('Water Data'!$E$4,0,10*ROW('Water Data'!E50)),NA())</f>
        <v>#N/A</v>
      </c>
      <c r="H56" s="97" t="e">
        <f ca="true">+IF(AND(ISNUMBER(OFFSET('Water Data'!$E$6,0,10*ROW('Water Data'!E50))),'Data Summary'!BW56="Yes"),OFFSET('Water Data'!$E$6,0,10*ROW('Water Data'!E50)),NA())</f>
        <v>#N/A</v>
      </c>
      <c r="I56" s="97" t="e">
        <f ca="true">+IF(AND(ISNUMBER(OFFSET('Water Data'!$E$9,0,10*ROW('Water Data'!E50))),'Data Summary'!BX56="Yes"),OFFSET('Water Data'!$E$9,0,10*ROW('Water Data'!E50)),NA())</f>
        <v>#N/A</v>
      </c>
      <c r="J56" s="97" t="e">
        <f ca="true">+IF(AND(ISNUMBER(OFFSET('Water Data'!$F$4,0,10*ROW('Water Data'!F50))),'Data Summary'!BY56="Yes"),100-OFFSET('Water Data'!$F$4,0,10*ROW('Water Data'!F50)),NA())</f>
        <v>#N/A</v>
      </c>
      <c r="K56" s="97" t="e">
        <f ca="true">+IF(AND(ISNUMBER(OFFSET('Water Data'!$F$6,0,10*ROW('Water Data'!F50))),'Data Summary'!BZ56="Yes"),OFFSET('Water Data'!$F$6,0,10*ROW('Water Data'!F50)),NA())</f>
        <v>#N/A</v>
      </c>
      <c r="L56" s="97" t="e">
        <f ca="true">+IF(AND(ISNUMBER(OFFSET('Water Data'!$F$9,0,10*ROW('Water Data'!F50))),'Data Summary'!CA56="Yes"),OFFSET('Water Data'!$F$9,0,10*ROW('Water Data'!F50)),NA())</f>
        <v>#N/A</v>
      </c>
      <c r="M56" s="97" t="e">
        <f ca="true">+IF(AND(ISNUMBER(OFFSET('Water Data'!$G$4,0,10*ROW('Water Data'!G50))),'Data Summary'!CB56="Yes"),100-OFFSET('Water Data'!$G$4,0,10*ROW('Water Data'!G50)),NA())</f>
        <v>#N/A</v>
      </c>
      <c r="N56" s="97" t="e">
        <f ca="true">+IF(AND(ISNUMBER(OFFSET('Water Data'!$G$6,0,10*ROW('Water Data'!G50))),'Data Summary'!CC56="Yes"),OFFSET('Water Data'!$G$6,0,10*ROW('Water Data'!G50)),NA())</f>
        <v>#N/A</v>
      </c>
      <c r="O56" s="97" t="e">
        <f ca="true">+IF(AND(ISNUMBER(OFFSET('Water Data'!$G$9,0,10*ROW('Water Data'!G50))),'Data Summary'!CD56="Yes"),OFFSET('Water Data'!$G$9,0,10*ROW('Water Data'!G50)),NA())</f>
        <v>#N/A</v>
      </c>
      <c r="P56" s="97" t="e">
        <f ca="true">+IF(AND(ISNUMBER(OFFSET('Water Data'!$H$4,0,10*ROW('Water Data'!H50))),'Data Summary'!CE56="Yes"),100-OFFSET('Water Data'!$H$4,0,10*ROW('Water Data'!H50)),NA())</f>
        <v>#N/A</v>
      </c>
      <c r="Q56" s="97" t="e">
        <f ca="true">+IF(AND(ISNUMBER(OFFSET('Water Data'!$H$6,0,10*ROW('Water Data'!H50))),'Data Summary'!CF56="Yes"),OFFSET('Water Data'!$H$6,0,10*ROW('Water Data'!H50)),NA())</f>
        <v>#N/A</v>
      </c>
      <c r="R56" s="97" t="e">
        <f ca="true">+IF(AND(ISNUMBER(OFFSET('Water Data'!$H$9,0,10*ROW('Water Data'!H50))),'Data Summary'!CG56="Yes"),OFFSET('Water Data'!$H$9,0,10*ROW('Water Data'!H50)),NA())</f>
        <v>#N/A</v>
      </c>
      <c r="S56" s="97" t="e">
        <f ca="true">+IF(AND(ISNUMBER(OFFSET('Water Data'!$I$4,0,10*ROW('Water Data'!I50))),'Data Summary'!CH56="Yes"),100-OFFSET('Water Data'!$I$4,0,10*ROW('Water Data'!I50)),NA())</f>
        <v>#N/A</v>
      </c>
      <c r="T56" s="97" t="e">
        <f ca="true">+IF(AND(ISNUMBER(OFFSET('Water Data'!$I$6,0,10*ROW('Water Data'!I50))),'Data Summary'!CI56="Yes"),OFFSET('Water Data'!$I$6,0,10*ROW('Water Data'!I50)),NA())</f>
        <v>#N/A</v>
      </c>
      <c r="U56" s="97" t="e">
        <f ca="true">+IF(AND(ISNUMBER(OFFSET('Water Data'!$I$9,0,10*ROW('Water Data'!I50))),'Data Summary'!CJ56="Yes"),OFFSET('Water Data'!$I$9,0,10*ROW('Water Data'!I50)),NA())</f>
        <v>#N/A</v>
      </c>
      <c r="V56" s="98" t="e">
        <f ca="true">+IF(AND(ISNUMBER(OFFSET('Sanitation Data'!$D$4,0,10*ROW('Sanitation Data'!D50))),'Data Summary'!CK56="Yes"),100-OFFSET('Sanitation Data'!$D$4,0,10*ROW('Sanitation Data'!D50)),NA())</f>
        <v>#N/A</v>
      </c>
      <c r="W56" s="98" t="e">
        <f ca="true">+IF(AND(ISNUMBER(OFFSET('Sanitation Data'!$D$6,0,10*ROW('Sanitation Data'!D50))),'Data Summary'!CL56="Yes"),OFFSET('Sanitation Data'!$D$6,0,10*ROW('Sanitation Data'!D50)),NA())</f>
        <v>#N/A</v>
      </c>
      <c r="X56" s="98" t="e">
        <f ca="true">+IF(AND(ISNUMBER(OFFSET('Sanitation Data'!$D$10,0,10*ROW('Sanitation Data'!D50))),'Data Summary'!CM56="Yes"),OFFSET('Sanitation Data'!$D$10,0,10*ROW('Sanitation Data'!D50)),NA())</f>
        <v>#N/A</v>
      </c>
      <c r="Y56" s="98" t="e">
        <f ca="true">+IF(AND(ISNUMBER(OFFSET('Sanitation Data'!$D$11,0,10*ROW('Sanitation Data'!D50))),'Data Summary'!CN56="Yes"),OFFSET('Sanitation Data'!$D$11,0,10*ROW('Sanitation Data'!D50)),NA())</f>
        <v>#N/A</v>
      </c>
      <c r="Z56" s="98" t="e">
        <f ca="true">+IF(AND(ISNUMBER(OFFSET('Sanitation Data'!$D$12,0,10*ROW('Sanitation Data'!D50))),'Data Summary'!CO56="Yes"),OFFSET('Sanitation Data'!$D$12,0,10*ROW('Sanitation Data'!D50)),NA())</f>
        <v>#N/A</v>
      </c>
      <c r="AA56" s="98" t="e">
        <f ca="true">+IF(AND(ISNUMBER(OFFSET('Sanitation Data'!$E$4,0,10*ROW('Sanitation Data'!E50))),'Data Summary'!CP56="Yes"),100-OFFSET('Sanitation Data'!$E$4,0,10*ROW('Sanitation Data'!E50)),NA())</f>
        <v>#N/A</v>
      </c>
      <c r="AB56" s="98" t="e">
        <f ca="true">+IF(AND(ISNUMBER(OFFSET('Sanitation Data'!$E$6,0,10*ROW('Sanitation Data'!E50))),'Data Summary'!CQ56="Yes"),OFFSET('Sanitation Data'!$E$6,0,10*ROW('Sanitation Data'!E50)),NA())</f>
        <v>#N/A</v>
      </c>
      <c r="AC56" s="98" t="e">
        <f ca="true">+IF(AND(ISNUMBER(OFFSET('Sanitation Data'!$E$10,0,10*ROW('Sanitation Data'!E50))),'Data Summary'!CR56="Yes"),OFFSET('Sanitation Data'!$E$10,0,10*ROW('Sanitation Data'!E50)),NA())</f>
        <v>#N/A</v>
      </c>
      <c r="AD56" s="98" t="e">
        <f ca="true">+IF(AND(ISNUMBER(OFFSET('Sanitation Data'!$E$11,0,10*ROW('Sanitation Data'!E50))),'Data Summary'!CS56="Yes"),OFFSET('Sanitation Data'!$E$11,0,10*ROW('Sanitation Data'!E50)),NA())</f>
        <v>#N/A</v>
      </c>
      <c r="AE56" s="98" t="e">
        <f ca="true">+IF(AND(ISNUMBER(OFFSET('Sanitation Data'!$E$12,0,10*ROW('Sanitation Data'!E50))),'Data Summary'!CT56="Yes"),OFFSET('Sanitation Data'!$E$12,0,10*ROW('Sanitation Data'!E50)),NA())</f>
        <v>#N/A</v>
      </c>
      <c r="AF56" s="98" t="e">
        <f ca="true">+IF(AND(ISNUMBER(OFFSET('Sanitation Data'!$F$4,0,10*ROW('Sanitation Data'!F50))),'Data Summary'!CU56="Yes"),100-OFFSET('Sanitation Data'!$F$4,0,10*ROW('Sanitation Data'!F50)),NA())</f>
        <v>#N/A</v>
      </c>
      <c r="AG56" s="98" t="e">
        <f ca="true">+IF(AND(ISNUMBER(OFFSET('Sanitation Data'!$F$6,0,10*ROW('Sanitation Data'!F50))),'Data Summary'!CV56="Yes"),OFFSET('Sanitation Data'!$F$6,0,10*ROW('Sanitation Data'!F50)),NA())</f>
        <v>#N/A</v>
      </c>
      <c r="AH56" s="98" t="e">
        <f ca="true">+IF(AND(ISNUMBER(OFFSET('Sanitation Data'!$F$10,0,10*ROW('Sanitation Data'!F50))),'Data Summary'!CW56="Yes"),OFFSET('Sanitation Data'!$F$10,0,10*ROW('Sanitation Data'!F50)),NA())</f>
        <v>#N/A</v>
      </c>
      <c r="AI56" s="98" t="e">
        <f ca="true">+IF(AND(ISNUMBER(OFFSET('Sanitation Data'!$F$11,0,10*ROW('Sanitation Data'!F50))),'Data Summary'!CX56="Yes"),OFFSET('Sanitation Data'!$F$11,0,10*ROW('Sanitation Data'!F50)),NA())</f>
        <v>#N/A</v>
      </c>
      <c r="AJ56" s="98" t="e">
        <f ca="true">+IF(AND(ISNUMBER(OFFSET('Sanitation Data'!$F$12,0,10*ROW('Sanitation Data'!F50))),'Data Summary'!CY56="Yes"),OFFSET('Sanitation Data'!$F$12,0,10*ROW('Sanitation Data'!F50)),NA())</f>
        <v>#N/A</v>
      </c>
      <c r="AK56" s="98" t="e">
        <f ca="true">+IF(AND(ISNUMBER(OFFSET('Sanitation Data'!$G$4,0,10*ROW('Sanitation Data'!G50))),'Data Summary'!CZ56="Yes"),100-OFFSET('Sanitation Data'!$G$4,0,10*ROW('Sanitation Data'!G50)),NA())</f>
        <v>#N/A</v>
      </c>
      <c r="AL56" s="98" t="e">
        <f ca="true">+IF(AND(ISNUMBER(OFFSET('Sanitation Data'!$G$6,0,10*ROW('Sanitation Data'!G50))),'Data Summary'!DA56="Yes"),OFFSET('Sanitation Data'!$G$6,0,10*ROW('Sanitation Data'!G50)),NA())</f>
        <v>#N/A</v>
      </c>
      <c r="AM56" s="98" t="e">
        <f ca="true">+IF(AND(ISNUMBER(OFFSET('Sanitation Data'!$G$10,0,10*ROW('Sanitation Data'!G50))),'Data Summary'!DB56="Yes"),OFFSET('Sanitation Data'!$G$10,0,10*ROW('Sanitation Data'!G50)),NA())</f>
        <v>#N/A</v>
      </c>
      <c r="AN56" s="98" t="e">
        <f ca="true">+IF(AND(ISNUMBER(OFFSET('Sanitation Data'!$G$11,0,10*ROW('Sanitation Data'!G50))),'Data Summary'!DC56="Yes"),OFFSET('Sanitation Data'!$G$11,0,10*ROW('Sanitation Data'!G50)),NA())</f>
        <v>#N/A</v>
      </c>
      <c r="AO56" s="98" t="e">
        <f ca="true">+IF(AND(ISNUMBER(OFFSET('Sanitation Data'!$G$12,0,10*ROW('Sanitation Data'!G50))),'Data Summary'!DD56="Yes"),OFFSET('Sanitation Data'!$G$12,0,10*ROW('Sanitation Data'!G50)),NA())</f>
        <v>#N/A</v>
      </c>
      <c r="AP56" s="98" t="e">
        <f ca="true">+IF(AND(ISNUMBER(OFFSET('Sanitation Data'!$H$4,0,10*ROW('Sanitation Data'!H50))),'Data Summary'!DE56="Yes"),100-OFFSET('Sanitation Data'!$H$4,0,10*ROW('Sanitation Data'!H50)),NA())</f>
        <v>#N/A</v>
      </c>
      <c r="AQ56" s="98" t="e">
        <f ca="true">+IF(AND(ISNUMBER(OFFSET('Sanitation Data'!$H$6,0,10*ROW('Sanitation Data'!H50))),'Data Summary'!DF56="Yes"),OFFSET('Sanitation Data'!$H$6,0,10*ROW('Sanitation Data'!H50)),NA())</f>
        <v>#N/A</v>
      </c>
      <c r="AR56" s="98" t="e">
        <f ca="true">+IF(AND(ISNUMBER(OFFSET('Sanitation Data'!$H$10,0,10*ROW('Sanitation Data'!H50))),'Data Summary'!DG56="Yes"),OFFSET('Sanitation Data'!$H$10,0,10*ROW('Sanitation Data'!H50)),NA())</f>
        <v>#N/A</v>
      </c>
      <c r="AS56" s="98" t="e">
        <f ca="true">+IF(AND(ISNUMBER(OFFSET('Sanitation Data'!$H$11,0,10*ROW('Sanitation Data'!H50))),'Data Summary'!DH56="Yes"),OFFSET('Sanitation Data'!$H$11,0,10*ROW('Sanitation Data'!H50)),NA())</f>
        <v>#N/A</v>
      </c>
      <c r="AT56" s="98" t="e">
        <f ca="true">+IF(AND(ISNUMBER(OFFSET('Sanitation Data'!$H$12,0,10*ROW('Sanitation Data'!H50))),'Data Summary'!DI56="Yes"),OFFSET('Sanitation Data'!$H$12,0,10*ROW('Sanitation Data'!H50)),NA())</f>
        <v>#N/A</v>
      </c>
      <c r="AU56" s="98" t="e">
        <f ca="true">+IF(AND(ISNUMBER(OFFSET('Sanitation Data'!$I$4,0,10*ROW('Sanitation Data'!I50))),'Data Summary'!DJ56="Yes"),100-OFFSET('Sanitation Data'!$I$4,0,10*ROW('Sanitation Data'!I50)),NA())</f>
        <v>#N/A</v>
      </c>
      <c r="AV56" s="98" t="e">
        <f ca="true">+IF(AND(ISNUMBER(OFFSET('Sanitation Data'!$I$6,0,10*ROW('Sanitation Data'!I50))),'Data Summary'!DK56="Yes"),OFFSET('Sanitation Data'!$I$6,0,10*ROW('Sanitation Data'!I50)),NA())</f>
        <v>#N/A</v>
      </c>
      <c r="AW56" s="98" t="e">
        <f ca="true">+IF(AND(ISNUMBER(OFFSET('Sanitation Data'!$I$10,0,10*ROW('Sanitation Data'!I50))),'Data Summary'!DL56="Yes"),OFFSET('Sanitation Data'!$I$10,0,10*ROW('Sanitation Data'!I50)),NA())</f>
        <v>#N/A</v>
      </c>
      <c r="AX56" s="98" t="e">
        <f ca="true">+IF(AND(ISNUMBER(OFFSET('Sanitation Data'!$I$11,0,10*ROW('Sanitation Data'!I50))),'Data Summary'!DM56="Yes"),OFFSET('Sanitation Data'!$I$11,0,10*ROW('Sanitation Data'!I50)),NA())</f>
        <v>#N/A</v>
      </c>
      <c r="AY56" s="98" t="e">
        <f ca="true">+IF(AND(ISNUMBER(OFFSET('Sanitation Data'!$I$12,0,10*ROW('Sanitation Data'!I50))),'Data Summary'!DN56="Yes"),OFFSET('Sanitation Data'!$I$12,0,10*ROW('Sanitation Data'!I50)),NA())</f>
        <v>#N/A</v>
      </c>
      <c r="AZ56" s="99" t="e">
        <f ca="true">+IF(AND(ISNUMBER(OFFSET('Hygiene Data'!$D$5,0,10*ROW('Hygiene Data'!D50))),'Data Summary'!DO56="Yes"),OFFSET('Hygiene Data'!$D$5,0,10*ROW('Hygiene Data'!D50)),NA())</f>
        <v>#N/A</v>
      </c>
      <c r="BA56" s="99" t="e">
        <f ca="true">+IF(AND(ISNUMBER(OFFSET('Hygiene Data'!$D$7,0,10*ROW('Hygiene Data'!D50))),'Data Summary'!DP56="Yes"),OFFSET('Hygiene Data'!$D$7,0,10*ROW('Hygiene Data'!D50)),NA())</f>
        <v>#N/A</v>
      </c>
      <c r="BB56" s="99" t="e">
        <f ca="true">+IF(AND(ISNUMBER(OFFSET('Hygiene Data'!$D$9,0,10*ROW('Hygiene Data'!D50))),'Data Summary'!DQ56="Yes"),OFFSET('Hygiene Data'!$D$9,0,10*ROW('Hygiene Data'!D50)),NA())</f>
        <v>#N/A</v>
      </c>
      <c r="BC56" s="99" t="e">
        <f ca="true">+IF(AND(ISNUMBER(OFFSET('Hygiene Data'!$E$5,0,10*ROW('Hygiene Data'!E50))),'Data Summary'!DR56="Yes"),OFFSET('Hygiene Data'!$E$5,0,10*ROW('Hygiene Data'!E50)),NA())</f>
        <v>#N/A</v>
      </c>
      <c r="BD56" s="99" t="e">
        <f ca="true">+IF(AND(ISNUMBER(OFFSET('Hygiene Data'!$E$7,0,10*ROW('Hygiene Data'!E50))),'Data Summary'!DS56="Yes"),OFFSET('Hygiene Data'!$E$7,0,10*ROW('Hygiene Data'!E50)),NA())</f>
        <v>#N/A</v>
      </c>
      <c r="BE56" s="99" t="e">
        <f ca="true">+IF(AND(ISNUMBER(OFFSET('Hygiene Data'!$E$9,0,10*ROW('Hygiene Data'!E50))),'Data Summary'!DT56="Yes"),OFFSET('Hygiene Data'!$E$9,0,10*ROW('Hygiene Data'!E50)),NA())</f>
        <v>#N/A</v>
      </c>
      <c r="BF56" s="99" t="e">
        <f ca="true">+IF(AND(ISNUMBER(OFFSET('Hygiene Data'!$F$5,0,10*ROW('Hygiene Data'!F50))),'Data Summary'!DU56="Yes"),OFFSET('Hygiene Data'!$F$5,0,10*ROW('Hygiene Data'!F50)),NA())</f>
        <v>#N/A</v>
      </c>
      <c r="BG56" s="99" t="e">
        <f ca="true">+IF(AND(ISNUMBER(OFFSET('Hygiene Data'!$F$7,0,10*ROW('Hygiene Data'!F50))),'Data Summary'!DV56="Yes"),OFFSET('Hygiene Data'!$F$7,0,10*ROW('Hygiene Data'!F50)),NA())</f>
        <v>#N/A</v>
      </c>
      <c r="BH56" s="99" t="e">
        <f ca="true">+IF(AND(ISNUMBER(OFFSET('Hygiene Data'!$F$9,0,10*ROW('Hygiene Data'!F50))),'Data Summary'!DW56="Yes"),OFFSET('Hygiene Data'!$F$9,0,10*ROW('Hygiene Data'!F50)),NA())</f>
        <v>#N/A</v>
      </c>
      <c r="BI56" s="99" t="e">
        <f ca="true">+IF(AND(ISNUMBER(OFFSET('Hygiene Data'!$G$5,0,10*ROW('Hygiene Data'!G50))),'Data Summary'!DX56="Yes"),OFFSET('Hygiene Data'!$G$5,0,10*ROW('Hygiene Data'!G50)),NA())</f>
        <v>#N/A</v>
      </c>
      <c r="BJ56" s="99" t="e">
        <f ca="true">+IF(AND(ISNUMBER(OFFSET('Hygiene Data'!$G$7,0,10*ROW('Hygiene Data'!G50))),'Data Summary'!DY56="Yes"),OFFSET('Hygiene Data'!$G$7,0,10*ROW('Hygiene Data'!G50)),NA())</f>
        <v>#N/A</v>
      </c>
      <c r="BK56" s="99" t="e">
        <f ca="true">+IF(AND(ISNUMBER(OFFSET('Hygiene Data'!$G$9,0,10*ROW('Hygiene Data'!G50))),'Data Summary'!DZ56="Yes"),OFFSET('Hygiene Data'!$G$9,0,10*ROW('Hygiene Data'!G50)),NA())</f>
        <v>#N/A</v>
      </c>
      <c r="BL56" s="99" t="e">
        <f ca="true">+IF(AND(ISNUMBER(OFFSET('Hygiene Data'!$H$5,0,10*ROW('Hygiene Data'!H50))),'Data Summary'!EA56="Yes"),OFFSET('Hygiene Data'!$H$5,0,10*ROW('Hygiene Data'!H50)),NA())</f>
        <v>#N/A</v>
      </c>
      <c r="BM56" s="99" t="e">
        <f ca="true">+IF(AND(ISNUMBER(OFFSET('Hygiene Data'!$H$7,0,10*ROW('Hygiene Data'!H50))),'Data Summary'!EB56="Yes"),OFFSET('Hygiene Data'!$H$7,0,10*ROW('Hygiene Data'!H50)),NA())</f>
        <v>#N/A</v>
      </c>
      <c r="BN56" s="99" t="e">
        <f ca="true">+IF(AND(ISNUMBER(OFFSET('Hygiene Data'!$H$9,0,10*ROW('Hygiene Data'!H50))),'Data Summary'!EC56="Yes"),OFFSET('Hygiene Data'!$H$9,0,10*ROW('Hygiene Data'!H50)),NA())</f>
        <v>#N/A</v>
      </c>
      <c r="BO56" s="99" t="e">
        <f ca="true">+IF(AND(ISNUMBER(OFFSET('Hygiene Data'!$I$5,0,10*ROW('Hygiene Data'!I50))),'Data Summary'!ED56="Yes"),OFFSET('Hygiene Data'!$I$5,0,10*ROW('Hygiene Data'!I50)),NA())</f>
        <v>#N/A</v>
      </c>
      <c r="BP56" s="99" t="e">
        <f ca="true">+IF(AND(ISNUMBER(OFFSET('Hygiene Data'!$I$7,0,10*ROW('Hygiene Data'!I50))),'Data Summary'!EE56="Yes"),OFFSET('Hygiene Data'!$I$7,0,10*ROW('Hygiene Data'!I50)),NA())</f>
        <v>#N/A</v>
      </c>
      <c r="BQ56" s="99" t="e">
        <f ca="true">+IF(AND(ISNUMBER(OFFSET('Hygiene Data'!$I$9,0,10*ROW('Hygiene Data'!I50))),'Data Summary'!EF56="Yes"),OFFSET('Hygiene Data'!$I$9,0,10*ROW('Hygiene Data'!I50)),NA())</f>
        <v>#N/A</v>
      </c>
    </row>
    <row xmlns:x14ac="http://schemas.microsoft.com/office/spreadsheetml/2009/9/ac" r="57" x14ac:dyDescent="0.2">
      <c r="A57" s="363" t="e">
        <f ca="true">+RIGHT('Data Summary'!A57,LEN('Data Summary'!A57)-9)</f>
        <v>#VALUE!</v>
      </c>
      <c r="B57" s="38" t="str">
        <f ca="true">+IF(ISTEXT('Data Summary'!B57),'Data Summary'!B57,"")</f>
        <v/>
      </c>
      <c r="C57" s="361" t="e">
        <f ca="true">+VALUE('Data Summary'!C57)</f>
        <v>#VALUE!</v>
      </c>
      <c r="D57" s="97" t="e">
        <f ca="true">+IF(AND(ISNUMBER(OFFSET('Water Data'!$D$4,0,10*ROW('Water Data'!D51))),'Data Summary'!BS57="Yes"),100-OFFSET('Water Data'!$D$4,0,10*ROW('Water Data'!D51)),NA())</f>
        <v>#N/A</v>
      </c>
      <c r="E57" s="97" t="e">
        <f ca="true">+IF(AND(ISNUMBER(OFFSET('Water Data'!$D$6,0,10*ROW('Water Data'!D51))),'Data Summary'!BT57="Yes"),OFFSET('Water Data'!$D$6,0,10*ROW('Water Data'!D51)),NA())</f>
        <v>#N/A</v>
      </c>
      <c r="F57" s="97" t="e">
        <f ca="true">+IF(AND(ISNUMBER(OFFSET('Water Data'!$D$9,0,10*ROW('Water Data'!D51))),'Data Summary'!BU57="Yes"),OFFSET('Water Data'!$D$9,0,10*ROW('Water Data'!D51)),NA())</f>
        <v>#N/A</v>
      </c>
      <c r="G57" s="97" t="e">
        <f ca="true">+IF(AND(ISNUMBER(OFFSET('Water Data'!$E$4,0,10*ROW('Water Data'!E51))),'Data Summary'!BV57="Yes"),100-OFFSET('Water Data'!$E$4,0,10*ROW('Water Data'!E51)),NA())</f>
        <v>#N/A</v>
      </c>
      <c r="H57" s="97" t="e">
        <f ca="true">+IF(AND(ISNUMBER(OFFSET('Water Data'!$E$6,0,10*ROW('Water Data'!E51))),'Data Summary'!BW57="Yes"),OFFSET('Water Data'!$E$6,0,10*ROW('Water Data'!E51)),NA())</f>
        <v>#N/A</v>
      </c>
      <c r="I57" s="97" t="e">
        <f ca="true">+IF(AND(ISNUMBER(OFFSET('Water Data'!$E$9,0,10*ROW('Water Data'!E51))),'Data Summary'!BX57="Yes"),OFFSET('Water Data'!$E$9,0,10*ROW('Water Data'!E51)),NA())</f>
        <v>#N/A</v>
      </c>
      <c r="J57" s="97" t="e">
        <f ca="true">+IF(AND(ISNUMBER(OFFSET('Water Data'!$F$4,0,10*ROW('Water Data'!F51))),'Data Summary'!BY57="Yes"),100-OFFSET('Water Data'!$F$4,0,10*ROW('Water Data'!F51)),NA())</f>
        <v>#N/A</v>
      </c>
      <c r="K57" s="97" t="e">
        <f ca="true">+IF(AND(ISNUMBER(OFFSET('Water Data'!$F$6,0,10*ROW('Water Data'!F51))),'Data Summary'!BZ57="Yes"),OFFSET('Water Data'!$F$6,0,10*ROW('Water Data'!F51)),NA())</f>
        <v>#N/A</v>
      </c>
      <c r="L57" s="97" t="e">
        <f ca="true">+IF(AND(ISNUMBER(OFFSET('Water Data'!$F$9,0,10*ROW('Water Data'!F51))),'Data Summary'!CA57="Yes"),OFFSET('Water Data'!$F$9,0,10*ROW('Water Data'!F51)),NA())</f>
        <v>#N/A</v>
      </c>
      <c r="M57" s="97" t="e">
        <f ca="true">+IF(AND(ISNUMBER(OFFSET('Water Data'!$G$4,0,10*ROW('Water Data'!G51))),'Data Summary'!CB57="Yes"),100-OFFSET('Water Data'!$G$4,0,10*ROW('Water Data'!G51)),NA())</f>
        <v>#N/A</v>
      </c>
      <c r="N57" s="97" t="e">
        <f ca="true">+IF(AND(ISNUMBER(OFFSET('Water Data'!$G$6,0,10*ROW('Water Data'!G51))),'Data Summary'!CC57="Yes"),OFFSET('Water Data'!$G$6,0,10*ROW('Water Data'!G51)),NA())</f>
        <v>#N/A</v>
      </c>
      <c r="O57" s="97" t="e">
        <f ca="true">+IF(AND(ISNUMBER(OFFSET('Water Data'!$G$9,0,10*ROW('Water Data'!G51))),'Data Summary'!CD57="Yes"),OFFSET('Water Data'!$G$9,0,10*ROW('Water Data'!G51)),NA())</f>
        <v>#N/A</v>
      </c>
      <c r="P57" s="97" t="e">
        <f ca="true">+IF(AND(ISNUMBER(OFFSET('Water Data'!$H$4,0,10*ROW('Water Data'!H51))),'Data Summary'!CE57="Yes"),100-OFFSET('Water Data'!$H$4,0,10*ROW('Water Data'!H51)),NA())</f>
        <v>#N/A</v>
      </c>
      <c r="Q57" s="97" t="e">
        <f ca="true">+IF(AND(ISNUMBER(OFFSET('Water Data'!$H$6,0,10*ROW('Water Data'!H51))),'Data Summary'!CF57="Yes"),OFFSET('Water Data'!$H$6,0,10*ROW('Water Data'!H51)),NA())</f>
        <v>#N/A</v>
      </c>
      <c r="R57" s="97" t="e">
        <f ca="true">+IF(AND(ISNUMBER(OFFSET('Water Data'!$H$9,0,10*ROW('Water Data'!H51))),'Data Summary'!CG57="Yes"),OFFSET('Water Data'!$H$9,0,10*ROW('Water Data'!H51)),NA())</f>
        <v>#N/A</v>
      </c>
      <c r="S57" s="97" t="e">
        <f ca="true">+IF(AND(ISNUMBER(OFFSET('Water Data'!$I$4,0,10*ROW('Water Data'!I51))),'Data Summary'!CH57="Yes"),100-OFFSET('Water Data'!$I$4,0,10*ROW('Water Data'!I51)),NA())</f>
        <v>#N/A</v>
      </c>
      <c r="T57" s="97" t="e">
        <f ca="true">+IF(AND(ISNUMBER(OFFSET('Water Data'!$I$6,0,10*ROW('Water Data'!I51))),'Data Summary'!CI57="Yes"),OFFSET('Water Data'!$I$6,0,10*ROW('Water Data'!I51)),NA())</f>
        <v>#N/A</v>
      </c>
      <c r="U57" s="97" t="e">
        <f ca="true">+IF(AND(ISNUMBER(OFFSET('Water Data'!$I$9,0,10*ROW('Water Data'!I51))),'Data Summary'!CJ57="Yes"),OFFSET('Water Data'!$I$9,0,10*ROW('Water Data'!I51)),NA())</f>
        <v>#N/A</v>
      </c>
      <c r="V57" s="98" t="e">
        <f ca="true">+IF(AND(ISNUMBER(OFFSET('Sanitation Data'!$D$4,0,10*ROW('Sanitation Data'!D51))),'Data Summary'!CK57="Yes"),100-OFFSET('Sanitation Data'!$D$4,0,10*ROW('Sanitation Data'!D51)),NA())</f>
        <v>#N/A</v>
      </c>
      <c r="W57" s="98" t="e">
        <f ca="true">+IF(AND(ISNUMBER(OFFSET('Sanitation Data'!$D$6,0,10*ROW('Sanitation Data'!D51))),'Data Summary'!CL57="Yes"),OFFSET('Sanitation Data'!$D$6,0,10*ROW('Sanitation Data'!D51)),NA())</f>
        <v>#N/A</v>
      </c>
      <c r="X57" s="98" t="e">
        <f ca="true">+IF(AND(ISNUMBER(OFFSET('Sanitation Data'!$D$10,0,10*ROW('Sanitation Data'!D51))),'Data Summary'!CM57="Yes"),OFFSET('Sanitation Data'!$D$10,0,10*ROW('Sanitation Data'!D51)),NA())</f>
        <v>#N/A</v>
      </c>
      <c r="Y57" s="98" t="e">
        <f ca="true">+IF(AND(ISNUMBER(OFFSET('Sanitation Data'!$D$11,0,10*ROW('Sanitation Data'!D51))),'Data Summary'!CN57="Yes"),OFFSET('Sanitation Data'!$D$11,0,10*ROW('Sanitation Data'!D51)),NA())</f>
        <v>#N/A</v>
      </c>
      <c r="Z57" s="98" t="e">
        <f ca="true">+IF(AND(ISNUMBER(OFFSET('Sanitation Data'!$D$12,0,10*ROW('Sanitation Data'!D51))),'Data Summary'!CO57="Yes"),OFFSET('Sanitation Data'!$D$12,0,10*ROW('Sanitation Data'!D51)),NA())</f>
        <v>#N/A</v>
      </c>
      <c r="AA57" s="98" t="e">
        <f ca="true">+IF(AND(ISNUMBER(OFFSET('Sanitation Data'!$E$4,0,10*ROW('Sanitation Data'!E51))),'Data Summary'!CP57="Yes"),100-OFFSET('Sanitation Data'!$E$4,0,10*ROW('Sanitation Data'!E51)),NA())</f>
        <v>#N/A</v>
      </c>
      <c r="AB57" s="98" t="e">
        <f ca="true">+IF(AND(ISNUMBER(OFFSET('Sanitation Data'!$E$6,0,10*ROW('Sanitation Data'!E51))),'Data Summary'!CQ57="Yes"),OFFSET('Sanitation Data'!$E$6,0,10*ROW('Sanitation Data'!E51)),NA())</f>
        <v>#N/A</v>
      </c>
      <c r="AC57" s="98" t="e">
        <f ca="true">+IF(AND(ISNUMBER(OFFSET('Sanitation Data'!$E$10,0,10*ROW('Sanitation Data'!E51))),'Data Summary'!CR57="Yes"),OFFSET('Sanitation Data'!$E$10,0,10*ROW('Sanitation Data'!E51)),NA())</f>
        <v>#N/A</v>
      </c>
      <c r="AD57" s="98" t="e">
        <f ca="true">+IF(AND(ISNUMBER(OFFSET('Sanitation Data'!$E$11,0,10*ROW('Sanitation Data'!E51))),'Data Summary'!CS57="Yes"),OFFSET('Sanitation Data'!$E$11,0,10*ROW('Sanitation Data'!E51)),NA())</f>
        <v>#N/A</v>
      </c>
      <c r="AE57" s="98" t="e">
        <f ca="true">+IF(AND(ISNUMBER(OFFSET('Sanitation Data'!$E$12,0,10*ROW('Sanitation Data'!E51))),'Data Summary'!CT57="Yes"),OFFSET('Sanitation Data'!$E$12,0,10*ROW('Sanitation Data'!E51)),NA())</f>
        <v>#N/A</v>
      </c>
      <c r="AF57" s="98" t="e">
        <f ca="true">+IF(AND(ISNUMBER(OFFSET('Sanitation Data'!$F$4,0,10*ROW('Sanitation Data'!F51))),'Data Summary'!CU57="Yes"),100-OFFSET('Sanitation Data'!$F$4,0,10*ROW('Sanitation Data'!F51)),NA())</f>
        <v>#N/A</v>
      </c>
      <c r="AG57" s="98" t="e">
        <f ca="true">+IF(AND(ISNUMBER(OFFSET('Sanitation Data'!$F$6,0,10*ROW('Sanitation Data'!F51))),'Data Summary'!CV57="Yes"),OFFSET('Sanitation Data'!$F$6,0,10*ROW('Sanitation Data'!F51)),NA())</f>
        <v>#N/A</v>
      </c>
      <c r="AH57" s="98" t="e">
        <f ca="true">+IF(AND(ISNUMBER(OFFSET('Sanitation Data'!$F$10,0,10*ROW('Sanitation Data'!F51))),'Data Summary'!CW57="Yes"),OFFSET('Sanitation Data'!$F$10,0,10*ROW('Sanitation Data'!F51)),NA())</f>
        <v>#N/A</v>
      </c>
      <c r="AI57" s="98" t="e">
        <f ca="true">+IF(AND(ISNUMBER(OFFSET('Sanitation Data'!$F$11,0,10*ROW('Sanitation Data'!F51))),'Data Summary'!CX57="Yes"),OFFSET('Sanitation Data'!$F$11,0,10*ROW('Sanitation Data'!F51)),NA())</f>
        <v>#N/A</v>
      </c>
      <c r="AJ57" s="98" t="e">
        <f ca="true">+IF(AND(ISNUMBER(OFFSET('Sanitation Data'!$F$12,0,10*ROW('Sanitation Data'!F51))),'Data Summary'!CY57="Yes"),OFFSET('Sanitation Data'!$F$12,0,10*ROW('Sanitation Data'!F51)),NA())</f>
        <v>#N/A</v>
      </c>
      <c r="AK57" s="98" t="e">
        <f ca="true">+IF(AND(ISNUMBER(OFFSET('Sanitation Data'!$G$4,0,10*ROW('Sanitation Data'!G51))),'Data Summary'!CZ57="Yes"),100-OFFSET('Sanitation Data'!$G$4,0,10*ROW('Sanitation Data'!G51)),NA())</f>
        <v>#N/A</v>
      </c>
      <c r="AL57" s="98" t="e">
        <f ca="true">+IF(AND(ISNUMBER(OFFSET('Sanitation Data'!$G$6,0,10*ROW('Sanitation Data'!G51))),'Data Summary'!DA57="Yes"),OFFSET('Sanitation Data'!$G$6,0,10*ROW('Sanitation Data'!G51)),NA())</f>
        <v>#N/A</v>
      </c>
      <c r="AM57" s="98" t="e">
        <f ca="true">+IF(AND(ISNUMBER(OFFSET('Sanitation Data'!$G$10,0,10*ROW('Sanitation Data'!G51))),'Data Summary'!DB57="Yes"),OFFSET('Sanitation Data'!$G$10,0,10*ROW('Sanitation Data'!G51)),NA())</f>
        <v>#N/A</v>
      </c>
      <c r="AN57" s="98" t="e">
        <f ca="true">+IF(AND(ISNUMBER(OFFSET('Sanitation Data'!$G$11,0,10*ROW('Sanitation Data'!G51))),'Data Summary'!DC57="Yes"),OFFSET('Sanitation Data'!$G$11,0,10*ROW('Sanitation Data'!G51)),NA())</f>
        <v>#N/A</v>
      </c>
      <c r="AO57" s="98" t="e">
        <f ca="true">+IF(AND(ISNUMBER(OFFSET('Sanitation Data'!$G$12,0,10*ROW('Sanitation Data'!G51))),'Data Summary'!DD57="Yes"),OFFSET('Sanitation Data'!$G$12,0,10*ROW('Sanitation Data'!G51)),NA())</f>
        <v>#N/A</v>
      </c>
      <c r="AP57" s="98" t="e">
        <f ca="true">+IF(AND(ISNUMBER(OFFSET('Sanitation Data'!$H$4,0,10*ROW('Sanitation Data'!H51))),'Data Summary'!DE57="Yes"),100-OFFSET('Sanitation Data'!$H$4,0,10*ROW('Sanitation Data'!H51)),NA())</f>
        <v>#N/A</v>
      </c>
      <c r="AQ57" s="98" t="e">
        <f ca="true">+IF(AND(ISNUMBER(OFFSET('Sanitation Data'!$H$6,0,10*ROW('Sanitation Data'!H51))),'Data Summary'!DF57="Yes"),OFFSET('Sanitation Data'!$H$6,0,10*ROW('Sanitation Data'!H51)),NA())</f>
        <v>#N/A</v>
      </c>
      <c r="AR57" s="98" t="e">
        <f ca="true">+IF(AND(ISNUMBER(OFFSET('Sanitation Data'!$H$10,0,10*ROW('Sanitation Data'!H51))),'Data Summary'!DG57="Yes"),OFFSET('Sanitation Data'!$H$10,0,10*ROW('Sanitation Data'!H51)),NA())</f>
        <v>#N/A</v>
      </c>
      <c r="AS57" s="98" t="e">
        <f ca="true">+IF(AND(ISNUMBER(OFFSET('Sanitation Data'!$H$11,0,10*ROW('Sanitation Data'!H51))),'Data Summary'!DH57="Yes"),OFFSET('Sanitation Data'!$H$11,0,10*ROW('Sanitation Data'!H51)),NA())</f>
        <v>#N/A</v>
      </c>
      <c r="AT57" s="98" t="e">
        <f ca="true">+IF(AND(ISNUMBER(OFFSET('Sanitation Data'!$H$12,0,10*ROW('Sanitation Data'!H51))),'Data Summary'!DI57="Yes"),OFFSET('Sanitation Data'!$H$12,0,10*ROW('Sanitation Data'!H51)),NA())</f>
        <v>#N/A</v>
      </c>
      <c r="AU57" s="98" t="e">
        <f ca="true">+IF(AND(ISNUMBER(OFFSET('Sanitation Data'!$I$4,0,10*ROW('Sanitation Data'!I51))),'Data Summary'!DJ57="Yes"),100-OFFSET('Sanitation Data'!$I$4,0,10*ROW('Sanitation Data'!I51)),NA())</f>
        <v>#N/A</v>
      </c>
      <c r="AV57" s="98" t="e">
        <f ca="true">+IF(AND(ISNUMBER(OFFSET('Sanitation Data'!$I$6,0,10*ROW('Sanitation Data'!I51))),'Data Summary'!DK57="Yes"),OFFSET('Sanitation Data'!$I$6,0,10*ROW('Sanitation Data'!I51)),NA())</f>
        <v>#N/A</v>
      </c>
      <c r="AW57" s="98" t="e">
        <f ca="true">+IF(AND(ISNUMBER(OFFSET('Sanitation Data'!$I$10,0,10*ROW('Sanitation Data'!I51))),'Data Summary'!DL57="Yes"),OFFSET('Sanitation Data'!$I$10,0,10*ROW('Sanitation Data'!I51)),NA())</f>
        <v>#N/A</v>
      </c>
      <c r="AX57" s="98" t="e">
        <f ca="true">+IF(AND(ISNUMBER(OFFSET('Sanitation Data'!$I$11,0,10*ROW('Sanitation Data'!I51))),'Data Summary'!DM57="Yes"),OFFSET('Sanitation Data'!$I$11,0,10*ROW('Sanitation Data'!I51)),NA())</f>
        <v>#N/A</v>
      </c>
      <c r="AY57" s="98" t="e">
        <f ca="true">+IF(AND(ISNUMBER(OFFSET('Sanitation Data'!$I$12,0,10*ROW('Sanitation Data'!I51))),'Data Summary'!DN57="Yes"),OFFSET('Sanitation Data'!$I$12,0,10*ROW('Sanitation Data'!I51)),NA())</f>
        <v>#N/A</v>
      </c>
      <c r="AZ57" s="99" t="e">
        <f ca="true">+IF(AND(ISNUMBER(OFFSET('Hygiene Data'!$D$5,0,10*ROW('Hygiene Data'!D51))),'Data Summary'!DO57="Yes"),OFFSET('Hygiene Data'!$D$5,0,10*ROW('Hygiene Data'!D51)),NA())</f>
        <v>#N/A</v>
      </c>
      <c r="BA57" s="99" t="e">
        <f ca="true">+IF(AND(ISNUMBER(OFFSET('Hygiene Data'!$D$7,0,10*ROW('Hygiene Data'!D51))),'Data Summary'!DP57="Yes"),OFFSET('Hygiene Data'!$D$7,0,10*ROW('Hygiene Data'!D51)),NA())</f>
        <v>#N/A</v>
      </c>
      <c r="BB57" s="99" t="e">
        <f ca="true">+IF(AND(ISNUMBER(OFFSET('Hygiene Data'!$D$9,0,10*ROW('Hygiene Data'!D51))),'Data Summary'!DQ57="Yes"),OFFSET('Hygiene Data'!$D$9,0,10*ROW('Hygiene Data'!D51)),NA())</f>
        <v>#N/A</v>
      </c>
      <c r="BC57" s="99" t="e">
        <f ca="true">+IF(AND(ISNUMBER(OFFSET('Hygiene Data'!$E$5,0,10*ROW('Hygiene Data'!E51))),'Data Summary'!DR57="Yes"),OFFSET('Hygiene Data'!$E$5,0,10*ROW('Hygiene Data'!E51)),NA())</f>
        <v>#N/A</v>
      </c>
      <c r="BD57" s="99" t="e">
        <f ca="true">+IF(AND(ISNUMBER(OFFSET('Hygiene Data'!$E$7,0,10*ROW('Hygiene Data'!E51))),'Data Summary'!DS57="Yes"),OFFSET('Hygiene Data'!$E$7,0,10*ROW('Hygiene Data'!E51)),NA())</f>
        <v>#N/A</v>
      </c>
      <c r="BE57" s="99" t="e">
        <f ca="true">+IF(AND(ISNUMBER(OFFSET('Hygiene Data'!$E$9,0,10*ROW('Hygiene Data'!E51))),'Data Summary'!DT57="Yes"),OFFSET('Hygiene Data'!$E$9,0,10*ROW('Hygiene Data'!E51)),NA())</f>
        <v>#N/A</v>
      </c>
      <c r="BF57" s="99" t="e">
        <f ca="true">+IF(AND(ISNUMBER(OFFSET('Hygiene Data'!$F$5,0,10*ROW('Hygiene Data'!F51))),'Data Summary'!DU57="Yes"),OFFSET('Hygiene Data'!$F$5,0,10*ROW('Hygiene Data'!F51)),NA())</f>
        <v>#N/A</v>
      </c>
      <c r="BG57" s="99" t="e">
        <f ca="true">+IF(AND(ISNUMBER(OFFSET('Hygiene Data'!$F$7,0,10*ROW('Hygiene Data'!F51))),'Data Summary'!DV57="Yes"),OFFSET('Hygiene Data'!$F$7,0,10*ROW('Hygiene Data'!F51)),NA())</f>
        <v>#N/A</v>
      </c>
      <c r="BH57" s="99" t="e">
        <f ca="true">+IF(AND(ISNUMBER(OFFSET('Hygiene Data'!$F$9,0,10*ROW('Hygiene Data'!F51))),'Data Summary'!DW57="Yes"),OFFSET('Hygiene Data'!$F$9,0,10*ROW('Hygiene Data'!F51)),NA())</f>
        <v>#N/A</v>
      </c>
      <c r="BI57" s="99" t="e">
        <f ca="true">+IF(AND(ISNUMBER(OFFSET('Hygiene Data'!$G$5,0,10*ROW('Hygiene Data'!G51))),'Data Summary'!DX57="Yes"),OFFSET('Hygiene Data'!$G$5,0,10*ROW('Hygiene Data'!G51)),NA())</f>
        <v>#N/A</v>
      </c>
      <c r="BJ57" s="99" t="e">
        <f ca="true">+IF(AND(ISNUMBER(OFFSET('Hygiene Data'!$G$7,0,10*ROW('Hygiene Data'!G51))),'Data Summary'!DY57="Yes"),OFFSET('Hygiene Data'!$G$7,0,10*ROW('Hygiene Data'!G51)),NA())</f>
        <v>#N/A</v>
      </c>
      <c r="BK57" s="99" t="e">
        <f ca="true">+IF(AND(ISNUMBER(OFFSET('Hygiene Data'!$G$9,0,10*ROW('Hygiene Data'!G51))),'Data Summary'!DZ57="Yes"),OFFSET('Hygiene Data'!$G$9,0,10*ROW('Hygiene Data'!G51)),NA())</f>
        <v>#N/A</v>
      </c>
      <c r="BL57" s="99" t="e">
        <f ca="true">+IF(AND(ISNUMBER(OFFSET('Hygiene Data'!$H$5,0,10*ROW('Hygiene Data'!H51))),'Data Summary'!EA57="Yes"),OFFSET('Hygiene Data'!$H$5,0,10*ROW('Hygiene Data'!H51)),NA())</f>
        <v>#N/A</v>
      </c>
      <c r="BM57" s="99" t="e">
        <f ca="true">+IF(AND(ISNUMBER(OFFSET('Hygiene Data'!$H$7,0,10*ROW('Hygiene Data'!H51))),'Data Summary'!EB57="Yes"),OFFSET('Hygiene Data'!$H$7,0,10*ROW('Hygiene Data'!H51)),NA())</f>
        <v>#N/A</v>
      </c>
      <c r="BN57" s="99" t="e">
        <f ca="true">+IF(AND(ISNUMBER(OFFSET('Hygiene Data'!$H$9,0,10*ROW('Hygiene Data'!H51))),'Data Summary'!EC57="Yes"),OFFSET('Hygiene Data'!$H$9,0,10*ROW('Hygiene Data'!H51)),NA())</f>
        <v>#N/A</v>
      </c>
      <c r="BO57" s="99" t="e">
        <f ca="true">+IF(AND(ISNUMBER(OFFSET('Hygiene Data'!$I$5,0,10*ROW('Hygiene Data'!I51))),'Data Summary'!ED57="Yes"),OFFSET('Hygiene Data'!$I$5,0,10*ROW('Hygiene Data'!I51)),NA())</f>
        <v>#N/A</v>
      </c>
      <c r="BP57" s="99" t="e">
        <f ca="true">+IF(AND(ISNUMBER(OFFSET('Hygiene Data'!$I$7,0,10*ROW('Hygiene Data'!I51))),'Data Summary'!EE57="Yes"),OFFSET('Hygiene Data'!$I$7,0,10*ROW('Hygiene Data'!I51)),NA())</f>
        <v>#N/A</v>
      </c>
      <c r="BQ57" s="99" t="e">
        <f ca="true">+IF(AND(ISNUMBER(OFFSET('Hygiene Data'!$I$9,0,10*ROW('Hygiene Data'!I51))),'Data Summary'!EF57="Yes"),OFFSET('Hygiene Data'!$I$9,0,10*ROW('Hygiene Data'!I51)),NA())</f>
        <v>#N/A</v>
      </c>
    </row>
    <row xmlns:x14ac="http://schemas.microsoft.com/office/spreadsheetml/2009/9/ac" r="58" x14ac:dyDescent="0.2">
      <c r="A58" s="363" t="e">
        <f ca="true">+RIGHT('Data Summary'!A58,LEN('Data Summary'!A58)-9)</f>
        <v>#VALUE!</v>
      </c>
      <c r="B58" s="38" t="str">
        <f ca="true">+IF(ISTEXT('Data Summary'!B58),'Data Summary'!B58,"")</f>
        <v/>
      </c>
      <c r="C58" s="361" t="e">
        <f ca="true">+VALUE('Data Summary'!C58)</f>
        <v>#VALUE!</v>
      </c>
      <c r="D58" s="97" t="e">
        <f ca="true">+IF(AND(ISNUMBER(OFFSET('Water Data'!$D$4,0,10*ROW('Water Data'!D52))),'Data Summary'!BS58="Yes"),100-OFFSET('Water Data'!$D$4,0,10*ROW('Water Data'!D52)),NA())</f>
        <v>#N/A</v>
      </c>
      <c r="E58" s="97" t="e">
        <f ca="true">+IF(AND(ISNUMBER(OFFSET('Water Data'!$D$6,0,10*ROW('Water Data'!D52))),'Data Summary'!BT58="Yes"),OFFSET('Water Data'!$D$6,0,10*ROW('Water Data'!D52)),NA())</f>
        <v>#N/A</v>
      </c>
      <c r="F58" s="97" t="e">
        <f ca="true">+IF(AND(ISNUMBER(OFFSET('Water Data'!$D$9,0,10*ROW('Water Data'!D52))),'Data Summary'!BU58="Yes"),OFFSET('Water Data'!$D$9,0,10*ROW('Water Data'!D52)),NA())</f>
        <v>#N/A</v>
      </c>
      <c r="G58" s="97" t="e">
        <f ca="true">+IF(AND(ISNUMBER(OFFSET('Water Data'!$E$4,0,10*ROW('Water Data'!E52))),'Data Summary'!BV58="Yes"),100-OFFSET('Water Data'!$E$4,0,10*ROW('Water Data'!E52)),NA())</f>
        <v>#N/A</v>
      </c>
      <c r="H58" s="97" t="e">
        <f ca="true">+IF(AND(ISNUMBER(OFFSET('Water Data'!$E$6,0,10*ROW('Water Data'!E52))),'Data Summary'!BW58="Yes"),OFFSET('Water Data'!$E$6,0,10*ROW('Water Data'!E52)),NA())</f>
        <v>#N/A</v>
      </c>
      <c r="I58" s="97" t="e">
        <f ca="true">+IF(AND(ISNUMBER(OFFSET('Water Data'!$E$9,0,10*ROW('Water Data'!E52))),'Data Summary'!BX58="Yes"),OFFSET('Water Data'!$E$9,0,10*ROW('Water Data'!E52)),NA())</f>
        <v>#N/A</v>
      </c>
      <c r="J58" s="97" t="e">
        <f ca="true">+IF(AND(ISNUMBER(OFFSET('Water Data'!$F$4,0,10*ROW('Water Data'!F52))),'Data Summary'!BY58="Yes"),100-OFFSET('Water Data'!$F$4,0,10*ROW('Water Data'!F52)),NA())</f>
        <v>#N/A</v>
      </c>
      <c r="K58" s="97" t="e">
        <f ca="true">+IF(AND(ISNUMBER(OFFSET('Water Data'!$F$6,0,10*ROW('Water Data'!F52))),'Data Summary'!BZ58="Yes"),OFFSET('Water Data'!$F$6,0,10*ROW('Water Data'!F52)),NA())</f>
        <v>#N/A</v>
      </c>
      <c r="L58" s="97" t="e">
        <f ca="true">+IF(AND(ISNUMBER(OFFSET('Water Data'!$F$9,0,10*ROW('Water Data'!F52))),'Data Summary'!CA58="Yes"),OFFSET('Water Data'!$F$9,0,10*ROW('Water Data'!F52)),NA())</f>
        <v>#N/A</v>
      </c>
      <c r="M58" s="97" t="e">
        <f ca="true">+IF(AND(ISNUMBER(OFFSET('Water Data'!$G$4,0,10*ROW('Water Data'!G52))),'Data Summary'!CB58="Yes"),100-OFFSET('Water Data'!$G$4,0,10*ROW('Water Data'!G52)),NA())</f>
        <v>#N/A</v>
      </c>
      <c r="N58" s="97" t="e">
        <f ca="true">+IF(AND(ISNUMBER(OFFSET('Water Data'!$G$6,0,10*ROW('Water Data'!G52))),'Data Summary'!CC58="Yes"),OFFSET('Water Data'!$G$6,0,10*ROW('Water Data'!G52)),NA())</f>
        <v>#N/A</v>
      </c>
      <c r="O58" s="97" t="e">
        <f ca="true">+IF(AND(ISNUMBER(OFFSET('Water Data'!$G$9,0,10*ROW('Water Data'!G52))),'Data Summary'!CD58="Yes"),OFFSET('Water Data'!$G$9,0,10*ROW('Water Data'!G52)),NA())</f>
        <v>#N/A</v>
      </c>
      <c r="P58" s="97" t="e">
        <f ca="true">+IF(AND(ISNUMBER(OFFSET('Water Data'!$H$4,0,10*ROW('Water Data'!H52))),'Data Summary'!CE58="Yes"),100-OFFSET('Water Data'!$H$4,0,10*ROW('Water Data'!H52)),NA())</f>
        <v>#N/A</v>
      </c>
      <c r="Q58" s="97" t="e">
        <f ca="true">+IF(AND(ISNUMBER(OFFSET('Water Data'!$H$6,0,10*ROW('Water Data'!H52))),'Data Summary'!CF58="Yes"),OFFSET('Water Data'!$H$6,0,10*ROW('Water Data'!H52)),NA())</f>
        <v>#N/A</v>
      </c>
      <c r="R58" s="97" t="e">
        <f ca="true">+IF(AND(ISNUMBER(OFFSET('Water Data'!$H$9,0,10*ROW('Water Data'!H52))),'Data Summary'!CG58="Yes"),OFFSET('Water Data'!$H$9,0,10*ROW('Water Data'!H52)),NA())</f>
        <v>#N/A</v>
      </c>
      <c r="S58" s="97" t="e">
        <f ca="true">+IF(AND(ISNUMBER(OFFSET('Water Data'!$I$4,0,10*ROW('Water Data'!I52))),'Data Summary'!CH58="Yes"),100-OFFSET('Water Data'!$I$4,0,10*ROW('Water Data'!I52)),NA())</f>
        <v>#N/A</v>
      </c>
      <c r="T58" s="97" t="e">
        <f ca="true">+IF(AND(ISNUMBER(OFFSET('Water Data'!$I$6,0,10*ROW('Water Data'!I52))),'Data Summary'!CI58="Yes"),OFFSET('Water Data'!$I$6,0,10*ROW('Water Data'!I52)),NA())</f>
        <v>#N/A</v>
      </c>
      <c r="U58" s="97" t="e">
        <f ca="true">+IF(AND(ISNUMBER(OFFSET('Water Data'!$I$9,0,10*ROW('Water Data'!I52))),'Data Summary'!CJ58="Yes"),OFFSET('Water Data'!$I$9,0,10*ROW('Water Data'!I52)),NA())</f>
        <v>#N/A</v>
      </c>
      <c r="V58" s="98" t="e">
        <f ca="true">+IF(AND(ISNUMBER(OFFSET('Sanitation Data'!$D$4,0,10*ROW('Sanitation Data'!D52))),'Data Summary'!CK58="Yes"),100-OFFSET('Sanitation Data'!$D$4,0,10*ROW('Sanitation Data'!D52)),NA())</f>
        <v>#N/A</v>
      </c>
      <c r="W58" s="98" t="e">
        <f ca="true">+IF(AND(ISNUMBER(OFFSET('Sanitation Data'!$D$6,0,10*ROW('Sanitation Data'!D52))),'Data Summary'!CL58="Yes"),OFFSET('Sanitation Data'!$D$6,0,10*ROW('Sanitation Data'!D52)),NA())</f>
        <v>#N/A</v>
      </c>
      <c r="X58" s="98" t="e">
        <f ca="true">+IF(AND(ISNUMBER(OFFSET('Sanitation Data'!$D$10,0,10*ROW('Sanitation Data'!D52))),'Data Summary'!CM58="Yes"),OFFSET('Sanitation Data'!$D$10,0,10*ROW('Sanitation Data'!D52)),NA())</f>
        <v>#N/A</v>
      </c>
      <c r="Y58" s="98" t="e">
        <f ca="true">+IF(AND(ISNUMBER(OFFSET('Sanitation Data'!$D$11,0,10*ROW('Sanitation Data'!D52))),'Data Summary'!CN58="Yes"),OFFSET('Sanitation Data'!$D$11,0,10*ROW('Sanitation Data'!D52)),NA())</f>
        <v>#N/A</v>
      </c>
      <c r="Z58" s="98" t="e">
        <f ca="true">+IF(AND(ISNUMBER(OFFSET('Sanitation Data'!$D$12,0,10*ROW('Sanitation Data'!D52))),'Data Summary'!CO58="Yes"),OFFSET('Sanitation Data'!$D$12,0,10*ROW('Sanitation Data'!D52)),NA())</f>
        <v>#N/A</v>
      </c>
      <c r="AA58" s="98" t="e">
        <f ca="true">+IF(AND(ISNUMBER(OFFSET('Sanitation Data'!$E$4,0,10*ROW('Sanitation Data'!E52))),'Data Summary'!CP58="Yes"),100-OFFSET('Sanitation Data'!$E$4,0,10*ROW('Sanitation Data'!E52)),NA())</f>
        <v>#N/A</v>
      </c>
      <c r="AB58" s="98" t="e">
        <f ca="true">+IF(AND(ISNUMBER(OFFSET('Sanitation Data'!$E$6,0,10*ROW('Sanitation Data'!E52))),'Data Summary'!CQ58="Yes"),OFFSET('Sanitation Data'!$E$6,0,10*ROW('Sanitation Data'!E52)),NA())</f>
        <v>#N/A</v>
      </c>
      <c r="AC58" s="98" t="e">
        <f ca="true">+IF(AND(ISNUMBER(OFFSET('Sanitation Data'!$E$10,0,10*ROW('Sanitation Data'!E52))),'Data Summary'!CR58="Yes"),OFFSET('Sanitation Data'!$E$10,0,10*ROW('Sanitation Data'!E52)),NA())</f>
        <v>#N/A</v>
      </c>
      <c r="AD58" s="98" t="e">
        <f ca="true">+IF(AND(ISNUMBER(OFFSET('Sanitation Data'!$E$11,0,10*ROW('Sanitation Data'!E52))),'Data Summary'!CS58="Yes"),OFFSET('Sanitation Data'!$E$11,0,10*ROW('Sanitation Data'!E52)),NA())</f>
        <v>#N/A</v>
      </c>
      <c r="AE58" s="98" t="e">
        <f ca="true">+IF(AND(ISNUMBER(OFFSET('Sanitation Data'!$E$12,0,10*ROW('Sanitation Data'!E52))),'Data Summary'!CT58="Yes"),OFFSET('Sanitation Data'!$E$12,0,10*ROW('Sanitation Data'!E52)),NA())</f>
        <v>#N/A</v>
      </c>
      <c r="AF58" s="98" t="e">
        <f ca="true">+IF(AND(ISNUMBER(OFFSET('Sanitation Data'!$F$4,0,10*ROW('Sanitation Data'!F52))),'Data Summary'!CU58="Yes"),100-OFFSET('Sanitation Data'!$F$4,0,10*ROW('Sanitation Data'!F52)),NA())</f>
        <v>#N/A</v>
      </c>
      <c r="AG58" s="98" t="e">
        <f ca="true">+IF(AND(ISNUMBER(OFFSET('Sanitation Data'!$F$6,0,10*ROW('Sanitation Data'!F52))),'Data Summary'!CV58="Yes"),OFFSET('Sanitation Data'!$F$6,0,10*ROW('Sanitation Data'!F52)),NA())</f>
        <v>#N/A</v>
      </c>
      <c r="AH58" s="98" t="e">
        <f ca="true">+IF(AND(ISNUMBER(OFFSET('Sanitation Data'!$F$10,0,10*ROW('Sanitation Data'!F52))),'Data Summary'!CW58="Yes"),OFFSET('Sanitation Data'!$F$10,0,10*ROW('Sanitation Data'!F52)),NA())</f>
        <v>#N/A</v>
      </c>
      <c r="AI58" s="98" t="e">
        <f ca="true">+IF(AND(ISNUMBER(OFFSET('Sanitation Data'!$F$11,0,10*ROW('Sanitation Data'!F52))),'Data Summary'!CX58="Yes"),OFFSET('Sanitation Data'!$F$11,0,10*ROW('Sanitation Data'!F52)),NA())</f>
        <v>#N/A</v>
      </c>
      <c r="AJ58" s="98" t="e">
        <f ca="true">+IF(AND(ISNUMBER(OFFSET('Sanitation Data'!$F$12,0,10*ROW('Sanitation Data'!F52))),'Data Summary'!CY58="Yes"),OFFSET('Sanitation Data'!$F$12,0,10*ROW('Sanitation Data'!F52)),NA())</f>
        <v>#N/A</v>
      </c>
      <c r="AK58" s="98" t="e">
        <f ca="true">+IF(AND(ISNUMBER(OFFSET('Sanitation Data'!$G$4,0,10*ROW('Sanitation Data'!G52))),'Data Summary'!CZ58="Yes"),100-OFFSET('Sanitation Data'!$G$4,0,10*ROW('Sanitation Data'!G52)),NA())</f>
        <v>#N/A</v>
      </c>
      <c r="AL58" s="98" t="e">
        <f ca="true">+IF(AND(ISNUMBER(OFFSET('Sanitation Data'!$G$6,0,10*ROW('Sanitation Data'!G52))),'Data Summary'!DA58="Yes"),OFFSET('Sanitation Data'!$G$6,0,10*ROW('Sanitation Data'!G52)),NA())</f>
        <v>#N/A</v>
      </c>
      <c r="AM58" s="98" t="e">
        <f ca="true">+IF(AND(ISNUMBER(OFFSET('Sanitation Data'!$G$10,0,10*ROW('Sanitation Data'!G52))),'Data Summary'!DB58="Yes"),OFFSET('Sanitation Data'!$G$10,0,10*ROW('Sanitation Data'!G52)),NA())</f>
        <v>#N/A</v>
      </c>
      <c r="AN58" s="98" t="e">
        <f ca="true">+IF(AND(ISNUMBER(OFFSET('Sanitation Data'!$G$11,0,10*ROW('Sanitation Data'!G52))),'Data Summary'!DC58="Yes"),OFFSET('Sanitation Data'!$G$11,0,10*ROW('Sanitation Data'!G52)),NA())</f>
        <v>#N/A</v>
      </c>
      <c r="AO58" s="98" t="e">
        <f ca="true">+IF(AND(ISNUMBER(OFFSET('Sanitation Data'!$G$12,0,10*ROW('Sanitation Data'!G52))),'Data Summary'!DD58="Yes"),OFFSET('Sanitation Data'!$G$12,0,10*ROW('Sanitation Data'!G52)),NA())</f>
        <v>#N/A</v>
      </c>
      <c r="AP58" s="98" t="e">
        <f ca="true">+IF(AND(ISNUMBER(OFFSET('Sanitation Data'!$H$4,0,10*ROW('Sanitation Data'!H52))),'Data Summary'!DE58="Yes"),100-OFFSET('Sanitation Data'!$H$4,0,10*ROW('Sanitation Data'!H52)),NA())</f>
        <v>#N/A</v>
      </c>
      <c r="AQ58" s="98" t="e">
        <f ca="true">+IF(AND(ISNUMBER(OFFSET('Sanitation Data'!$H$6,0,10*ROW('Sanitation Data'!H52))),'Data Summary'!DF58="Yes"),OFFSET('Sanitation Data'!$H$6,0,10*ROW('Sanitation Data'!H52)),NA())</f>
        <v>#N/A</v>
      </c>
      <c r="AR58" s="98" t="e">
        <f ca="true">+IF(AND(ISNUMBER(OFFSET('Sanitation Data'!$H$10,0,10*ROW('Sanitation Data'!H52))),'Data Summary'!DG58="Yes"),OFFSET('Sanitation Data'!$H$10,0,10*ROW('Sanitation Data'!H52)),NA())</f>
        <v>#N/A</v>
      </c>
      <c r="AS58" s="98" t="e">
        <f ca="true">+IF(AND(ISNUMBER(OFFSET('Sanitation Data'!$H$11,0,10*ROW('Sanitation Data'!H52))),'Data Summary'!DH58="Yes"),OFFSET('Sanitation Data'!$H$11,0,10*ROW('Sanitation Data'!H52)),NA())</f>
        <v>#N/A</v>
      </c>
      <c r="AT58" s="98" t="e">
        <f ca="true">+IF(AND(ISNUMBER(OFFSET('Sanitation Data'!$H$12,0,10*ROW('Sanitation Data'!H52))),'Data Summary'!DI58="Yes"),OFFSET('Sanitation Data'!$H$12,0,10*ROW('Sanitation Data'!H52)),NA())</f>
        <v>#N/A</v>
      </c>
      <c r="AU58" s="98" t="e">
        <f ca="true">+IF(AND(ISNUMBER(OFFSET('Sanitation Data'!$I$4,0,10*ROW('Sanitation Data'!I52))),'Data Summary'!DJ58="Yes"),100-OFFSET('Sanitation Data'!$I$4,0,10*ROW('Sanitation Data'!I52)),NA())</f>
        <v>#N/A</v>
      </c>
      <c r="AV58" s="98" t="e">
        <f ca="true">+IF(AND(ISNUMBER(OFFSET('Sanitation Data'!$I$6,0,10*ROW('Sanitation Data'!I52))),'Data Summary'!DK58="Yes"),OFFSET('Sanitation Data'!$I$6,0,10*ROW('Sanitation Data'!I52)),NA())</f>
        <v>#N/A</v>
      </c>
      <c r="AW58" s="98" t="e">
        <f ca="true">+IF(AND(ISNUMBER(OFFSET('Sanitation Data'!$I$10,0,10*ROW('Sanitation Data'!I52))),'Data Summary'!DL58="Yes"),OFFSET('Sanitation Data'!$I$10,0,10*ROW('Sanitation Data'!I52)),NA())</f>
        <v>#N/A</v>
      </c>
      <c r="AX58" s="98" t="e">
        <f ca="true">+IF(AND(ISNUMBER(OFFSET('Sanitation Data'!$I$11,0,10*ROW('Sanitation Data'!I52))),'Data Summary'!DM58="Yes"),OFFSET('Sanitation Data'!$I$11,0,10*ROW('Sanitation Data'!I52)),NA())</f>
        <v>#N/A</v>
      </c>
      <c r="AY58" s="98" t="e">
        <f ca="true">+IF(AND(ISNUMBER(OFFSET('Sanitation Data'!$I$12,0,10*ROW('Sanitation Data'!I52))),'Data Summary'!DN58="Yes"),OFFSET('Sanitation Data'!$I$12,0,10*ROW('Sanitation Data'!I52)),NA())</f>
        <v>#N/A</v>
      </c>
      <c r="AZ58" s="99" t="e">
        <f ca="true">+IF(AND(ISNUMBER(OFFSET('Hygiene Data'!$D$5,0,10*ROW('Hygiene Data'!D52))),'Data Summary'!DO58="Yes"),OFFSET('Hygiene Data'!$D$5,0,10*ROW('Hygiene Data'!D52)),NA())</f>
        <v>#N/A</v>
      </c>
      <c r="BA58" s="99" t="e">
        <f ca="true">+IF(AND(ISNUMBER(OFFSET('Hygiene Data'!$D$7,0,10*ROW('Hygiene Data'!D52))),'Data Summary'!DP58="Yes"),OFFSET('Hygiene Data'!$D$7,0,10*ROW('Hygiene Data'!D52)),NA())</f>
        <v>#N/A</v>
      </c>
      <c r="BB58" s="99" t="e">
        <f ca="true">+IF(AND(ISNUMBER(OFFSET('Hygiene Data'!$D$9,0,10*ROW('Hygiene Data'!D52))),'Data Summary'!DQ58="Yes"),OFFSET('Hygiene Data'!$D$9,0,10*ROW('Hygiene Data'!D52)),NA())</f>
        <v>#N/A</v>
      </c>
      <c r="BC58" s="99" t="e">
        <f ca="true">+IF(AND(ISNUMBER(OFFSET('Hygiene Data'!$E$5,0,10*ROW('Hygiene Data'!E52))),'Data Summary'!DR58="Yes"),OFFSET('Hygiene Data'!$E$5,0,10*ROW('Hygiene Data'!E52)),NA())</f>
        <v>#N/A</v>
      </c>
      <c r="BD58" s="99" t="e">
        <f ca="true">+IF(AND(ISNUMBER(OFFSET('Hygiene Data'!$E$7,0,10*ROW('Hygiene Data'!E52))),'Data Summary'!DS58="Yes"),OFFSET('Hygiene Data'!$E$7,0,10*ROW('Hygiene Data'!E52)),NA())</f>
        <v>#N/A</v>
      </c>
      <c r="BE58" s="99" t="e">
        <f ca="true">+IF(AND(ISNUMBER(OFFSET('Hygiene Data'!$E$9,0,10*ROW('Hygiene Data'!E52))),'Data Summary'!DT58="Yes"),OFFSET('Hygiene Data'!$E$9,0,10*ROW('Hygiene Data'!E52)),NA())</f>
        <v>#N/A</v>
      </c>
      <c r="BF58" s="99" t="e">
        <f ca="true">+IF(AND(ISNUMBER(OFFSET('Hygiene Data'!$F$5,0,10*ROW('Hygiene Data'!F52))),'Data Summary'!DU58="Yes"),OFFSET('Hygiene Data'!$F$5,0,10*ROW('Hygiene Data'!F52)),NA())</f>
        <v>#N/A</v>
      </c>
      <c r="BG58" s="99" t="e">
        <f ca="true">+IF(AND(ISNUMBER(OFFSET('Hygiene Data'!$F$7,0,10*ROW('Hygiene Data'!F52))),'Data Summary'!DV58="Yes"),OFFSET('Hygiene Data'!$F$7,0,10*ROW('Hygiene Data'!F52)),NA())</f>
        <v>#N/A</v>
      </c>
      <c r="BH58" s="99" t="e">
        <f ca="true">+IF(AND(ISNUMBER(OFFSET('Hygiene Data'!$F$9,0,10*ROW('Hygiene Data'!F52))),'Data Summary'!DW58="Yes"),OFFSET('Hygiene Data'!$F$9,0,10*ROW('Hygiene Data'!F52)),NA())</f>
        <v>#N/A</v>
      </c>
      <c r="BI58" s="99" t="e">
        <f ca="true">+IF(AND(ISNUMBER(OFFSET('Hygiene Data'!$G$5,0,10*ROW('Hygiene Data'!G52))),'Data Summary'!DX58="Yes"),OFFSET('Hygiene Data'!$G$5,0,10*ROW('Hygiene Data'!G52)),NA())</f>
        <v>#N/A</v>
      </c>
      <c r="BJ58" s="99" t="e">
        <f ca="true">+IF(AND(ISNUMBER(OFFSET('Hygiene Data'!$G$7,0,10*ROW('Hygiene Data'!G52))),'Data Summary'!DY58="Yes"),OFFSET('Hygiene Data'!$G$7,0,10*ROW('Hygiene Data'!G52)),NA())</f>
        <v>#N/A</v>
      </c>
      <c r="BK58" s="99" t="e">
        <f ca="true">+IF(AND(ISNUMBER(OFFSET('Hygiene Data'!$G$9,0,10*ROW('Hygiene Data'!G52))),'Data Summary'!DZ58="Yes"),OFFSET('Hygiene Data'!$G$9,0,10*ROW('Hygiene Data'!G52)),NA())</f>
        <v>#N/A</v>
      </c>
      <c r="BL58" s="99" t="e">
        <f ca="true">+IF(AND(ISNUMBER(OFFSET('Hygiene Data'!$H$5,0,10*ROW('Hygiene Data'!H52))),'Data Summary'!EA58="Yes"),OFFSET('Hygiene Data'!$H$5,0,10*ROW('Hygiene Data'!H52)),NA())</f>
        <v>#N/A</v>
      </c>
      <c r="BM58" s="99" t="e">
        <f ca="true">+IF(AND(ISNUMBER(OFFSET('Hygiene Data'!$H$7,0,10*ROW('Hygiene Data'!H52))),'Data Summary'!EB58="Yes"),OFFSET('Hygiene Data'!$H$7,0,10*ROW('Hygiene Data'!H52)),NA())</f>
        <v>#N/A</v>
      </c>
      <c r="BN58" s="99" t="e">
        <f ca="true">+IF(AND(ISNUMBER(OFFSET('Hygiene Data'!$H$9,0,10*ROW('Hygiene Data'!H52))),'Data Summary'!EC58="Yes"),OFFSET('Hygiene Data'!$H$9,0,10*ROW('Hygiene Data'!H52)),NA())</f>
        <v>#N/A</v>
      </c>
      <c r="BO58" s="99" t="e">
        <f ca="true">+IF(AND(ISNUMBER(OFFSET('Hygiene Data'!$I$5,0,10*ROW('Hygiene Data'!I52))),'Data Summary'!ED58="Yes"),OFFSET('Hygiene Data'!$I$5,0,10*ROW('Hygiene Data'!I52)),NA())</f>
        <v>#N/A</v>
      </c>
      <c r="BP58" s="99" t="e">
        <f ca="true">+IF(AND(ISNUMBER(OFFSET('Hygiene Data'!$I$7,0,10*ROW('Hygiene Data'!I52))),'Data Summary'!EE58="Yes"),OFFSET('Hygiene Data'!$I$7,0,10*ROW('Hygiene Data'!I52)),NA())</f>
        <v>#N/A</v>
      </c>
      <c r="BQ58" s="99" t="e">
        <f ca="true">+IF(AND(ISNUMBER(OFFSET('Hygiene Data'!$I$9,0,10*ROW('Hygiene Data'!I52))),'Data Summary'!EF58="Yes"),OFFSET('Hygiene Data'!$I$9,0,10*ROW('Hygiene Data'!I52)),NA())</f>
        <v>#N/A</v>
      </c>
    </row>
    <row xmlns:x14ac="http://schemas.microsoft.com/office/spreadsheetml/2009/9/ac" r="59" x14ac:dyDescent="0.2">
      <c r="A59" s="363" t="e">
        <f ca="true">+RIGHT('Data Summary'!A59,LEN('Data Summary'!A59)-9)</f>
        <v>#VALUE!</v>
      </c>
      <c r="B59" s="38" t="str">
        <f ca="true">+IF(ISTEXT('Data Summary'!B59),'Data Summary'!B59,"")</f>
        <v/>
      </c>
      <c r="C59" s="361" t="e">
        <f ca="true">+VALUE('Data Summary'!C59)</f>
        <v>#VALUE!</v>
      </c>
      <c r="D59" s="97" t="e">
        <f ca="true">+IF(AND(ISNUMBER(OFFSET('Water Data'!$D$4,0,10*ROW('Water Data'!D53))),'Data Summary'!BS59="Yes"),100-OFFSET('Water Data'!$D$4,0,10*ROW('Water Data'!D53)),NA())</f>
        <v>#N/A</v>
      </c>
      <c r="E59" s="97" t="e">
        <f ca="true">+IF(AND(ISNUMBER(OFFSET('Water Data'!$D$6,0,10*ROW('Water Data'!D53))),'Data Summary'!BT59="Yes"),OFFSET('Water Data'!$D$6,0,10*ROW('Water Data'!D53)),NA())</f>
        <v>#N/A</v>
      </c>
      <c r="F59" s="97" t="e">
        <f ca="true">+IF(AND(ISNUMBER(OFFSET('Water Data'!$D$9,0,10*ROW('Water Data'!D53))),'Data Summary'!BU59="Yes"),OFFSET('Water Data'!$D$9,0,10*ROW('Water Data'!D53)),NA())</f>
        <v>#N/A</v>
      </c>
      <c r="G59" s="97" t="e">
        <f ca="true">+IF(AND(ISNUMBER(OFFSET('Water Data'!$E$4,0,10*ROW('Water Data'!E53))),'Data Summary'!BV59="Yes"),100-OFFSET('Water Data'!$E$4,0,10*ROW('Water Data'!E53)),NA())</f>
        <v>#N/A</v>
      </c>
      <c r="H59" s="97" t="e">
        <f ca="true">+IF(AND(ISNUMBER(OFFSET('Water Data'!$E$6,0,10*ROW('Water Data'!E53))),'Data Summary'!BW59="Yes"),OFFSET('Water Data'!$E$6,0,10*ROW('Water Data'!E53)),NA())</f>
        <v>#N/A</v>
      </c>
      <c r="I59" s="97" t="e">
        <f ca="true">+IF(AND(ISNUMBER(OFFSET('Water Data'!$E$9,0,10*ROW('Water Data'!E53))),'Data Summary'!BX59="Yes"),OFFSET('Water Data'!$E$9,0,10*ROW('Water Data'!E53)),NA())</f>
        <v>#N/A</v>
      </c>
      <c r="J59" s="97" t="e">
        <f ca="true">+IF(AND(ISNUMBER(OFFSET('Water Data'!$F$4,0,10*ROW('Water Data'!F53))),'Data Summary'!BY59="Yes"),100-OFFSET('Water Data'!$F$4,0,10*ROW('Water Data'!F53)),NA())</f>
        <v>#N/A</v>
      </c>
      <c r="K59" s="97" t="e">
        <f ca="true">+IF(AND(ISNUMBER(OFFSET('Water Data'!$F$6,0,10*ROW('Water Data'!F53))),'Data Summary'!BZ59="Yes"),OFFSET('Water Data'!$F$6,0,10*ROW('Water Data'!F53)),NA())</f>
        <v>#N/A</v>
      </c>
      <c r="L59" s="97" t="e">
        <f ca="true">+IF(AND(ISNUMBER(OFFSET('Water Data'!$F$9,0,10*ROW('Water Data'!F53))),'Data Summary'!CA59="Yes"),OFFSET('Water Data'!$F$9,0,10*ROW('Water Data'!F53)),NA())</f>
        <v>#N/A</v>
      </c>
      <c r="M59" s="97" t="e">
        <f ca="true">+IF(AND(ISNUMBER(OFFSET('Water Data'!$G$4,0,10*ROW('Water Data'!G53))),'Data Summary'!CB59="Yes"),100-OFFSET('Water Data'!$G$4,0,10*ROW('Water Data'!G53)),NA())</f>
        <v>#N/A</v>
      </c>
      <c r="N59" s="97" t="e">
        <f ca="true">+IF(AND(ISNUMBER(OFFSET('Water Data'!$G$6,0,10*ROW('Water Data'!G53))),'Data Summary'!CC59="Yes"),OFFSET('Water Data'!$G$6,0,10*ROW('Water Data'!G53)),NA())</f>
        <v>#N/A</v>
      </c>
      <c r="O59" s="97" t="e">
        <f ca="true">+IF(AND(ISNUMBER(OFFSET('Water Data'!$G$9,0,10*ROW('Water Data'!G53))),'Data Summary'!CD59="Yes"),OFFSET('Water Data'!$G$9,0,10*ROW('Water Data'!G53)),NA())</f>
        <v>#N/A</v>
      </c>
      <c r="P59" s="97" t="e">
        <f ca="true">+IF(AND(ISNUMBER(OFFSET('Water Data'!$H$4,0,10*ROW('Water Data'!H53))),'Data Summary'!CE59="Yes"),100-OFFSET('Water Data'!$H$4,0,10*ROW('Water Data'!H53)),NA())</f>
        <v>#N/A</v>
      </c>
      <c r="Q59" s="97" t="e">
        <f ca="true">+IF(AND(ISNUMBER(OFFSET('Water Data'!$H$6,0,10*ROW('Water Data'!H53))),'Data Summary'!CF59="Yes"),OFFSET('Water Data'!$H$6,0,10*ROW('Water Data'!H53)),NA())</f>
        <v>#N/A</v>
      </c>
      <c r="R59" s="97" t="e">
        <f ca="true">+IF(AND(ISNUMBER(OFFSET('Water Data'!$H$9,0,10*ROW('Water Data'!H53))),'Data Summary'!CG59="Yes"),OFFSET('Water Data'!$H$9,0,10*ROW('Water Data'!H53)),NA())</f>
        <v>#N/A</v>
      </c>
      <c r="S59" s="97" t="e">
        <f ca="true">+IF(AND(ISNUMBER(OFFSET('Water Data'!$I$4,0,10*ROW('Water Data'!I53))),'Data Summary'!CH59="Yes"),100-OFFSET('Water Data'!$I$4,0,10*ROW('Water Data'!I53)),NA())</f>
        <v>#N/A</v>
      </c>
      <c r="T59" s="97" t="e">
        <f ca="true">+IF(AND(ISNUMBER(OFFSET('Water Data'!$I$6,0,10*ROW('Water Data'!I53))),'Data Summary'!CI59="Yes"),OFFSET('Water Data'!$I$6,0,10*ROW('Water Data'!I53)),NA())</f>
        <v>#N/A</v>
      </c>
      <c r="U59" s="97" t="e">
        <f ca="true">+IF(AND(ISNUMBER(OFFSET('Water Data'!$I$9,0,10*ROW('Water Data'!I53))),'Data Summary'!CJ59="Yes"),OFFSET('Water Data'!$I$9,0,10*ROW('Water Data'!I53)),NA())</f>
        <v>#N/A</v>
      </c>
      <c r="V59" s="98" t="e">
        <f ca="true">+IF(AND(ISNUMBER(OFFSET('Sanitation Data'!$D$4,0,10*ROW('Sanitation Data'!D53))),'Data Summary'!CK59="Yes"),100-OFFSET('Sanitation Data'!$D$4,0,10*ROW('Sanitation Data'!D53)),NA())</f>
        <v>#N/A</v>
      </c>
      <c r="W59" s="98" t="e">
        <f ca="true">+IF(AND(ISNUMBER(OFFSET('Sanitation Data'!$D$6,0,10*ROW('Sanitation Data'!D53))),'Data Summary'!CL59="Yes"),OFFSET('Sanitation Data'!$D$6,0,10*ROW('Sanitation Data'!D53)),NA())</f>
        <v>#N/A</v>
      </c>
      <c r="X59" s="98" t="e">
        <f ca="true">+IF(AND(ISNUMBER(OFFSET('Sanitation Data'!$D$10,0,10*ROW('Sanitation Data'!D53))),'Data Summary'!CM59="Yes"),OFFSET('Sanitation Data'!$D$10,0,10*ROW('Sanitation Data'!D53)),NA())</f>
        <v>#N/A</v>
      </c>
      <c r="Y59" s="98" t="e">
        <f ca="true">+IF(AND(ISNUMBER(OFFSET('Sanitation Data'!$D$11,0,10*ROW('Sanitation Data'!D53))),'Data Summary'!CN59="Yes"),OFFSET('Sanitation Data'!$D$11,0,10*ROW('Sanitation Data'!D53)),NA())</f>
        <v>#N/A</v>
      </c>
      <c r="Z59" s="98" t="e">
        <f ca="true">+IF(AND(ISNUMBER(OFFSET('Sanitation Data'!$D$12,0,10*ROW('Sanitation Data'!D53))),'Data Summary'!CO59="Yes"),OFFSET('Sanitation Data'!$D$12,0,10*ROW('Sanitation Data'!D53)),NA())</f>
        <v>#N/A</v>
      </c>
      <c r="AA59" s="98" t="e">
        <f ca="true">+IF(AND(ISNUMBER(OFFSET('Sanitation Data'!$E$4,0,10*ROW('Sanitation Data'!E53))),'Data Summary'!CP59="Yes"),100-OFFSET('Sanitation Data'!$E$4,0,10*ROW('Sanitation Data'!E53)),NA())</f>
        <v>#N/A</v>
      </c>
      <c r="AB59" s="98" t="e">
        <f ca="true">+IF(AND(ISNUMBER(OFFSET('Sanitation Data'!$E$6,0,10*ROW('Sanitation Data'!E53))),'Data Summary'!CQ59="Yes"),OFFSET('Sanitation Data'!$E$6,0,10*ROW('Sanitation Data'!E53)),NA())</f>
        <v>#N/A</v>
      </c>
      <c r="AC59" s="98" t="e">
        <f ca="true">+IF(AND(ISNUMBER(OFFSET('Sanitation Data'!$E$10,0,10*ROW('Sanitation Data'!E53))),'Data Summary'!CR59="Yes"),OFFSET('Sanitation Data'!$E$10,0,10*ROW('Sanitation Data'!E53)),NA())</f>
        <v>#N/A</v>
      </c>
      <c r="AD59" s="98" t="e">
        <f ca="true">+IF(AND(ISNUMBER(OFFSET('Sanitation Data'!$E$11,0,10*ROW('Sanitation Data'!E53))),'Data Summary'!CS59="Yes"),OFFSET('Sanitation Data'!$E$11,0,10*ROW('Sanitation Data'!E53)),NA())</f>
        <v>#N/A</v>
      </c>
      <c r="AE59" s="98" t="e">
        <f ca="true">+IF(AND(ISNUMBER(OFFSET('Sanitation Data'!$E$12,0,10*ROW('Sanitation Data'!E53))),'Data Summary'!CT59="Yes"),OFFSET('Sanitation Data'!$E$12,0,10*ROW('Sanitation Data'!E53)),NA())</f>
        <v>#N/A</v>
      </c>
      <c r="AF59" s="98" t="e">
        <f ca="true">+IF(AND(ISNUMBER(OFFSET('Sanitation Data'!$F$4,0,10*ROW('Sanitation Data'!F53))),'Data Summary'!CU59="Yes"),100-OFFSET('Sanitation Data'!$F$4,0,10*ROW('Sanitation Data'!F53)),NA())</f>
        <v>#N/A</v>
      </c>
      <c r="AG59" s="98" t="e">
        <f ca="true">+IF(AND(ISNUMBER(OFFSET('Sanitation Data'!$F$6,0,10*ROW('Sanitation Data'!F53))),'Data Summary'!CV59="Yes"),OFFSET('Sanitation Data'!$F$6,0,10*ROW('Sanitation Data'!F53)),NA())</f>
        <v>#N/A</v>
      </c>
      <c r="AH59" s="98" t="e">
        <f ca="true">+IF(AND(ISNUMBER(OFFSET('Sanitation Data'!$F$10,0,10*ROW('Sanitation Data'!F53))),'Data Summary'!CW59="Yes"),OFFSET('Sanitation Data'!$F$10,0,10*ROW('Sanitation Data'!F53)),NA())</f>
        <v>#N/A</v>
      </c>
      <c r="AI59" s="98" t="e">
        <f ca="true">+IF(AND(ISNUMBER(OFFSET('Sanitation Data'!$F$11,0,10*ROW('Sanitation Data'!F53))),'Data Summary'!CX59="Yes"),OFFSET('Sanitation Data'!$F$11,0,10*ROW('Sanitation Data'!F53)),NA())</f>
        <v>#N/A</v>
      </c>
      <c r="AJ59" s="98" t="e">
        <f ca="true">+IF(AND(ISNUMBER(OFFSET('Sanitation Data'!$F$12,0,10*ROW('Sanitation Data'!F53))),'Data Summary'!CY59="Yes"),OFFSET('Sanitation Data'!$F$12,0,10*ROW('Sanitation Data'!F53)),NA())</f>
        <v>#N/A</v>
      </c>
      <c r="AK59" s="98" t="e">
        <f ca="true">+IF(AND(ISNUMBER(OFFSET('Sanitation Data'!$G$4,0,10*ROW('Sanitation Data'!G53))),'Data Summary'!CZ59="Yes"),100-OFFSET('Sanitation Data'!$G$4,0,10*ROW('Sanitation Data'!G53)),NA())</f>
        <v>#N/A</v>
      </c>
      <c r="AL59" s="98" t="e">
        <f ca="true">+IF(AND(ISNUMBER(OFFSET('Sanitation Data'!$G$6,0,10*ROW('Sanitation Data'!G53))),'Data Summary'!DA59="Yes"),OFFSET('Sanitation Data'!$G$6,0,10*ROW('Sanitation Data'!G53)),NA())</f>
        <v>#N/A</v>
      </c>
      <c r="AM59" s="98" t="e">
        <f ca="true">+IF(AND(ISNUMBER(OFFSET('Sanitation Data'!$G$10,0,10*ROW('Sanitation Data'!G53))),'Data Summary'!DB59="Yes"),OFFSET('Sanitation Data'!$G$10,0,10*ROW('Sanitation Data'!G53)),NA())</f>
        <v>#N/A</v>
      </c>
      <c r="AN59" s="98" t="e">
        <f ca="true">+IF(AND(ISNUMBER(OFFSET('Sanitation Data'!$G$11,0,10*ROW('Sanitation Data'!G53))),'Data Summary'!DC59="Yes"),OFFSET('Sanitation Data'!$G$11,0,10*ROW('Sanitation Data'!G53)),NA())</f>
        <v>#N/A</v>
      </c>
      <c r="AO59" s="98" t="e">
        <f ca="true">+IF(AND(ISNUMBER(OFFSET('Sanitation Data'!$G$12,0,10*ROW('Sanitation Data'!G53))),'Data Summary'!DD59="Yes"),OFFSET('Sanitation Data'!$G$12,0,10*ROW('Sanitation Data'!G53)),NA())</f>
        <v>#N/A</v>
      </c>
      <c r="AP59" s="98" t="e">
        <f ca="true">+IF(AND(ISNUMBER(OFFSET('Sanitation Data'!$H$4,0,10*ROW('Sanitation Data'!H53))),'Data Summary'!DE59="Yes"),100-OFFSET('Sanitation Data'!$H$4,0,10*ROW('Sanitation Data'!H53)),NA())</f>
        <v>#N/A</v>
      </c>
      <c r="AQ59" s="98" t="e">
        <f ca="true">+IF(AND(ISNUMBER(OFFSET('Sanitation Data'!$H$6,0,10*ROW('Sanitation Data'!H53))),'Data Summary'!DF59="Yes"),OFFSET('Sanitation Data'!$H$6,0,10*ROW('Sanitation Data'!H53)),NA())</f>
        <v>#N/A</v>
      </c>
      <c r="AR59" s="98" t="e">
        <f ca="true">+IF(AND(ISNUMBER(OFFSET('Sanitation Data'!$H$10,0,10*ROW('Sanitation Data'!H53))),'Data Summary'!DG59="Yes"),OFFSET('Sanitation Data'!$H$10,0,10*ROW('Sanitation Data'!H53)),NA())</f>
        <v>#N/A</v>
      </c>
      <c r="AS59" s="98" t="e">
        <f ca="true">+IF(AND(ISNUMBER(OFFSET('Sanitation Data'!$H$11,0,10*ROW('Sanitation Data'!H53))),'Data Summary'!DH59="Yes"),OFFSET('Sanitation Data'!$H$11,0,10*ROW('Sanitation Data'!H53)),NA())</f>
        <v>#N/A</v>
      </c>
      <c r="AT59" s="98" t="e">
        <f ca="true">+IF(AND(ISNUMBER(OFFSET('Sanitation Data'!$H$12,0,10*ROW('Sanitation Data'!H53))),'Data Summary'!DI59="Yes"),OFFSET('Sanitation Data'!$H$12,0,10*ROW('Sanitation Data'!H53)),NA())</f>
        <v>#N/A</v>
      </c>
      <c r="AU59" s="98" t="e">
        <f ca="true">+IF(AND(ISNUMBER(OFFSET('Sanitation Data'!$I$4,0,10*ROW('Sanitation Data'!I53))),'Data Summary'!DJ59="Yes"),100-OFFSET('Sanitation Data'!$I$4,0,10*ROW('Sanitation Data'!I53)),NA())</f>
        <v>#N/A</v>
      </c>
      <c r="AV59" s="98" t="e">
        <f ca="true">+IF(AND(ISNUMBER(OFFSET('Sanitation Data'!$I$6,0,10*ROW('Sanitation Data'!I53))),'Data Summary'!DK59="Yes"),OFFSET('Sanitation Data'!$I$6,0,10*ROW('Sanitation Data'!I53)),NA())</f>
        <v>#N/A</v>
      </c>
      <c r="AW59" s="98" t="e">
        <f ca="true">+IF(AND(ISNUMBER(OFFSET('Sanitation Data'!$I$10,0,10*ROW('Sanitation Data'!I53))),'Data Summary'!DL59="Yes"),OFFSET('Sanitation Data'!$I$10,0,10*ROW('Sanitation Data'!I53)),NA())</f>
        <v>#N/A</v>
      </c>
      <c r="AX59" s="98" t="e">
        <f ca="true">+IF(AND(ISNUMBER(OFFSET('Sanitation Data'!$I$11,0,10*ROW('Sanitation Data'!I53))),'Data Summary'!DM59="Yes"),OFFSET('Sanitation Data'!$I$11,0,10*ROW('Sanitation Data'!I53)),NA())</f>
        <v>#N/A</v>
      </c>
      <c r="AY59" s="98" t="e">
        <f ca="true">+IF(AND(ISNUMBER(OFFSET('Sanitation Data'!$I$12,0,10*ROW('Sanitation Data'!I53))),'Data Summary'!DN59="Yes"),OFFSET('Sanitation Data'!$I$12,0,10*ROW('Sanitation Data'!I53)),NA())</f>
        <v>#N/A</v>
      </c>
      <c r="AZ59" s="99" t="e">
        <f ca="true">+IF(AND(ISNUMBER(OFFSET('Hygiene Data'!$D$5,0,10*ROW('Hygiene Data'!D53))),'Data Summary'!DO59="Yes"),OFFSET('Hygiene Data'!$D$5,0,10*ROW('Hygiene Data'!D53)),NA())</f>
        <v>#N/A</v>
      </c>
      <c r="BA59" s="99" t="e">
        <f ca="true">+IF(AND(ISNUMBER(OFFSET('Hygiene Data'!$D$7,0,10*ROW('Hygiene Data'!D53))),'Data Summary'!DP59="Yes"),OFFSET('Hygiene Data'!$D$7,0,10*ROW('Hygiene Data'!D53)),NA())</f>
        <v>#N/A</v>
      </c>
      <c r="BB59" s="99" t="e">
        <f ca="true">+IF(AND(ISNUMBER(OFFSET('Hygiene Data'!$D$9,0,10*ROW('Hygiene Data'!D53))),'Data Summary'!DQ59="Yes"),OFFSET('Hygiene Data'!$D$9,0,10*ROW('Hygiene Data'!D53)),NA())</f>
        <v>#N/A</v>
      </c>
      <c r="BC59" s="99" t="e">
        <f ca="true">+IF(AND(ISNUMBER(OFFSET('Hygiene Data'!$E$5,0,10*ROW('Hygiene Data'!E53))),'Data Summary'!DR59="Yes"),OFFSET('Hygiene Data'!$E$5,0,10*ROW('Hygiene Data'!E53)),NA())</f>
        <v>#N/A</v>
      </c>
      <c r="BD59" s="99" t="e">
        <f ca="true">+IF(AND(ISNUMBER(OFFSET('Hygiene Data'!$E$7,0,10*ROW('Hygiene Data'!E53))),'Data Summary'!DS59="Yes"),OFFSET('Hygiene Data'!$E$7,0,10*ROW('Hygiene Data'!E53)),NA())</f>
        <v>#N/A</v>
      </c>
      <c r="BE59" s="99" t="e">
        <f ca="true">+IF(AND(ISNUMBER(OFFSET('Hygiene Data'!$E$9,0,10*ROW('Hygiene Data'!E53))),'Data Summary'!DT59="Yes"),OFFSET('Hygiene Data'!$E$9,0,10*ROW('Hygiene Data'!E53)),NA())</f>
        <v>#N/A</v>
      </c>
      <c r="BF59" s="99" t="e">
        <f ca="true">+IF(AND(ISNUMBER(OFFSET('Hygiene Data'!$F$5,0,10*ROW('Hygiene Data'!F53))),'Data Summary'!DU59="Yes"),OFFSET('Hygiene Data'!$F$5,0,10*ROW('Hygiene Data'!F53)),NA())</f>
        <v>#N/A</v>
      </c>
      <c r="BG59" s="99" t="e">
        <f ca="true">+IF(AND(ISNUMBER(OFFSET('Hygiene Data'!$F$7,0,10*ROW('Hygiene Data'!F53))),'Data Summary'!DV59="Yes"),OFFSET('Hygiene Data'!$F$7,0,10*ROW('Hygiene Data'!F53)),NA())</f>
        <v>#N/A</v>
      </c>
      <c r="BH59" s="99" t="e">
        <f ca="true">+IF(AND(ISNUMBER(OFFSET('Hygiene Data'!$F$9,0,10*ROW('Hygiene Data'!F53))),'Data Summary'!DW59="Yes"),OFFSET('Hygiene Data'!$F$9,0,10*ROW('Hygiene Data'!F53)),NA())</f>
        <v>#N/A</v>
      </c>
      <c r="BI59" s="99" t="e">
        <f ca="true">+IF(AND(ISNUMBER(OFFSET('Hygiene Data'!$G$5,0,10*ROW('Hygiene Data'!G53))),'Data Summary'!DX59="Yes"),OFFSET('Hygiene Data'!$G$5,0,10*ROW('Hygiene Data'!G53)),NA())</f>
        <v>#N/A</v>
      </c>
      <c r="BJ59" s="99" t="e">
        <f ca="true">+IF(AND(ISNUMBER(OFFSET('Hygiene Data'!$G$7,0,10*ROW('Hygiene Data'!G53))),'Data Summary'!DY59="Yes"),OFFSET('Hygiene Data'!$G$7,0,10*ROW('Hygiene Data'!G53)),NA())</f>
        <v>#N/A</v>
      </c>
      <c r="BK59" s="99" t="e">
        <f ca="true">+IF(AND(ISNUMBER(OFFSET('Hygiene Data'!$G$9,0,10*ROW('Hygiene Data'!G53))),'Data Summary'!DZ59="Yes"),OFFSET('Hygiene Data'!$G$9,0,10*ROW('Hygiene Data'!G53)),NA())</f>
        <v>#N/A</v>
      </c>
      <c r="BL59" s="99" t="e">
        <f ca="true">+IF(AND(ISNUMBER(OFFSET('Hygiene Data'!$H$5,0,10*ROW('Hygiene Data'!H53))),'Data Summary'!EA59="Yes"),OFFSET('Hygiene Data'!$H$5,0,10*ROW('Hygiene Data'!H53)),NA())</f>
        <v>#N/A</v>
      </c>
      <c r="BM59" s="99" t="e">
        <f ca="true">+IF(AND(ISNUMBER(OFFSET('Hygiene Data'!$H$7,0,10*ROW('Hygiene Data'!H53))),'Data Summary'!EB59="Yes"),OFFSET('Hygiene Data'!$H$7,0,10*ROW('Hygiene Data'!H53)),NA())</f>
        <v>#N/A</v>
      </c>
      <c r="BN59" s="99" t="e">
        <f ca="true">+IF(AND(ISNUMBER(OFFSET('Hygiene Data'!$H$9,0,10*ROW('Hygiene Data'!H53))),'Data Summary'!EC59="Yes"),OFFSET('Hygiene Data'!$H$9,0,10*ROW('Hygiene Data'!H53)),NA())</f>
        <v>#N/A</v>
      </c>
      <c r="BO59" s="99" t="e">
        <f ca="true">+IF(AND(ISNUMBER(OFFSET('Hygiene Data'!$I$5,0,10*ROW('Hygiene Data'!I53))),'Data Summary'!ED59="Yes"),OFFSET('Hygiene Data'!$I$5,0,10*ROW('Hygiene Data'!I53)),NA())</f>
        <v>#N/A</v>
      </c>
      <c r="BP59" s="99" t="e">
        <f ca="true">+IF(AND(ISNUMBER(OFFSET('Hygiene Data'!$I$7,0,10*ROW('Hygiene Data'!I53))),'Data Summary'!EE59="Yes"),OFFSET('Hygiene Data'!$I$7,0,10*ROW('Hygiene Data'!I53)),NA())</f>
        <v>#N/A</v>
      </c>
      <c r="BQ59" s="99" t="e">
        <f ca="true">+IF(AND(ISNUMBER(OFFSET('Hygiene Data'!$I$9,0,10*ROW('Hygiene Data'!I53))),'Data Summary'!EF59="Yes"),OFFSET('Hygiene Data'!$I$9,0,10*ROW('Hygiene Data'!I53)),NA())</f>
        <v>#N/A</v>
      </c>
    </row>
    <row xmlns:x14ac="http://schemas.microsoft.com/office/spreadsheetml/2009/9/ac" r="60" x14ac:dyDescent="0.2">
      <c r="A60" s="363" t="e">
        <f ca="true">+RIGHT('Data Summary'!A60,LEN('Data Summary'!A60)-9)</f>
        <v>#VALUE!</v>
      </c>
      <c r="B60" s="38" t="str">
        <f ca="true">+IF(ISTEXT('Data Summary'!B60),'Data Summary'!B60,"")</f>
        <v/>
      </c>
      <c r="C60" s="361" t="e">
        <f ca="true">+VALUE('Data Summary'!C60)</f>
        <v>#VALUE!</v>
      </c>
      <c r="D60" s="97" t="e">
        <f ca="true">+IF(AND(ISNUMBER(OFFSET('Water Data'!$D$4,0,10*ROW('Water Data'!D54))),'Data Summary'!BS60="Yes"),100-OFFSET('Water Data'!$D$4,0,10*ROW('Water Data'!D54)),NA())</f>
        <v>#N/A</v>
      </c>
      <c r="E60" s="97" t="e">
        <f ca="true">+IF(AND(ISNUMBER(OFFSET('Water Data'!$D$6,0,10*ROW('Water Data'!D54))),'Data Summary'!BT60="Yes"),OFFSET('Water Data'!$D$6,0,10*ROW('Water Data'!D54)),NA())</f>
        <v>#N/A</v>
      </c>
      <c r="F60" s="97" t="e">
        <f ca="true">+IF(AND(ISNUMBER(OFFSET('Water Data'!$D$9,0,10*ROW('Water Data'!D54))),'Data Summary'!BU60="Yes"),OFFSET('Water Data'!$D$9,0,10*ROW('Water Data'!D54)),NA())</f>
        <v>#N/A</v>
      </c>
      <c r="G60" s="97" t="e">
        <f ca="true">+IF(AND(ISNUMBER(OFFSET('Water Data'!$E$4,0,10*ROW('Water Data'!E54))),'Data Summary'!BV60="Yes"),100-OFFSET('Water Data'!$E$4,0,10*ROW('Water Data'!E54)),NA())</f>
        <v>#N/A</v>
      </c>
      <c r="H60" s="97" t="e">
        <f ca="true">+IF(AND(ISNUMBER(OFFSET('Water Data'!$E$6,0,10*ROW('Water Data'!E54))),'Data Summary'!BW60="Yes"),OFFSET('Water Data'!$E$6,0,10*ROW('Water Data'!E54)),NA())</f>
        <v>#N/A</v>
      </c>
      <c r="I60" s="97" t="e">
        <f ca="true">+IF(AND(ISNUMBER(OFFSET('Water Data'!$E$9,0,10*ROW('Water Data'!E54))),'Data Summary'!BX60="Yes"),OFFSET('Water Data'!$E$9,0,10*ROW('Water Data'!E54)),NA())</f>
        <v>#N/A</v>
      </c>
      <c r="J60" s="97" t="e">
        <f ca="true">+IF(AND(ISNUMBER(OFFSET('Water Data'!$F$4,0,10*ROW('Water Data'!F54))),'Data Summary'!BY60="Yes"),100-OFFSET('Water Data'!$F$4,0,10*ROW('Water Data'!F54)),NA())</f>
        <v>#N/A</v>
      </c>
      <c r="K60" s="97" t="e">
        <f ca="true">+IF(AND(ISNUMBER(OFFSET('Water Data'!$F$6,0,10*ROW('Water Data'!F54))),'Data Summary'!BZ60="Yes"),OFFSET('Water Data'!$F$6,0,10*ROW('Water Data'!F54)),NA())</f>
        <v>#N/A</v>
      </c>
      <c r="L60" s="97" t="e">
        <f ca="true">+IF(AND(ISNUMBER(OFFSET('Water Data'!$F$9,0,10*ROW('Water Data'!F54))),'Data Summary'!CA60="Yes"),OFFSET('Water Data'!$F$9,0,10*ROW('Water Data'!F54)),NA())</f>
        <v>#N/A</v>
      </c>
      <c r="M60" s="97" t="e">
        <f ca="true">+IF(AND(ISNUMBER(OFFSET('Water Data'!$G$4,0,10*ROW('Water Data'!G54))),'Data Summary'!CB60="Yes"),100-OFFSET('Water Data'!$G$4,0,10*ROW('Water Data'!G54)),NA())</f>
        <v>#N/A</v>
      </c>
      <c r="N60" s="97" t="e">
        <f ca="true">+IF(AND(ISNUMBER(OFFSET('Water Data'!$G$6,0,10*ROW('Water Data'!G54))),'Data Summary'!CC60="Yes"),OFFSET('Water Data'!$G$6,0,10*ROW('Water Data'!G54)),NA())</f>
        <v>#N/A</v>
      </c>
      <c r="O60" s="97" t="e">
        <f ca="true">+IF(AND(ISNUMBER(OFFSET('Water Data'!$G$9,0,10*ROW('Water Data'!G54))),'Data Summary'!CD60="Yes"),OFFSET('Water Data'!$G$9,0,10*ROW('Water Data'!G54)),NA())</f>
        <v>#N/A</v>
      </c>
      <c r="P60" s="97" t="e">
        <f ca="true">+IF(AND(ISNUMBER(OFFSET('Water Data'!$H$4,0,10*ROW('Water Data'!H54))),'Data Summary'!CE60="Yes"),100-OFFSET('Water Data'!$H$4,0,10*ROW('Water Data'!H54)),NA())</f>
        <v>#N/A</v>
      </c>
      <c r="Q60" s="97" t="e">
        <f ca="true">+IF(AND(ISNUMBER(OFFSET('Water Data'!$H$6,0,10*ROW('Water Data'!H54))),'Data Summary'!CF60="Yes"),OFFSET('Water Data'!$H$6,0,10*ROW('Water Data'!H54)),NA())</f>
        <v>#N/A</v>
      </c>
      <c r="R60" s="97" t="e">
        <f ca="true">+IF(AND(ISNUMBER(OFFSET('Water Data'!$H$9,0,10*ROW('Water Data'!H54))),'Data Summary'!CG60="Yes"),OFFSET('Water Data'!$H$9,0,10*ROW('Water Data'!H54)),NA())</f>
        <v>#N/A</v>
      </c>
      <c r="S60" s="97" t="e">
        <f ca="true">+IF(AND(ISNUMBER(OFFSET('Water Data'!$I$4,0,10*ROW('Water Data'!I54))),'Data Summary'!CH60="Yes"),100-OFFSET('Water Data'!$I$4,0,10*ROW('Water Data'!I54)),NA())</f>
        <v>#N/A</v>
      </c>
      <c r="T60" s="97" t="e">
        <f ca="true">+IF(AND(ISNUMBER(OFFSET('Water Data'!$I$6,0,10*ROW('Water Data'!I54))),'Data Summary'!CI60="Yes"),OFFSET('Water Data'!$I$6,0,10*ROW('Water Data'!I54)),NA())</f>
        <v>#N/A</v>
      </c>
      <c r="U60" s="97" t="e">
        <f ca="true">+IF(AND(ISNUMBER(OFFSET('Water Data'!$I$9,0,10*ROW('Water Data'!I54))),'Data Summary'!CJ60="Yes"),OFFSET('Water Data'!$I$9,0,10*ROW('Water Data'!I54)),NA())</f>
        <v>#N/A</v>
      </c>
      <c r="V60" s="98" t="e">
        <f ca="true">+IF(AND(ISNUMBER(OFFSET('Sanitation Data'!$D$4,0,10*ROW('Sanitation Data'!D54))),'Data Summary'!CK60="Yes"),100-OFFSET('Sanitation Data'!$D$4,0,10*ROW('Sanitation Data'!D54)),NA())</f>
        <v>#N/A</v>
      </c>
      <c r="W60" s="98" t="e">
        <f ca="true">+IF(AND(ISNUMBER(OFFSET('Sanitation Data'!$D$6,0,10*ROW('Sanitation Data'!D54))),'Data Summary'!CL60="Yes"),OFFSET('Sanitation Data'!$D$6,0,10*ROW('Sanitation Data'!D54)),NA())</f>
        <v>#N/A</v>
      </c>
      <c r="X60" s="98" t="e">
        <f ca="true">+IF(AND(ISNUMBER(OFFSET('Sanitation Data'!$D$10,0,10*ROW('Sanitation Data'!D54))),'Data Summary'!CM60="Yes"),OFFSET('Sanitation Data'!$D$10,0,10*ROW('Sanitation Data'!D54)),NA())</f>
        <v>#N/A</v>
      </c>
      <c r="Y60" s="98" t="e">
        <f ca="true">+IF(AND(ISNUMBER(OFFSET('Sanitation Data'!$D$11,0,10*ROW('Sanitation Data'!D54))),'Data Summary'!CN60="Yes"),OFFSET('Sanitation Data'!$D$11,0,10*ROW('Sanitation Data'!D54)),NA())</f>
        <v>#N/A</v>
      </c>
      <c r="Z60" s="98" t="e">
        <f ca="true">+IF(AND(ISNUMBER(OFFSET('Sanitation Data'!$D$12,0,10*ROW('Sanitation Data'!D54))),'Data Summary'!CO60="Yes"),OFFSET('Sanitation Data'!$D$12,0,10*ROW('Sanitation Data'!D54)),NA())</f>
        <v>#N/A</v>
      </c>
      <c r="AA60" s="98" t="e">
        <f ca="true">+IF(AND(ISNUMBER(OFFSET('Sanitation Data'!$E$4,0,10*ROW('Sanitation Data'!E54))),'Data Summary'!CP60="Yes"),100-OFFSET('Sanitation Data'!$E$4,0,10*ROW('Sanitation Data'!E54)),NA())</f>
        <v>#N/A</v>
      </c>
      <c r="AB60" s="98" t="e">
        <f ca="true">+IF(AND(ISNUMBER(OFFSET('Sanitation Data'!$E$6,0,10*ROW('Sanitation Data'!E54))),'Data Summary'!CQ60="Yes"),OFFSET('Sanitation Data'!$E$6,0,10*ROW('Sanitation Data'!E54)),NA())</f>
        <v>#N/A</v>
      </c>
      <c r="AC60" s="98" t="e">
        <f ca="true">+IF(AND(ISNUMBER(OFFSET('Sanitation Data'!$E$10,0,10*ROW('Sanitation Data'!E54))),'Data Summary'!CR60="Yes"),OFFSET('Sanitation Data'!$E$10,0,10*ROW('Sanitation Data'!E54)),NA())</f>
        <v>#N/A</v>
      </c>
      <c r="AD60" s="98" t="e">
        <f ca="true">+IF(AND(ISNUMBER(OFFSET('Sanitation Data'!$E$11,0,10*ROW('Sanitation Data'!E54))),'Data Summary'!CS60="Yes"),OFFSET('Sanitation Data'!$E$11,0,10*ROW('Sanitation Data'!E54)),NA())</f>
        <v>#N/A</v>
      </c>
      <c r="AE60" s="98" t="e">
        <f ca="true">+IF(AND(ISNUMBER(OFFSET('Sanitation Data'!$E$12,0,10*ROW('Sanitation Data'!E54))),'Data Summary'!CT60="Yes"),OFFSET('Sanitation Data'!$E$12,0,10*ROW('Sanitation Data'!E54)),NA())</f>
        <v>#N/A</v>
      </c>
      <c r="AF60" s="98" t="e">
        <f ca="true">+IF(AND(ISNUMBER(OFFSET('Sanitation Data'!$F$4,0,10*ROW('Sanitation Data'!F54))),'Data Summary'!CU60="Yes"),100-OFFSET('Sanitation Data'!$F$4,0,10*ROW('Sanitation Data'!F54)),NA())</f>
        <v>#N/A</v>
      </c>
      <c r="AG60" s="98" t="e">
        <f ca="true">+IF(AND(ISNUMBER(OFFSET('Sanitation Data'!$F$6,0,10*ROW('Sanitation Data'!F54))),'Data Summary'!CV60="Yes"),OFFSET('Sanitation Data'!$F$6,0,10*ROW('Sanitation Data'!F54)),NA())</f>
        <v>#N/A</v>
      </c>
      <c r="AH60" s="98" t="e">
        <f ca="true">+IF(AND(ISNUMBER(OFFSET('Sanitation Data'!$F$10,0,10*ROW('Sanitation Data'!F54))),'Data Summary'!CW60="Yes"),OFFSET('Sanitation Data'!$F$10,0,10*ROW('Sanitation Data'!F54)),NA())</f>
        <v>#N/A</v>
      </c>
      <c r="AI60" s="98" t="e">
        <f ca="true">+IF(AND(ISNUMBER(OFFSET('Sanitation Data'!$F$11,0,10*ROW('Sanitation Data'!F54))),'Data Summary'!CX60="Yes"),OFFSET('Sanitation Data'!$F$11,0,10*ROW('Sanitation Data'!F54)),NA())</f>
        <v>#N/A</v>
      </c>
      <c r="AJ60" s="98" t="e">
        <f ca="true">+IF(AND(ISNUMBER(OFFSET('Sanitation Data'!$F$12,0,10*ROW('Sanitation Data'!F54))),'Data Summary'!CY60="Yes"),OFFSET('Sanitation Data'!$F$12,0,10*ROW('Sanitation Data'!F54)),NA())</f>
        <v>#N/A</v>
      </c>
      <c r="AK60" s="98" t="e">
        <f ca="true">+IF(AND(ISNUMBER(OFFSET('Sanitation Data'!$G$4,0,10*ROW('Sanitation Data'!G54))),'Data Summary'!CZ60="Yes"),100-OFFSET('Sanitation Data'!$G$4,0,10*ROW('Sanitation Data'!G54)),NA())</f>
        <v>#N/A</v>
      </c>
      <c r="AL60" s="98" t="e">
        <f ca="true">+IF(AND(ISNUMBER(OFFSET('Sanitation Data'!$G$6,0,10*ROW('Sanitation Data'!G54))),'Data Summary'!DA60="Yes"),OFFSET('Sanitation Data'!$G$6,0,10*ROW('Sanitation Data'!G54)),NA())</f>
        <v>#N/A</v>
      </c>
      <c r="AM60" s="98" t="e">
        <f ca="true">+IF(AND(ISNUMBER(OFFSET('Sanitation Data'!$G$10,0,10*ROW('Sanitation Data'!G54))),'Data Summary'!DB60="Yes"),OFFSET('Sanitation Data'!$G$10,0,10*ROW('Sanitation Data'!G54)),NA())</f>
        <v>#N/A</v>
      </c>
      <c r="AN60" s="98" t="e">
        <f ca="true">+IF(AND(ISNUMBER(OFFSET('Sanitation Data'!$G$11,0,10*ROW('Sanitation Data'!G54))),'Data Summary'!DC60="Yes"),OFFSET('Sanitation Data'!$G$11,0,10*ROW('Sanitation Data'!G54)),NA())</f>
        <v>#N/A</v>
      </c>
      <c r="AO60" s="98" t="e">
        <f ca="true">+IF(AND(ISNUMBER(OFFSET('Sanitation Data'!$G$12,0,10*ROW('Sanitation Data'!G54))),'Data Summary'!DD60="Yes"),OFFSET('Sanitation Data'!$G$12,0,10*ROW('Sanitation Data'!G54)),NA())</f>
        <v>#N/A</v>
      </c>
      <c r="AP60" s="98" t="e">
        <f ca="true">+IF(AND(ISNUMBER(OFFSET('Sanitation Data'!$H$4,0,10*ROW('Sanitation Data'!H54))),'Data Summary'!DE60="Yes"),100-OFFSET('Sanitation Data'!$H$4,0,10*ROW('Sanitation Data'!H54)),NA())</f>
        <v>#N/A</v>
      </c>
      <c r="AQ60" s="98" t="e">
        <f ca="true">+IF(AND(ISNUMBER(OFFSET('Sanitation Data'!$H$6,0,10*ROW('Sanitation Data'!H54))),'Data Summary'!DF60="Yes"),OFFSET('Sanitation Data'!$H$6,0,10*ROW('Sanitation Data'!H54)),NA())</f>
        <v>#N/A</v>
      </c>
      <c r="AR60" s="98" t="e">
        <f ca="true">+IF(AND(ISNUMBER(OFFSET('Sanitation Data'!$H$10,0,10*ROW('Sanitation Data'!H54))),'Data Summary'!DG60="Yes"),OFFSET('Sanitation Data'!$H$10,0,10*ROW('Sanitation Data'!H54)),NA())</f>
        <v>#N/A</v>
      </c>
      <c r="AS60" s="98" t="e">
        <f ca="true">+IF(AND(ISNUMBER(OFFSET('Sanitation Data'!$H$11,0,10*ROW('Sanitation Data'!H54))),'Data Summary'!DH60="Yes"),OFFSET('Sanitation Data'!$H$11,0,10*ROW('Sanitation Data'!H54)),NA())</f>
        <v>#N/A</v>
      </c>
      <c r="AT60" s="98" t="e">
        <f ca="true">+IF(AND(ISNUMBER(OFFSET('Sanitation Data'!$H$12,0,10*ROW('Sanitation Data'!H54))),'Data Summary'!DI60="Yes"),OFFSET('Sanitation Data'!$H$12,0,10*ROW('Sanitation Data'!H54)),NA())</f>
        <v>#N/A</v>
      </c>
      <c r="AU60" s="98" t="e">
        <f ca="true">+IF(AND(ISNUMBER(OFFSET('Sanitation Data'!$I$4,0,10*ROW('Sanitation Data'!I54))),'Data Summary'!DJ60="Yes"),100-OFFSET('Sanitation Data'!$I$4,0,10*ROW('Sanitation Data'!I54)),NA())</f>
        <v>#N/A</v>
      </c>
      <c r="AV60" s="98" t="e">
        <f ca="true">+IF(AND(ISNUMBER(OFFSET('Sanitation Data'!$I$6,0,10*ROW('Sanitation Data'!I54))),'Data Summary'!DK60="Yes"),OFFSET('Sanitation Data'!$I$6,0,10*ROW('Sanitation Data'!I54)),NA())</f>
        <v>#N/A</v>
      </c>
      <c r="AW60" s="98" t="e">
        <f ca="true">+IF(AND(ISNUMBER(OFFSET('Sanitation Data'!$I$10,0,10*ROW('Sanitation Data'!I54))),'Data Summary'!DL60="Yes"),OFFSET('Sanitation Data'!$I$10,0,10*ROW('Sanitation Data'!I54)),NA())</f>
        <v>#N/A</v>
      </c>
      <c r="AX60" s="98" t="e">
        <f ca="true">+IF(AND(ISNUMBER(OFFSET('Sanitation Data'!$I$11,0,10*ROW('Sanitation Data'!I54))),'Data Summary'!DM60="Yes"),OFFSET('Sanitation Data'!$I$11,0,10*ROW('Sanitation Data'!I54)),NA())</f>
        <v>#N/A</v>
      </c>
      <c r="AY60" s="98" t="e">
        <f ca="true">+IF(AND(ISNUMBER(OFFSET('Sanitation Data'!$I$12,0,10*ROW('Sanitation Data'!I54))),'Data Summary'!DN60="Yes"),OFFSET('Sanitation Data'!$I$12,0,10*ROW('Sanitation Data'!I54)),NA())</f>
        <v>#N/A</v>
      </c>
      <c r="AZ60" s="99" t="e">
        <f ca="true">+IF(AND(ISNUMBER(OFFSET('Hygiene Data'!$D$5,0,10*ROW('Hygiene Data'!D54))),'Data Summary'!DO60="Yes"),OFFSET('Hygiene Data'!$D$5,0,10*ROW('Hygiene Data'!D54)),NA())</f>
        <v>#N/A</v>
      </c>
      <c r="BA60" s="99" t="e">
        <f ca="true">+IF(AND(ISNUMBER(OFFSET('Hygiene Data'!$D$7,0,10*ROW('Hygiene Data'!D54))),'Data Summary'!DP60="Yes"),OFFSET('Hygiene Data'!$D$7,0,10*ROW('Hygiene Data'!D54)),NA())</f>
        <v>#N/A</v>
      </c>
      <c r="BB60" s="99" t="e">
        <f ca="true">+IF(AND(ISNUMBER(OFFSET('Hygiene Data'!$D$9,0,10*ROW('Hygiene Data'!D54))),'Data Summary'!DQ60="Yes"),OFFSET('Hygiene Data'!$D$9,0,10*ROW('Hygiene Data'!D54)),NA())</f>
        <v>#N/A</v>
      </c>
      <c r="BC60" s="99" t="e">
        <f ca="true">+IF(AND(ISNUMBER(OFFSET('Hygiene Data'!$E$5,0,10*ROW('Hygiene Data'!E54))),'Data Summary'!DR60="Yes"),OFFSET('Hygiene Data'!$E$5,0,10*ROW('Hygiene Data'!E54)),NA())</f>
        <v>#N/A</v>
      </c>
      <c r="BD60" s="99" t="e">
        <f ca="true">+IF(AND(ISNUMBER(OFFSET('Hygiene Data'!$E$7,0,10*ROW('Hygiene Data'!E54))),'Data Summary'!DS60="Yes"),OFFSET('Hygiene Data'!$E$7,0,10*ROW('Hygiene Data'!E54)),NA())</f>
        <v>#N/A</v>
      </c>
      <c r="BE60" s="99" t="e">
        <f ca="true">+IF(AND(ISNUMBER(OFFSET('Hygiene Data'!$E$9,0,10*ROW('Hygiene Data'!E54))),'Data Summary'!DT60="Yes"),OFFSET('Hygiene Data'!$E$9,0,10*ROW('Hygiene Data'!E54)),NA())</f>
        <v>#N/A</v>
      </c>
      <c r="BF60" s="99" t="e">
        <f ca="true">+IF(AND(ISNUMBER(OFFSET('Hygiene Data'!$F$5,0,10*ROW('Hygiene Data'!F54))),'Data Summary'!DU60="Yes"),OFFSET('Hygiene Data'!$F$5,0,10*ROW('Hygiene Data'!F54)),NA())</f>
        <v>#N/A</v>
      </c>
      <c r="BG60" s="99" t="e">
        <f ca="true">+IF(AND(ISNUMBER(OFFSET('Hygiene Data'!$F$7,0,10*ROW('Hygiene Data'!F54))),'Data Summary'!DV60="Yes"),OFFSET('Hygiene Data'!$F$7,0,10*ROW('Hygiene Data'!F54)),NA())</f>
        <v>#N/A</v>
      </c>
      <c r="BH60" s="99" t="e">
        <f ca="true">+IF(AND(ISNUMBER(OFFSET('Hygiene Data'!$F$9,0,10*ROW('Hygiene Data'!F54))),'Data Summary'!DW60="Yes"),OFFSET('Hygiene Data'!$F$9,0,10*ROW('Hygiene Data'!F54)),NA())</f>
        <v>#N/A</v>
      </c>
      <c r="BI60" s="99" t="e">
        <f ca="true">+IF(AND(ISNUMBER(OFFSET('Hygiene Data'!$G$5,0,10*ROW('Hygiene Data'!G54))),'Data Summary'!DX60="Yes"),OFFSET('Hygiene Data'!$G$5,0,10*ROW('Hygiene Data'!G54)),NA())</f>
        <v>#N/A</v>
      </c>
      <c r="BJ60" s="99" t="e">
        <f ca="true">+IF(AND(ISNUMBER(OFFSET('Hygiene Data'!$G$7,0,10*ROW('Hygiene Data'!G54))),'Data Summary'!DY60="Yes"),OFFSET('Hygiene Data'!$G$7,0,10*ROW('Hygiene Data'!G54)),NA())</f>
        <v>#N/A</v>
      </c>
      <c r="BK60" s="99" t="e">
        <f ca="true">+IF(AND(ISNUMBER(OFFSET('Hygiene Data'!$G$9,0,10*ROW('Hygiene Data'!G54))),'Data Summary'!DZ60="Yes"),OFFSET('Hygiene Data'!$G$9,0,10*ROW('Hygiene Data'!G54)),NA())</f>
        <v>#N/A</v>
      </c>
      <c r="BL60" s="99" t="e">
        <f ca="true">+IF(AND(ISNUMBER(OFFSET('Hygiene Data'!$H$5,0,10*ROW('Hygiene Data'!H54))),'Data Summary'!EA60="Yes"),OFFSET('Hygiene Data'!$H$5,0,10*ROW('Hygiene Data'!H54)),NA())</f>
        <v>#N/A</v>
      </c>
      <c r="BM60" s="99" t="e">
        <f ca="true">+IF(AND(ISNUMBER(OFFSET('Hygiene Data'!$H$7,0,10*ROW('Hygiene Data'!H54))),'Data Summary'!EB60="Yes"),OFFSET('Hygiene Data'!$H$7,0,10*ROW('Hygiene Data'!H54)),NA())</f>
        <v>#N/A</v>
      </c>
      <c r="BN60" s="99" t="e">
        <f ca="true">+IF(AND(ISNUMBER(OFFSET('Hygiene Data'!$H$9,0,10*ROW('Hygiene Data'!H54))),'Data Summary'!EC60="Yes"),OFFSET('Hygiene Data'!$H$9,0,10*ROW('Hygiene Data'!H54)),NA())</f>
        <v>#N/A</v>
      </c>
      <c r="BO60" s="99" t="e">
        <f ca="true">+IF(AND(ISNUMBER(OFFSET('Hygiene Data'!$I$5,0,10*ROW('Hygiene Data'!I54))),'Data Summary'!ED60="Yes"),OFFSET('Hygiene Data'!$I$5,0,10*ROW('Hygiene Data'!I54)),NA())</f>
        <v>#N/A</v>
      </c>
      <c r="BP60" s="99" t="e">
        <f ca="true">+IF(AND(ISNUMBER(OFFSET('Hygiene Data'!$I$7,0,10*ROW('Hygiene Data'!I54))),'Data Summary'!EE60="Yes"),OFFSET('Hygiene Data'!$I$7,0,10*ROW('Hygiene Data'!I54)),NA())</f>
        <v>#N/A</v>
      </c>
      <c r="BQ60" s="99" t="e">
        <f ca="true">+IF(AND(ISNUMBER(OFFSET('Hygiene Data'!$I$9,0,10*ROW('Hygiene Data'!I54))),'Data Summary'!EF60="Yes"),OFFSET('Hygiene Data'!$I$9,0,10*ROW('Hygiene Data'!I54)),NA())</f>
        <v>#N/A</v>
      </c>
    </row>
    <row xmlns:x14ac="http://schemas.microsoft.com/office/spreadsheetml/2009/9/ac" r="61" x14ac:dyDescent="0.2">
      <c r="A61" s="363" t="e">
        <f ca="true">+RIGHT('Data Summary'!A61,LEN('Data Summary'!A61)-9)</f>
        <v>#VALUE!</v>
      </c>
      <c r="B61" s="38" t="str">
        <f ca="true">+IF(ISTEXT('Data Summary'!B61),'Data Summary'!B61,"")</f>
        <v/>
      </c>
      <c r="C61" s="361" t="e">
        <f ca="true">+VALUE('Data Summary'!C61)</f>
        <v>#VALUE!</v>
      </c>
      <c r="D61" s="97" t="e">
        <f ca="true">+IF(AND(ISNUMBER(OFFSET('Water Data'!$D$4,0,10*ROW('Water Data'!D55))),'Data Summary'!BS61="Yes"),100-OFFSET('Water Data'!$D$4,0,10*ROW('Water Data'!D55)),NA())</f>
        <v>#N/A</v>
      </c>
      <c r="E61" s="97" t="e">
        <f ca="true">+IF(AND(ISNUMBER(OFFSET('Water Data'!$D$6,0,10*ROW('Water Data'!D55))),'Data Summary'!BT61="Yes"),OFFSET('Water Data'!$D$6,0,10*ROW('Water Data'!D55)),NA())</f>
        <v>#N/A</v>
      </c>
      <c r="F61" s="97" t="e">
        <f ca="true">+IF(AND(ISNUMBER(OFFSET('Water Data'!$D$9,0,10*ROW('Water Data'!D55))),'Data Summary'!BU61="Yes"),OFFSET('Water Data'!$D$9,0,10*ROW('Water Data'!D55)),NA())</f>
        <v>#N/A</v>
      </c>
      <c r="G61" s="97" t="e">
        <f ca="true">+IF(AND(ISNUMBER(OFFSET('Water Data'!$E$4,0,10*ROW('Water Data'!E55))),'Data Summary'!BV61="Yes"),100-OFFSET('Water Data'!$E$4,0,10*ROW('Water Data'!E55)),NA())</f>
        <v>#N/A</v>
      </c>
      <c r="H61" s="97" t="e">
        <f ca="true">+IF(AND(ISNUMBER(OFFSET('Water Data'!$E$6,0,10*ROW('Water Data'!E55))),'Data Summary'!BW61="Yes"),OFFSET('Water Data'!$E$6,0,10*ROW('Water Data'!E55)),NA())</f>
        <v>#N/A</v>
      </c>
      <c r="I61" s="97" t="e">
        <f ca="true">+IF(AND(ISNUMBER(OFFSET('Water Data'!$E$9,0,10*ROW('Water Data'!E55))),'Data Summary'!BX61="Yes"),OFFSET('Water Data'!$E$9,0,10*ROW('Water Data'!E55)),NA())</f>
        <v>#N/A</v>
      </c>
      <c r="J61" s="97" t="e">
        <f ca="true">+IF(AND(ISNUMBER(OFFSET('Water Data'!$F$4,0,10*ROW('Water Data'!F55))),'Data Summary'!BY61="Yes"),100-OFFSET('Water Data'!$F$4,0,10*ROW('Water Data'!F55)),NA())</f>
        <v>#N/A</v>
      </c>
      <c r="K61" s="97" t="e">
        <f ca="true">+IF(AND(ISNUMBER(OFFSET('Water Data'!$F$6,0,10*ROW('Water Data'!F55))),'Data Summary'!BZ61="Yes"),OFFSET('Water Data'!$F$6,0,10*ROW('Water Data'!F55)),NA())</f>
        <v>#N/A</v>
      </c>
      <c r="L61" s="97" t="e">
        <f ca="true">+IF(AND(ISNUMBER(OFFSET('Water Data'!$F$9,0,10*ROW('Water Data'!F55))),'Data Summary'!CA61="Yes"),OFFSET('Water Data'!$F$9,0,10*ROW('Water Data'!F55)),NA())</f>
        <v>#N/A</v>
      </c>
      <c r="M61" s="97" t="e">
        <f ca="true">+IF(AND(ISNUMBER(OFFSET('Water Data'!$G$4,0,10*ROW('Water Data'!G55))),'Data Summary'!CB61="Yes"),100-OFFSET('Water Data'!$G$4,0,10*ROW('Water Data'!G55)),NA())</f>
        <v>#N/A</v>
      </c>
      <c r="N61" s="97" t="e">
        <f ca="true">+IF(AND(ISNUMBER(OFFSET('Water Data'!$G$6,0,10*ROW('Water Data'!G55))),'Data Summary'!CC61="Yes"),OFFSET('Water Data'!$G$6,0,10*ROW('Water Data'!G55)),NA())</f>
        <v>#N/A</v>
      </c>
      <c r="O61" s="97" t="e">
        <f ca="true">+IF(AND(ISNUMBER(OFFSET('Water Data'!$G$9,0,10*ROW('Water Data'!G55))),'Data Summary'!CD61="Yes"),OFFSET('Water Data'!$G$9,0,10*ROW('Water Data'!G55)),NA())</f>
        <v>#N/A</v>
      </c>
      <c r="P61" s="97" t="e">
        <f ca="true">+IF(AND(ISNUMBER(OFFSET('Water Data'!$H$4,0,10*ROW('Water Data'!H55))),'Data Summary'!CE61="Yes"),100-OFFSET('Water Data'!$H$4,0,10*ROW('Water Data'!H55)),NA())</f>
        <v>#N/A</v>
      </c>
      <c r="Q61" s="97" t="e">
        <f ca="true">+IF(AND(ISNUMBER(OFFSET('Water Data'!$H$6,0,10*ROW('Water Data'!H55))),'Data Summary'!CF61="Yes"),OFFSET('Water Data'!$H$6,0,10*ROW('Water Data'!H55)),NA())</f>
        <v>#N/A</v>
      </c>
      <c r="R61" s="97" t="e">
        <f ca="true">+IF(AND(ISNUMBER(OFFSET('Water Data'!$H$9,0,10*ROW('Water Data'!H55))),'Data Summary'!CG61="Yes"),OFFSET('Water Data'!$H$9,0,10*ROW('Water Data'!H55)),NA())</f>
        <v>#N/A</v>
      </c>
      <c r="S61" s="97" t="e">
        <f ca="true">+IF(AND(ISNUMBER(OFFSET('Water Data'!$I$4,0,10*ROW('Water Data'!I55))),'Data Summary'!CH61="Yes"),100-OFFSET('Water Data'!$I$4,0,10*ROW('Water Data'!I55)),NA())</f>
        <v>#N/A</v>
      </c>
      <c r="T61" s="97" t="e">
        <f ca="true">+IF(AND(ISNUMBER(OFFSET('Water Data'!$I$6,0,10*ROW('Water Data'!I55))),'Data Summary'!CI61="Yes"),OFFSET('Water Data'!$I$6,0,10*ROW('Water Data'!I55)),NA())</f>
        <v>#N/A</v>
      </c>
      <c r="U61" s="97" t="e">
        <f ca="true">+IF(AND(ISNUMBER(OFFSET('Water Data'!$I$9,0,10*ROW('Water Data'!I55))),'Data Summary'!CJ61="Yes"),OFFSET('Water Data'!$I$9,0,10*ROW('Water Data'!I55)),NA())</f>
        <v>#N/A</v>
      </c>
      <c r="V61" s="98" t="e">
        <f ca="true">+IF(AND(ISNUMBER(OFFSET('Sanitation Data'!$D$4,0,10*ROW('Sanitation Data'!D55))),'Data Summary'!CK61="Yes"),100-OFFSET('Sanitation Data'!$D$4,0,10*ROW('Sanitation Data'!D55)),NA())</f>
        <v>#N/A</v>
      </c>
      <c r="W61" s="98" t="e">
        <f ca="true">+IF(AND(ISNUMBER(OFFSET('Sanitation Data'!$D$6,0,10*ROW('Sanitation Data'!D55))),'Data Summary'!CL61="Yes"),OFFSET('Sanitation Data'!$D$6,0,10*ROW('Sanitation Data'!D55)),NA())</f>
        <v>#N/A</v>
      </c>
      <c r="X61" s="98" t="e">
        <f ca="true">+IF(AND(ISNUMBER(OFFSET('Sanitation Data'!$D$10,0,10*ROW('Sanitation Data'!D55))),'Data Summary'!CM61="Yes"),OFFSET('Sanitation Data'!$D$10,0,10*ROW('Sanitation Data'!D55)),NA())</f>
        <v>#N/A</v>
      </c>
      <c r="Y61" s="98" t="e">
        <f ca="true">+IF(AND(ISNUMBER(OFFSET('Sanitation Data'!$D$11,0,10*ROW('Sanitation Data'!D55))),'Data Summary'!CN61="Yes"),OFFSET('Sanitation Data'!$D$11,0,10*ROW('Sanitation Data'!D55)),NA())</f>
        <v>#N/A</v>
      </c>
      <c r="Z61" s="98" t="e">
        <f ca="true">+IF(AND(ISNUMBER(OFFSET('Sanitation Data'!$D$12,0,10*ROW('Sanitation Data'!D55))),'Data Summary'!CO61="Yes"),OFFSET('Sanitation Data'!$D$12,0,10*ROW('Sanitation Data'!D55)),NA())</f>
        <v>#N/A</v>
      </c>
      <c r="AA61" s="98" t="e">
        <f ca="true">+IF(AND(ISNUMBER(OFFSET('Sanitation Data'!$E$4,0,10*ROW('Sanitation Data'!E55))),'Data Summary'!CP61="Yes"),100-OFFSET('Sanitation Data'!$E$4,0,10*ROW('Sanitation Data'!E55)),NA())</f>
        <v>#N/A</v>
      </c>
      <c r="AB61" s="98" t="e">
        <f ca="true">+IF(AND(ISNUMBER(OFFSET('Sanitation Data'!$E$6,0,10*ROW('Sanitation Data'!E55))),'Data Summary'!CQ61="Yes"),OFFSET('Sanitation Data'!$E$6,0,10*ROW('Sanitation Data'!E55)),NA())</f>
        <v>#N/A</v>
      </c>
      <c r="AC61" s="98" t="e">
        <f ca="true">+IF(AND(ISNUMBER(OFFSET('Sanitation Data'!$E$10,0,10*ROW('Sanitation Data'!E55))),'Data Summary'!CR61="Yes"),OFFSET('Sanitation Data'!$E$10,0,10*ROW('Sanitation Data'!E55)),NA())</f>
        <v>#N/A</v>
      </c>
      <c r="AD61" s="98" t="e">
        <f ca="true">+IF(AND(ISNUMBER(OFFSET('Sanitation Data'!$E$11,0,10*ROW('Sanitation Data'!E55))),'Data Summary'!CS61="Yes"),OFFSET('Sanitation Data'!$E$11,0,10*ROW('Sanitation Data'!E55)),NA())</f>
        <v>#N/A</v>
      </c>
      <c r="AE61" s="98" t="e">
        <f ca="true">+IF(AND(ISNUMBER(OFFSET('Sanitation Data'!$E$12,0,10*ROW('Sanitation Data'!E55))),'Data Summary'!CT61="Yes"),OFFSET('Sanitation Data'!$E$12,0,10*ROW('Sanitation Data'!E55)),NA())</f>
        <v>#N/A</v>
      </c>
      <c r="AF61" s="98" t="e">
        <f ca="true">+IF(AND(ISNUMBER(OFFSET('Sanitation Data'!$F$4,0,10*ROW('Sanitation Data'!F55))),'Data Summary'!CU61="Yes"),100-OFFSET('Sanitation Data'!$F$4,0,10*ROW('Sanitation Data'!F55)),NA())</f>
        <v>#N/A</v>
      </c>
      <c r="AG61" s="98" t="e">
        <f ca="true">+IF(AND(ISNUMBER(OFFSET('Sanitation Data'!$F$6,0,10*ROW('Sanitation Data'!F55))),'Data Summary'!CV61="Yes"),OFFSET('Sanitation Data'!$F$6,0,10*ROW('Sanitation Data'!F55)),NA())</f>
        <v>#N/A</v>
      </c>
      <c r="AH61" s="98" t="e">
        <f ca="true">+IF(AND(ISNUMBER(OFFSET('Sanitation Data'!$F$10,0,10*ROW('Sanitation Data'!F55))),'Data Summary'!CW61="Yes"),OFFSET('Sanitation Data'!$F$10,0,10*ROW('Sanitation Data'!F55)),NA())</f>
        <v>#N/A</v>
      </c>
      <c r="AI61" s="98" t="e">
        <f ca="true">+IF(AND(ISNUMBER(OFFSET('Sanitation Data'!$F$11,0,10*ROW('Sanitation Data'!F55))),'Data Summary'!CX61="Yes"),OFFSET('Sanitation Data'!$F$11,0,10*ROW('Sanitation Data'!F55)),NA())</f>
        <v>#N/A</v>
      </c>
      <c r="AJ61" s="98" t="e">
        <f ca="true">+IF(AND(ISNUMBER(OFFSET('Sanitation Data'!$F$12,0,10*ROW('Sanitation Data'!F55))),'Data Summary'!CY61="Yes"),OFFSET('Sanitation Data'!$F$12,0,10*ROW('Sanitation Data'!F55)),NA())</f>
        <v>#N/A</v>
      </c>
      <c r="AK61" s="98" t="e">
        <f ca="true">+IF(AND(ISNUMBER(OFFSET('Sanitation Data'!$G$4,0,10*ROW('Sanitation Data'!G55))),'Data Summary'!CZ61="Yes"),100-OFFSET('Sanitation Data'!$G$4,0,10*ROW('Sanitation Data'!G55)),NA())</f>
        <v>#N/A</v>
      </c>
      <c r="AL61" s="98" t="e">
        <f ca="true">+IF(AND(ISNUMBER(OFFSET('Sanitation Data'!$G$6,0,10*ROW('Sanitation Data'!G55))),'Data Summary'!DA61="Yes"),OFFSET('Sanitation Data'!$G$6,0,10*ROW('Sanitation Data'!G55)),NA())</f>
        <v>#N/A</v>
      </c>
      <c r="AM61" s="98" t="e">
        <f ca="true">+IF(AND(ISNUMBER(OFFSET('Sanitation Data'!$G$10,0,10*ROW('Sanitation Data'!G55))),'Data Summary'!DB61="Yes"),OFFSET('Sanitation Data'!$G$10,0,10*ROW('Sanitation Data'!G55)),NA())</f>
        <v>#N/A</v>
      </c>
      <c r="AN61" s="98" t="e">
        <f ca="true">+IF(AND(ISNUMBER(OFFSET('Sanitation Data'!$G$11,0,10*ROW('Sanitation Data'!G55))),'Data Summary'!DC61="Yes"),OFFSET('Sanitation Data'!$G$11,0,10*ROW('Sanitation Data'!G55)),NA())</f>
        <v>#N/A</v>
      </c>
      <c r="AO61" s="98" t="e">
        <f ca="true">+IF(AND(ISNUMBER(OFFSET('Sanitation Data'!$G$12,0,10*ROW('Sanitation Data'!G55))),'Data Summary'!DD61="Yes"),OFFSET('Sanitation Data'!$G$12,0,10*ROW('Sanitation Data'!G55)),NA())</f>
        <v>#N/A</v>
      </c>
      <c r="AP61" s="98" t="e">
        <f ca="true">+IF(AND(ISNUMBER(OFFSET('Sanitation Data'!$H$4,0,10*ROW('Sanitation Data'!H55))),'Data Summary'!DE61="Yes"),100-OFFSET('Sanitation Data'!$H$4,0,10*ROW('Sanitation Data'!H55)),NA())</f>
        <v>#N/A</v>
      </c>
      <c r="AQ61" s="98" t="e">
        <f ca="true">+IF(AND(ISNUMBER(OFFSET('Sanitation Data'!$H$6,0,10*ROW('Sanitation Data'!H55))),'Data Summary'!DF61="Yes"),OFFSET('Sanitation Data'!$H$6,0,10*ROW('Sanitation Data'!H55)),NA())</f>
        <v>#N/A</v>
      </c>
      <c r="AR61" s="98" t="e">
        <f ca="true">+IF(AND(ISNUMBER(OFFSET('Sanitation Data'!$H$10,0,10*ROW('Sanitation Data'!H55))),'Data Summary'!DG61="Yes"),OFFSET('Sanitation Data'!$H$10,0,10*ROW('Sanitation Data'!H55)),NA())</f>
        <v>#N/A</v>
      </c>
      <c r="AS61" s="98" t="e">
        <f ca="true">+IF(AND(ISNUMBER(OFFSET('Sanitation Data'!$H$11,0,10*ROW('Sanitation Data'!H55))),'Data Summary'!DH61="Yes"),OFFSET('Sanitation Data'!$H$11,0,10*ROW('Sanitation Data'!H55)),NA())</f>
        <v>#N/A</v>
      </c>
      <c r="AT61" s="98" t="e">
        <f ca="true">+IF(AND(ISNUMBER(OFFSET('Sanitation Data'!$H$12,0,10*ROW('Sanitation Data'!H55))),'Data Summary'!DI61="Yes"),OFFSET('Sanitation Data'!$H$12,0,10*ROW('Sanitation Data'!H55)),NA())</f>
        <v>#N/A</v>
      </c>
      <c r="AU61" s="98" t="e">
        <f ca="true">+IF(AND(ISNUMBER(OFFSET('Sanitation Data'!$I$4,0,10*ROW('Sanitation Data'!I55))),'Data Summary'!DJ61="Yes"),100-OFFSET('Sanitation Data'!$I$4,0,10*ROW('Sanitation Data'!I55)),NA())</f>
        <v>#N/A</v>
      </c>
      <c r="AV61" s="98" t="e">
        <f ca="true">+IF(AND(ISNUMBER(OFFSET('Sanitation Data'!$I$6,0,10*ROW('Sanitation Data'!I55))),'Data Summary'!DK61="Yes"),OFFSET('Sanitation Data'!$I$6,0,10*ROW('Sanitation Data'!I55)),NA())</f>
        <v>#N/A</v>
      </c>
      <c r="AW61" s="98" t="e">
        <f ca="true">+IF(AND(ISNUMBER(OFFSET('Sanitation Data'!$I$10,0,10*ROW('Sanitation Data'!I55))),'Data Summary'!DL61="Yes"),OFFSET('Sanitation Data'!$I$10,0,10*ROW('Sanitation Data'!I55)),NA())</f>
        <v>#N/A</v>
      </c>
      <c r="AX61" s="98" t="e">
        <f ca="true">+IF(AND(ISNUMBER(OFFSET('Sanitation Data'!$I$11,0,10*ROW('Sanitation Data'!I55))),'Data Summary'!DM61="Yes"),OFFSET('Sanitation Data'!$I$11,0,10*ROW('Sanitation Data'!I55)),NA())</f>
        <v>#N/A</v>
      </c>
      <c r="AY61" s="98" t="e">
        <f ca="true">+IF(AND(ISNUMBER(OFFSET('Sanitation Data'!$I$12,0,10*ROW('Sanitation Data'!I55))),'Data Summary'!DN61="Yes"),OFFSET('Sanitation Data'!$I$12,0,10*ROW('Sanitation Data'!I55)),NA())</f>
        <v>#N/A</v>
      </c>
      <c r="AZ61" s="99" t="e">
        <f ca="true">+IF(AND(ISNUMBER(OFFSET('Hygiene Data'!$D$5,0,10*ROW('Hygiene Data'!D55))),'Data Summary'!DO61="Yes"),OFFSET('Hygiene Data'!$D$5,0,10*ROW('Hygiene Data'!D55)),NA())</f>
        <v>#N/A</v>
      </c>
      <c r="BA61" s="99" t="e">
        <f ca="true">+IF(AND(ISNUMBER(OFFSET('Hygiene Data'!$D$7,0,10*ROW('Hygiene Data'!D55))),'Data Summary'!DP61="Yes"),OFFSET('Hygiene Data'!$D$7,0,10*ROW('Hygiene Data'!D55)),NA())</f>
        <v>#N/A</v>
      </c>
      <c r="BB61" s="99" t="e">
        <f ca="true">+IF(AND(ISNUMBER(OFFSET('Hygiene Data'!$D$9,0,10*ROW('Hygiene Data'!D55))),'Data Summary'!DQ61="Yes"),OFFSET('Hygiene Data'!$D$9,0,10*ROW('Hygiene Data'!D55)),NA())</f>
        <v>#N/A</v>
      </c>
      <c r="BC61" s="99" t="e">
        <f ca="true">+IF(AND(ISNUMBER(OFFSET('Hygiene Data'!$E$5,0,10*ROW('Hygiene Data'!E55))),'Data Summary'!DR61="Yes"),OFFSET('Hygiene Data'!$E$5,0,10*ROW('Hygiene Data'!E55)),NA())</f>
        <v>#N/A</v>
      </c>
      <c r="BD61" s="99" t="e">
        <f ca="true">+IF(AND(ISNUMBER(OFFSET('Hygiene Data'!$E$7,0,10*ROW('Hygiene Data'!E55))),'Data Summary'!DS61="Yes"),OFFSET('Hygiene Data'!$E$7,0,10*ROW('Hygiene Data'!E55)),NA())</f>
        <v>#N/A</v>
      </c>
      <c r="BE61" s="99" t="e">
        <f ca="true">+IF(AND(ISNUMBER(OFFSET('Hygiene Data'!$E$9,0,10*ROW('Hygiene Data'!E55))),'Data Summary'!DT61="Yes"),OFFSET('Hygiene Data'!$E$9,0,10*ROW('Hygiene Data'!E55)),NA())</f>
        <v>#N/A</v>
      </c>
      <c r="BF61" s="99" t="e">
        <f ca="true">+IF(AND(ISNUMBER(OFFSET('Hygiene Data'!$F$5,0,10*ROW('Hygiene Data'!F55))),'Data Summary'!DU61="Yes"),OFFSET('Hygiene Data'!$F$5,0,10*ROW('Hygiene Data'!F55)),NA())</f>
        <v>#N/A</v>
      </c>
      <c r="BG61" s="99" t="e">
        <f ca="true">+IF(AND(ISNUMBER(OFFSET('Hygiene Data'!$F$7,0,10*ROW('Hygiene Data'!F55))),'Data Summary'!DV61="Yes"),OFFSET('Hygiene Data'!$F$7,0,10*ROW('Hygiene Data'!F55)),NA())</f>
        <v>#N/A</v>
      </c>
      <c r="BH61" s="99" t="e">
        <f ca="true">+IF(AND(ISNUMBER(OFFSET('Hygiene Data'!$F$9,0,10*ROW('Hygiene Data'!F55))),'Data Summary'!DW61="Yes"),OFFSET('Hygiene Data'!$F$9,0,10*ROW('Hygiene Data'!F55)),NA())</f>
        <v>#N/A</v>
      </c>
      <c r="BI61" s="99" t="e">
        <f ca="true">+IF(AND(ISNUMBER(OFFSET('Hygiene Data'!$G$5,0,10*ROW('Hygiene Data'!G55))),'Data Summary'!DX61="Yes"),OFFSET('Hygiene Data'!$G$5,0,10*ROW('Hygiene Data'!G55)),NA())</f>
        <v>#N/A</v>
      </c>
      <c r="BJ61" s="99" t="e">
        <f ca="true">+IF(AND(ISNUMBER(OFFSET('Hygiene Data'!$G$7,0,10*ROW('Hygiene Data'!G55))),'Data Summary'!DY61="Yes"),OFFSET('Hygiene Data'!$G$7,0,10*ROW('Hygiene Data'!G55)),NA())</f>
        <v>#N/A</v>
      </c>
      <c r="BK61" s="99" t="e">
        <f ca="true">+IF(AND(ISNUMBER(OFFSET('Hygiene Data'!$G$9,0,10*ROW('Hygiene Data'!G55))),'Data Summary'!DZ61="Yes"),OFFSET('Hygiene Data'!$G$9,0,10*ROW('Hygiene Data'!G55)),NA())</f>
        <v>#N/A</v>
      </c>
      <c r="BL61" s="99" t="e">
        <f ca="true">+IF(AND(ISNUMBER(OFFSET('Hygiene Data'!$H$5,0,10*ROW('Hygiene Data'!H55))),'Data Summary'!EA61="Yes"),OFFSET('Hygiene Data'!$H$5,0,10*ROW('Hygiene Data'!H55)),NA())</f>
        <v>#N/A</v>
      </c>
      <c r="BM61" s="99" t="e">
        <f ca="true">+IF(AND(ISNUMBER(OFFSET('Hygiene Data'!$H$7,0,10*ROW('Hygiene Data'!H55))),'Data Summary'!EB61="Yes"),OFFSET('Hygiene Data'!$H$7,0,10*ROW('Hygiene Data'!H55)),NA())</f>
        <v>#N/A</v>
      </c>
      <c r="BN61" s="99" t="e">
        <f ca="true">+IF(AND(ISNUMBER(OFFSET('Hygiene Data'!$H$9,0,10*ROW('Hygiene Data'!H55))),'Data Summary'!EC61="Yes"),OFFSET('Hygiene Data'!$H$9,0,10*ROW('Hygiene Data'!H55)),NA())</f>
        <v>#N/A</v>
      </c>
      <c r="BO61" s="99" t="e">
        <f ca="true">+IF(AND(ISNUMBER(OFFSET('Hygiene Data'!$I$5,0,10*ROW('Hygiene Data'!I55))),'Data Summary'!ED61="Yes"),OFFSET('Hygiene Data'!$I$5,0,10*ROW('Hygiene Data'!I55)),NA())</f>
        <v>#N/A</v>
      </c>
      <c r="BP61" s="99" t="e">
        <f ca="true">+IF(AND(ISNUMBER(OFFSET('Hygiene Data'!$I$7,0,10*ROW('Hygiene Data'!I55))),'Data Summary'!EE61="Yes"),OFFSET('Hygiene Data'!$I$7,0,10*ROW('Hygiene Data'!I55)),NA())</f>
        <v>#N/A</v>
      </c>
      <c r="BQ61" s="99" t="e">
        <f ca="true">+IF(AND(ISNUMBER(OFFSET('Hygiene Data'!$I$9,0,10*ROW('Hygiene Data'!I55))),'Data Summary'!EF61="Yes"),OFFSET('Hygiene Data'!$I$9,0,10*ROW('Hygiene Data'!I55)),NA())</f>
        <v>#N/A</v>
      </c>
    </row>
    <row xmlns:x14ac="http://schemas.microsoft.com/office/spreadsheetml/2009/9/ac" r="62" x14ac:dyDescent="0.2">
      <c r="A62" s="363" t="e">
        <f ca="true">+RIGHT('Data Summary'!A62,LEN('Data Summary'!A62)-9)</f>
        <v>#VALUE!</v>
      </c>
      <c r="B62" s="38" t="str">
        <f ca="true">+IF(ISTEXT('Data Summary'!B62),'Data Summary'!B62,"")</f>
        <v/>
      </c>
      <c r="C62" s="361" t="e">
        <f ca="true">+VALUE('Data Summary'!C62)</f>
        <v>#VALUE!</v>
      </c>
      <c r="D62" s="97" t="e">
        <f ca="true">+IF(AND(ISNUMBER(OFFSET('Water Data'!$D$4,0,10*ROW('Water Data'!D56))),'Data Summary'!BS62="Yes"),100-OFFSET('Water Data'!$D$4,0,10*ROW('Water Data'!D56)),NA())</f>
        <v>#N/A</v>
      </c>
      <c r="E62" s="97" t="e">
        <f ca="true">+IF(AND(ISNUMBER(OFFSET('Water Data'!$D$6,0,10*ROW('Water Data'!D56))),'Data Summary'!BT62="Yes"),OFFSET('Water Data'!$D$6,0,10*ROW('Water Data'!D56)),NA())</f>
        <v>#N/A</v>
      </c>
      <c r="F62" s="97" t="e">
        <f ca="true">+IF(AND(ISNUMBER(OFFSET('Water Data'!$D$9,0,10*ROW('Water Data'!D56))),'Data Summary'!BU62="Yes"),OFFSET('Water Data'!$D$9,0,10*ROW('Water Data'!D56)),NA())</f>
        <v>#N/A</v>
      </c>
      <c r="G62" s="97" t="e">
        <f ca="true">+IF(AND(ISNUMBER(OFFSET('Water Data'!$E$4,0,10*ROW('Water Data'!E56))),'Data Summary'!BV62="Yes"),100-OFFSET('Water Data'!$E$4,0,10*ROW('Water Data'!E56)),NA())</f>
        <v>#N/A</v>
      </c>
      <c r="H62" s="97" t="e">
        <f ca="true">+IF(AND(ISNUMBER(OFFSET('Water Data'!$E$6,0,10*ROW('Water Data'!E56))),'Data Summary'!BW62="Yes"),OFFSET('Water Data'!$E$6,0,10*ROW('Water Data'!E56)),NA())</f>
        <v>#N/A</v>
      </c>
      <c r="I62" s="97" t="e">
        <f ca="true">+IF(AND(ISNUMBER(OFFSET('Water Data'!$E$9,0,10*ROW('Water Data'!E56))),'Data Summary'!BX62="Yes"),OFFSET('Water Data'!$E$9,0,10*ROW('Water Data'!E56)),NA())</f>
        <v>#N/A</v>
      </c>
      <c r="J62" s="97" t="e">
        <f ca="true">+IF(AND(ISNUMBER(OFFSET('Water Data'!$F$4,0,10*ROW('Water Data'!F56))),'Data Summary'!BY62="Yes"),100-OFFSET('Water Data'!$F$4,0,10*ROW('Water Data'!F56)),NA())</f>
        <v>#N/A</v>
      </c>
      <c r="K62" s="97" t="e">
        <f ca="true">+IF(AND(ISNUMBER(OFFSET('Water Data'!$F$6,0,10*ROW('Water Data'!F56))),'Data Summary'!BZ62="Yes"),OFFSET('Water Data'!$F$6,0,10*ROW('Water Data'!F56)),NA())</f>
        <v>#N/A</v>
      </c>
      <c r="L62" s="97" t="e">
        <f ca="true">+IF(AND(ISNUMBER(OFFSET('Water Data'!$F$9,0,10*ROW('Water Data'!F56))),'Data Summary'!CA62="Yes"),OFFSET('Water Data'!$F$9,0,10*ROW('Water Data'!F56)),NA())</f>
        <v>#N/A</v>
      </c>
      <c r="M62" s="97" t="e">
        <f ca="true">+IF(AND(ISNUMBER(OFFSET('Water Data'!$G$4,0,10*ROW('Water Data'!G56))),'Data Summary'!CB62="Yes"),100-OFFSET('Water Data'!$G$4,0,10*ROW('Water Data'!G56)),NA())</f>
        <v>#N/A</v>
      </c>
      <c r="N62" s="97" t="e">
        <f ca="true">+IF(AND(ISNUMBER(OFFSET('Water Data'!$G$6,0,10*ROW('Water Data'!G56))),'Data Summary'!CC62="Yes"),OFFSET('Water Data'!$G$6,0,10*ROW('Water Data'!G56)),NA())</f>
        <v>#N/A</v>
      </c>
      <c r="O62" s="97" t="e">
        <f ca="true">+IF(AND(ISNUMBER(OFFSET('Water Data'!$G$9,0,10*ROW('Water Data'!G56))),'Data Summary'!CD62="Yes"),OFFSET('Water Data'!$G$9,0,10*ROW('Water Data'!G56)),NA())</f>
        <v>#N/A</v>
      </c>
      <c r="P62" s="97" t="e">
        <f ca="true">+IF(AND(ISNUMBER(OFFSET('Water Data'!$H$4,0,10*ROW('Water Data'!H56))),'Data Summary'!CE62="Yes"),100-OFFSET('Water Data'!$H$4,0,10*ROW('Water Data'!H56)),NA())</f>
        <v>#N/A</v>
      </c>
      <c r="Q62" s="97" t="e">
        <f ca="true">+IF(AND(ISNUMBER(OFFSET('Water Data'!$H$6,0,10*ROW('Water Data'!H56))),'Data Summary'!CF62="Yes"),OFFSET('Water Data'!$H$6,0,10*ROW('Water Data'!H56)),NA())</f>
        <v>#N/A</v>
      </c>
      <c r="R62" s="97" t="e">
        <f ca="true">+IF(AND(ISNUMBER(OFFSET('Water Data'!$H$9,0,10*ROW('Water Data'!H56))),'Data Summary'!CG62="Yes"),OFFSET('Water Data'!$H$9,0,10*ROW('Water Data'!H56)),NA())</f>
        <v>#N/A</v>
      </c>
      <c r="S62" s="97" t="e">
        <f ca="true">+IF(AND(ISNUMBER(OFFSET('Water Data'!$I$4,0,10*ROW('Water Data'!I56))),'Data Summary'!CH62="Yes"),100-OFFSET('Water Data'!$I$4,0,10*ROW('Water Data'!I56)),NA())</f>
        <v>#N/A</v>
      </c>
      <c r="T62" s="97" t="e">
        <f ca="true">+IF(AND(ISNUMBER(OFFSET('Water Data'!$I$6,0,10*ROW('Water Data'!I56))),'Data Summary'!CI62="Yes"),OFFSET('Water Data'!$I$6,0,10*ROW('Water Data'!I56)),NA())</f>
        <v>#N/A</v>
      </c>
      <c r="U62" s="97" t="e">
        <f ca="true">+IF(AND(ISNUMBER(OFFSET('Water Data'!$I$9,0,10*ROW('Water Data'!I56))),'Data Summary'!CJ62="Yes"),OFFSET('Water Data'!$I$9,0,10*ROW('Water Data'!I56)),NA())</f>
        <v>#N/A</v>
      </c>
      <c r="V62" s="98" t="e">
        <f ca="true">+IF(AND(ISNUMBER(OFFSET('Sanitation Data'!$D$4,0,10*ROW('Sanitation Data'!D56))),'Data Summary'!CK62="Yes"),100-OFFSET('Sanitation Data'!$D$4,0,10*ROW('Sanitation Data'!D56)),NA())</f>
        <v>#N/A</v>
      </c>
      <c r="W62" s="98" t="e">
        <f ca="true">+IF(AND(ISNUMBER(OFFSET('Sanitation Data'!$D$6,0,10*ROW('Sanitation Data'!D56))),'Data Summary'!CL62="Yes"),OFFSET('Sanitation Data'!$D$6,0,10*ROW('Sanitation Data'!D56)),NA())</f>
        <v>#N/A</v>
      </c>
      <c r="X62" s="98" t="e">
        <f ca="true">+IF(AND(ISNUMBER(OFFSET('Sanitation Data'!$D$10,0,10*ROW('Sanitation Data'!D56))),'Data Summary'!CM62="Yes"),OFFSET('Sanitation Data'!$D$10,0,10*ROW('Sanitation Data'!D56)),NA())</f>
        <v>#N/A</v>
      </c>
      <c r="Y62" s="98" t="e">
        <f ca="true">+IF(AND(ISNUMBER(OFFSET('Sanitation Data'!$D$11,0,10*ROW('Sanitation Data'!D56))),'Data Summary'!CN62="Yes"),OFFSET('Sanitation Data'!$D$11,0,10*ROW('Sanitation Data'!D56)),NA())</f>
        <v>#N/A</v>
      </c>
      <c r="Z62" s="98" t="e">
        <f ca="true">+IF(AND(ISNUMBER(OFFSET('Sanitation Data'!$D$12,0,10*ROW('Sanitation Data'!D56))),'Data Summary'!CO62="Yes"),OFFSET('Sanitation Data'!$D$12,0,10*ROW('Sanitation Data'!D56)),NA())</f>
        <v>#N/A</v>
      </c>
      <c r="AA62" s="98" t="e">
        <f ca="true">+IF(AND(ISNUMBER(OFFSET('Sanitation Data'!$E$4,0,10*ROW('Sanitation Data'!E56))),'Data Summary'!CP62="Yes"),100-OFFSET('Sanitation Data'!$E$4,0,10*ROW('Sanitation Data'!E56)),NA())</f>
        <v>#N/A</v>
      </c>
      <c r="AB62" s="98" t="e">
        <f ca="true">+IF(AND(ISNUMBER(OFFSET('Sanitation Data'!$E$6,0,10*ROW('Sanitation Data'!E56))),'Data Summary'!CQ62="Yes"),OFFSET('Sanitation Data'!$E$6,0,10*ROW('Sanitation Data'!E56)),NA())</f>
        <v>#N/A</v>
      </c>
      <c r="AC62" s="98" t="e">
        <f ca="true">+IF(AND(ISNUMBER(OFFSET('Sanitation Data'!$E$10,0,10*ROW('Sanitation Data'!E56))),'Data Summary'!CR62="Yes"),OFFSET('Sanitation Data'!$E$10,0,10*ROW('Sanitation Data'!E56)),NA())</f>
        <v>#N/A</v>
      </c>
      <c r="AD62" s="98" t="e">
        <f ca="true">+IF(AND(ISNUMBER(OFFSET('Sanitation Data'!$E$11,0,10*ROW('Sanitation Data'!E56))),'Data Summary'!CS62="Yes"),OFFSET('Sanitation Data'!$E$11,0,10*ROW('Sanitation Data'!E56)),NA())</f>
        <v>#N/A</v>
      </c>
      <c r="AE62" s="98" t="e">
        <f ca="true">+IF(AND(ISNUMBER(OFFSET('Sanitation Data'!$E$12,0,10*ROW('Sanitation Data'!E56))),'Data Summary'!CT62="Yes"),OFFSET('Sanitation Data'!$E$12,0,10*ROW('Sanitation Data'!E56)),NA())</f>
        <v>#N/A</v>
      </c>
      <c r="AF62" s="98" t="e">
        <f ca="true">+IF(AND(ISNUMBER(OFFSET('Sanitation Data'!$F$4,0,10*ROW('Sanitation Data'!F56))),'Data Summary'!CU62="Yes"),100-OFFSET('Sanitation Data'!$F$4,0,10*ROW('Sanitation Data'!F56)),NA())</f>
        <v>#N/A</v>
      </c>
      <c r="AG62" s="98" t="e">
        <f ca="true">+IF(AND(ISNUMBER(OFFSET('Sanitation Data'!$F$6,0,10*ROW('Sanitation Data'!F56))),'Data Summary'!CV62="Yes"),OFFSET('Sanitation Data'!$F$6,0,10*ROW('Sanitation Data'!F56)),NA())</f>
        <v>#N/A</v>
      </c>
      <c r="AH62" s="98" t="e">
        <f ca="true">+IF(AND(ISNUMBER(OFFSET('Sanitation Data'!$F$10,0,10*ROW('Sanitation Data'!F56))),'Data Summary'!CW62="Yes"),OFFSET('Sanitation Data'!$F$10,0,10*ROW('Sanitation Data'!F56)),NA())</f>
        <v>#N/A</v>
      </c>
      <c r="AI62" s="98" t="e">
        <f ca="true">+IF(AND(ISNUMBER(OFFSET('Sanitation Data'!$F$11,0,10*ROW('Sanitation Data'!F56))),'Data Summary'!CX62="Yes"),OFFSET('Sanitation Data'!$F$11,0,10*ROW('Sanitation Data'!F56)),NA())</f>
        <v>#N/A</v>
      </c>
      <c r="AJ62" s="98" t="e">
        <f ca="true">+IF(AND(ISNUMBER(OFFSET('Sanitation Data'!$F$12,0,10*ROW('Sanitation Data'!F56))),'Data Summary'!CY62="Yes"),OFFSET('Sanitation Data'!$F$12,0,10*ROW('Sanitation Data'!F56)),NA())</f>
        <v>#N/A</v>
      </c>
      <c r="AK62" s="98" t="e">
        <f ca="true">+IF(AND(ISNUMBER(OFFSET('Sanitation Data'!$G$4,0,10*ROW('Sanitation Data'!G56))),'Data Summary'!CZ62="Yes"),100-OFFSET('Sanitation Data'!$G$4,0,10*ROW('Sanitation Data'!G56)),NA())</f>
        <v>#N/A</v>
      </c>
      <c r="AL62" s="98" t="e">
        <f ca="true">+IF(AND(ISNUMBER(OFFSET('Sanitation Data'!$G$6,0,10*ROW('Sanitation Data'!G56))),'Data Summary'!DA62="Yes"),OFFSET('Sanitation Data'!$G$6,0,10*ROW('Sanitation Data'!G56)),NA())</f>
        <v>#N/A</v>
      </c>
      <c r="AM62" s="98" t="e">
        <f ca="true">+IF(AND(ISNUMBER(OFFSET('Sanitation Data'!$G$10,0,10*ROW('Sanitation Data'!G56))),'Data Summary'!DB62="Yes"),OFFSET('Sanitation Data'!$G$10,0,10*ROW('Sanitation Data'!G56)),NA())</f>
        <v>#N/A</v>
      </c>
      <c r="AN62" s="98" t="e">
        <f ca="true">+IF(AND(ISNUMBER(OFFSET('Sanitation Data'!$G$11,0,10*ROW('Sanitation Data'!G56))),'Data Summary'!DC62="Yes"),OFFSET('Sanitation Data'!$G$11,0,10*ROW('Sanitation Data'!G56)),NA())</f>
        <v>#N/A</v>
      </c>
      <c r="AO62" s="98" t="e">
        <f ca="true">+IF(AND(ISNUMBER(OFFSET('Sanitation Data'!$G$12,0,10*ROW('Sanitation Data'!G56))),'Data Summary'!DD62="Yes"),OFFSET('Sanitation Data'!$G$12,0,10*ROW('Sanitation Data'!G56)),NA())</f>
        <v>#N/A</v>
      </c>
      <c r="AP62" s="98" t="e">
        <f ca="true">+IF(AND(ISNUMBER(OFFSET('Sanitation Data'!$H$4,0,10*ROW('Sanitation Data'!H56))),'Data Summary'!DE62="Yes"),100-OFFSET('Sanitation Data'!$H$4,0,10*ROW('Sanitation Data'!H56)),NA())</f>
        <v>#N/A</v>
      </c>
      <c r="AQ62" s="98" t="e">
        <f ca="true">+IF(AND(ISNUMBER(OFFSET('Sanitation Data'!$H$6,0,10*ROW('Sanitation Data'!H56))),'Data Summary'!DF62="Yes"),OFFSET('Sanitation Data'!$H$6,0,10*ROW('Sanitation Data'!H56)),NA())</f>
        <v>#N/A</v>
      </c>
      <c r="AR62" s="98" t="e">
        <f ca="true">+IF(AND(ISNUMBER(OFFSET('Sanitation Data'!$H$10,0,10*ROW('Sanitation Data'!H56))),'Data Summary'!DG62="Yes"),OFFSET('Sanitation Data'!$H$10,0,10*ROW('Sanitation Data'!H56)),NA())</f>
        <v>#N/A</v>
      </c>
      <c r="AS62" s="98" t="e">
        <f ca="true">+IF(AND(ISNUMBER(OFFSET('Sanitation Data'!$H$11,0,10*ROW('Sanitation Data'!H56))),'Data Summary'!DH62="Yes"),OFFSET('Sanitation Data'!$H$11,0,10*ROW('Sanitation Data'!H56)),NA())</f>
        <v>#N/A</v>
      </c>
      <c r="AT62" s="98" t="e">
        <f ca="true">+IF(AND(ISNUMBER(OFFSET('Sanitation Data'!$H$12,0,10*ROW('Sanitation Data'!H56))),'Data Summary'!DI62="Yes"),OFFSET('Sanitation Data'!$H$12,0,10*ROW('Sanitation Data'!H56)),NA())</f>
        <v>#N/A</v>
      </c>
      <c r="AU62" s="98" t="e">
        <f ca="true">+IF(AND(ISNUMBER(OFFSET('Sanitation Data'!$I$4,0,10*ROW('Sanitation Data'!I56))),'Data Summary'!DJ62="Yes"),100-OFFSET('Sanitation Data'!$I$4,0,10*ROW('Sanitation Data'!I56)),NA())</f>
        <v>#N/A</v>
      </c>
      <c r="AV62" s="98" t="e">
        <f ca="true">+IF(AND(ISNUMBER(OFFSET('Sanitation Data'!$I$6,0,10*ROW('Sanitation Data'!I56))),'Data Summary'!DK62="Yes"),OFFSET('Sanitation Data'!$I$6,0,10*ROW('Sanitation Data'!I56)),NA())</f>
        <v>#N/A</v>
      </c>
      <c r="AW62" s="98" t="e">
        <f ca="true">+IF(AND(ISNUMBER(OFFSET('Sanitation Data'!$I$10,0,10*ROW('Sanitation Data'!I56))),'Data Summary'!DL62="Yes"),OFFSET('Sanitation Data'!$I$10,0,10*ROW('Sanitation Data'!I56)),NA())</f>
        <v>#N/A</v>
      </c>
      <c r="AX62" s="98" t="e">
        <f ca="true">+IF(AND(ISNUMBER(OFFSET('Sanitation Data'!$I$11,0,10*ROW('Sanitation Data'!I56))),'Data Summary'!DM62="Yes"),OFFSET('Sanitation Data'!$I$11,0,10*ROW('Sanitation Data'!I56)),NA())</f>
        <v>#N/A</v>
      </c>
      <c r="AY62" s="98" t="e">
        <f ca="true">+IF(AND(ISNUMBER(OFFSET('Sanitation Data'!$I$12,0,10*ROW('Sanitation Data'!I56))),'Data Summary'!DN62="Yes"),OFFSET('Sanitation Data'!$I$12,0,10*ROW('Sanitation Data'!I56)),NA())</f>
        <v>#N/A</v>
      </c>
      <c r="AZ62" s="99" t="e">
        <f ca="true">+IF(AND(ISNUMBER(OFFSET('Hygiene Data'!$D$5,0,10*ROW('Hygiene Data'!D56))),'Data Summary'!DO62="Yes"),OFFSET('Hygiene Data'!$D$5,0,10*ROW('Hygiene Data'!D56)),NA())</f>
        <v>#N/A</v>
      </c>
      <c r="BA62" s="99" t="e">
        <f ca="true">+IF(AND(ISNUMBER(OFFSET('Hygiene Data'!$D$7,0,10*ROW('Hygiene Data'!D56))),'Data Summary'!DP62="Yes"),OFFSET('Hygiene Data'!$D$7,0,10*ROW('Hygiene Data'!D56)),NA())</f>
        <v>#N/A</v>
      </c>
      <c r="BB62" s="99" t="e">
        <f ca="true">+IF(AND(ISNUMBER(OFFSET('Hygiene Data'!$D$9,0,10*ROW('Hygiene Data'!D56))),'Data Summary'!DQ62="Yes"),OFFSET('Hygiene Data'!$D$9,0,10*ROW('Hygiene Data'!D56)),NA())</f>
        <v>#N/A</v>
      </c>
      <c r="BC62" s="99" t="e">
        <f ca="true">+IF(AND(ISNUMBER(OFFSET('Hygiene Data'!$E$5,0,10*ROW('Hygiene Data'!E56))),'Data Summary'!DR62="Yes"),OFFSET('Hygiene Data'!$E$5,0,10*ROW('Hygiene Data'!E56)),NA())</f>
        <v>#N/A</v>
      </c>
      <c r="BD62" s="99" t="e">
        <f ca="true">+IF(AND(ISNUMBER(OFFSET('Hygiene Data'!$E$7,0,10*ROW('Hygiene Data'!E56))),'Data Summary'!DS62="Yes"),OFFSET('Hygiene Data'!$E$7,0,10*ROW('Hygiene Data'!E56)),NA())</f>
        <v>#N/A</v>
      </c>
      <c r="BE62" s="99" t="e">
        <f ca="true">+IF(AND(ISNUMBER(OFFSET('Hygiene Data'!$E$9,0,10*ROW('Hygiene Data'!E56))),'Data Summary'!DT62="Yes"),OFFSET('Hygiene Data'!$E$9,0,10*ROW('Hygiene Data'!E56)),NA())</f>
        <v>#N/A</v>
      </c>
      <c r="BF62" s="99" t="e">
        <f ca="true">+IF(AND(ISNUMBER(OFFSET('Hygiene Data'!$F$5,0,10*ROW('Hygiene Data'!F56))),'Data Summary'!DU62="Yes"),OFFSET('Hygiene Data'!$F$5,0,10*ROW('Hygiene Data'!F56)),NA())</f>
        <v>#N/A</v>
      </c>
      <c r="BG62" s="99" t="e">
        <f ca="true">+IF(AND(ISNUMBER(OFFSET('Hygiene Data'!$F$7,0,10*ROW('Hygiene Data'!F56))),'Data Summary'!DV62="Yes"),OFFSET('Hygiene Data'!$F$7,0,10*ROW('Hygiene Data'!F56)),NA())</f>
        <v>#N/A</v>
      </c>
      <c r="BH62" s="99" t="e">
        <f ca="true">+IF(AND(ISNUMBER(OFFSET('Hygiene Data'!$F$9,0,10*ROW('Hygiene Data'!F56))),'Data Summary'!DW62="Yes"),OFFSET('Hygiene Data'!$F$9,0,10*ROW('Hygiene Data'!F56)),NA())</f>
        <v>#N/A</v>
      </c>
      <c r="BI62" s="99" t="e">
        <f ca="true">+IF(AND(ISNUMBER(OFFSET('Hygiene Data'!$G$5,0,10*ROW('Hygiene Data'!G56))),'Data Summary'!DX62="Yes"),OFFSET('Hygiene Data'!$G$5,0,10*ROW('Hygiene Data'!G56)),NA())</f>
        <v>#N/A</v>
      </c>
      <c r="BJ62" s="99" t="e">
        <f ca="true">+IF(AND(ISNUMBER(OFFSET('Hygiene Data'!$G$7,0,10*ROW('Hygiene Data'!G56))),'Data Summary'!DY62="Yes"),OFFSET('Hygiene Data'!$G$7,0,10*ROW('Hygiene Data'!G56)),NA())</f>
        <v>#N/A</v>
      </c>
      <c r="BK62" s="99" t="e">
        <f ca="true">+IF(AND(ISNUMBER(OFFSET('Hygiene Data'!$G$9,0,10*ROW('Hygiene Data'!G56))),'Data Summary'!DZ62="Yes"),OFFSET('Hygiene Data'!$G$9,0,10*ROW('Hygiene Data'!G56)),NA())</f>
        <v>#N/A</v>
      </c>
      <c r="BL62" s="99" t="e">
        <f ca="true">+IF(AND(ISNUMBER(OFFSET('Hygiene Data'!$H$5,0,10*ROW('Hygiene Data'!H56))),'Data Summary'!EA62="Yes"),OFFSET('Hygiene Data'!$H$5,0,10*ROW('Hygiene Data'!H56)),NA())</f>
        <v>#N/A</v>
      </c>
      <c r="BM62" s="99" t="e">
        <f ca="true">+IF(AND(ISNUMBER(OFFSET('Hygiene Data'!$H$7,0,10*ROW('Hygiene Data'!H56))),'Data Summary'!EB62="Yes"),OFFSET('Hygiene Data'!$H$7,0,10*ROW('Hygiene Data'!H56)),NA())</f>
        <v>#N/A</v>
      </c>
      <c r="BN62" s="99" t="e">
        <f ca="true">+IF(AND(ISNUMBER(OFFSET('Hygiene Data'!$H$9,0,10*ROW('Hygiene Data'!H56))),'Data Summary'!EC62="Yes"),OFFSET('Hygiene Data'!$H$9,0,10*ROW('Hygiene Data'!H56)),NA())</f>
        <v>#N/A</v>
      </c>
      <c r="BO62" s="99" t="e">
        <f ca="true">+IF(AND(ISNUMBER(OFFSET('Hygiene Data'!$I$5,0,10*ROW('Hygiene Data'!I56))),'Data Summary'!ED62="Yes"),OFFSET('Hygiene Data'!$I$5,0,10*ROW('Hygiene Data'!I56)),NA())</f>
        <v>#N/A</v>
      </c>
      <c r="BP62" s="99" t="e">
        <f ca="true">+IF(AND(ISNUMBER(OFFSET('Hygiene Data'!$I$7,0,10*ROW('Hygiene Data'!I56))),'Data Summary'!EE62="Yes"),OFFSET('Hygiene Data'!$I$7,0,10*ROW('Hygiene Data'!I56)),NA())</f>
        <v>#N/A</v>
      </c>
      <c r="BQ62" s="99" t="e">
        <f ca="true">+IF(AND(ISNUMBER(OFFSET('Hygiene Data'!$I$9,0,10*ROW('Hygiene Data'!I56))),'Data Summary'!EF62="Yes"),OFFSET('Hygiene Data'!$I$9,0,10*ROW('Hygiene Data'!I56)),NA())</f>
        <v>#N/A</v>
      </c>
    </row>
    <row xmlns:x14ac="http://schemas.microsoft.com/office/spreadsheetml/2009/9/ac" r="63" x14ac:dyDescent="0.2">
      <c r="A63" s="363" t="e">
        <f ca="true">+RIGHT('Data Summary'!A63,LEN('Data Summary'!A63)-9)</f>
        <v>#VALUE!</v>
      </c>
      <c r="B63" s="38" t="str">
        <f ca="true">+IF(ISTEXT('Data Summary'!B63),'Data Summary'!B63,"")</f>
        <v/>
      </c>
      <c r="C63" s="361" t="e">
        <f ca="true">+VALUE('Data Summary'!C63)</f>
        <v>#VALUE!</v>
      </c>
      <c r="D63" s="97" t="e">
        <f ca="true">+IF(AND(ISNUMBER(OFFSET('Water Data'!$D$4,0,10*ROW('Water Data'!D57))),'Data Summary'!BS63="Yes"),100-OFFSET('Water Data'!$D$4,0,10*ROW('Water Data'!D57)),NA())</f>
        <v>#N/A</v>
      </c>
      <c r="E63" s="97" t="e">
        <f ca="true">+IF(AND(ISNUMBER(OFFSET('Water Data'!$D$6,0,10*ROW('Water Data'!D57))),'Data Summary'!BT63="Yes"),OFFSET('Water Data'!$D$6,0,10*ROW('Water Data'!D57)),NA())</f>
        <v>#N/A</v>
      </c>
      <c r="F63" s="97" t="e">
        <f ca="true">+IF(AND(ISNUMBER(OFFSET('Water Data'!$D$9,0,10*ROW('Water Data'!D57))),'Data Summary'!BU63="Yes"),OFFSET('Water Data'!$D$9,0,10*ROW('Water Data'!D57)),NA())</f>
        <v>#N/A</v>
      </c>
      <c r="G63" s="97" t="e">
        <f ca="true">+IF(AND(ISNUMBER(OFFSET('Water Data'!$E$4,0,10*ROW('Water Data'!E57))),'Data Summary'!BV63="Yes"),100-OFFSET('Water Data'!$E$4,0,10*ROW('Water Data'!E57)),NA())</f>
        <v>#N/A</v>
      </c>
      <c r="H63" s="97" t="e">
        <f ca="true">+IF(AND(ISNUMBER(OFFSET('Water Data'!$E$6,0,10*ROW('Water Data'!E57))),'Data Summary'!BW63="Yes"),OFFSET('Water Data'!$E$6,0,10*ROW('Water Data'!E57)),NA())</f>
        <v>#N/A</v>
      </c>
      <c r="I63" s="97" t="e">
        <f ca="true">+IF(AND(ISNUMBER(OFFSET('Water Data'!$E$9,0,10*ROW('Water Data'!E57))),'Data Summary'!BX63="Yes"),OFFSET('Water Data'!$E$9,0,10*ROW('Water Data'!E57)),NA())</f>
        <v>#N/A</v>
      </c>
      <c r="J63" s="97" t="e">
        <f ca="true">+IF(AND(ISNUMBER(OFFSET('Water Data'!$F$4,0,10*ROW('Water Data'!F57))),'Data Summary'!BY63="Yes"),100-OFFSET('Water Data'!$F$4,0,10*ROW('Water Data'!F57)),NA())</f>
        <v>#N/A</v>
      </c>
      <c r="K63" s="97" t="e">
        <f ca="true">+IF(AND(ISNUMBER(OFFSET('Water Data'!$F$6,0,10*ROW('Water Data'!F57))),'Data Summary'!BZ63="Yes"),OFFSET('Water Data'!$F$6,0,10*ROW('Water Data'!F57)),NA())</f>
        <v>#N/A</v>
      </c>
      <c r="L63" s="97" t="e">
        <f ca="true">+IF(AND(ISNUMBER(OFFSET('Water Data'!$F$9,0,10*ROW('Water Data'!F57))),'Data Summary'!CA63="Yes"),OFFSET('Water Data'!$F$9,0,10*ROW('Water Data'!F57)),NA())</f>
        <v>#N/A</v>
      </c>
      <c r="M63" s="97" t="e">
        <f ca="true">+IF(AND(ISNUMBER(OFFSET('Water Data'!$G$4,0,10*ROW('Water Data'!G57))),'Data Summary'!CB63="Yes"),100-OFFSET('Water Data'!$G$4,0,10*ROW('Water Data'!G57)),NA())</f>
        <v>#N/A</v>
      </c>
      <c r="N63" s="97" t="e">
        <f ca="true">+IF(AND(ISNUMBER(OFFSET('Water Data'!$G$6,0,10*ROW('Water Data'!G57))),'Data Summary'!CC63="Yes"),OFFSET('Water Data'!$G$6,0,10*ROW('Water Data'!G57)),NA())</f>
        <v>#N/A</v>
      </c>
      <c r="O63" s="97" t="e">
        <f ca="true">+IF(AND(ISNUMBER(OFFSET('Water Data'!$G$9,0,10*ROW('Water Data'!G57))),'Data Summary'!CD63="Yes"),OFFSET('Water Data'!$G$9,0,10*ROW('Water Data'!G57)),NA())</f>
        <v>#N/A</v>
      </c>
      <c r="P63" s="97" t="e">
        <f ca="true">+IF(AND(ISNUMBER(OFFSET('Water Data'!$H$4,0,10*ROW('Water Data'!H57))),'Data Summary'!CE63="Yes"),100-OFFSET('Water Data'!$H$4,0,10*ROW('Water Data'!H57)),NA())</f>
        <v>#N/A</v>
      </c>
      <c r="Q63" s="97" t="e">
        <f ca="true">+IF(AND(ISNUMBER(OFFSET('Water Data'!$H$6,0,10*ROW('Water Data'!H57))),'Data Summary'!CF63="Yes"),OFFSET('Water Data'!$H$6,0,10*ROW('Water Data'!H57)),NA())</f>
        <v>#N/A</v>
      </c>
      <c r="R63" s="97" t="e">
        <f ca="true">+IF(AND(ISNUMBER(OFFSET('Water Data'!$H$9,0,10*ROW('Water Data'!H57))),'Data Summary'!CG63="Yes"),OFFSET('Water Data'!$H$9,0,10*ROW('Water Data'!H57)),NA())</f>
        <v>#N/A</v>
      </c>
      <c r="S63" s="97" t="e">
        <f ca="true">+IF(AND(ISNUMBER(OFFSET('Water Data'!$I$4,0,10*ROW('Water Data'!I57))),'Data Summary'!CH63="Yes"),100-OFFSET('Water Data'!$I$4,0,10*ROW('Water Data'!I57)),NA())</f>
        <v>#N/A</v>
      </c>
      <c r="T63" s="97" t="e">
        <f ca="true">+IF(AND(ISNUMBER(OFFSET('Water Data'!$I$6,0,10*ROW('Water Data'!I57))),'Data Summary'!CI63="Yes"),OFFSET('Water Data'!$I$6,0,10*ROW('Water Data'!I57)),NA())</f>
        <v>#N/A</v>
      </c>
      <c r="U63" s="97" t="e">
        <f ca="true">+IF(AND(ISNUMBER(OFFSET('Water Data'!$I$9,0,10*ROW('Water Data'!I57))),'Data Summary'!CJ63="Yes"),OFFSET('Water Data'!$I$9,0,10*ROW('Water Data'!I57)),NA())</f>
        <v>#N/A</v>
      </c>
      <c r="V63" s="98" t="e">
        <f ca="true">+IF(AND(ISNUMBER(OFFSET('Sanitation Data'!$D$4,0,10*ROW('Sanitation Data'!D57))),'Data Summary'!CK63="Yes"),100-OFFSET('Sanitation Data'!$D$4,0,10*ROW('Sanitation Data'!D57)),NA())</f>
        <v>#N/A</v>
      </c>
      <c r="W63" s="98" t="e">
        <f ca="true">+IF(AND(ISNUMBER(OFFSET('Sanitation Data'!$D$6,0,10*ROW('Sanitation Data'!D57))),'Data Summary'!CL63="Yes"),OFFSET('Sanitation Data'!$D$6,0,10*ROW('Sanitation Data'!D57)),NA())</f>
        <v>#N/A</v>
      </c>
      <c r="X63" s="98" t="e">
        <f ca="true">+IF(AND(ISNUMBER(OFFSET('Sanitation Data'!$D$10,0,10*ROW('Sanitation Data'!D57))),'Data Summary'!CM63="Yes"),OFFSET('Sanitation Data'!$D$10,0,10*ROW('Sanitation Data'!D57)),NA())</f>
        <v>#N/A</v>
      </c>
      <c r="Y63" s="98" t="e">
        <f ca="true">+IF(AND(ISNUMBER(OFFSET('Sanitation Data'!$D$11,0,10*ROW('Sanitation Data'!D57))),'Data Summary'!CN63="Yes"),OFFSET('Sanitation Data'!$D$11,0,10*ROW('Sanitation Data'!D57)),NA())</f>
        <v>#N/A</v>
      </c>
      <c r="Z63" s="98" t="e">
        <f ca="true">+IF(AND(ISNUMBER(OFFSET('Sanitation Data'!$D$12,0,10*ROW('Sanitation Data'!D57))),'Data Summary'!CO63="Yes"),OFFSET('Sanitation Data'!$D$12,0,10*ROW('Sanitation Data'!D57)),NA())</f>
        <v>#N/A</v>
      </c>
      <c r="AA63" s="98" t="e">
        <f ca="true">+IF(AND(ISNUMBER(OFFSET('Sanitation Data'!$E$4,0,10*ROW('Sanitation Data'!E57))),'Data Summary'!CP63="Yes"),100-OFFSET('Sanitation Data'!$E$4,0,10*ROW('Sanitation Data'!E57)),NA())</f>
        <v>#N/A</v>
      </c>
      <c r="AB63" s="98" t="e">
        <f ca="true">+IF(AND(ISNUMBER(OFFSET('Sanitation Data'!$E$6,0,10*ROW('Sanitation Data'!E57))),'Data Summary'!CQ63="Yes"),OFFSET('Sanitation Data'!$E$6,0,10*ROW('Sanitation Data'!E57)),NA())</f>
        <v>#N/A</v>
      </c>
      <c r="AC63" s="98" t="e">
        <f ca="true">+IF(AND(ISNUMBER(OFFSET('Sanitation Data'!$E$10,0,10*ROW('Sanitation Data'!E57))),'Data Summary'!CR63="Yes"),OFFSET('Sanitation Data'!$E$10,0,10*ROW('Sanitation Data'!E57)),NA())</f>
        <v>#N/A</v>
      </c>
      <c r="AD63" s="98" t="e">
        <f ca="true">+IF(AND(ISNUMBER(OFFSET('Sanitation Data'!$E$11,0,10*ROW('Sanitation Data'!E57))),'Data Summary'!CS63="Yes"),OFFSET('Sanitation Data'!$E$11,0,10*ROW('Sanitation Data'!E57)),NA())</f>
        <v>#N/A</v>
      </c>
      <c r="AE63" s="98" t="e">
        <f ca="true">+IF(AND(ISNUMBER(OFFSET('Sanitation Data'!$E$12,0,10*ROW('Sanitation Data'!E57))),'Data Summary'!CT63="Yes"),OFFSET('Sanitation Data'!$E$12,0,10*ROW('Sanitation Data'!E57)),NA())</f>
        <v>#N/A</v>
      </c>
      <c r="AF63" s="98" t="e">
        <f ca="true">+IF(AND(ISNUMBER(OFFSET('Sanitation Data'!$F$4,0,10*ROW('Sanitation Data'!F57))),'Data Summary'!CU63="Yes"),100-OFFSET('Sanitation Data'!$F$4,0,10*ROW('Sanitation Data'!F57)),NA())</f>
        <v>#N/A</v>
      </c>
      <c r="AG63" s="98" t="e">
        <f ca="true">+IF(AND(ISNUMBER(OFFSET('Sanitation Data'!$F$6,0,10*ROW('Sanitation Data'!F57))),'Data Summary'!CV63="Yes"),OFFSET('Sanitation Data'!$F$6,0,10*ROW('Sanitation Data'!F57)),NA())</f>
        <v>#N/A</v>
      </c>
      <c r="AH63" s="98" t="e">
        <f ca="true">+IF(AND(ISNUMBER(OFFSET('Sanitation Data'!$F$10,0,10*ROW('Sanitation Data'!F57))),'Data Summary'!CW63="Yes"),OFFSET('Sanitation Data'!$F$10,0,10*ROW('Sanitation Data'!F57)),NA())</f>
        <v>#N/A</v>
      </c>
      <c r="AI63" s="98" t="e">
        <f ca="true">+IF(AND(ISNUMBER(OFFSET('Sanitation Data'!$F$11,0,10*ROW('Sanitation Data'!F57))),'Data Summary'!CX63="Yes"),OFFSET('Sanitation Data'!$F$11,0,10*ROW('Sanitation Data'!F57)),NA())</f>
        <v>#N/A</v>
      </c>
      <c r="AJ63" s="98" t="e">
        <f ca="true">+IF(AND(ISNUMBER(OFFSET('Sanitation Data'!$F$12,0,10*ROW('Sanitation Data'!F57))),'Data Summary'!CY63="Yes"),OFFSET('Sanitation Data'!$F$12,0,10*ROW('Sanitation Data'!F57)),NA())</f>
        <v>#N/A</v>
      </c>
      <c r="AK63" s="98" t="e">
        <f ca="true">+IF(AND(ISNUMBER(OFFSET('Sanitation Data'!$G$4,0,10*ROW('Sanitation Data'!G57))),'Data Summary'!CZ63="Yes"),100-OFFSET('Sanitation Data'!$G$4,0,10*ROW('Sanitation Data'!G57)),NA())</f>
        <v>#N/A</v>
      </c>
      <c r="AL63" s="98" t="e">
        <f ca="true">+IF(AND(ISNUMBER(OFFSET('Sanitation Data'!$G$6,0,10*ROW('Sanitation Data'!G57))),'Data Summary'!DA63="Yes"),OFFSET('Sanitation Data'!$G$6,0,10*ROW('Sanitation Data'!G57)),NA())</f>
        <v>#N/A</v>
      </c>
      <c r="AM63" s="98" t="e">
        <f ca="true">+IF(AND(ISNUMBER(OFFSET('Sanitation Data'!$G$10,0,10*ROW('Sanitation Data'!G57))),'Data Summary'!DB63="Yes"),OFFSET('Sanitation Data'!$G$10,0,10*ROW('Sanitation Data'!G57)),NA())</f>
        <v>#N/A</v>
      </c>
      <c r="AN63" s="98" t="e">
        <f ca="true">+IF(AND(ISNUMBER(OFFSET('Sanitation Data'!$G$11,0,10*ROW('Sanitation Data'!G57))),'Data Summary'!DC63="Yes"),OFFSET('Sanitation Data'!$G$11,0,10*ROW('Sanitation Data'!G57)),NA())</f>
        <v>#N/A</v>
      </c>
      <c r="AO63" s="98" t="e">
        <f ca="true">+IF(AND(ISNUMBER(OFFSET('Sanitation Data'!$G$12,0,10*ROW('Sanitation Data'!G57))),'Data Summary'!DD63="Yes"),OFFSET('Sanitation Data'!$G$12,0,10*ROW('Sanitation Data'!G57)),NA())</f>
        <v>#N/A</v>
      </c>
      <c r="AP63" s="98" t="e">
        <f ca="true">+IF(AND(ISNUMBER(OFFSET('Sanitation Data'!$H$4,0,10*ROW('Sanitation Data'!H57))),'Data Summary'!DE63="Yes"),100-OFFSET('Sanitation Data'!$H$4,0,10*ROW('Sanitation Data'!H57)),NA())</f>
        <v>#N/A</v>
      </c>
      <c r="AQ63" s="98" t="e">
        <f ca="true">+IF(AND(ISNUMBER(OFFSET('Sanitation Data'!$H$6,0,10*ROW('Sanitation Data'!H57))),'Data Summary'!DF63="Yes"),OFFSET('Sanitation Data'!$H$6,0,10*ROW('Sanitation Data'!H57)),NA())</f>
        <v>#N/A</v>
      </c>
      <c r="AR63" s="98" t="e">
        <f ca="true">+IF(AND(ISNUMBER(OFFSET('Sanitation Data'!$H$10,0,10*ROW('Sanitation Data'!H57))),'Data Summary'!DG63="Yes"),OFFSET('Sanitation Data'!$H$10,0,10*ROW('Sanitation Data'!H57)),NA())</f>
        <v>#N/A</v>
      </c>
      <c r="AS63" s="98" t="e">
        <f ca="true">+IF(AND(ISNUMBER(OFFSET('Sanitation Data'!$H$11,0,10*ROW('Sanitation Data'!H57))),'Data Summary'!DH63="Yes"),OFFSET('Sanitation Data'!$H$11,0,10*ROW('Sanitation Data'!H57)),NA())</f>
        <v>#N/A</v>
      </c>
      <c r="AT63" s="98" t="e">
        <f ca="true">+IF(AND(ISNUMBER(OFFSET('Sanitation Data'!$H$12,0,10*ROW('Sanitation Data'!H57))),'Data Summary'!DI63="Yes"),OFFSET('Sanitation Data'!$H$12,0,10*ROW('Sanitation Data'!H57)),NA())</f>
        <v>#N/A</v>
      </c>
      <c r="AU63" s="98" t="e">
        <f ca="true">+IF(AND(ISNUMBER(OFFSET('Sanitation Data'!$I$4,0,10*ROW('Sanitation Data'!I57))),'Data Summary'!DJ63="Yes"),100-OFFSET('Sanitation Data'!$I$4,0,10*ROW('Sanitation Data'!I57)),NA())</f>
        <v>#N/A</v>
      </c>
      <c r="AV63" s="98" t="e">
        <f ca="true">+IF(AND(ISNUMBER(OFFSET('Sanitation Data'!$I$6,0,10*ROW('Sanitation Data'!I57))),'Data Summary'!DK63="Yes"),OFFSET('Sanitation Data'!$I$6,0,10*ROW('Sanitation Data'!I57)),NA())</f>
        <v>#N/A</v>
      </c>
      <c r="AW63" s="98" t="e">
        <f ca="true">+IF(AND(ISNUMBER(OFFSET('Sanitation Data'!$I$10,0,10*ROW('Sanitation Data'!I57))),'Data Summary'!DL63="Yes"),OFFSET('Sanitation Data'!$I$10,0,10*ROW('Sanitation Data'!I57)),NA())</f>
        <v>#N/A</v>
      </c>
      <c r="AX63" s="98" t="e">
        <f ca="true">+IF(AND(ISNUMBER(OFFSET('Sanitation Data'!$I$11,0,10*ROW('Sanitation Data'!I57))),'Data Summary'!DM63="Yes"),OFFSET('Sanitation Data'!$I$11,0,10*ROW('Sanitation Data'!I57)),NA())</f>
        <v>#N/A</v>
      </c>
      <c r="AY63" s="98" t="e">
        <f ca="true">+IF(AND(ISNUMBER(OFFSET('Sanitation Data'!$I$12,0,10*ROW('Sanitation Data'!I57))),'Data Summary'!DN63="Yes"),OFFSET('Sanitation Data'!$I$12,0,10*ROW('Sanitation Data'!I57)),NA())</f>
        <v>#N/A</v>
      </c>
      <c r="AZ63" s="99" t="e">
        <f ca="true">+IF(AND(ISNUMBER(OFFSET('Hygiene Data'!$D$5,0,10*ROW('Hygiene Data'!D57))),'Data Summary'!DO63="Yes"),OFFSET('Hygiene Data'!$D$5,0,10*ROW('Hygiene Data'!D57)),NA())</f>
        <v>#N/A</v>
      </c>
      <c r="BA63" s="99" t="e">
        <f ca="true">+IF(AND(ISNUMBER(OFFSET('Hygiene Data'!$D$7,0,10*ROW('Hygiene Data'!D57))),'Data Summary'!DP63="Yes"),OFFSET('Hygiene Data'!$D$7,0,10*ROW('Hygiene Data'!D57)),NA())</f>
        <v>#N/A</v>
      </c>
      <c r="BB63" s="99" t="e">
        <f ca="true">+IF(AND(ISNUMBER(OFFSET('Hygiene Data'!$D$9,0,10*ROW('Hygiene Data'!D57))),'Data Summary'!DQ63="Yes"),OFFSET('Hygiene Data'!$D$9,0,10*ROW('Hygiene Data'!D57)),NA())</f>
        <v>#N/A</v>
      </c>
      <c r="BC63" s="99" t="e">
        <f ca="true">+IF(AND(ISNUMBER(OFFSET('Hygiene Data'!$E$5,0,10*ROW('Hygiene Data'!E57))),'Data Summary'!DR63="Yes"),OFFSET('Hygiene Data'!$E$5,0,10*ROW('Hygiene Data'!E57)),NA())</f>
        <v>#N/A</v>
      </c>
      <c r="BD63" s="99" t="e">
        <f ca="true">+IF(AND(ISNUMBER(OFFSET('Hygiene Data'!$E$7,0,10*ROW('Hygiene Data'!E57))),'Data Summary'!DS63="Yes"),OFFSET('Hygiene Data'!$E$7,0,10*ROW('Hygiene Data'!E57)),NA())</f>
        <v>#N/A</v>
      </c>
      <c r="BE63" s="99" t="e">
        <f ca="true">+IF(AND(ISNUMBER(OFFSET('Hygiene Data'!$E$9,0,10*ROW('Hygiene Data'!E57))),'Data Summary'!DT63="Yes"),OFFSET('Hygiene Data'!$E$9,0,10*ROW('Hygiene Data'!E57)),NA())</f>
        <v>#N/A</v>
      </c>
      <c r="BF63" s="99" t="e">
        <f ca="true">+IF(AND(ISNUMBER(OFFSET('Hygiene Data'!$F$5,0,10*ROW('Hygiene Data'!F57))),'Data Summary'!DU63="Yes"),OFFSET('Hygiene Data'!$F$5,0,10*ROW('Hygiene Data'!F57)),NA())</f>
        <v>#N/A</v>
      </c>
      <c r="BG63" s="99" t="e">
        <f ca="true">+IF(AND(ISNUMBER(OFFSET('Hygiene Data'!$F$7,0,10*ROW('Hygiene Data'!F57))),'Data Summary'!DV63="Yes"),OFFSET('Hygiene Data'!$F$7,0,10*ROW('Hygiene Data'!F57)),NA())</f>
        <v>#N/A</v>
      </c>
      <c r="BH63" s="99" t="e">
        <f ca="true">+IF(AND(ISNUMBER(OFFSET('Hygiene Data'!$F$9,0,10*ROW('Hygiene Data'!F57))),'Data Summary'!DW63="Yes"),OFFSET('Hygiene Data'!$F$9,0,10*ROW('Hygiene Data'!F57)),NA())</f>
        <v>#N/A</v>
      </c>
      <c r="BI63" s="99" t="e">
        <f ca="true">+IF(AND(ISNUMBER(OFFSET('Hygiene Data'!$G$5,0,10*ROW('Hygiene Data'!G57))),'Data Summary'!DX63="Yes"),OFFSET('Hygiene Data'!$G$5,0,10*ROW('Hygiene Data'!G57)),NA())</f>
        <v>#N/A</v>
      </c>
      <c r="BJ63" s="99" t="e">
        <f ca="true">+IF(AND(ISNUMBER(OFFSET('Hygiene Data'!$G$7,0,10*ROW('Hygiene Data'!G57))),'Data Summary'!DY63="Yes"),OFFSET('Hygiene Data'!$G$7,0,10*ROW('Hygiene Data'!G57)),NA())</f>
        <v>#N/A</v>
      </c>
      <c r="BK63" s="99" t="e">
        <f ca="true">+IF(AND(ISNUMBER(OFFSET('Hygiene Data'!$G$9,0,10*ROW('Hygiene Data'!G57))),'Data Summary'!DZ63="Yes"),OFFSET('Hygiene Data'!$G$9,0,10*ROW('Hygiene Data'!G57)),NA())</f>
        <v>#N/A</v>
      </c>
      <c r="BL63" s="99" t="e">
        <f ca="true">+IF(AND(ISNUMBER(OFFSET('Hygiene Data'!$H$5,0,10*ROW('Hygiene Data'!H57))),'Data Summary'!EA63="Yes"),OFFSET('Hygiene Data'!$H$5,0,10*ROW('Hygiene Data'!H57)),NA())</f>
        <v>#N/A</v>
      </c>
      <c r="BM63" s="99" t="e">
        <f ca="true">+IF(AND(ISNUMBER(OFFSET('Hygiene Data'!$H$7,0,10*ROW('Hygiene Data'!H57))),'Data Summary'!EB63="Yes"),OFFSET('Hygiene Data'!$H$7,0,10*ROW('Hygiene Data'!H57)),NA())</f>
        <v>#N/A</v>
      </c>
      <c r="BN63" s="99" t="e">
        <f ca="true">+IF(AND(ISNUMBER(OFFSET('Hygiene Data'!$H$9,0,10*ROW('Hygiene Data'!H57))),'Data Summary'!EC63="Yes"),OFFSET('Hygiene Data'!$H$9,0,10*ROW('Hygiene Data'!H57)),NA())</f>
        <v>#N/A</v>
      </c>
      <c r="BO63" s="99" t="e">
        <f ca="true">+IF(AND(ISNUMBER(OFFSET('Hygiene Data'!$I$5,0,10*ROW('Hygiene Data'!I57))),'Data Summary'!ED63="Yes"),OFFSET('Hygiene Data'!$I$5,0,10*ROW('Hygiene Data'!I57)),NA())</f>
        <v>#N/A</v>
      </c>
      <c r="BP63" s="99" t="e">
        <f ca="true">+IF(AND(ISNUMBER(OFFSET('Hygiene Data'!$I$7,0,10*ROW('Hygiene Data'!I57))),'Data Summary'!EE63="Yes"),OFFSET('Hygiene Data'!$I$7,0,10*ROW('Hygiene Data'!I57)),NA())</f>
        <v>#N/A</v>
      </c>
      <c r="BQ63" s="99" t="e">
        <f ca="true">+IF(AND(ISNUMBER(OFFSET('Hygiene Data'!$I$9,0,10*ROW('Hygiene Data'!I57))),'Data Summary'!EF63="Yes"),OFFSET('Hygiene Data'!$I$9,0,10*ROW('Hygiene Data'!I57)),NA())</f>
        <v>#N/A</v>
      </c>
    </row>
    <row xmlns:x14ac="http://schemas.microsoft.com/office/spreadsheetml/2009/9/ac" r="64" x14ac:dyDescent="0.2">
      <c r="A64" s="363" t="e">
        <f ca="true">+RIGHT('Data Summary'!A64,LEN('Data Summary'!A64)-9)</f>
        <v>#VALUE!</v>
      </c>
      <c r="B64" s="38" t="str">
        <f ca="true">+IF(ISTEXT('Data Summary'!B64),'Data Summary'!B64,"")</f>
        <v/>
      </c>
      <c r="C64" s="361" t="e">
        <f ca="true">+VALUE('Data Summary'!C64)</f>
        <v>#VALUE!</v>
      </c>
      <c r="D64" s="97" t="e">
        <f ca="true">+IF(AND(ISNUMBER(OFFSET('Water Data'!$D$4,0,10*ROW('Water Data'!D58))),'Data Summary'!BS64="Yes"),100-OFFSET('Water Data'!$D$4,0,10*ROW('Water Data'!D58)),NA())</f>
        <v>#N/A</v>
      </c>
      <c r="E64" s="97" t="e">
        <f ca="true">+IF(AND(ISNUMBER(OFFSET('Water Data'!$D$6,0,10*ROW('Water Data'!D58))),'Data Summary'!BT64="Yes"),OFFSET('Water Data'!$D$6,0,10*ROW('Water Data'!D58)),NA())</f>
        <v>#N/A</v>
      </c>
      <c r="F64" s="97" t="e">
        <f ca="true">+IF(AND(ISNUMBER(OFFSET('Water Data'!$D$9,0,10*ROW('Water Data'!D58))),'Data Summary'!BU64="Yes"),OFFSET('Water Data'!$D$9,0,10*ROW('Water Data'!D58)),NA())</f>
        <v>#N/A</v>
      </c>
      <c r="G64" s="97" t="e">
        <f ca="true">+IF(AND(ISNUMBER(OFFSET('Water Data'!$E$4,0,10*ROW('Water Data'!E58))),'Data Summary'!BV64="Yes"),100-OFFSET('Water Data'!$E$4,0,10*ROW('Water Data'!E58)),NA())</f>
        <v>#N/A</v>
      </c>
      <c r="H64" s="97" t="e">
        <f ca="true">+IF(AND(ISNUMBER(OFFSET('Water Data'!$E$6,0,10*ROW('Water Data'!E58))),'Data Summary'!BW64="Yes"),OFFSET('Water Data'!$E$6,0,10*ROW('Water Data'!E58)),NA())</f>
        <v>#N/A</v>
      </c>
      <c r="I64" s="97" t="e">
        <f ca="true">+IF(AND(ISNUMBER(OFFSET('Water Data'!$E$9,0,10*ROW('Water Data'!E58))),'Data Summary'!BX64="Yes"),OFFSET('Water Data'!$E$9,0,10*ROW('Water Data'!E58)),NA())</f>
        <v>#N/A</v>
      </c>
      <c r="J64" s="97" t="e">
        <f ca="true">+IF(AND(ISNUMBER(OFFSET('Water Data'!$F$4,0,10*ROW('Water Data'!F58))),'Data Summary'!BY64="Yes"),100-OFFSET('Water Data'!$F$4,0,10*ROW('Water Data'!F58)),NA())</f>
        <v>#N/A</v>
      </c>
      <c r="K64" s="97" t="e">
        <f ca="true">+IF(AND(ISNUMBER(OFFSET('Water Data'!$F$6,0,10*ROW('Water Data'!F58))),'Data Summary'!BZ64="Yes"),OFFSET('Water Data'!$F$6,0,10*ROW('Water Data'!F58)),NA())</f>
        <v>#N/A</v>
      </c>
      <c r="L64" s="97" t="e">
        <f ca="true">+IF(AND(ISNUMBER(OFFSET('Water Data'!$F$9,0,10*ROW('Water Data'!F58))),'Data Summary'!CA64="Yes"),OFFSET('Water Data'!$F$9,0,10*ROW('Water Data'!F58)),NA())</f>
        <v>#N/A</v>
      </c>
      <c r="M64" s="97" t="e">
        <f ca="true">+IF(AND(ISNUMBER(OFFSET('Water Data'!$G$4,0,10*ROW('Water Data'!G58))),'Data Summary'!CB64="Yes"),100-OFFSET('Water Data'!$G$4,0,10*ROW('Water Data'!G58)),NA())</f>
        <v>#N/A</v>
      </c>
      <c r="N64" s="97" t="e">
        <f ca="true">+IF(AND(ISNUMBER(OFFSET('Water Data'!$G$6,0,10*ROW('Water Data'!G58))),'Data Summary'!CC64="Yes"),OFFSET('Water Data'!$G$6,0,10*ROW('Water Data'!G58)),NA())</f>
        <v>#N/A</v>
      </c>
      <c r="O64" s="97" t="e">
        <f ca="true">+IF(AND(ISNUMBER(OFFSET('Water Data'!$G$9,0,10*ROW('Water Data'!G58))),'Data Summary'!CD64="Yes"),OFFSET('Water Data'!$G$9,0,10*ROW('Water Data'!G58)),NA())</f>
        <v>#N/A</v>
      </c>
      <c r="P64" s="97" t="e">
        <f ca="true">+IF(AND(ISNUMBER(OFFSET('Water Data'!$H$4,0,10*ROW('Water Data'!H58))),'Data Summary'!CE64="Yes"),100-OFFSET('Water Data'!$H$4,0,10*ROW('Water Data'!H58)),NA())</f>
        <v>#N/A</v>
      </c>
      <c r="Q64" s="97" t="e">
        <f ca="true">+IF(AND(ISNUMBER(OFFSET('Water Data'!$H$6,0,10*ROW('Water Data'!H58))),'Data Summary'!CF64="Yes"),OFFSET('Water Data'!$H$6,0,10*ROW('Water Data'!H58)),NA())</f>
        <v>#N/A</v>
      </c>
      <c r="R64" s="97" t="e">
        <f ca="true">+IF(AND(ISNUMBER(OFFSET('Water Data'!$H$9,0,10*ROW('Water Data'!H58))),'Data Summary'!CG64="Yes"),OFFSET('Water Data'!$H$9,0,10*ROW('Water Data'!H58)),NA())</f>
        <v>#N/A</v>
      </c>
      <c r="S64" s="97" t="e">
        <f ca="true">+IF(AND(ISNUMBER(OFFSET('Water Data'!$I$4,0,10*ROW('Water Data'!I58))),'Data Summary'!CH64="Yes"),100-OFFSET('Water Data'!$I$4,0,10*ROW('Water Data'!I58)),NA())</f>
        <v>#N/A</v>
      </c>
      <c r="T64" s="97" t="e">
        <f ca="true">+IF(AND(ISNUMBER(OFFSET('Water Data'!$I$6,0,10*ROW('Water Data'!I58))),'Data Summary'!CI64="Yes"),OFFSET('Water Data'!$I$6,0,10*ROW('Water Data'!I58)),NA())</f>
        <v>#N/A</v>
      </c>
      <c r="U64" s="97" t="e">
        <f ca="true">+IF(AND(ISNUMBER(OFFSET('Water Data'!$I$9,0,10*ROW('Water Data'!I58))),'Data Summary'!CJ64="Yes"),OFFSET('Water Data'!$I$9,0,10*ROW('Water Data'!I58)),NA())</f>
        <v>#N/A</v>
      </c>
      <c r="V64" s="98" t="e">
        <f ca="true">+IF(AND(ISNUMBER(OFFSET('Sanitation Data'!$D$4,0,10*ROW('Sanitation Data'!D58))),'Data Summary'!CK64="Yes"),100-OFFSET('Sanitation Data'!$D$4,0,10*ROW('Sanitation Data'!D58)),NA())</f>
        <v>#N/A</v>
      </c>
      <c r="W64" s="98" t="e">
        <f ca="true">+IF(AND(ISNUMBER(OFFSET('Sanitation Data'!$D$6,0,10*ROW('Sanitation Data'!D58))),'Data Summary'!CL64="Yes"),OFFSET('Sanitation Data'!$D$6,0,10*ROW('Sanitation Data'!D58)),NA())</f>
        <v>#N/A</v>
      </c>
      <c r="X64" s="98" t="e">
        <f ca="true">+IF(AND(ISNUMBER(OFFSET('Sanitation Data'!$D$10,0,10*ROW('Sanitation Data'!D58))),'Data Summary'!CM64="Yes"),OFFSET('Sanitation Data'!$D$10,0,10*ROW('Sanitation Data'!D58)),NA())</f>
        <v>#N/A</v>
      </c>
      <c r="Y64" s="98" t="e">
        <f ca="true">+IF(AND(ISNUMBER(OFFSET('Sanitation Data'!$D$11,0,10*ROW('Sanitation Data'!D58))),'Data Summary'!CN64="Yes"),OFFSET('Sanitation Data'!$D$11,0,10*ROW('Sanitation Data'!D58)),NA())</f>
        <v>#N/A</v>
      </c>
      <c r="Z64" s="98" t="e">
        <f ca="true">+IF(AND(ISNUMBER(OFFSET('Sanitation Data'!$D$12,0,10*ROW('Sanitation Data'!D58))),'Data Summary'!CO64="Yes"),OFFSET('Sanitation Data'!$D$12,0,10*ROW('Sanitation Data'!D58)),NA())</f>
        <v>#N/A</v>
      </c>
      <c r="AA64" s="98" t="e">
        <f ca="true">+IF(AND(ISNUMBER(OFFSET('Sanitation Data'!$E$4,0,10*ROW('Sanitation Data'!E58))),'Data Summary'!CP64="Yes"),100-OFFSET('Sanitation Data'!$E$4,0,10*ROW('Sanitation Data'!E58)),NA())</f>
        <v>#N/A</v>
      </c>
      <c r="AB64" s="98" t="e">
        <f ca="true">+IF(AND(ISNUMBER(OFFSET('Sanitation Data'!$E$6,0,10*ROW('Sanitation Data'!E58))),'Data Summary'!CQ64="Yes"),OFFSET('Sanitation Data'!$E$6,0,10*ROW('Sanitation Data'!E58)),NA())</f>
        <v>#N/A</v>
      </c>
      <c r="AC64" s="98" t="e">
        <f ca="true">+IF(AND(ISNUMBER(OFFSET('Sanitation Data'!$E$10,0,10*ROW('Sanitation Data'!E58))),'Data Summary'!CR64="Yes"),OFFSET('Sanitation Data'!$E$10,0,10*ROW('Sanitation Data'!E58)),NA())</f>
        <v>#N/A</v>
      </c>
      <c r="AD64" s="98" t="e">
        <f ca="true">+IF(AND(ISNUMBER(OFFSET('Sanitation Data'!$E$11,0,10*ROW('Sanitation Data'!E58))),'Data Summary'!CS64="Yes"),OFFSET('Sanitation Data'!$E$11,0,10*ROW('Sanitation Data'!E58)),NA())</f>
        <v>#N/A</v>
      </c>
      <c r="AE64" s="98" t="e">
        <f ca="true">+IF(AND(ISNUMBER(OFFSET('Sanitation Data'!$E$12,0,10*ROW('Sanitation Data'!E58))),'Data Summary'!CT64="Yes"),OFFSET('Sanitation Data'!$E$12,0,10*ROW('Sanitation Data'!E58)),NA())</f>
        <v>#N/A</v>
      </c>
      <c r="AF64" s="98" t="e">
        <f ca="true">+IF(AND(ISNUMBER(OFFSET('Sanitation Data'!$F$4,0,10*ROW('Sanitation Data'!F58))),'Data Summary'!CU64="Yes"),100-OFFSET('Sanitation Data'!$F$4,0,10*ROW('Sanitation Data'!F58)),NA())</f>
        <v>#N/A</v>
      </c>
      <c r="AG64" s="98" t="e">
        <f ca="true">+IF(AND(ISNUMBER(OFFSET('Sanitation Data'!$F$6,0,10*ROW('Sanitation Data'!F58))),'Data Summary'!CV64="Yes"),OFFSET('Sanitation Data'!$F$6,0,10*ROW('Sanitation Data'!F58)),NA())</f>
        <v>#N/A</v>
      </c>
      <c r="AH64" s="98" t="e">
        <f ca="true">+IF(AND(ISNUMBER(OFFSET('Sanitation Data'!$F$10,0,10*ROW('Sanitation Data'!F58))),'Data Summary'!CW64="Yes"),OFFSET('Sanitation Data'!$F$10,0,10*ROW('Sanitation Data'!F58)),NA())</f>
        <v>#N/A</v>
      </c>
      <c r="AI64" s="98" t="e">
        <f ca="true">+IF(AND(ISNUMBER(OFFSET('Sanitation Data'!$F$11,0,10*ROW('Sanitation Data'!F58))),'Data Summary'!CX64="Yes"),OFFSET('Sanitation Data'!$F$11,0,10*ROW('Sanitation Data'!F58)),NA())</f>
        <v>#N/A</v>
      </c>
      <c r="AJ64" s="98" t="e">
        <f ca="true">+IF(AND(ISNUMBER(OFFSET('Sanitation Data'!$F$12,0,10*ROW('Sanitation Data'!F58))),'Data Summary'!CY64="Yes"),OFFSET('Sanitation Data'!$F$12,0,10*ROW('Sanitation Data'!F58)),NA())</f>
        <v>#N/A</v>
      </c>
      <c r="AK64" s="98" t="e">
        <f ca="true">+IF(AND(ISNUMBER(OFFSET('Sanitation Data'!$G$4,0,10*ROW('Sanitation Data'!G58))),'Data Summary'!CZ64="Yes"),100-OFFSET('Sanitation Data'!$G$4,0,10*ROW('Sanitation Data'!G58)),NA())</f>
        <v>#N/A</v>
      </c>
      <c r="AL64" s="98" t="e">
        <f ca="true">+IF(AND(ISNUMBER(OFFSET('Sanitation Data'!$G$6,0,10*ROW('Sanitation Data'!G58))),'Data Summary'!DA64="Yes"),OFFSET('Sanitation Data'!$G$6,0,10*ROW('Sanitation Data'!G58)),NA())</f>
        <v>#N/A</v>
      </c>
      <c r="AM64" s="98" t="e">
        <f ca="true">+IF(AND(ISNUMBER(OFFSET('Sanitation Data'!$G$10,0,10*ROW('Sanitation Data'!G58))),'Data Summary'!DB64="Yes"),OFFSET('Sanitation Data'!$G$10,0,10*ROW('Sanitation Data'!G58)),NA())</f>
        <v>#N/A</v>
      </c>
      <c r="AN64" s="98" t="e">
        <f ca="true">+IF(AND(ISNUMBER(OFFSET('Sanitation Data'!$G$11,0,10*ROW('Sanitation Data'!G58))),'Data Summary'!DC64="Yes"),OFFSET('Sanitation Data'!$G$11,0,10*ROW('Sanitation Data'!G58)),NA())</f>
        <v>#N/A</v>
      </c>
      <c r="AO64" s="98" t="e">
        <f ca="true">+IF(AND(ISNUMBER(OFFSET('Sanitation Data'!$G$12,0,10*ROW('Sanitation Data'!G58))),'Data Summary'!DD64="Yes"),OFFSET('Sanitation Data'!$G$12,0,10*ROW('Sanitation Data'!G58)),NA())</f>
        <v>#N/A</v>
      </c>
      <c r="AP64" s="98" t="e">
        <f ca="true">+IF(AND(ISNUMBER(OFFSET('Sanitation Data'!$H$4,0,10*ROW('Sanitation Data'!H58))),'Data Summary'!DE64="Yes"),100-OFFSET('Sanitation Data'!$H$4,0,10*ROW('Sanitation Data'!H58)),NA())</f>
        <v>#N/A</v>
      </c>
      <c r="AQ64" s="98" t="e">
        <f ca="true">+IF(AND(ISNUMBER(OFFSET('Sanitation Data'!$H$6,0,10*ROW('Sanitation Data'!H58))),'Data Summary'!DF64="Yes"),OFFSET('Sanitation Data'!$H$6,0,10*ROW('Sanitation Data'!H58)),NA())</f>
        <v>#N/A</v>
      </c>
      <c r="AR64" s="98" t="e">
        <f ca="true">+IF(AND(ISNUMBER(OFFSET('Sanitation Data'!$H$10,0,10*ROW('Sanitation Data'!H58))),'Data Summary'!DG64="Yes"),OFFSET('Sanitation Data'!$H$10,0,10*ROW('Sanitation Data'!H58)),NA())</f>
        <v>#N/A</v>
      </c>
      <c r="AS64" s="98" t="e">
        <f ca="true">+IF(AND(ISNUMBER(OFFSET('Sanitation Data'!$H$11,0,10*ROW('Sanitation Data'!H58))),'Data Summary'!DH64="Yes"),OFFSET('Sanitation Data'!$H$11,0,10*ROW('Sanitation Data'!H58)),NA())</f>
        <v>#N/A</v>
      </c>
      <c r="AT64" s="98" t="e">
        <f ca="true">+IF(AND(ISNUMBER(OFFSET('Sanitation Data'!$H$12,0,10*ROW('Sanitation Data'!H58))),'Data Summary'!DI64="Yes"),OFFSET('Sanitation Data'!$H$12,0,10*ROW('Sanitation Data'!H58)),NA())</f>
        <v>#N/A</v>
      </c>
      <c r="AU64" s="98" t="e">
        <f ca="true">+IF(AND(ISNUMBER(OFFSET('Sanitation Data'!$I$4,0,10*ROW('Sanitation Data'!I58))),'Data Summary'!DJ64="Yes"),100-OFFSET('Sanitation Data'!$I$4,0,10*ROW('Sanitation Data'!I58)),NA())</f>
        <v>#N/A</v>
      </c>
      <c r="AV64" s="98" t="e">
        <f ca="true">+IF(AND(ISNUMBER(OFFSET('Sanitation Data'!$I$6,0,10*ROW('Sanitation Data'!I58))),'Data Summary'!DK64="Yes"),OFFSET('Sanitation Data'!$I$6,0,10*ROW('Sanitation Data'!I58)),NA())</f>
        <v>#N/A</v>
      </c>
      <c r="AW64" s="98" t="e">
        <f ca="true">+IF(AND(ISNUMBER(OFFSET('Sanitation Data'!$I$10,0,10*ROW('Sanitation Data'!I58))),'Data Summary'!DL64="Yes"),OFFSET('Sanitation Data'!$I$10,0,10*ROW('Sanitation Data'!I58)),NA())</f>
        <v>#N/A</v>
      </c>
      <c r="AX64" s="98" t="e">
        <f ca="true">+IF(AND(ISNUMBER(OFFSET('Sanitation Data'!$I$11,0,10*ROW('Sanitation Data'!I58))),'Data Summary'!DM64="Yes"),OFFSET('Sanitation Data'!$I$11,0,10*ROW('Sanitation Data'!I58)),NA())</f>
        <v>#N/A</v>
      </c>
      <c r="AY64" s="98" t="e">
        <f ca="true">+IF(AND(ISNUMBER(OFFSET('Sanitation Data'!$I$12,0,10*ROW('Sanitation Data'!I58))),'Data Summary'!DN64="Yes"),OFFSET('Sanitation Data'!$I$12,0,10*ROW('Sanitation Data'!I58)),NA())</f>
        <v>#N/A</v>
      </c>
      <c r="AZ64" s="99" t="e">
        <f ca="true">+IF(AND(ISNUMBER(OFFSET('Hygiene Data'!$D$5,0,10*ROW('Hygiene Data'!D58))),'Data Summary'!DO64="Yes"),OFFSET('Hygiene Data'!$D$5,0,10*ROW('Hygiene Data'!D58)),NA())</f>
        <v>#N/A</v>
      </c>
      <c r="BA64" s="99" t="e">
        <f ca="true">+IF(AND(ISNUMBER(OFFSET('Hygiene Data'!$D$7,0,10*ROW('Hygiene Data'!D58))),'Data Summary'!DP64="Yes"),OFFSET('Hygiene Data'!$D$7,0,10*ROW('Hygiene Data'!D58)),NA())</f>
        <v>#N/A</v>
      </c>
      <c r="BB64" s="99" t="e">
        <f ca="true">+IF(AND(ISNUMBER(OFFSET('Hygiene Data'!$D$9,0,10*ROW('Hygiene Data'!D58))),'Data Summary'!DQ64="Yes"),OFFSET('Hygiene Data'!$D$9,0,10*ROW('Hygiene Data'!D58)),NA())</f>
        <v>#N/A</v>
      </c>
      <c r="BC64" s="99" t="e">
        <f ca="true">+IF(AND(ISNUMBER(OFFSET('Hygiene Data'!$E$5,0,10*ROW('Hygiene Data'!E58))),'Data Summary'!DR64="Yes"),OFFSET('Hygiene Data'!$E$5,0,10*ROW('Hygiene Data'!E58)),NA())</f>
        <v>#N/A</v>
      </c>
      <c r="BD64" s="99" t="e">
        <f ca="true">+IF(AND(ISNUMBER(OFFSET('Hygiene Data'!$E$7,0,10*ROW('Hygiene Data'!E58))),'Data Summary'!DS64="Yes"),OFFSET('Hygiene Data'!$E$7,0,10*ROW('Hygiene Data'!E58)),NA())</f>
        <v>#N/A</v>
      </c>
      <c r="BE64" s="99" t="e">
        <f ca="true">+IF(AND(ISNUMBER(OFFSET('Hygiene Data'!$E$9,0,10*ROW('Hygiene Data'!E58))),'Data Summary'!DT64="Yes"),OFFSET('Hygiene Data'!$E$9,0,10*ROW('Hygiene Data'!E58)),NA())</f>
        <v>#N/A</v>
      </c>
      <c r="BF64" s="99" t="e">
        <f ca="true">+IF(AND(ISNUMBER(OFFSET('Hygiene Data'!$F$5,0,10*ROW('Hygiene Data'!F58))),'Data Summary'!DU64="Yes"),OFFSET('Hygiene Data'!$F$5,0,10*ROW('Hygiene Data'!F58)),NA())</f>
        <v>#N/A</v>
      </c>
      <c r="BG64" s="99" t="e">
        <f ca="true">+IF(AND(ISNUMBER(OFFSET('Hygiene Data'!$F$7,0,10*ROW('Hygiene Data'!F58))),'Data Summary'!DV64="Yes"),OFFSET('Hygiene Data'!$F$7,0,10*ROW('Hygiene Data'!F58)),NA())</f>
        <v>#N/A</v>
      </c>
      <c r="BH64" s="99" t="e">
        <f ca="true">+IF(AND(ISNUMBER(OFFSET('Hygiene Data'!$F$9,0,10*ROW('Hygiene Data'!F58))),'Data Summary'!DW64="Yes"),OFFSET('Hygiene Data'!$F$9,0,10*ROW('Hygiene Data'!F58)),NA())</f>
        <v>#N/A</v>
      </c>
      <c r="BI64" s="99" t="e">
        <f ca="true">+IF(AND(ISNUMBER(OFFSET('Hygiene Data'!$G$5,0,10*ROW('Hygiene Data'!G58))),'Data Summary'!DX64="Yes"),OFFSET('Hygiene Data'!$G$5,0,10*ROW('Hygiene Data'!G58)),NA())</f>
        <v>#N/A</v>
      </c>
      <c r="BJ64" s="99" t="e">
        <f ca="true">+IF(AND(ISNUMBER(OFFSET('Hygiene Data'!$G$7,0,10*ROW('Hygiene Data'!G58))),'Data Summary'!DY64="Yes"),OFFSET('Hygiene Data'!$G$7,0,10*ROW('Hygiene Data'!G58)),NA())</f>
        <v>#N/A</v>
      </c>
      <c r="BK64" s="99" t="e">
        <f ca="true">+IF(AND(ISNUMBER(OFFSET('Hygiene Data'!$G$9,0,10*ROW('Hygiene Data'!G58))),'Data Summary'!DZ64="Yes"),OFFSET('Hygiene Data'!$G$9,0,10*ROW('Hygiene Data'!G58)),NA())</f>
        <v>#N/A</v>
      </c>
      <c r="BL64" s="99" t="e">
        <f ca="true">+IF(AND(ISNUMBER(OFFSET('Hygiene Data'!$H$5,0,10*ROW('Hygiene Data'!H58))),'Data Summary'!EA64="Yes"),OFFSET('Hygiene Data'!$H$5,0,10*ROW('Hygiene Data'!H58)),NA())</f>
        <v>#N/A</v>
      </c>
      <c r="BM64" s="99" t="e">
        <f ca="true">+IF(AND(ISNUMBER(OFFSET('Hygiene Data'!$H$7,0,10*ROW('Hygiene Data'!H58))),'Data Summary'!EB64="Yes"),OFFSET('Hygiene Data'!$H$7,0,10*ROW('Hygiene Data'!H58)),NA())</f>
        <v>#N/A</v>
      </c>
      <c r="BN64" s="99" t="e">
        <f ca="true">+IF(AND(ISNUMBER(OFFSET('Hygiene Data'!$H$9,0,10*ROW('Hygiene Data'!H58))),'Data Summary'!EC64="Yes"),OFFSET('Hygiene Data'!$H$9,0,10*ROW('Hygiene Data'!H58)),NA())</f>
        <v>#N/A</v>
      </c>
      <c r="BO64" s="99" t="e">
        <f ca="true">+IF(AND(ISNUMBER(OFFSET('Hygiene Data'!$I$5,0,10*ROW('Hygiene Data'!I58))),'Data Summary'!ED64="Yes"),OFFSET('Hygiene Data'!$I$5,0,10*ROW('Hygiene Data'!I58)),NA())</f>
        <v>#N/A</v>
      </c>
      <c r="BP64" s="99" t="e">
        <f ca="true">+IF(AND(ISNUMBER(OFFSET('Hygiene Data'!$I$7,0,10*ROW('Hygiene Data'!I58))),'Data Summary'!EE64="Yes"),OFFSET('Hygiene Data'!$I$7,0,10*ROW('Hygiene Data'!I58)),NA())</f>
        <v>#N/A</v>
      </c>
      <c r="BQ64" s="99" t="e">
        <f ca="true">+IF(AND(ISNUMBER(OFFSET('Hygiene Data'!$I$9,0,10*ROW('Hygiene Data'!I58))),'Data Summary'!EF64="Yes"),OFFSET('Hygiene Data'!$I$9,0,10*ROW('Hygiene Data'!I58)),NA())</f>
        <v>#N/A</v>
      </c>
    </row>
    <row xmlns:x14ac="http://schemas.microsoft.com/office/spreadsheetml/2009/9/ac" r="65" x14ac:dyDescent="0.2">
      <c r="A65" s="363" t="e">
        <f ca="true">+RIGHT('Data Summary'!A65,LEN('Data Summary'!A65)-9)</f>
        <v>#VALUE!</v>
      </c>
      <c r="B65" s="38" t="str">
        <f ca="true">+IF(ISTEXT('Data Summary'!B65),'Data Summary'!B65,"")</f>
        <v/>
      </c>
      <c r="C65" s="361" t="e">
        <f ca="true">+VALUE('Data Summary'!C65)</f>
        <v>#VALUE!</v>
      </c>
      <c r="D65" s="97" t="e">
        <f ca="true">+IF(AND(ISNUMBER(OFFSET('Water Data'!$D$4,0,10*ROW('Water Data'!D59))),'Data Summary'!BS65="Yes"),100-OFFSET('Water Data'!$D$4,0,10*ROW('Water Data'!D59)),NA())</f>
        <v>#N/A</v>
      </c>
      <c r="E65" s="97" t="e">
        <f ca="true">+IF(AND(ISNUMBER(OFFSET('Water Data'!$D$6,0,10*ROW('Water Data'!D59))),'Data Summary'!BT65="Yes"),OFFSET('Water Data'!$D$6,0,10*ROW('Water Data'!D59)),NA())</f>
        <v>#N/A</v>
      </c>
      <c r="F65" s="97" t="e">
        <f ca="true">+IF(AND(ISNUMBER(OFFSET('Water Data'!$D$9,0,10*ROW('Water Data'!D59))),'Data Summary'!BU65="Yes"),OFFSET('Water Data'!$D$9,0,10*ROW('Water Data'!D59)),NA())</f>
        <v>#N/A</v>
      </c>
      <c r="G65" s="97" t="e">
        <f ca="true">+IF(AND(ISNUMBER(OFFSET('Water Data'!$E$4,0,10*ROW('Water Data'!E59))),'Data Summary'!BV65="Yes"),100-OFFSET('Water Data'!$E$4,0,10*ROW('Water Data'!E59)),NA())</f>
        <v>#N/A</v>
      </c>
      <c r="H65" s="97" t="e">
        <f ca="true">+IF(AND(ISNUMBER(OFFSET('Water Data'!$E$6,0,10*ROW('Water Data'!E59))),'Data Summary'!BW65="Yes"),OFFSET('Water Data'!$E$6,0,10*ROW('Water Data'!E59)),NA())</f>
        <v>#N/A</v>
      </c>
      <c r="I65" s="97" t="e">
        <f ca="true">+IF(AND(ISNUMBER(OFFSET('Water Data'!$E$9,0,10*ROW('Water Data'!E59))),'Data Summary'!BX65="Yes"),OFFSET('Water Data'!$E$9,0,10*ROW('Water Data'!E59)),NA())</f>
        <v>#N/A</v>
      </c>
      <c r="J65" s="97" t="e">
        <f ca="true">+IF(AND(ISNUMBER(OFFSET('Water Data'!$F$4,0,10*ROW('Water Data'!F59))),'Data Summary'!BY65="Yes"),100-OFFSET('Water Data'!$F$4,0,10*ROW('Water Data'!F59)),NA())</f>
        <v>#N/A</v>
      </c>
      <c r="K65" s="97" t="e">
        <f ca="true">+IF(AND(ISNUMBER(OFFSET('Water Data'!$F$6,0,10*ROW('Water Data'!F59))),'Data Summary'!BZ65="Yes"),OFFSET('Water Data'!$F$6,0,10*ROW('Water Data'!F59)),NA())</f>
        <v>#N/A</v>
      </c>
      <c r="L65" s="97" t="e">
        <f ca="true">+IF(AND(ISNUMBER(OFFSET('Water Data'!$F$9,0,10*ROW('Water Data'!F59))),'Data Summary'!CA65="Yes"),OFFSET('Water Data'!$F$9,0,10*ROW('Water Data'!F59)),NA())</f>
        <v>#N/A</v>
      </c>
      <c r="M65" s="97" t="e">
        <f ca="true">+IF(AND(ISNUMBER(OFFSET('Water Data'!$G$4,0,10*ROW('Water Data'!G59))),'Data Summary'!CB65="Yes"),100-OFFSET('Water Data'!$G$4,0,10*ROW('Water Data'!G59)),NA())</f>
        <v>#N/A</v>
      </c>
      <c r="N65" s="97" t="e">
        <f ca="true">+IF(AND(ISNUMBER(OFFSET('Water Data'!$G$6,0,10*ROW('Water Data'!G59))),'Data Summary'!CC65="Yes"),OFFSET('Water Data'!$G$6,0,10*ROW('Water Data'!G59)),NA())</f>
        <v>#N/A</v>
      </c>
      <c r="O65" s="97" t="e">
        <f ca="true">+IF(AND(ISNUMBER(OFFSET('Water Data'!$G$9,0,10*ROW('Water Data'!G59))),'Data Summary'!CD65="Yes"),OFFSET('Water Data'!$G$9,0,10*ROW('Water Data'!G59)),NA())</f>
        <v>#N/A</v>
      </c>
      <c r="P65" s="97" t="e">
        <f ca="true">+IF(AND(ISNUMBER(OFFSET('Water Data'!$H$4,0,10*ROW('Water Data'!H59))),'Data Summary'!CE65="Yes"),100-OFFSET('Water Data'!$H$4,0,10*ROW('Water Data'!H59)),NA())</f>
        <v>#N/A</v>
      </c>
      <c r="Q65" s="97" t="e">
        <f ca="true">+IF(AND(ISNUMBER(OFFSET('Water Data'!$H$6,0,10*ROW('Water Data'!H59))),'Data Summary'!CF65="Yes"),OFFSET('Water Data'!$H$6,0,10*ROW('Water Data'!H59)),NA())</f>
        <v>#N/A</v>
      </c>
      <c r="R65" s="97" t="e">
        <f ca="true">+IF(AND(ISNUMBER(OFFSET('Water Data'!$H$9,0,10*ROW('Water Data'!H59))),'Data Summary'!CG65="Yes"),OFFSET('Water Data'!$H$9,0,10*ROW('Water Data'!H59)),NA())</f>
        <v>#N/A</v>
      </c>
      <c r="S65" s="97" t="e">
        <f ca="true">+IF(AND(ISNUMBER(OFFSET('Water Data'!$I$4,0,10*ROW('Water Data'!I59))),'Data Summary'!CH65="Yes"),100-OFFSET('Water Data'!$I$4,0,10*ROW('Water Data'!I59)),NA())</f>
        <v>#N/A</v>
      </c>
      <c r="T65" s="97" t="e">
        <f ca="true">+IF(AND(ISNUMBER(OFFSET('Water Data'!$I$6,0,10*ROW('Water Data'!I59))),'Data Summary'!CI65="Yes"),OFFSET('Water Data'!$I$6,0,10*ROW('Water Data'!I59)),NA())</f>
        <v>#N/A</v>
      </c>
      <c r="U65" s="97" t="e">
        <f ca="true">+IF(AND(ISNUMBER(OFFSET('Water Data'!$I$9,0,10*ROW('Water Data'!I59))),'Data Summary'!CJ65="Yes"),OFFSET('Water Data'!$I$9,0,10*ROW('Water Data'!I59)),NA())</f>
        <v>#N/A</v>
      </c>
      <c r="V65" s="98" t="e">
        <f ca="true">+IF(AND(ISNUMBER(OFFSET('Sanitation Data'!$D$4,0,10*ROW('Sanitation Data'!D59))),'Data Summary'!CK65="Yes"),100-OFFSET('Sanitation Data'!$D$4,0,10*ROW('Sanitation Data'!D59)),NA())</f>
        <v>#N/A</v>
      </c>
      <c r="W65" s="98" t="e">
        <f ca="true">+IF(AND(ISNUMBER(OFFSET('Sanitation Data'!$D$6,0,10*ROW('Sanitation Data'!D59))),'Data Summary'!CL65="Yes"),OFFSET('Sanitation Data'!$D$6,0,10*ROW('Sanitation Data'!D59)),NA())</f>
        <v>#N/A</v>
      </c>
      <c r="X65" s="98" t="e">
        <f ca="true">+IF(AND(ISNUMBER(OFFSET('Sanitation Data'!$D$10,0,10*ROW('Sanitation Data'!D59))),'Data Summary'!CM65="Yes"),OFFSET('Sanitation Data'!$D$10,0,10*ROW('Sanitation Data'!D59)),NA())</f>
        <v>#N/A</v>
      </c>
      <c r="Y65" s="98" t="e">
        <f ca="true">+IF(AND(ISNUMBER(OFFSET('Sanitation Data'!$D$11,0,10*ROW('Sanitation Data'!D59))),'Data Summary'!CN65="Yes"),OFFSET('Sanitation Data'!$D$11,0,10*ROW('Sanitation Data'!D59)),NA())</f>
        <v>#N/A</v>
      </c>
      <c r="Z65" s="98" t="e">
        <f ca="true">+IF(AND(ISNUMBER(OFFSET('Sanitation Data'!$D$12,0,10*ROW('Sanitation Data'!D59))),'Data Summary'!CO65="Yes"),OFFSET('Sanitation Data'!$D$12,0,10*ROW('Sanitation Data'!D59)),NA())</f>
        <v>#N/A</v>
      </c>
      <c r="AA65" s="98" t="e">
        <f ca="true">+IF(AND(ISNUMBER(OFFSET('Sanitation Data'!$E$4,0,10*ROW('Sanitation Data'!E59))),'Data Summary'!CP65="Yes"),100-OFFSET('Sanitation Data'!$E$4,0,10*ROW('Sanitation Data'!E59)),NA())</f>
        <v>#N/A</v>
      </c>
      <c r="AB65" s="98" t="e">
        <f ca="true">+IF(AND(ISNUMBER(OFFSET('Sanitation Data'!$E$6,0,10*ROW('Sanitation Data'!E59))),'Data Summary'!CQ65="Yes"),OFFSET('Sanitation Data'!$E$6,0,10*ROW('Sanitation Data'!E59)),NA())</f>
        <v>#N/A</v>
      </c>
      <c r="AC65" s="98" t="e">
        <f ca="true">+IF(AND(ISNUMBER(OFFSET('Sanitation Data'!$E$10,0,10*ROW('Sanitation Data'!E59))),'Data Summary'!CR65="Yes"),OFFSET('Sanitation Data'!$E$10,0,10*ROW('Sanitation Data'!E59)),NA())</f>
        <v>#N/A</v>
      </c>
      <c r="AD65" s="98" t="e">
        <f ca="true">+IF(AND(ISNUMBER(OFFSET('Sanitation Data'!$E$11,0,10*ROW('Sanitation Data'!E59))),'Data Summary'!CS65="Yes"),OFFSET('Sanitation Data'!$E$11,0,10*ROW('Sanitation Data'!E59)),NA())</f>
        <v>#N/A</v>
      </c>
      <c r="AE65" s="98" t="e">
        <f ca="true">+IF(AND(ISNUMBER(OFFSET('Sanitation Data'!$E$12,0,10*ROW('Sanitation Data'!E59))),'Data Summary'!CT65="Yes"),OFFSET('Sanitation Data'!$E$12,0,10*ROW('Sanitation Data'!E59)),NA())</f>
        <v>#N/A</v>
      </c>
      <c r="AF65" s="98" t="e">
        <f ca="true">+IF(AND(ISNUMBER(OFFSET('Sanitation Data'!$F$4,0,10*ROW('Sanitation Data'!F59))),'Data Summary'!CU65="Yes"),100-OFFSET('Sanitation Data'!$F$4,0,10*ROW('Sanitation Data'!F59)),NA())</f>
        <v>#N/A</v>
      </c>
      <c r="AG65" s="98" t="e">
        <f ca="true">+IF(AND(ISNUMBER(OFFSET('Sanitation Data'!$F$6,0,10*ROW('Sanitation Data'!F59))),'Data Summary'!CV65="Yes"),OFFSET('Sanitation Data'!$F$6,0,10*ROW('Sanitation Data'!F59)),NA())</f>
        <v>#N/A</v>
      </c>
      <c r="AH65" s="98" t="e">
        <f ca="true">+IF(AND(ISNUMBER(OFFSET('Sanitation Data'!$F$10,0,10*ROW('Sanitation Data'!F59))),'Data Summary'!CW65="Yes"),OFFSET('Sanitation Data'!$F$10,0,10*ROW('Sanitation Data'!F59)),NA())</f>
        <v>#N/A</v>
      </c>
      <c r="AI65" s="98" t="e">
        <f ca="true">+IF(AND(ISNUMBER(OFFSET('Sanitation Data'!$F$11,0,10*ROW('Sanitation Data'!F59))),'Data Summary'!CX65="Yes"),OFFSET('Sanitation Data'!$F$11,0,10*ROW('Sanitation Data'!F59)),NA())</f>
        <v>#N/A</v>
      </c>
      <c r="AJ65" s="98" t="e">
        <f ca="true">+IF(AND(ISNUMBER(OFFSET('Sanitation Data'!$F$12,0,10*ROW('Sanitation Data'!F59))),'Data Summary'!CY65="Yes"),OFFSET('Sanitation Data'!$F$12,0,10*ROW('Sanitation Data'!F59)),NA())</f>
        <v>#N/A</v>
      </c>
      <c r="AK65" s="98" t="e">
        <f ca="true">+IF(AND(ISNUMBER(OFFSET('Sanitation Data'!$G$4,0,10*ROW('Sanitation Data'!G59))),'Data Summary'!CZ65="Yes"),100-OFFSET('Sanitation Data'!$G$4,0,10*ROW('Sanitation Data'!G59)),NA())</f>
        <v>#N/A</v>
      </c>
      <c r="AL65" s="98" t="e">
        <f ca="true">+IF(AND(ISNUMBER(OFFSET('Sanitation Data'!$G$6,0,10*ROW('Sanitation Data'!G59))),'Data Summary'!DA65="Yes"),OFFSET('Sanitation Data'!$G$6,0,10*ROW('Sanitation Data'!G59)),NA())</f>
        <v>#N/A</v>
      </c>
      <c r="AM65" s="98" t="e">
        <f ca="true">+IF(AND(ISNUMBER(OFFSET('Sanitation Data'!$G$10,0,10*ROW('Sanitation Data'!G59))),'Data Summary'!DB65="Yes"),OFFSET('Sanitation Data'!$G$10,0,10*ROW('Sanitation Data'!G59)),NA())</f>
        <v>#N/A</v>
      </c>
      <c r="AN65" s="98" t="e">
        <f ca="true">+IF(AND(ISNUMBER(OFFSET('Sanitation Data'!$G$11,0,10*ROW('Sanitation Data'!G59))),'Data Summary'!DC65="Yes"),OFFSET('Sanitation Data'!$G$11,0,10*ROW('Sanitation Data'!G59)),NA())</f>
        <v>#N/A</v>
      </c>
      <c r="AO65" s="98" t="e">
        <f ca="true">+IF(AND(ISNUMBER(OFFSET('Sanitation Data'!$G$12,0,10*ROW('Sanitation Data'!G59))),'Data Summary'!DD65="Yes"),OFFSET('Sanitation Data'!$G$12,0,10*ROW('Sanitation Data'!G59)),NA())</f>
        <v>#N/A</v>
      </c>
      <c r="AP65" s="98" t="e">
        <f ca="true">+IF(AND(ISNUMBER(OFFSET('Sanitation Data'!$H$4,0,10*ROW('Sanitation Data'!H59))),'Data Summary'!DE65="Yes"),100-OFFSET('Sanitation Data'!$H$4,0,10*ROW('Sanitation Data'!H59)),NA())</f>
        <v>#N/A</v>
      </c>
      <c r="AQ65" s="98" t="e">
        <f ca="true">+IF(AND(ISNUMBER(OFFSET('Sanitation Data'!$H$6,0,10*ROW('Sanitation Data'!H59))),'Data Summary'!DF65="Yes"),OFFSET('Sanitation Data'!$H$6,0,10*ROW('Sanitation Data'!H59)),NA())</f>
        <v>#N/A</v>
      </c>
      <c r="AR65" s="98" t="e">
        <f ca="true">+IF(AND(ISNUMBER(OFFSET('Sanitation Data'!$H$10,0,10*ROW('Sanitation Data'!H59))),'Data Summary'!DG65="Yes"),OFFSET('Sanitation Data'!$H$10,0,10*ROW('Sanitation Data'!H59)),NA())</f>
        <v>#N/A</v>
      </c>
      <c r="AS65" s="98" t="e">
        <f ca="true">+IF(AND(ISNUMBER(OFFSET('Sanitation Data'!$H$11,0,10*ROW('Sanitation Data'!H59))),'Data Summary'!DH65="Yes"),OFFSET('Sanitation Data'!$H$11,0,10*ROW('Sanitation Data'!H59)),NA())</f>
        <v>#N/A</v>
      </c>
      <c r="AT65" s="98" t="e">
        <f ca="true">+IF(AND(ISNUMBER(OFFSET('Sanitation Data'!$H$12,0,10*ROW('Sanitation Data'!H59))),'Data Summary'!DI65="Yes"),OFFSET('Sanitation Data'!$H$12,0,10*ROW('Sanitation Data'!H59)),NA())</f>
        <v>#N/A</v>
      </c>
      <c r="AU65" s="98" t="e">
        <f ca="true">+IF(AND(ISNUMBER(OFFSET('Sanitation Data'!$I$4,0,10*ROW('Sanitation Data'!I59))),'Data Summary'!DJ65="Yes"),100-OFFSET('Sanitation Data'!$I$4,0,10*ROW('Sanitation Data'!I59)),NA())</f>
        <v>#N/A</v>
      </c>
      <c r="AV65" s="98" t="e">
        <f ca="true">+IF(AND(ISNUMBER(OFFSET('Sanitation Data'!$I$6,0,10*ROW('Sanitation Data'!I59))),'Data Summary'!DK65="Yes"),OFFSET('Sanitation Data'!$I$6,0,10*ROW('Sanitation Data'!I59)),NA())</f>
        <v>#N/A</v>
      </c>
      <c r="AW65" s="98" t="e">
        <f ca="true">+IF(AND(ISNUMBER(OFFSET('Sanitation Data'!$I$10,0,10*ROW('Sanitation Data'!I59))),'Data Summary'!DL65="Yes"),OFFSET('Sanitation Data'!$I$10,0,10*ROW('Sanitation Data'!I59)),NA())</f>
        <v>#N/A</v>
      </c>
      <c r="AX65" s="98" t="e">
        <f ca="true">+IF(AND(ISNUMBER(OFFSET('Sanitation Data'!$I$11,0,10*ROW('Sanitation Data'!I59))),'Data Summary'!DM65="Yes"),OFFSET('Sanitation Data'!$I$11,0,10*ROW('Sanitation Data'!I59)),NA())</f>
        <v>#N/A</v>
      </c>
      <c r="AY65" s="98" t="e">
        <f ca="true">+IF(AND(ISNUMBER(OFFSET('Sanitation Data'!$I$12,0,10*ROW('Sanitation Data'!I59))),'Data Summary'!DN65="Yes"),OFFSET('Sanitation Data'!$I$12,0,10*ROW('Sanitation Data'!I59)),NA())</f>
        <v>#N/A</v>
      </c>
      <c r="AZ65" s="99" t="e">
        <f ca="true">+IF(AND(ISNUMBER(OFFSET('Hygiene Data'!$D$5,0,10*ROW('Hygiene Data'!D59))),'Data Summary'!DO65="Yes"),OFFSET('Hygiene Data'!$D$5,0,10*ROW('Hygiene Data'!D59)),NA())</f>
        <v>#N/A</v>
      </c>
      <c r="BA65" s="99" t="e">
        <f ca="true">+IF(AND(ISNUMBER(OFFSET('Hygiene Data'!$D$7,0,10*ROW('Hygiene Data'!D59))),'Data Summary'!DP65="Yes"),OFFSET('Hygiene Data'!$D$7,0,10*ROW('Hygiene Data'!D59)),NA())</f>
        <v>#N/A</v>
      </c>
      <c r="BB65" s="99" t="e">
        <f ca="true">+IF(AND(ISNUMBER(OFFSET('Hygiene Data'!$D$9,0,10*ROW('Hygiene Data'!D59))),'Data Summary'!DQ65="Yes"),OFFSET('Hygiene Data'!$D$9,0,10*ROW('Hygiene Data'!D59)),NA())</f>
        <v>#N/A</v>
      </c>
      <c r="BC65" s="99" t="e">
        <f ca="true">+IF(AND(ISNUMBER(OFFSET('Hygiene Data'!$E$5,0,10*ROW('Hygiene Data'!E59))),'Data Summary'!DR65="Yes"),OFFSET('Hygiene Data'!$E$5,0,10*ROW('Hygiene Data'!E59)),NA())</f>
        <v>#N/A</v>
      </c>
      <c r="BD65" s="99" t="e">
        <f ca="true">+IF(AND(ISNUMBER(OFFSET('Hygiene Data'!$E$7,0,10*ROW('Hygiene Data'!E59))),'Data Summary'!DS65="Yes"),OFFSET('Hygiene Data'!$E$7,0,10*ROW('Hygiene Data'!E59)),NA())</f>
        <v>#N/A</v>
      </c>
      <c r="BE65" s="99" t="e">
        <f ca="true">+IF(AND(ISNUMBER(OFFSET('Hygiene Data'!$E$9,0,10*ROW('Hygiene Data'!E59))),'Data Summary'!DT65="Yes"),OFFSET('Hygiene Data'!$E$9,0,10*ROW('Hygiene Data'!E59)),NA())</f>
        <v>#N/A</v>
      </c>
      <c r="BF65" s="99" t="e">
        <f ca="true">+IF(AND(ISNUMBER(OFFSET('Hygiene Data'!$F$5,0,10*ROW('Hygiene Data'!F59))),'Data Summary'!DU65="Yes"),OFFSET('Hygiene Data'!$F$5,0,10*ROW('Hygiene Data'!F59)),NA())</f>
        <v>#N/A</v>
      </c>
      <c r="BG65" s="99" t="e">
        <f ca="true">+IF(AND(ISNUMBER(OFFSET('Hygiene Data'!$F$7,0,10*ROW('Hygiene Data'!F59))),'Data Summary'!DV65="Yes"),OFFSET('Hygiene Data'!$F$7,0,10*ROW('Hygiene Data'!F59)),NA())</f>
        <v>#N/A</v>
      </c>
      <c r="BH65" s="99" t="e">
        <f ca="true">+IF(AND(ISNUMBER(OFFSET('Hygiene Data'!$F$9,0,10*ROW('Hygiene Data'!F59))),'Data Summary'!DW65="Yes"),OFFSET('Hygiene Data'!$F$9,0,10*ROW('Hygiene Data'!F59)),NA())</f>
        <v>#N/A</v>
      </c>
      <c r="BI65" s="99" t="e">
        <f ca="true">+IF(AND(ISNUMBER(OFFSET('Hygiene Data'!$G$5,0,10*ROW('Hygiene Data'!G59))),'Data Summary'!DX65="Yes"),OFFSET('Hygiene Data'!$G$5,0,10*ROW('Hygiene Data'!G59)),NA())</f>
        <v>#N/A</v>
      </c>
      <c r="BJ65" s="99" t="e">
        <f ca="true">+IF(AND(ISNUMBER(OFFSET('Hygiene Data'!$G$7,0,10*ROW('Hygiene Data'!G59))),'Data Summary'!DY65="Yes"),OFFSET('Hygiene Data'!$G$7,0,10*ROW('Hygiene Data'!G59)),NA())</f>
        <v>#N/A</v>
      </c>
      <c r="BK65" s="99" t="e">
        <f ca="true">+IF(AND(ISNUMBER(OFFSET('Hygiene Data'!$G$9,0,10*ROW('Hygiene Data'!G59))),'Data Summary'!DZ65="Yes"),OFFSET('Hygiene Data'!$G$9,0,10*ROW('Hygiene Data'!G59)),NA())</f>
        <v>#N/A</v>
      </c>
      <c r="BL65" s="99" t="e">
        <f ca="true">+IF(AND(ISNUMBER(OFFSET('Hygiene Data'!$H$5,0,10*ROW('Hygiene Data'!H59))),'Data Summary'!EA65="Yes"),OFFSET('Hygiene Data'!$H$5,0,10*ROW('Hygiene Data'!H59)),NA())</f>
        <v>#N/A</v>
      </c>
      <c r="BM65" s="99" t="e">
        <f ca="true">+IF(AND(ISNUMBER(OFFSET('Hygiene Data'!$H$7,0,10*ROW('Hygiene Data'!H59))),'Data Summary'!EB65="Yes"),OFFSET('Hygiene Data'!$H$7,0,10*ROW('Hygiene Data'!H59)),NA())</f>
        <v>#N/A</v>
      </c>
      <c r="BN65" s="99" t="e">
        <f ca="true">+IF(AND(ISNUMBER(OFFSET('Hygiene Data'!$H$9,0,10*ROW('Hygiene Data'!H59))),'Data Summary'!EC65="Yes"),OFFSET('Hygiene Data'!$H$9,0,10*ROW('Hygiene Data'!H59)),NA())</f>
        <v>#N/A</v>
      </c>
      <c r="BO65" s="99" t="e">
        <f ca="true">+IF(AND(ISNUMBER(OFFSET('Hygiene Data'!$I$5,0,10*ROW('Hygiene Data'!I59))),'Data Summary'!ED65="Yes"),OFFSET('Hygiene Data'!$I$5,0,10*ROW('Hygiene Data'!I59)),NA())</f>
        <v>#N/A</v>
      </c>
      <c r="BP65" s="99" t="e">
        <f ca="true">+IF(AND(ISNUMBER(OFFSET('Hygiene Data'!$I$7,0,10*ROW('Hygiene Data'!I59))),'Data Summary'!EE65="Yes"),OFFSET('Hygiene Data'!$I$7,0,10*ROW('Hygiene Data'!I59)),NA())</f>
        <v>#N/A</v>
      </c>
      <c r="BQ65" s="99" t="e">
        <f ca="true">+IF(AND(ISNUMBER(OFFSET('Hygiene Data'!$I$9,0,10*ROW('Hygiene Data'!I59))),'Data Summary'!EF65="Yes"),OFFSET('Hygiene Data'!$I$9,0,10*ROW('Hygiene Data'!I59)),NA())</f>
        <v>#N/A</v>
      </c>
    </row>
    <row xmlns:x14ac="http://schemas.microsoft.com/office/spreadsheetml/2009/9/ac" r="66" x14ac:dyDescent="0.2">
      <c r="A66" s="363" t="e">
        <f ca="true">+RIGHT('Data Summary'!A66,LEN('Data Summary'!A66)-9)</f>
        <v>#VALUE!</v>
      </c>
      <c r="B66" s="38" t="str">
        <f ca="true">+IF(ISTEXT('Data Summary'!B66),'Data Summary'!B66,"")</f>
        <v/>
      </c>
      <c r="C66" s="361" t="e">
        <f ca="true">+VALUE('Data Summary'!C66)</f>
        <v>#VALUE!</v>
      </c>
      <c r="D66" s="97" t="e">
        <f ca="true">+IF(AND(ISNUMBER(OFFSET('Water Data'!$D$4,0,10*ROW('Water Data'!D60))),'Data Summary'!BS66="Yes"),100-OFFSET('Water Data'!$D$4,0,10*ROW('Water Data'!D60)),NA())</f>
        <v>#N/A</v>
      </c>
      <c r="E66" s="97" t="e">
        <f ca="true">+IF(AND(ISNUMBER(OFFSET('Water Data'!$D$6,0,10*ROW('Water Data'!D60))),'Data Summary'!BT66="Yes"),OFFSET('Water Data'!$D$6,0,10*ROW('Water Data'!D60)),NA())</f>
        <v>#N/A</v>
      </c>
      <c r="F66" s="97" t="e">
        <f ca="true">+IF(AND(ISNUMBER(OFFSET('Water Data'!$D$9,0,10*ROW('Water Data'!D60))),'Data Summary'!BU66="Yes"),OFFSET('Water Data'!$D$9,0,10*ROW('Water Data'!D60)),NA())</f>
        <v>#N/A</v>
      </c>
      <c r="G66" s="97" t="e">
        <f ca="true">+IF(AND(ISNUMBER(OFFSET('Water Data'!$E$4,0,10*ROW('Water Data'!E60))),'Data Summary'!BV66="Yes"),100-OFFSET('Water Data'!$E$4,0,10*ROW('Water Data'!E60)),NA())</f>
        <v>#N/A</v>
      </c>
      <c r="H66" s="97" t="e">
        <f ca="true">+IF(AND(ISNUMBER(OFFSET('Water Data'!$E$6,0,10*ROW('Water Data'!E60))),'Data Summary'!BW66="Yes"),OFFSET('Water Data'!$E$6,0,10*ROW('Water Data'!E60)),NA())</f>
        <v>#N/A</v>
      </c>
      <c r="I66" s="97" t="e">
        <f ca="true">+IF(AND(ISNUMBER(OFFSET('Water Data'!$E$9,0,10*ROW('Water Data'!E60))),'Data Summary'!BX66="Yes"),OFFSET('Water Data'!$E$9,0,10*ROW('Water Data'!E60)),NA())</f>
        <v>#N/A</v>
      </c>
      <c r="J66" s="97" t="e">
        <f ca="true">+IF(AND(ISNUMBER(OFFSET('Water Data'!$F$4,0,10*ROW('Water Data'!F60))),'Data Summary'!BY66="Yes"),100-OFFSET('Water Data'!$F$4,0,10*ROW('Water Data'!F60)),NA())</f>
        <v>#N/A</v>
      </c>
      <c r="K66" s="97" t="e">
        <f ca="true">+IF(AND(ISNUMBER(OFFSET('Water Data'!$F$6,0,10*ROW('Water Data'!F60))),'Data Summary'!BZ66="Yes"),OFFSET('Water Data'!$F$6,0,10*ROW('Water Data'!F60)),NA())</f>
        <v>#N/A</v>
      </c>
      <c r="L66" s="97" t="e">
        <f ca="true">+IF(AND(ISNUMBER(OFFSET('Water Data'!$F$9,0,10*ROW('Water Data'!F60))),'Data Summary'!CA66="Yes"),OFFSET('Water Data'!$F$9,0,10*ROW('Water Data'!F60)),NA())</f>
        <v>#N/A</v>
      </c>
      <c r="M66" s="97" t="e">
        <f ca="true">+IF(AND(ISNUMBER(OFFSET('Water Data'!$G$4,0,10*ROW('Water Data'!G60))),'Data Summary'!CB66="Yes"),100-OFFSET('Water Data'!$G$4,0,10*ROW('Water Data'!G60)),NA())</f>
        <v>#N/A</v>
      </c>
      <c r="N66" s="97" t="e">
        <f ca="true">+IF(AND(ISNUMBER(OFFSET('Water Data'!$G$6,0,10*ROW('Water Data'!G60))),'Data Summary'!CC66="Yes"),OFFSET('Water Data'!$G$6,0,10*ROW('Water Data'!G60)),NA())</f>
        <v>#N/A</v>
      </c>
      <c r="O66" s="97" t="e">
        <f ca="true">+IF(AND(ISNUMBER(OFFSET('Water Data'!$G$9,0,10*ROW('Water Data'!G60))),'Data Summary'!CD66="Yes"),OFFSET('Water Data'!$G$9,0,10*ROW('Water Data'!G60)),NA())</f>
        <v>#N/A</v>
      </c>
      <c r="P66" s="97" t="e">
        <f ca="true">+IF(AND(ISNUMBER(OFFSET('Water Data'!$H$4,0,10*ROW('Water Data'!H60))),'Data Summary'!CE66="Yes"),100-OFFSET('Water Data'!$H$4,0,10*ROW('Water Data'!H60)),NA())</f>
        <v>#N/A</v>
      </c>
      <c r="Q66" s="97" t="e">
        <f ca="true">+IF(AND(ISNUMBER(OFFSET('Water Data'!$H$6,0,10*ROW('Water Data'!H60))),'Data Summary'!CF66="Yes"),OFFSET('Water Data'!$H$6,0,10*ROW('Water Data'!H60)),NA())</f>
        <v>#N/A</v>
      </c>
      <c r="R66" s="97" t="e">
        <f ca="true">+IF(AND(ISNUMBER(OFFSET('Water Data'!$H$9,0,10*ROW('Water Data'!H60))),'Data Summary'!CG66="Yes"),OFFSET('Water Data'!$H$9,0,10*ROW('Water Data'!H60)),NA())</f>
        <v>#N/A</v>
      </c>
      <c r="S66" s="97" t="e">
        <f ca="true">+IF(AND(ISNUMBER(OFFSET('Water Data'!$I$4,0,10*ROW('Water Data'!I60))),'Data Summary'!CH66="Yes"),100-OFFSET('Water Data'!$I$4,0,10*ROW('Water Data'!I60)),NA())</f>
        <v>#N/A</v>
      </c>
      <c r="T66" s="97" t="e">
        <f ca="true">+IF(AND(ISNUMBER(OFFSET('Water Data'!$I$6,0,10*ROW('Water Data'!I60))),'Data Summary'!CI66="Yes"),OFFSET('Water Data'!$I$6,0,10*ROW('Water Data'!I60)),NA())</f>
        <v>#N/A</v>
      </c>
      <c r="U66" s="97" t="e">
        <f ca="true">+IF(AND(ISNUMBER(OFFSET('Water Data'!$I$9,0,10*ROW('Water Data'!I60))),'Data Summary'!CJ66="Yes"),OFFSET('Water Data'!$I$9,0,10*ROW('Water Data'!I60)),NA())</f>
        <v>#N/A</v>
      </c>
      <c r="V66" s="98" t="e">
        <f ca="true">+IF(AND(ISNUMBER(OFFSET('Sanitation Data'!$D$4,0,10*ROW('Sanitation Data'!D60))),'Data Summary'!CK66="Yes"),100-OFFSET('Sanitation Data'!$D$4,0,10*ROW('Sanitation Data'!D60)),NA())</f>
        <v>#N/A</v>
      </c>
      <c r="W66" s="98" t="e">
        <f ca="true">+IF(AND(ISNUMBER(OFFSET('Sanitation Data'!$D$6,0,10*ROW('Sanitation Data'!D60))),'Data Summary'!CL66="Yes"),OFFSET('Sanitation Data'!$D$6,0,10*ROW('Sanitation Data'!D60)),NA())</f>
        <v>#N/A</v>
      </c>
      <c r="X66" s="98" t="e">
        <f ca="true">+IF(AND(ISNUMBER(OFFSET('Sanitation Data'!$D$10,0,10*ROW('Sanitation Data'!D60))),'Data Summary'!CM66="Yes"),OFFSET('Sanitation Data'!$D$10,0,10*ROW('Sanitation Data'!D60)),NA())</f>
        <v>#N/A</v>
      </c>
      <c r="Y66" s="98" t="e">
        <f ca="true">+IF(AND(ISNUMBER(OFFSET('Sanitation Data'!$D$11,0,10*ROW('Sanitation Data'!D60))),'Data Summary'!CN66="Yes"),OFFSET('Sanitation Data'!$D$11,0,10*ROW('Sanitation Data'!D60)),NA())</f>
        <v>#N/A</v>
      </c>
      <c r="Z66" s="98" t="e">
        <f ca="true">+IF(AND(ISNUMBER(OFFSET('Sanitation Data'!$D$12,0,10*ROW('Sanitation Data'!D60))),'Data Summary'!CO66="Yes"),OFFSET('Sanitation Data'!$D$12,0,10*ROW('Sanitation Data'!D60)),NA())</f>
        <v>#N/A</v>
      </c>
      <c r="AA66" s="98" t="e">
        <f ca="true">+IF(AND(ISNUMBER(OFFSET('Sanitation Data'!$E$4,0,10*ROW('Sanitation Data'!E60))),'Data Summary'!CP66="Yes"),100-OFFSET('Sanitation Data'!$E$4,0,10*ROW('Sanitation Data'!E60)),NA())</f>
        <v>#N/A</v>
      </c>
      <c r="AB66" s="98" t="e">
        <f ca="true">+IF(AND(ISNUMBER(OFFSET('Sanitation Data'!$E$6,0,10*ROW('Sanitation Data'!E60))),'Data Summary'!CQ66="Yes"),OFFSET('Sanitation Data'!$E$6,0,10*ROW('Sanitation Data'!E60)),NA())</f>
        <v>#N/A</v>
      </c>
      <c r="AC66" s="98" t="e">
        <f ca="true">+IF(AND(ISNUMBER(OFFSET('Sanitation Data'!$E$10,0,10*ROW('Sanitation Data'!E60))),'Data Summary'!CR66="Yes"),OFFSET('Sanitation Data'!$E$10,0,10*ROW('Sanitation Data'!E60)),NA())</f>
        <v>#N/A</v>
      </c>
      <c r="AD66" s="98" t="e">
        <f ca="true">+IF(AND(ISNUMBER(OFFSET('Sanitation Data'!$E$11,0,10*ROW('Sanitation Data'!E60))),'Data Summary'!CS66="Yes"),OFFSET('Sanitation Data'!$E$11,0,10*ROW('Sanitation Data'!E60)),NA())</f>
        <v>#N/A</v>
      </c>
      <c r="AE66" s="98" t="e">
        <f ca="true">+IF(AND(ISNUMBER(OFFSET('Sanitation Data'!$E$12,0,10*ROW('Sanitation Data'!E60))),'Data Summary'!CT66="Yes"),OFFSET('Sanitation Data'!$E$12,0,10*ROW('Sanitation Data'!E60)),NA())</f>
        <v>#N/A</v>
      </c>
      <c r="AF66" s="98" t="e">
        <f ca="true">+IF(AND(ISNUMBER(OFFSET('Sanitation Data'!$F$4,0,10*ROW('Sanitation Data'!F60))),'Data Summary'!CU66="Yes"),100-OFFSET('Sanitation Data'!$F$4,0,10*ROW('Sanitation Data'!F60)),NA())</f>
        <v>#N/A</v>
      </c>
      <c r="AG66" s="98" t="e">
        <f ca="true">+IF(AND(ISNUMBER(OFFSET('Sanitation Data'!$F$6,0,10*ROW('Sanitation Data'!F60))),'Data Summary'!CV66="Yes"),OFFSET('Sanitation Data'!$F$6,0,10*ROW('Sanitation Data'!F60)),NA())</f>
        <v>#N/A</v>
      </c>
      <c r="AH66" s="98" t="e">
        <f ca="true">+IF(AND(ISNUMBER(OFFSET('Sanitation Data'!$F$10,0,10*ROW('Sanitation Data'!F60))),'Data Summary'!CW66="Yes"),OFFSET('Sanitation Data'!$F$10,0,10*ROW('Sanitation Data'!F60)),NA())</f>
        <v>#N/A</v>
      </c>
      <c r="AI66" s="98" t="e">
        <f ca="true">+IF(AND(ISNUMBER(OFFSET('Sanitation Data'!$F$11,0,10*ROW('Sanitation Data'!F60))),'Data Summary'!CX66="Yes"),OFFSET('Sanitation Data'!$F$11,0,10*ROW('Sanitation Data'!F60)),NA())</f>
        <v>#N/A</v>
      </c>
      <c r="AJ66" s="98" t="e">
        <f ca="true">+IF(AND(ISNUMBER(OFFSET('Sanitation Data'!$F$12,0,10*ROW('Sanitation Data'!F60))),'Data Summary'!CY66="Yes"),OFFSET('Sanitation Data'!$F$12,0,10*ROW('Sanitation Data'!F60)),NA())</f>
        <v>#N/A</v>
      </c>
      <c r="AK66" s="98" t="e">
        <f ca="true">+IF(AND(ISNUMBER(OFFSET('Sanitation Data'!$G$4,0,10*ROW('Sanitation Data'!G60))),'Data Summary'!CZ66="Yes"),100-OFFSET('Sanitation Data'!$G$4,0,10*ROW('Sanitation Data'!G60)),NA())</f>
        <v>#N/A</v>
      </c>
      <c r="AL66" s="98" t="e">
        <f ca="true">+IF(AND(ISNUMBER(OFFSET('Sanitation Data'!$G$6,0,10*ROW('Sanitation Data'!G60))),'Data Summary'!DA66="Yes"),OFFSET('Sanitation Data'!$G$6,0,10*ROW('Sanitation Data'!G60)),NA())</f>
        <v>#N/A</v>
      </c>
      <c r="AM66" s="98" t="e">
        <f ca="true">+IF(AND(ISNUMBER(OFFSET('Sanitation Data'!$G$10,0,10*ROW('Sanitation Data'!G60))),'Data Summary'!DB66="Yes"),OFFSET('Sanitation Data'!$G$10,0,10*ROW('Sanitation Data'!G60)),NA())</f>
        <v>#N/A</v>
      </c>
      <c r="AN66" s="98" t="e">
        <f ca="true">+IF(AND(ISNUMBER(OFFSET('Sanitation Data'!$G$11,0,10*ROW('Sanitation Data'!G60))),'Data Summary'!DC66="Yes"),OFFSET('Sanitation Data'!$G$11,0,10*ROW('Sanitation Data'!G60)),NA())</f>
        <v>#N/A</v>
      </c>
      <c r="AO66" s="98" t="e">
        <f ca="true">+IF(AND(ISNUMBER(OFFSET('Sanitation Data'!$G$12,0,10*ROW('Sanitation Data'!G60))),'Data Summary'!DD66="Yes"),OFFSET('Sanitation Data'!$G$12,0,10*ROW('Sanitation Data'!G60)),NA())</f>
        <v>#N/A</v>
      </c>
      <c r="AP66" s="98" t="e">
        <f ca="true">+IF(AND(ISNUMBER(OFFSET('Sanitation Data'!$H$4,0,10*ROW('Sanitation Data'!H60))),'Data Summary'!DE66="Yes"),100-OFFSET('Sanitation Data'!$H$4,0,10*ROW('Sanitation Data'!H60)),NA())</f>
        <v>#N/A</v>
      </c>
      <c r="AQ66" s="98" t="e">
        <f ca="true">+IF(AND(ISNUMBER(OFFSET('Sanitation Data'!$H$6,0,10*ROW('Sanitation Data'!H60))),'Data Summary'!DF66="Yes"),OFFSET('Sanitation Data'!$H$6,0,10*ROW('Sanitation Data'!H60)),NA())</f>
        <v>#N/A</v>
      </c>
      <c r="AR66" s="98" t="e">
        <f ca="true">+IF(AND(ISNUMBER(OFFSET('Sanitation Data'!$H$10,0,10*ROW('Sanitation Data'!H60))),'Data Summary'!DG66="Yes"),OFFSET('Sanitation Data'!$H$10,0,10*ROW('Sanitation Data'!H60)),NA())</f>
        <v>#N/A</v>
      </c>
      <c r="AS66" s="98" t="e">
        <f ca="true">+IF(AND(ISNUMBER(OFFSET('Sanitation Data'!$H$11,0,10*ROW('Sanitation Data'!H60))),'Data Summary'!DH66="Yes"),OFFSET('Sanitation Data'!$H$11,0,10*ROW('Sanitation Data'!H60)),NA())</f>
        <v>#N/A</v>
      </c>
      <c r="AT66" s="98" t="e">
        <f ca="true">+IF(AND(ISNUMBER(OFFSET('Sanitation Data'!$H$12,0,10*ROW('Sanitation Data'!H60))),'Data Summary'!DI66="Yes"),OFFSET('Sanitation Data'!$H$12,0,10*ROW('Sanitation Data'!H60)),NA())</f>
        <v>#N/A</v>
      </c>
      <c r="AU66" s="98" t="e">
        <f ca="true">+IF(AND(ISNUMBER(OFFSET('Sanitation Data'!$I$4,0,10*ROW('Sanitation Data'!I60))),'Data Summary'!DJ66="Yes"),100-OFFSET('Sanitation Data'!$I$4,0,10*ROW('Sanitation Data'!I60)),NA())</f>
        <v>#N/A</v>
      </c>
      <c r="AV66" s="98" t="e">
        <f ca="true">+IF(AND(ISNUMBER(OFFSET('Sanitation Data'!$I$6,0,10*ROW('Sanitation Data'!I60))),'Data Summary'!DK66="Yes"),OFFSET('Sanitation Data'!$I$6,0,10*ROW('Sanitation Data'!I60)),NA())</f>
        <v>#N/A</v>
      </c>
      <c r="AW66" s="98" t="e">
        <f ca="true">+IF(AND(ISNUMBER(OFFSET('Sanitation Data'!$I$10,0,10*ROW('Sanitation Data'!I60))),'Data Summary'!DL66="Yes"),OFFSET('Sanitation Data'!$I$10,0,10*ROW('Sanitation Data'!I60)),NA())</f>
        <v>#N/A</v>
      </c>
      <c r="AX66" s="98" t="e">
        <f ca="true">+IF(AND(ISNUMBER(OFFSET('Sanitation Data'!$I$11,0,10*ROW('Sanitation Data'!I60))),'Data Summary'!DM66="Yes"),OFFSET('Sanitation Data'!$I$11,0,10*ROW('Sanitation Data'!I60)),NA())</f>
        <v>#N/A</v>
      </c>
      <c r="AY66" s="98" t="e">
        <f ca="true">+IF(AND(ISNUMBER(OFFSET('Sanitation Data'!$I$12,0,10*ROW('Sanitation Data'!I60))),'Data Summary'!DN66="Yes"),OFFSET('Sanitation Data'!$I$12,0,10*ROW('Sanitation Data'!I60)),NA())</f>
        <v>#N/A</v>
      </c>
      <c r="AZ66" s="99" t="e">
        <f ca="true">+IF(AND(ISNUMBER(OFFSET('Hygiene Data'!$D$5,0,10*ROW('Hygiene Data'!D60))),'Data Summary'!DO66="Yes"),OFFSET('Hygiene Data'!$D$5,0,10*ROW('Hygiene Data'!D60)),NA())</f>
        <v>#N/A</v>
      </c>
      <c r="BA66" s="99" t="e">
        <f ca="true">+IF(AND(ISNUMBER(OFFSET('Hygiene Data'!$D$7,0,10*ROW('Hygiene Data'!D60))),'Data Summary'!DP66="Yes"),OFFSET('Hygiene Data'!$D$7,0,10*ROW('Hygiene Data'!D60)),NA())</f>
        <v>#N/A</v>
      </c>
      <c r="BB66" s="99" t="e">
        <f ca="true">+IF(AND(ISNUMBER(OFFSET('Hygiene Data'!$D$9,0,10*ROW('Hygiene Data'!D60))),'Data Summary'!DQ66="Yes"),OFFSET('Hygiene Data'!$D$9,0,10*ROW('Hygiene Data'!D60)),NA())</f>
        <v>#N/A</v>
      </c>
      <c r="BC66" s="99" t="e">
        <f ca="true">+IF(AND(ISNUMBER(OFFSET('Hygiene Data'!$E$5,0,10*ROW('Hygiene Data'!E60))),'Data Summary'!DR66="Yes"),OFFSET('Hygiene Data'!$E$5,0,10*ROW('Hygiene Data'!E60)),NA())</f>
        <v>#N/A</v>
      </c>
      <c r="BD66" s="99" t="e">
        <f ca="true">+IF(AND(ISNUMBER(OFFSET('Hygiene Data'!$E$7,0,10*ROW('Hygiene Data'!E60))),'Data Summary'!DS66="Yes"),OFFSET('Hygiene Data'!$E$7,0,10*ROW('Hygiene Data'!E60)),NA())</f>
        <v>#N/A</v>
      </c>
      <c r="BE66" s="99" t="e">
        <f ca="true">+IF(AND(ISNUMBER(OFFSET('Hygiene Data'!$E$9,0,10*ROW('Hygiene Data'!E60))),'Data Summary'!DT66="Yes"),OFFSET('Hygiene Data'!$E$9,0,10*ROW('Hygiene Data'!E60)),NA())</f>
        <v>#N/A</v>
      </c>
      <c r="BF66" s="99" t="e">
        <f ca="true">+IF(AND(ISNUMBER(OFFSET('Hygiene Data'!$F$5,0,10*ROW('Hygiene Data'!F60))),'Data Summary'!DU66="Yes"),OFFSET('Hygiene Data'!$F$5,0,10*ROW('Hygiene Data'!F60)),NA())</f>
        <v>#N/A</v>
      </c>
      <c r="BG66" s="99" t="e">
        <f ca="true">+IF(AND(ISNUMBER(OFFSET('Hygiene Data'!$F$7,0,10*ROW('Hygiene Data'!F60))),'Data Summary'!DV66="Yes"),OFFSET('Hygiene Data'!$F$7,0,10*ROW('Hygiene Data'!F60)),NA())</f>
        <v>#N/A</v>
      </c>
      <c r="BH66" s="99" t="e">
        <f ca="true">+IF(AND(ISNUMBER(OFFSET('Hygiene Data'!$F$9,0,10*ROW('Hygiene Data'!F60))),'Data Summary'!DW66="Yes"),OFFSET('Hygiene Data'!$F$9,0,10*ROW('Hygiene Data'!F60)),NA())</f>
        <v>#N/A</v>
      </c>
      <c r="BI66" s="99" t="e">
        <f ca="true">+IF(AND(ISNUMBER(OFFSET('Hygiene Data'!$G$5,0,10*ROW('Hygiene Data'!G60))),'Data Summary'!DX66="Yes"),OFFSET('Hygiene Data'!$G$5,0,10*ROW('Hygiene Data'!G60)),NA())</f>
        <v>#N/A</v>
      </c>
      <c r="BJ66" s="99" t="e">
        <f ca="true">+IF(AND(ISNUMBER(OFFSET('Hygiene Data'!$G$7,0,10*ROW('Hygiene Data'!G60))),'Data Summary'!DY66="Yes"),OFFSET('Hygiene Data'!$G$7,0,10*ROW('Hygiene Data'!G60)),NA())</f>
        <v>#N/A</v>
      </c>
      <c r="BK66" s="99" t="e">
        <f ca="true">+IF(AND(ISNUMBER(OFFSET('Hygiene Data'!$G$9,0,10*ROW('Hygiene Data'!G60))),'Data Summary'!DZ66="Yes"),OFFSET('Hygiene Data'!$G$9,0,10*ROW('Hygiene Data'!G60)),NA())</f>
        <v>#N/A</v>
      </c>
      <c r="BL66" s="99" t="e">
        <f ca="true">+IF(AND(ISNUMBER(OFFSET('Hygiene Data'!$H$5,0,10*ROW('Hygiene Data'!H60))),'Data Summary'!EA66="Yes"),OFFSET('Hygiene Data'!$H$5,0,10*ROW('Hygiene Data'!H60)),NA())</f>
        <v>#N/A</v>
      </c>
      <c r="BM66" s="99" t="e">
        <f ca="true">+IF(AND(ISNUMBER(OFFSET('Hygiene Data'!$H$7,0,10*ROW('Hygiene Data'!H60))),'Data Summary'!EB66="Yes"),OFFSET('Hygiene Data'!$H$7,0,10*ROW('Hygiene Data'!H60)),NA())</f>
        <v>#N/A</v>
      </c>
      <c r="BN66" s="99" t="e">
        <f ca="true">+IF(AND(ISNUMBER(OFFSET('Hygiene Data'!$H$9,0,10*ROW('Hygiene Data'!H60))),'Data Summary'!EC66="Yes"),OFFSET('Hygiene Data'!$H$9,0,10*ROW('Hygiene Data'!H60)),NA())</f>
        <v>#N/A</v>
      </c>
      <c r="BO66" s="99" t="e">
        <f ca="true">+IF(AND(ISNUMBER(OFFSET('Hygiene Data'!$I$5,0,10*ROW('Hygiene Data'!I60))),'Data Summary'!ED66="Yes"),OFFSET('Hygiene Data'!$I$5,0,10*ROW('Hygiene Data'!I60)),NA())</f>
        <v>#N/A</v>
      </c>
      <c r="BP66" s="99" t="e">
        <f ca="true">+IF(AND(ISNUMBER(OFFSET('Hygiene Data'!$I$7,0,10*ROW('Hygiene Data'!I60))),'Data Summary'!EE66="Yes"),OFFSET('Hygiene Data'!$I$7,0,10*ROW('Hygiene Data'!I60)),NA())</f>
        <v>#N/A</v>
      </c>
      <c r="BQ66" s="99" t="e">
        <f ca="true">+IF(AND(ISNUMBER(OFFSET('Hygiene Data'!$I$9,0,10*ROW('Hygiene Data'!I60))),'Data Summary'!EF66="Yes"),OFFSET('Hygiene Data'!$I$9,0,10*ROW('Hygiene Data'!I60)),NA())</f>
        <v>#N/A</v>
      </c>
    </row>
    <row xmlns:x14ac="http://schemas.microsoft.com/office/spreadsheetml/2009/9/ac" r="67" x14ac:dyDescent="0.2">
      <c r="A67" s="363" t="e">
        <f ca="true">+RIGHT('Data Summary'!A67,LEN('Data Summary'!A67)-9)</f>
        <v>#VALUE!</v>
      </c>
      <c r="B67" s="38" t="str">
        <f ca="true">+IF(ISTEXT('Data Summary'!B67),'Data Summary'!B67,"")</f>
        <v/>
      </c>
      <c r="C67" s="361" t="e">
        <f ca="true">+VALUE('Data Summary'!C67)</f>
        <v>#VALUE!</v>
      </c>
      <c r="D67" s="97" t="e">
        <f ca="true">+IF(AND(ISNUMBER(OFFSET('Water Data'!$D$4,0,10*ROW('Water Data'!D61))),'Data Summary'!BS67="Yes"),100-OFFSET('Water Data'!$D$4,0,10*ROW('Water Data'!D61)),NA())</f>
        <v>#N/A</v>
      </c>
      <c r="E67" s="97" t="e">
        <f ca="true">+IF(AND(ISNUMBER(OFFSET('Water Data'!$D$6,0,10*ROW('Water Data'!D61))),'Data Summary'!BT67="Yes"),OFFSET('Water Data'!$D$6,0,10*ROW('Water Data'!D61)),NA())</f>
        <v>#N/A</v>
      </c>
      <c r="F67" s="97" t="e">
        <f ca="true">+IF(AND(ISNUMBER(OFFSET('Water Data'!$D$9,0,10*ROW('Water Data'!D61))),'Data Summary'!BU67="Yes"),OFFSET('Water Data'!$D$9,0,10*ROW('Water Data'!D61)),NA())</f>
        <v>#N/A</v>
      </c>
      <c r="G67" s="97" t="e">
        <f ca="true">+IF(AND(ISNUMBER(OFFSET('Water Data'!$E$4,0,10*ROW('Water Data'!E61))),'Data Summary'!BV67="Yes"),100-OFFSET('Water Data'!$E$4,0,10*ROW('Water Data'!E61)),NA())</f>
        <v>#N/A</v>
      </c>
      <c r="H67" s="97" t="e">
        <f ca="true">+IF(AND(ISNUMBER(OFFSET('Water Data'!$E$6,0,10*ROW('Water Data'!E61))),'Data Summary'!BW67="Yes"),OFFSET('Water Data'!$E$6,0,10*ROW('Water Data'!E61)),NA())</f>
        <v>#N/A</v>
      </c>
      <c r="I67" s="97" t="e">
        <f ca="true">+IF(AND(ISNUMBER(OFFSET('Water Data'!$E$9,0,10*ROW('Water Data'!E61))),'Data Summary'!BX67="Yes"),OFFSET('Water Data'!$E$9,0,10*ROW('Water Data'!E61)),NA())</f>
        <v>#N/A</v>
      </c>
      <c r="J67" s="97" t="e">
        <f ca="true">+IF(AND(ISNUMBER(OFFSET('Water Data'!$F$4,0,10*ROW('Water Data'!F61))),'Data Summary'!BY67="Yes"),100-OFFSET('Water Data'!$F$4,0,10*ROW('Water Data'!F61)),NA())</f>
        <v>#N/A</v>
      </c>
      <c r="K67" s="97" t="e">
        <f ca="true">+IF(AND(ISNUMBER(OFFSET('Water Data'!$F$6,0,10*ROW('Water Data'!F61))),'Data Summary'!BZ67="Yes"),OFFSET('Water Data'!$F$6,0,10*ROW('Water Data'!F61)),NA())</f>
        <v>#N/A</v>
      </c>
      <c r="L67" s="97" t="e">
        <f ca="true">+IF(AND(ISNUMBER(OFFSET('Water Data'!$F$9,0,10*ROW('Water Data'!F61))),'Data Summary'!CA67="Yes"),OFFSET('Water Data'!$F$9,0,10*ROW('Water Data'!F61)),NA())</f>
        <v>#N/A</v>
      </c>
      <c r="M67" s="97" t="e">
        <f ca="true">+IF(AND(ISNUMBER(OFFSET('Water Data'!$G$4,0,10*ROW('Water Data'!G61))),'Data Summary'!CB67="Yes"),100-OFFSET('Water Data'!$G$4,0,10*ROW('Water Data'!G61)),NA())</f>
        <v>#N/A</v>
      </c>
      <c r="N67" s="97" t="e">
        <f ca="true">+IF(AND(ISNUMBER(OFFSET('Water Data'!$G$6,0,10*ROW('Water Data'!G61))),'Data Summary'!CC67="Yes"),OFFSET('Water Data'!$G$6,0,10*ROW('Water Data'!G61)),NA())</f>
        <v>#N/A</v>
      </c>
      <c r="O67" s="97" t="e">
        <f ca="true">+IF(AND(ISNUMBER(OFFSET('Water Data'!$G$9,0,10*ROW('Water Data'!G61))),'Data Summary'!CD67="Yes"),OFFSET('Water Data'!$G$9,0,10*ROW('Water Data'!G61)),NA())</f>
        <v>#N/A</v>
      </c>
      <c r="P67" s="97" t="e">
        <f ca="true">+IF(AND(ISNUMBER(OFFSET('Water Data'!$H$4,0,10*ROW('Water Data'!H61))),'Data Summary'!CE67="Yes"),100-OFFSET('Water Data'!$H$4,0,10*ROW('Water Data'!H61)),NA())</f>
        <v>#N/A</v>
      </c>
      <c r="Q67" s="97" t="e">
        <f ca="true">+IF(AND(ISNUMBER(OFFSET('Water Data'!$H$6,0,10*ROW('Water Data'!H61))),'Data Summary'!CF67="Yes"),OFFSET('Water Data'!$H$6,0,10*ROW('Water Data'!H61)),NA())</f>
        <v>#N/A</v>
      </c>
      <c r="R67" s="97" t="e">
        <f ca="true">+IF(AND(ISNUMBER(OFFSET('Water Data'!$H$9,0,10*ROW('Water Data'!H61))),'Data Summary'!CG67="Yes"),OFFSET('Water Data'!$H$9,0,10*ROW('Water Data'!H61)),NA())</f>
        <v>#N/A</v>
      </c>
      <c r="S67" s="97" t="e">
        <f ca="true">+IF(AND(ISNUMBER(OFFSET('Water Data'!$I$4,0,10*ROW('Water Data'!I61))),'Data Summary'!CH67="Yes"),100-OFFSET('Water Data'!$I$4,0,10*ROW('Water Data'!I61)),NA())</f>
        <v>#N/A</v>
      </c>
      <c r="T67" s="97" t="e">
        <f ca="true">+IF(AND(ISNUMBER(OFFSET('Water Data'!$I$6,0,10*ROW('Water Data'!I61))),'Data Summary'!CI67="Yes"),OFFSET('Water Data'!$I$6,0,10*ROW('Water Data'!I61)),NA())</f>
        <v>#N/A</v>
      </c>
      <c r="U67" s="97" t="e">
        <f ca="true">+IF(AND(ISNUMBER(OFFSET('Water Data'!$I$9,0,10*ROW('Water Data'!I61))),'Data Summary'!CJ67="Yes"),OFFSET('Water Data'!$I$9,0,10*ROW('Water Data'!I61)),NA())</f>
        <v>#N/A</v>
      </c>
      <c r="V67" s="98" t="e">
        <f ca="true">+IF(AND(ISNUMBER(OFFSET('Sanitation Data'!$D$4,0,10*ROW('Sanitation Data'!D61))),'Data Summary'!CK67="Yes"),100-OFFSET('Sanitation Data'!$D$4,0,10*ROW('Sanitation Data'!D61)),NA())</f>
        <v>#N/A</v>
      </c>
      <c r="W67" s="98" t="e">
        <f ca="true">+IF(AND(ISNUMBER(OFFSET('Sanitation Data'!$D$6,0,10*ROW('Sanitation Data'!D61))),'Data Summary'!CL67="Yes"),OFFSET('Sanitation Data'!$D$6,0,10*ROW('Sanitation Data'!D61)),NA())</f>
        <v>#N/A</v>
      </c>
      <c r="X67" s="98" t="e">
        <f ca="true">+IF(AND(ISNUMBER(OFFSET('Sanitation Data'!$D$10,0,10*ROW('Sanitation Data'!D61))),'Data Summary'!CM67="Yes"),OFFSET('Sanitation Data'!$D$10,0,10*ROW('Sanitation Data'!D61)),NA())</f>
        <v>#N/A</v>
      </c>
      <c r="Y67" s="98" t="e">
        <f ca="true">+IF(AND(ISNUMBER(OFFSET('Sanitation Data'!$D$11,0,10*ROW('Sanitation Data'!D61))),'Data Summary'!CN67="Yes"),OFFSET('Sanitation Data'!$D$11,0,10*ROW('Sanitation Data'!D61)),NA())</f>
        <v>#N/A</v>
      </c>
      <c r="Z67" s="98" t="e">
        <f ca="true">+IF(AND(ISNUMBER(OFFSET('Sanitation Data'!$D$12,0,10*ROW('Sanitation Data'!D61))),'Data Summary'!CO67="Yes"),OFFSET('Sanitation Data'!$D$12,0,10*ROW('Sanitation Data'!D61)),NA())</f>
        <v>#N/A</v>
      </c>
      <c r="AA67" s="98" t="e">
        <f ca="true">+IF(AND(ISNUMBER(OFFSET('Sanitation Data'!$E$4,0,10*ROW('Sanitation Data'!E61))),'Data Summary'!CP67="Yes"),100-OFFSET('Sanitation Data'!$E$4,0,10*ROW('Sanitation Data'!E61)),NA())</f>
        <v>#N/A</v>
      </c>
      <c r="AB67" s="98" t="e">
        <f ca="true">+IF(AND(ISNUMBER(OFFSET('Sanitation Data'!$E$6,0,10*ROW('Sanitation Data'!E61))),'Data Summary'!CQ67="Yes"),OFFSET('Sanitation Data'!$E$6,0,10*ROW('Sanitation Data'!E61)),NA())</f>
        <v>#N/A</v>
      </c>
      <c r="AC67" s="98" t="e">
        <f ca="true">+IF(AND(ISNUMBER(OFFSET('Sanitation Data'!$E$10,0,10*ROW('Sanitation Data'!E61))),'Data Summary'!CR67="Yes"),OFFSET('Sanitation Data'!$E$10,0,10*ROW('Sanitation Data'!E61)),NA())</f>
        <v>#N/A</v>
      </c>
      <c r="AD67" s="98" t="e">
        <f ca="true">+IF(AND(ISNUMBER(OFFSET('Sanitation Data'!$E$11,0,10*ROW('Sanitation Data'!E61))),'Data Summary'!CS67="Yes"),OFFSET('Sanitation Data'!$E$11,0,10*ROW('Sanitation Data'!E61)),NA())</f>
        <v>#N/A</v>
      </c>
      <c r="AE67" s="98" t="e">
        <f ca="true">+IF(AND(ISNUMBER(OFFSET('Sanitation Data'!$E$12,0,10*ROW('Sanitation Data'!E61))),'Data Summary'!CT67="Yes"),OFFSET('Sanitation Data'!$E$12,0,10*ROW('Sanitation Data'!E61)),NA())</f>
        <v>#N/A</v>
      </c>
      <c r="AF67" s="98" t="e">
        <f ca="true">+IF(AND(ISNUMBER(OFFSET('Sanitation Data'!$F$4,0,10*ROW('Sanitation Data'!F61))),'Data Summary'!CU67="Yes"),100-OFFSET('Sanitation Data'!$F$4,0,10*ROW('Sanitation Data'!F61)),NA())</f>
        <v>#N/A</v>
      </c>
      <c r="AG67" s="98" t="e">
        <f ca="true">+IF(AND(ISNUMBER(OFFSET('Sanitation Data'!$F$6,0,10*ROW('Sanitation Data'!F61))),'Data Summary'!CV67="Yes"),OFFSET('Sanitation Data'!$F$6,0,10*ROW('Sanitation Data'!F61)),NA())</f>
        <v>#N/A</v>
      </c>
      <c r="AH67" s="98" t="e">
        <f ca="true">+IF(AND(ISNUMBER(OFFSET('Sanitation Data'!$F$10,0,10*ROW('Sanitation Data'!F61))),'Data Summary'!CW67="Yes"),OFFSET('Sanitation Data'!$F$10,0,10*ROW('Sanitation Data'!F61)),NA())</f>
        <v>#N/A</v>
      </c>
      <c r="AI67" s="98" t="e">
        <f ca="true">+IF(AND(ISNUMBER(OFFSET('Sanitation Data'!$F$11,0,10*ROW('Sanitation Data'!F61))),'Data Summary'!CX67="Yes"),OFFSET('Sanitation Data'!$F$11,0,10*ROW('Sanitation Data'!F61)),NA())</f>
        <v>#N/A</v>
      </c>
      <c r="AJ67" s="98" t="e">
        <f ca="true">+IF(AND(ISNUMBER(OFFSET('Sanitation Data'!$F$12,0,10*ROW('Sanitation Data'!F61))),'Data Summary'!CY67="Yes"),OFFSET('Sanitation Data'!$F$12,0,10*ROW('Sanitation Data'!F61)),NA())</f>
        <v>#N/A</v>
      </c>
      <c r="AK67" s="98" t="e">
        <f ca="true">+IF(AND(ISNUMBER(OFFSET('Sanitation Data'!$G$4,0,10*ROW('Sanitation Data'!G61))),'Data Summary'!CZ67="Yes"),100-OFFSET('Sanitation Data'!$G$4,0,10*ROW('Sanitation Data'!G61)),NA())</f>
        <v>#N/A</v>
      </c>
      <c r="AL67" s="98" t="e">
        <f ca="true">+IF(AND(ISNUMBER(OFFSET('Sanitation Data'!$G$6,0,10*ROW('Sanitation Data'!G61))),'Data Summary'!DA67="Yes"),OFFSET('Sanitation Data'!$G$6,0,10*ROW('Sanitation Data'!G61)),NA())</f>
        <v>#N/A</v>
      </c>
      <c r="AM67" s="98" t="e">
        <f ca="true">+IF(AND(ISNUMBER(OFFSET('Sanitation Data'!$G$10,0,10*ROW('Sanitation Data'!G61))),'Data Summary'!DB67="Yes"),OFFSET('Sanitation Data'!$G$10,0,10*ROW('Sanitation Data'!G61)),NA())</f>
        <v>#N/A</v>
      </c>
      <c r="AN67" s="98" t="e">
        <f ca="true">+IF(AND(ISNUMBER(OFFSET('Sanitation Data'!$G$11,0,10*ROW('Sanitation Data'!G61))),'Data Summary'!DC67="Yes"),OFFSET('Sanitation Data'!$G$11,0,10*ROW('Sanitation Data'!G61)),NA())</f>
        <v>#N/A</v>
      </c>
      <c r="AO67" s="98" t="e">
        <f ca="true">+IF(AND(ISNUMBER(OFFSET('Sanitation Data'!$G$12,0,10*ROW('Sanitation Data'!G61))),'Data Summary'!DD67="Yes"),OFFSET('Sanitation Data'!$G$12,0,10*ROW('Sanitation Data'!G61)),NA())</f>
        <v>#N/A</v>
      </c>
      <c r="AP67" s="98" t="e">
        <f ca="true">+IF(AND(ISNUMBER(OFFSET('Sanitation Data'!$H$4,0,10*ROW('Sanitation Data'!H61))),'Data Summary'!DE67="Yes"),100-OFFSET('Sanitation Data'!$H$4,0,10*ROW('Sanitation Data'!H61)),NA())</f>
        <v>#N/A</v>
      </c>
      <c r="AQ67" s="98" t="e">
        <f ca="true">+IF(AND(ISNUMBER(OFFSET('Sanitation Data'!$H$6,0,10*ROW('Sanitation Data'!H61))),'Data Summary'!DF67="Yes"),OFFSET('Sanitation Data'!$H$6,0,10*ROW('Sanitation Data'!H61)),NA())</f>
        <v>#N/A</v>
      </c>
      <c r="AR67" s="98" t="e">
        <f ca="true">+IF(AND(ISNUMBER(OFFSET('Sanitation Data'!$H$10,0,10*ROW('Sanitation Data'!H61))),'Data Summary'!DG67="Yes"),OFFSET('Sanitation Data'!$H$10,0,10*ROW('Sanitation Data'!H61)),NA())</f>
        <v>#N/A</v>
      </c>
      <c r="AS67" s="98" t="e">
        <f ca="true">+IF(AND(ISNUMBER(OFFSET('Sanitation Data'!$H$11,0,10*ROW('Sanitation Data'!H61))),'Data Summary'!DH67="Yes"),OFFSET('Sanitation Data'!$H$11,0,10*ROW('Sanitation Data'!H61)),NA())</f>
        <v>#N/A</v>
      </c>
      <c r="AT67" s="98" t="e">
        <f ca="true">+IF(AND(ISNUMBER(OFFSET('Sanitation Data'!$H$12,0,10*ROW('Sanitation Data'!H61))),'Data Summary'!DI67="Yes"),OFFSET('Sanitation Data'!$H$12,0,10*ROW('Sanitation Data'!H61)),NA())</f>
        <v>#N/A</v>
      </c>
      <c r="AU67" s="98" t="e">
        <f ca="true">+IF(AND(ISNUMBER(OFFSET('Sanitation Data'!$I$4,0,10*ROW('Sanitation Data'!I61))),'Data Summary'!DJ67="Yes"),100-OFFSET('Sanitation Data'!$I$4,0,10*ROW('Sanitation Data'!I61)),NA())</f>
        <v>#N/A</v>
      </c>
      <c r="AV67" s="98" t="e">
        <f ca="true">+IF(AND(ISNUMBER(OFFSET('Sanitation Data'!$I$6,0,10*ROW('Sanitation Data'!I61))),'Data Summary'!DK67="Yes"),OFFSET('Sanitation Data'!$I$6,0,10*ROW('Sanitation Data'!I61)),NA())</f>
        <v>#N/A</v>
      </c>
      <c r="AW67" s="98" t="e">
        <f ca="true">+IF(AND(ISNUMBER(OFFSET('Sanitation Data'!$I$10,0,10*ROW('Sanitation Data'!I61))),'Data Summary'!DL67="Yes"),OFFSET('Sanitation Data'!$I$10,0,10*ROW('Sanitation Data'!I61)),NA())</f>
        <v>#N/A</v>
      </c>
      <c r="AX67" s="98" t="e">
        <f ca="true">+IF(AND(ISNUMBER(OFFSET('Sanitation Data'!$I$11,0,10*ROW('Sanitation Data'!I61))),'Data Summary'!DM67="Yes"),OFFSET('Sanitation Data'!$I$11,0,10*ROW('Sanitation Data'!I61)),NA())</f>
        <v>#N/A</v>
      </c>
      <c r="AY67" s="98" t="e">
        <f ca="true">+IF(AND(ISNUMBER(OFFSET('Sanitation Data'!$I$12,0,10*ROW('Sanitation Data'!I61))),'Data Summary'!DN67="Yes"),OFFSET('Sanitation Data'!$I$12,0,10*ROW('Sanitation Data'!I61)),NA())</f>
        <v>#N/A</v>
      </c>
      <c r="AZ67" s="99" t="e">
        <f ca="true">+IF(AND(ISNUMBER(OFFSET('Hygiene Data'!$D$5,0,10*ROW('Hygiene Data'!D61))),'Data Summary'!DO67="Yes"),OFFSET('Hygiene Data'!$D$5,0,10*ROW('Hygiene Data'!D61)),NA())</f>
        <v>#N/A</v>
      </c>
      <c r="BA67" s="99" t="e">
        <f ca="true">+IF(AND(ISNUMBER(OFFSET('Hygiene Data'!$D$7,0,10*ROW('Hygiene Data'!D61))),'Data Summary'!DP67="Yes"),OFFSET('Hygiene Data'!$D$7,0,10*ROW('Hygiene Data'!D61)),NA())</f>
        <v>#N/A</v>
      </c>
      <c r="BB67" s="99" t="e">
        <f ca="true">+IF(AND(ISNUMBER(OFFSET('Hygiene Data'!$D$9,0,10*ROW('Hygiene Data'!D61))),'Data Summary'!DQ67="Yes"),OFFSET('Hygiene Data'!$D$9,0,10*ROW('Hygiene Data'!D61)),NA())</f>
        <v>#N/A</v>
      </c>
      <c r="BC67" s="99" t="e">
        <f ca="true">+IF(AND(ISNUMBER(OFFSET('Hygiene Data'!$E$5,0,10*ROW('Hygiene Data'!E61))),'Data Summary'!DR67="Yes"),OFFSET('Hygiene Data'!$E$5,0,10*ROW('Hygiene Data'!E61)),NA())</f>
        <v>#N/A</v>
      </c>
      <c r="BD67" s="99" t="e">
        <f ca="true">+IF(AND(ISNUMBER(OFFSET('Hygiene Data'!$E$7,0,10*ROW('Hygiene Data'!E61))),'Data Summary'!DS67="Yes"),OFFSET('Hygiene Data'!$E$7,0,10*ROW('Hygiene Data'!E61)),NA())</f>
        <v>#N/A</v>
      </c>
      <c r="BE67" s="99" t="e">
        <f ca="true">+IF(AND(ISNUMBER(OFFSET('Hygiene Data'!$E$9,0,10*ROW('Hygiene Data'!E61))),'Data Summary'!DT67="Yes"),OFFSET('Hygiene Data'!$E$9,0,10*ROW('Hygiene Data'!E61)),NA())</f>
        <v>#N/A</v>
      </c>
      <c r="BF67" s="99" t="e">
        <f ca="true">+IF(AND(ISNUMBER(OFFSET('Hygiene Data'!$F$5,0,10*ROW('Hygiene Data'!F61))),'Data Summary'!DU67="Yes"),OFFSET('Hygiene Data'!$F$5,0,10*ROW('Hygiene Data'!F61)),NA())</f>
        <v>#N/A</v>
      </c>
      <c r="BG67" s="99" t="e">
        <f ca="true">+IF(AND(ISNUMBER(OFFSET('Hygiene Data'!$F$7,0,10*ROW('Hygiene Data'!F61))),'Data Summary'!DV67="Yes"),OFFSET('Hygiene Data'!$F$7,0,10*ROW('Hygiene Data'!F61)),NA())</f>
        <v>#N/A</v>
      </c>
      <c r="BH67" s="99" t="e">
        <f ca="true">+IF(AND(ISNUMBER(OFFSET('Hygiene Data'!$F$9,0,10*ROW('Hygiene Data'!F61))),'Data Summary'!DW67="Yes"),OFFSET('Hygiene Data'!$F$9,0,10*ROW('Hygiene Data'!F61)),NA())</f>
        <v>#N/A</v>
      </c>
      <c r="BI67" s="99" t="e">
        <f ca="true">+IF(AND(ISNUMBER(OFFSET('Hygiene Data'!$G$5,0,10*ROW('Hygiene Data'!G61))),'Data Summary'!DX67="Yes"),OFFSET('Hygiene Data'!$G$5,0,10*ROW('Hygiene Data'!G61)),NA())</f>
        <v>#N/A</v>
      </c>
      <c r="BJ67" s="99" t="e">
        <f ca="true">+IF(AND(ISNUMBER(OFFSET('Hygiene Data'!$G$7,0,10*ROW('Hygiene Data'!G61))),'Data Summary'!DY67="Yes"),OFFSET('Hygiene Data'!$G$7,0,10*ROW('Hygiene Data'!G61)),NA())</f>
        <v>#N/A</v>
      </c>
      <c r="BK67" s="99" t="e">
        <f ca="true">+IF(AND(ISNUMBER(OFFSET('Hygiene Data'!$G$9,0,10*ROW('Hygiene Data'!G61))),'Data Summary'!DZ67="Yes"),OFFSET('Hygiene Data'!$G$9,0,10*ROW('Hygiene Data'!G61)),NA())</f>
        <v>#N/A</v>
      </c>
      <c r="BL67" s="99" t="e">
        <f ca="true">+IF(AND(ISNUMBER(OFFSET('Hygiene Data'!$H$5,0,10*ROW('Hygiene Data'!H61))),'Data Summary'!EA67="Yes"),OFFSET('Hygiene Data'!$H$5,0,10*ROW('Hygiene Data'!H61)),NA())</f>
        <v>#N/A</v>
      </c>
      <c r="BM67" s="99" t="e">
        <f ca="true">+IF(AND(ISNUMBER(OFFSET('Hygiene Data'!$H$7,0,10*ROW('Hygiene Data'!H61))),'Data Summary'!EB67="Yes"),OFFSET('Hygiene Data'!$H$7,0,10*ROW('Hygiene Data'!H61)),NA())</f>
        <v>#N/A</v>
      </c>
      <c r="BN67" s="99" t="e">
        <f ca="true">+IF(AND(ISNUMBER(OFFSET('Hygiene Data'!$H$9,0,10*ROW('Hygiene Data'!H61))),'Data Summary'!EC67="Yes"),OFFSET('Hygiene Data'!$H$9,0,10*ROW('Hygiene Data'!H61)),NA())</f>
        <v>#N/A</v>
      </c>
      <c r="BO67" s="99" t="e">
        <f ca="true">+IF(AND(ISNUMBER(OFFSET('Hygiene Data'!$I$5,0,10*ROW('Hygiene Data'!I61))),'Data Summary'!ED67="Yes"),OFFSET('Hygiene Data'!$I$5,0,10*ROW('Hygiene Data'!I61)),NA())</f>
        <v>#N/A</v>
      </c>
      <c r="BP67" s="99" t="e">
        <f ca="true">+IF(AND(ISNUMBER(OFFSET('Hygiene Data'!$I$7,0,10*ROW('Hygiene Data'!I61))),'Data Summary'!EE67="Yes"),OFFSET('Hygiene Data'!$I$7,0,10*ROW('Hygiene Data'!I61)),NA())</f>
        <v>#N/A</v>
      </c>
      <c r="BQ67" s="99" t="e">
        <f ca="true">+IF(AND(ISNUMBER(OFFSET('Hygiene Data'!$I$9,0,10*ROW('Hygiene Data'!I61))),'Data Summary'!EF67="Yes"),OFFSET('Hygiene Data'!$I$9,0,10*ROW('Hygiene Data'!I61)),NA())</f>
        <v>#N/A</v>
      </c>
    </row>
    <row xmlns:x14ac="http://schemas.microsoft.com/office/spreadsheetml/2009/9/ac" r="68" x14ac:dyDescent="0.2">
      <c r="A68" s="363" t="e">
        <f ca="true">+RIGHT('Data Summary'!A68,LEN('Data Summary'!A68)-9)</f>
        <v>#VALUE!</v>
      </c>
      <c r="B68" s="38" t="str">
        <f ca="true">+IF(ISTEXT('Data Summary'!B68),'Data Summary'!B68,"")</f>
        <v/>
      </c>
      <c r="C68" s="361" t="e">
        <f ca="true">+VALUE('Data Summary'!C68)</f>
        <v>#VALUE!</v>
      </c>
      <c r="D68" s="97" t="e">
        <f ca="true">+IF(AND(ISNUMBER(OFFSET('Water Data'!$D$4,0,10*ROW('Water Data'!D62))),'Data Summary'!BS68="Yes"),100-OFFSET('Water Data'!$D$4,0,10*ROW('Water Data'!D62)),NA())</f>
        <v>#N/A</v>
      </c>
      <c r="E68" s="97" t="e">
        <f ca="true">+IF(AND(ISNUMBER(OFFSET('Water Data'!$D$6,0,10*ROW('Water Data'!D62))),'Data Summary'!BT68="Yes"),OFFSET('Water Data'!$D$6,0,10*ROW('Water Data'!D62)),NA())</f>
        <v>#N/A</v>
      </c>
      <c r="F68" s="97" t="e">
        <f ca="true">+IF(AND(ISNUMBER(OFFSET('Water Data'!$D$9,0,10*ROW('Water Data'!D62))),'Data Summary'!BU68="Yes"),OFFSET('Water Data'!$D$9,0,10*ROW('Water Data'!D62)),NA())</f>
        <v>#N/A</v>
      </c>
      <c r="G68" s="97" t="e">
        <f ca="true">+IF(AND(ISNUMBER(OFFSET('Water Data'!$E$4,0,10*ROW('Water Data'!E62))),'Data Summary'!BV68="Yes"),100-OFFSET('Water Data'!$E$4,0,10*ROW('Water Data'!E62)),NA())</f>
        <v>#N/A</v>
      </c>
      <c r="H68" s="97" t="e">
        <f ca="true">+IF(AND(ISNUMBER(OFFSET('Water Data'!$E$6,0,10*ROW('Water Data'!E62))),'Data Summary'!BW68="Yes"),OFFSET('Water Data'!$E$6,0,10*ROW('Water Data'!E62)),NA())</f>
        <v>#N/A</v>
      </c>
      <c r="I68" s="97" t="e">
        <f ca="true">+IF(AND(ISNUMBER(OFFSET('Water Data'!$E$9,0,10*ROW('Water Data'!E62))),'Data Summary'!BX68="Yes"),OFFSET('Water Data'!$E$9,0,10*ROW('Water Data'!E62)),NA())</f>
        <v>#N/A</v>
      </c>
      <c r="J68" s="97" t="e">
        <f ca="true">+IF(AND(ISNUMBER(OFFSET('Water Data'!$F$4,0,10*ROW('Water Data'!F62))),'Data Summary'!BY68="Yes"),100-OFFSET('Water Data'!$F$4,0,10*ROW('Water Data'!F62)),NA())</f>
        <v>#N/A</v>
      </c>
      <c r="K68" s="97" t="e">
        <f ca="true">+IF(AND(ISNUMBER(OFFSET('Water Data'!$F$6,0,10*ROW('Water Data'!F62))),'Data Summary'!BZ68="Yes"),OFFSET('Water Data'!$F$6,0,10*ROW('Water Data'!F62)),NA())</f>
        <v>#N/A</v>
      </c>
      <c r="L68" s="97" t="e">
        <f ca="true">+IF(AND(ISNUMBER(OFFSET('Water Data'!$F$9,0,10*ROW('Water Data'!F62))),'Data Summary'!CA68="Yes"),OFFSET('Water Data'!$F$9,0,10*ROW('Water Data'!F62)),NA())</f>
        <v>#N/A</v>
      </c>
      <c r="M68" s="97" t="e">
        <f ca="true">+IF(AND(ISNUMBER(OFFSET('Water Data'!$G$4,0,10*ROW('Water Data'!G62))),'Data Summary'!CB68="Yes"),100-OFFSET('Water Data'!$G$4,0,10*ROW('Water Data'!G62)),NA())</f>
        <v>#N/A</v>
      </c>
      <c r="N68" s="97" t="e">
        <f ca="true">+IF(AND(ISNUMBER(OFFSET('Water Data'!$G$6,0,10*ROW('Water Data'!G62))),'Data Summary'!CC68="Yes"),OFFSET('Water Data'!$G$6,0,10*ROW('Water Data'!G62)),NA())</f>
        <v>#N/A</v>
      </c>
      <c r="O68" s="97" t="e">
        <f ca="true">+IF(AND(ISNUMBER(OFFSET('Water Data'!$G$9,0,10*ROW('Water Data'!G62))),'Data Summary'!CD68="Yes"),OFFSET('Water Data'!$G$9,0,10*ROW('Water Data'!G62)),NA())</f>
        <v>#N/A</v>
      </c>
      <c r="P68" s="97" t="e">
        <f ca="true">+IF(AND(ISNUMBER(OFFSET('Water Data'!$H$4,0,10*ROW('Water Data'!H62))),'Data Summary'!CE68="Yes"),100-OFFSET('Water Data'!$H$4,0,10*ROW('Water Data'!H62)),NA())</f>
        <v>#N/A</v>
      </c>
      <c r="Q68" s="97" t="e">
        <f ca="true">+IF(AND(ISNUMBER(OFFSET('Water Data'!$H$6,0,10*ROW('Water Data'!H62))),'Data Summary'!CF68="Yes"),OFFSET('Water Data'!$H$6,0,10*ROW('Water Data'!H62)),NA())</f>
        <v>#N/A</v>
      </c>
      <c r="R68" s="97" t="e">
        <f ca="true">+IF(AND(ISNUMBER(OFFSET('Water Data'!$H$9,0,10*ROW('Water Data'!H62))),'Data Summary'!CG68="Yes"),OFFSET('Water Data'!$H$9,0,10*ROW('Water Data'!H62)),NA())</f>
        <v>#N/A</v>
      </c>
      <c r="S68" s="97" t="e">
        <f ca="true">+IF(AND(ISNUMBER(OFFSET('Water Data'!$I$4,0,10*ROW('Water Data'!I62))),'Data Summary'!CH68="Yes"),100-OFFSET('Water Data'!$I$4,0,10*ROW('Water Data'!I62)),NA())</f>
        <v>#N/A</v>
      </c>
      <c r="T68" s="97" t="e">
        <f ca="true">+IF(AND(ISNUMBER(OFFSET('Water Data'!$I$6,0,10*ROW('Water Data'!I62))),'Data Summary'!CI68="Yes"),OFFSET('Water Data'!$I$6,0,10*ROW('Water Data'!I62)),NA())</f>
        <v>#N/A</v>
      </c>
      <c r="U68" s="97" t="e">
        <f ca="true">+IF(AND(ISNUMBER(OFFSET('Water Data'!$I$9,0,10*ROW('Water Data'!I62))),'Data Summary'!CJ68="Yes"),OFFSET('Water Data'!$I$9,0,10*ROW('Water Data'!I62)),NA())</f>
        <v>#N/A</v>
      </c>
      <c r="V68" s="98" t="e">
        <f ca="true">+IF(AND(ISNUMBER(OFFSET('Sanitation Data'!$D$4,0,10*ROW('Sanitation Data'!D62))),'Data Summary'!CK68="Yes"),100-OFFSET('Sanitation Data'!$D$4,0,10*ROW('Sanitation Data'!D62)),NA())</f>
        <v>#N/A</v>
      </c>
      <c r="W68" s="98" t="e">
        <f ca="true">+IF(AND(ISNUMBER(OFFSET('Sanitation Data'!$D$6,0,10*ROW('Sanitation Data'!D62))),'Data Summary'!CL68="Yes"),OFFSET('Sanitation Data'!$D$6,0,10*ROW('Sanitation Data'!D62)),NA())</f>
        <v>#N/A</v>
      </c>
      <c r="X68" s="98" t="e">
        <f ca="true">+IF(AND(ISNUMBER(OFFSET('Sanitation Data'!$D$10,0,10*ROW('Sanitation Data'!D62))),'Data Summary'!CM68="Yes"),OFFSET('Sanitation Data'!$D$10,0,10*ROW('Sanitation Data'!D62)),NA())</f>
        <v>#N/A</v>
      </c>
      <c r="Y68" s="98" t="e">
        <f ca="true">+IF(AND(ISNUMBER(OFFSET('Sanitation Data'!$D$11,0,10*ROW('Sanitation Data'!D62))),'Data Summary'!CN68="Yes"),OFFSET('Sanitation Data'!$D$11,0,10*ROW('Sanitation Data'!D62)),NA())</f>
        <v>#N/A</v>
      </c>
      <c r="Z68" s="98" t="e">
        <f ca="true">+IF(AND(ISNUMBER(OFFSET('Sanitation Data'!$D$12,0,10*ROW('Sanitation Data'!D62))),'Data Summary'!CO68="Yes"),OFFSET('Sanitation Data'!$D$12,0,10*ROW('Sanitation Data'!D62)),NA())</f>
        <v>#N/A</v>
      </c>
      <c r="AA68" s="98" t="e">
        <f ca="true">+IF(AND(ISNUMBER(OFFSET('Sanitation Data'!$E$4,0,10*ROW('Sanitation Data'!E62))),'Data Summary'!CP68="Yes"),100-OFFSET('Sanitation Data'!$E$4,0,10*ROW('Sanitation Data'!E62)),NA())</f>
        <v>#N/A</v>
      </c>
      <c r="AB68" s="98" t="e">
        <f ca="true">+IF(AND(ISNUMBER(OFFSET('Sanitation Data'!$E$6,0,10*ROW('Sanitation Data'!E62))),'Data Summary'!CQ68="Yes"),OFFSET('Sanitation Data'!$E$6,0,10*ROW('Sanitation Data'!E62)),NA())</f>
        <v>#N/A</v>
      </c>
      <c r="AC68" s="98" t="e">
        <f ca="true">+IF(AND(ISNUMBER(OFFSET('Sanitation Data'!$E$10,0,10*ROW('Sanitation Data'!E62))),'Data Summary'!CR68="Yes"),OFFSET('Sanitation Data'!$E$10,0,10*ROW('Sanitation Data'!E62)),NA())</f>
        <v>#N/A</v>
      </c>
      <c r="AD68" s="98" t="e">
        <f ca="true">+IF(AND(ISNUMBER(OFFSET('Sanitation Data'!$E$11,0,10*ROW('Sanitation Data'!E62))),'Data Summary'!CS68="Yes"),OFFSET('Sanitation Data'!$E$11,0,10*ROW('Sanitation Data'!E62)),NA())</f>
        <v>#N/A</v>
      </c>
      <c r="AE68" s="98" t="e">
        <f ca="true">+IF(AND(ISNUMBER(OFFSET('Sanitation Data'!$E$12,0,10*ROW('Sanitation Data'!E62))),'Data Summary'!CT68="Yes"),OFFSET('Sanitation Data'!$E$12,0,10*ROW('Sanitation Data'!E62)),NA())</f>
        <v>#N/A</v>
      </c>
      <c r="AF68" s="98" t="e">
        <f ca="true">+IF(AND(ISNUMBER(OFFSET('Sanitation Data'!$F$4,0,10*ROW('Sanitation Data'!F62))),'Data Summary'!CU68="Yes"),100-OFFSET('Sanitation Data'!$F$4,0,10*ROW('Sanitation Data'!F62)),NA())</f>
        <v>#N/A</v>
      </c>
      <c r="AG68" s="98" t="e">
        <f ca="true">+IF(AND(ISNUMBER(OFFSET('Sanitation Data'!$F$6,0,10*ROW('Sanitation Data'!F62))),'Data Summary'!CV68="Yes"),OFFSET('Sanitation Data'!$F$6,0,10*ROW('Sanitation Data'!F62)),NA())</f>
        <v>#N/A</v>
      </c>
      <c r="AH68" s="98" t="e">
        <f ca="true">+IF(AND(ISNUMBER(OFFSET('Sanitation Data'!$F$10,0,10*ROW('Sanitation Data'!F62))),'Data Summary'!CW68="Yes"),OFFSET('Sanitation Data'!$F$10,0,10*ROW('Sanitation Data'!F62)),NA())</f>
        <v>#N/A</v>
      </c>
      <c r="AI68" s="98" t="e">
        <f ca="true">+IF(AND(ISNUMBER(OFFSET('Sanitation Data'!$F$11,0,10*ROW('Sanitation Data'!F62))),'Data Summary'!CX68="Yes"),OFFSET('Sanitation Data'!$F$11,0,10*ROW('Sanitation Data'!F62)),NA())</f>
        <v>#N/A</v>
      </c>
      <c r="AJ68" s="98" t="e">
        <f ca="true">+IF(AND(ISNUMBER(OFFSET('Sanitation Data'!$F$12,0,10*ROW('Sanitation Data'!F62))),'Data Summary'!CY68="Yes"),OFFSET('Sanitation Data'!$F$12,0,10*ROW('Sanitation Data'!F62)),NA())</f>
        <v>#N/A</v>
      </c>
      <c r="AK68" s="98" t="e">
        <f ca="true">+IF(AND(ISNUMBER(OFFSET('Sanitation Data'!$G$4,0,10*ROW('Sanitation Data'!G62))),'Data Summary'!CZ68="Yes"),100-OFFSET('Sanitation Data'!$G$4,0,10*ROW('Sanitation Data'!G62)),NA())</f>
        <v>#N/A</v>
      </c>
      <c r="AL68" s="98" t="e">
        <f ca="true">+IF(AND(ISNUMBER(OFFSET('Sanitation Data'!$G$6,0,10*ROW('Sanitation Data'!G62))),'Data Summary'!DA68="Yes"),OFFSET('Sanitation Data'!$G$6,0,10*ROW('Sanitation Data'!G62)),NA())</f>
        <v>#N/A</v>
      </c>
      <c r="AM68" s="98" t="e">
        <f ca="true">+IF(AND(ISNUMBER(OFFSET('Sanitation Data'!$G$10,0,10*ROW('Sanitation Data'!G62))),'Data Summary'!DB68="Yes"),OFFSET('Sanitation Data'!$G$10,0,10*ROW('Sanitation Data'!G62)),NA())</f>
        <v>#N/A</v>
      </c>
      <c r="AN68" s="98" t="e">
        <f ca="true">+IF(AND(ISNUMBER(OFFSET('Sanitation Data'!$G$11,0,10*ROW('Sanitation Data'!G62))),'Data Summary'!DC68="Yes"),OFFSET('Sanitation Data'!$G$11,0,10*ROW('Sanitation Data'!G62)),NA())</f>
        <v>#N/A</v>
      </c>
      <c r="AO68" s="98" t="e">
        <f ca="true">+IF(AND(ISNUMBER(OFFSET('Sanitation Data'!$G$12,0,10*ROW('Sanitation Data'!G62))),'Data Summary'!DD68="Yes"),OFFSET('Sanitation Data'!$G$12,0,10*ROW('Sanitation Data'!G62)),NA())</f>
        <v>#N/A</v>
      </c>
      <c r="AP68" s="98" t="e">
        <f ca="true">+IF(AND(ISNUMBER(OFFSET('Sanitation Data'!$H$4,0,10*ROW('Sanitation Data'!H62))),'Data Summary'!DE68="Yes"),100-OFFSET('Sanitation Data'!$H$4,0,10*ROW('Sanitation Data'!H62)),NA())</f>
        <v>#N/A</v>
      </c>
      <c r="AQ68" s="98" t="e">
        <f ca="true">+IF(AND(ISNUMBER(OFFSET('Sanitation Data'!$H$6,0,10*ROW('Sanitation Data'!H62))),'Data Summary'!DF68="Yes"),OFFSET('Sanitation Data'!$H$6,0,10*ROW('Sanitation Data'!H62)),NA())</f>
        <v>#N/A</v>
      </c>
      <c r="AR68" s="98" t="e">
        <f ca="true">+IF(AND(ISNUMBER(OFFSET('Sanitation Data'!$H$10,0,10*ROW('Sanitation Data'!H62))),'Data Summary'!DG68="Yes"),OFFSET('Sanitation Data'!$H$10,0,10*ROW('Sanitation Data'!H62)),NA())</f>
        <v>#N/A</v>
      </c>
      <c r="AS68" s="98" t="e">
        <f ca="true">+IF(AND(ISNUMBER(OFFSET('Sanitation Data'!$H$11,0,10*ROW('Sanitation Data'!H62))),'Data Summary'!DH68="Yes"),OFFSET('Sanitation Data'!$H$11,0,10*ROW('Sanitation Data'!H62)),NA())</f>
        <v>#N/A</v>
      </c>
      <c r="AT68" s="98" t="e">
        <f ca="true">+IF(AND(ISNUMBER(OFFSET('Sanitation Data'!$H$12,0,10*ROW('Sanitation Data'!H62))),'Data Summary'!DI68="Yes"),OFFSET('Sanitation Data'!$H$12,0,10*ROW('Sanitation Data'!H62)),NA())</f>
        <v>#N/A</v>
      </c>
      <c r="AU68" s="98" t="e">
        <f ca="true">+IF(AND(ISNUMBER(OFFSET('Sanitation Data'!$I$4,0,10*ROW('Sanitation Data'!I62))),'Data Summary'!DJ68="Yes"),100-OFFSET('Sanitation Data'!$I$4,0,10*ROW('Sanitation Data'!I62)),NA())</f>
        <v>#N/A</v>
      </c>
      <c r="AV68" s="98" t="e">
        <f ca="true">+IF(AND(ISNUMBER(OFFSET('Sanitation Data'!$I$6,0,10*ROW('Sanitation Data'!I62))),'Data Summary'!DK68="Yes"),OFFSET('Sanitation Data'!$I$6,0,10*ROW('Sanitation Data'!I62)),NA())</f>
        <v>#N/A</v>
      </c>
      <c r="AW68" s="98" t="e">
        <f ca="true">+IF(AND(ISNUMBER(OFFSET('Sanitation Data'!$I$10,0,10*ROW('Sanitation Data'!I62))),'Data Summary'!DL68="Yes"),OFFSET('Sanitation Data'!$I$10,0,10*ROW('Sanitation Data'!I62)),NA())</f>
        <v>#N/A</v>
      </c>
      <c r="AX68" s="98" t="e">
        <f ca="true">+IF(AND(ISNUMBER(OFFSET('Sanitation Data'!$I$11,0,10*ROW('Sanitation Data'!I62))),'Data Summary'!DM68="Yes"),OFFSET('Sanitation Data'!$I$11,0,10*ROW('Sanitation Data'!I62)),NA())</f>
        <v>#N/A</v>
      </c>
      <c r="AY68" s="98" t="e">
        <f ca="true">+IF(AND(ISNUMBER(OFFSET('Sanitation Data'!$I$12,0,10*ROW('Sanitation Data'!I62))),'Data Summary'!DN68="Yes"),OFFSET('Sanitation Data'!$I$12,0,10*ROW('Sanitation Data'!I62)),NA())</f>
        <v>#N/A</v>
      </c>
      <c r="AZ68" s="99" t="e">
        <f ca="true">+IF(AND(ISNUMBER(OFFSET('Hygiene Data'!$D$5,0,10*ROW('Hygiene Data'!D62))),'Data Summary'!DO68="Yes"),OFFSET('Hygiene Data'!$D$5,0,10*ROW('Hygiene Data'!D62)),NA())</f>
        <v>#N/A</v>
      </c>
      <c r="BA68" s="99" t="e">
        <f ca="true">+IF(AND(ISNUMBER(OFFSET('Hygiene Data'!$D$7,0,10*ROW('Hygiene Data'!D62))),'Data Summary'!DP68="Yes"),OFFSET('Hygiene Data'!$D$7,0,10*ROW('Hygiene Data'!D62)),NA())</f>
        <v>#N/A</v>
      </c>
      <c r="BB68" s="99" t="e">
        <f ca="true">+IF(AND(ISNUMBER(OFFSET('Hygiene Data'!$D$9,0,10*ROW('Hygiene Data'!D62))),'Data Summary'!DQ68="Yes"),OFFSET('Hygiene Data'!$D$9,0,10*ROW('Hygiene Data'!D62)),NA())</f>
        <v>#N/A</v>
      </c>
      <c r="BC68" s="99" t="e">
        <f ca="true">+IF(AND(ISNUMBER(OFFSET('Hygiene Data'!$E$5,0,10*ROW('Hygiene Data'!E62))),'Data Summary'!DR68="Yes"),OFFSET('Hygiene Data'!$E$5,0,10*ROW('Hygiene Data'!E62)),NA())</f>
        <v>#N/A</v>
      </c>
      <c r="BD68" s="99" t="e">
        <f ca="true">+IF(AND(ISNUMBER(OFFSET('Hygiene Data'!$E$7,0,10*ROW('Hygiene Data'!E62))),'Data Summary'!DS68="Yes"),OFFSET('Hygiene Data'!$E$7,0,10*ROW('Hygiene Data'!E62)),NA())</f>
        <v>#N/A</v>
      </c>
      <c r="BE68" s="99" t="e">
        <f ca="true">+IF(AND(ISNUMBER(OFFSET('Hygiene Data'!$E$9,0,10*ROW('Hygiene Data'!E62))),'Data Summary'!DT68="Yes"),OFFSET('Hygiene Data'!$E$9,0,10*ROW('Hygiene Data'!E62)),NA())</f>
        <v>#N/A</v>
      </c>
      <c r="BF68" s="99" t="e">
        <f ca="true">+IF(AND(ISNUMBER(OFFSET('Hygiene Data'!$F$5,0,10*ROW('Hygiene Data'!F62))),'Data Summary'!DU68="Yes"),OFFSET('Hygiene Data'!$F$5,0,10*ROW('Hygiene Data'!F62)),NA())</f>
        <v>#N/A</v>
      </c>
      <c r="BG68" s="99" t="e">
        <f ca="true">+IF(AND(ISNUMBER(OFFSET('Hygiene Data'!$F$7,0,10*ROW('Hygiene Data'!F62))),'Data Summary'!DV68="Yes"),OFFSET('Hygiene Data'!$F$7,0,10*ROW('Hygiene Data'!F62)),NA())</f>
        <v>#N/A</v>
      </c>
      <c r="BH68" s="99" t="e">
        <f ca="true">+IF(AND(ISNUMBER(OFFSET('Hygiene Data'!$F$9,0,10*ROW('Hygiene Data'!F62))),'Data Summary'!DW68="Yes"),OFFSET('Hygiene Data'!$F$9,0,10*ROW('Hygiene Data'!F62)),NA())</f>
        <v>#N/A</v>
      </c>
      <c r="BI68" s="99" t="e">
        <f ca="true">+IF(AND(ISNUMBER(OFFSET('Hygiene Data'!$G$5,0,10*ROW('Hygiene Data'!G62))),'Data Summary'!DX68="Yes"),OFFSET('Hygiene Data'!$G$5,0,10*ROW('Hygiene Data'!G62)),NA())</f>
        <v>#N/A</v>
      </c>
      <c r="BJ68" s="99" t="e">
        <f ca="true">+IF(AND(ISNUMBER(OFFSET('Hygiene Data'!$G$7,0,10*ROW('Hygiene Data'!G62))),'Data Summary'!DY68="Yes"),OFFSET('Hygiene Data'!$G$7,0,10*ROW('Hygiene Data'!G62)),NA())</f>
        <v>#N/A</v>
      </c>
      <c r="BK68" s="99" t="e">
        <f ca="true">+IF(AND(ISNUMBER(OFFSET('Hygiene Data'!$G$9,0,10*ROW('Hygiene Data'!G62))),'Data Summary'!DZ68="Yes"),OFFSET('Hygiene Data'!$G$9,0,10*ROW('Hygiene Data'!G62)),NA())</f>
        <v>#N/A</v>
      </c>
      <c r="BL68" s="99" t="e">
        <f ca="true">+IF(AND(ISNUMBER(OFFSET('Hygiene Data'!$H$5,0,10*ROW('Hygiene Data'!H62))),'Data Summary'!EA68="Yes"),OFFSET('Hygiene Data'!$H$5,0,10*ROW('Hygiene Data'!H62)),NA())</f>
        <v>#N/A</v>
      </c>
      <c r="BM68" s="99" t="e">
        <f ca="true">+IF(AND(ISNUMBER(OFFSET('Hygiene Data'!$H$7,0,10*ROW('Hygiene Data'!H62))),'Data Summary'!EB68="Yes"),OFFSET('Hygiene Data'!$H$7,0,10*ROW('Hygiene Data'!H62)),NA())</f>
        <v>#N/A</v>
      </c>
      <c r="BN68" s="99" t="e">
        <f ca="true">+IF(AND(ISNUMBER(OFFSET('Hygiene Data'!$H$9,0,10*ROW('Hygiene Data'!H62))),'Data Summary'!EC68="Yes"),OFFSET('Hygiene Data'!$H$9,0,10*ROW('Hygiene Data'!H62)),NA())</f>
        <v>#N/A</v>
      </c>
      <c r="BO68" s="99" t="e">
        <f ca="true">+IF(AND(ISNUMBER(OFFSET('Hygiene Data'!$I$5,0,10*ROW('Hygiene Data'!I62))),'Data Summary'!ED68="Yes"),OFFSET('Hygiene Data'!$I$5,0,10*ROW('Hygiene Data'!I62)),NA())</f>
        <v>#N/A</v>
      </c>
      <c r="BP68" s="99" t="e">
        <f ca="true">+IF(AND(ISNUMBER(OFFSET('Hygiene Data'!$I$7,0,10*ROW('Hygiene Data'!I62))),'Data Summary'!EE68="Yes"),OFFSET('Hygiene Data'!$I$7,0,10*ROW('Hygiene Data'!I62)),NA())</f>
        <v>#N/A</v>
      </c>
      <c r="BQ68" s="99" t="e">
        <f ca="true">+IF(AND(ISNUMBER(OFFSET('Hygiene Data'!$I$9,0,10*ROW('Hygiene Data'!I62))),'Data Summary'!EF68="Yes"),OFFSET('Hygiene Data'!$I$9,0,10*ROW('Hygiene Data'!I62)),NA())</f>
        <v>#N/A</v>
      </c>
    </row>
    <row xmlns:x14ac="http://schemas.microsoft.com/office/spreadsheetml/2009/9/ac" r="69" x14ac:dyDescent="0.2">
      <c r="A69" s="363" t="e">
        <f ca="true">+RIGHT('Data Summary'!A69,LEN('Data Summary'!A69)-9)</f>
        <v>#VALUE!</v>
      </c>
      <c r="B69" s="38" t="str">
        <f ca="true">+IF(ISTEXT('Data Summary'!B69),'Data Summary'!B69,"")</f>
        <v/>
      </c>
      <c r="C69" s="361" t="e">
        <f ca="true">+VALUE('Data Summary'!C69)</f>
        <v>#VALUE!</v>
      </c>
      <c r="D69" s="97" t="e">
        <f ca="true">+IF(AND(ISNUMBER(OFFSET('Water Data'!$D$4,0,10*ROW('Water Data'!D63))),'Data Summary'!BS69="Yes"),100-OFFSET('Water Data'!$D$4,0,10*ROW('Water Data'!D63)),NA())</f>
        <v>#N/A</v>
      </c>
      <c r="E69" s="97" t="e">
        <f ca="true">+IF(AND(ISNUMBER(OFFSET('Water Data'!$D$6,0,10*ROW('Water Data'!D63))),'Data Summary'!BT69="Yes"),OFFSET('Water Data'!$D$6,0,10*ROW('Water Data'!D63)),NA())</f>
        <v>#N/A</v>
      </c>
      <c r="F69" s="97" t="e">
        <f ca="true">+IF(AND(ISNUMBER(OFFSET('Water Data'!$D$9,0,10*ROW('Water Data'!D63))),'Data Summary'!BU69="Yes"),OFFSET('Water Data'!$D$9,0,10*ROW('Water Data'!D63)),NA())</f>
        <v>#N/A</v>
      </c>
      <c r="G69" s="97" t="e">
        <f ca="true">+IF(AND(ISNUMBER(OFFSET('Water Data'!$E$4,0,10*ROW('Water Data'!E63))),'Data Summary'!BV69="Yes"),100-OFFSET('Water Data'!$E$4,0,10*ROW('Water Data'!E63)),NA())</f>
        <v>#N/A</v>
      </c>
      <c r="H69" s="97" t="e">
        <f ca="true">+IF(AND(ISNUMBER(OFFSET('Water Data'!$E$6,0,10*ROW('Water Data'!E63))),'Data Summary'!BW69="Yes"),OFFSET('Water Data'!$E$6,0,10*ROW('Water Data'!E63)),NA())</f>
        <v>#N/A</v>
      </c>
      <c r="I69" s="97" t="e">
        <f ca="true">+IF(AND(ISNUMBER(OFFSET('Water Data'!$E$9,0,10*ROW('Water Data'!E63))),'Data Summary'!BX69="Yes"),OFFSET('Water Data'!$E$9,0,10*ROW('Water Data'!E63)),NA())</f>
        <v>#N/A</v>
      </c>
      <c r="J69" s="97" t="e">
        <f ca="true">+IF(AND(ISNUMBER(OFFSET('Water Data'!$F$4,0,10*ROW('Water Data'!F63))),'Data Summary'!BY69="Yes"),100-OFFSET('Water Data'!$F$4,0,10*ROW('Water Data'!F63)),NA())</f>
        <v>#N/A</v>
      </c>
      <c r="K69" s="97" t="e">
        <f ca="true">+IF(AND(ISNUMBER(OFFSET('Water Data'!$F$6,0,10*ROW('Water Data'!F63))),'Data Summary'!BZ69="Yes"),OFFSET('Water Data'!$F$6,0,10*ROW('Water Data'!F63)),NA())</f>
        <v>#N/A</v>
      </c>
      <c r="L69" s="97" t="e">
        <f ca="true">+IF(AND(ISNUMBER(OFFSET('Water Data'!$F$9,0,10*ROW('Water Data'!F63))),'Data Summary'!CA69="Yes"),OFFSET('Water Data'!$F$9,0,10*ROW('Water Data'!F63)),NA())</f>
        <v>#N/A</v>
      </c>
      <c r="M69" s="97" t="e">
        <f ca="true">+IF(AND(ISNUMBER(OFFSET('Water Data'!$G$4,0,10*ROW('Water Data'!G63))),'Data Summary'!CB69="Yes"),100-OFFSET('Water Data'!$G$4,0,10*ROW('Water Data'!G63)),NA())</f>
        <v>#N/A</v>
      </c>
      <c r="N69" s="97" t="e">
        <f ca="true">+IF(AND(ISNUMBER(OFFSET('Water Data'!$G$6,0,10*ROW('Water Data'!G63))),'Data Summary'!CC69="Yes"),OFFSET('Water Data'!$G$6,0,10*ROW('Water Data'!G63)),NA())</f>
        <v>#N/A</v>
      </c>
      <c r="O69" s="97" t="e">
        <f ca="true">+IF(AND(ISNUMBER(OFFSET('Water Data'!$G$9,0,10*ROW('Water Data'!G63))),'Data Summary'!CD69="Yes"),OFFSET('Water Data'!$G$9,0,10*ROW('Water Data'!G63)),NA())</f>
        <v>#N/A</v>
      </c>
      <c r="P69" s="97" t="e">
        <f ca="true">+IF(AND(ISNUMBER(OFFSET('Water Data'!$H$4,0,10*ROW('Water Data'!H63))),'Data Summary'!CE69="Yes"),100-OFFSET('Water Data'!$H$4,0,10*ROW('Water Data'!H63)),NA())</f>
        <v>#N/A</v>
      </c>
      <c r="Q69" s="97" t="e">
        <f ca="true">+IF(AND(ISNUMBER(OFFSET('Water Data'!$H$6,0,10*ROW('Water Data'!H63))),'Data Summary'!CF69="Yes"),OFFSET('Water Data'!$H$6,0,10*ROW('Water Data'!H63)),NA())</f>
        <v>#N/A</v>
      </c>
      <c r="R69" s="97" t="e">
        <f ca="true">+IF(AND(ISNUMBER(OFFSET('Water Data'!$H$9,0,10*ROW('Water Data'!H63))),'Data Summary'!CG69="Yes"),OFFSET('Water Data'!$H$9,0,10*ROW('Water Data'!H63)),NA())</f>
        <v>#N/A</v>
      </c>
      <c r="S69" s="97" t="e">
        <f ca="true">+IF(AND(ISNUMBER(OFFSET('Water Data'!$I$4,0,10*ROW('Water Data'!I63))),'Data Summary'!CH69="Yes"),100-OFFSET('Water Data'!$I$4,0,10*ROW('Water Data'!I63)),NA())</f>
        <v>#N/A</v>
      </c>
      <c r="T69" s="97" t="e">
        <f ca="true">+IF(AND(ISNUMBER(OFFSET('Water Data'!$I$6,0,10*ROW('Water Data'!I63))),'Data Summary'!CI69="Yes"),OFFSET('Water Data'!$I$6,0,10*ROW('Water Data'!I63)),NA())</f>
        <v>#N/A</v>
      </c>
      <c r="U69" s="97" t="e">
        <f ca="true">+IF(AND(ISNUMBER(OFFSET('Water Data'!$I$9,0,10*ROW('Water Data'!I63))),'Data Summary'!CJ69="Yes"),OFFSET('Water Data'!$I$9,0,10*ROW('Water Data'!I63)),NA())</f>
        <v>#N/A</v>
      </c>
      <c r="V69" s="98" t="e">
        <f ca="true">+IF(AND(ISNUMBER(OFFSET('Sanitation Data'!$D$4,0,10*ROW('Sanitation Data'!D63))),'Data Summary'!CK69="Yes"),100-OFFSET('Sanitation Data'!$D$4,0,10*ROW('Sanitation Data'!D63)),NA())</f>
        <v>#N/A</v>
      </c>
      <c r="W69" s="98" t="e">
        <f ca="true">+IF(AND(ISNUMBER(OFFSET('Sanitation Data'!$D$6,0,10*ROW('Sanitation Data'!D63))),'Data Summary'!CL69="Yes"),OFFSET('Sanitation Data'!$D$6,0,10*ROW('Sanitation Data'!D63)),NA())</f>
        <v>#N/A</v>
      </c>
      <c r="X69" s="98" t="e">
        <f ca="true">+IF(AND(ISNUMBER(OFFSET('Sanitation Data'!$D$10,0,10*ROW('Sanitation Data'!D63))),'Data Summary'!CM69="Yes"),OFFSET('Sanitation Data'!$D$10,0,10*ROW('Sanitation Data'!D63)),NA())</f>
        <v>#N/A</v>
      </c>
      <c r="Y69" s="98" t="e">
        <f ca="true">+IF(AND(ISNUMBER(OFFSET('Sanitation Data'!$D$11,0,10*ROW('Sanitation Data'!D63))),'Data Summary'!CN69="Yes"),OFFSET('Sanitation Data'!$D$11,0,10*ROW('Sanitation Data'!D63)),NA())</f>
        <v>#N/A</v>
      </c>
      <c r="Z69" s="98" t="e">
        <f ca="true">+IF(AND(ISNUMBER(OFFSET('Sanitation Data'!$D$12,0,10*ROW('Sanitation Data'!D63))),'Data Summary'!CO69="Yes"),OFFSET('Sanitation Data'!$D$12,0,10*ROW('Sanitation Data'!D63)),NA())</f>
        <v>#N/A</v>
      </c>
      <c r="AA69" s="98" t="e">
        <f ca="true">+IF(AND(ISNUMBER(OFFSET('Sanitation Data'!$E$4,0,10*ROW('Sanitation Data'!E63))),'Data Summary'!CP69="Yes"),100-OFFSET('Sanitation Data'!$E$4,0,10*ROW('Sanitation Data'!E63)),NA())</f>
        <v>#N/A</v>
      </c>
      <c r="AB69" s="98" t="e">
        <f ca="true">+IF(AND(ISNUMBER(OFFSET('Sanitation Data'!$E$6,0,10*ROW('Sanitation Data'!E63))),'Data Summary'!CQ69="Yes"),OFFSET('Sanitation Data'!$E$6,0,10*ROW('Sanitation Data'!E63)),NA())</f>
        <v>#N/A</v>
      </c>
      <c r="AC69" s="98" t="e">
        <f ca="true">+IF(AND(ISNUMBER(OFFSET('Sanitation Data'!$E$10,0,10*ROW('Sanitation Data'!E63))),'Data Summary'!CR69="Yes"),OFFSET('Sanitation Data'!$E$10,0,10*ROW('Sanitation Data'!E63)),NA())</f>
        <v>#N/A</v>
      </c>
      <c r="AD69" s="98" t="e">
        <f ca="true">+IF(AND(ISNUMBER(OFFSET('Sanitation Data'!$E$11,0,10*ROW('Sanitation Data'!E63))),'Data Summary'!CS69="Yes"),OFFSET('Sanitation Data'!$E$11,0,10*ROW('Sanitation Data'!E63)),NA())</f>
        <v>#N/A</v>
      </c>
      <c r="AE69" s="98" t="e">
        <f ca="true">+IF(AND(ISNUMBER(OFFSET('Sanitation Data'!$E$12,0,10*ROW('Sanitation Data'!E63))),'Data Summary'!CT69="Yes"),OFFSET('Sanitation Data'!$E$12,0,10*ROW('Sanitation Data'!E63)),NA())</f>
        <v>#N/A</v>
      </c>
      <c r="AF69" s="98" t="e">
        <f ca="true">+IF(AND(ISNUMBER(OFFSET('Sanitation Data'!$F$4,0,10*ROW('Sanitation Data'!F63))),'Data Summary'!CU69="Yes"),100-OFFSET('Sanitation Data'!$F$4,0,10*ROW('Sanitation Data'!F63)),NA())</f>
        <v>#N/A</v>
      </c>
      <c r="AG69" s="98" t="e">
        <f ca="true">+IF(AND(ISNUMBER(OFFSET('Sanitation Data'!$F$6,0,10*ROW('Sanitation Data'!F63))),'Data Summary'!CV69="Yes"),OFFSET('Sanitation Data'!$F$6,0,10*ROW('Sanitation Data'!F63)),NA())</f>
        <v>#N/A</v>
      </c>
      <c r="AH69" s="98" t="e">
        <f ca="true">+IF(AND(ISNUMBER(OFFSET('Sanitation Data'!$F$10,0,10*ROW('Sanitation Data'!F63))),'Data Summary'!CW69="Yes"),OFFSET('Sanitation Data'!$F$10,0,10*ROW('Sanitation Data'!F63)),NA())</f>
        <v>#N/A</v>
      </c>
      <c r="AI69" s="98" t="e">
        <f ca="true">+IF(AND(ISNUMBER(OFFSET('Sanitation Data'!$F$11,0,10*ROW('Sanitation Data'!F63))),'Data Summary'!CX69="Yes"),OFFSET('Sanitation Data'!$F$11,0,10*ROW('Sanitation Data'!F63)),NA())</f>
        <v>#N/A</v>
      </c>
      <c r="AJ69" s="98" t="e">
        <f ca="true">+IF(AND(ISNUMBER(OFFSET('Sanitation Data'!$F$12,0,10*ROW('Sanitation Data'!F63))),'Data Summary'!CY69="Yes"),OFFSET('Sanitation Data'!$F$12,0,10*ROW('Sanitation Data'!F63)),NA())</f>
        <v>#N/A</v>
      </c>
      <c r="AK69" s="98" t="e">
        <f ca="true">+IF(AND(ISNUMBER(OFFSET('Sanitation Data'!$G$4,0,10*ROW('Sanitation Data'!G63))),'Data Summary'!CZ69="Yes"),100-OFFSET('Sanitation Data'!$G$4,0,10*ROW('Sanitation Data'!G63)),NA())</f>
        <v>#N/A</v>
      </c>
      <c r="AL69" s="98" t="e">
        <f ca="true">+IF(AND(ISNUMBER(OFFSET('Sanitation Data'!$G$6,0,10*ROW('Sanitation Data'!G63))),'Data Summary'!DA69="Yes"),OFFSET('Sanitation Data'!$G$6,0,10*ROW('Sanitation Data'!G63)),NA())</f>
        <v>#N/A</v>
      </c>
      <c r="AM69" s="98" t="e">
        <f ca="true">+IF(AND(ISNUMBER(OFFSET('Sanitation Data'!$G$10,0,10*ROW('Sanitation Data'!G63))),'Data Summary'!DB69="Yes"),OFFSET('Sanitation Data'!$G$10,0,10*ROW('Sanitation Data'!G63)),NA())</f>
        <v>#N/A</v>
      </c>
      <c r="AN69" s="98" t="e">
        <f ca="true">+IF(AND(ISNUMBER(OFFSET('Sanitation Data'!$G$11,0,10*ROW('Sanitation Data'!G63))),'Data Summary'!DC69="Yes"),OFFSET('Sanitation Data'!$G$11,0,10*ROW('Sanitation Data'!G63)),NA())</f>
        <v>#N/A</v>
      </c>
      <c r="AO69" s="98" t="e">
        <f ca="true">+IF(AND(ISNUMBER(OFFSET('Sanitation Data'!$G$12,0,10*ROW('Sanitation Data'!G63))),'Data Summary'!DD69="Yes"),OFFSET('Sanitation Data'!$G$12,0,10*ROW('Sanitation Data'!G63)),NA())</f>
        <v>#N/A</v>
      </c>
      <c r="AP69" s="98" t="e">
        <f ca="true">+IF(AND(ISNUMBER(OFFSET('Sanitation Data'!$H$4,0,10*ROW('Sanitation Data'!H63))),'Data Summary'!DE69="Yes"),100-OFFSET('Sanitation Data'!$H$4,0,10*ROW('Sanitation Data'!H63)),NA())</f>
        <v>#N/A</v>
      </c>
      <c r="AQ69" s="98" t="e">
        <f ca="true">+IF(AND(ISNUMBER(OFFSET('Sanitation Data'!$H$6,0,10*ROW('Sanitation Data'!H63))),'Data Summary'!DF69="Yes"),OFFSET('Sanitation Data'!$H$6,0,10*ROW('Sanitation Data'!H63)),NA())</f>
        <v>#N/A</v>
      </c>
      <c r="AR69" s="98" t="e">
        <f ca="true">+IF(AND(ISNUMBER(OFFSET('Sanitation Data'!$H$10,0,10*ROW('Sanitation Data'!H63))),'Data Summary'!DG69="Yes"),OFFSET('Sanitation Data'!$H$10,0,10*ROW('Sanitation Data'!H63)),NA())</f>
        <v>#N/A</v>
      </c>
      <c r="AS69" s="98" t="e">
        <f ca="true">+IF(AND(ISNUMBER(OFFSET('Sanitation Data'!$H$11,0,10*ROW('Sanitation Data'!H63))),'Data Summary'!DH69="Yes"),OFFSET('Sanitation Data'!$H$11,0,10*ROW('Sanitation Data'!H63)),NA())</f>
        <v>#N/A</v>
      </c>
      <c r="AT69" s="98" t="e">
        <f ca="true">+IF(AND(ISNUMBER(OFFSET('Sanitation Data'!$H$12,0,10*ROW('Sanitation Data'!H63))),'Data Summary'!DI69="Yes"),OFFSET('Sanitation Data'!$H$12,0,10*ROW('Sanitation Data'!H63)),NA())</f>
        <v>#N/A</v>
      </c>
      <c r="AU69" s="98" t="e">
        <f ca="true">+IF(AND(ISNUMBER(OFFSET('Sanitation Data'!$I$4,0,10*ROW('Sanitation Data'!I63))),'Data Summary'!DJ69="Yes"),100-OFFSET('Sanitation Data'!$I$4,0,10*ROW('Sanitation Data'!I63)),NA())</f>
        <v>#N/A</v>
      </c>
      <c r="AV69" s="98" t="e">
        <f ca="true">+IF(AND(ISNUMBER(OFFSET('Sanitation Data'!$I$6,0,10*ROW('Sanitation Data'!I63))),'Data Summary'!DK69="Yes"),OFFSET('Sanitation Data'!$I$6,0,10*ROW('Sanitation Data'!I63)),NA())</f>
        <v>#N/A</v>
      </c>
      <c r="AW69" s="98" t="e">
        <f ca="true">+IF(AND(ISNUMBER(OFFSET('Sanitation Data'!$I$10,0,10*ROW('Sanitation Data'!I63))),'Data Summary'!DL69="Yes"),OFFSET('Sanitation Data'!$I$10,0,10*ROW('Sanitation Data'!I63)),NA())</f>
        <v>#N/A</v>
      </c>
      <c r="AX69" s="98" t="e">
        <f ca="true">+IF(AND(ISNUMBER(OFFSET('Sanitation Data'!$I$11,0,10*ROW('Sanitation Data'!I63))),'Data Summary'!DM69="Yes"),OFFSET('Sanitation Data'!$I$11,0,10*ROW('Sanitation Data'!I63)),NA())</f>
        <v>#N/A</v>
      </c>
      <c r="AY69" s="98" t="e">
        <f ca="true">+IF(AND(ISNUMBER(OFFSET('Sanitation Data'!$I$12,0,10*ROW('Sanitation Data'!I63))),'Data Summary'!DN69="Yes"),OFFSET('Sanitation Data'!$I$12,0,10*ROW('Sanitation Data'!I63)),NA())</f>
        <v>#N/A</v>
      </c>
      <c r="AZ69" s="99" t="e">
        <f ca="true">+IF(AND(ISNUMBER(OFFSET('Hygiene Data'!$D$5,0,10*ROW('Hygiene Data'!D63))),'Data Summary'!DO69="Yes"),OFFSET('Hygiene Data'!$D$5,0,10*ROW('Hygiene Data'!D63)),NA())</f>
        <v>#N/A</v>
      </c>
      <c r="BA69" s="99" t="e">
        <f ca="true">+IF(AND(ISNUMBER(OFFSET('Hygiene Data'!$D$7,0,10*ROW('Hygiene Data'!D63))),'Data Summary'!DP69="Yes"),OFFSET('Hygiene Data'!$D$7,0,10*ROW('Hygiene Data'!D63)),NA())</f>
        <v>#N/A</v>
      </c>
      <c r="BB69" s="99" t="e">
        <f ca="true">+IF(AND(ISNUMBER(OFFSET('Hygiene Data'!$D$9,0,10*ROW('Hygiene Data'!D63))),'Data Summary'!DQ69="Yes"),OFFSET('Hygiene Data'!$D$9,0,10*ROW('Hygiene Data'!D63)),NA())</f>
        <v>#N/A</v>
      </c>
      <c r="BC69" s="99" t="e">
        <f ca="true">+IF(AND(ISNUMBER(OFFSET('Hygiene Data'!$E$5,0,10*ROW('Hygiene Data'!E63))),'Data Summary'!DR69="Yes"),OFFSET('Hygiene Data'!$E$5,0,10*ROW('Hygiene Data'!E63)),NA())</f>
        <v>#N/A</v>
      </c>
      <c r="BD69" s="99" t="e">
        <f ca="true">+IF(AND(ISNUMBER(OFFSET('Hygiene Data'!$E$7,0,10*ROW('Hygiene Data'!E63))),'Data Summary'!DS69="Yes"),OFFSET('Hygiene Data'!$E$7,0,10*ROW('Hygiene Data'!E63)),NA())</f>
        <v>#N/A</v>
      </c>
      <c r="BE69" s="99" t="e">
        <f ca="true">+IF(AND(ISNUMBER(OFFSET('Hygiene Data'!$E$9,0,10*ROW('Hygiene Data'!E63))),'Data Summary'!DT69="Yes"),OFFSET('Hygiene Data'!$E$9,0,10*ROW('Hygiene Data'!E63)),NA())</f>
        <v>#N/A</v>
      </c>
      <c r="BF69" s="99" t="e">
        <f ca="true">+IF(AND(ISNUMBER(OFFSET('Hygiene Data'!$F$5,0,10*ROW('Hygiene Data'!F63))),'Data Summary'!DU69="Yes"),OFFSET('Hygiene Data'!$F$5,0,10*ROW('Hygiene Data'!F63)),NA())</f>
        <v>#N/A</v>
      </c>
      <c r="BG69" s="99" t="e">
        <f ca="true">+IF(AND(ISNUMBER(OFFSET('Hygiene Data'!$F$7,0,10*ROW('Hygiene Data'!F63))),'Data Summary'!DV69="Yes"),OFFSET('Hygiene Data'!$F$7,0,10*ROW('Hygiene Data'!F63)),NA())</f>
        <v>#N/A</v>
      </c>
      <c r="BH69" s="99" t="e">
        <f ca="true">+IF(AND(ISNUMBER(OFFSET('Hygiene Data'!$F$9,0,10*ROW('Hygiene Data'!F63))),'Data Summary'!DW69="Yes"),OFFSET('Hygiene Data'!$F$9,0,10*ROW('Hygiene Data'!F63)),NA())</f>
        <v>#N/A</v>
      </c>
      <c r="BI69" s="99" t="e">
        <f ca="true">+IF(AND(ISNUMBER(OFFSET('Hygiene Data'!$G$5,0,10*ROW('Hygiene Data'!G63))),'Data Summary'!DX69="Yes"),OFFSET('Hygiene Data'!$G$5,0,10*ROW('Hygiene Data'!G63)),NA())</f>
        <v>#N/A</v>
      </c>
      <c r="BJ69" s="99" t="e">
        <f ca="true">+IF(AND(ISNUMBER(OFFSET('Hygiene Data'!$G$7,0,10*ROW('Hygiene Data'!G63))),'Data Summary'!DY69="Yes"),OFFSET('Hygiene Data'!$G$7,0,10*ROW('Hygiene Data'!G63)),NA())</f>
        <v>#N/A</v>
      </c>
      <c r="BK69" s="99" t="e">
        <f ca="true">+IF(AND(ISNUMBER(OFFSET('Hygiene Data'!$G$9,0,10*ROW('Hygiene Data'!G63))),'Data Summary'!DZ69="Yes"),OFFSET('Hygiene Data'!$G$9,0,10*ROW('Hygiene Data'!G63)),NA())</f>
        <v>#N/A</v>
      </c>
      <c r="BL69" s="99" t="e">
        <f ca="true">+IF(AND(ISNUMBER(OFFSET('Hygiene Data'!$H$5,0,10*ROW('Hygiene Data'!H63))),'Data Summary'!EA69="Yes"),OFFSET('Hygiene Data'!$H$5,0,10*ROW('Hygiene Data'!H63)),NA())</f>
        <v>#N/A</v>
      </c>
      <c r="BM69" s="99" t="e">
        <f ca="true">+IF(AND(ISNUMBER(OFFSET('Hygiene Data'!$H$7,0,10*ROW('Hygiene Data'!H63))),'Data Summary'!EB69="Yes"),OFFSET('Hygiene Data'!$H$7,0,10*ROW('Hygiene Data'!H63)),NA())</f>
        <v>#N/A</v>
      </c>
      <c r="BN69" s="99" t="e">
        <f ca="true">+IF(AND(ISNUMBER(OFFSET('Hygiene Data'!$H$9,0,10*ROW('Hygiene Data'!H63))),'Data Summary'!EC69="Yes"),OFFSET('Hygiene Data'!$H$9,0,10*ROW('Hygiene Data'!H63)),NA())</f>
        <v>#N/A</v>
      </c>
      <c r="BO69" s="99" t="e">
        <f ca="true">+IF(AND(ISNUMBER(OFFSET('Hygiene Data'!$I$5,0,10*ROW('Hygiene Data'!I63))),'Data Summary'!ED69="Yes"),OFFSET('Hygiene Data'!$I$5,0,10*ROW('Hygiene Data'!I63)),NA())</f>
        <v>#N/A</v>
      </c>
      <c r="BP69" s="99" t="e">
        <f ca="true">+IF(AND(ISNUMBER(OFFSET('Hygiene Data'!$I$7,0,10*ROW('Hygiene Data'!I63))),'Data Summary'!EE69="Yes"),OFFSET('Hygiene Data'!$I$7,0,10*ROW('Hygiene Data'!I63)),NA())</f>
        <v>#N/A</v>
      </c>
      <c r="BQ69" s="99" t="e">
        <f ca="true">+IF(AND(ISNUMBER(OFFSET('Hygiene Data'!$I$9,0,10*ROW('Hygiene Data'!I63))),'Data Summary'!EF69="Yes"),OFFSET('Hygiene Data'!$I$9,0,10*ROW('Hygiene Data'!I63)),NA())</f>
        <v>#N/A</v>
      </c>
    </row>
    <row xmlns:x14ac="http://schemas.microsoft.com/office/spreadsheetml/2009/9/ac" r="70" x14ac:dyDescent="0.2">
      <c r="A70" s="363" t="e">
        <f ca="true">+RIGHT('Data Summary'!A70,LEN('Data Summary'!A70)-9)</f>
        <v>#VALUE!</v>
      </c>
      <c r="B70" s="38" t="str">
        <f ca="true">+IF(ISTEXT('Data Summary'!B70),'Data Summary'!B70,"")</f>
        <v/>
      </c>
      <c r="C70" s="361" t="e">
        <f ca="true">+VALUE('Data Summary'!C70)</f>
        <v>#VALUE!</v>
      </c>
      <c r="D70" s="97" t="e">
        <f ca="true">+IF(AND(ISNUMBER(OFFSET('Water Data'!$D$4,0,10*ROW('Water Data'!D64))),'Data Summary'!BS70="Yes"),100-OFFSET('Water Data'!$D$4,0,10*ROW('Water Data'!D64)),NA())</f>
        <v>#N/A</v>
      </c>
      <c r="E70" s="97" t="e">
        <f ca="true">+IF(AND(ISNUMBER(OFFSET('Water Data'!$D$6,0,10*ROW('Water Data'!D64))),'Data Summary'!BT70="Yes"),OFFSET('Water Data'!$D$6,0,10*ROW('Water Data'!D64)),NA())</f>
        <v>#N/A</v>
      </c>
      <c r="F70" s="97" t="e">
        <f ca="true">+IF(AND(ISNUMBER(OFFSET('Water Data'!$D$9,0,10*ROW('Water Data'!D64))),'Data Summary'!BU70="Yes"),OFFSET('Water Data'!$D$9,0,10*ROW('Water Data'!D64)),NA())</f>
        <v>#N/A</v>
      </c>
      <c r="G70" s="97" t="e">
        <f ca="true">+IF(AND(ISNUMBER(OFFSET('Water Data'!$E$4,0,10*ROW('Water Data'!E64))),'Data Summary'!BV70="Yes"),100-OFFSET('Water Data'!$E$4,0,10*ROW('Water Data'!E64)),NA())</f>
        <v>#N/A</v>
      </c>
      <c r="H70" s="97" t="e">
        <f ca="true">+IF(AND(ISNUMBER(OFFSET('Water Data'!$E$6,0,10*ROW('Water Data'!E64))),'Data Summary'!BW70="Yes"),OFFSET('Water Data'!$E$6,0,10*ROW('Water Data'!E64)),NA())</f>
        <v>#N/A</v>
      </c>
      <c r="I70" s="97" t="e">
        <f ca="true">+IF(AND(ISNUMBER(OFFSET('Water Data'!$E$9,0,10*ROW('Water Data'!E64))),'Data Summary'!BX70="Yes"),OFFSET('Water Data'!$E$9,0,10*ROW('Water Data'!E64)),NA())</f>
        <v>#N/A</v>
      </c>
      <c r="J70" s="97" t="e">
        <f ca="true">+IF(AND(ISNUMBER(OFFSET('Water Data'!$F$4,0,10*ROW('Water Data'!F64))),'Data Summary'!BY70="Yes"),100-OFFSET('Water Data'!$F$4,0,10*ROW('Water Data'!F64)),NA())</f>
        <v>#N/A</v>
      </c>
      <c r="K70" s="97" t="e">
        <f ca="true">+IF(AND(ISNUMBER(OFFSET('Water Data'!$F$6,0,10*ROW('Water Data'!F64))),'Data Summary'!BZ70="Yes"),OFFSET('Water Data'!$F$6,0,10*ROW('Water Data'!F64)),NA())</f>
        <v>#N/A</v>
      </c>
      <c r="L70" s="97" t="e">
        <f ca="true">+IF(AND(ISNUMBER(OFFSET('Water Data'!$F$9,0,10*ROW('Water Data'!F64))),'Data Summary'!CA70="Yes"),OFFSET('Water Data'!$F$9,0,10*ROW('Water Data'!F64)),NA())</f>
        <v>#N/A</v>
      </c>
      <c r="M70" s="97" t="e">
        <f ca="true">+IF(AND(ISNUMBER(OFFSET('Water Data'!$G$4,0,10*ROW('Water Data'!G64))),'Data Summary'!CB70="Yes"),100-OFFSET('Water Data'!$G$4,0,10*ROW('Water Data'!G64)),NA())</f>
        <v>#N/A</v>
      </c>
      <c r="N70" s="97" t="e">
        <f ca="true">+IF(AND(ISNUMBER(OFFSET('Water Data'!$G$6,0,10*ROW('Water Data'!G64))),'Data Summary'!CC70="Yes"),OFFSET('Water Data'!$G$6,0,10*ROW('Water Data'!G64)),NA())</f>
        <v>#N/A</v>
      </c>
      <c r="O70" s="97" t="e">
        <f ca="true">+IF(AND(ISNUMBER(OFFSET('Water Data'!$G$9,0,10*ROW('Water Data'!G64))),'Data Summary'!CD70="Yes"),OFFSET('Water Data'!$G$9,0,10*ROW('Water Data'!G64)),NA())</f>
        <v>#N/A</v>
      </c>
      <c r="P70" s="97" t="e">
        <f ca="true">+IF(AND(ISNUMBER(OFFSET('Water Data'!$H$4,0,10*ROW('Water Data'!H64))),'Data Summary'!CE70="Yes"),100-OFFSET('Water Data'!$H$4,0,10*ROW('Water Data'!H64)),NA())</f>
        <v>#N/A</v>
      </c>
      <c r="Q70" s="97" t="e">
        <f ca="true">+IF(AND(ISNUMBER(OFFSET('Water Data'!$H$6,0,10*ROW('Water Data'!H64))),'Data Summary'!CF70="Yes"),OFFSET('Water Data'!$H$6,0,10*ROW('Water Data'!H64)),NA())</f>
        <v>#N/A</v>
      </c>
      <c r="R70" s="97" t="e">
        <f ca="true">+IF(AND(ISNUMBER(OFFSET('Water Data'!$H$9,0,10*ROW('Water Data'!H64))),'Data Summary'!CG70="Yes"),OFFSET('Water Data'!$H$9,0,10*ROW('Water Data'!H64)),NA())</f>
        <v>#N/A</v>
      </c>
      <c r="S70" s="97" t="e">
        <f ca="true">+IF(AND(ISNUMBER(OFFSET('Water Data'!$I$4,0,10*ROW('Water Data'!I64))),'Data Summary'!CH70="Yes"),100-OFFSET('Water Data'!$I$4,0,10*ROW('Water Data'!I64)),NA())</f>
        <v>#N/A</v>
      </c>
      <c r="T70" s="97" t="e">
        <f ca="true">+IF(AND(ISNUMBER(OFFSET('Water Data'!$I$6,0,10*ROW('Water Data'!I64))),'Data Summary'!CI70="Yes"),OFFSET('Water Data'!$I$6,0,10*ROW('Water Data'!I64)),NA())</f>
        <v>#N/A</v>
      </c>
      <c r="U70" s="97" t="e">
        <f ca="true">+IF(AND(ISNUMBER(OFFSET('Water Data'!$I$9,0,10*ROW('Water Data'!I64))),'Data Summary'!CJ70="Yes"),OFFSET('Water Data'!$I$9,0,10*ROW('Water Data'!I64)),NA())</f>
        <v>#N/A</v>
      </c>
      <c r="V70" s="98" t="e">
        <f ca="true">+IF(AND(ISNUMBER(OFFSET('Sanitation Data'!$D$4,0,10*ROW('Sanitation Data'!D64))),'Data Summary'!CK70="Yes"),100-OFFSET('Sanitation Data'!$D$4,0,10*ROW('Sanitation Data'!D64)),NA())</f>
        <v>#N/A</v>
      </c>
      <c r="W70" s="98" t="e">
        <f ca="true">+IF(AND(ISNUMBER(OFFSET('Sanitation Data'!$D$6,0,10*ROW('Sanitation Data'!D64))),'Data Summary'!CL70="Yes"),OFFSET('Sanitation Data'!$D$6,0,10*ROW('Sanitation Data'!D64)),NA())</f>
        <v>#N/A</v>
      </c>
      <c r="X70" s="98" t="e">
        <f ca="true">+IF(AND(ISNUMBER(OFFSET('Sanitation Data'!$D$10,0,10*ROW('Sanitation Data'!D64))),'Data Summary'!CM70="Yes"),OFFSET('Sanitation Data'!$D$10,0,10*ROW('Sanitation Data'!D64)),NA())</f>
        <v>#N/A</v>
      </c>
      <c r="Y70" s="98" t="e">
        <f ca="true">+IF(AND(ISNUMBER(OFFSET('Sanitation Data'!$D$11,0,10*ROW('Sanitation Data'!D64))),'Data Summary'!CN70="Yes"),OFFSET('Sanitation Data'!$D$11,0,10*ROW('Sanitation Data'!D64)),NA())</f>
        <v>#N/A</v>
      </c>
      <c r="Z70" s="98" t="e">
        <f ca="true">+IF(AND(ISNUMBER(OFFSET('Sanitation Data'!$D$12,0,10*ROW('Sanitation Data'!D64))),'Data Summary'!CO70="Yes"),OFFSET('Sanitation Data'!$D$12,0,10*ROW('Sanitation Data'!D64)),NA())</f>
        <v>#N/A</v>
      </c>
      <c r="AA70" s="98" t="e">
        <f ca="true">+IF(AND(ISNUMBER(OFFSET('Sanitation Data'!$E$4,0,10*ROW('Sanitation Data'!E64))),'Data Summary'!CP70="Yes"),100-OFFSET('Sanitation Data'!$E$4,0,10*ROW('Sanitation Data'!E64)),NA())</f>
        <v>#N/A</v>
      </c>
      <c r="AB70" s="98" t="e">
        <f ca="true">+IF(AND(ISNUMBER(OFFSET('Sanitation Data'!$E$6,0,10*ROW('Sanitation Data'!E64))),'Data Summary'!CQ70="Yes"),OFFSET('Sanitation Data'!$E$6,0,10*ROW('Sanitation Data'!E64)),NA())</f>
        <v>#N/A</v>
      </c>
      <c r="AC70" s="98" t="e">
        <f ca="true">+IF(AND(ISNUMBER(OFFSET('Sanitation Data'!$E$10,0,10*ROW('Sanitation Data'!E64))),'Data Summary'!CR70="Yes"),OFFSET('Sanitation Data'!$E$10,0,10*ROW('Sanitation Data'!E64)),NA())</f>
        <v>#N/A</v>
      </c>
      <c r="AD70" s="98" t="e">
        <f ca="true">+IF(AND(ISNUMBER(OFFSET('Sanitation Data'!$E$11,0,10*ROW('Sanitation Data'!E64))),'Data Summary'!CS70="Yes"),OFFSET('Sanitation Data'!$E$11,0,10*ROW('Sanitation Data'!E64)),NA())</f>
        <v>#N/A</v>
      </c>
      <c r="AE70" s="98" t="e">
        <f ca="true">+IF(AND(ISNUMBER(OFFSET('Sanitation Data'!$E$12,0,10*ROW('Sanitation Data'!E64))),'Data Summary'!CT70="Yes"),OFFSET('Sanitation Data'!$E$12,0,10*ROW('Sanitation Data'!E64)),NA())</f>
        <v>#N/A</v>
      </c>
      <c r="AF70" s="98" t="e">
        <f ca="true">+IF(AND(ISNUMBER(OFFSET('Sanitation Data'!$F$4,0,10*ROW('Sanitation Data'!F64))),'Data Summary'!CU70="Yes"),100-OFFSET('Sanitation Data'!$F$4,0,10*ROW('Sanitation Data'!F64)),NA())</f>
        <v>#N/A</v>
      </c>
      <c r="AG70" s="98" t="e">
        <f ca="true">+IF(AND(ISNUMBER(OFFSET('Sanitation Data'!$F$6,0,10*ROW('Sanitation Data'!F64))),'Data Summary'!CV70="Yes"),OFFSET('Sanitation Data'!$F$6,0,10*ROW('Sanitation Data'!F64)),NA())</f>
        <v>#N/A</v>
      </c>
      <c r="AH70" s="98" t="e">
        <f ca="true">+IF(AND(ISNUMBER(OFFSET('Sanitation Data'!$F$10,0,10*ROW('Sanitation Data'!F64))),'Data Summary'!CW70="Yes"),OFFSET('Sanitation Data'!$F$10,0,10*ROW('Sanitation Data'!F64)),NA())</f>
        <v>#N/A</v>
      </c>
      <c r="AI70" s="98" t="e">
        <f ca="true">+IF(AND(ISNUMBER(OFFSET('Sanitation Data'!$F$11,0,10*ROW('Sanitation Data'!F64))),'Data Summary'!CX70="Yes"),OFFSET('Sanitation Data'!$F$11,0,10*ROW('Sanitation Data'!F64)),NA())</f>
        <v>#N/A</v>
      </c>
      <c r="AJ70" s="98" t="e">
        <f ca="true">+IF(AND(ISNUMBER(OFFSET('Sanitation Data'!$F$12,0,10*ROW('Sanitation Data'!F64))),'Data Summary'!CY70="Yes"),OFFSET('Sanitation Data'!$F$12,0,10*ROW('Sanitation Data'!F64)),NA())</f>
        <v>#N/A</v>
      </c>
      <c r="AK70" s="98" t="e">
        <f ca="true">+IF(AND(ISNUMBER(OFFSET('Sanitation Data'!$G$4,0,10*ROW('Sanitation Data'!G64))),'Data Summary'!CZ70="Yes"),100-OFFSET('Sanitation Data'!$G$4,0,10*ROW('Sanitation Data'!G64)),NA())</f>
        <v>#N/A</v>
      </c>
      <c r="AL70" s="98" t="e">
        <f ca="true">+IF(AND(ISNUMBER(OFFSET('Sanitation Data'!$G$6,0,10*ROW('Sanitation Data'!G64))),'Data Summary'!DA70="Yes"),OFFSET('Sanitation Data'!$G$6,0,10*ROW('Sanitation Data'!G64)),NA())</f>
        <v>#N/A</v>
      </c>
      <c r="AM70" s="98" t="e">
        <f ca="true">+IF(AND(ISNUMBER(OFFSET('Sanitation Data'!$G$10,0,10*ROW('Sanitation Data'!G64))),'Data Summary'!DB70="Yes"),OFFSET('Sanitation Data'!$G$10,0,10*ROW('Sanitation Data'!G64)),NA())</f>
        <v>#N/A</v>
      </c>
      <c r="AN70" s="98" t="e">
        <f ca="true">+IF(AND(ISNUMBER(OFFSET('Sanitation Data'!$G$11,0,10*ROW('Sanitation Data'!G64))),'Data Summary'!DC70="Yes"),OFFSET('Sanitation Data'!$G$11,0,10*ROW('Sanitation Data'!G64)),NA())</f>
        <v>#N/A</v>
      </c>
      <c r="AO70" s="98" t="e">
        <f ca="true">+IF(AND(ISNUMBER(OFFSET('Sanitation Data'!$G$12,0,10*ROW('Sanitation Data'!G64))),'Data Summary'!DD70="Yes"),OFFSET('Sanitation Data'!$G$12,0,10*ROW('Sanitation Data'!G64)),NA())</f>
        <v>#N/A</v>
      </c>
      <c r="AP70" s="98" t="e">
        <f ca="true">+IF(AND(ISNUMBER(OFFSET('Sanitation Data'!$H$4,0,10*ROW('Sanitation Data'!H64))),'Data Summary'!DE70="Yes"),100-OFFSET('Sanitation Data'!$H$4,0,10*ROW('Sanitation Data'!H64)),NA())</f>
        <v>#N/A</v>
      </c>
      <c r="AQ70" s="98" t="e">
        <f ca="true">+IF(AND(ISNUMBER(OFFSET('Sanitation Data'!$H$6,0,10*ROW('Sanitation Data'!H64))),'Data Summary'!DF70="Yes"),OFFSET('Sanitation Data'!$H$6,0,10*ROW('Sanitation Data'!H64)),NA())</f>
        <v>#N/A</v>
      </c>
      <c r="AR70" s="98" t="e">
        <f ca="true">+IF(AND(ISNUMBER(OFFSET('Sanitation Data'!$H$10,0,10*ROW('Sanitation Data'!H64))),'Data Summary'!DG70="Yes"),OFFSET('Sanitation Data'!$H$10,0,10*ROW('Sanitation Data'!H64)),NA())</f>
        <v>#N/A</v>
      </c>
      <c r="AS70" s="98" t="e">
        <f ca="true">+IF(AND(ISNUMBER(OFFSET('Sanitation Data'!$H$11,0,10*ROW('Sanitation Data'!H64))),'Data Summary'!DH70="Yes"),OFFSET('Sanitation Data'!$H$11,0,10*ROW('Sanitation Data'!H64)),NA())</f>
        <v>#N/A</v>
      </c>
      <c r="AT70" s="98" t="e">
        <f ca="true">+IF(AND(ISNUMBER(OFFSET('Sanitation Data'!$H$12,0,10*ROW('Sanitation Data'!H64))),'Data Summary'!DI70="Yes"),OFFSET('Sanitation Data'!$H$12,0,10*ROW('Sanitation Data'!H64)),NA())</f>
        <v>#N/A</v>
      </c>
      <c r="AU70" s="98" t="e">
        <f ca="true">+IF(AND(ISNUMBER(OFFSET('Sanitation Data'!$I$4,0,10*ROW('Sanitation Data'!I64))),'Data Summary'!DJ70="Yes"),100-OFFSET('Sanitation Data'!$I$4,0,10*ROW('Sanitation Data'!I64)),NA())</f>
        <v>#N/A</v>
      </c>
      <c r="AV70" s="98" t="e">
        <f ca="true">+IF(AND(ISNUMBER(OFFSET('Sanitation Data'!$I$6,0,10*ROW('Sanitation Data'!I64))),'Data Summary'!DK70="Yes"),OFFSET('Sanitation Data'!$I$6,0,10*ROW('Sanitation Data'!I64)),NA())</f>
        <v>#N/A</v>
      </c>
      <c r="AW70" s="98" t="e">
        <f ca="true">+IF(AND(ISNUMBER(OFFSET('Sanitation Data'!$I$10,0,10*ROW('Sanitation Data'!I64))),'Data Summary'!DL70="Yes"),OFFSET('Sanitation Data'!$I$10,0,10*ROW('Sanitation Data'!I64)),NA())</f>
        <v>#N/A</v>
      </c>
      <c r="AX70" s="98" t="e">
        <f ca="true">+IF(AND(ISNUMBER(OFFSET('Sanitation Data'!$I$11,0,10*ROW('Sanitation Data'!I64))),'Data Summary'!DM70="Yes"),OFFSET('Sanitation Data'!$I$11,0,10*ROW('Sanitation Data'!I64)),NA())</f>
        <v>#N/A</v>
      </c>
      <c r="AY70" s="98" t="e">
        <f ca="true">+IF(AND(ISNUMBER(OFFSET('Sanitation Data'!$I$12,0,10*ROW('Sanitation Data'!I64))),'Data Summary'!DN70="Yes"),OFFSET('Sanitation Data'!$I$12,0,10*ROW('Sanitation Data'!I64)),NA())</f>
        <v>#N/A</v>
      </c>
      <c r="AZ70" s="99" t="e">
        <f ca="true">+IF(AND(ISNUMBER(OFFSET('Hygiene Data'!$D$5,0,10*ROW('Hygiene Data'!D64))),'Data Summary'!DO70="Yes"),OFFSET('Hygiene Data'!$D$5,0,10*ROW('Hygiene Data'!D64)),NA())</f>
        <v>#N/A</v>
      </c>
      <c r="BA70" s="99" t="e">
        <f ca="true">+IF(AND(ISNUMBER(OFFSET('Hygiene Data'!$D$7,0,10*ROW('Hygiene Data'!D64))),'Data Summary'!DP70="Yes"),OFFSET('Hygiene Data'!$D$7,0,10*ROW('Hygiene Data'!D64)),NA())</f>
        <v>#N/A</v>
      </c>
      <c r="BB70" s="99" t="e">
        <f ca="true">+IF(AND(ISNUMBER(OFFSET('Hygiene Data'!$D$9,0,10*ROW('Hygiene Data'!D64))),'Data Summary'!DQ70="Yes"),OFFSET('Hygiene Data'!$D$9,0,10*ROW('Hygiene Data'!D64)),NA())</f>
        <v>#N/A</v>
      </c>
      <c r="BC70" s="99" t="e">
        <f ca="true">+IF(AND(ISNUMBER(OFFSET('Hygiene Data'!$E$5,0,10*ROW('Hygiene Data'!E64))),'Data Summary'!DR70="Yes"),OFFSET('Hygiene Data'!$E$5,0,10*ROW('Hygiene Data'!E64)),NA())</f>
        <v>#N/A</v>
      </c>
      <c r="BD70" s="99" t="e">
        <f ca="true">+IF(AND(ISNUMBER(OFFSET('Hygiene Data'!$E$7,0,10*ROW('Hygiene Data'!E64))),'Data Summary'!DS70="Yes"),OFFSET('Hygiene Data'!$E$7,0,10*ROW('Hygiene Data'!E64)),NA())</f>
        <v>#N/A</v>
      </c>
      <c r="BE70" s="99" t="e">
        <f ca="true">+IF(AND(ISNUMBER(OFFSET('Hygiene Data'!$E$9,0,10*ROW('Hygiene Data'!E64))),'Data Summary'!DT70="Yes"),OFFSET('Hygiene Data'!$E$9,0,10*ROW('Hygiene Data'!E64)),NA())</f>
        <v>#N/A</v>
      </c>
      <c r="BF70" s="99" t="e">
        <f ca="true">+IF(AND(ISNUMBER(OFFSET('Hygiene Data'!$F$5,0,10*ROW('Hygiene Data'!F64))),'Data Summary'!DU70="Yes"),OFFSET('Hygiene Data'!$F$5,0,10*ROW('Hygiene Data'!F64)),NA())</f>
        <v>#N/A</v>
      </c>
      <c r="BG70" s="99" t="e">
        <f ca="true">+IF(AND(ISNUMBER(OFFSET('Hygiene Data'!$F$7,0,10*ROW('Hygiene Data'!F64))),'Data Summary'!DV70="Yes"),OFFSET('Hygiene Data'!$F$7,0,10*ROW('Hygiene Data'!F64)),NA())</f>
        <v>#N/A</v>
      </c>
      <c r="BH70" s="99" t="e">
        <f ca="true">+IF(AND(ISNUMBER(OFFSET('Hygiene Data'!$F$9,0,10*ROW('Hygiene Data'!F64))),'Data Summary'!DW70="Yes"),OFFSET('Hygiene Data'!$F$9,0,10*ROW('Hygiene Data'!F64)),NA())</f>
        <v>#N/A</v>
      </c>
      <c r="BI70" s="99" t="e">
        <f ca="true">+IF(AND(ISNUMBER(OFFSET('Hygiene Data'!$G$5,0,10*ROW('Hygiene Data'!G64))),'Data Summary'!DX70="Yes"),OFFSET('Hygiene Data'!$G$5,0,10*ROW('Hygiene Data'!G64)),NA())</f>
        <v>#N/A</v>
      </c>
      <c r="BJ70" s="99" t="e">
        <f ca="true">+IF(AND(ISNUMBER(OFFSET('Hygiene Data'!$G$7,0,10*ROW('Hygiene Data'!G64))),'Data Summary'!DY70="Yes"),OFFSET('Hygiene Data'!$G$7,0,10*ROW('Hygiene Data'!G64)),NA())</f>
        <v>#N/A</v>
      </c>
      <c r="BK70" s="99" t="e">
        <f ca="true">+IF(AND(ISNUMBER(OFFSET('Hygiene Data'!$G$9,0,10*ROW('Hygiene Data'!G64))),'Data Summary'!DZ70="Yes"),OFFSET('Hygiene Data'!$G$9,0,10*ROW('Hygiene Data'!G64)),NA())</f>
        <v>#N/A</v>
      </c>
      <c r="BL70" s="99" t="e">
        <f ca="true">+IF(AND(ISNUMBER(OFFSET('Hygiene Data'!$H$5,0,10*ROW('Hygiene Data'!H64))),'Data Summary'!EA70="Yes"),OFFSET('Hygiene Data'!$H$5,0,10*ROW('Hygiene Data'!H64)),NA())</f>
        <v>#N/A</v>
      </c>
      <c r="BM70" s="99" t="e">
        <f ca="true">+IF(AND(ISNUMBER(OFFSET('Hygiene Data'!$H$7,0,10*ROW('Hygiene Data'!H64))),'Data Summary'!EB70="Yes"),OFFSET('Hygiene Data'!$H$7,0,10*ROW('Hygiene Data'!H64)),NA())</f>
        <v>#N/A</v>
      </c>
      <c r="BN70" s="99" t="e">
        <f ca="true">+IF(AND(ISNUMBER(OFFSET('Hygiene Data'!$H$9,0,10*ROW('Hygiene Data'!H64))),'Data Summary'!EC70="Yes"),OFFSET('Hygiene Data'!$H$9,0,10*ROW('Hygiene Data'!H64)),NA())</f>
        <v>#N/A</v>
      </c>
      <c r="BO70" s="99" t="e">
        <f ca="true">+IF(AND(ISNUMBER(OFFSET('Hygiene Data'!$I$5,0,10*ROW('Hygiene Data'!I64))),'Data Summary'!ED70="Yes"),OFFSET('Hygiene Data'!$I$5,0,10*ROW('Hygiene Data'!I64)),NA())</f>
        <v>#N/A</v>
      </c>
      <c r="BP70" s="99" t="e">
        <f ca="true">+IF(AND(ISNUMBER(OFFSET('Hygiene Data'!$I$7,0,10*ROW('Hygiene Data'!I64))),'Data Summary'!EE70="Yes"),OFFSET('Hygiene Data'!$I$7,0,10*ROW('Hygiene Data'!I64)),NA())</f>
        <v>#N/A</v>
      </c>
      <c r="BQ70" s="99" t="e">
        <f ca="true">+IF(AND(ISNUMBER(OFFSET('Hygiene Data'!$I$9,0,10*ROW('Hygiene Data'!I64))),'Data Summary'!EF70="Yes"),OFFSET('Hygiene Data'!$I$9,0,10*ROW('Hygiene Data'!I64)),NA())</f>
        <v>#N/A</v>
      </c>
    </row>
    <row xmlns:x14ac="http://schemas.microsoft.com/office/spreadsheetml/2009/9/ac" r="71" x14ac:dyDescent="0.2">
      <c r="A71" s="363" t="e">
        <f ca="true">+RIGHT('Data Summary'!A71,LEN('Data Summary'!A71)-9)</f>
        <v>#VALUE!</v>
      </c>
      <c r="B71" s="38" t="str">
        <f ca="true">+IF(ISTEXT('Data Summary'!B71),'Data Summary'!B71,"")</f>
        <v/>
      </c>
      <c r="C71" s="361" t="e">
        <f ca="true">+VALUE('Data Summary'!C71)</f>
        <v>#VALUE!</v>
      </c>
      <c r="D71" s="97" t="e">
        <f ca="true">+IF(AND(ISNUMBER(OFFSET('Water Data'!$D$4,0,10*ROW('Water Data'!D65))),'Data Summary'!BS71="Yes"),100-OFFSET('Water Data'!$D$4,0,10*ROW('Water Data'!D65)),NA())</f>
        <v>#N/A</v>
      </c>
      <c r="E71" s="97" t="e">
        <f ca="true">+IF(AND(ISNUMBER(OFFSET('Water Data'!$D$6,0,10*ROW('Water Data'!D65))),'Data Summary'!BT71="Yes"),OFFSET('Water Data'!$D$6,0,10*ROW('Water Data'!D65)),NA())</f>
        <v>#N/A</v>
      </c>
      <c r="F71" s="97" t="e">
        <f ca="true">+IF(AND(ISNUMBER(OFFSET('Water Data'!$D$9,0,10*ROW('Water Data'!D65))),'Data Summary'!BU71="Yes"),OFFSET('Water Data'!$D$9,0,10*ROW('Water Data'!D65)),NA())</f>
        <v>#N/A</v>
      </c>
      <c r="G71" s="97" t="e">
        <f ca="true">+IF(AND(ISNUMBER(OFFSET('Water Data'!$E$4,0,10*ROW('Water Data'!E65))),'Data Summary'!BV71="Yes"),100-OFFSET('Water Data'!$E$4,0,10*ROW('Water Data'!E65)),NA())</f>
        <v>#N/A</v>
      </c>
      <c r="H71" s="97" t="e">
        <f ca="true">+IF(AND(ISNUMBER(OFFSET('Water Data'!$E$6,0,10*ROW('Water Data'!E65))),'Data Summary'!BW71="Yes"),OFFSET('Water Data'!$E$6,0,10*ROW('Water Data'!E65)),NA())</f>
        <v>#N/A</v>
      </c>
      <c r="I71" s="97" t="e">
        <f ca="true">+IF(AND(ISNUMBER(OFFSET('Water Data'!$E$9,0,10*ROW('Water Data'!E65))),'Data Summary'!BX71="Yes"),OFFSET('Water Data'!$E$9,0,10*ROW('Water Data'!E65)),NA())</f>
        <v>#N/A</v>
      </c>
      <c r="J71" s="97" t="e">
        <f ca="true">+IF(AND(ISNUMBER(OFFSET('Water Data'!$F$4,0,10*ROW('Water Data'!F65))),'Data Summary'!BY71="Yes"),100-OFFSET('Water Data'!$F$4,0,10*ROW('Water Data'!F65)),NA())</f>
        <v>#N/A</v>
      </c>
      <c r="K71" s="97" t="e">
        <f ca="true">+IF(AND(ISNUMBER(OFFSET('Water Data'!$F$6,0,10*ROW('Water Data'!F65))),'Data Summary'!BZ71="Yes"),OFFSET('Water Data'!$F$6,0,10*ROW('Water Data'!F65)),NA())</f>
        <v>#N/A</v>
      </c>
      <c r="L71" s="97" t="e">
        <f ca="true">+IF(AND(ISNUMBER(OFFSET('Water Data'!$F$9,0,10*ROW('Water Data'!F65))),'Data Summary'!CA71="Yes"),OFFSET('Water Data'!$F$9,0,10*ROW('Water Data'!F65)),NA())</f>
        <v>#N/A</v>
      </c>
      <c r="M71" s="97" t="e">
        <f ca="true">+IF(AND(ISNUMBER(OFFSET('Water Data'!$G$4,0,10*ROW('Water Data'!G65))),'Data Summary'!CB71="Yes"),100-OFFSET('Water Data'!$G$4,0,10*ROW('Water Data'!G65)),NA())</f>
        <v>#N/A</v>
      </c>
      <c r="N71" s="97" t="e">
        <f ca="true">+IF(AND(ISNUMBER(OFFSET('Water Data'!$G$6,0,10*ROW('Water Data'!G65))),'Data Summary'!CC71="Yes"),OFFSET('Water Data'!$G$6,0,10*ROW('Water Data'!G65)),NA())</f>
        <v>#N/A</v>
      </c>
      <c r="O71" s="97" t="e">
        <f ca="true">+IF(AND(ISNUMBER(OFFSET('Water Data'!$G$9,0,10*ROW('Water Data'!G65))),'Data Summary'!CD71="Yes"),OFFSET('Water Data'!$G$9,0,10*ROW('Water Data'!G65)),NA())</f>
        <v>#N/A</v>
      </c>
      <c r="P71" s="97" t="e">
        <f ca="true">+IF(AND(ISNUMBER(OFFSET('Water Data'!$H$4,0,10*ROW('Water Data'!H65))),'Data Summary'!CE71="Yes"),100-OFFSET('Water Data'!$H$4,0,10*ROW('Water Data'!H65)),NA())</f>
        <v>#N/A</v>
      </c>
      <c r="Q71" s="97" t="e">
        <f ca="true">+IF(AND(ISNUMBER(OFFSET('Water Data'!$H$6,0,10*ROW('Water Data'!H65))),'Data Summary'!CF71="Yes"),OFFSET('Water Data'!$H$6,0,10*ROW('Water Data'!H65)),NA())</f>
        <v>#N/A</v>
      </c>
      <c r="R71" s="97" t="e">
        <f ca="true">+IF(AND(ISNUMBER(OFFSET('Water Data'!$H$9,0,10*ROW('Water Data'!H65))),'Data Summary'!CG71="Yes"),OFFSET('Water Data'!$H$9,0,10*ROW('Water Data'!H65)),NA())</f>
        <v>#N/A</v>
      </c>
      <c r="S71" s="97" t="e">
        <f ca="true">+IF(AND(ISNUMBER(OFFSET('Water Data'!$I$4,0,10*ROW('Water Data'!I65))),'Data Summary'!CH71="Yes"),100-OFFSET('Water Data'!$I$4,0,10*ROW('Water Data'!I65)),NA())</f>
        <v>#N/A</v>
      </c>
      <c r="T71" s="97" t="e">
        <f ca="true">+IF(AND(ISNUMBER(OFFSET('Water Data'!$I$6,0,10*ROW('Water Data'!I65))),'Data Summary'!CI71="Yes"),OFFSET('Water Data'!$I$6,0,10*ROW('Water Data'!I65)),NA())</f>
        <v>#N/A</v>
      </c>
      <c r="U71" s="97" t="e">
        <f ca="true">+IF(AND(ISNUMBER(OFFSET('Water Data'!$I$9,0,10*ROW('Water Data'!I65))),'Data Summary'!CJ71="Yes"),OFFSET('Water Data'!$I$9,0,10*ROW('Water Data'!I65)),NA())</f>
        <v>#N/A</v>
      </c>
      <c r="V71" s="98" t="e">
        <f ca="true">+IF(AND(ISNUMBER(OFFSET('Sanitation Data'!$D$4,0,10*ROW('Sanitation Data'!D65))),'Data Summary'!CK71="Yes"),100-OFFSET('Sanitation Data'!$D$4,0,10*ROW('Sanitation Data'!D65)),NA())</f>
        <v>#N/A</v>
      </c>
      <c r="W71" s="98" t="e">
        <f ca="true">+IF(AND(ISNUMBER(OFFSET('Sanitation Data'!$D$6,0,10*ROW('Sanitation Data'!D65))),'Data Summary'!CL71="Yes"),OFFSET('Sanitation Data'!$D$6,0,10*ROW('Sanitation Data'!D65)),NA())</f>
        <v>#N/A</v>
      </c>
      <c r="X71" s="98" t="e">
        <f ca="true">+IF(AND(ISNUMBER(OFFSET('Sanitation Data'!$D$10,0,10*ROW('Sanitation Data'!D65))),'Data Summary'!CM71="Yes"),OFFSET('Sanitation Data'!$D$10,0,10*ROW('Sanitation Data'!D65)),NA())</f>
        <v>#N/A</v>
      </c>
      <c r="Y71" s="98" t="e">
        <f ca="true">+IF(AND(ISNUMBER(OFFSET('Sanitation Data'!$D$11,0,10*ROW('Sanitation Data'!D65))),'Data Summary'!CN71="Yes"),OFFSET('Sanitation Data'!$D$11,0,10*ROW('Sanitation Data'!D65)),NA())</f>
        <v>#N/A</v>
      </c>
      <c r="Z71" s="98" t="e">
        <f ca="true">+IF(AND(ISNUMBER(OFFSET('Sanitation Data'!$D$12,0,10*ROW('Sanitation Data'!D65))),'Data Summary'!CO71="Yes"),OFFSET('Sanitation Data'!$D$12,0,10*ROW('Sanitation Data'!D65)),NA())</f>
        <v>#N/A</v>
      </c>
      <c r="AA71" s="98" t="e">
        <f ca="true">+IF(AND(ISNUMBER(OFFSET('Sanitation Data'!$E$4,0,10*ROW('Sanitation Data'!E65))),'Data Summary'!CP71="Yes"),100-OFFSET('Sanitation Data'!$E$4,0,10*ROW('Sanitation Data'!E65)),NA())</f>
        <v>#N/A</v>
      </c>
      <c r="AB71" s="98" t="e">
        <f ca="true">+IF(AND(ISNUMBER(OFFSET('Sanitation Data'!$E$6,0,10*ROW('Sanitation Data'!E65))),'Data Summary'!CQ71="Yes"),OFFSET('Sanitation Data'!$E$6,0,10*ROW('Sanitation Data'!E65)),NA())</f>
        <v>#N/A</v>
      </c>
      <c r="AC71" s="98" t="e">
        <f ca="true">+IF(AND(ISNUMBER(OFFSET('Sanitation Data'!$E$10,0,10*ROW('Sanitation Data'!E65))),'Data Summary'!CR71="Yes"),OFFSET('Sanitation Data'!$E$10,0,10*ROW('Sanitation Data'!E65)),NA())</f>
        <v>#N/A</v>
      </c>
      <c r="AD71" s="98" t="e">
        <f ca="true">+IF(AND(ISNUMBER(OFFSET('Sanitation Data'!$E$11,0,10*ROW('Sanitation Data'!E65))),'Data Summary'!CS71="Yes"),OFFSET('Sanitation Data'!$E$11,0,10*ROW('Sanitation Data'!E65)),NA())</f>
        <v>#N/A</v>
      </c>
      <c r="AE71" s="98" t="e">
        <f ca="true">+IF(AND(ISNUMBER(OFFSET('Sanitation Data'!$E$12,0,10*ROW('Sanitation Data'!E65))),'Data Summary'!CT71="Yes"),OFFSET('Sanitation Data'!$E$12,0,10*ROW('Sanitation Data'!E65)),NA())</f>
        <v>#N/A</v>
      </c>
      <c r="AF71" s="98" t="e">
        <f ca="true">+IF(AND(ISNUMBER(OFFSET('Sanitation Data'!$F$4,0,10*ROW('Sanitation Data'!F65))),'Data Summary'!CU71="Yes"),100-OFFSET('Sanitation Data'!$F$4,0,10*ROW('Sanitation Data'!F65)),NA())</f>
        <v>#N/A</v>
      </c>
      <c r="AG71" s="98" t="e">
        <f ca="true">+IF(AND(ISNUMBER(OFFSET('Sanitation Data'!$F$6,0,10*ROW('Sanitation Data'!F65))),'Data Summary'!CV71="Yes"),OFFSET('Sanitation Data'!$F$6,0,10*ROW('Sanitation Data'!F65)),NA())</f>
        <v>#N/A</v>
      </c>
      <c r="AH71" s="98" t="e">
        <f ca="true">+IF(AND(ISNUMBER(OFFSET('Sanitation Data'!$F$10,0,10*ROW('Sanitation Data'!F65))),'Data Summary'!CW71="Yes"),OFFSET('Sanitation Data'!$F$10,0,10*ROW('Sanitation Data'!F65)),NA())</f>
        <v>#N/A</v>
      </c>
      <c r="AI71" s="98" t="e">
        <f ca="true">+IF(AND(ISNUMBER(OFFSET('Sanitation Data'!$F$11,0,10*ROW('Sanitation Data'!F65))),'Data Summary'!CX71="Yes"),OFFSET('Sanitation Data'!$F$11,0,10*ROW('Sanitation Data'!F65)),NA())</f>
        <v>#N/A</v>
      </c>
      <c r="AJ71" s="98" t="e">
        <f ca="true">+IF(AND(ISNUMBER(OFFSET('Sanitation Data'!$F$12,0,10*ROW('Sanitation Data'!F65))),'Data Summary'!CY71="Yes"),OFFSET('Sanitation Data'!$F$12,0,10*ROW('Sanitation Data'!F65)),NA())</f>
        <v>#N/A</v>
      </c>
      <c r="AK71" s="98" t="e">
        <f ca="true">+IF(AND(ISNUMBER(OFFSET('Sanitation Data'!$G$4,0,10*ROW('Sanitation Data'!G65))),'Data Summary'!CZ71="Yes"),100-OFFSET('Sanitation Data'!$G$4,0,10*ROW('Sanitation Data'!G65)),NA())</f>
        <v>#N/A</v>
      </c>
      <c r="AL71" s="98" t="e">
        <f ca="true">+IF(AND(ISNUMBER(OFFSET('Sanitation Data'!$G$6,0,10*ROW('Sanitation Data'!G65))),'Data Summary'!DA71="Yes"),OFFSET('Sanitation Data'!$G$6,0,10*ROW('Sanitation Data'!G65)),NA())</f>
        <v>#N/A</v>
      </c>
      <c r="AM71" s="98" t="e">
        <f ca="true">+IF(AND(ISNUMBER(OFFSET('Sanitation Data'!$G$10,0,10*ROW('Sanitation Data'!G65))),'Data Summary'!DB71="Yes"),OFFSET('Sanitation Data'!$G$10,0,10*ROW('Sanitation Data'!G65)),NA())</f>
        <v>#N/A</v>
      </c>
      <c r="AN71" s="98" t="e">
        <f ca="true">+IF(AND(ISNUMBER(OFFSET('Sanitation Data'!$G$11,0,10*ROW('Sanitation Data'!G65))),'Data Summary'!DC71="Yes"),OFFSET('Sanitation Data'!$G$11,0,10*ROW('Sanitation Data'!G65)),NA())</f>
        <v>#N/A</v>
      </c>
      <c r="AO71" s="98" t="e">
        <f ca="true">+IF(AND(ISNUMBER(OFFSET('Sanitation Data'!$G$12,0,10*ROW('Sanitation Data'!G65))),'Data Summary'!DD71="Yes"),OFFSET('Sanitation Data'!$G$12,0,10*ROW('Sanitation Data'!G65)),NA())</f>
        <v>#N/A</v>
      </c>
      <c r="AP71" s="98" t="e">
        <f ca="true">+IF(AND(ISNUMBER(OFFSET('Sanitation Data'!$H$4,0,10*ROW('Sanitation Data'!H65))),'Data Summary'!DE71="Yes"),100-OFFSET('Sanitation Data'!$H$4,0,10*ROW('Sanitation Data'!H65)),NA())</f>
        <v>#N/A</v>
      </c>
      <c r="AQ71" s="98" t="e">
        <f ca="true">+IF(AND(ISNUMBER(OFFSET('Sanitation Data'!$H$6,0,10*ROW('Sanitation Data'!H65))),'Data Summary'!DF71="Yes"),OFFSET('Sanitation Data'!$H$6,0,10*ROW('Sanitation Data'!H65)),NA())</f>
        <v>#N/A</v>
      </c>
      <c r="AR71" s="98" t="e">
        <f ca="true">+IF(AND(ISNUMBER(OFFSET('Sanitation Data'!$H$10,0,10*ROW('Sanitation Data'!H65))),'Data Summary'!DG71="Yes"),OFFSET('Sanitation Data'!$H$10,0,10*ROW('Sanitation Data'!H65)),NA())</f>
        <v>#N/A</v>
      </c>
      <c r="AS71" s="98" t="e">
        <f ca="true">+IF(AND(ISNUMBER(OFFSET('Sanitation Data'!$H$11,0,10*ROW('Sanitation Data'!H65))),'Data Summary'!DH71="Yes"),OFFSET('Sanitation Data'!$H$11,0,10*ROW('Sanitation Data'!H65)),NA())</f>
        <v>#N/A</v>
      </c>
      <c r="AT71" s="98" t="e">
        <f ca="true">+IF(AND(ISNUMBER(OFFSET('Sanitation Data'!$H$12,0,10*ROW('Sanitation Data'!H65))),'Data Summary'!DI71="Yes"),OFFSET('Sanitation Data'!$H$12,0,10*ROW('Sanitation Data'!H65)),NA())</f>
        <v>#N/A</v>
      </c>
      <c r="AU71" s="98" t="e">
        <f ca="true">+IF(AND(ISNUMBER(OFFSET('Sanitation Data'!$I$4,0,10*ROW('Sanitation Data'!I65))),'Data Summary'!DJ71="Yes"),100-OFFSET('Sanitation Data'!$I$4,0,10*ROW('Sanitation Data'!I65)),NA())</f>
        <v>#N/A</v>
      </c>
      <c r="AV71" s="98" t="e">
        <f ca="true">+IF(AND(ISNUMBER(OFFSET('Sanitation Data'!$I$6,0,10*ROW('Sanitation Data'!I65))),'Data Summary'!DK71="Yes"),OFFSET('Sanitation Data'!$I$6,0,10*ROW('Sanitation Data'!I65)),NA())</f>
        <v>#N/A</v>
      </c>
      <c r="AW71" s="98" t="e">
        <f ca="true">+IF(AND(ISNUMBER(OFFSET('Sanitation Data'!$I$10,0,10*ROW('Sanitation Data'!I65))),'Data Summary'!DL71="Yes"),OFFSET('Sanitation Data'!$I$10,0,10*ROW('Sanitation Data'!I65)),NA())</f>
        <v>#N/A</v>
      </c>
      <c r="AX71" s="98" t="e">
        <f ca="true">+IF(AND(ISNUMBER(OFFSET('Sanitation Data'!$I$11,0,10*ROW('Sanitation Data'!I65))),'Data Summary'!DM71="Yes"),OFFSET('Sanitation Data'!$I$11,0,10*ROW('Sanitation Data'!I65)),NA())</f>
        <v>#N/A</v>
      </c>
      <c r="AY71" s="98" t="e">
        <f ca="true">+IF(AND(ISNUMBER(OFFSET('Sanitation Data'!$I$12,0,10*ROW('Sanitation Data'!I65))),'Data Summary'!DN71="Yes"),OFFSET('Sanitation Data'!$I$12,0,10*ROW('Sanitation Data'!I65)),NA())</f>
        <v>#N/A</v>
      </c>
      <c r="AZ71" s="99" t="e">
        <f ca="true">+IF(AND(ISNUMBER(OFFSET('Hygiene Data'!$D$5,0,10*ROW('Hygiene Data'!D65))),'Data Summary'!DO71="Yes"),OFFSET('Hygiene Data'!$D$5,0,10*ROW('Hygiene Data'!D65)),NA())</f>
        <v>#N/A</v>
      </c>
      <c r="BA71" s="99" t="e">
        <f ca="true">+IF(AND(ISNUMBER(OFFSET('Hygiene Data'!$D$7,0,10*ROW('Hygiene Data'!D65))),'Data Summary'!DP71="Yes"),OFFSET('Hygiene Data'!$D$7,0,10*ROW('Hygiene Data'!D65)),NA())</f>
        <v>#N/A</v>
      </c>
      <c r="BB71" s="99" t="e">
        <f ca="true">+IF(AND(ISNUMBER(OFFSET('Hygiene Data'!$D$9,0,10*ROW('Hygiene Data'!D65))),'Data Summary'!DQ71="Yes"),OFFSET('Hygiene Data'!$D$9,0,10*ROW('Hygiene Data'!D65)),NA())</f>
        <v>#N/A</v>
      </c>
      <c r="BC71" s="99" t="e">
        <f ca="true">+IF(AND(ISNUMBER(OFFSET('Hygiene Data'!$E$5,0,10*ROW('Hygiene Data'!E65))),'Data Summary'!DR71="Yes"),OFFSET('Hygiene Data'!$E$5,0,10*ROW('Hygiene Data'!E65)),NA())</f>
        <v>#N/A</v>
      </c>
      <c r="BD71" s="99" t="e">
        <f ca="true">+IF(AND(ISNUMBER(OFFSET('Hygiene Data'!$E$7,0,10*ROW('Hygiene Data'!E65))),'Data Summary'!DS71="Yes"),OFFSET('Hygiene Data'!$E$7,0,10*ROW('Hygiene Data'!E65)),NA())</f>
        <v>#N/A</v>
      </c>
      <c r="BE71" s="99" t="e">
        <f ca="true">+IF(AND(ISNUMBER(OFFSET('Hygiene Data'!$E$9,0,10*ROW('Hygiene Data'!E65))),'Data Summary'!DT71="Yes"),OFFSET('Hygiene Data'!$E$9,0,10*ROW('Hygiene Data'!E65)),NA())</f>
        <v>#N/A</v>
      </c>
      <c r="BF71" s="99" t="e">
        <f ca="true">+IF(AND(ISNUMBER(OFFSET('Hygiene Data'!$F$5,0,10*ROW('Hygiene Data'!F65))),'Data Summary'!DU71="Yes"),OFFSET('Hygiene Data'!$F$5,0,10*ROW('Hygiene Data'!F65)),NA())</f>
        <v>#N/A</v>
      </c>
      <c r="BG71" s="99" t="e">
        <f ca="true">+IF(AND(ISNUMBER(OFFSET('Hygiene Data'!$F$7,0,10*ROW('Hygiene Data'!F65))),'Data Summary'!DV71="Yes"),OFFSET('Hygiene Data'!$F$7,0,10*ROW('Hygiene Data'!F65)),NA())</f>
        <v>#N/A</v>
      </c>
      <c r="BH71" s="99" t="e">
        <f ca="true">+IF(AND(ISNUMBER(OFFSET('Hygiene Data'!$F$9,0,10*ROW('Hygiene Data'!F65))),'Data Summary'!DW71="Yes"),OFFSET('Hygiene Data'!$F$9,0,10*ROW('Hygiene Data'!F65)),NA())</f>
        <v>#N/A</v>
      </c>
      <c r="BI71" s="99" t="e">
        <f ca="true">+IF(AND(ISNUMBER(OFFSET('Hygiene Data'!$G$5,0,10*ROW('Hygiene Data'!G65))),'Data Summary'!DX71="Yes"),OFFSET('Hygiene Data'!$G$5,0,10*ROW('Hygiene Data'!G65)),NA())</f>
        <v>#N/A</v>
      </c>
      <c r="BJ71" s="99" t="e">
        <f ca="true">+IF(AND(ISNUMBER(OFFSET('Hygiene Data'!$G$7,0,10*ROW('Hygiene Data'!G65))),'Data Summary'!DY71="Yes"),OFFSET('Hygiene Data'!$G$7,0,10*ROW('Hygiene Data'!G65)),NA())</f>
        <v>#N/A</v>
      </c>
      <c r="BK71" s="99" t="e">
        <f ca="true">+IF(AND(ISNUMBER(OFFSET('Hygiene Data'!$G$9,0,10*ROW('Hygiene Data'!G65))),'Data Summary'!DZ71="Yes"),OFFSET('Hygiene Data'!$G$9,0,10*ROW('Hygiene Data'!G65)),NA())</f>
        <v>#N/A</v>
      </c>
      <c r="BL71" s="99" t="e">
        <f ca="true">+IF(AND(ISNUMBER(OFFSET('Hygiene Data'!$H$5,0,10*ROW('Hygiene Data'!H65))),'Data Summary'!EA71="Yes"),OFFSET('Hygiene Data'!$H$5,0,10*ROW('Hygiene Data'!H65)),NA())</f>
        <v>#N/A</v>
      </c>
      <c r="BM71" s="99" t="e">
        <f ca="true">+IF(AND(ISNUMBER(OFFSET('Hygiene Data'!$H$7,0,10*ROW('Hygiene Data'!H65))),'Data Summary'!EB71="Yes"),OFFSET('Hygiene Data'!$H$7,0,10*ROW('Hygiene Data'!H65)),NA())</f>
        <v>#N/A</v>
      </c>
      <c r="BN71" s="99" t="e">
        <f ca="true">+IF(AND(ISNUMBER(OFFSET('Hygiene Data'!$H$9,0,10*ROW('Hygiene Data'!H65))),'Data Summary'!EC71="Yes"),OFFSET('Hygiene Data'!$H$9,0,10*ROW('Hygiene Data'!H65)),NA())</f>
        <v>#N/A</v>
      </c>
      <c r="BO71" s="99" t="e">
        <f ca="true">+IF(AND(ISNUMBER(OFFSET('Hygiene Data'!$I$5,0,10*ROW('Hygiene Data'!I65))),'Data Summary'!ED71="Yes"),OFFSET('Hygiene Data'!$I$5,0,10*ROW('Hygiene Data'!I65)),NA())</f>
        <v>#N/A</v>
      </c>
      <c r="BP71" s="99" t="e">
        <f ca="true">+IF(AND(ISNUMBER(OFFSET('Hygiene Data'!$I$7,0,10*ROW('Hygiene Data'!I65))),'Data Summary'!EE71="Yes"),OFFSET('Hygiene Data'!$I$7,0,10*ROW('Hygiene Data'!I65)),NA())</f>
        <v>#N/A</v>
      </c>
      <c r="BQ71" s="99" t="e">
        <f ca="true">+IF(AND(ISNUMBER(OFFSET('Hygiene Data'!$I$9,0,10*ROW('Hygiene Data'!I65))),'Data Summary'!EF71="Yes"),OFFSET('Hygiene Data'!$I$9,0,10*ROW('Hygiene Data'!I65)),NA())</f>
        <v>#N/A</v>
      </c>
    </row>
    <row xmlns:x14ac="http://schemas.microsoft.com/office/spreadsheetml/2009/9/ac" r="72" x14ac:dyDescent="0.2">
      <c r="A72" s="363" t="e">
        <f ca="true">+RIGHT('Data Summary'!A72,LEN('Data Summary'!A72)-9)</f>
        <v>#VALUE!</v>
      </c>
      <c r="B72" s="38" t="str">
        <f ca="true">+IF(ISTEXT('Data Summary'!B72),'Data Summary'!B72,"")</f>
        <v/>
      </c>
      <c r="C72" s="361" t="e">
        <f ca="true">+VALUE('Data Summary'!C72)</f>
        <v>#VALUE!</v>
      </c>
      <c r="D72" s="97" t="e">
        <f ca="true">+IF(AND(ISNUMBER(OFFSET('Water Data'!$D$4,0,10*ROW('Water Data'!D66))),'Data Summary'!BS72="Yes"),100-OFFSET('Water Data'!$D$4,0,10*ROW('Water Data'!D66)),NA())</f>
        <v>#N/A</v>
      </c>
      <c r="E72" s="97" t="e">
        <f ca="true">+IF(AND(ISNUMBER(OFFSET('Water Data'!$D$6,0,10*ROW('Water Data'!D66))),'Data Summary'!BT72="Yes"),OFFSET('Water Data'!$D$6,0,10*ROW('Water Data'!D66)),NA())</f>
        <v>#N/A</v>
      </c>
      <c r="F72" s="97" t="e">
        <f ca="true">+IF(AND(ISNUMBER(OFFSET('Water Data'!$D$9,0,10*ROW('Water Data'!D66))),'Data Summary'!BU72="Yes"),OFFSET('Water Data'!$D$9,0,10*ROW('Water Data'!D66)),NA())</f>
        <v>#N/A</v>
      </c>
      <c r="G72" s="97" t="e">
        <f ca="true">+IF(AND(ISNUMBER(OFFSET('Water Data'!$E$4,0,10*ROW('Water Data'!E66))),'Data Summary'!BV72="Yes"),100-OFFSET('Water Data'!$E$4,0,10*ROW('Water Data'!E66)),NA())</f>
        <v>#N/A</v>
      </c>
      <c r="H72" s="97" t="e">
        <f ca="true">+IF(AND(ISNUMBER(OFFSET('Water Data'!$E$6,0,10*ROW('Water Data'!E66))),'Data Summary'!BW72="Yes"),OFFSET('Water Data'!$E$6,0,10*ROW('Water Data'!E66)),NA())</f>
        <v>#N/A</v>
      </c>
      <c r="I72" s="97" t="e">
        <f ca="true">+IF(AND(ISNUMBER(OFFSET('Water Data'!$E$9,0,10*ROW('Water Data'!E66))),'Data Summary'!BX72="Yes"),OFFSET('Water Data'!$E$9,0,10*ROW('Water Data'!E66)),NA())</f>
        <v>#N/A</v>
      </c>
      <c r="J72" s="97" t="e">
        <f ca="true">+IF(AND(ISNUMBER(OFFSET('Water Data'!$F$4,0,10*ROW('Water Data'!F66))),'Data Summary'!BY72="Yes"),100-OFFSET('Water Data'!$F$4,0,10*ROW('Water Data'!F66)),NA())</f>
        <v>#N/A</v>
      </c>
      <c r="K72" s="97" t="e">
        <f ca="true">+IF(AND(ISNUMBER(OFFSET('Water Data'!$F$6,0,10*ROW('Water Data'!F66))),'Data Summary'!BZ72="Yes"),OFFSET('Water Data'!$F$6,0,10*ROW('Water Data'!F66)),NA())</f>
        <v>#N/A</v>
      </c>
      <c r="L72" s="97" t="e">
        <f ca="true">+IF(AND(ISNUMBER(OFFSET('Water Data'!$F$9,0,10*ROW('Water Data'!F66))),'Data Summary'!CA72="Yes"),OFFSET('Water Data'!$F$9,0,10*ROW('Water Data'!F66)),NA())</f>
        <v>#N/A</v>
      </c>
      <c r="M72" s="97" t="e">
        <f ca="true">+IF(AND(ISNUMBER(OFFSET('Water Data'!$G$4,0,10*ROW('Water Data'!G66))),'Data Summary'!CB72="Yes"),100-OFFSET('Water Data'!$G$4,0,10*ROW('Water Data'!G66)),NA())</f>
        <v>#N/A</v>
      </c>
      <c r="N72" s="97" t="e">
        <f ca="true">+IF(AND(ISNUMBER(OFFSET('Water Data'!$G$6,0,10*ROW('Water Data'!G66))),'Data Summary'!CC72="Yes"),OFFSET('Water Data'!$G$6,0,10*ROW('Water Data'!G66)),NA())</f>
        <v>#N/A</v>
      </c>
      <c r="O72" s="97" t="e">
        <f ca="true">+IF(AND(ISNUMBER(OFFSET('Water Data'!$G$9,0,10*ROW('Water Data'!G66))),'Data Summary'!CD72="Yes"),OFFSET('Water Data'!$G$9,0,10*ROW('Water Data'!G66)),NA())</f>
        <v>#N/A</v>
      </c>
      <c r="P72" s="97" t="e">
        <f ca="true">+IF(AND(ISNUMBER(OFFSET('Water Data'!$H$4,0,10*ROW('Water Data'!H66))),'Data Summary'!CE72="Yes"),100-OFFSET('Water Data'!$H$4,0,10*ROW('Water Data'!H66)),NA())</f>
        <v>#N/A</v>
      </c>
      <c r="Q72" s="97" t="e">
        <f ca="true">+IF(AND(ISNUMBER(OFFSET('Water Data'!$H$6,0,10*ROW('Water Data'!H66))),'Data Summary'!CF72="Yes"),OFFSET('Water Data'!$H$6,0,10*ROW('Water Data'!H66)),NA())</f>
        <v>#N/A</v>
      </c>
      <c r="R72" s="97" t="e">
        <f ca="true">+IF(AND(ISNUMBER(OFFSET('Water Data'!$H$9,0,10*ROW('Water Data'!H66))),'Data Summary'!CG72="Yes"),OFFSET('Water Data'!$H$9,0,10*ROW('Water Data'!H66)),NA())</f>
        <v>#N/A</v>
      </c>
      <c r="S72" s="97" t="e">
        <f ca="true">+IF(AND(ISNUMBER(OFFSET('Water Data'!$I$4,0,10*ROW('Water Data'!I66))),'Data Summary'!CH72="Yes"),100-OFFSET('Water Data'!$I$4,0,10*ROW('Water Data'!I66)),NA())</f>
        <v>#N/A</v>
      </c>
      <c r="T72" s="97" t="e">
        <f ca="true">+IF(AND(ISNUMBER(OFFSET('Water Data'!$I$6,0,10*ROW('Water Data'!I66))),'Data Summary'!CI72="Yes"),OFFSET('Water Data'!$I$6,0,10*ROW('Water Data'!I66)),NA())</f>
        <v>#N/A</v>
      </c>
      <c r="U72" s="97" t="e">
        <f ca="true">+IF(AND(ISNUMBER(OFFSET('Water Data'!$I$9,0,10*ROW('Water Data'!I66))),'Data Summary'!CJ72="Yes"),OFFSET('Water Data'!$I$9,0,10*ROW('Water Data'!I66)),NA())</f>
        <v>#N/A</v>
      </c>
      <c r="V72" s="98" t="e">
        <f ca="true">+IF(AND(ISNUMBER(OFFSET('Sanitation Data'!$D$4,0,10*ROW('Sanitation Data'!D66))),'Data Summary'!CK72="Yes"),100-OFFSET('Sanitation Data'!$D$4,0,10*ROW('Sanitation Data'!D66)),NA())</f>
        <v>#N/A</v>
      </c>
      <c r="W72" s="98" t="e">
        <f ca="true">+IF(AND(ISNUMBER(OFFSET('Sanitation Data'!$D$6,0,10*ROW('Sanitation Data'!D66))),'Data Summary'!CL72="Yes"),OFFSET('Sanitation Data'!$D$6,0,10*ROW('Sanitation Data'!D66)),NA())</f>
        <v>#N/A</v>
      </c>
      <c r="X72" s="98" t="e">
        <f ca="true">+IF(AND(ISNUMBER(OFFSET('Sanitation Data'!$D$10,0,10*ROW('Sanitation Data'!D66))),'Data Summary'!CM72="Yes"),OFFSET('Sanitation Data'!$D$10,0,10*ROW('Sanitation Data'!D66)),NA())</f>
        <v>#N/A</v>
      </c>
      <c r="Y72" s="98" t="e">
        <f ca="true">+IF(AND(ISNUMBER(OFFSET('Sanitation Data'!$D$11,0,10*ROW('Sanitation Data'!D66))),'Data Summary'!CN72="Yes"),OFFSET('Sanitation Data'!$D$11,0,10*ROW('Sanitation Data'!D66)),NA())</f>
        <v>#N/A</v>
      </c>
      <c r="Z72" s="98" t="e">
        <f ca="true">+IF(AND(ISNUMBER(OFFSET('Sanitation Data'!$D$12,0,10*ROW('Sanitation Data'!D66))),'Data Summary'!CO72="Yes"),OFFSET('Sanitation Data'!$D$12,0,10*ROW('Sanitation Data'!D66)),NA())</f>
        <v>#N/A</v>
      </c>
      <c r="AA72" s="98" t="e">
        <f ca="true">+IF(AND(ISNUMBER(OFFSET('Sanitation Data'!$E$4,0,10*ROW('Sanitation Data'!E66))),'Data Summary'!CP72="Yes"),100-OFFSET('Sanitation Data'!$E$4,0,10*ROW('Sanitation Data'!E66)),NA())</f>
        <v>#N/A</v>
      </c>
      <c r="AB72" s="98" t="e">
        <f ca="true">+IF(AND(ISNUMBER(OFFSET('Sanitation Data'!$E$6,0,10*ROW('Sanitation Data'!E66))),'Data Summary'!CQ72="Yes"),OFFSET('Sanitation Data'!$E$6,0,10*ROW('Sanitation Data'!E66)),NA())</f>
        <v>#N/A</v>
      </c>
      <c r="AC72" s="98" t="e">
        <f ca="true">+IF(AND(ISNUMBER(OFFSET('Sanitation Data'!$E$10,0,10*ROW('Sanitation Data'!E66))),'Data Summary'!CR72="Yes"),OFFSET('Sanitation Data'!$E$10,0,10*ROW('Sanitation Data'!E66)),NA())</f>
        <v>#N/A</v>
      </c>
      <c r="AD72" s="98" t="e">
        <f ca="true">+IF(AND(ISNUMBER(OFFSET('Sanitation Data'!$E$11,0,10*ROW('Sanitation Data'!E66))),'Data Summary'!CS72="Yes"),OFFSET('Sanitation Data'!$E$11,0,10*ROW('Sanitation Data'!E66)),NA())</f>
        <v>#N/A</v>
      </c>
      <c r="AE72" s="98" t="e">
        <f ca="true">+IF(AND(ISNUMBER(OFFSET('Sanitation Data'!$E$12,0,10*ROW('Sanitation Data'!E66))),'Data Summary'!CT72="Yes"),OFFSET('Sanitation Data'!$E$12,0,10*ROW('Sanitation Data'!E66)),NA())</f>
        <v>#N/A</v>
      </c>
      <c r="AF72" s="98" t="e">
        <f ca="true">+IF(AND(ISNUMBER(OFFSET('Sanitation Data'!$F$4,0,10*ROW('Sanitation Data'!F66))),'Data Summary'!CU72="Yes"),100-OFFSET('Sanitation Data'!$F$4,0,10*ROW('Sanitation Data'!F66)),NA())</f>
        <v>#N/A</v>
      </c>
      <c r="AG72" s="98" t="e">
        <f ca="true">+IF(AND(ISNUMBER(OFFSET('Sanitation Data'!$F$6,0,10*ROW('Sanitation Data'!F66))),'Data Summary'!CV72="Yes"),OFFSET('Sanitation Data'!$F$6,0,10*ROW('Sanitation Data'!F66)),NA())</f>
        <v>#N/A</v>
      </c>
      <c r="AH72" s="98" t="e">
        <f ca="true">+IF(AND(ISNUMBER(OFFSET('Sanitation Data'!$F$10,0,10*ROW('Sanitation Data'!F66))),'Data Summary'!CW72="Yes"),OFFSET('Sanitation Data'!$F$10,0,10*ROW('Sanitation Data'!F66)),NA())</f>
        <v>#N/A</v>
      </c>
      <c r="AI72" s="98" t="e">
        <f ca="true">+IF(AND(ISNUMBER(OFFSET('Sanitation Data'!$F$11,0,10*ROW('Sanitation Data'!F66))),'Data Summary'!CX72="Yes"),OFFSET('Sanitation Data'!$F$11,0,10*ROW('Sanitation Data'!F66)),NA())</f>
        <v>#N/A</v>
      </c>
      <c r="AJ72" s="98" t="e">
        <f ca="true">+IF(AND(ISNUMBER(OFFSET('Sanitation Data'!$F$12,0,10*ROW('Sanitation Data'!F66))),'Data Summary'!CY72="Yes"),OFFSET('Sanitation Data'!$F$12,0,10*ROW('Sanitation Data'!F66)),NA())</f>
        <v>#N/A</v>
      </c>
      <c r="AK72" s="98" t="e">
        <f ca="true">+IF(AND(ISNUMBER(OFFSET('Sanitation Data'!$G$4,0,10*ROW('Sanitation Data'!G66))),'Data Summary'!CZ72="Yes"),100-OFFSET('Sanitation Data'!$G$4,0,10*ROW('Sanitation Data'!G66)),NA())</f>
        <v>#N/A</v>
      </c>
      <c r="AL72" s="98" t="e">
        <f ca="true">+IF(AND(ISNUMBER(OFFSET('Sanitation Data'!$G$6,0,10*ROW('Sanitation Data'!G66))),'Data Summary'!DA72="Yes"),OFFSET('Sanitation Data'!$G$6,0,10*ROW('Sanitation Data'!G66)),NA())</f>
        <v>#N/A</v>
      </c>
      <c r="AM72" s="98" t="e">
        <f ca="true">+IF(AND(ISNUMBER(OFFSET('Sanitation Data'!$G$10,0,10*ROW('Sanitation Data'!G66))),'Data Summary'!DB72="Yes"),OFFSET('Sanitation Data'!$G$10,0,10*ROW('Sanitation Data'!G66)),NA())</f>
        <v>#N/A</v>
      </c>
      <c r="AN72" s="98" t="e">
        <f ca="true">+IF(AND(ISNUMBER(OFFSET('Sanitation Data'!$G$11,0,10*ROW('Sanitation Data'!G66))),'Data Summary'!DC72="Yes"),OFFSET('Sanitation Data'!$G$11,0,10*ROW('Sanitation Data'!G66)),NA())</f>
        <v>#N/A</v>
      </c>
      <c r="AO72" s="98" t="e">
        <f ca="true">+IF(AND(ISNUMBER(OFFSET('Sanitation Data'!$G$12,0,10*ROW('Sanitation Data'!G66))),'Data Summary'!DD72="Yes"),OFFSET('Sanitation Data'!$G$12,0,10*ROW('Sanitation Data'!G66)),NA())</f>
        <v>#N/A</v>
      </c>
      <c r="AP72" s="98" t="e">
        <f ca="true">+IF(AND(ISNUMBER(OFFSET('Sanitation Data'!$H$4,0,10*ROW('Sanitation Data'!H66))),'Data Summary'!DE72="Yes"),100-OFFSET('Sanitation Data'!$H$4,0,10*ROW('Sanitation Data'!H66)),NA())</f>
        <v>#N/A</v>
      </c>
      <c r="AQ72" s="98" t="e">
        <f ca="true">+IF(AND(ISNUMBER(OFFSET('Sanitation Data'!$H$6,0,10*ROW('Sanitation Data'!H66))),'Data Summary'!DF72="Yes"),OFFSET('Sanitation Data'!$H$6,0,10*ROW('Sanitation Data'!H66)),NA())</f>
        <v>#N/A</v>
      </c>
      <c r="AR72" s="98" t="e">
        <f ca="true">+IF(AND(ISNUMBER(OFFSET('Sanitation Data'!$H$10,0,10*ROW('Sanitation Data'!H66))),'Data Summary'!DG72="Yes"),OFFSET('Sanitation Data'!$H$10,0,10*ROW('Sanitation Data'!H66)),NA())</f>
        <v>#N/A</v>
      </c>
      <c r="AS72" s="98" t="e">
        <f ca="true">+IF(AND(ISNUMBER(OFFSET('Sanitation Data'!$H$11,0,10*ROW('Sanitation Data'!H66))),'Data Summary'!DH72="Yes"),OFFSET('Sanitation Data'!$H$11,0,10*ROW('Sanitation Data'!H66)),NA())</f>
        <v>#N/A</v>
      </c>
      <c r="AT72" s="98" t="e">
        <f ca="true">+IF(AND(ISNUMBER(OFFSET('Sanitation Data'!$H$12,0,10*ROW('Sanitation Data'!H66))),'Data Summary'!DI72="Yes"),OFFSET('Sanitation Data'!$H$12,0,10*ROW('Sanitation Data'!H66)),NA())</f>
        <v>#N/A</v>
      </c>
      <c r="AU72" s="98" t="e">
        <f ca="true">+IF(AND(ISNUMBER(OFFSET('Sanitation Data'!$I$4,0,10*ROW('Sanitation Data'!I66))),'Data Summary'!DJ72="Yes"),100-OFFSET('Sanitation Data'!$I$4,0,10*ROW('Sanitation Data'!I66)),NA())</f>
        <v>#N/A</v>
      </c>
      <c r="AV72" s="98" t="e">
        <f ca="true">+IF(AND(ISNUMBER(OFFSET('Sanitation Data'!$I$6,0,10*ROW('Sanitation Data'!I66))),'Data Summary'!DK72="Yes"),OFFSET('Sanitation Data'!$I$6,0,10*ROW('Sanitation Data'!I66)),NA())</f>
        <v>#N/A</v>
      </c>
      <c r="AW72" s="98" t="e">
        <f ca="true">+IF(AND(ISNUMBER(OFFSET('Sanitation Data'!$I$10,0,10*ROW('Sanitation Data'!I66))),'Data Summary'!DL72="Yes"),OFFSET('Sanitation Data'!$I$10,0,10*ROW('Sanitation Data'!I66)),NA())</f>
        <v>#N/A</v>
      </c>
      <c r="AX72" s="98" t="e">
        <f ca="true">+IF(AND(ISNUMBER(OFFSET('Sanitation Data'!$I$11,0,10*ROW('Sanitation Data'!I66))),'Data Summary'!DM72="Yes"),OFFSET('Sanitation Data'!$I$11,0,10*ROW('Sanitation Data'!I66)),NA())</f>
        <v>#N/A</v>
      </c>
      <c r="AY72" s="98" t="e">
        <f ca="true">+IF(AND(ISNUMBER(OFFSET('Sanitation Data'!$I$12,0,10*ROW('Sanitation Data'!I66))),'Data Summary'!DN72="Yes"),OFFSET('Sanitation Data'!$I$12,0,10*ROW('Sanitation Data'!I66)),NA())</f>
        <v>#N/A</v>
      </c>
      <c r="AZ72" s="99" t="e">
        <f ca="true">+IF(AND(ISNUMBER(OFFSET('Hygiene Data'!$D$5,0,10*ROW('Hygiene Data'!D66))),'Data Summary'!DO72="Yes"),OFFSET('Hygiene Data'!$D$5,0,10*ROW('Hygiene Data'!D66)),NA())</f>
        <v>#N/A</v>
      </c>
      <c r="BA72" s="99" t="e">
        <f ca="true">+IF(AND(ISNUMBER(OFFSET('Hygiene Data'!$D$7,0,10*ROW('Hygiene Data'!D66))),'Data Summary'!DP72="Yes"),OFFSET('Hygiene Data'!$D$7,0,10*ROW('Hygiene Data'!D66)),NA())</f>
        <v>#N/A</v>
      </c>
      <c r="BB72" s="99" t="e">
        <f ca="true">+IF(AND(ISNUMBER(OFFSET('Hygiene Data'!$D$9,0,10*ROW('Hygiene Data'!D66))),'Data Summary'!DQ72="Yes"),OFFSET('Hygiene Data'!$D$9,0,10*ROW('Hygiene Data'!D66)),NA())</f>
        <v>#N/A</v>
      </c>
      <c r="BC72" s="99" t="e">
        <f ca="true">+IF(AND(ISNUMBER(OFFSET('Hygiene Data'!$E$5,0,10*ROW('Hygiene Data'!E66))),'Data Summary'!DR72="Yes"),OFFSET('Hygiene Data'!$E$5,0,10*ROW('Hygiene Data'!E66)),NA())</f>
        <v>#N/A</v>
      </c>
      <c r="BD72" s="99" t="e">
        <f ca="true">+IF(AND(ISNUMBER(OFFSET('Hygiene Data'!$E$7,0,10*ROW('Hygiene Data'!E66))),'Data Summary'!DS72="Yes"),OFFSET('Hygiene Data'!$E$7,0,10*ROW('Hygiene Data'!E66)),NA())</f>
        <v>#N/A</v>
      </c>
      <c r="BE72" s="99" t="e">
        <f ca="true">+IF(AND(ISNUMBER(OFFSET('Hygiene Data'!$E$9,0,10*ROW('Hygiene Data'!E66))),'Data Summary'!DT72="Yes"),OFFSET('Hygiene Data'!$E$9,0,10*ROW('Hygiene Data'!E66)),NA())</f>
        <v>#N/A</v>
      </c>
      <c r="BF72" s="99" t="e">
        <f ca="true">+IF(AND(ISNUMBER(OFFSET('Hygiene Data'!$F$5,0,10*ROW('Hygiene Data'!F66))),'Data Summary'!DU72="Yes"),OFFSET('Hygiene Data'!$F$5,0,10*ROW('Hygiene Data'!F66)),NA())</f>
        <v>#N/A</v>
      </c>
      <c r="BG72" s="99" t="e">
        <f ca="true">+IF(AND(ISNUMBER(OFFSET('Hygiene Data'!$F$7,0,10*ROW('Hygiene Data'!F66))),'Data Summary'!DV72="Yes"),OFFSET('Hygiene Data'!$F$7,0,10*ROW('Hygiene Data'!F66)),NA())</f>
        <v>#N/A</v>
      </c>
      <c r="BH72" s="99" t="e">
        <f ca="true">+IF(AND(ISNUMBER(OFFSET('Hygiene Data'!$F$9,0,10*ROW('Hygiene Data'!F66))),'Data Summary'!DW72="Yes"),OFFSET('Hygiene Data'!$F$9,0,10*ROW('Hygiene Data'!F66)),NA())</f>
        <v>#N/A</v>
      </c>
      <c r="BI72" s="99" t="e">
        <f ca="true">+IF(AND(ISNUMBER(OFFSET('Hygiene Data'!$G$5,0,10*ROW('Hygiene Data'!G66))),'Data Summary'!DX72="Yes"),OFFSET('Hygiene Data'!$G$5,0,10*ROW('Hygiene Data'!G66)),NA())</f>
        <v>#N/A</v>
      </c>
      <c r="BJ72" s="99" t="e">
        <f ca="true">+IF(AND(ISNUMBER(OFFSET('Hygiene Data'!$G$7,0,10*ROW('Hygiene Data'!G66))),'Data Summary'!DY72="Yes"),OFFSET('Hygiene Data'!$G$7,0,10*ROW('Hygiene Data'!G66)),NA())</f>
        <v>#N/A</v>
      </c>
      <c r="BK72" s="99" t="e">
        <f ca="true">+IF(AND(ISNUMBER(OFFSET('Hygiene Data'!$G$9,0,10*ROW('Hygiene Data'!G66))),'Data Summary'!DZ72="Yes"),OFFSET('Hygiene Data'!$G$9,0,10*ROW('Hygiene Data'!G66)),NA())</f>
        <v>#N/A</v>
      </c>
      <c r="BL72" s="99" t="e">
        <f ca="true">+IF(AND(ISNUMBER(OFFSET('Hygiene Data'!$H$5,0,10*ROW('Hygiene Data'!H66))),'Data Summary'!EA72="Yes"),OFFSET('Hygiene Data'!$H$5,0,10*ROW('Hygiene Data'!H66)),NA())</f>
        <v>#N/A</v>
      </c>
      <c r="BM72" s="99" t="e">
        <f ca="true">+IF(AND(ISNUMBER(OFFSET('Hygiene Data'!$H$7,0,10*ROW('Hygiene Data'!H66))),'Data Summary'!EB72="Yes"),OFFSET('Hygiene Data'!$H$7,0,10*ROW('Hygiene Data'!H66)),NA())</f>
        <v>#N/A</v>
      </c>
      <c r="BN72" s="99" t="e">
        <f ca="true">+IF(AND(ISNUMBER(OFFSET('Hygiene Data'!$H$9,0,10*ROW('Hygiene Data'!H66))),'Data Summary'!EC72="Yes"),OFFSET('Hygiene Data'!$H$9,0,10*ROW('Hygiene Data'!H66)),NA())</f>
        <v>#N/A</v>
      </c>
      <c r="BO72" s="99" t="e">
        <f ca="true">+IF(AND(ISNUMBER(OFFSET('Hygiene Data'!$I$5,0,10*ROW('Hygiene Data'!I66))),'Data Summary'!ED72="Yes"),OFFSET('Hygiene Data'!$I$5,0,10*ROW('Hygiene Data'!I66)),NA())</f>
        <v>#N/A</v>
      </c>
      <c r="BP72" s="99" t="e">
        <f ca="true">+IF(AND(ISNUMBER(OFFSET('Hygiene Data'!$I$7,0,10*ROW('Hygiene Data'!I66))),'Data Summary'!EE72="Yes"),OFFSET('Hygiene Data'!$I$7,0,10*ROW('Hygiene Data'!I66)),NA())</f>
        <v>#N/A</v>
      </c>
      <c r="BQ72" s="99" t="e">
        <f ca="true">+IF(AND(ISNUMBER(OFFSET('Hygiene Data'!$I$9,0,10*ROW('Hygiene Data'!I66))),'Data Summary'!EF72="Yes"),OFFSET('Hygiene Data'!$I$9,0,10*ROW('Hygiene Data'!I66)),NA())</f>
        <v>#N/A</v>
      </c>
    </row>
    <row xmlns:x14ac="http://schemas.microsoft.com/office/spreadsheetml/2009/9/ac" r="73" x14ac:dyDescent="0.2">
      <c r="A73" s="363" t="e">
        <f ca="true">+RIGHT('Data Summary'!A73,LEN('Data Summary'!A73)-9)</f>
        <v>#VALUE!</v>
      </c>
      <c r="B73" s="38" t="str">
        <f ca="true">+IF(ISTEXT('Data Summary'!B73),'Data Summary'!B73,"")</f>
        <v/>
      </c>
      <c r="C73" s="361" t="e">
        <f ca="true">+VALUE('Data Summary'!C73)</f>
        <v>#VALUE!</v>
      </c>
      <c r="D73" s="97" t="e">
        <f ca="true">+IF(AND(ISNUMBER(OFFSET('Water Data'!$D$4,0,10*ROW('Water Data'!D67))),'Data Summary'!BS73="Yes"),100-OFFSET('Water Data'!$D$4,0,10*ROW('Water Data'!D67)),NA())</f>
        <v>#N/A</v>
      </c>
      <c r="E73" s="97" t="e">
        <f ca="true">+IF(AND(ISNUMBER(OFFSET('Water Data'!$D$6,0,10*ROW('Water Data'!D67))),'Data Summary'!BT73="Yes"),OFFSET('Water Data'!$D$6,0,10*ROW('Water Data'!D67)),NA())</f>
        <v>#N/A</v>
      </c>
      <c r="F73" s="97" t="e">
        <f ca="true">+IF(AND(ISNUMBER(OFFSET('Water Data'!$D$9,0,10*ROW('Water Data'!D67))),'Data Summary'!BU73="Yes"),OFFSET('Water Data'!$D$9,0,10*ROW('Water Data'!D67)),NA())</f>
        <v>#N/A</v>
      </c>
      <c r="G73" s="97" t="e">
        <f ca="true">+IF(AND(ISNUMBER(OFFSET('Water Data'!$E$4,0,10*ROW('Water Data'!E67))),'Data Summary'!BV73="Yes"),100-OFFSET('Water Data'!$E$4,0,10*ROW('Water Data'!E67)),NA())</f>
        <v>#N/A</v>
      </c>
      <c r="H73" s="97" t="e">
        <f ca="true">+IF(AND(ISNUMBER(OFFSET('Water Data'!$E$6,0,10*ROW('Water Data'!E67))),'Data Summary'!BW73="Yes"),OFFSET('Water Data'!$E$6,0,10*ROW('Water Data'!E67)),NA())</f>
        <v>#N/A</v>
      </c>
      <c r="I73" s="97" t="e">
        <f ca="true">+IF(AND(ISNUMBER(OFFSET('Water Data'!$E$9,0,10*ROW('Water Data'!E67))),'Data Summary'!BX73="Yes"),OFFSET('Water Data'!$E$9,0,10*ROW('Water Data'!E67)),NA())</f>
        <v>#N/A</v>
      </c>
      <c r="J73" s="97" t="e">
        <f ca="true">+IF(AND(ISNUMBER(OFFSET('Water Data'!$F$4,0,10*ROW('Water Data'!F67))),'Data Summary'!BY73="Yes"),100-OFFSET('Water Data'!$F$4,0,10*ROW('Water Data'!F67)),NA())</f>
        <v>#N/A</v>
      </c>
      <c r="K73" s="97" t="e">
        <f ca="true">+IF(AND(ISNUMBER(OFFSET('Water Data'!$F$6,0,10*ROW('Water Data'!F67))),'Data Summary'!BZ73="Yes"),OFFSET('Water Data'!$F$6,0,10*ROW('Water Data'!F67)),NA())</f>
        <v>#N/A</v>
      </c>
      <c r="L73" s="97" t="e">
        <f ca="true">+IF(AND(ISNUMBER(OFFSET('Water Data'!$F$9,0,10*ROW('Water Data'!F67))),'Data Summary'!CA73="Yes"),OFFSET('Water Data'!$F$9,0,10*ROW('Water Data'!F67)),NA())</f>
        <v>#N/A</v>
      </c>
      <c r="M73" s="97" t="e">
        <f ca="true">+IF(AND(ISNUMBER(OFFSET('Water Data'!$G$4,0,10*ROW('Water Data'!G67))),'Data Summary'!CB73="Yes"),100-OFFSET('Water Data'!$G$4,0,10*ROW('Water Data'!G67)),NA())</f>
        <v>#N/A</v>
      </c>
      <c r="N73" s="97" t="e">
        <f ca="true">+IF(AND(ISNUMBER(OFFSET('Water Data'!$G$6,0,10*ROW('Water Data'!G67))),'Data Summary'!CC73="Yes"),OFFSET('Water Data'!$G$6,0,10*ROW('Water Data'!G67)),NA())</f>
        <v>#N/A</v>
      </c>
      <c r="O73" s="97" t="e">
        <f ca="true">+IF(AND(ISNUMBER(OFFSET('Water Data'!$G$9,0,10*ROW('Water Data'!G67))),'Data Summary'!CD73="Yes"),OFFSET('Water Data'!$G$9,0,10*ROW('Water Data'!G67)),NA())</f>
        <v>#N/A</v>
      </c>
      <c r="P73" s="97" t="e">
        <f ca="true">+IF(AND(ISNUMBER(OFFSET('Water Data'!$H$4,0,10*ROW('Water Data'!H67))),'Data Summary'!CE73="Yes"),100-OFFSET('Water Data'!$H$4,0,10*ROW('Water Data'!H67)),NA())</f>
        <v>#N/A</v>
      </c>
      <c r="Q73" s="97" t="e">
        <f ca="true">+IF(AND(ISNUMBER(OFFSET('Water Data'!$H$6,0,10*ROW('Water Data'!H67))),'Data Summary'!CF73="Yes"),OFFSET('Water Data'!$H$6,0,10*ROW('Water Data'!H67)),NA())</f>
        <v>#N/A</v>
      </c>
      <c r="R73" s="97" t="e">
        <f ca="true">+IF(AND(ISNUMBER(OFFSET('Water Data'!$H$9,0,10*ROW('Water Data'!H67))),'Data Summary'!CG73="Yes"),OFFSET('Water Data'!$H$9,0,10*ROW('Water Data'!H67)),NA())</f>
        <v>#N/A</v>
      </c>
      <c r="S73" s="97" t="e">
        <f ca="true">+IF(AND(ISNUMBER(OFFSET('Water Data'!$I$4,0,10*ROW('Water Data'!I67))),'Data Summary'!CH73="Yes"),100-OFFSET('Water Data'!$I$4,0,10*ROW('Water Data'!I67)),NA())</f>
        <v>#N/A</v>
      </c>
      <c r="T73" s="97" t="e">
        <f ca="true">+IF(AND(ISNUMBER(OFFSET('Water Data'!$I$6,0,10*ROW('Water Data'!I67))),'Data Summary'!CI73="Yes"),OFFSET('Water Data'!$I$6,0,10*ROW('Water Data'!I67)),NA())</f>
        <v>#N/A</v>
      </c>
      <c r="U73" s="97" t="e">
        <f ca="true">+IF(AND(ISNUMBER(OFFSET('Water Data'!$I$9,0,10*ROW('Water Data'!I67))),'Data Summary'!CJ73="Yes"),OFFSET('Water Data'!$I$9,0,10*ROW('Water Data'!I67)),NA())</f>
        <v>#N/A</v>
      </c>
      <c r="V73" s="98" t="e">
        <f ca="true">+IF(AND(ISNUMBER(OFFSET('Sanitation Data'!$D$4,0,10*ROW('Sanitation Data'!D67))),'Data Summary'!CK73="Yes"),100-OFFSET('Sanitation Data'!$D$4,0,10*ROW('Sanitation Data'!D67)),NA())</f>
        <v>#N/A</v>
      </c>
      <c r="W73" s="98" t="e">
        <f ca="true">+IF(AND(ISNUMBER(OFFSET('Sanitation Data'!$D$6,0,10*ROW('Sanitation Data'!D67))),'Data Summary'!CL73="Yes"),OFFSET('Sanitation Data'!$D$6,0,10*ROW('Sanitation Data'!D67)),NA())</f>
        <v>#N/A</v>
      </c>
      <c r="X73" s="98" t="e">
        <f ca="true">+IF(AND(ISNUMBER(OFFSET('Sanitation Data'!$D$10,0,10*ROW('Sanitation Data'!D67))),'Data Summary'!CM73="Yes"),OFFSET('Sanitation Data'!$D$10,0,10*ROW('Sanitation Data'!D67)),NA())</f>
        <v>#N/A</v>
      </c>
      <c r="Y73" s="98" t="e">
        <f ca="true">+IF(AND(ISNUMBER(OFFSET('Sanitation Data'!$D$11,0,10*ROW('Sanitation Data'!D67))),'Data Summary'!CN73="Yes"),OFFSET('Sanitation Data'!$D$11,0,10*ROW('Sanitation Data'!D67)),NA())</f>
        <v>#N/A</v>
      </c>
      <c r="Z73" s="98" t="e">
        <f ca="true">+IF(AND(ISNUMBER(OFFSET('Sanitation Data'!$D$12,0,10*ROW('Sanitation Data'!D67))),'Data Summary'!CO73="Yes"),OFFSET('Sanitation Data'!$D$12,0,10*ROW('Sanitation Data'!D67)),NA())</f>
        <v>#N/A</v>
      </c>
      <c r="AA73" s="98" t="e">
        <f ca="true">+IF(AND(ISNUMBER(OFFSET('Sanitation Data'!$E$4,0,10*ROW('Sanitation Data'!E67))),'Data Summary'!CP73="Yes"),100-OFFSET('Sanitation Data'!$E$4,0,10*ROW('Sanitation Data'!E67)),NA())</f>
        <v>#N/A</v>
      </c>
      <c r="AB73" s="98" t="e">
        <f ca="true">+IF(AND(ISNUMBER(OFFSET('Sanitation Data'!$E$6,0,10*ROW('Sanitation Data'!E67))),'Data Summary'!CQ73="Yes"),OFFSET('Sanitation Data'!$E$6,0,10*ROW('Sanitation Data'!E67)),NA())</f>
        <v>#N/A</v>
      </c>
      <c r="AC73" s="98" t="e">
        <f ca="true">+IF(AND(ISNUMBER(OFFSET('Sanitation Data'!$E$10,0,10*ROW('Sanitation Data'!E67))),'Data Summary'!CR73="Yes"),OFFSET('Sanitation Data'!$E$10,0,10*ROW('Sanitation Data'!E67)),NA())</f>
        <v>#N/A</v>
      </c>
      <c r="AD73" s="98" t="e">
        <f ca="true">+IF(AND(ISNUMBER(OFFSET('Sanitation Data'!$E$11,0,10*ROW('Sanitation Data'!E67))),'Data Summary'!CS73="Yes"),OFFSET('Sanitation Data'!$E$11,0,10*ROW('Sanitation Data'!E67)),NA())</f>
        <v>#N/A</v>
      </c>
      <c r="AE73" s="98" t="e">
        <f ca="true">+IF(AND(ISNUMBER(OFFSET('Sanitation Data'!$E$12,0,10*ROW('Sanitation Data'!E67))),'Data Summary'!CT73="Yes"),OFFSET('Sanitation Data'!$E$12,0,10*ROW('Sanitation Data'!E67)),NA())</f>
        <v>#N/A</v>
      </c>
      <c r="AF73" s="98" t="e">
        <f ca="true">+IF(AND(ISNUMBER(OFFSET('Sanitation Data'!$F$4,0,10*ROW('Sanitation Data'!F67))),'Data Summary'!CU73="Yes"),100-OFFSET('Sanitation Data'!$F$4,0,10*ROW('Sanitation Data'!F67)),NA())</f>
        <v>#N/A</v>
      </c>
      <c r="AG73" s="98" t="e">
        <f ca="true">+IF(AND(ISNUMBER(OFFSET('Sanitation Data'!$F$6,0,10*ROW('Sanitation Data'!F67))),'Data Summary'!CV73="Yes"),OFFSET('Sanitation Data'!$F$6,0,10*ROW('Sanitation Data'!F67)),NA())</f>
        <v>#N/A</v>
      </c>
      <c r="AH73" s="98" t="e">
        <f ca="true">+IF(AND(ISNUMBER(OFFSET('Sanitation Data'!$F$10,0,10*ROW('Sanitation Data'!F67))),'Data Summary'!CW73="Yes"),OFFSET('Sanitation Data'!$F$10,0,10*ROW('Sanitation Data'!F67)),NA())</f>
        <v>#N/A</v>
      </c>
      <c r="AI73" s="98" t="e">
        <f ca="true">+IF(AND(ISNUMBER(OFFSET('Sanitation Data'!$F$11,0,10*ROW('Sanitation Data'!F67))),'Data Summary'!CX73="Yes"),OFFSET('Sanitation Data'!$F$11,0,10*ROW('Sanitation Data'!F67)),NA())</f>
        <v>#N/A</v>
      </c>
      <c r="AJ73" s="98" t="e">
        <f ca="true">+IF(AND(ISNUMBER(OFFSET('Sanitation Data'!$F$12,0,10*ROW('Sanitation Data'!F67))),'Data Summary'!CY73="Yes"),OFFSET('Sanitation Data'!$F$12,0,10*ROW('Sanitation Data'!F67)),NA())</f>
        <v>#N/A</v>
      </c>
      <c r="AK73" s="98" t="e">
        <f ca="true">+IF(AND(ISNUMBER(OFFSET('Sanitation Data'!$G$4,0,10*ROW('Sanitation Data'!G67))),'Data Summary'!CZ73="Yes"),100-OFFSET('Sanitation Data'!$G$4,0,10*ROW('Sanitation Data'!G67)),NA())</f>
        <v>#N/A</v>
      </c>
      <c r="AL73" s="98" t="e">
        <f ca="true">+IF(AND(ISNUMBER(OFFSET('Sanitation Data'!$G$6,0,10*ROW('Sanitation Data'!G67))),'Data Summary'!DA73="Yes"),OFFSET('Sanitation Data'!$G$6,0,10*ROW('Sanitation Data'!G67)),NA())</f>
        <v>#N/A</v>
      </c>
      <c r="AM73" s="98" t="e">
        <f ca="true">+IF(AND(ISNUMBER(OFFSET('Sanitation Data'!$G$10,0,10*ROW('Sanitation Data'!G67))),'Data Summary'!DB73="Yes"),OFFSET('Sanitation Data'!$G$10,0,10*ROW('Sanitation Data'!G67)),NA())</f>
        <v>#N/A</v>
      </c>
      <c r="AN73" s="98" t="e">
        <f ca="true">+IF(AND(ISNUMBER(OFFSET('Sanitation Data'!$G$11,0,10*ROW('Sanitation Data'!G67))),'Data Summary'!DC73="Yes"),OFFSET('Sanitation Data'!$G$11,0,10*ROW('Sanitation Data'!G67)),NA())</f>
        <v>#N/A</v>
      </c>
      <c r="AO73" s="98" t="e">
        <f ca="true">+IF(AND(ISNUMBER(OFFSET('Sanitation Data'!$G$12,0,10*ROW('Sanitation Data'!G67))),'Data Summary'!DD73="Yes"),OFFSET('Sanitation Data'!$G$12,0,10*ROW('Sanitation Data'!G67)),NA())</f>
        <v>#N/A</v>
      </c>
      <c r="AP73" s="98" t="e">
        <f ca="true">+IF(AND(ISNUMBER(OFFSET('Sanitation Data'!$H$4,0,10*ROW('Sanitation Data'!H67))),'Data Summary'!DE73="Yes"),100-OFFSET('Sanitation Data'!$H$4,0,10*ROW('Sanitation Data'!H67)),NA())</f>
        <v>#N/A</v>
      </c>
      <c r="AQ73" s="98" t="e">
        <f ca="true">+IF(AND(ISNUMBER(OFFSET('Sanitation Data'!$H$6,0,10*ROW('Sanitation Data'!H67))),'Data Summary'!DF73="Yes"),OFFSET('Sanitation Data'!$H$6,0,10*ROW('Sanitation Data'!H67)),NA())</f>
        <v>#N/A</v>
      </c>
      <c r="AR73" s="98" t="e">
        <f ca="true">+IF(AND(ISNUMBER(OFFSET('Sanitation Data'!$H$10,0,10*ROW('Sanitation Data'!H67))),'Data Summary'!DG73="Yes"),OFFSET('Sanitation Data'!$H$10,0,10*ROW('Sanitation Data'!H67)),NA())</f>
        <v>#N/A</v>
      </c>
      <c r="AS73" s="98" t="e">
        <f ca="true">+IF(AND(ISNUMBER(OFFSET('Sanitation Data'!$H$11,0,10*ROW('Sanitation Data'!H67))),'Data Summary'!DH73="Yes"),OFFSET('Sanitation Data'!$H$11,0,10*ROW('Sanitation Data'!H67)),NA())</f>
        <v>#N/A</v>
      </c>
      <c r="AT73" s="98" t="e">
        <f ca="true">+IF(AND(ISNUMBER(OFFSET('Sanitation Data'!$H$12,0,10*ROW('Sanitation Data'!H67))),'Data Summary'!DI73="Yes"),OFFSET('Sanitation Data'!$H$12,0,10*ROW('Sanitation Data'!H67)),NA())</f>
        <v>#N/A</v>
      </c>
      <c r="AU73" s="98" t="e">
        <f ca="true">+IF(AND(ISNUMBER(OFFSET('Sanitation Data'!$I$4,0,10*ROW('Sanitation Data'!I67))),'Data Summary'!DJ73="Yes"),100-OFFSET('Sanitation Data'!$I$4,0,10*ROW('Sanitation Data'!I67)),NA())</f>
        <v>#N/A</v>
      </c>
      <c r="AV73" s="98" t="e">
        <f ca="true">+IF(AND(ISNUMBER(OFFSET('Sanitation Data'!$I$6,0,10*ROW('Sanitation Data'!I67))),'Data Summary'!DK73="Yes"),OFFSET('Sanitation Data'!$I$6,0,10*ROW('Sanitation Data'!I67)),NA())</f>
        <v>#N/A</v>
      </c>
      <c r="AW73" s="98" t="e">
        <f ca="true">+IF(AND(ISNUMBER(OFFSET('Sanitation Data'!$I$10,0,10*ROW('Sanitation Data'!I67))),'Data Summary'!DL73="Yes"),OFFSET('Sanitation Data'!$I$10,0,10*ROW('Sanitation Data'!I67)),NA())</f>
        <v>#N/A</v>
      </c>
      <c r="AX73" s="98" t="e">
        <f ca="true">+IF(AND(ISNUMBER(OFFSET('Sanitation Data'!$I$11,0,10*ROW('Sanitation Data'!I67))),'Data Summary'!DM73="Yes"),OFFSET('Sanitation Data'!$I$11,0,10*ROW('Sanitation Data'!I67)),NA())</f>
        <v>#N/A</v>
      </c>
      <c r="AY73" s="98" t="e">
        <f ca="true">+IF(AND(ISNUMBER(OFFSET('Sanitation Data'!$I$12,0,10*ROW('Sanitation Data'!I67))),'Data Summary'!DN73="Yes"),OFFSET('Sanitation Data'!$I$12,0,10*ROW('Sanitation Data'!I67)),NA())</f>
        <v>#N/A</v>
      </c>
      <c r="AZ73" s="99" t="e">
        <f ca="true">+IF(AND(ISNUMBER(OFFSET('Hygiene Data'!$D$5,0,10*ROW('Hygiene Data'!D67))),'Data Summary'!DO73="Yes"),OFFSET('Hygiene Data'!$D$5,0,10*ROW('Hygiene Data'!D67)),NA())</f>
        <v>#N/A</v>
      </c>
      <c r="BA73" s="99" t="e">
        <f ca="true">+IF(AND(ISNUMBER(OFFSET('Hygiene Data'!$D$7,0,10*ROW('Hygiene Data'!D67))),'Data Summary'!DP73="Yes"),OFFSET('Hygiene Data'!$D$7,0,10*ROW('Hygiene Data'!D67)),NA())</f>
        <v>#N/A</v>
      </c>
      <c r="BB73" s="99" t="e">
        <f ca="true">+IF(AND(ISNUMBER(OFFSET('Hygiene Data'!$D$9,0,10*ROW('Hygiene Data'!D67))),'Data Summary'!DQ73="Yes"),OFFSET('Hygiene Data'!$D$9,0,10*ROW('Hygiene Data'!D67)),NA())</f>
        <v>#N/A</v>
      </c>
      <c r="BC73" s="99" t="e">
        <f ca="true">+IF(AND(ISNUMBER(OFFSET('Hygiene Data'!$E$5,0,10*ROW('Hygiene Data'!E67))),'Data Summary'!DR73="Yes"),OFFSET('Hygiene Data'!$E$5,0,10*ROW('Hygiene Data'!E67)),NA())</f>
        <v>#N/A</v>
      </c>
      <c r="BD73" s="99" t="e">
        <f ca="true">+IF(AND(ISNUMBER(OFFSET('Hygiene Data'!$E$7,0,10*ROW('Hygiene Data'!E67))),'Data Summary'!DS73="Yes"),OFFSET('Hygiene Data'!$E$7,0,10*ROW('Hygiene Data'!E67)),NA())</f>
        <v>#N/A</v>
      </c>
      <c r="BE73" s="99" t="e">
        <f ca="true">+IF(AND(ISNUMBER(OFFSET('Hygiene Data'!$E$9,0,10*ROW('Hygiene Data'!E67))),'Data Summary'!DT73="Yes"),OFFSET('Hygiene Data'!$E$9,0,10*ROW('Hygiene Data'!E67)),NA())</f>
        <v>#N/A</v>
      </c>
      <c r="BF73" s="99" t="e">
        <f ca="true">+IF(AND(ISNUMBER(OFFSET('Hygiene Data'!$F$5,0,10*ROW('Hygiene Data'!F67))),'Data Summary'!DU73="Yes"),OFFSET('Hygiene Data'!$F$5,0,10*ROW('Hygiene Data'!F67)),NA())</f>
        <v>#N/A</v>
      </c>
      <c r="BG73" s="99" t="e">
        <f ca="true">+IF(AND(ISNUMBER(OFFSET('Hygiene Data'!$F$7,0,10*ROW('Hygiene Data'!F67))),'Data Summary'!DV73="Yes"),OFFSET('Hygiene Data'!$F$7,0,10*ROW('Hygiene Data'!F67)),NA())</f>
        <v>#N/A</v>
      </c>
      <c r="BH73" s="99" t="e">
        <f ca="true">+IF(AND(ISNUMBER(OFFSET('Hygiene Data'!$F$9,0,10*ROW('Hygiene Data'!F67))),'Data Summary'!DW73="Yes"),OFFSET('Hygiene Data'!$F$9,0,10*ROW('Hygiene Data'!F67)),NA())</f>
        <v>#N/A</v>
      </c>
      <c r="BI73" s="99" t="e">
        <f ca="true">+IF(AND(ISNUMBER(OFFSET('Hygiene Data'!$G$5,0,10*ROW('Hygiene Data'!G67))),'Data Summary'!DX73="Yes"),OFFSET('Hygiene Data'!$G$5,0,10*ROW('Hygiene Data'!G67)),NA())</f>
        <v>#N/A</v>
      </c>
      <c r="BJ73" s="99" t="e">
        <f ca="true">+IF(AND(ISNUMBER(OFFSET('Hygiene Data'!$G$7,0,10*ROW('Hygiene Data'!G67))),'Data Summary'!DY73="Yes"),OFFSET('Hygiene Data'!$G$7,0,10*ROW('Hygiene Data'!G67)),NA())</f>
        <v>#N/A</v>
      </c>
      <c r="BK73" s="99" t="e">
        <f ca="true">+IF(AND(ISNUMBER(OFFSET('Hygiene Data'!$G$9,0,10*ROW('Hygiene Data'!G67))),'Data Summary'!DZ73="Yes"),OFFSET('Hygiene Data'!$G$9,0,10*ROW('Hygiene Data'!G67)),NA())</f>
        <v>#N/A</v>
      </c>
      <c r="BL73" s="99" t="e">
        <f ca="true">+IF(AND(ISNUMBER(OFFSET('Hygiene Data'!$H$5,0,10*ROW('Hygiene Data'!H67))),'Data Summary'!EA73="Yes"),OFFSET('Hygiene Data'!$H$5,0,10*ROW('Hygiene Data'!H67)),NA())</f>
        <v>#N/A</v>
      </c>
      <c r="BM73" s="99" t="e">
        <f ca="true">+IF(AND(ISNUMBER(OFFSET('Hygiene Data'!$H$7,0,10*ROW('Hygiene Data'!H67))),'Data Summary'!EB73="Yes"),OFFSET('Hygiene Data'!$H$7,0,10*ROW('Hygiene Data'!H67)),NA())</f>
        <v>#N/A</v>
      </c>
      <c r="BN73" s="99" t="e">
        <f ca="true">+IF(AND(ISNUMBER(OFFSET('Hygiene Data'!$H$9,0,10*ROW('Hygiene Data'!H67))),'Data Summary'!EC73="Yes"),OFFSET('Hygiene Data'!$H$9,0,10*ROW('Hygiene Data'!H67)),NA())</f>
        <v>#N/A</v>
      </c>
      <c r="BO73" s="99" t="e">
        <f ca="true">+IF(AND(ISNUMBER(OFFSET('Hygiene Data'!$I$5,0,10*ROW('Hygiene Data'!I67))),'Data Summary'!ED73="Yes"),OFFSET('Hygiene Data'!$I$5,0,10*ROW('Hygiene Data'!I67)),NA())</f>
        <v>#N/A</v>
      </c>
      <c r="BP73" s="99" t="e">
        <f ca="true">+IF(AND(ISNUMBER(OFFSET('Hygiene Data'!$I$7,0,10*ROW('Hygiene Data'!I67))),'Data Summary'!EE73="Yes"),OFFSET('Hygiene Data'!$I$7,0,10*ROW('Hygiene Data'!I67)),NA())</f>
        <v>#N/A</v>
      </c>
      <c r="BQ73" s="99" t="e">
        <f ca="true">+IF(AND(ISNUMBER(OFFSET('Hygiene Data'!$I$9,0,10*ROW('Hygiene Data'!I67))),'Data Summary'!EF73="Yes"),OFFSET('Hygiene Data'!$I$9,0,10*ROW('Hygiene Data'!I67)),NA())</f>
        <v>#N/A</v>
      </c>
    </row>
    <row xmlns:x14ac="http://schemas.microsoft.com/office/spreadsheetml/2009/9/ac" r="74" x14ac:dyDescent="0.2">
      <c r="A74" s="363" t="e">
        <f ca="true">+RIGHT('Data Summary'!A74,LEN('Data Summary'!A74)-9)</f>
        <v>#VALUE!</v>
      </c>
      <c r="B74" s="38" t="str">
        <f ca="true">+IF(ISTEXT('Data Summary'!B74),'Data Summary'!B74,"")</f>
        <v/>
      </c>
      <c r="C74" s="361" t="e">
        <f ca="true">+VALUE('Data Summary'!C74)</f>
        <v>#VALUE!</v>
      </c>
      <c r="D74" s="97" t="e">
        <f ca="true">+IF(AND(ISNUMBER(OFFSET('Water Data'!$D$4,0,10*ROW('Water Data'!D68))),'Data Summary'!BS74="Yes"),100-OFFSET('Water Data'!$D$4,0,10*ROW('Water Data'!D68)),NA())</f>
        <v>#N/A</v>
      </c>
      <c r="E74" s="97" t="e">
        <f ca="true">+IF(AND(ISNUMBER(OFFSET('Water Data'!$D$6,0,10*ROW('Water Data'!D68))),'Data Summary'!BT74="Yes"),OFFSET('Water Data'!$D$6,0,10*ROW('Water Data'!D68)),NA())</f>
        <v>#N/A</v>
      </c>
      <c r="F74" s="97" t="e">
        <f ca="true">+IF(AND(ISNUMBER(OFFSET('Water Data'!$D$9,0,10*ROW('Water Data'!D68))),'Data Summary'!BU74="Yes"),OFFSET('Water Data'!$D$9,0,10*ROW('Water Data'!D68)),NA())</f>
        <v>#N/A</v>
      </c>
      <c r="G74" s="97" t="e">
        <f ca="true">+IF(AND(ISNUMBER(OFFSET('Water Data'!$E$4,0,10*ROW('Water Data'!E68))),'Data Summary'!BV74="Yes"),100-OFFSET('Water Data'!$E$4,0,10*ROW('Water Data'!E68)),NA())</f>
        <v>#N/A</v>
      </c>
      <c r="H74" s="97" t="e">
        <f ca="true">+IF(AND(ISNUMBER(OFFSET('Water Data'!$E$6,0,10*ROW('Water Data'!E68))),'Data Summary'!BW74="Yes"),OFFSET('Water Data'!$E$6,0,10*ROW('Water Data'!E68)),NA())</f>
        <v>#N/A</v>
      </c>
      <c r="I74" s="97" t="e">
        <f ca="true">+IF(AND(ISNUMBER(OFFSET('Water Data'!$E$9,0,10*ROW('Water Data'!E68))),'Data Summary'!BX74="Yes"),OFFSET('Water Data'!$E$9,0,10*ROW('Water Data'!E68)),NA())</f>
        <v>#N/A</v>
      </c>
      <c r="J74" s="97" t="e">
        <f ca="true">+IF(AND(ISNUMBER(OFFSET('Water Data'!$F$4,0,10*ROW('Water Data'!F68))),'Data Summary'!BY74="Yes"),100-OFFSET('Water Data'!$F$4,0,10*ROW('Water Data'!F68)),NA())</f>
        <v>#N/A</v>
      </c>
      <c r="K74" s="97" t="e">
        <f ca="true">+IF(AND(ISNUMBER(OFFSET('Water Data'!$F$6,0,10*ROW('Water Data'!F68))),'Data Summary'!BZ74="Yes"),OFFSET('Water Data'!$F$6,0,10*ROW('Water Data'!F68)),NA())</f>
        <v>#N/A</v>
      </c>
      <c r="L74" s="97" t="e">
        <f ca="true">+IF(AND(ISNUMBER(OFFSET('Water Data'!$F$9,0,10*ROW('Water Data'!F68))),'Data Summary'!CA74="Yes"),OFFSET('Water Data'!$F$9,0,10*ROW('Water Data'!F68)),NA())</f>
        <v>#N/A</v>
      </c>
      <c r="M74" s="97" t="e">
        <f ca="true">+IF(AND(ISNUMBER(OFFSET('Water Data'!$G$4,0,10*ROW('Water Data'!G68))),'Data Summary'!CB74="Yes"),100-OFFSET('Water Data'!$G$4,0,10*ROW('Water Data'!G68)),NA())</f>
        <v>#N/A</v>
      </c>
      <c r="N74" s="97" t="e">
        <f ca="true">+IF(AND(ISNUMBER(OFFSET('Water Data'!$G$6,0,10*ROW('Water Data'!G68))),'Data Summary'!CC74="Yes"),OFFSET('Water Data'!$G$6,0,10*ROW('Water Data'!G68)),NA())</f>
        <v>#N/A</v>
      </c>
      <c r="O74" s="97" t="e">
        <f ca="true">+IF(AND(ISNUMBER(OFFSET('Water Data'!$G$9,0,10*ROW('Water Data'!G68))),'Data Summary'!CD74="Yes"),OFFSET('Water Data'!$G$9,0,10*ROW('Water Data'!G68)),NA())</f>
        <v>#N/A</v>
      </c>
      <c r="P74" s="97" t="e">
        <f ca="true">+IF(AND(ISNUMBER(OFFSET('Water Data'!$H$4,0,10*ROW('Water Data'!H68))),'Data Summary'!CE74="Yes"),100-OFFSET('Water Data'!$H$4,0,10*ROW('Water Data'!H68)),NA())</f>
        <v>#N/A</v>
      </c>
      <c r="Q74" s="97" t="e">
        <f ca="true">+IF(AND(ISNUMBER(OFFSET('Water Data'!$H$6,0,10*ROW('Water Data'!H68))),'Data Summary'!CF74="Yes"),OFFSET('Water Data'!$H$6,0,10*ROW('Water Data'!H68)),NA())</f>
        <v>#N/A</v>
      </c>
      <c r="R74" s="97" t="e">
        <f ca="true">+IF(AND(ISNUMBER(OFFSET('Water Data'!$H$9,0,10*ROW('Water Data'!H68))),'Data Summary'!CG74="Yes"),OFFSET('Water Data'!$H$9,0,10*ROW('Water Data'!H68)),NA())</f>
        <v>#N/A</v>
      </c>
      <c r="S74" s="97" t="e">
        <f ca="true">+IF(AND(ISNUMBER(OFFSET('Water Data'!$I$4,0,10*ROW('Water Data'!I68))),'Data Summary'!CH74="Yes"),100-OFFSET('Water Data'!$I$4,0,10*ROW('Water Data'!I68)),NA())</f>
        <v>#N/A</v>
      </c>
      <c r="T74" s="97" t="e">
        <f ca="true">+IF(AND(ISNUMBER(OFFSET('Water Data'!$I$6,0,10*ROW('Water Data'!I68))),'Data Summary'!CI74="Yes"),OFFSET('Water Data'!$I$6,0,10*ROW('Water Data'!I68)),NA())</f>
        <v>#N/A</v>
      </c>
      <c r="U74" s="97" t="e">
        <f ca="true">+IF(AND(ISNUMBER(OFFSET('Water Data'!$I$9,0,10*ROW('Water Data'!I68))),'Data Summary'!CJ74="Yes"),OFFSET('Water Data'!$I$9,0,10*ROW('Water Data'!I68)),NA())</f>
        <v>#N/A</v>
      </c>
      <c r="V74" s="98" t="e">
        <f ca="true">+IF(AND(ISNUMBER(OFFSET('Sanitation Data'!$D$4,0,10*ROW('Sanitation Data'!D68))),'Data Summary'!CK74="Yes"),100-OFFSET('Sanitation Data'!$D$4,0,10*ROW('Sanitation Data'!D68)),NA())</f>
        <v>#N/A</v>
      </c>
      <c r="W74" s="98" t="e">
        <f ca="true">+IF(AND(ISNUMBER(OFFSET('Sanitation Data'!$D$6,0,10*ROW('Sanitation Data'!D68))),'Data Summary'!CL74="Yes"),OFFSET('Sanitation Data'!$D$6,0,10*ROW('Sanitation Data'!D68)),NA())</f>
        <v>#N/A</v>
      </c>
      <c r="X74" s="98" t="e">
        <f ca="true">+IF(AND(ISNUMBER(OFFSET('Sanitation Data'!$D$10,0,10*ROW('Sanitation Data'!D68))),'Data Summary'!CM74="Yes"),OFFSET('Sanitation Data'!$D$10,0,10*ROW('Sanitation Data'!D68)),NA())</f>
        <v>#N/A</v>
      </c>
      <c r="Y74" s="98" t="e">
        <f ca="true">+IF(AND(ISNUMBER(OFFSET('Sanitation Data'!$D$11,0,10*ROW('Sanitation Data'!D68))),'Data Summary'!CN74="Yes"),OFFSET('Sanitation Data'!$D$11,0,10*ROW('Sanitation Data'!D68)),NA())</f>
        <v>#N/A</v>
      </c>
      <c r="Z74" s="98" t="e">
        <f ca="true">+IF(AND(ISNUMBER(OFFSET('Sanitation Data'!$D$12,0,10*ROW('Sanitation Data'!D68))),'Data Summary'!CO74="Yes"),OFFSET('Sanitation Data'!$D$12,0,10*ROW('Sanitation Data'!D68)),NA())</f>
        <v>#N/A</v>
      </c>
      <c r="AA74" s="98" t="e">
        <f ca="true">+IF(AND(ISNUMBER(OFFSET('Sanitation Data'!$E$4,0,10*ROW('Sanitation Data'!E68))),'Data Summary'!CP74="Yes"),100-OFFSET('Sanitation Data'!$E$4,0,10*ROW('Sanitation Data'!E68)),NA())</f>
        <v>#N/A</v>
      </c>
      <c r="AB74" s="98" t="e">
        <f ca="true">+IF(AND(ISNUMBER(OFFSET('Sanitation Data'!$E$6,0,10*ROW('Sanitation Data'!E68))),'Data Summary'!CQ74="Yes"),OFFSET('Sanitation Data'!$E$6,0,10*ROW('Sanitation Data'!E68)),NA())</f>
        <v>#N/A</v>
      </c>
      <c r="AC74" s="98" t="e">
        <f ca="true">+IF(AND(ISNUMBER(OFFSET('Sanitation Data'!$E$10,0,10*ROW('Sanitation Data'!E68))),'Data Summary'!CR74="Yes"),OFFSET('Sanitation Data'!$E$10,0,10*ROW('Sanitation Data'!E68)),NA())</f>
        <v>#N/A</v>
      </c>
      <c r="AD74" s="98" t="e">
        <f ca="true">+IF(AND(ISNUMBER(OFFSET('Sanitation Data'!$E$11,0,10*ROW('Sanitation Data'!E68))),'Data Summary'!CS74="Yes"),OFFSET('Sanitation Data'!$E$11,0,10*ROW('Sanitation Data'!E68)),NA())</f>
        <v>#N/A</v>
      </c>
      <c r="AE74" s="98" t="e">
        <f ca="true">+IF(AND(ISNUMBER(OFFSET('Sanitation Data'!$E$12,0,10*ROW('Sanitation Data'!E68))),'Data Summary'!CT74="Yes"),OFFSET('Sanitation Data'!$E$12,0,10*ROW('Sanitation Data'!E68)),NA())</f>
        <v>#N/A</v>
      </c>
      <c r="AF74" s="98" t="e">
        <f ca="true">+IF(AND(ISNUMBER(OFFSET('Sanitation Data'!$F$4,0,10*ROW('Sanitation Data'!F68))),'Data Summary'!CU74="Yes"),100-OFFSET('Sanitation Data'!$F$4,0,10*ROW('Sanitation Data'!F68)),NA())</f>
        <v>#N/A</v>
      </c>
      <c r="AG74" s="98" t="e">
        <f ca="true">+IF(AND(ISNUMBER(OFFSET('Sanitation Data'!$F$6,0,10*ROW('Sanitation Data'!F68))),'Data Summary'!CV74="Yes"),OFFSET('Sanitation Data'!$F$6,0,10*ROW('Sanitation Data'!F68)),NA())</f>
        <v>#N/A</v>
      </c>
      <c r="AH74" s="98" t="e">
        <f ca="true">+IF(AND(ISNUMBER(OFFSET('Sanitation Data'!$F$10,0,10*ROW('Sanitation Data'!F68))),'Data Summary'!CW74="Yes"),OFFSET('Sanitation Data'!$F$10,0,10*ROW('Sanitation Data'!F68)),NA())</f>
        <v>#N/A</v>
      </c>
      <c r="AI74" s="98" t="e">
        <f ca="true">+IF(AND(ISNUMBER(OFFSET('Sanitation Data'!$F$11,0,10*ROW('Sanitation Data'!F68))),'Data Summary'!CX74="Yes"),OFFSET('Sanitation Data'!$F$11,0,10*ROW('Sanitation Data'!F68)),NA())</f>
        <v>#N/A</v>
      </c>
      <c r="AJ74" s="98" t="e">
        <f ca="true">+IF(AND(ISNUMBER(OFFSET('Sanitation Data'!$F$12,0,10*ROW('Sanitation Data'!F68))),'Data Summary'!CY74="Yes"),OFFSET('Sanitation Data'!$F$12,0,10*ROW('Sanitation Data'!F68)),NA())</f>
        <v>#N/A</v>
      </c>
      <c r="AK74" s="98" t="e">
        <f ca="true">+IF(AND(ISNUMBER(OFFSET('Sanitation Data'!$G$4,0,10*ROW('Sanitation Data'!G68))),'Data Summary'!CZ74="Yes"),100-OFFSET('Sanitation Data'!$G$4,0,10*ROW('Sanitation Data'!G68)),NA())</f>
        <v>#N/A</v>
      </c>
      <c r="AL74" s="98" t="e">
        <f ca="true">+IF(AND(ISNUMBER(OFFSET('Sanitation Data'!$G$6,0,10*ROW('Sanitation Data'!G68))),'Data Summary'!DA74="Yes"),OFFSET('Sanitation Data'!$G$6,0,10*ROW('Sanitation Data'!G68)),NA())</f>
        <v>#N/A</v>
      </c>
      <c r="AM74" s="98" t="e">
        <f ca="true">+IF(AND(ISNUMBER(OFFSET('Sanitation Data'!$G$10,0,10*ROW('Sanitation Data'!G68))),'Data Summary'!DB74="Yes"),OFFSET('Sanitation Data'!$G$10,0,10*ROW('Sanitation Data'!G68)),NA())</f>
        <v>#N/A</v>
      </c>
      <c r="AN74" s="98" t="e">
        <f ca="true">+IF(AND(ISNUMBER(OFFSET('Sanitation Data'!$G$11,0,10*ROW('Sanitation Data'!G68))),'Data Summary'!DC74="Yes"),OFFSET('Sanitation Data'!$G$11,0,10*ROW('Sanitation Data'!G68)),NA())</f>
        <v>#N/A</v>
      </c>
      <c r="AO74" s="98" t="e">
        <f ca="true">+IF(AND(ISNUMBER(OFFSET('Sanitation Data'!$G$12,0,10*ROW('Sanitation Data'!G68))),'Data Summary'!DD74="Yes"),OFFSET('Sanitation Data'!$G$12,0,10*ROW('Sanitation Data'!G68)),NA())</f>
        <v>#N/A</v>
      </c>
      <c r="AP74" s="98" t="e">
        <f ca="true">+IF(AND(ISNUMBER(OFFSET('Sanitation Data'!$H$4,0,10*ROW('Sanitation Data'!H68))),'Data Summary'!DE74="Yes"),100-OFFSET('Sanitation Data'!$H$4,0,10*ROW('Sanitation Data'!H68)),NA())</f>
        <v>#N/A</v>
      </c>
      <c r="AQ74" s="98" t="e">
        <f ca="true">+IF(AND(ISNUMBER(OFFSET('Sanitation Data'!$H$6,0,10*ROW('Sanitation Data'!H68))),'Data Summary'!DF74="Yes"),OFFSET('Sanitation Data'!$H$6,0,10*ROW('Sanitation Data'!H68)),NA())</f>
        <v>#N/A</v>
      </c>
      <c r="AR74" s="98" t="e">
        <f ca="true">+IF(AND(ISNUMBER(OFFSET('Sanitation Data'!$H$10,0,10*ROW('Sanitation Data'!H68))),'Data Summary'!DG74="Yes"),OFFSET('Sanitation Data'!$H$10,0,10*ROW('Sanitation Data'!H68)),NA())</f>
        <v>#N/A</v>
      </c>
      <c r="AS74" s="98" t="e">
        <f ca="true">+IF(AND(ISNUMBER(OFFSET('Sanitation Data'!$H$11,0,10*ROW('Sanitation Data'!H68))),'Data Summary'!DH74="Yes"),OFFSET('Sanitation Data'!$H$11,0,10*ROW('Sanitation Data'!H68)),NA())</f>
        <v>#N/A</v>
      </c>
      <c r="AT74" s="98" t="e">
        <f ca="true">+IF(AND(ISNUMBER(OFFSET('Sanitation Data'!$H$12,0,10*ROW('Sanitation Data'!H68))),'Data Summary'!DI74="Yes"),OFFSET('Sanitation Data'!$H$12,0,10*ROW('Sanitation Data'!H68)),NA())</f>
        <v>#N/A</v>
      </c>
      <c r="AU74" s="98" t="e">
        <f ca="true">+IF(AND(ISNUMBER(OFFSET('Sanitation Data'!$I$4,0,10*ROW('Sanitation Data'!I68))),'Data Summary'!DJ74="Yes"),100-OFFSET('Sanitation Data'!$I$4,0,10*ROW('Sanitation Data'!I68)),NA())</f>
        <v>#N/A</v>
      </c>
      <c r="AV74" s="98" t="e">
        <f ca="true">+IF(AND(ISNUMBER(OFFSET('Sanitation Data'!$I$6,0,10*ROW('Sanitation Data'!I68))),'Data Summary'!DK74="Yes"),OFFSET('Sanitation Data'!$I$6,0,10*ROW('Sanitation Data'!I68)),NA())</f>
        <v>#N/A</v>
      </c>
      <c r="AW74" s="98" t="e">
        <f ca="true">+IF(AND(ISNUMBER(OFFSET('Sanitation Data'!$I$10,0,10*ROW('Sanitation Data'!I68))),'Data Summary'!DL74="Yes"),OFFSET('Sanitation Data'!$I$10,0,10*ROW('Sanitation Data'!I68)),NA())</f>
        <v>#N/A</v>
      </c>
      <c r="AX74" s="98" t="e">
        <f ca="true">+IF(AND(ISNUMBER(OFFSET('Sanitation Data'!$I$11,0,10*ROW('Sanitation Data'!I68))),'Data Summary'!DM74="Yes"),OFFSET('Sanitation Data'!$I$11,0,10*ROW('Sanitation Data'!I68)),NA())</f>
        <v>#N/A</v>
      </c>
      <c r="AY74" s="98" t="e">
        <f ca="true">+IF(AND(ISNUMBER(OFFSET('Sanitation Data'!$I$12,0,10*ROW('Sanitation Data'!I68))),'Data Summary'!DN74="Yes"),OFFSET('Sanitation Data'!$I$12,0,10*ROW('Sanitation Data'!I68)),NA())</f>
        <v>#N/A</v>
      </c>
      <c r="AZ74" s="99" t="e">
        <f ca="true">+IF(AND(ISNUMBER(OFFSET('Hygiene Data'!$D$5,0,10*ROW('Hygiene Data'!D68))),'Data Summary'!DO74="Yes"),OFFSET('Hygiene Data'!$D$5,0,10*ROW('Hygiene Data'!D68)),NA())</f>
        <v>#N/A</v>
      </c>
      <c r="BA74" s="99" t="e">
        <f ca="true">+IF(AND(ISNUMBER(OFFSET('Hygiene Data'!$D$7,0,10*ROW('Hygiene Data'!D68))),'Data Summary'!DP74="Yes"),OFFSET('Hygiene Data'!$D$7,0,10*ROW('Hygiene Data'!D68)),NA())</f>
        <v>#N/A</v>
      </c>
      <c r="BB74" s="99" t="e">
        <f ca="true">+IF(AND(ISNUMBER(OFFSET('Hygiene Data'!$D$9,0,10*ROW('Hygiene Data'!D68))),'Data Summary'!DQ74="Yes"),OFFSET('Hygiene Data'!$D$9,0,10*ROW('Hygiene Data'!D68)),NA())</f>
        <v>#N/A</v>
      </c>
      <c r="BC74" s="99" t="e">
        <f ca="true">+IF(AND(ISNUMBER(OFFSET('Hygiene Data'!$E$5,0,10*ROW('Hygiene Data'!E68))),'Data Summary'!DR74="Yes"),OFFSET('Hygiene Data'!$E$5,0,10*ROW('Hygiene Data'!E68)),NA())</f>
        <v>#N/A</v>
      </c>
      <c r="BD74" s="99" t="e">
        <f ca="true">+IF(AND(ISNUMBER(OFFSET('Hygiene Data'!$E$7,0,10*ROW('Hygiene Data'!E68))),'Data Summary'!DS74="Yes"),OFFSET('Hygiene Data'!$E$7,0,10*ROW('Hygiene Data'!E68)),NA())</f>
        <v>#N/A</v>
      </c>
      <c r="BE74" s="99" t="e">
        <f ca="true">+IF(AND(ISNUMBER(OFFSET('Hygiene Data'!$E$9,0,10*ROW('Hygiene Data'!E68))),'Data Summary'!DT74="Yes"),OFFSET('Hygiene Data'!$E$9,0,10*ROW('Hygiene Data'!E68)),NA())</f>
        <v>#N/A</v>
      </c>
      <c r="BF74" s="99" t="e">
        <f ca="true">+IF(AND(ISNUMBER(OFFSET('Hygiene Data'!$F$5,0,10*ROW('Hygiene Data'!F68))),'Data Summary'!DU74="Yes"),OFFSET('Hygiene Data'!$F$5,0,10*ROW('Hygiene Data'!F68)),NA())</f>
        <v>#N/A</v>
      </c>
      <c r="BG74" s="99" t="e">
        <f ca="true">+IF(AND(ISNUMBER(OFFSET('Hygiene Data'!$F$7,0,10*ROW('Hygiene Data'!F68))),'Data Summary'!DV74="Yes"),OFFSET('Hygiene Data'!$F$7,0,10*ROW('Hygiene Data'!F68)),NA())</f>
        <v>#N/A</v>
      </c>
      <c r="BH74" s="99" t="e">
        <f ca="true">+IF(AND(ISNUMBER(OFFSET('Hygiene Data'!$F$9,0,10*ROW('Hygiene Data'!F68))),'Data Summary'!DW74="Yes"),OFFSET('Hygiene Data'!$F$9,0,10*ROW('Hygiene Data'!F68)),NA())</f>
        <v>#N/A</v>
      </c>
      <c r="BI74" s="99" t="e">
        <f ca="true">+IF(AND(ISNUMBER(OFFSET('Hygiene Data'!$G$5,0,10*ROW('Hygiene Data'!G68))),'Data Summary'!DX74="Yes"),OFFSET('Hygiene Data'!$G$5,0,10*ROW('Hygiene Data'!G68)),NA())</f>
        <v>#N/A</v>
      </c>
      <c r="BJ74" s="99" t="e">
        <f ca="true">+IF(AND(ISNUMBER(OFFSET('Hygiene Data'!$G$7,0,10*ROW('Hygiene Data'!G68))),'Data Summary'!DY74="Yes"),OFFSET('Hygiene Data'!$G$7,0,10*ROW('Hygiene Data'!G68)),NA())</f>
        <v>#N/A</v>
      </c>
      <c r="BK74" s="99" t="e">
        <f ca="true">+IF(AND(ISNUMBER(OFFSET('Hygiene Data'!$G$9,0,10*ROW('Hygiene Data'!G68))),'Data Summary'!DZ74="Yes"),OFFSET('Hygiene Data'!$G$9,0,10*ROW('Hygiene Data'!G68)),NA())</f>
        <v>#N/A</v>
      </c>
      <c r="BL74" s="99" t="e">
        <f ca="true">+IF(AND(ISNUMBER(OFFSET('Hygiene Data'!$H$5,0,10*ROW('Hygiene Data'!H68))),'Data Summary'!EA74="Yes"),OFFSET('Hygiene Data'!$H$5,0,10*ROW('Hygiene Data'!H68)),NA())</f>
        <v>#N/A</v>
      </c>
      <c r="BM74" s="99" t="e">
        <f ca="true">+IF(AND(ISNUMBER(OFFSET('Hygiene Data'!$H$7,0,10*ROW('Hygiene Data'!H68))),'Data Summary'!EB74="Yes"),OFFSET('Hygiene Data'!$H$7,0,10*ROW('Hygiene Data'!H68)),NA())</f>
        <v>#N/A</v>
      </c>
      <c r="BN74" s="99" t="e">
        <f ca="true">+IF(AND(ISNUMBER(OFFSET('Hygiene Data'!$H$9,0,10*ROW('Hygiene Data'!H68))),'Data Summary'!EC74="Yes"),OFFSET('Hygiene Data'!$H$9,0,10*ROW('Hygiene Data'!H68)),NA())</f>
        <v>#N/A</v>
      </c>
      <c r="BO74" s="99" t="e">
        <f ca="true">+IF(AND(ISNUMBER(OFFSET('Hygiene Data'!$I$5,0,10*ROW('Hygiene Data'!I68))),'Data Summary'!ED74="Yes"),OFFSET('Hygiene Data'!$I$5,0,10*ROW('Hygiene Data'!I68)),NA())</f>
        <v>#N/A</v>
      </c>
      <c r="BP74" s="99" t="e">
        <f ca="true">+IF(AND(ISNUMBER(OFFSET('Hygiene Data'!$I$7,0,10*ROW('Hygiene Data'!I68))),'Data Summary'!EE74="Yes"),OFFSET('Hygiene Data'!$I$7,0,10*ROW('Hygiene Data'!I68)),NA())</f>
        <v>#N/A</v>
      </c>
      <c r="BQ74" s="99" t="e">
        <f ca="true">+IF(AND(ISNUMBER(OFFSET('Hygiene Data'!$I$9,0,10*ROW('Hygiene Data'!I68))),'Data Summary'!EF74="Yes"),OFFSET('Hygiene Data'!$I$9,0,10*ROW('Hygiene Data'!I68)),NA())</f>
        <v>#N/A</v>
      </c>
    </row>
    <row xmlns:x14ac="http://schemas.microsoft.com/office/spreadsheetml/2009/9/ac" r="75" x14ac:dyDescent="0.2">
      <c r="A75" s="363" t="e">
        <f ca="true">+RIGHT('Data Summary'!A75,LEN('Data Summary'!A75)-9)</f>
        <v>#VALUE!</v>
      </c>
      <c r="B75" s="38" t="str">
        <f ca="true">+IF(ISTEXT('Data Summary'!B75),'Data Summary'!B75,"")</f>
        <v/>
      </c>
      <c r="C75" s="361" t="e">
        <f ca="true">+VALUE('Data Summary'!C75)</f>
        <v>#VALUE!</v>
      </c>
      <c r="D75" s="97" t="e">
        <f ca="true">+IF(AND(ISNUMBER(OFFSET('Water Data'!$D$4,0,10*ROW('Water Data'!D69))),'Data Summary'!BS75="Yes"),100-OFFSET('Water Data'!$D$4,0,10*ROW('Water Data'!D69)),NA())</f>
        <v>#N/A</v>
      </c>
      <c r="E75" s="97" t="e">
        <f ca="true">+IF(AND(ISNUMBER(OFFSET('Water Data'!$D$6,0,10*ROW('Water Data'!D69))),'Data Summary'!BT75="Yes"),OFFSET('Water Data'!$D$6,0,10*ROW('Water Data'!D69)),NA())</f>
        <v>#N/A</v>
      </c>
      <c r="F75" s="97" t="e">
        <f ca="true">+IF(AND(ISNUMBER(OFFSET('Water Data'!$D$9,0,10*ROW('Water Data'!D69))),'Data Summary'!BU75="Yes"),OFFSET('Water Data'!$D$9,0,10*ROW('Water Data'!D69)),NA())</f>
        <v>#N/A</v>
      </c>
      <c r="G75" s="97" t="e">
        <f ca="true">+IF(AND(ISNUMBER(OFFSET('Water Data'!$E$4,0,10*ROW('Water Data'!E69))),'Data Summary'!BV75="Yes"),100-OFFSET('Water Data'!$E$4,0,10*ROW('Water Data'!E69)),NA())</f>
        <v>#N/A</v>
      </c>
      <c r="H75" s="97" t="e">
        <f ca="true">+IF(AND(ISNUMBER(OFFSET('Water Data'!$E$6,0,10*ROW('Water Data'!E69))),'Data Summary'!BW75="Yes"),OFFSET('Water Data'!$E$6,0,10*ROW('Water Data'!E69)),NA())</f>
        <v>#N/A</v>
      </c>
      <c r="I75" s="97" t="e">
        <f ca="true">+IF(AND(ISNUMBER(OFFSET('Water Data'!$E$9,0,10*ROW('Water Data'!E69))),'Data Summary'!BX75="Yes"),OFFSET('Water Data'!$E$9,0,10*ROW('Water Data'!E69)),NA())</f>
        <v>#N/A</v>
      </c>
      <c r="J75" s="97" t="e">
        <f ca="true">+IF(AND(ISNUMBER(OFFSET('Water Data'!$F$4,0,10*ROW('Water Data'!F69))),'Data Summary'!BY75="Yes"),100-OFFSET('Water Data'!$F$4,0,10*ROW('Water Data'!F69)),NA())</f>
        <v>#N/A</v>
      </c>
      <c r="K75" s="97" t="e">
        <f ca="true">+IF(AND(ISNUMBER(OFFSET('Water Data'!$F$6,0,10*ROW('Water Data'!F69))),'Data Summary'!BZ75="Yes"),OFFSET('Water Data'!$F$6,0,10*ROW('Water Data'!F69)),NA())</f>
        <v>#N/A</v>
      </c>
      <c r="L75" s="97" t="e">
        <f ca="true">+IF(AND(ISNUMBER(OFFSET('Water Data'!$F$9,0,10*ROW('Water Data'!F69))),'Data Summary'!CA75="Yes"),OFFSET('Water Data'!$F$9,0,10*ROW('Water Data'!F69)),NA())</f>
        <v>#N/A</v>
      </c>
      <c r="M75" s="97" t="e">
        <f ca="true">+IF(AND(ISNUMBER(OFFSET('Water Data'!$G$4,0,10*ROW('Water Data'!G69))),'Data Summary'!CB75="Yes"),100-OFFSET('Water Data'!$G$4,0,10*ROW('Water Data'!G69)),NA())</f>
        <v>#N/A</v>
      </c>
      <c r="N75" s="97" t="e">
        <f ca="true">+IF(AND(ISNUMBER(OFFSET('Water Data'!$G$6,0,10*ROW('Water Data'!G69))),'Data Summary'!CC75="Yes"),OFFSET('Water Data'!$G$6,0,10*ROW('Water Data'!G69)),NA())</f>
        <v>#N/A</v>
      </c>
      <c r="O75" s="97" t="e">
        <f ca="true">+IF(AND(ISNUMBER(OFFSET('Water Data'!$G$9,0,10*ROW('Water Data'!G69))),'Data Summary'!CD75="Yes"),OFFSET('Water Data'!$G$9,0,10*ROW('Water Data'!G69)),NA())</f>
        <v>#N/A</v>
      </c>
      <c r="P75" s="97" t="e">
        <f ca="true">+IF(AND(ISNUMBER(OFFSET('Water Data'!$H$4,0,10*ROW('Water Data'!H69))),'Data Summary'!CE75="Yes"),100-OFFSET('Water Data'!$H$4,0,10*ROW('Water Data'!H69)),NA())</f>
        <v>#N/A</v>
      </c>
      <c r="Q75" s="97" t="e">
        <f ca="true">+IF(AND(ISNUMBER(OFFSET('Water Data'!$H$6,0,10*ROW('Water Data'!H69))),'Data Summary'!CF75="Yes"),OFFSET('Water Data'!$H$6,0,10*ROW('Water Data'!H69)),NA())</f>
        <v>#N/A</v>
      </c>
      <c r="R75" s="97" t="e">
        <f ca="true">+IF(AND(ISNUMBER(OFFSET('Water Data'!$H$9,0,10*ROW('Water Data'!H69))),'Data Summary'!CG75="Yes"),OFFSET('Water Data'!$H$9,0,10*ROW('Water Data'!H69)),NA())</f>
        <v>#N/A</v>
      </c>
      <c r="S75" s="97" t="e">
        <f ca="true">+IF(AND(ISNUMBER(OFFSET('Water Data'!$I$4,0,10*ROW('Water Data'!I69))),'Data Summary'!CH75="Yes"),100-OFFSET('Water Data'!$I$4,0,10*ROW('Water Data'!I69)),NA())</f>
        <v>#N/A</v>
      </c>
      <c r="T75" s="97" t="e">
        <f ca="true">+IF(AND(ISNUMBER(OFFSET('Water Data'!$I$6,0,10*ROW('Water Data'!I69))),'Data Summary'!CI75="Yes"),OFFSET('Water Data'!$I$6,0,10*ROW('Water Data'!I69)),NA())</f>
        <v>#N/A</v>
      </c>
      <c r="U75" s="97" t="e">
        <f ca="true">+IF(AND(ISNUMBER(OFFSET('Water Data'!$I$9,0,10*ROW('Water Data'!I69))),'Data Summary'!CJ75="Yes"),OFFSET('Water Data'!$I$9,0,10*ROW('Water Data'!I69)),NA())</f>
        <v>#N/A</v>
      </c>
      <c r="V75" s="98" t="e">
        <f ca="true">+IF(AND(ISNUMBER(OFFSET('Sanitation Data'!$D$4,0,10*ROW('Sanitation Data'!D69))),'Data Summary'!CK75="Yes"),100-OFFSET('Sanitation Data'!$D$4,0,10*ROW('Sanitation Data'!D69)),NA())</f>
        <v>#N/A</v>
      </c>
      <c r="W75" s="98" t="e">
        <f ca="true">+IF(AND(ISNUMBER(OFFSET('Sanitation Data'!$D$6,0,10*ROW('Sanitation Data'!D69))),'Data Summary'!CL75="Yes"),OFFSET('Sanitation Data'!$D$6,0,10*ROW('Sanitation Data'!D69)),NA())</f>
        <v>#N/A</v>
      </c>
      <c r="X75" s="98" t="e">
        <f ca="true">+IF(AND(ISNUMBER(OFFSET('Sanitation Data'!$D$10,0,10*ROW('Sanitation Data'!D69))),'Data Summary'!CM75="Yes"),OFFSET('Sanitation Data'!$D$10,0,10*ROW('Sanitation Data'!D69)),NA())</f>
        <v>#N/A</v>
      </c>
      <c r="Y75" s="98" t="e">
        <f ca="true">+IF(AND(ISNUMBER(OFFSET('Sanitation Data'!$D$11,0,10*ROW('Sanitation Data'!D69))),'Data Summary'!CN75="Yes"),OFFSET('Sanitation Data'!$D$11,0,10*ROW('Sanitation Data'!D69)),NA())</f>
        <v>#N/A</v>
      </c>
      <c r="Z75" s="98" t="e">
        <f ca="true">+IF(AND(ISNUMBER(OFFSET('Sanitation Data'!$D$12,0,10*ROW('Sanitation Data'!D69))),'Data Summary'!CO75="Yes"),OFFSET('Sanitation Data'!$D$12,0,10*ROW('Sanitation Data'!D69)),NA())</f>
        <v>#N/A</v>
      </c>
      <c r="AA75" s="98" t="e">
        <f ca="true">+IF(AND(ISNUMBER(OFFSET('Sanitation Data'!$E$4,0,10*ROW('Sanitation Data'!E69))),'Data Summary'!CP75="Yes"),100-OFFSET('Sanitation Data'!$E$4,0,10*ROW('Sanitation Data'!E69)),NA())</f>
        <v>#N/A</v>
      </c>
      <c r="AB75" s="98" t="e">
        <f ca="true">+IF(AND(ISNUMBER(OFFSET('Sanitation Data'!$E$6,0,10*ROW('Sanitation Data'!E69))),'Data Summary'!CQ75="Yes"),OFFSET('Sanitation Data'!$E$6,0,10*ROW('Sanitation Data'!E69)),NA())</f>
        <v>#N/A</v>
      </c>
      <c r="AC75" s="98" t="e">
        <f ca="true">+IF(AND(ISNUMBER(OFFSET('Sanitation Data'!$E$10,0,10*ROW('Sanitation Data'!E69))),'Data Summary'!CR75="Yes"),OFFSET('Sanitation Data'!$E$10,0,10*ROW('Sanitation Data'!E69)),NA())</f>
        <v>#N/A</v>
      </c>
      <c r="AD75" s="98" t="e">
        <f ca="true">+IF(AND(ISNUMBER(OFFSET('Sanitation Data'!$E$11,0,10*ROW('Sanitation Data'!E69))),'Data Summary'!CS75="Yes"),OFFSET('Sanitation Data'!$E$11,0,10*ROW('Sanitation Data'!E69)),NA())</f>
        <v>#N/A</v>
      </c>
      <c r="AE75" s="98" t="e">
        <f ca="true">+IF(AND(ISNUMBER(OFFSET('Sanitation Data'!$E$12,0,10*ROW('Sanitation Data'!E69))),'Data Summary'!CT75="Yes"),OFFSET('Sanitation Data'!$E$12,0,10*ROW('Sanitation Data'!E69)),NA())</f>
        <v>#N/A</v>
      </c>
      <c r="AF75" s="98" t="e">
        <f ca="true">+IF(AND(ISNUMBER(OFFSET('Sanitation Data'!$F$4,0,10*ROW('Sanitation Data'!F69))),'Data Summary'!CU75="Yes"),100-OFFSET('Sanitation Data'!$F$4,0,10*ROW('Sanitation Data'!F69)),NA())</f>
        <v>#N/A</v>
      </c>
      <c r="AG75" s="98" t="e">
        <f ca="true">+IF(AND(ISNUMBER(OFFSET('Sanitation Data'!$F$6,0,10*ROW('Sanitation Data'!F69))),'Data Summary'!CV75="Yes"),OFFSET('Sanitation Data'!$F$6,0,10*ROW('Sanitation Data'!F69)),NA())</f>
        <v>#N/A</v>
      </c>
      <c r="AH75" s="98" t="e">
        <f ca="true">+IF(AND(ISNUMBER(OFFSET('Sanitation Data'!$F$10,0,10*ROW('Sanitation Data'!F69))),'Data Summary'!CW75="Yes"),OFFSET('Sanitation Data'!$F$10,0,10*ROW('Sanitation Data'!F69)),NA())</f>
        <v>#N/A</v>
      </c>
      <c r="AI75" s="98" t="e">
        <f ca="true">+IF(AND(ISNUMBER(OFFSET('Sanitation Data'!$F$11,0,10*ROW('Sanitation Data'!F69))),'Data Summary'!CX75="Yes"),OFFSET('Sanitation Data'!$F$11,0,10*ROW('Sanitation Data'!F69)),NA())</f>
        <v>#N/A</v>
      </c>
      <c r="AJ75" s="98" t="e">
        <f ca="true">+IF(AND(ISNUMBER(OFFSET('Sanitation Data'!$F$12,0,10*ROW('Sanitation Data'!F69))),'Data Summary'!CY75="Yes"),OFFSET('Sanitation Data'!$F$12,0,10*ROW('Sanitation Data'!F69)),NA())</f>
        <v>#N/A</v>
      </c>
      <c r="AK75" s="98" t="e">
        <f ca="true">+IF(AND(ISNUMBER(OFFSET('Sanitation Data'!$G$4,0,10*ROW('Sanitation Data'!G69))),'Data Summary'!CZ75="Yes"),100-OFFSET('Sanitation Data'!$G$4,0,10*ROW('Sanitation Data'!G69)),NA())</f>
        <v>#N/A</v>
      </c>
      <c r="AL75" s="98" t="e">
        <f ca="true">+IF(AND(ISNUMBER(OFFSET('Sanitation Data'!$G$6,0,10*ROW('Sanitation Data'!G69))),'Data Summary'!DA75="Yes"),OFFSET('Sanitation Data'!$G$6,0,10*ROW('Sanitation Data'!G69)),NA())</f>
        <v>#N/A</v>
      </c>
      <c r="AM75" s="98" t="e">
        <f ca="true">+IF(AND(ISNUMBER(OFFSET('Sanitation Data'!$G$10,0,10*ROW('Sanitation Data'!G69))),'Data Summary'!DB75="Yes"),OFFSET('Sanitation Data'!$G$10,0,10*ROW('Sanitation Data'!G69)),NA())</f>
        <v>#N/A</v>
      </c>
      <c r="AN75" s="98" t="e">
        <f ca="true">+IF(AND(ISNUMBER(OFFSET('Sanitation Data'!$G$11,0,10*ROW('Sanitation Data'!G69))),'Data Summary'!DC75="Yes"),OFFSET('Sanitation Data'!$G$11,0,10*ROW('Sanitation Data'!G69)),NA())</f>
        <v>#N/A</v>
      </c>
      <c r="AO75" s="98" t="e">
        <f ca="true">+IF(AND(ISNUMBER(OFFSET('Sanitation Data'!$G$12,0,10*ROW('Sanitation Data'!G69))),'Data Summary'!DD75="Yes"),OFFSET('Sanitation Data'!$G$12,0,10*ROW('Sanitation Data'!G69)),NA())</f>
        <v>#N/A</v>
      </c>
      <c r="AP75" s="98" t="e">
        <f ca="true">+IF(AND(ISNUMBER(OFFSET('Sanitation Data'!$H$4,0,10*ROW('Sanitation Data'!H69))),'Data Summary'!DE75="Yes"),100-OFFSET('Sanitation Data'!$H$4,0,10*ROW('Sanitation Data'!H69)),NA())</f>
        <v>#N/A</v>
      </c>
      <c r="AQ75" s="98" t="e">
        <f ca="true">+IF(AND(ISNUMBER(OFFSET('Sanitation Data'!$H$6,0,10*ROW('Sanitation Data'!H69))),'Data Summary'!DF75="Yes"),OFFSET('Sanitation Data'!$H$6,0,10*ROW('Sanitation Data'!H69)),NA())</f>
        <v>#N/A</v>
      </c>
      <c r="AR75" s="98" t="e">
        <f ca="true">+IF(AND(ISNUMBER(OFFSET('Sanitation Data'!$H$10,0,10*ROW('Sanitation Data'!H69))),'Data Summary'!DG75="Yes"),OFFSET('Sanitation Data'!$H$10,0,10*ROW('Sanitation Data'!H69)),NA())</f>
        <v>#N/A</v>
      </c>
      <c r="AS75" s="98" t="e">
        <f ca="true">+IF(AND(ISNUMBER(OFFSET('Sanitation Data'!$H$11,0,10*ROW('Sanitation Data'!H69))),'Data Summary'!DH75="Yes"),OFFSET('Sanitation Data'!$H$11,0,10*ROW('Sanitation Data'!H69)),NA())</f>
        <v>#N/A</v>
      </c>
      <c r="AT75" s="98" t="e">
        <f ca="true">+IF(AND(ISNUMBER(OFFSET('Sanitation Data'!$H$12,0,10*ROW('Sanitation Data'!H69))),'Data Summary'!DI75="Yes"),OFFSET('Sanitation Data'!$H$12,0,10*ROW('Sanitation Data'!H69)),NA())</f>
        <v>#N/A</v>
      </c>
      <c r="AU75" s="98" t="e">
        <f ca="true">+IF(AND(ISNUMBER(OFFSET('Sanitation Data'!$I$4,0,10*ROW('Sanitation Data'!I69))),'Data Summary'!DJ75="Yes"),100-OFFSET('Sanitation Data'!$I$4,0,10*ROW('Sanitation Data'!I69)),NA())</f>
        <v>#N/A</v>
      </c>
      <c r="AV75" s="98" t="e">
        <f ca="true">+IF(AND(ISNUMBER(OFFSET('Sanitation Data'!$I$6,0,10*ROW('Sanitation Data'!I69))),'Data Summary'!DK75="Yes"),OFFSET('Sanitation Data'!$I$6,0,10*ROW('Sanitation Data'!I69)),NA())</f>
        <v>#N/A</v>
      </c>
      <c r="AW75" s="98" t="e">
        <f ca="true">+IF(AND(ISNUMBER(OFFSET('Sanitation Data'!$I$10,0,10*ROW('Sanitation Data'!I69))),'Data Summary'!DL75="Yes"),OFFSET('Sanitation Data'!$I$10,0,10*ROW('Sanitation Data'!I69)),NA())</f>
        <v>#N/A</v>
      </c>
      <c r="AX75" s="98" t="e">
        <f ca="true">+IF(AND(ISNUMBER(OFFSET('Sanitation Data'!$I$11,0,10*ROW('Sanitation Data'!I69))),'Data Summary'!DM75="Yes"),OFFSET('Sanitation Data'!$I$11,0,10*ROW('Sanitation Data'!I69)),NA())</f>
        <v>#N/A</v>
      </c>
      <c r="AY75" s="98" t="e">
        <f ca="true">+IF(AND(ISNUMBER(OFFSET('Sanitation Data'!$I$12,0,10*ROW('Sanitation Data'!I69))),'Data Summary'!DN75="Yes"),OFFSET('Sanitation Data'!$I$12,0,10*ROW('Sanitation Data'!I69)),NA())</f>
        <v>#N/A</v>
      </c>
      <c r="AZ75" s="99" t="e">
        <f ca="true">+IF(AND(ISNUMBER(OFFSET('Hygiene Data'!$D$5,0,10*ROW('Hygiene Data'!D69))),'Data Summary'!DO75="Yes"),OFFSET('Hygiene Data'!$D$5,0,10*ROW('Hygiene Data'!D69)),NA())</f>
        <v>#N/A</v>
      </c>
      <c r="BA75" s="99" t="e">
        <f ca="true">+IF(AND(ISNUMBER(OFFSET('Hygiene Data'!$D$7,0,10*ROW('Hygiene Data'!D69))),'Data Summary'!DP75="Yes"),OFFSET('Hygiene Data'!$D$7,0,10*ROW('Hygiene Data'!D69)),NA())</f>
        <v>#N/A</v>
      </c>
      <c r="BB75" s="99" t="e">
        <f ca="true">+IF(AND(ISNUMBER(OFFSET('Hygiene Data'!$D$9,0,10*ROW('Hygiene Data'!D69))),'Data Summary'!DQ75="Yes"),OFFSET('Hygiene Data'!$D$9,0,10*ROW('Hygiene Data'!D69)),NA())</f>
        <v>#N/A</v>
      </c>
      <c r="BC75" s="99" t="e">
        <f ca="true">+IF(AND(ISNUMBER(OFFSET('Hygiene Data'!$E$5,0,10*ROW('Hygiene Data'!E69))),'Data Summary'!DR75="Yes"),OFFSET('Hygiene Data'!$E$5,0,10*ROW('Hygiene Data'!E69)),NA())</f>
        <v>#N/A</v>
      </c>
      <c r="BD75" s="99" t="e">
        <f ca="true">+IF(AND(ISNUMBER(OFFSET('Hygiene Data'!$E$7,0,10*ROW('Hygiene Data'!E69))),'Data Summary'!DS75="Yes"),OFFSET('Hygiene Data'!$E$7,0,10*ROW('Hygiene Data'!E69)),NA())</f>
        <v>#N/A</v>
      </c>
      <c r="BE75" s="99" t="e">
        <f ca="true">+IF(AND(ISNUMBER(OFFSET('Hygiene Data'!$E$9,0,10*ROW('Hygiene Data'!E69))),'Data Summary'!DT75="Yes"),OFFSET('Hygiene Data'!$E$9,0,10*ROW('Hygiene Data'!E69)),NA())</f>
        <v>#N/A</v>
      </c>
      <c r="BF75" s="99" t="e">
        <f ca="true">+IF(AND(ISNUMBER(OFFSET('Hygiene Data'!$F$5,0,10*ROW('Hygiene Data'!F69))),'Data Summary'!DU75="Yes"),OFFSET('Hygiene Data'!$F$5,0,10*ROW('Hygiene Data'!F69)),NA())</f>
        <v>#N/A</v>
      </c>
      <c r="BG75" s="99" t="e">
        <f ca="true">+IF(AND(ISNUMBER(OFFSET('Hygiene Data'!$F$7,0,10*ROW('Hygiene Data'!F69))),'Data Summary'!DV75="Yes"),OFFSET('Hygiene Data'!$F$7,0,10*ROW('Hygiene Data'!F69)),NA())</f>
        <v>#N/A</v>
      </c>
      <c r="BH75" s="99" t="e">
        <f ca="true">+IF(AND(ISNUMBER(OFFSET('Hygiene Data'!$F$9,0,10*ROW('Hygiene Data'!F69))),'Data Summary'!DW75="Yes"),OFFSET('Hygiene Data'!$F$9,0,10*ROW('Hygiene Data'!F69)),NA())</f>
        <v>#N/A</v>
      </c>
      <c r="BI75" s="99" t="e">
        <f ca="true">+IF(AND(ISNUMBER(OFFSET('Hygiene Data'!$G$5,0,10*ROW('Hygiene Data'!G69))),'Data Summary'!DX75="Yes"),OFFSET('Hygiene Data'!$G$5,0,10*ROW('Hygiene Data'!G69)),NA())</f>
        <v>#N/A</v>
      </c>
      <c r="BJ75" s="99" t="e">
        <f ca="true">+IF(AND(ISNUMBER(OFFSET('Hygiene Data'!$G$7,0,10*ROW('Hygiene Data'!G69))),'Data Summary'!DY75="Yes"),OFFSET('Hygiene Data'!$G$7,0,10*ROW('Hygiene Data'!G69)),NA())</f>
        <v>#N/A</v>
      </c>
      <c r="BK75" s="99" t="e">
        <f ca="true">+IF(AND(ISNUMBER(OFFSET('Hygiene Data'!$G$9,0,10*ROW('Hygiene Data'!G69))),'Data Summary'!DZ75="Yes"),OFFSET('Hygiene Data'!$G$9,0,10*ROW('Hygiene Data'!G69)),NA())</f>
        <v>#N/A</v>
      </c>
      <c r="BL75" s="99" t="e">
        <f ca="true">+IF(AND(ISNUMBER(OFFSET('Hygiene Data'!$H$5,0,10*ROW('Hygiene Data'!H69))),'Data Summary'!EA75="Yes"),OFFSET('Hygiene Data'!$H$5,0,10*ROW('Hygiene Data'!H69)),NA())</f>
        <v>#N/A</v>
      </c>
      <c r="BM75" s="99" t="e">
        <f ca="true">+IF(AND(ISNUMBER(OFFSET('Hygiene Data'!$H$7,0,10*ROW('Hygiene Data'!H69))),'Data Summary'!EB75="Yes"),OFFSET('Hygiene Data'!$H$7,0,10*ROW('Hygiene Data'!H69)),NA())</f>
        <v>#N/A</v>
      </c>
      <c r="BN75" s="99" t="e">
        <f ca="true">+IF(AND(ISNUMBER(OFFSET('Hygiene Data'!$H$9,0,10*ROW('Hygiene Data'!H69))),'Data Summary'!EC75="Yes"),OFFSET('Hygiene Data'!$H$9,0,10*ROW('Hygiene Data'!H69)),NA())</f>
        <v>#N/A</v>
      </c>
      <c r="BO75" s="99" t="e">
        <f ca="true">+IF(AND(ISNUMBER(OFFSET('Hygiene Data'!$I$5,0,10*ROW('Hygiene Data'!I69))),'Data Summary'!ED75="Yes"),OFFSET('Hygiene Data'!$I$5,0,10*ROW('Hygiene Data'!I69)),NA())</f>
        <v>#N/A</v>
      </c>
      <c r="BP75" s="99" t="e">
        <f ca="true">+IF(AND(ISNUMBER(OFFSET('Hygiene Data'!$I$7,0,10*ROW('Hygiene Data'!I69))),'Data Summary'!EE75="Yes"),OFFSET('Hygiene Data'!$I$7,0,10*ROW('Hygiene Data'!I69)),NA())</f>
        <v>#N/A</v>
      </c>
      <c r="BQ75" s="99" t="e">
        <f ca="true">+IF(AND(ISNUMBER(OFFSET('Hygiene Data'!$I$9,0,10*ROW('Hygiene Data'!I69))),'Data Summary'!EF75="Yes"),OFFSET('Hygiene Data'!$I$9,0,10*ROW('Hygiene Data'!I69)),NA())</f>
        <v>#N/A</v>
      </c>
    </row>
    <row xmlns:x14ac="http://schemas.microsoft.com/office/spreadsheetml/2009/9/ac" r="76" x14ac:dyDescent="0.2">
      <c r="A76" s="363" t="e">
        <f ca="true">+RIGHT('Data Summary'!A76,LEN('Data Summary'!A76)-9)</f>
        <v>#VALUE!</v>
      </c>
      <c r="B76" s="38" t="str">
        <f ca="true">+IF(ISTEXT('Data Summary'!B76),'Data Summary'!B76,"")</f>
        <v/>
      </c>
      <c r="C76" s="361" t="e">
        <f ca="true">+VALUE('Data Summary'!C76)</f>
        <v>#VALUE!</v>
      </c>
      <c r="D76" s="97" t="e">
        <f ca="true">+IF(AND(ISNUMBER(OFFSET('Water Data'!$D$4,0,10*ROW('Water Data'!D70))),'Data Summary'!BS76="Yes"),100-OFFSET('Water Data'!$D$4,0,10*ROW('Water Data'!D70)),NA())</f>
        <v>#N/A</v>
      </c>
      <c r="E76" s="97" t="e">
        <f ca="true">+IF(AND(ISNUMBER(OFFSET('Water Data'!$D$6,0,10*ROW('Water Data'!D70))),'Data Summary'!BT76="Yes"),OFFSET('Water Data'!$D$6,0,10*ROW('Water Data'!D70)),NA())</f>
        <v>#N/A</v>
      </c>
      <c r="F76" s="97" t="e">
        <f ca="true">+IF(AND(ISNUMBER(OFFSET('Water Data'!$D$9,0,10*ROW('Water Data'!D70))),'Data Summary'!BU76="Yes"),OFFSET('Water Data'!$D$9,0,10*ROW('Water Data'!D70)),NA())</f>
        <v>#N/A</v>
      </c>
      <c r="G76" s="97" t="e">
        <f ca="true">+IF(AND(ISNUMBER(OFFSET('Water Data'!$E$4,0,10*ROW('Water Data'!E70))),'Data Summary'!BV76="Yes"),100-OFFSET('Water Data'!$E$4,0,10*ROW('Water Data'!E70)),NA())</f>
        <v>#N/A</v>
      </c>
      <c r="H76" s="97" t="e">
        <f ca="true">+IF(AND(ISNUMBER(OFFSET('Water Data'!$E$6,0,10*ROW('Water Data'!E70))),'Data Summary'!BW76="Yes"),OFFSET('Water Data'!$E$6,0,10*ROW('Water Data'!E70)),NA())</f>
        <v>#N/A</v>
      </c>
      <c r="I76" s="97" t="e">
        <f ca="true">+IF(AND(ISNUMBER(OFFSET('Water Data'!$E$9,0,10*ROW('Water Data'!E70))),'Data Summary'!BX76="Yes"),OFFSET('Water Data'!$E$9,0,10*ROW('Water Data'!E70)),NA())</f>
        <v>#N/A</v>
      </c>
      <c r="J76" s="97" t="e">
        <f ca="true">+IF(AND(ISNUMBER(OFFSET('Water Data'!$F$4,0,10*ROW('Water Data'!F70))),'Data Summary'!BY76="Yes"),100-OFFSET('Water Data'!$F$4,0,10*ROW('Water Data'!F70)),NA())</f>
        <v>#N/A</v>
      </c>
      <c r="K76" s="97" t="e">
        <f ca="true">+IF(AND(ISNUMBER(OFFSET('Water Data'!$F$6,0,10*ROW('Water Data'!F70))),'Data Summary'!BZ76="Yes"),OFFSET('Water Data'!$F$6,0,10*ROW('Water Data'!F70)),NA())</f>
        <v>#N/A</v>
      </c>
      <c r="L76" s="97" t="e">
        <f ca="true">+IF(AND(ISNUMBER(OFFSET('Water Data'!$F$9,0,10*ROW('Water Data'!F70))),'Data Summary'!CA76="Yes"),OFFSET('Water Data'!$F$9,0,10*ROW('Water Data'!F70)),NA())</f>
        <v>#N/A</v>
      </c>
      <c r="M76" s="97" t="e">
        <f ca="true">+IF(AND(ISNUMBER(OFFSET('Water Data'!$G$4,0,10*ROW('Water Data'!G70))),'Data Summary'!CB76="Yes"),100-OFFSET('Water Data'!$G$4,0,10*ROW('Water Data'!G70)),NA())</f>
        <v>#N/A</v>
      </c>
      <c r="N76" s="97" t="e">
        <f ca="true">+IF(AND(ISNUMBER(OFFSET('Water Data'!$G$6,0,10*ROW('Water Data'!G70))),'Data Summary'!CC76="Yes"),OFFSET('Water Data'!$G$6,0,10*ROW('Water Data'!G70)),NA())</f>
        <v>#N/A</v>
      </c>
      <c r="O76" s="97" t="e">
        <f ca="true">+IF(AND(ISNUMBER(OFFSET('Water Data'!$G$9,0,10*ROW('Water Data'!G70))),'Data Summary'!CD76="Yes"),OFFSET('Water Data'!$G$9,0,10*ROW('Water Data'!G70)),NA())</f>
        <v>#N/A</v>
      </c>
      <c r="P76" s="97" t="e">
        <f ca="true">+IF(AND(ISNUMBER(OFFSET('Water Data'!$H$4,0,10*ROW('Water Data'!H70))),'Data Summary'!CE76="Yes"),100-OFFSET('Water Data'!$H$4,0,10*ROW('Water Data'!H70)),NA())</f>
        <v>#N/A</v>
      </c>
      <c r="Q76" s="97" t="e">
        <f ca="true">+IF(AND(ISNUMBER(OFFSET('Water Data'!$H$6,0,10*ROW('Water Data'!H70))),'Data Summary'!CF76="Yes"),OFFSET('Water Data'!$H$6,0,10*ROW('Water Data'!H70)),NA())</f>
        <v>#N/A</v>
      </c>
      <c r="R76" s="97" t="e">
        <f ca="true">+IF(AND(ISNUMBER(OFFSET('Water Data'!$H$9,0,10*ROW('Water Data'!H70))),'Data Summary'!CG76="Yes"),OFFSET('Water Data'!$H$9,0,10*ROW('Water Data'!H70)),NA())</f>
        <v>#N/A</v>
      </c>
      <c r="S76" s="97" t="e">
        <f ca="true">+IF(AND(ISNUMBER(OFFSET('Water Data'!$I$4,0,10*ROW('Water Data'!I70))),'Data Summary'!CH76="Yes"),100-OFFSET('Water Data'!$I$4,0,10*ROW('Water Data'!I70)),NA())</f>
        <v>#N/A</v>
      </c>
      <c r="T76" s="97" t="e">
        <f ca="true">+IF(AND(ISNUMBER(OFFSET('Water Data'!$I$6,0,10*ROW('Water Data'!I70))),'Data Summary'!CI76="Yes"),OFFSET('Water Data'!$I$6,0,10*ROW('Water Data'!I70)),NA())</f>
        <v>#N/A</v>
      </c>
      <c r="U76" s="97" t="e">
        <f ca="true">+IF(AND(ISNUMBER(OFFSET('Water Data'!$I$9,0,10*ROW('Water Data'!I70))),'Data Summary'!CJ76="Yes"),OFFSET('Water Data'!$I$9,0,10*ROW('Water Data'!I70)),NA())</f>
        <v>#N/A</v>
      </c>
      <c r="V76" s="98" t="e">
        <f ca="true">+IF(AND(ISNUMBER(OFFSET('Sanitation Data'!$D$4,0,10*ROW('Sanitation Data'!D70))),'Data Summary'!CK76="Yes"),100-OFFSET('Sanitation Data'!$D$4,0,10*ROW('Sanitation Data'!D70)),NA())</f>
        <v>#N/A</v>
      </c>
      <c r="W76" s="98" t="e">
        <f ca="true">+IF(AND(ISNUMBER(OFFSET('Sanitation Data'!$D$6,0,10*ROW('Sanitation Data'!D70))),'Data Summary'!CL76="Yes"),OFFSET('Sanitation Data'!$D$6,0,10*ROW('Sanitation Data'!D70)),NA())</f>
        <v>#N/A</v>
      </c>
      <c r="X76" s="98" t="e">
        <f ca="true">+IF(AND(ISNUMBER(OFFSET('Sanitation Data'!$D$10,0,10*ROW('Sanitation Data'!D70))),'Data Summary'!CM76="Yes"),OFFSET('Sanitation Data'!$D$10,0,10*ROW('Sanitation Data'!D70)),NA())</f>
        <v>#N/A</v>
      </c>
      <c r="Y76" s="98" t="e">
        <f ca="true">+IF(AND(ISNUMBER(OFFSET('Sanitation Data'!$D$11,0,10*ROW('Sanitation Data'!D70))),'Data Summary'!CN76="Yes"),OFFSET('Sanitation Data'!$D$11,0,10*ROW('Sanitation Data'!D70)),NA())</f>
        <v>#N/A</v>
      </c>
      <c r="Z76" s="98" t="e">
        <f ca="true">+IF(AND(ISNUMBER(OFFSET('Sanitation Data'!$D$12,0,10*ROW('Sanitation Data'!D70))),'Data Summary'!CO76="Yes"),OFFSET('Sanitation Data'!$D$12,0,10*ROW('Sanitation Data'!D70)),NA())</f>
        <v>#N/A</v>
      </c>
      <c r="AA76" s="98" t="e">
        <f ca="true">+IF(AND(ISNUMBER(OFFSET('Sanitation Data'!$E$4,0,10*ROW('Sanitation Data'!E70))),'Data Summary'!CP76="Yes"),100-OFFSET('Sanitation Data'!$E$4,0,10*ROW('Sanitation Data'!E70)),NA())</f>
        <v>#N/A</v>
      </c>
      <c r="AB76" s="98" t="e">
        <f ca="true">+IF(AND(ISNUMBER(OFFSET('Sanitation Data'!$E$6,0,10*ROW('Sanitation Data'!E70))),'Data Summary'!CQ76="Yes"),OFFSET('Sanitation Data'!$E$6,0,10*ROW('Sanitation Data'!E70)),NA())</f>
        <v>#N/A</v>
      </c>
      <c r="AC76" s="98" t="e">
        <f ca="true">+IF(AND(ISNUMBER(OFFSET('Sanitation Data'!$E$10,0,10*ROW('Sanitation Data'!E70))),'Data Summary'!CR76="Yes"),OFFSET('Sanitation Data'!$E$10,0,10*ROW('Sanitation Data'!E70)),NA())</f>
        <v>#N/A</v>
      </c>
      <c r="AD76" s="98" t="e">
        <f ca="true">+IF(AND(ISNUMBER(OFFSET('Sanitation Data'!$E$11,0,10*ROW('Sanitation Data'!E70))),'Data Summary'!CS76="Yes"),OFFSET('Sanitation Data'!$E$11,0,10*ROW('Sanitation Data'!E70)),NA())</f>
        <v>#N/A</v>
      </c>
      <c r="AE76" s="98" t="e">
        <f ca="true">+IF(AND(ISNUMBER(OFFSET('Sanitation Data'!$E$12,0,10*ROW('Sanitation Data'!E70))),'Data Summary'!CT76="Yes"),OFFSET('Sanitation Data'!$E$12,0,10*ROW('Sanitation Data'!E70)),NA())</f>
        <v>#N/A</v>
      </c>
      <c r="AF76" s="98" t="e">
        <f ca="true">+IF(AND(ISNUMBER(OFFSET('Sanitation Data'!$F$4,0,10*ROW('Sanitation Data'!F70))),'Data Summary'!CU76="Yes"),100-OFFSET('Sanitation Data'!$F$4,0,10*ROW('Sanitation Data'!F70)),NA())</f>
        <v>#N/A</v>
      </c>
      <c r="AG76" s="98" t="e">
        <f ca="true">+IF(AND(ISNUMBER(OFFSET('Sanitation Data'!$F$6,0,10*ROW('Sanitation Data'!F70))),'Data Summary'!CV76="Yes"),OFFSET('Sanitation Data'!$F$6,0,10*ROW('Sanitation Data'!F70)),NA())</f>
        <v>#N/A</v>
      </c>
      <c r="AH76" s="98" t="e">
        <f ca="true">+IF(AND(ISNUMBER(OFFSET('Sanitation Data'!$F$10,0,10*ROW('Sanitation Data'!F70))),'Data Summary'!CW76="Yes"),OFFSET('Sanitation Data'!$F$10,0,10*ROW('Sanitation Data'!F70)),NA())</f>
        <v>#N/A</v>
      </c>
      <c r="AI76" s="98" t="e">
        <f ca="true">+IF(AND(ISNUMBER(OFFSET('Sanitation Data'!$F$11,0,10*ROW('Sanitation Data'!F70))),'Data Summary'!CX76="Yes"),OFFSET('Sanitation Data'!$F$11,0,10*ROW('Sanitation Data'!F70)),NA())</f>
        <v>#N/A</v>
      </c>
      <c r="AJ76" s="98" t="e">
        <f ca="true">+IF(AND(ISNUMBER(OFFSET('Sanitation Data'!$F$12,0,10*ROW('Sanitation Data'!F70))),'Data Summary'!CY76="Yes"),OFFSET('Sanitation Data'!$F$12,0,10*ROW('Sanitation Data'!F70)),NA())</f>
        <v>#N/A</v>
      </c>
      <c r="AK76" s="98" t="e">
        <f ca="true">+IF(AND(ISNUMBER(OFFSET('Sanitation Data'!$G$4,0,10*ROW('Sanitation Data'!G70))),'Data Summary'!CZ76="Yes"),100-OFFSET('Sanitation Data'!$G$4,0,10*ROW('Sanitation Data'!G70)),NA())</f>
        <v>#N/A</v>
      </c>
      <c r="AL76" s="98" t="e">
        <f ca="true">+IF(AND(ISNUMBER(OFFSET('Sanitation Data'!$G$6,0,10*ROW('Sanitation Data'!G70))),'Data Summary'!DA76="Yes"),OFFSET('Sanitation Data'!$G$6,0,10*ROW('Sanitation Data'!G70)),NA())</f>
        <v>#N/A</v>
      </c>
      <c r="AM76" s="98" t="e">
        <f ca="true">+IF(AND(ISNUMBER(OFFSET('Sanitation Data'!$G$10,0,10*ROW('Sanitation Data'!G70))),'Data Summary'!DB76="Yes"),OFFSET('Sanitation Data'!$G$10,0,10*ROW('Sanitation Data'!G70)),NA())</f>
        <v>#N/A</v>
      </c>
      <c r="AN76" s="98" t="e">
        <f ca="true">+IF(AND(ISNUMBER(OFFSET('Sanitation Data'!$G$11,0,10*ROW('Sanitation Data'!G70))),'Data Summary'!DC76="Yes"),OFFSET('Sanitation Data'!$G$11,0,10*ROW('Sanitation Data'!G70)),NA())</f>
        <v>#N/A</v>
      </c>
      <c r="AO76" s="98" t="e">
        <f ca="true">+IF(AND(ISNUMBER(OFFSET('Sanitation Data'!$G$12,0,10*ROW('Sanitation Data'!G70))),'Data Summary'!DD76="Yes"),OFFSET('Sanitation Data'!$G$12,0,10*ROW('Sanitation Data'!G70)),NA())</f>
        <v>#N/A</v>
      </c>
      <c r="AP76" s="98" t="e">
        <f ca="true">+IF(AND(ISNUMBER(OFFSET('Sanitation Data'!$H$4,0,10*ROW('Sanitation Data'!H70))),'Data Summary'!DE76="Yes"),100-OFFSET('Sanitation Data'!$H$4,0,10*ROW('Sanitation Data'!H70)),NA())</f>
        <v>#N/A</v>
      </c>
      <c r="AQ76" s="98" t="e">
        <f ca="true">+IF(AND(ISNUMBER(OFFSET('Sanitation Data'!$H$6,0,10*ROW('Sanitation Data'!H70))),'Data Summary'!DF76="Yes"),OFFSET('Sanitation Data'!$H$6,0,10*ROW('Sanitation Data'!H70)),NA())</f>
        <v>#N/A</v>
      </c>
      <c r="AR76" s="98" t="e">
        <f ca="true">+IF(AND(ISNUMBER(OFFSET('Sanitation Data'!$H$10,0,10*ROW('Sanitation Data'!H70))),'Data Summary'!DG76="Yes"),OFFSET('Sanitation Data'!$H$10,0,10*ROW('Sanitation Data'!H70)),NA())</f>
        <v>#N/A</v>
      </c>
      <c r="AS76" s="98" t="e">
        <f ca="true">+IF(AND(ISNUMBER(OFFSET('Sanitation Data'!$H$11,0,10*ROW('Sanitation Data'!H70))),'Data Summary'!DH76="Yes"),OFFSET('Sanitation Data'!$H$11,0,10*ROW('Sanitation Data'!H70)),NA())</f>
        <v>#N/A</v>
      </c>
      <c r="AT76" s="98" t="e">
        <f ca="true">+IF(AND(ISNUMBER(OFFSET('Sanitation Data'!$H$12,0,10*ROW('Sanitation Data'!H70))),'Data Summary'!DI76="Yes"),OFFSET('Sanitation Data'!$H$12,0,10*ROW('Sanitation Data'!H70)),NA())</f>
        <v>#N/A</v>
      </c>
      <c r="AU76" s="98" t="e">
        <f ca="true">+IF(AND(ISNUMBER(OFFSET('Sanitation Data'!$I$4,0,10*ROW('Sanitation Data'!I70))),'Data Summary'!DJ76="Yes"),100-OFFSET('Sanitation Data'!$I$4,0,10*ROW('Sanitation Data'!I70)),NA())</f>
        <v>#N/A</v>
      </c>
      <c r="AV76" s="98" t="e">
        <f ca="true">+IF(AND(ISNUMBER(OFFSET('Sanitation Data'!$I$6,0,10*ROW('Sanitation Data'!I70))),'Data Summary'!DK76="Yes"),OFFSET('Sanitation Data'!$I$6,0,10*ROW('Sanitation Data'!I70)),NA())</f>
        <v>#N/A</v>
      </c>
      <c r="AW76" s="98" t="e">
        <f ca="true">+IF(AND(ISNUMBER(OFFSET('Sanitation Data'!$I$10,0,10*ROW('Sanitation Data'!I70))),'Data Summary'!DL76="Yes"),OFFSET('Sanitation Data'!$I$10,0,10*ROW('Sanitation Data'!I70)),NA())</f>
        <v>#N/A</v>
      </c>
      <c r="AX76" s="98" t="e">
        <f ca="true">+IF(AND(ISNUMBER(OFFSET('Sanitation Data'!$I$11,0,10*ROW('Sanitation Data'!I70))),'Data Summary'!DM76="Yes"),OFFSET('Sanitation Data'!$I$11,0,10*ROW('Sanitation Data'!I70)),NA())</f>
        <v>#N/A</v>
      </c>
      <c r="AY76" s="98" t="e">
        <f ca="true">+IF(AND(ISNUMBER(OFFSET('Sanitation Data'!$I$12,0,10*ROW('Sanitation Data'!I70))),'Data Summary'!DN76="Yes"),OFFSET('Sanitation Data'!$I$12,0,10*ROW('Sanitation Data'!I70)),NA())</f>
        <v>#N/A</v>
      </c>
      <c r="AZ76" s="99" t="e">
        <f ca="true">+IF(AND(ISNUMBER(OFFSET('Hygiene Data'!$D$5,0,10*ROW('Hygiene Data'!D70))),'Data Summary'!DO76="Yes"),OFFSET('Hygiene Data'!$D$5,0,10*ROW('Hygiene Data'!D70)),NA())</f>
        <v>#N/A</v>
      </c>
      <c r="BA76" s="99" t="e">
        <f ca="true">+IF(AND(ISNUMBER(OFFSET('Hygiene Data'!$D$7,0,10*ROW('Hygiene Data'!D70))),'Data Summary'!DP76="Yes"),OFFSET('Hygiene Data'!$D$7,0,10*ROW('Hygiene Data'!D70)),NA())</f>
        <v>#N/A</v>
      </c>
      <c r="BB76" s="99" t="e">
        <f ca="true">+IF(AND(ISNUMBER(OFFSET('Hygiene Data'!$D$9,0,10*ROW('Hygiene Data'!D70))),'Data Summary'!DQ76="Yes"),OFFSET('Hygiene Data'!$D$9,0,10*ROW('Hygiene Data'!D70)),NA())</f>
        <v>#N/A</v>
      </c>
      <c r="BC76" s="99" t="e">
        <f ca="true">+IF(AND(ISNUMBER(OFFSET('Hygiene Data'!$E$5,0,10*ROW('Hygiene Data'!E70))),'Data Summary'!DR76="Yes"),OFFSET('Hygiene Data'!$E$5,0,10*ROW('Hygiene Data'!E70)),NA())</f>
        <v>#N/A</v>
      </c>
      <c r="BD76" s="99" t="e">
        <f ca="true">+IF(AND(ISNUMBER(OFFSET('Hygiene Data'!$E$7,0,10*ROW('Hygiene Data'!E70))),'Data Summary'!DS76="Yes"),OFFSET('Hygiene Data'!$E$7,0,10*ROW('Hygiene Data'!E70)),NA())</f>
        <v>#N/A</v>
      </c>
      <c r="BE76" s="99" t="e">
        <f ca="true">+IF(AND(ISNUMBER(OFFSET('Hygiene Data'!$E$9,0,10*ROW('Hygiene Data'!E70))),'Data Summary'!DT76="Yes"),OFFSET('Hygiene Data'!$E$9,0,10*ROW('Hygiene Data'!E70)),NA())</f>
        <v>#N/A</v>
      </c>
      <c r="BF76" s="99" t="e">
        <f ca="true">+IF(AND(ISNUMBER(OFFSET('Hygiene Data'!$F$5,0,10*ROW('Hygiene Data'!F70))),'Data Summary'!DU76="Yes"),OFFSET('Hygiene Data'!$F$5,0,10*ROW('Hygiene Data'!F70)),NA())</f>
        <v>#N/A</v>
      </c>
      <c r="BG76" s="99" t="e">
        <f ca="true">+IF(AND(ISNUMBER(OFFSET('Hygiene Data'!$F$7,0,10*ROW('Hygiene Data'!F70))),'Data Summary'!DV76="Yes"),OFFSET('Hygiene Data'!$F$7,0,10*ROW('Hygiene Data'!F70)),NA())</f>
        <v>#N/A</v>
      </c>
      <c r="BH76" s="99" t="e">
        <f ca="true">+IF(AND(ISNUMBER(OFFSET('Hygiene Data'!$F$9,0,10*ROW('Hygiene Data'!F70))),'Data Summary'!DW76="Yes"),OFFSET('Hygiene Data'!$F$9,0,10*ROW('Hygiene Data'!F70)),NA())</f>
        <v>#N/A</v>
      </c>
      <c r="BI76" s="99" t="e">
        <f ca="true">+IF(AND(ISNUMBER(OFFSET('Hygiene Data'!$G$5,0,10*ROW('Hygiene Data'!G70))),'Data Summary'!DX76="Yes"),OFFSET('Hygiene Data'!$G$5,0,10*ROW('Hygiene Data'!G70)),NA())</f>
        <v>#N/A</v>
      </c>
      <c r="BJ76" s="99" t="e">
        <f ca="true">+IF(AND(ISNUMBER(OFFSET('Hygiene Data'!$G$7,0,10*ROW('Hygiene Data'!G70))),'Data Summary'!DY76="Yes"),OFFSET('Hygiene Data'!$G$7,0,10*ROW('Hygiene Data'!G70)),NA())</f>
        <v>#N/A</v>
      </c>
      <c r="BK76" s="99" t="e">
        <f ca="true">+IF(AND(ISNUMBER(OFFSET('Hygiene Data'!$G$9,0,10*ROW('Hygiene Data'!G70))),'Data Summary'!DZ76="Yes"),OFFSET('Hygiene Data'!$G$9,0,10*ROW('Hygiene Data'!G70)),NA())</f>
        <v>#N/A</v>
      </c>
      <c r="BL76" s="99" t="e">
        <f ca="true">+IF(AND(ISNUMBER(OFFSET('Hygiene Data'!$H$5,0,10*ROW('Hygiene Data'!H70))),'Data Summary'!EA76="Yes"),OFFSET('Hygiene Data'!$H$5,0,10*ROW('Hygiene Data'!H70)),NA())</f>
        <v>#N/A</v>
      </c>
      <c r="BM76" s="99" t="e">
        <f ca="true">+IF(AND(ISNUMBER(OFFSET('Hygiene Data'!$H$7,0,10*ROW('Hygiene Data'!H70))),'Data Summary'!EB76="Yes"),OFFSET('Hygiene Data'!$H$7,0,10*ROW('Hygiene Data'!H70)),NA())</f>
        <v>#N/A</v>
      </c>
      <c r="BN76" s="99" t="e">
        <f ca="true">+IF(AND(ISNUMBER(OFFSET('Hygiene Data'!$H$9,0,10*ROW('Hygiene Data'!H70))),'Data Summary'!EC76="Yes"),OFFSET('Hygiene Data'!$H$9,0,10*ROW('Hygiene Data'!H70)),NA())</f>
        <v>#N/A</v>
      </c>
      <c r="BO76" s="99" t="e">
        <f ca="true">+IF(AND(ISNUMBER(OFFSET('Hygiene Data'!$I$5,0,10*ROW('Hygiene Data'!I70))),'Data Summary'!ED76="Yes"),OFFSET('Hygiene Data'!$I$5,0,10*ROW('Hygiene Data'!I70)),NA())</f>
        <v>#N/A</v>
      </c>
      <c r="BP76" s="99" t="e">
        <f ca="true">+IF(AND(ISNUMBER(OFFSET('Hygiene Data'!$I$7,0,10*ROW('Hygiene Data'!I70))),'Data Summary'!EE76="Yes"),OFFSET('Hygiene Data'!$I$7,0,10*ROW('Hygiene Data'!I70)),NA())</f>
        <v>#N/A</v>
      </c>
      <c r="BQ76" s="99" t="e">
        <f ca="true">+IF(AND(ISNUMBER(OFFSET('Hygiene Data'!$I$9,0,10*ROW('Hygiene Data'!I70))),'Data Summary'!EF76="Yes"),OFFSET('Hygiene Data'!$I$9,0,10*ROW('Hygiene Data'!I70)),NA())</f>
        <v>#N/A</v>
      </c>
    </row>
    <row xmlns:x14ac="http://schemas.microsoft.com/office/spreadsheetml/2009/9/ac" r="77" x14ac:dyDescent="0.2">
      <c r="A77" s="363" t="e">
        <f ca="true">+RIGHT('Data Summary'!A77,LEN('Data Summary'!A77)-9)</f>
        <v>#VALUE!</v>
      </c>
      <c r="B77" s="38" t="str">
        <f ca="true">+IF(ISTEXT('Data Summary'!B77),'Data Summary'!B77,"")</f>
        <v/>
      </c>
      <c r="C77" s="361" t="e">
        <f ca="true">+VALUE('Data Summary'!C77)</f>
        <v>#VALUE!</v>
      </c>
      <c r="D77" s="97" t="e">
        <f ca="true">+IF(AND(ISNUMBER(OFFSET('Water Data'!$D$4,0,10*ROW('Water Data'!D71))),'Data Summary'!BS77="Yes"),100-OFFSET('Water Data'!$D$4,0,10*ROW('Water Data'!D71)),NA())</f>
        <v>#N/A</v>
      </c>
      <c r="E77" s="97" t="e">
        <f ca="true">+IF(AND(ISNUMBER(OFFSET('Water Data'!$D$6,0,10*ROW('Water Data'!D71))),'Data Summary'!BT77="Yes"),OFFSET('Water Data'!$D$6,0,10*ROW('Water Data'!D71)),NA())</f>
        <v>#N/A</v>
      </c>
      <c r="F77" s="97" t="e">
        <f ca="true">+IF(AND(ISNUMBER(OFFSET('Water Data'!$D$9,0,10*ROW('Water Data'!D71))),'Data Summary'!BU77="Yes"),OFFSET('Water Data'!$D$9,0,10*ROW('Water Data'!D71)),NA())</f>
        <v>#N/A</v>
      </c>
      <c r="G77" s="97" t="e">
        <f ca="true">+IF(AND(ISNUMBER(OFFSET('Water Data'!$E$4,0,10*ROW('Water Data'!E71))),'Data Summary'!BV77="Yes"),100-OFFSET('Water Data'!$E$4,0,10*ROW('Water Data'!E71)),NA())</f>
        <v>#N/A</v>
      </c>
      <c r="H77" s="97" t="e">
        <f ca="true">+IF(AND(ISNUMBER(OFFSET('Water Data'!$E$6,0,10*ROW('Water Data'!E71))),'Data Summary'!BW77="Yes"),OFFSET('Water Data'!$E$6,0,10*ROW('Water Data'!E71)),NA())</f>
        <v>#N/A</v>
      </c>
      <c r="I77" s="97" t="e">
        <f ca="true">+IF(AND(ISNUMBER(OFFSET('Water Data'!$E$9,0,10*ROW('Water Data'!E71))),'Data Summary'!BX77="Yes"),OFFSET('Water Data'!$E$9,0,10*ROW('Water Data'!E71)),NA())</f>
        <v>#N/A</v>
      </c>
      <c r="J77" s="97" t="e">
        <f ca="true">+IF(AND(ISNUMBER(OFFSET('Water Data'!$F$4,0,10*ROW('Water Data'!F71))),'Data Summary'!BY77="Yes"),100-OFFSET('Water Data'!$F$4,0,10*ROW('Water Data'!F71)),NA())</f>
        <v>#N/A</v>
      </c>
      <c r="K77" s="97" t="e">
        <f ca="true">+IF(AND(ISNUMBER(OFFSET('Water Data'!$F$6,0,10*ROW('Water Data'!F71))),'Data Summary'!BZ77="Yes"),OFFSET('Water Data'!$F$6,0,10*ROW('Water Data'!F71)),NA())</f>
        <v>#N/A</v>
      </c>
      <c r="L77" s="97" t="e">
        <f ca="true">+IF(AND(ISNUMBER(OFFSET('Water Data'!$F$9,0,10*ROW('Water Data'!F71))),'Data Summary'!CA77="Yes"),OFFSET('Water Data'!$F$9,0,10*ROW('Water Data'!F71)),NA())</f>
        <v>#N/A</v>
      </c>
      <c r="M77" s="97" t="e">
        <f ca="true">+IF(AND(ISNUMBER(OFFSET('Water Data'!$G$4,0,10*ROW('Water Data'!G71))),'Data Summary'!CB77="Yes"),100-OFFSET('Water Data'!$G$4,0,10*ROW('Water Data'!G71)),NA())</f>
        <v>#N/A</v>
      </c>
      <c r="N77" s="97" t="e">
        <f ca="true">+IF(AND(ISNUMBER(OFFSET('Water Data'!$G$6,0,10*ROW('Water Data'!G71))),'Data Summary'!CC77="Yes"),OFFSET('Water Data'!$G$6,0,10*ROW('Water Data'!G71)),NA())</f>
        <v>#N/A</v>
      </c>
      <c r="O77" s="97" t="e">
        <f ca="true">+IF(AND(ISNUMBER(OFFSET('Water Data'!$G$9,0,10*ROW('Water Data'!G71))),'Data Summary'!CD77="Yes"),OFFSET('Water Data'!$G$9,0,10*ROW('Water Data'!G71)),NA())</f>
        <v>#N/A</v>
      </c>
      <c r="P77" s="97" t="e">
        <f ca="true">+IF(AND(ISNUMBER(OFFSET('Water Data'!$H$4,0,10*ROW('Water Data'!H71))),'Data Summary'!CE77="Yes"),100-OFFSET('Water Data'!$H$4,0,10*ROW('Water Data'!H71)),NA())</f>
        <v>#N/A</v>
      </c>
      <c r="Q77" s="97" t="e">
        <f ca="true">+IF(AND(ISNUMBER(OFFSET('Water Data'!$H$6,0,10*ROW('Water Data'!H71))),'Data Summary'!CF77="Yes"),OFFSET('Water Data'!$H$6,0,10*ROW('Water Data'!H71)),NA())</f>
        <v>#N/A</v>
      </c>
      <c r="R77" s="97" t="e">
        <f ca="true">+IF(AND(ISNUMBER(OFFSET('Water Data'!$H$9,0,10*ROW('Water Data'!H71))),'Data Summary'!CG77="Yes"),OFFSET('Water Data'!$H$9,0,10*ROW('Water Data'!H71)),NA())</f>
        <v>#N/A</v>
      </c>
      <c r="S77" s="97" t="e">
        <f ca="true">+IF(AND(ISNUMBER(OFFSET('Water Data'!$I$4,0,10*ROW('Water Data'!I71))),'Data Summary'!CH77="Yes"),100-OFFSET('Water Data'!$I$4,0,10*ROW('Water Data'!I71)),NA())</f>
        <v>#N/A</v>
      </c>
      <c r="T77" s="97" t="e">
        <f ca="true">+IF(AND(ISNUMBER(OFFSET('Water Data'!$I$6,0,10*ROW('Water Data'!I71))),'Data Summary'!CI77="Yes"),OFFSET('Water Data'!$I$6,0,10*ROW('Water Data'!I71)),NA())</f>
        <v>#N/A</v>
      </c>
      <c r="U77" s="97" t="e">
        <f ca="true">+IF(AND(ISNUMBER(OFFSET('Water Data'!$I$9,0,10*ROW('Water Data'!I71))),'Data Summary'!CJ77="Yes"),OFFSET('Water Data'!$I$9,0,10*ROW('Water Data'!I71)),NA())</f>
        <v>#N/A</v>
      </c>
      <c r="V77" s="98" t="e">
        <f ca="true">+IF(AND(ISNUMBER(OFFSET('Sanitation Data'!$D$4,0,10*ROW('Sanitation Data'!D71))),'Data Summary'!CK77="Yes"),100-OFFSET('Sanitation Data'!$D$4,0,10*ROW('Sanitation Data'!D71)),NA())</f>
        <v>#N/A</v>
      </c>
      <c r="W77" s="98" t="e">
        <f ca="true">+IF(AND(ISNUMBER(OFFSET('Sanitation Data'!$D$6,0,10*ROW('Sanitation Data'!D71))),'Data Summary'!CL77="Yes"),OFFSET('Sanitation Data'!$D$6,0,10*ROW('Sanitation Data'!D71)),NA())</f>
        <v>#N/A</v>
      </c>
      <c r="X77" s="98" t="e">
        <f ca="true">+IF(AND(ISNUMBER(OFFSET('Sanitation Data'!$D$10,0,10*ROW('Sanitation Data'!D71))),'Data Summary'!CM77="Yes"),OFFSET('Sanitation Data'!$D$10,0,10*ROW('Sanitation Data'!D71)),NA())</f>
        <v>#N/A</v>
      </c>
      <c r="Y77" s="98" t="e">
        <f ca="true">+IF(AND(ISNUMBER(OFFSET('Sanitation Data'!$D$11,0,10*ROW('Sanitation Data'!D71))),'Data Summary'!CN77="Yes"),OFFSET('Sanitation Data'!$D$11,0,10*ROW('Sanitation Data'!D71)),NA())</f>
        <v>#N/A</v>
      </c>
      <c r="Z77" s="98" t="e">
        <f ca="true">+IF(AND(ISNUMBER(OFFSET('Sanitation Data'!$D$12,0,10*ROW('Sanitation Data'!D71))),'Data Summary'!CO77="Yes"),OFFSET('Sanitation Data'!$D$12,0,10*ROW('Sanitation Data'!D71)),NA())</f>
        <v>#N/A</v>
      </c>
      <c r="AA77" s="98" t="e">
        <f ca="true">+IF(AND(ISNUMBER(OFFSET('Sanitation Data'!$E$4,0,10*ROW('Sanitation Data'!E71))),'Data Summary'!CP77="Yes"),100-OFFSET('Sanitation Data'!$E$4,0,10*ROW('Sanitation Data'!E71)),NA())</f>
        <v>#N/A</v>
      </c>
      <c r="AB77" s="98" t="e">
        <f ca="true">+IF(AND(ISNUMBER(OFFSET('Sanitation Data'!$E$6,0,10*ROW('Sanitation Data'!E71))),'Data Summary'!CQ77="Yes"),OFFSET('Sanitation Data'!$E$6,0,10*ROW('Sanitation Data'!E71)),NA())</f>
        <v>#N/A</v>
      </c>
      <c r="AC77" s="98" t="e">
        <f ca="true">+IF(AND(ISNUMBER(OFFSET('Sanitation Data'!$E$10,0,10*ROW('Sanitation Data'!E71))),'Data Summary'!CR77="Yes"),OFFSET('Sanitation Data'!$E$10,0,10*ROW('Sanitation Data'!E71)),NA())</f>
        <v>#N/A</v>
      </c>
      <c r="AD77" s="98" t="e">
        <f ca="true">+IF(AND(ISNUMBER(OFFSET('Sanitation Data'!$E$11,0,10*ROW('Sanitation Data'!E71))),'Data Summary'!CS77="Yes"),OFFSET('Sanitation Data'!$E$11,0,10*ROW('Sanitation Data'!E71)),NA())</f>
        <v>#N/A</v>
      </c>
      <c r="AE77" s="98" t="e">
        <f ca="true">+IF(AND(ISNUMBER(OFFSET('Sanitation Data'!$E$12,0,10*ROW('Sanitation Data'!E71))),'Data Summary'!CT77="Yes"),OFFSET('Sanitation Data'!$E$12,0,10*ROW('Sanitation Data'!E71)),NA())</f>
        <v>#N/A</v>
      </c>
      <c r="AF77" s="98" t="e">
        <f ca="true">+IF(AND(ISNUMBER(OFFSET('Sanitation Data'!$F$4,0,10*ROW('Sanitation Data'!F71))),'Data Summary'!CU77="Yes"),100-OFFSET('Sanitation Data'!$F$4,0,10*ROW('Sanitation Data'!F71)),NA())</f>
        <v>#N/A</v>
      </c>
      <c r="AG77" s="98" t="e">
        <f ca="true">+IF(AND(ISNUMBER(OFFSET('Sanitation Data'!$F$6,0,10*ROW('Sanitation Data'!F71))),'Data Summary'!CV77="Yes"),OFFSET('Sanitation Data'!$F$6,0,10*ROW('Sanitation Data'!F71)),NA())</f>
        <v>#N/A</v>
      </c>
      <c r="AH77" s="98" t="e">
        <f ca="true">+IF(AND(ISNUMBER(OFFSET('Sanitation Data'!$F$10,0,10*ROW('Sanitation Data'!F71))),'Data Summary'!CW77="Yes"),OFFSET('Sanitation Data'!$F$10,0,10*ROW('Sanitation Data'!F71)),NA())</f>
        <v>#N/A</v>
      </c>
      <c r="AI77" s="98" t="e">
        <f ca="true">+IF(AND(ISNUMBER(OFFSET('Sanitation Data'!$F$11,0,10*ROW('Sanitation Data'!F71))),'Data Summary'!CX77="Yes"),OFFSET('Sanitation Data'!$F$11,0,10*ROW('Sanitation Data'!F71)),NA())</f>
        <v>#N/A</v>
      </c>
      <c r="AJ77" s="98" t="e">
        <f ca="true">+IF(AND(ISNUMBER(OFFSET('Sanitation Data'!$F$12,0,10*ROW('Sanitation Data'!F71))),'Data Summary'!CY77="Yes"),OFFSET('Sanitation Data'!$F$12,0,10*ROW('Sanitation Data'!F71)),NA())</f>
        <v>#N/A</v>
      </c>
      <c r="AK77" s="98" t="e">
        <f ca="true">+IF(AND(ISNUMBER(OFFSET('Sanitation Data'!$G$4,0,10*ROW('Sanitation Data'!G71))),'Data Summary'!CZ77="Yes"),100-OFFSET('Sanitation Data'!$G$4,0,10*ROW('Sanitation Data'!G71)),NA())</f>
        <v>#N/A</v>
      </c>
      <c r="AL77" s="98" t="e">
        <f ca="true">+IF(AND(ISNUMBER(OFFSET('Sanitation Data'!$G$6,0,10*ROW('Sanitation Data'!G71))),'Data Summary'!DA77="Yes"),OFFSET('Sanitation Data'!$G$6,0,10*ROW('Sanitation Data'!G71)),NA())</f>
        <v>#N/A</v>
      </c>
      <c r="AM77" s="98" t="e">
        <f ca="true">+IF(AND(ISNUMBER(OFFSET('Sanitation Data'!$G$10,0,10*ROW('Sanitation Data'!G71))),'Data Summary'!DB77="Yes"),OFFSET('Sanitation Data'!$G$10,0,10*ROW('Sanitation Data'!G71)),NA())</f>
        <v>#N/A</v>
      </c>
      <c r="AN77" s="98" t="e">
        <f ca="true">+IF(AND(ISNUMBER(OFFSET('Sanitation Data'!$G$11,0,10*ROW('Sanitation Data'!G71))),'Data Summary'!DC77="Yes"),OFFSET('Sanitation Data'!$G$11,0,10*ROW('Sanitation Data'!G71)),NA())</f>
        <v>#N/A</v>
      </c>
      <c r="AO77" s="98" t="e">
        <f ca="true">+IF(AND(ISNUMBER(OFFSET('Sanitation Data'!$G$12,0,10*ROW('Sanitation Data'!G71))),'Data Summary'!DD77="Yes"),OFFSET('Sanitation Data'!$G$12,0,10*ROW('Sanitation Data'!G71)),NA())</f>
        <v>#N/A</v>
      </c>
      <c r="AP77" s="98" t="e">
        <f ca="true">+IF(AND(ISNUMBER(OFFSET('Sanitation Data'!$H$4,0,10*ROW('Sanitation Data'!H71))),'Data Summary'!DE77="Yes"),100-OFFSET('Sanitation Data'!$H$4,0,10*ROW('Sanitation Data'!H71)),NA())</f>
        <v>#N/A</v>
      </c>
      <c r="AQ77" s="98" t="e">
        <f ca="true">+IF(AND(ISNUMBER(OFFSET('Sanitation Data'!$H$6,0,10*ROW('Sanitation Data'!H71))),'Data Summary'!DF77="Yes"),OFFSET('Sanitation Data'!$H$6,0,10*ROW('Sanitation Data'!H71)),NA())</f>
        <v>#N/A</v>
      </c>
      <c r="AR77" s="98" t="e">
        <f ca="true">+IF(AND(ISNUMBER(OFFSET('Sanitation Data'!$H$10,0,10*ROW('Sanitation Data'!H71))),'Data Summary'!DG77="Yes"),OFFSET('Sanitation Data'!$H$10,0,10*ROW('Sanitation Data'!H71)),NA())</f>
        <v>#N/A</v>
      </c>
      <c r="AS77" s="98" t="e">
        <f ca="true">+IF(AND(ISNUMBER(OFFSET('Sanitation Data'!$H$11,0,10*ROW('Sanitation Data'!H71))),'Data Summary'!DH77="Yes"),OFFSET('Sanitation Data'!$H$11,0,10*ROW('Sanitation Data'!H71)),NA())</f>
        <v>#N/A</v>
      </c>
      <c r="AT77" s="98" t="e">
        <f ca="true">+IF(AND(ISNUMBER(OFFSET('Sanitation Data'!$H$12,0,10*ROW('Sanitation Data'!H71))),'Data Summary'!DI77="Yes"),OFFSET('Sanitation Data'!$H$12,0,10*ROW('Sanitation Data'!H71)),NA())</f>
        <v>#N/A</v>
      </c>
      <c r="AU77" s="98" t="e">
        <f ca="true">+IF(AND(ISNUMBER(OFFSET('Sanitation Data'!$I$4,0,10*ROW('Sanitation Data'!I71))),'Data Summary'!DJ77="Yes"),100-OFFSET('Sanitation Data'!$I$4,0,10*ROW('Sanitation Data'!I71)),NA())</f>
        <v>#N/A</v>
      </c>
      <c r="AV77" s="98" t="e">
        <f ca="true">+IF(AND(ISNUMBER(OFFSET('Sanitation Data'!$I$6,0,10*ROW('Sanitation Data'!I71))),'Data Summary'!DK77="Yes"),OFFSET('Sanitation Data'!$I$6,0,10*ROW('Sanitation Data'!I71)),NA())</f>
        <v>#N/A</v>
      </c>
      <c r="AW77" s="98" t="e">
        <f ca="true">+IF(AND(ISNUMBER(OFFSET('Sanitation Data'!$I$10,0,10*ROW('Sanitation Data'!I71))),'Data Summary'!DL77="Yes"),OFFSET('Sanitation Data'!$I$10,0,10*ROW('Sanitation Data'!I71)),NA())</f>
        <v>#N/A</v>
      </c>
      <c r="AX77" s="98" t="e">
        <f ca="true">+IF(AND(ISNUMBER(OFFSET('Sanitation Data'!$I$11,0,10*ROW('Sanitation Data'!I71))),'Data Summary'!DM77="Yes"),OFFSET('Sanitation Data'!$I$11,0,10*ROW('Sanitation Data'!I71)),NA())</f>
        <v>#N/A</v>
      </c>
      <c r="AY77" s="98" t="e">
        <f ca="true">+IF(AND(ISNUMBER(OFFSET('Sanitation Data'!$I$12,0,10*ROW('Sanitation Data'!I71))),'Data Summary'!DN77="Yes"),OFFSET('Sanitation Data'!$I$12,0,10*ROW('Sanitation Data'!I71)),NA())</f>
        <v>#N/A</v>
      </c>
      <c r="AZ77" s="99" t="e">
        <f ca="true">+IF(AND(ISNUMBER(OFFSET('Hygiene Data'!$D$5,0,10*ROW('Hygiene Data'!D71))),'Data Summary'!DO77="Yes"),OFFSET('Hygiene Data'!$D$5,0,10*ROW('Hygiene Data'!D71)),NA())</f>
        <v>#N/A</v>
      </c>
      <c r="BA77" s="99" t="e">
        <f ca="true">+IF(AND(ISNUMBER(OFFSET('Hygiene Data'!$D$7,0,10*ROW('Hygiene Data'!D71))),'Data Summary'!DP77="Yes"),OFFSET('Hygiene Data'!$D$7,0,10*ROW('Hygiene Data'!D71)),NA())</f>
        <v>#N/A</v>
      </c>
      <c r="BB77" s="99" t="e">
        <f ca="true">+IF(AND(ISNUMBER(OFFSET('Hygiene Data'!$D$9,0,10*ROW('Hygiene Data'!D71))),'Data Summary'!DQ77="Yes"),OFFSET('Hygiene Data'!$D$9,0,10*ROW('Hygiene Data'!D71)),NA())</f>
        <v>#N/A</v>
      </c>
      <c r="BC77" s="99" t="e">
        <f ca="true">+IF(AND(ISNUMBER(OFFSET('Hygiene Data'!$E$5,0,10*ROW('Hygiene Data'!E71))),'Data Summary'!DR77="Yes"),OFFSET('Hygiene Data'!$E$5,0,10*ROW('Hygiene Data'!E71)),NA())</f>
        <v>#N/A</v>
      </c>
      <c r="BD77" s="99" t="e">
        <f ca="true">+IF(AND(ISNUMBER(OFFSET('Hygiene Data'!$E$7,0,10*ROW('Hygiene Data'!E71))),'Data Summary'!DS77="Yes"),OFFSET('Hygiene Data'!$E$7,0,10*ROW('Hygiene Data'!E71)),NA())</f>
        <v>#N/A</v>
      </c>
      <c r="BE77" s="99" t="e">
        <f ca="true">+IF(AND(ISNUMBER(OFFSET('Hygiene Data'!$E$9,0,10*ROW('Hygiene Data'!E71))),'Data Summary'!DT77="Yes"),OFFSET('Hygiene Data'!$E$9,0,10*ROW('Hygiene Data'!E71)),NA())</f>
        <v>#N/A</v>
      </c>
      <c r="BF77" s="99" t="e">
        <f ca="true">+IF(AND(ISNUMBER(OFFSET('Hygiene Data'!$F$5,0,10*ROW('Hygiene Data'!F71))),'Data Summary'!DU77="Yes"),OFFSET('Hygiene Data'!$F$5,0,10*ROW('Hygiene Data'!F71)),NA())</f>
        <v>#N/A</v>
      </c>
      <c r="BG77" s="99" t="e">
        <f ca="true">+IF(AND(ISNUMBER(OFFSET('Hygiene Data'!$F$7,0,10*ROW('Hygiene Data'!F71))),'Data Summary'!DV77="Yes"),OFFSET('Hygiene Data'!$F$7,0,10*ROW('Hygiene Data'!F71)),NA())</f>
        <v>#N/A</v>
      </c>
      <c r="BH77" s="99" t="e">
        <f ca="true">+IF(AND(ISNUMBER(OFFSET('Hygiene Data'!$F$9,0,10*ROW('Hygiene Data'!F71))),'Data Summary'!DW77="Yes"),OFFSET('Hygiene Data'!$F$9,0,10*ROW('Hygiene Data'!F71)),NA())</f>
        <v>#N/A</v>
      </c>
      <c r="BI77" s="99" t="e">
        <f ca="true">+IF(AND(ISNUMBER(OFFSET('Hygiene Data'!$G$5,0,10*ROW('Hygiene Data'!G71))),'Data Summary'!DX77="Yes"),OFFSET('Hygiene Data'!$G$5,0,10*ROW('Hygiene Data'!G71)),NA())</f>
        <v>#N/A</v>
      </c>
      <c r="BJ77" s="99" t="e">
        <f ca="true">+IF(AND(ISNUMBER(OFFSET('Hygiene Data'!$G$7,0,10*ROW('Hygiene Data'!G71))),'Data Summary'!DY77="Yes"),OFFSET('Hygiene Data'!$G$7,0,10*ROW('Hygiene Data'!G71)),NA())</f>
        <v>#N/A</v>
      </c>
      <c r="BK77" s="99" t="e">
        <f ca="true">+IF(AND(ISNUMBER(OFFSET('Hygiene Data'!$G$9,0,10*ROW('Hygiene Data'!G71))),'Data Summary'!DZ77="Yes"),OFFSET('Hygiene Data'!$G$9,0,10*ROW('Hygiene Data'!G71)),NA())</f>
        <v>#N/A</v>
      </c>
      <c r="BL77" s="99" t="e">
        <f ca="true">+IF(AND(ISNUMBER(OFFSET('Hygiene Data'!$H$5,0,10*ROW('Hygiene Data'!H71))),'Data Summary'!EA77="Yes"),OFFSET('Hygiene Data'!$H$5,0,10*ROW('Hygiene Data'!H71)),NA())</f>
        <v>#N/A</v>
      </c>
      <c r="BM77" s="99" t="e">
        <f ca="true">+IF(AND(ISNUMBER(OFFSET('Hygiene Data'!$H$7,0,10*ROW('Hygiene Data'!H71))),'Data Summary'!EB77="Yes"),OFFSET('Hygiene Data'!$H$7,0,10*ROW('Hygiene Data'!H71)),NA())</f>
        <v>#N/A</v>
      </c>
      <c r="BN77" s="99" t="e">
        <f ca="true">+IF(AND(ISNUMBER(OFFSET('Hygiene Data'!$H$9,0,10*ROW('Hygiene Data'!H71))),'Data Summary'!EC77="Yes"),OFFSET('Hygiene Data'!$H$9,0,10*ROW('Hygiene Data'!H71)),NA())</f>
        <v>#N/A</v>
      </c>
      <c r="BO77" s="99" t="e">
        <f ca="true">+IF(AND(ISNUMBER(OFFSET('Hygiene Data'!$I$5,0,10*ROW('Hygiene Data'!I71))),'Data Summary'!ED77="Yes"),OFFSET('Hygiene Data'!$I$5,0,10*ROW('Hygiene Data'!I71)),NA())</f>
        <v>#N/A</v>
      </c>
      <c r="BP77" s="99" t="e">
        <f ca="true">+IF(AND(ISNUMBER(OFFSET('Hygiene Data'!$I$7,0,10*ROW('Hygiene Data'!I71))),'Data Summary'!EE77="Yes"),OFFSET('Hygiene Data'!$I$7,0,10*ROW('Hygiene Data'!I71)),NA())</f>
        <v>#N/A</v>
      </c>
      <c r="BQ77" s="99" t="e">
        <f ca="true">+IF(AND(ISNUMBER(OFFSET('Hygiene Data'!$I$9,0,10*ROW('Hygiene Data'!I71))),'Data Summary'!EF77="Yes"),OFFSET('Hygiene Data'!$I$9,0,10*ROW('Hygiene Data'!I71)),NA())</f>
        <v>#N/A</v>
      </c>
    </row>
    <row xmlns:x14ac="http://schemas.microsoft.com/office/spreadsheetml/2009/9/ac" r="78" x14ac:dyDescent="0.2">
      <c r="A78" s="363" t="e">
        <f ca="true">+RIGHT('Data Summary'!A78,LEN('Data Summary'!A78)-9)</f>
        <v>#VALUE!</v>
      </c>
      <c r="B78" s="38" t="str">
        <f ca="true">+IF(ISTEXT('Data Summary'!B78),'Data Summary'!B78,"")</f>
        <v/>
      </c>
      <c r="C78" s="361" t="e">
        <f ca="true">+VALUE('Data Summary'!C78)</f>
        <v>#VALUE!</v>
      </c>
      <c r="D78" s="97" t="e">
        <f ca="true">+IF(AND(ISNUMBER(OFFSET('Water Data'!$D$4,0,10*ROW('Water Data'!D72))),'Data Summary'!BS78="Yes"),100-OFFSET('Water Data'!$D$4,0,10*ROW('Water Data'!D72)),NA())</f>
        <v>#N/A</v>
      </c>
      <c r="E78" s="97" t="e">
        <f ca="true">+IF(AND(ISNUMBER(OFFSET('Water Data'!$D$6,0,10*ROW('Water Data'!D72))),'Data Summary'!BT78="Yes"),OFFSET('Water Data'!$D$6,0,10*ROW('Water Data'!D72)),NA())</f>
        <v>#N/A</v>
      </c>
      <c r="F78" s="97" t="e">
        <f ca="true">+IF(AND(ISNUMBER(OFFSET('Water Data'!$D$9,0,10*ROW('Water Data'!D72))),'Data Summary'!BU78="Yes"),OFFSET('Water Data'!$D$9,0,10*ROW('Water Data'!D72)),NA())</f>
        <v>#N/A</v>
      </c>
      <c r="G78" s="97" t="e">
        <f ca="true">+IF(AND(ISNUMBER(OFFSET('Water Data'!$E$4,0,10*ROW('Water Data'!E72))),'Data Summary'!BV78="Yes"),100-OFFSET('Water Data'!$E$4,0,10*ROW('Water Data'!E72)),NA())</f>
        <v>#N/A</v>
      </c>
      <c r="H78" s="97" t="e">
        <f ca="true">+IF(AND(ISNUMBER(OFFSET('Water Data'!$E$6,0,10*ROW('Water Data'!E72))),'Data Summary'!BW78="Yes"),OFFSET('Water Data'!$E$6,0,10*ROW('Water Data'!E72)),NA())</f>
        <v>#N/A</v>
      </c>
      <c r="I78" s="97" t="e">
        <f ca="true">+IF(AND(ISNUMBER(OFFSET('Water Data'!$E$9,0,10*ROW('Water Data'!E72))),'Data Summary'!BX78="Yes"),OFFSET('Water Data'!$E$9,0,10*ROW('Water Data'!E72)),NA())</f>
        <v>#N/A</v>
      </c>
      <c r="J78" s="97" t="e">
        <f ca="true">+IF(AND(ISNUMBER(OFFSET('Water Data'!$F$4,0,10*ROW('Water Data'!F72))),'Data Summary'!BY78="Yes"),100-OFFSET('Water Data'!$F$4,0,10*ROW('Water Data'!F72)),NA())</f>
        <v>#N/A</v>
      </c>
      <c r="K78" s="97" t="e">
        <f ca="true">+IF(AND(ISNUMBER(OFFSET('Water Data'!$F$6,0,10*ROW('Water Data'!F72))),'Data Summary'!BZ78="Yes"),OFFSET('Water Data'!$F$6,0,10*ROW('Water Data'!F72)),NA())</f>
        <v>#N/A</v>
      </c>
      <c r="L78" s="97" t="e">
        <f ca="true">+IF(AND(ISNUMBER(OFFSET('Water Data'!$F$9,0,10*ROW('Water Data'!F72))),'Data Summary'!CA78="Yes"),OFFSET('Water Data'!$F$9,0,10*ROW('Water Data'!F72)),NA())</f>
        <v>#N/A</v>
      </c>
      <c r="M78" s="97" t="e">
        <f ca="true">+IF(AND(ISNUMBER(OFFSET('Water Data'!$G$4,0,10*ROW('Water Data'!G72))),'Data Summary'!CB78="Yes"),100-OFFSET('Water Data'!$G$4,0,10*ROW('Water Data'!G72)),NA())</f>
        <v>#N/A</v>
      </c>
      <c r="N78" s="97" t="e">
        <f ca="true">+IF(AND(ISNUMBER(OFFSET('Water Data'!$G$6,0,10*ROW('Water Data'!G72))),'Data Summary'!CC78="Yes"),OFFSET('Water Data'!$G$6,0,10*ROW('Water Data'!G72)),NA())</f>
        <v>#N/A</v>
      </c>
      <c r="O78" s="97" t="e">
        <f ca="true">+IF(AND(ISNUMBER(OFFSET('Water Data'!$G$9,0,10*ROW('Water Data'!G72))),'Data Summary'!CD78="Yes"),OFFSET('Water Data'!$G$9,0,10*ROW('Water Data'!G72)),NA())</f>
        <v>#N/A</v>
      </c>
      <c r="P78" s="97" t="e">
        <f ca="true">+IF(AND(ISNUMBER(OFFSET('Water Data'!$H$4,0,10*ROW('Water Data'!H72))),'Data Summary'!CE78="Yes"),100-OFFSET('Water Data'!$H$4,0,10*ROW('Water Data'!H72)),NA())</f>
        <v>#N/A</v>
      </c>
      <c r="Q78" s="97" t="e">
        <f ca="true">+IF(AND(ISNUMBER(OFFSET('Water Data'!$H$6,0,10*ROW('Water Data'!H72))),'Data Summary'!CF78="Yes"),OFFSET('Water Data'!$H$6,0,10*ROW('Water Data'!H72)),NA())</f>
        <v>#N/A</v>
      </c>
      <c r="R78" s="97" t="e">
        <f ca="true">+IF(AND(ISNUMBER(OFFSET('Water Data'!$H$9,0,10*ROW('Water Data'!H72))),'Data Summary'!CG78="Yes"),OFFSET('Water Data'!$H$9,0,10*ROW('Water Data'!H72)),NA())</f>
        <v>#N/A</v>
      </c>
      <c r="S78" s="97" t="e">
        <f ca="true">+IF(AND(ISNUMBER(OFFSET('Water Data'!$I$4,0,10*ROW('Water Data'!I72))),'Data Summary'!CH78="Yes"),100-OFFSET('Water Data'!$I$4,0,10*ROW('Water Data'!I72)),NA())</f>
        <v>#N/A</v>
      </c>
      <c r="T78" s="97" t="e">
        <f ca="true">+IF(AND(ISNUMBER(OFFSET('Water Data'!$I$6,0,10*ROW('Water Data'!I72))),'Data Summary'!CI78="Yes"),OFFSET('Water Data'!$I$6,0,10*ROW('Water Data'!I72)),NA())</f>
        <v>#N/A</v>
      </c>
      <c r="U78" s="97" t="e">
        <f ca="true">+IF(AND(ISNUMBER(OFFSET('Water Data'!$I$9,0,10*ROW('Water Data'!I72))),'Data Summary'!CJ78="Yes"),OFFSET('Water Data'!$I$9,0,10*ROW('Water Data'!I72)),NA())</f>
        <v>#N/A</v>
      </c>
      <c r="V78" s="98" t="e">
        <f ca="true">+IF(AND(ISNUMBER(OFFSET('Sanitation Data'!$D$4,0,10*ROW('Sanitation Data'!D72))),'Data Summary'!CK78="Yes"),100-OFFSET('Sanitation Data'!$D$4,0,10*ROW('Sanitation Data'!D72)),NA())</f>
        <v>#N/A</v>
      </c>
      <c r="W78" s="98" t="e">
        <f ca="true">+IF(AND(ISNUMBER(OFFSET('Sanitation Data'!$D$6,0,10*ROW('Sanitation Data'!D72))),'Data Summary'!CL78="Yes"),OFFSET('Sanitation Data'!$D$6,0,10*ROW('Sanitation Data'!D72)),NA())</f>
        <v>#N/A</v>
      </c>
      <c r="X78" s="98" t="e">
        <f ca="true">+IF(AND(ISNUMBER(OFFSET('Sanitation Data'!$D$10,0,10*ROW('Sanitation Data'!D72))),'Data Summary'!CM78="Yes"),OFFSET('Sanitation Data'!$D$10,0,10*ROW('Sanitation Data'!D72)),NA())</f>
        <v>#N/A</v>
      </c>
      <c r="Y78" s="98" t="e">
        <f ca="true">+IF(AND(ISNUMBER(OFFSET('Sanitation Data'!$D$11,0,10*ROW('Sanitation Data'!D72))),'Data Summary'!CN78="Yes"),OFFSET('Sanitation Data'!$D$11,0,10*ROW('Sanitation Data'!D72)),NA())</f>
        <v>#N/A</v>
      </c>
      <c r="Z78" s="98" t="e">
        <f ca="true">+IF(AND(ISNUMBER(OFFSET('Sanitation Data'!$D$12,0,10*ROW('Sanitation Data'!D72))),'Data Summary'!CO78="Yes"),OFFSET('Sanitation Data'!$D$12,0,10*ROW('Sanitation Data'!D72)),NA())</f>
        <v>#N/A</v>
      </c>
      <c r="AA78" s="98" t="e">
        <f ca="true">+IF(AND(ISNUMBER(OFFSET('Sanitation Data'!$E$4,0,10*ROW('Sanitation Data'!E72))),'Data Summary'!CP78="Yes"),100-OFFSET('Sanitation Data'!$E$4,0,10*ROW('Sanitation Data'!E72)),NA())</f>
        <v>#N/A</v>
      </c>
      <c r="AB78" s="98" t="e">
        <f ca="true">+IF(AND(ISNUMBER(OFFSET('Sanitation Data'!$E$6,0,10*ROW('Sanitation Data'!E72))),'Data Summary'!CQ78="Yes"),OFFSET('Sanitation Data'!$E$6,0,10*ROW('Sanitation Data'!E72)),NA())</f>
        <v>#N/A</v>
      </c>
      <c r="AC78" s="98" t="e">
        <f ca="true">+IF(AND(ISNUMBER(OFFSET('Sanitation Data'!$E$10,0,10*ROW('Sanitation Data'!E72))),'Data Summary'!CR78="Yes"),OFFSET('Sanitation Data'!$E$10,0,10*ROW('Sanitation Data'!E72)),NA())</f>
        <v>#N/A</v>
      </c>
      <c r="AD78" s="98" t="e">
        <f ca="true">+IF(AND(ISNUMBER(OFFSET('Sanitation Data'!$E$11,0,10*ROW('Sanitation Data'!E72))),'Data Summary'!CS78="Yes"),OFFSET('Sanitation Data'!$E$11,0,10*ROW('Sanitation Data'!E72)),NA())</f>
        <v>#N/A</v>
      </c>
      <c r="AE78" s="98" t="e">
        <f ca="true">+IF(AND(ISNUMBER(OFFSET('Sanitation Data'!$E$12,0,10*ROW('Sanitation Data'!E72))),'Data Summary'!CT78="Yes"),OFFSET('Sanitation Data'!$E$12,0,10*ROW('Sanitation Data'!E72)),NA())</f>
        <v>#N/A</v>
      </c>
      <c r="AF78" s="98" t="e">
        <f ca="true">+IF(AND(ISNUMBER(OFFSET('Sanitation Data'!$F$4,0,10*ROW('Sanitation Data'!F72))),'Data Summary'!CU78="Yes"),100-OFFSET('Sanitation Data'!$F$4,0,10*ROW('Sanitation Data'!F72)),NA())</f>
        <v>#N/A</v>
      </c>
      <c r="AG78" s="98" t="e">
        <f ca="true">+IF(AND(ISNUMBER(OFFSET('Sanitation Data'!$F$6,0,10*ROW('Sanitation Data'!F72))),'Data Summary'!CV78="Yes"),OFFSET('Sanitation Data'!$F$6,0,10*ROW('Sanitation Data'!F72)),NA())</f>
        <v>#N/A</v>
      </c>
      <c r="AH78" s="98" t="e">
        <f ca="true">+IF(AND(ISNUMBER(OFFSET('Sanitation Data'!$F$10,0,10*ROW('Sanitation Data'!F72))),'Data Summary'!CW78="Yes"),OFFSET('Sanitation Data'!$F$10,0,10*ROW('Sanitation Data'!F72)),NA())</f>
        <v>#N/A</v>
      </c>
      <c r="AI78" s="98" t="e">
        <f ca="true">+IF(AND(ISNUMBER(OFFSET('Sanitation Data'!$F$11,0,10*ROW('Sanitation Data'!F72))),'Data Summary'!CX78="Yes"),OFFSET('Sanitation Data'!$F$11,0,10*ROW('Sanitation Data'!F72)),NA())</f>
        <v>#N/A</v>
      </c>
      <c r="AJ78" s="98" t="e">
        <f ca="true">+IF(AND(ISNUMBER(OFFSET('Sanitation Data'!$F$12,0,10*ROW('Sanitation Data'!F72))),'Data Summary'!CY78="Yes"),OFFSET('Sanitation Data'!$F$12,0,10*ROW('Sanitation Data'!F72)),NA())</f>
        <v>#N/A</v>
      </c>
      <c r="AK78" s="98" t="e">
        <f ca="true">+IF(AND(ISNUMBER(OFFSET('Sanitation Data'!$G$4,0,10*ROW('Sanitation Data'!G72))),'Data Summary'!CZ78="Yes"),100-OFFSET('Sanitation Data'!$G$4,0,10*ROW('Sanitation Data'!G72)),NA())</f>
        <v>#N/A</v>
      </c>
      <c r="AL78" s="98" t="e">
        <f ca="true">+IF(AND(ISNUMBER(OFFSET('Sanitation Data'!$G$6,0,10*ROW('Sanitation Data'!G72))),'Data Summary'!DA78="Yes"),OFFSET('Sanitation Data'!$G$6,0,10*ROW('Sanitation Data'!G72)),NA())</f>
        <v>#N/A</v>
      </c>
      <c r="AM78" s="98" t="e">
        <f ca="true">+IF(AND(ISNUMBER(OFFSET('Sanitation Data'!$G$10,0,10*ROW('Sanitation Data'!G72))),'Data Summary'!DB78="Yes"),OFFSET('Sanitation Data'!$G$10,0,10*ROW('Sanitation Data'!G72)),NA())</f>
        <v>#N/A</v>
      </c>
      <c r="AN78" s="98" t="e">
        <f ca="true">+IF(AND(ISNUMBER(OFFSET('Sanitation Data'!$G$11,0,10*ROW('Sanitation Data'!G72))),'Data Summary'!DC78="Yes"),OFFSET('Sanitation Data'!$G$11,0,10*ROW('Sanitation Data'!G72)),NA())</f>
        <v>#N/A</v>
      </c>
      <c r="AO78" s="98" t="e">
        <f ca="true">+IF(AND(ISNUMBER(OFFSET('Sanitation Data'!$G$12,0,10*ROW('Sanitation Data'!G72))),'Data Summary'!DD78="Yes"),OFFSET('Sanitation Data'!$G$12,0,10*ROW('Sanitation Data'!G72)),NA())</f>
        <v>#N/A</v>
      </c>
      <c r="AP78" s="98" t="e">
        <f ca="true">+IF(AND(ISNUMBER(OFFSET('Sanitation Data'!$H$4,0,10*ROW('Sanitation Data'!H72))),'Data Summary'!DE78="Yes"),100-OFFSET('Sanitation Data'!$H$4,0,10*ROW('Sanitation Data'!H72)),NA())</f>
        <v>#N/A</v>
      </c>
      <c r="AQ78" s="98" t="e">
        <f ca="true">+IF(AND(ISNUMBER(OFFSET('Sanitation Data'!$H$6,0,10*ROW('Sanitation Data'!H72))),'Data Summary'!DF78="Yes"),OFFSET('Sanitation Data'!$H$6,0,10*ROW('Sanitation Data'!H72)),NA())</f>
        <v>#N/A</v>
      </c>
      <c r="AR78" s="98" t="e">
        <f ca="true">+IF(AND(ISNUMBER(OFFSET('Sanitation Data'!$H$10,0,10*ROW('Sanitation Data'!H72))),'Data Summary'!DG78="Yes"),OFFSET('Sanitation Data'!$H$10,0,10*ROW('Sanitation Data'!H72)),NA())</f>
        <v>#N/A</v>
      </c>
      <c r="AS78" s="98" t="e">
        <f ca="true">+IF(AND(ISNUMBER(OFFSET('Sanitation Data'!$H$11,0,10*ROW('Sanitation Data'!H72))),'Data Summary'!DH78="Yes"),OFFSET('Sanitation Data'!$H$11,0,10*ROW('Sanitation Data'!H72)),NA())</f>
        <v>#N/A</v>
      </c>
      <c r="AT78" s="98" t="e">
        <f ca="true">+IF(AND(ISNUMBER(OFFSET('Sanitation Data'!$H$12,0,10*ROW('Sanitation Data'!H72))),'Data Summary'!DI78="Yes"),OFFSET('Sanitation Data'!$H$12,0,10*ROW('Sanitation Data'!H72)),NA())</f>
        <v>#N/A</v>
      </c>
      <c r="AU78" s="98" t="e">
        <f ca="true">+IF(AND(ISNUMBER(OFFSET('Sanitation Data'!$I$4,0,10*ROW('Sanitation Data'!I72))),'Data Summary'!DJ78="Yes"),100-OFFSET('Sanitation Data'!$I$4,0,10*ROW('Sanitation Data'!I72)),NA())</f>
        <v>#N/A</v>
      </c>
      <c r="AV78" s="98" t="e">
        <f ca="true">+IF(AND(ISNUMBER(OFFSET('Sanitation Data'!$I$6,0,10*ROW('Sanitation Data'!I72))),'Data Summary'!DK78="Yes"),OFFSET('Sanitation Data'!$I$6,0,10*ROW('Sanitation Data'!I72)),NA())</f>
        <v>#N/A</v>
      </c>
      <c r="AW78" s="98" t="e">
        <f ca="true">+IF(AND(ISNUMBER(OFFSET('Sanitation Data'!$I$10,0,10*ROW('Sanitation Data'!I72))),'Data Summary'!DL78="Yes"),OFFSET('Sanitation Data'!$I$10,0,10*ROW('Sanitation Data'!I72)),NA())</f>
        <v>#N/A</v>
      </c>
      <c r="AX78" s="98" t="e">
        <f ca="true">+IF(AND(ISNUMBER(OFFSET('Sanitation Data'!$I$11,0,10*ROW('Sanitation Data'!I72))),'Data Summary'!DM78="Yes"),OFFSET('Sanitation Data'!$I$11,0,10*ROW('Sanitation Data'!I72)),NA())</f>
        <v>#N/A</v>
      </c>
      <c r="AY78" s="98" t="e">
        <f ca="true">+IF(AND(ISNUMBER(OFFSET('Sanitation Data'!$I$12,0,10*ROW('Sanitation Data'!I72))),'Data Summary'!DN78="Yes"),OFFSET('Sanitation Data'!$I$12,0,10*ROW('Sanitation Data'!I72)),NA())</f>
        <v>#N/A</v>
      </c>
      <c r="AZ78" s="99" t="e">
        <f ca="true">+IF(AND(ISNUMBER(OFFSET('Hygiene Data'!$D$5,0,10*ROW('Hygiene Data'!D72))),'Data Summary'!DO78="Yes"),OFFSET('Hygiene Data'!$D$5,0,10*ROW('Hygiene Data'!D72)),NA())</f>
        <v>#N/A</v>
      </c>
      <c r="BA78" s="99" t="e">
        <f ca="true">+IF(AND(ISNUMBER(OFFSET('Hygiene Data'!$D$7,0,10*ROW('Hygiene Data'!D72))),'Data Summary'!DP78="Yes"),OFFSET('Hygiene Data'!$D$7,0,10*ROW('Hygiene Data'!D72)),NA())</f>
        <v>#N/A</v>
      </c>
      <c r="BB78" s="99" t="e">
        <f ca="true">+IF(AND(ISNUMBER(OFFSET('Hygiene Data'!$D$9,0,10*ROW('Hygiene Data'!D72))),'Data Summary'!DQ78="Yes"),OFFSET('Hygiene Data'!$D$9,0,10*ROW('Hygiene Data'!D72)),NA())</f>
        <v>#N/A</v>
      </c>
      <c r="BC78" s="99" t="e">
        <f ca="true">+IF(AND(ISNUMBER(OFFSET('Hygiene Data'!$E$5,0,10*ROW('Hygiene Data'!E72))),'Data Summary'!DR78="Yes"),OFFSET('Hygiene Data'!$E$5,0,10*ROW('Hygiene Data'!E72)),NA())</f>
        <v>#N/A</v>
      </c>
      <c r="BD78" s="99" t="e">
        <f ca="true">+IF(AND(ISNUMBER(OFFSET('Hygiene Data'!$E$7,0,10*ROW('Hygiene Data'!E72))),'Data Summary'!DS78="Yes"),OFFSET('Hygiene Data'!$E$7,0,10*ROW('Hygiene Data'!E72)),NA())</f>
        <v>#N/A</v>
      </c>
      <c r="BE78" s="99" t="e">
        <f ca="true">+IF(AND(ISNUMBER(OFFSET('Hygiene Data'!$E$9,0,10*ROW('Hygiene Data'!E72))),'Data Summary'!DT78="Yes"),OFFSET('Hygiene Data'!$E$9,0,10*ROW('Hygiene Data'!E72)),NA())</f>
        <v>#N/A</v>
      </c>
      <c r="BF78" s="99" t="e">
        <f ca="true">+IF(AND(ISNUMBER(OFFSET('Hygiene Data'!$F$5,0,10*ROW('Hygiene Data'!F72))),'Data Summary'!DU78="Yes"),OFFSET('Hygiene Data'!$F$5,0,10*ROW('Hygiene Data'!F72)),NA())</f>
        <v>#N/A</v>
      </c>
      <c r="BG78" s="99" t="e">
        <f ca="true">+IF(AND(ISNUMBER(OFFSET('Hygiene Data'!$F$7,0,10*ROW('Hygiene Data'!F72))),'Data Summary'!DV78="Yes"),OFFSET('Hygiene Data'!$F$7,0,10*ROW('Hygiene Data'!F72)),NA())</f>
        <v>#N/A</v>
      </c>
      <c r="BH78" s="99" t="e">
        <f ca="true">+IF(AND(ISNUMBER(OFFSET('Hygiene Data'!$F$9,0,10*ROW('Hygiene Data'!F72))),'Data Summary'!DW78="Yes"),OFFSET('Hygiene Data'!$F$9,0,10*ROW('Hygiene Data'!F72)),NA())</f>
        <v>#N/A</v>
      </c>
      <c r="BI78" s="99" t="e">
        <f ca="true">+IF(AND(ISNUMBER(OFFSET('Hygiene Data'!$G$5,0,10*ROW('Hygiene Data'!G72))),'Data Summary'!DX78="Yes"),OFFSET('Hygiene Data'!$G$5,0,10*ROW('Hygiene Data'!G72)),NA())</f>
        <v>#N/A</v>
      </c>
      <c r="BJ78" s="99" t="e">
        <f ca="true">+IF(AND(ISNUMBER(OFFSET('Hygiene Data'!$G$7,0,10*ROW('Hygiene Data'!G72))),'Data Summary'!DY78="Yes"),OFFSET('Hygiene Data'!$G$7,0,10*ROW('Hygiene Data'!G72)),NA())</f>
        <v>#N/A</v>
      </c>
      <c r="BK78" s="99" t="e">
        <f ca="true">+IF(AND(ISNUMBER(OFFSET('Hygiene Data'!$G$9,0,10*ROW('Hygiene Data'!G72))),'Data Summary'!DZ78="Yes"),OFFSET('Hygiene Data'!$G$9,0,10*ROW('Hygiene Data'!G72)),NA())</f>
        <v>#N/A</v>
      </c>
      <c r="BL78" s="99" t="e">
        <f ca="true">+IF(AND(ISNUMBER(OFFSET('Hygiene Data'!$H$5,0,10*ROW('Hygiene Data'!H72))),'Data Summary'!EA78="Yes"),OFFSET('Hygiene Data'!$H$5,0,10*ROW('Hygiene Data'!H72)),NA())</f>
        <v>#N/A</v>
      </c>
      <c r="BM78" s="99" t="e">
        <f ca="true">+IF(AND(ISNUMBER(OFFSET('Hygiene Data'!$H$7,0,10*ROW('Hygiene Data'!H72))),'Data Summary'!EB78="Yes"),OFFSET('Hygiene Data'!$H$7,0,10*ROW('Hygiene Data'!H72)),NA())</f>
        <v>#N/A</v>
      </c>
      <c r="BN78" s="99" t="e">
        <f ca="true">+IF(AND(ISNUMBER(OFFSET('Hygiene Data'!$H$9,0,10*ROW('Hygiene Data'!H72))),'Data Summary'!EC78="Yes"),OFFSET('Hygiene Data'!$H$9,0,10*ROW('Hygiene Data'!H72)),NA())</f>
        <v>#N/A</v>
      </c>
      <c r="BO78" s="99" t="e">
        <f ca="true">+IF(AND(ISNUMBER(OFFSET('Hygiene Data'!$I$5,0,10*ROW('Hygiene Data'!I72))),'Data Summary'!ED78="Yes"),OFFSET('Hygiene Data'!$I$5,0,10*ROW('Hygiene Data'!I72)),NA())</f>
        <v>#N/A</v>
      </c>
      <c r="BP78" s="99" t="e">
        <f ca="true">+IF(AND(ISNUMBER(OFFSET('Hygiene Data'!$I$7,0,10*ROW('Hygiene Data'!I72))),'Data Summary'!EE78="Yes"),OFFSET('Hygiene Data'!$I$7,0,10*ROW('Hygiene Data'!I72)),NA())</f>
        <v>#N/A</v>
      </c>
      <c r="BQ78" s="99" t="e">
        <f ca="true">+IF(AND(ISNUMBER(OFFSET('Hygiene Data'!$I$9,0,10*ROW('Hygiene Data'!I72))),'Data Summary'!EF78="Yes"),OFFSET('Hygiene Data'!$I$9,0,10*ROW('Hygiene Data'!I72)),NA())</f>
        <v>#N/A</v>
      </c>
    </row>
    <row xmlns:x14ac="http://schemas.microsoft.com/office/spreadsheetml/2009/9/ac" r="79" x14ac:dyDescent="0.2">
      <c r="A79" s="363" t="e">
        <f ca="true">+RIGHT('Data Summary'!A79,LEN('Data Summary'!A79)-9)</f>
        <v>#VALUE!</v>
      </c>
      <c r="B79" s="38" t="str">
        <f ca="true">+IF(ISTEXT('Data Summary'!B79),'Data Summary'!B79,"")</f>
        <v/>
      </c>
      <c r="C79" s="361" t="e">
        <f ca="true">+VALUE('Data Summary'!C79)</f>
        <v>#VALUE!</v>
      </c>
      <c r="D79" s="97" t="e">
        <f ca="true">+IF(AND(ISNUMBER(OFFSET('Water Data'!$D$4,0,10*ROW('Water Data'!D73))),'Data Summary'!BS79="Yes"),100-OFFSET('Water Data'!$D$4,0,10*ROW('Water Data'!D73)),NA())</f>
        <v>#N/A</v>
      </c>
      <c r="E79" s="97" t="e">
        <f ca="true">+IF(AND(ISNUMBER(OFFSET('Water Data'!$D$6,0,10*ROW('Water Data'!D73))),'Data Summary'!BT79="Yes"),OFFSET('Water Data'!$D$6,0,10*ROW('Water Data'!D73)),NA())</f>
        <v>#N/A</v>
      </c>
      <c r="F79" s="97" t="e">
        <f ca="true">+IF(AND(ISNUMBER(OFFSET('Water Data'!$D$9,0,10*ROW('Water Data'!D73))),'Data Summary'!BU79="Yes"),OFFSET('Water Data'!$D$9,0,10*ROW('Water Data'!D73)),NA())</f>
        <v>#N/A</v>
      </c>
      <c r="G79" s="97" t="e">
        <f ca="true">+IF(AND(ISNUMBER(OFFSET('Water Data'!$E$4,0,10*ROW('Water Data'!E73))),'Data Summary'!BV79="Yes"),100-OFFSET('Water Data'!$E$4,0,10*ROW('Water Data'!E73)),NA())</f>
        <v>#N/A</v>
      </c>
      <c r="H79" s="97" t="e">
        <f ca="true">+IF(AND(ISNUMBER(OFFSET('Water Data'!$E$6,0,10*ROW('Water Data'!E73))),'Data Summary'!BW79="Yes"),OFFSET('Water Data'!$E$6,0,10*ROW('Water Data'!E73)),NA())</f>
        <v>#N/A</v>
      </c>
      <c r="I79" s="97" t="e">
        <f ca="true">+IF(AND(ISNUMBER(OFFSET('Water Data'!$E$9,0,10*ROW('Water Data'!E73))),'Data Summary'!BX79="Yes"),OFFSET('Water Data'!$E$9,0,10*ROW('Water Data'!E73)),NA())</f>
        <v>#N/A</v>
      </c>
      <c r="J79" s="97" t="e">
        <f ca="true">+IF(AND(ISNUMBER(OFFSET('Water Data'!$F$4,0,10*ROW('Water Data'!F73))),'Data Summary'!BY79="Yes"),100-OFFSET('Water Data'!$F$4,0,10*ROW('Water Data'!F73)),NA())</f>
        <v>#N/A</v>
      </c>
      <c r="K79" s="97" t="e">
        <f ca="true">+IF(AND(ISNUMBER(OFFSET('Water Data'!$F$6,0,10*ROW('Water Data'!F73))),'Data Summary'!BZ79="Yes"),OFFSET('Water Data'!$F$6,0,10*ROW('Water Data'!F73)),NA())</f>
        <v>#N/A</v>
      </c>
      <c r="L79" s="97" t="e">
        <f ca="true">+IF(AND(ISNUMBER(OFFSET('Water Data'!$F$9,0,10*ROW('Water Data'!F73))),'Data Summary'!CA79="Yes"),OFFSET('Water Data'!$F$9,0,10*ROW('Water Data'!F73)),NA())</f>
        <v>#N/A</v>
      </c>
      <c r="M79" s="97" t="e">
        <f ca="true">+IF(AND(ISNUMBER(OFFSET('Water Data'!$G$4,0,10*ROW('Water Data'!G73))),'Data Summary'!CB79="Yes"),100-OFFSET('Water Data'!$G$4,0,10*ROW('Water Data'!G73)),NA())</f>
        <v>#N/A</v>
      </c>
      <c r="N79" s="97" t="e">
        <f ca="true">+IF(AND(ISNUMBER(OFFSET('Water Data'!$G$6,0,10*ROW('Water Data'!G73))),'Data Summary'!CC79="Yes"),OFFSET('Water Data'!$G$6,0,10*ROW('Water Data'!G73)),NA())</f>
        <v>#N/A</v>
      </c>
      <c r="O79" s="97" t="e">
        <f ca="true">+IF(AND(ISNUMBER(OFFSET('Water Data'!$G$9,0,10*ROW('Water Data'!G73))),'Data Summary'!CD79="Yes"),OFFSET('Water Data'!$G$9,0,10*ROW('Water Data'!G73)),NA())</f>
        <v>#N/A</v>
      </c>
      <c r="P79" s="97" t="e">
        <f ca="true">+IF(AND(ISNUMBER(OFFSET('Water Data'!$H$4,0,10*ROW('Water Data'!H73))),'Data Summary'!CE79="Yes"),100-OFFSET('Water Data'!$H$4,0,10*ROW('Water Data'!H73)),NA())</f>
        <v>#N/A</v>
      </c>
      <c r="Q79" s="97" t="e">
        <f ca="true">+IF(AND(ISNUMBER(OFFSET('Water Data'!$H$6,0,10*ROW('Water Data'!H73))),'Data Summary'!CF79="Yes"),OFFSET('Water Data'!$H$6,0,10*ROW('Water Data'!H73)),NA())</f>
        <v>#N/A</v>
      </c>
      <c r="R79" s="97" t="e">
        <f ca="true">+IF(AND(ISNUMBER(OFFSET('Water Data'!$H$9,0,10*ROW('Water Data'!H73))),'Data Summary'!CG79="Yes"),OFFSET('Water Data'!$H$9,0,10*ROW('Water Data'!H73)),NA())</f>
        <v>#N/A</v>
      </c>
      <c r="S79" s="97" t="e">
        <f ca="true">+IF(AND(ISNUMBER(OFFSET('Water Data'!$I$4,0,10*ROW('Water Data'!I73))),'Data Summary'!CH79="Yes"),100-OFFSET('Water Data'!$I$4,0,10*ROW('Water Data'!I73)),NA())</f>
        <v>#N/A</v>
      </c>
      <c r="T79" s="97" t="e">
        <f ca="true">+IF(AND(ISNUMBER(OFFSET('Water Data'!$I$6,0,10*ROW('Water Data'!I73))),'Data Summary'!CI79="Yes"),OFFSET('Water Data'!$I$6,0,10*ROW('Water Data'!I73)),NA())</f>
        <v>#N/A</v>
      </c>
      <c r="U79" s="97" t="e">
        <f ca="true">+IF(AND(ISNUMBER(OFFSET('Water Data'!$I$9,0,10*ROW('Water Data'!I73))),'Data Summary'!CJ79="Yes"),OFFSET('Water Data'!$I$9,0,10*ROW('Water Data'!I73)),NA())</f>
        <v>#N/A</v>
      </c>
      <c r="V79" s="98" t="e">
        <f ca="true">+IF(AND(ISNUMBER(OFFSET('Sanitation Data'!$D$4,0,10*ROW('Sanitation Data'!D73))),'Data Summary'!CK79="Yes"),100-OFFSET('Sanitation Data'!$D$4,0,10*ROW('Sanitation Data'!D73)),NA())</f>
        <v>#N/A</v>
      </c>
      <c r="W79" s="98" t="e">
        <f ca="true">+IF(AND(ISNUMBER(OFFSET('Sanitation Data'!$D$6,0,10*ROW('Sanitation Data'!D73))),'Data Summary'!CL79="Yes"),OFFSET('Sanitation Data'!$D$6,0,10*ROW('Sanitation Data'!D73)),NA())</f>
        <v>#N/A</v>
      </c>
      <c r="X79" s="98" t="e">
        <f ca="true">+IF(AND(ISNUMBER(OFFSET('Sanitation Data'!$D$10,0,10*ROW('Sanitation Data'!D73))),'Data Summary'!CM79="Yes"),OFFSET('Sanitation Data'!$D$10,0,10*ROW('Sanitation Data'!D73)),NA())</f>
        <v>#N/A</v>
      </c>
      <c r="Y79" s="98" t="e">
        <f ca="true">+IF(AND(ISNUMBER(OFFSET('Sanitation Data'!$D$11,0,10*ROW('Sanitation Data'!D73))),'Data Summary'!CN79="Yes"),OFFSET('Sanitation Data'!$D$11,0,10*ROW('Sanitation Data'!D73)),NA())</f>
        <v>#N/A</v>
      </c>
      <c r="Z79" s="98" t="e">
        <f ca="true">+IF(AND(ISNUMBER(OFFSET('Sanitation Data'!$D$12,0,10*ROW('Sanitation Data'!D73))),'Data Summary'!CO79="Yes"),OFFSET('Sanitation Data'!$D$12,0,10*ROW('Sanitation Data'!D73)),NA())</f>
        <v>#N/A</v>
      </c>
      <c r="AA79" s="98" t="e">
        <f ca="true">+IF(AND(ISNUMBER(OFFSET('Sanitation Data'!$E$4,0,10*ROW('Sanitation Data'!E73))),'Data Summary'!CP79="Yes"),100-OFFSET('Sanitation Data'!$E$4,0,10*ROW('Sanitation Data'!E73)),NA())</f>
        <v>#N/A</v>
      </c>
      <c r="AB79" s="98" t="e">
        <f ca="true">+IF(AND(ISNUMBER(OFFSET('Sanitation Data'!$E$6,0,10*ROW('Sanitation Data'!E73))),'Data Summary'!CQ79="Yes"),OFFSET('Sanitation Data'!$E$6,0,10*ROW('Sanitation Data'!E73)),NA())</f>
        <v>#N/A</v>
      </c>
      <c r="AC79" s="98" t="e">
        <f ca="true">+IF(AND(ISNUMBER(OFFSET('Sanitation Data'!$E$10,0,10*ROW('Sanitation Data'!E73))),'Data Summary'!CR79="Yes"),OFFSET('Sanitation Data'!$E$10,0,10*ROW('Sanitation Data'!E73)),NA())</f>
        <v>#N/A</v>
      </c>
      <c r="AD79" s="98" t="e">
        <f ca="true">+IF(AND(ISNUMBER(OFFSET('Sanitation Data'!$E$11,0,10*ROW('Sanitation Data'!E73))),'Data Summary'!CS79="Yes"),OFFSET('Sanitation Data'!$E$11,0,10*ROW('Sanitation Data'!E73)),NA())</f>
        <v>#N/A</v>
      </c>
      <c r="AE79" s="98" t="e">
        <f ca="true">+IF(AND(ISNUMBER(OFFSET('Sanitation Data'!$E$12,0,10*ROW('Sanitation Data'!E73))),'Data Summary'!CT79="Yes"),OFFSET('Sanitation Data'!$E$12,0,10*ROW('Sanitation Data'!E73)),NA())</f>
        <v>#N/A</v>
      </c>
      <c r="AF79" s="98" t="e">
        <f ca="true">+IF(AND(ISNUMBER(OFFSET('Sanitation Data'!$F$4,0,10*ROW('Sanitation Data'!F73))),'Data Summary'!CU79="Yes"),100-OFFSET('Sanitation Data'!$F$4,0,10*ROW('Sanitation Data'!F73)),NA())</f>
        <v>#N/A</v>
      </c>
      <c r="AG79" s="98" t="e">
        <f ca="true">+IF(AND(ISNUMBER(OFFSET('Sanitation Data'!$F$6,0,10*ROW('Sanitation Data'!F73))),'Data Summary'!CV79="Yes"),OFFSET('Sanitation Data'!$F$6,0,10*ROW('Sanitation Data'!F73)),NA())</f>
        <v>#N/A</v>
      </c>
      <c r="AH79" s="98" t="e">
        <f ca="true">+IF(AND(ISNUMBER(OFFSET('Sanitation Data'!$F$10,0,10*ROW('Sanitation Data'!F73))),'Data Summary'!CW79="Yes"),OFFSET('Sanitation Data'!$F$10,0,10*ROW('Sanitation Data'!F73)),NA())</f>
        <v>#N/A</v>
      </c>
      <c r="AI79" s="98" t="e">
        <f ca="true">+IF(AND(ISNUMBER(OFFSET('Sanitation Data'!$F$11,0,10*ROW('Sanitation Data'!F73))),'Data Summary'!CX79="Yes"),OFFSET('Sanitation Data'!$F$11,0,10*ROW('Sanitation Data'!F73)),NA())</f>
        <v>#N/A</v>
      </c>
      <c r="AJ79" s="98" t="e">
        <f ca="true">+IF(AND(ISNUMBER(OFFSET('Sanitation Data'!$F$12,0,10*ROW('Sanitation Data'!F73))),'Data Summary'!CY79="Yes"),OFFSET('Sanitation Data'!$F$12,0,10*ROW('Sanitation Data'!F73)),NA())</f>
        <v>#N/A</v>
      </c>
      <c r="AK79" s="98" t="e">
        <f ca="true">+IF(AND(ISNUMBER(OFFSET('Sanitation Data'!$G$4,0,10*ROW('Sanitation Data'!G73))),'Data Summary'!CZ79="Yes"),100-OFFSET('Sanitation Data'!$G$4,0,10*ROW('Sanitation Data'!G73)),NA())</f>
        <v>#N/A</v>
      </c>
      <c r="AL79" s="98" t="e">
        <f ca="true">+IF(AND(ISNUMBER(OFFSET('Sanitation Data'!$G$6,0,10*ROW('Sanitation Data'!G73))),'Data Summary'!DA79="Yes"),OFFSET('Sanitation Data'!$G$6,0,10*ROW('Sanitation Data'!G73)),NA())</f>
        <v>#N/A</v>
      </c>
      <c r="AM79" s="98" t="e">
        <f ca="true">+IF(AND(ISNUMBER(OFFSET('Sanitation Data'!$G$10,0,10*ROW('Sanitation Data'!G73))),'Data Summary'!DB79="Yes"),OFFSET('Sanitation Data'!$G$10,0,10*ROW('Sanitation Data'!G73)),NA())</f>
        <v>#N/A</v>
      </c>
      <c r="AN79" s="98" t="e">
        <f ca="true">+IF(AND(ISNUMBER(OFFSET('Sanitation Data'!$G$11,0,10*ROW('Sanitation Data'!G73))),'Data Summary'!DC79="Yes"),OFFSET('Sanitation Data'!$G$11,0,10*ROW('Sanitation Data'!G73)),NA())</f>
        <v>#N/A</v>
      </c>
      <c r="AO79" s="98" t="e">
        <f ca="true">+IF(AND(ISNUMBER(OFFSET('Sanitation Data'!$G$12,0,10*ROW('Sanitation Data'!G73))),'Data Summary'!DD79="Yes"),OFFSET('Sanitation Data'!$G$12,0,10*ROW('Sanitation Data'!G73)),NA())</f>
        <v>#N/A</v>
      </c>
      <c r="AP79" s="98" t="e">
        <f ca="true">+IF(AND(ISNUMBER(OFFSET('Sanitation Data'!$H$4,0,10*ROW('Sanitation Data'!H73))),'Data Summary'!DE79="Yes"),100-OFFSET('Sanitation Data'!$H$4,0,10*ROW('Sanitation Data'!H73)),NA())</f>
        <v>#N/A</v>
      </c>
      <c r="AQ79" s="98" t="e">
        <f ca="true">+IF(AND(ISNUMBER(OFFSET('Sanitation Data'!$H$6,0,10*ROW('Sanitation Data'!H73))),'Data Summary'!DF79="Yes"),OFFSET('Sanitation Data'!$H$6,0,10*ROW('Sanitation Data'!H73)),NA())</f>
        <v>#N/A</v>
      </c>
      <c r="AR79" s="98" t="e">
        <f ca="true">+IF(AND(ISNUMBER(OFFSET('Sanitation Data'!$H$10,0,10*ROW('Sanitation Data'!H73))),'Data Summary'!DG79="Yes"),OFFSET('Sanitation Data'!$H$10,0,10*ROW('Sanitation Data'!H73)),NA())</f>
        <v>#N/A</v>
      </c>
      <c r="AS79" s="98" t="e">
        <f ca="true">+IF(AND(ISNUMBER(OFFSET('Sanitation Data'!$H$11,0,10*ROW('Sanitation Data'!H73))),'Data Summary'!DH79="Yes"),OFFSET('Sanitation Data'!$H$11,0,10*ROW('Sanitation Data'!H73)),NA())</f>
        <v>#N/A</v>
      </c>
      <c r="AT79" s="98" t="e">
        <f ca="true">+IF(AND(ISNUMBER(OFFSET('Sanitation Data'!$H$12,0,10*ROW('Sanitation Data'!H73))),'Data Summary'!DI79="Yes"),OFFSET('Sanitation Data'!$H$12,0,10*ROW('Sanitation Data'!H73)),NA())</f>
        <v>#N/A</v>
      </c>
      <c r="AU79" s="98" t="e">
        <f ca="true">+IF(AND(ISNUMBER(OFFSET('Sanitation Data'!$I$4,0,10*ROW('Sanitation Data'!I73))),'Data Summary'!DJ79="Yes"),100-OFFSET('Sanitation Data'!$I$4,0,10*ROW('Sanitation Data'!I73)),NA())</f>
        <v>#N/A</v>
      </c>
      <c r="AV79" s="98" t="e">
        <f ca="true">+IF(AND(ISNUMBER(OFFSET('Sanitation Data'!$I$6,0,10*ROW('Sanitation Data'!I73))),'Data Summary'!DK79="Yes"),OFFSET('Sanitation Data'!$I$6,0,10*ROW('Sanitation Data'!I73)),NA())</f>
        <v>#N/A</v>
      </c>
      <c r="AW79" s="98" t="e">
        <f ca="true">+IF(AND(ISNUMBER(OFFSET('Sanitation Data'!$I$10,0,10*ROW('Sanitation Data'!I73))),'Data Summary'!DL79="Yes"),OFFSET('Sanitation Data'!$I$10,0,10*ROW('Sanitation Data'!I73)),NA())</f>
        <v>#N/A</v>
      </c>
      <c r="AX79" s="98" t="e">
        <f ca="true">+IF(AND(ISNUMBER(OFFSET('Sanitation Data'!$I$11,0,10*ROW('Sanitation Data'!I73))),'Data Summary'!DM79="Yes"),OFFSET('Sanitation Data'!$I$11,0,10*ROW('Sanitation Data'!I73)),NA())</f>
        <v>#N/A</v>
      </c>
      <c r="AY79" s="98" t="e">
        <f ca="true">+IF(AND(ISNUMBER(OFFSET('Sanitation Data'!$I$12,0,10*ROW('Sanitation Data'!I73))),'Data Summary'!DN79="Yes"),OFFSET('Sanitation Data'!$I$12,0,10*ROW('Sanitation Data'!I73)),NA())</f>
        <v>#N/A</v>
      </c>
      <c r="AZ79" s="99" t="e">
        <f ca="true">+IF(AND(ISNUMBER(OFFSET('Hygiene Data'!$D$5,0,10*ROW('Hygiene Data'!D73))),'Data Summary'!DO79="Yes"),OFFSET('Hygiene Data'!$D$5,0,10*ROW('Hygiene Data'!D73)),NA())</f>
        <v>#N/A</v>
      </c>
      <c r="BA79" s="99" t="e">
        <f ca="true">+IF(AND(ISNUMBER(OFFSET('Hygiene Data'!$D$7,0,10*ROW('Hygiene Data'!D73))),'Data Summary'!DP79="Yes"),OFFSET('Hygiene Data'!$D$7,0,10*ROW('Hygiene Data'!D73)),NA())</f>
        <v>#N/A</v>
      </c>
      <c r="BB79" s="99" t="e">
        <f ca="true">+IF(AND(ISNUMBER(OFFSET('Hygiene Data'!$D$9,0,10*ROW('Hygiene Data'!D73))),'Data Summary'!DQ79="Yes"),OFFSET('Hygiene Data'!$D$9,0,10*ROW('Hygiene Data'!D73)),NA())</f>
        <v>#N/A</v>
      </c>
      <c r="BC79" s="99" t="e">
        <f ca="true">+IF(AND(ISNUMBER(OFFSET('Hygiene Data'!$E$5,0,10*ROW('Hygiene Data'!E73))),'Data Summary'!DR79="Yes"),OFFSET('Hygiene Data'!$E$5,0,10*ROW('Hygiene Data'!E73)),NA())</f>
        <v>#N/A</v>
      </c>
      <c r="BD79" s="99" t="e">
        <f ca="true">+IF(AND(ISNUMBER(OFFSET('Hygiene Data'!$E$7,0,10*ROW('Hygiene Data'!E73))),'Data Summary'!DS79="Yes"),OFFSET('Hygiene Data'!$E$7,0,10*ROW('Hygiene Data'!E73)),NA())</f>
        <v>#N/A</v>
      </c>
      <c r="BE79" s="99" t="e">
        <f ca="true">+IF(AND(ISNUMBER(OFFSET('Hygiene Data'!$E$9,0,10*ROW('Hygiene Data'!E73))),'Data Summary'!DT79="Yes"),OFFSET('Hygiene Data'!$E$9,0,10*ROW('Hygiene Data'!E73)),NA())</f>
        <v>#N/A</v>
      </c>
      <c r="BF79" s="99" t="e">
        <f ca="true">+IF(AND(ISNUMBER(OFFSET('Hygiene Data'!$F$5,0,10*ROW('Hygiene Data'!F73))),'Data Summary'!DU79="Yes"),OFFSET('Hygiene Data'!$F$5,0,10*ROW('Hygiene Data'!F73)),NA())</f>
        <v>#N/A</v>
      </c>
      <c r="BG79" s="99" t="e">
        <f ca="true">+IF(AND(ISNUMBER(OFFSET('Hygiene Data'!$F$7,0,10*ROW('Hygiene Data'!F73))),'Data Summary'!DV79="Yes"),OFFSET('Hygiene Data'!$F$7,0,10*ROW('Hygiene Data'!F73)),NA())</f>
        <v>#N/A</v>
      </c>
      <c r="BH79" s="99" t="e">
        <f ca="true">+IF(AND(ISNUMBER(OFFSET('Hygiene Data'!$F$9,0,10*ROW('Hygiene Data'!F73))),'Data Summary'!DW79="Yes"),OFFSET('Hygiene Data'!$F$9,0,10*ROW('Hygiene Data'!F73)),NA())</f>
        <v>#N/A</v>
      </c>
      <c r="BI79" s="99" t="e">
        <f ca="true">+IF(AND(ISNUMBER(OFFSET('Hygiene Data'!$G$5,0,10*ROW('Hygiene Data'!G73))),'Data Summary'!DX79="Yes"),OFFSET('Hygiene Data'!$G$5,0,10*ROW('Hygiene Data'!G73)),NA())</f>
        <v>#N/A</v>
      </c>
      <c r="BJ79" s="99" t="e">
        <f ca="true">+IF(AND(ISNUMBER(OFFSET('Hygiene Data'!$G$7,0,10*ROW('Hygiene Data'!G73))),'Data Summary'!DY79="Yes"),OFFSET('Hygiene Data'!$G$7,0,10*ROW('Hygiene Data'!G73)),NA())</f>
        <v>#N/A</v>
      </c>
      <c r="BK79" s="99" t="e">
        <f ca="true">+IF(AND(ISNUMBER(OFFSET('Hygiene Data'!$G$9,0,10*ROW('Hygiene Data'!G73))),'Data Summary'!DZ79="Yes"),OFFSET('Hygiene Data'!$G$9,0,10*ROW('Hygiene Data'!G73)),NA())</f>
        <v>#N/A</v>
      </c>
      <c r="BL79" s="99" t="e">
        <f ca="true">+IF(AND(ISNUMBER(OFFSET('Hygiene Data'!$H$5,0,10*ROW('Hygiene Data'!H73))),'Data Summary'!EA79="Yes"),OFFSET('Hygiene Data'!$H$5,0,10*ROW('Hygiene Data'!H73)),NA())</f>
        <v>#N/A</v>
      </c>
      <c r="BM79" s="99" t="e">
        <f ca="true">+IF(AND(ISNUMBER(OFFSET('Hygiene Data'!$H$7,0,10*ROW('Hygiene Data'!H73))),'Data Summary'!EB79="Yes"),OFFSET('Hygiene Data'!$H$7,0,10*ROW('Hygiene Data'!H73)),NA())</f>
        <v>#N/A</v>
      </c>
      <c r="BN79" s="99" t="e">
        <f ca="true">+IF(AND(ISNUMBER(OFFSET('Hygiene Data'!$H$9,0,10*ROW('Hygiene Data'!H73))),'Data Summary'!EC79="Yes"),OFFSET('Hygiene Data'!$H$9,0,10*ROW('Hygiene Data'!H73)),NA())</f>
        <v>#N/A</v>
      </c>
      <c r="BO79" s="99" t="e">
        <f ca="true">+IF(AND(ISNUMBER(OFFSET('Hygiene Data'!$I$5,0,10*ROW('Hygiene Data'!I73))),'Data Summary'!ED79="Yes"),OFFSET('Hygiene Data'!$I$5,0,10*ROW('Hygiene Data'!I73)),NA())</f>
        <v>#N/A</v>
      </c>
      <c r="BP79" s="99" t="e">
        <f ca="true">+IF(AND(ISNUMBER(OFFSET('Hygiene Data'!$I$7,0,10*ROW('Hygiene Data'!I73))),'Data Summary'!EE79="Yes"),OFFSET('Hygiene Data'!$I$7,0,10*ROW('Hygiene Data'!I73)),NA())</f>
        <v>#N/A</v>
      </c>
      <c r="BQ79" s="99" t="e">
        <f ca="true">+IF(AND(ISNUMBER(OFFSET('Hygiene Data'!$I$9,0,10*ROW('Hygiene Data'!I73))),'Data Summary'!EF79="Yes"),OFFSET('Hygiene Data'!$I$9,0,10*ROW('Hygiene Data'!I73)),NA())</f>
        <v>#N/A</v>
      </c>
    </row>
    <row xmlns:x14ac="http://schemas.microsoft.com/office/spreadsheetml/2009/9/ac" r="80" x14ac:dyDescent="0.2">
      <c r="A80" s="363" t="e">
        <f ca="true">+RIGHT('Data Summary'!A80,LEN('Data Summary'!A80)-9)</f>
        <v>#VALUE!</v>
      </c>
      <c r="B80" s="38" t="str">
        <f ca="true">+IF(ISTEXT('Data Summary'!B80),'Data Summary'!B80,"")</f>
        <v/>
      </c>
      <c r="C80" s="361" t="e">
        <f ca="true">+VALUE('Data Summary'!C80)</f>
        <v>#VALUE!</v>
      </c>
      <c r="D80" s="97" t="e">
        <f ca="true">+IF(AND(ISNUMBER(OFFSET('Water Data'!$D$4,0,10*ROW('Water Data'!D74))),'Data Summary'!BS80="Yes"),100-OFFSET('Water Data'!$D$4,0,10*ROW('Water Data'!D74)),NA())</f>
        <v>#N/A</v>
      </c>
      <c r="E80" s="97" t="e">
        <f ca="true">+IF(AND(ISNUMBER(OFFSET('Water Data'!$D$6,0,10*ROW('Water Data'!D74))),'Data Summary'!BT80="Yes"),OFFSET('Water Data'!$D$6,0,10*ROW('Water Data'!D74)),NA())</f>
        <v>#N/A</v>
      </c>
      <c r="F80" s="97" t="e">
        <f ca="true">+IF(AND(ISNUMBER(OFFSET('Water Data'!$D$9,0,10*ROW('Water Data'!D74))),'Data Summary'!BU80="Yes"),OFFSET('Water Data'!$D$9,0,10*ROW('Water Data'!D74)),NA())</f>
        <v>#N/A</v>
      </c>
      <c r="G80" s="97" t="e">
        <f ca="true">+IF(AND(ISNUMBER(OFFSET('Water Data'!$E$4,0,10*ROW('Water Data'!E74))),'Data Summary'!BV80="Yes"),100-OFFSET('Water Data'!$E$4,0,10*ROW('Water Data'!E74)),NA())</f>
        <v>#N/A</v>
      </c>
      <c r="H80" s="97" t="e">
        <f ca="true">+IF(AND(ISNUMBER(OFFSET('Water Data'!$E$6,0,10*ROW('Water Data'!E74))),'Data Summary'!BW80="Yes"),OFFSET('Water Data'!$E$6,0,10*ROW('Water Data'!E74)),NA())</f>
        <v>#N/A</v>
      </c>
      <c r="I80" s="97" t="e">
        <f ca="true">+IF(AND(ISNUMBER(OFFSET('Water Data'!$E$9,0,10*ROW('Water Data'!E74))),'Data Summary'!BX80="Yes"),OFFSET('Water Data'!$E$9,0,10*ROW('Water Data'!E74)),NA())</f>
        <v>#N/A</v>
      </c>
      <c r="J80" s="97" t="e">
        <f ca="true">+IF(AND(ISNUMBER(OFFSET('Water Data'!$F$4,0,10*ROW('Water Data'!F74))),'Data Summary'!BY80="Yes"),100-OFFSET('Water Data'!$F$4,0,10*ROW('Water Data'!F74)),NA())</f>
        <v>#N/A</v>
      </c>
      <c r="K80" s="97" t="e">
        <f ca="true">+IF(AND(ISNUMBER(OFFSET('Water Data'!$F$6,0,10*ROW('Water Data'!F74))),'Data Summary'!BZ80="Yes"),OFFSET('Water Data'!$F$6,0,10*ROW('Water Data'!F74)),NA())</f>
        <v>#N/A</v>
      </c>
      <c r="L80" s="97" t="e">
        <f ca="true">+IF(AND(ISNUMBER(OFFSET('Water Data'!$F$9,0,10*ROW('Water Data'!F74))),'Data Summary'!CA80="Yes"),OFFSET('Water Data'!$F$9,0,10*ROW('Water Data'!F74)),NA())</f>
        <v>#N/A</v>
      </c>
      <c r="M80" s="97" t="e">
        <f ca="true">+IF(AND(ISNUMBER(OFFSET('Water Data'!$G$4,0,10*ROW('Water Data'!G74))),'Data Summary'!CB80="Yes"),100-OFFSET('Water Data'!$G$4,0,10*ROW('Water Data'!G74)),NA())</f>
        <v>#N/A</v>
      </c>
      <c r="N80" s="97" t="e">
        <f ca="true">+IF(AND(ISNUMBER(OFFSET('Water Data'!$G$6,0,10*ROW('Water Data'!G74))),'Data Summary'!CC80="Yes"),OFFSET('Water Data'!$G$6,0,10*ROW('Water Data'!G74)),NA())</f>
        <v>#N/A</v>
      </c>
      <c r="O80" s="97" t="e">
        <f ca="true">+IF(AND(ISNUMBER(OFFSET('Water Data'!$G$9,0,10*ROW('Water Data'!G74))),'Data Summary'!CD80="Yes"),OFFSET('Water Data'!$G$9,0,10*ROW('Water Data'!G74)),NA())</f>
        <v>#N/A</v>
      </c>
      <c r="P80" s="97" t="e">
        <f ca="true">+IF(AND(ISNUMBER(OFFSET('Water Data'!$H$4,0,10*ROW('Water Data'!H74))),'Data Summary'!CE80="Yes"),100-OFFSET('Water Data'!$H$4,0,10*ROW('Water Data'!H74)),NA())</f>
        <v>#N/A</v>
      </c>
      <c r="Q80" s="97" t="e">
        <f ca="true">+IF(AND(ISNUMBER(OFFSET('Water Data'!$H$6,0,10*ROW('Water Data'!H74))),'Data Summary'!CF80="Yes"),OFFSET('Water Data'!$H$6,0,10*ROW('Water Data'!H74)),NA())</f>
        <v>#N/A</v>
      </c>
      <c r="R80" s="97" t="e">
        <f ca="true">+IF(AND(ISNUMBER(OFFSET('Water Data'!$H$9,0,10*ROW('Water Data'!H74))),'Data Summary'!CG80="Yes"),OFFSET('Water Data'!$H$9,0,10*ROW('Water Data'!H74)),NA())</f>
        <v>#N/A</v>
      </c>
      <c r="S80" s="97" t="e">
        <f ca="true">+IF(AND(ISNUMBER(OFFSET('Water Data'!$I$4,0,10*ROW('Water Data'!I74))),'Data Summary'!CH80="Yes"),100-OFFSET('Water Data'!$I$4,0,10*ROW('Water Data'!I74)),NA())</f>
        <v>#N/A</v>
      </c>
      <c r="T80" s="97" t="e">
        <f ca="true">+IF(AND(ISNUMBER(OFFSET('Water Data'!$I$6,0,10*ROW('Water Data'!I74))),'Data Summary'!CI80="Yes"),OFFSET('Water Data'!$I$6,0,10*ROW('Water Data'!I74)),NA())</f>
        <v>#N/A</v>
      </c>
      <c r="U80" s="97" t="e">
        <f ca="true">+IF(AND(ISNUMBER(OFFSET('Water Data'!$I$9,0,10*ROW('Water Data'!I74))),'Data Summary'!CJ80="Yes"),OFFSET('Water Data'!$I$9,0,10*ROW('Water Data'!I74)),NA())</f>
        <v>#N/A</v>
      </c>
      <c r="V80" s="98" t="e">
        <f ca="true">+IF(AND(ISNUMBER(OFFSET('Sanitation Data'!$D$4,0,10*ROW('Sanitation Data'!D74))),'Data Summary'!CK80="Yes"),100-OFFSET('Sanitation Data'!$D$4,0,10*ROW('Sanitation Data'!D74)),NA())</f>
        <v>#N/A</v>
      </c>
      <c r="W80" s="98" t="e">
        <f ca="true">+IF(AND(ISNUMBER(OFFSET('Sanitation Data'!$D$6,0,10*ROW('Sanitation Data'!D74))),'Data Summary'!CL80="Yes"),OFFSET('Sanitation Data'!$D$6,0,10*ROW('Sanitation Data'!D74)),NA())</f>
        <v>#N/A</v>
      </c>
      <c r="X80" s="98" t="e">
        <f ca="true">+IF(AND(ISNUMBER(OFFSET('Sanitation Data'!$D$10,0,10*ROW('Sanitation Data'!D74))),'Data Summary'!CM80="Yes"),OFFSET('Sanitation Data'!$D$10,0,10*ROW('Sanitation Data'!D74)),NA())</f>
        <v>#N/A</v>
      </c>
      <c r="Y80" s="98" t="e">
        <f ca="true">+IF(AND(ISNUMBER(OFFSET('Sanitation Data'!$D$11,0,10*ROW('Sanitation Data'!D74))),'Data Summary'!CN80="Yes"),OFFSET('Sanitation Data'!$D$11,0,10*ROW('Sanitation Data'!D74)),NA())</f>
        <v>#N/A</v>
      </c>
      <c r="Z80" s="98" t="e">
        <f ca="true">+IF(AND(ISNUMBER(OFFSET('Sanitation Data'!$D$12,0,10*ROW('Sanitation Data'!D74))),'Data Summary'!CO80="Yes"),OFFSET('Sanitation Data'!$D$12,0,10*ROW('Sanitation Data'!D74)),NA())</f>
        <v>#N/A</v>
      </c>
      <c r="AA80" s="98" t="e">
        <f ca="true">+IF(AND(ISNUMBER(OFFSET('Sanitation Data'!$E$4,0,10*ROW('Sanitation Data'!E74))),'Data Summary'!CP80="Yes"),100-OFFSET('Sanitation Data'!$E$4,0,10*ROW('Sanitation Data'!E74)),NA())</f>
        <v>#N/A</v>
      </c>
      <c r="AB80" s="98" t="e">
        <f ca="true">+IF(AND(ISNUMBER(OFFSET('Sanitation Data'!$E$6,0,10*ROW('Sanitation Data'!E74))),'Data Summary'!CQ80="Yes"),OFFSET('Sanitation Data'!$E$6,0,10*ROW('Sanitation Data'!E74)),NA())</f>
        <v>#N/A</v>
      </c>
      <c r="AC80" s="98" t="e">
        <f ca="true">+IF(AND(ISNUMBER(OFFSET('Sanitation Data'!$E$10,0,10*ROW('Sanitation Data'!E74))),'Data Summary'!CR80="Yes"),OFFSET('Sanitation Data'!$E$10,0,10*ROW('Sanitation Data'!E74)),NA())</f>
        <v>#N/A</v>
      </c>
      <c r="AD80" s="98" t="e">
        <f ca="true">+IF(AND(ISNUMBER(OFFSET('Sanitation Data'!$E$11,0,10*ROW('Sanitation Data'!E74))),'Data Summary'!CS80="Yes"),OFFSET('Sanitation Data'!$E$11,0,10*ROW('Sanitation Data'!E74)),NA())</f>
        <v>#N/A</v>
      </c>
      <c r="AE80" s="98" t="e">
        <f ca="true">+IF(AND(ISNUMBER(OFFSET('Sanitation Data'!$E$12,0,10*ROW('Sanitation Data'!E74))),'Data Summary'!CT80="Yes"),OFFSET('Sanitation Data'!$E$12,0,10*ROW('Sanitation Data'!E74)),NA())</f>
        <v>#N/A</v>
      </c>
      <c r="AF80" s="98" t="e">
        <f ca="true">+IF(AND(ISNUMBER(OFFSET('Sanitation Data'!$F$4,0,10*ROW('Sanitation Data'!F74))),'Data Summary'!CU80="Yes"),100-OFFSET('Sanitation Data'!$F$4,0,10*ROW('Sanitation Data'!F74)),NA())</f>
        <v>#N/A</v>
      </c>
      <c r="AG80" s="98" t="e">
        <f ca="true">+IF(AND(ISNUMBER(OFFSET('Sanitation Data'!$F$6,0,10*ROW('Sanitation Data'!F74))),'Data Summary'!CV80="Yes"),OFFSET('Sanitation Data'!$F$6,0,10*ROW('Sanitation Data'!F74)),NA())</f>
        <v>#N/A</v>
      </c>
      <c r="AH80" s="98" t="e">
        <f ca="true">+IF(AND(ISNUMBER(OFFSET('Sanitation Data'!$F$10,0,10*ROW('Sanitation Data'!F74))),'Data Summary'!CW80="Yes"),OFFSET('Sanitation Data'!$F$10,0,10*ROW('Sanitation Data'!F74)),NA())</f>
        <v>#N/A</v>
      </c>
      <c r="AI80" s="98" t="e">
        <f ca="true">+IF(AND(ISNUMBER(OFFSET('Sanitation Data'!$F$11,0,10*ROW('Sanitation Data'!F74))),'Data Summary'!CX80="Yes"),OFFSET('Sanitation Data'!$F$11,0,10*ROW('Sanitation Data'!F74)),NA())</f>
        <v>#N/A</v>
      </c>
      <c r="AJ80" s="98" t="e">
        <f ca="true">+IF(AND(ISNUMBER(OFFSET('Sanitation Data'!$F$12,0,10*ROW('Sanitation Data'!F74))),'Data Summary'!CY80="Yes"),OFFSET('Sanitation Data'!$F$12,0,10*ROW('Sanitation Data'!F74)),NA())</f>
        <v>#N/A</v>
      </c>
      <c r="AK80" s="98" t="e">
        <f ca="true">+IF(AND(ISNUMBER(OFFSET('Sanitation Data'!$G$4,0,10*ROW('Sanitation Data'!G74))),'Data Summary'!CZ80="Yes"),100-OFFSET('Sanitation Data'!$G$4,0,10*ROW('Sanitation Data'!G74)),NA())</f>
        <v>#N/A</v>
      </c>
      <c r="AL80" s="98" t="e">
        <f ca="true">+IF(AND(ISNUMBER(OFFSET('Sanitation Data'!$G$6,0,10*ROW('Sanitation Data'!G74))),'Data Summary'!DA80="Yes"),OFFSET('Sanitation Data'!$G$6,0,10*ROW('Sanitation Data'!G74)),NA())</f>
        <v>#N/A</v>
      </c>
      <c r="AM80" s="98" t="e">
        <f ca="true">+IF(AND(ISNUMBER(OFFSET('Sanitation Data'!$G$10,0,10*ROW('Sanitation Data'!G74))),'Data Summary'!DB80="Yes"),OFFSET('Sanitation Data'!$G$10,0,10*ROW('Sanitation Data'!G74)),NA())</f>
        <v>#N/A</v>
      </c>
      <c r="AN80" s="98" t="e">
        <f ca="true">+IF(AND(ISNUMBER(OFFSET('Sanitation Data'!$G$11,0,10*ROW('Sanitation Data'!G74))),'Data Summary'!DC80="Yes"),OFFSET('Sanitation Data'!$G$11,0,10*ROW('Sanitation Data'!G74)),NA())</f>
        <v>#N/A</v>
      </c>
      <c r="AO80" s="98" t="e">
        <f ca="true">+IF(AND(ISNUMBER(OFFSET('Sanitation Data'!$G$12,0,10*ROW('Sanitation Data'!G74))),'Data Summary'!DD80="Yes"),OFFSET('Sanitation Data'!$G$12,0,10*ROW('Sanitation Data'!G74)),NA())</f>
        <v>#N/A</v>
      </c>
      <c r="AP80" s="98" t="e">
        <f ca="true">+IF(AND(ISNUMBER(OFFSET('Sanitation Data'!$H$4,0,10*ROW('Sanitation Data'!H74))),'Data Summary'!DE80="Yes"),100-OFFSET('Sanitation Data'!$H$4,0,10*ROW('Sanitation Data'!H74)),NA())</f>
        <v>#N/A</v>
      </c>
      <c r="AQ80" s="98" t="e">
        <f ca="true">+IF(AND(ISNUMBER(OFFSET('Sanitation Data'!$H$6,0,10*ROW('Sanitation Data'!H74))),'Data Summary'!DF80="Yes"),OFFSET('Sanitation Data'!$H$6,0,10*ROW('Sanitation Data'!H74)),NA())</f>
        <v>#N/A</v>
      </c>
      <c r="AR80" s="98" t="e">
        <f ca="true">+IF(AND(ISNUMBER(OFFSET('Sanitation Data'!$H$10,0,10*ROW('Sanitation Data'!H74))),'Data Summary'!DG80="Yes"),OFFSET('Sanitation Data'!$H$10,0,10*ROW('Sanitation Data'!H74)),NA())</f>
        <v>#N/A</v>
      </c>
      <c r="AS80" s="98" t="e">
        <f ca="true">+IF(AND(ISNUMBER(OFFSET('Sanitation Data'!$H$11,0,10*ROW('Sanitation Data'!H74))),'Data Summary'!DH80="Yes"),OFFSET('Sanitation Data'!$H$11,0,10*ROW('Sanitation Data'!H74)),NA())</f>
        <v>#N/A</v>
      </c>
      <c r="AT80" s="98" t="e">
        <f ca="true">+IF(AND(ISNUMBER(OFFSET('Sanitation Data'!$H$12,0,10*ROW('Sanitation Data'!H74))),'Data Summary'!DI80="Yes"),OFFSET('Sanitation Data'!$H$12,0,10*ROW('Sanitation Data'!H74)),NA())</f>
        <v>#N/A</v>
      </c>
      <c r="AU80" s="98" t="e">
        <f ca="true">+IF(AND(ISNUMBER(OFFSET('Sanitation Data'!$I$4,0,10*ROW('Sanitation Data'!I74))),'Data Summary'!DJ80="Yes"),100-OFFSET('Sanitation Data'!$I$4,0,10*ROW('Sanitation Data'!I74)),NA())</f>
        <v>#N/A</v>
      </c>
      <c r="AV80" s="98" t="e">
        <f ca="true">+IF(AND(ISNUMBER(OFFSET('Sanitation Data'!$I$6,0,10*ROW('Sanitation Data'!I74))),'Data Summary'!DK80="Yes"),OFFSET('Sanitation Data'!$I$6,0,10*ROW('Sanitation Data'!I74)),NA())</f>
        <v>#N/A</v>
      </c>
      <c r="AW80" s="98" t="e">
        <f ca="true">+IF(AND(ISNUMBER(OFFSET('Sanitation Data'!$I$10,0,10*ROW('Sanitation Data'!I74))),'Data Summary'!DL80="Yes"),OFFSET('Sanitation Data'!$I$10,0,10*ROW('Sanitation Data'!I74)),NA())</f>
        <v>#N/A</v>
      </c>
      <c r="AX80" s="98" t="e">
        <f ca="true">+IF(AND(ISNUMBER(OFFSET('Sanitation Data'!$I$11,0,10*ROW('Sanitation Data'!I74))),'Data Summary'!DM80="Yes"),OFFSET('Sanitation Data'!$I$11,0,10*ROW('Sanitation Data'!I74)),NA())</f>
        <v>#N/A</v>
      </c>
      <c r="AY80" s="98" t="e">
        <f ca="true">+IF(AND(ISNUMBER(OFFSET('Sanitation Data'!$I$12,0,10*ROW('Sanitation Data'!I74))),'Data Summary'!DN80="Yes"),OFFSET('Sanitation Data'!$I$12,0,10*ROW('Sanitation Data'!I74)),NA())</f>
        <v>#N/A</v>
      </c>
      <c r="AZ80" s="99" t="e">
        <f ca="true">+IF(AND(ISNUMBER(OFFSET('Hygiene Data'!$D$5,0,10*ROW('Hygiene Data'!D74))),'Data Summary'!DO80="Yes"),OFFSET('Hygiene Data'!$D$5,0,10*ROW('Hygiene Data'!D74)),NA())</f>
        <v>#N/A</v>
      </c>
      <c r="BA80" s="99" t="e">
        <f ca="true">+IF(AND(ISNUMBER(OFFSET('Hygiene Data'!$D$7,0,10*ROW('Hygiene Data'!D74))),'Data Summary'!DP80="Yes"),OFFSET('Hygiene Data'!$D$7,0,10*ROW('Hygiene Data'!D74)),NA())</f>
        <v>#N/A</v>
      </c>
      <c r="BB80" s="99" t="e">
        <f ca="true">+IF(AND(ISNUMBER(OFFSET('Hygiene Data'!$D$9,0,10*ROW('Hygiene Data'!D74))),'Data Summary'!DQ80="Yes"),OFFSET('Hygiene Data'!$D$9,0,10*ROW('Hygiene Data'!D74)),NA())</f>
        <v>#N/A</v>
      </c>
      <c r="BC80" s="99" t="e">
        <f ca="true">+IF(AND(ISNUMBER(OFFSET('Hygiene Data'!$E$5,0,10*ROW('Hygiene Data'!E74))),'Data Summary'!DR80="Yes"),OFFSET('Hygiene Data'!$E$5,0,10*ROW('Hygiene Data'!E74)),NA())</f>
        <v>#N/A</v>
      </c>
      <c r="BD80" s="99" t="e">
        <f ca="true">+IF(AND(ISNUMBER(OFFSET('Hygiene Data'!$E$7,0,10*ROW('Hygiene Data'!E74))),'Data Summary'!DS80="Yes"),OFFSET('Hygiene Data'!$E$7,0,10*ROW('Hygiene Data'!E74)),NA())</f>
        <v>#N/A</v>
      </c>
      <c r="BE80" s="99" t="e">
        <f ca="true">+IF(AND(ISNUMBER(OFFSET('Hygiene Data'!$E$9,0,10*ROW('Hygiene Data'!E74))),'Data Summary'!DT80="Yes"),OFFSET('Hygiene Data'!$E$9,0,10*ROW('Hygiene Data'!E74)),NA())</f>
        <v>#N/A</v>
      </c>
      <c r="BF80" s="99" t="e">
        <f ca="true">+IF(AND(ISNUMBER(OFFSET('Hygiene Data'!$F$5,0,10*ROW('Hygiene Data'!F74))),'Data Summary'!DU80="Yes"),OFFSET('Hygiene Data'!$F$5,0,10*ROW('Hygiene Data'!F74)),NA())</f>
        <v>#N/A</v>
      </c>
      <c r="BG80" s="99" t="e">
        <f ca="true">+IF(AND(ISNUMBER(OFFSET('Hygiene Data'!$F$7,0,10*ROW('Hygiene Data'!F74))),'Data Summary'!DV80="Yes"),OFFSET('Hygiene Data'!$F$7,0,10*ROW('Hygiene Data'!F74)),NA())</f>
        <v>#N/A</v>
      </c>
      <c r="BH80" s="99" t="e">
        <f ca="true">+IF(AND(ISNUMBER(OFFSET('Hygiene Data'!$F$9,0,10*ROW('Hygiene Data'!F74))),'Data Summary'!DW80="Yes"),OFFSET('Hygiene Data'!$F$9,0,10*ROW('Hygiene Data'!F74)),NA())</f>
        <v>#N/A</v>
      </c>
      <c r="BI80" s="99" t="e">
        <f ca="true">+IF(AND(ISNUMBER(OFFSET('Hygiene Data'!$G$5,0,10*ROW('Hygiene Data'!G74))),'Data Summary'!DX80="Yes"),OFFSET('Hygiene Data'!$G$5,0,10*ROW('Hygiene Data'!G74)),NA())</f>
        <v>#N/A</v>
      </c>
      <c r="BJ80" s="99" t="e">
        <f ca="true">+IF(AND(ISNUMBER(OFFSET('Hygiene Data'!$G$7,0,10*ROW('Hygiene Data'!G74))),'Data Summary'!DY80="Yes"),OFFSET('Hygiene Data'!$G$7,0,10*ROW('Hygiene Data'!G74)),NA())</f>
        <v>#N/A</v>
      </c>
      <c r="BK80" s="99" t="e">
        <f ca="true">+IF(AND(ISNUMBER(OFFSET('Hygiene Data'!$G$9,0,10*ROW('Hygiene Data'!G74))),'Data Summary'!DZ80="Yes"),OFFSET('Hygiene Data'!$G$9,0,10*ROW('Hygiene Data'!G74)),NA())</f>
        <v>#N/A</v>
      </c>
      <c r="BL80" s="99" t="e">
        <f ca="true">+IF(AND(ISNUMBER(OFFSET('Hygiene Data'!$H$5,0,10*ROW('Hygiene Data'!H74))),'Data Summary'!EA80="Yes"),OFFSET('Hygiene Data'!$H$5,0,10*ROW('Hygiene Data'!H74)),NA())</f>
        <v>#N/A</v>
      </c>
      <c r="BM80" s="99" t="e">
        <f ca="true">+IF(AND(ISNUMBER(OFFSET('Hygiene Data'!$H$7,0,10*ROW('Hygiene Data'!H74))),'Data Summary'!EB80="Yes"),OFFSET('Hygiene Data'!$H$7,0,10*ROW('Hygiene Data'!H74)),NA())</f>
        <v>#N/A</v>
      </c>
      <c r="BN80" s="99" t="e">
        <f ca="true">+IF(AND(ISNUMBER(OFFSET('Hygiene Data'!$H$9,0,10*ROW('Hygiene Data'!H74))),'Data Summary'!EC80="Yes"),OFFSET('Hygiene Data'!$H$9,0,10*ROW('Hygiene Data'!H74)),NA())</f>
        <v>#N/A</v>
      </c>
      <c r="BO80" s="99" t="e">
        <f ca="true">+IF(AND(ISNUMBER(OFFSET('Hygiene Data'!$I$5,0,10*ROW('Hygiene Data'!I74))),'Data Summary'!ED80="Yes"),OFFSET('Hygiene Data'!$I$5,0,10*ROW('Hygiene Data'!I74)),NA())</f>
        <v>#N/A</v>
      </c>
      <c r="BP80" s="99" t="e">
        <f ca="true">+IF(AND(ISNUMBER(OFFSET('Hygiene Data'!$I$7,0,10*ROW('Hygiene Data'!I74))),'Data Summary'!EE80="Yes"),OFFSET('Hygiene Data'!$I$7,0,10*ROW('Hygiene Data'!I74)),NA())</f>
        <v>#N/A</v>
      </c>
      <c r="BQ80" s="99" t="e">
        <f ca="true">+IF(AND(ISNUMBER(OFFSET('Hygiene Data'!$I$9,0,10*ROW('Hygiene Data'!I74))),'Data Summary'!EF80="Yes"),OFFSET('Hygiene Data'!$I$9,0,10*ROW('Hygiene Data'!I74)),NA())</f>
        <v>#N/A</v>
      </c>
    </row>
    <row xmlns:x14ac="http://schemas.microsoft.com/office/spreadsheetml/2009/9/ac" r="81" x14ac:dyDescent="0.2">
      <c r="A81" s="363" t="e">
        <f ca="true">+RIGHT('Data Summary'!A81,LEN('Data Summary'!A81)-9)</f>
        <v>#VALUE!</v>
      </c>
      <c r="B81" s="38" t="str">
        <f ca="true">+IF(ISTEXT('Data Summary'!B81),'Data Summary'!B81,"")</f>
        <v/>
      </c>
      <c r="C81" s="361" t="e">
        <f ca="true">+VALUE('Data Summary'!C81)</f>
        <v>#VALUE!</v>
      </c>
      <c r="D81" s="97" t="e">
        <f ca="true">+IF(AND(ISNUMBER(OFFSET('Water Data'!$D$4,0,10*ROW('Water Data'!D75))),'Data Summary'!BS81="Yes"),100-OFFSET('Water Data'!$D$4,0,10*ROW('Water Data'!D75)),NA())</f>
        <v>#N/A</v>
      </c>
      <c r="E81" s="97" t="e">
        <f ca="true">+IF(AND(ISNUMBER(OFFSET('Water Data'!$D$6,0,10*ROW('Water Data'!D75))),'Data Summary'!BT81="Yes"),OFFSET('Water Data'!$D$6,0,10*ROW('Water Data'!D75)),NA())</f>
        <v>#N/A</v>
      </c>
      <c r="F81" s="97" t="e">
        <f ca="true">+IF(AND(ISNUMBER(OFFSET('Water Data'!$D$9,0,10*ROW('Water Data'!D75))),'Data Summary'!BU81="Yes"),OFFSET('Water Data'!$D$9,0,10*ROW('Water Data'!D75)),NA())</f>
        <v>#N/A</v>
      </c>
      <c r="G81" s="97" t="e">
        <f ca="true">+IF(AND(ISNUMBER(OFFSET('Water Data'!$E$4,0,10*ROW('Water Data'!E75))),'Data Summary'!BV81="Yes"),100-OFFSET('Water Data'!$E$4,0,10*ROW('Water Data'!E75)),NA())</f>
        <v>#N/A</v>
      </c>
      <c r="H81" s="97" t="e">
        <f ca="true">+IF(AND(ISNUMBER(OFFSET('Water Data'!$E$6,0,10*ROW('Water Data'!E75))),'Data Summary'!BW81="Yes"),OFFSET('Water Data'!$E$6,0,10*ROW('Water Data'!E75)),NA())</f>
        <v>#N/A</v>
      </c>
      <c r="I81" s="97" t="e">
        <f ca="true">+IF(AND(ISNUMBER(OFFSET('Water Data'!$E$9,0,10*ROW('Water Data'!E75))),'Data Summary'!BX81="Yes"),OFFSET('Water Data'!$E$9,0,10*ROW('Water Data'!E75)),NA())</f>
        <v>#N/A</v>
      </c>
      <c r="J81" s="97" t="e">
        <f ca="true">+IF(AND(ISNUMBER(OFFSET('Water Data'!$F$4,0,10*ROW('Water Data'!F75))),'Data Summary'!BY81="Yes"),100-OFFSET('Water Data'!$F$4,0,10*ROW('Water Data'!F75)),NA())</f>
        <v>#N/A</v>
      </c>
      <c r="K81" s="97" t="e">
        <f ca="true">+IF(AND(ISNUMBER(OFFSET('Water Data'!$F$6,0,10*ROW('Water Data'!F75))),'Data Summary'!BZ81="Yes"),OFFSET('Water Data'!$F$6,0,10*ROW('Water Data'!F75)),NA())</f>
        <v>#N/A</v>
      </c>
      <c r="L81" s="97" t="e">
        <f ca="true">+IF(AND(ISNUMBER(OFFSET('Water Data'!$F$9,0,10*ROW('Water Data'!F75))),'Data Summary'!CA81="Yes"),OFFSET('Water Data'!$F$9,0,10*ROW('Water Data'!F75)),NA())</f>
        <v>#N/A</v>
      </c>
      <c r="M81" s="97" t="e">
        <f ca="true">+IF(AND(ISNUMBER(OFFSET('Water Data'!$G$4,0,10*ROW('Water Data'!G75))),'Data Summary'!CB81="Yes"),100-OFFSET('Water Data'!$G$4,0,10*ROW('Water Data'!G75)),NA())</f>
        <v>#N/A</v>
      </c>
      <c r="N81" s="97" t="e">
        <f ca="true">+IF(AND(ISNUMBER(OFFSET('Water Data'!$G$6,0,10*ROW('Water Data'!G75))),'Data Summary'!CC81="Yes"),OFFSET('Water Data'!$G$6,0,10*ROW('Water Data'!G75)),NA())</f>
        <v>#N/A</v>
      </c>
      <c r="O81" s="97" t="e">
        <f ca="true">+IF(AND(ISNUMBER(OFFSET('Water Data'!$G$9,0,10*ROW('Water Data'!G75))),'Data Summary'!CD81="Yes"),OFFSET('Water Data'!$G$9,0,10*ROW('Water Data'!G75)),NA())</f>
        <v>#N/A</v>
      </c>
      <c r="P81" s="97" t="e">
        <f ca="true">+IF(AND(ISNUMBER(OFFSET('Water Data'!$H$4,0,10*ROW('Water Data'!H75))),'Data Summary'!CE81="Yes"),100-OFFSET('Water Data'!$H$4,0,10*ROW('Water Data'!H75)),NA())</f>
        <v>#N/A</v>
      </c>
      <c r="Q81" s="97" t="e">
        <f ca="true">+IF(AND(ISNUMBER(OFFSET('Water Data'!$H$6,0,10*ROW('Water Data'!H75))),'Data Summary'!CF81="Yes"),OFFSET('Water Data'!$H$6,0,10*ROW('Water Data'!H75)),NA())</f>
        <v>#N/A</v>
      </c>
      <c r="R81" s="97" t="e">
        <f ca="true">+IF(AND(ISNUMBER(OFFSET('Water Data'!$H$9,0,10*ROW('Water Data'!H75))),'Data Summary'!CG81="Yes"),OFFSET('Water Data'!$H$9,0,10*ROW('Water Data'!H75)),NA())</f>
        <v>#N/A</v>
      </c>
      <c r="S81" s="97" t="e">
        <f ca="true">+IF(AND(ISNUMBER(OFFSET('Water Data'!$I$4,0,10*ROW('Water Data'!I75))),'Data Summary'!CH81="Yes"),100-OFFSET('Water Data'!$I$4,0,10*ROW('Water Data'!I75)),NA())</f>
        <v>#N/A</v>
      </c>
      <c r="T81" s="97" t="e">
        <f ca="true">+IF(AND(ISNUMBER(OFFSET('Water Data'!$I$6,0,10*ROW('Water Data'!I75))),'Data Summary'!CI81="Yes"),OFFSET('Water Data'!$I$6,0,10*ROW('Water Data'!I75)),NA())</f>
        <v>#N/A</v>
      </c>
      <c r="U81" s="97" t="e">
        <f ca="true">+IF(AND(ISNUMBER(OFFSET('Water Data'!$I$9,0,10*ROW('Water Data'!I75))),'Data Summary'!CJ81="Yes"),OFFSET('Water Data'!$I$9,0,10*ROW('Water Data'!I75)),NA())</f>
        <v>#N/A</v>
      </c>
      <c r="V81" s="98" t="e">
        <f ca="true">+IF(AND(ISNUMBER(OFFSET('Sanitation Data'!$D$4,0,10*ROW('Sanitation Data'!D75))),'Data Summary'!CK81="Yes"),100-OFFSET('Sanitation Data'!$D$4,0,10*ROW('Sanitation Data'!D75)),NA())</f>
        <v>#N/A</v>
      </c>
      <c r="W81" s="98" t="e">
        <f ca="true">+IF(AND(ISNUMBER(OFFSET('Sanitation Data'!$D$6,0,10*ROW('Sanitation Data'!D75))),'Data Summary'!CL81="Yes"),OFFSET('Sanitation Data'!$D$6,0,10*ROW('Sanitation Data'!D75)),NA())</f>
        <v>#N/A</v>
      </c>
      <c r="X81" s="98" t="e">
        <f ca="true">+IF(AND(ISNUMBER(OFFSET('Sanitation Data'!$D$10,0,10*ROW('Sanitation Data'!D75))),'Data Summary'!CM81="Yes"),OFFSET('Sanitation Data'!$D$10,0,10*ROW('Sanitation Data'!D75)),NA())</f>
        <v>#N/A</v>
      </c>
      <c r="Y81" s="98" t="e">
        <f ca="true">+IF(AND(ISNUMBER(OFFSET('Sanitation Data'!$D$11,0,10*ROW('Sanitation Data'!D75))),'Data Summary'!CN81="Yes"),OFFSET('Sanitation Data'!$D$11,0,10*ROW('Sanitation Data'!D75)),NA())</f>
        <v>#N/A</v>
      </c>
      <c r="Z81" s="98" t="e">
        <f ca="true">+IF(AND(ISNUMBER(OFFSET('Sanitation Data'!$D$12,0,10*ROW('Sanitation Data'!D75))),'Data Summary'!CO81="Yes"),OFFSET('Sanitation Data'!$D$12,0,10*ROW('Sanitation Data'!D75)),NA())</f>
        <v>#N/A</v>
      </c>
      <c r="AA81" s="98" t="e">
        <f ca="true">+IF(AND(ISNUMBER(OFFSET('Sanitation Data'!$E$4,0,10*ROW('Sanitation Data'!E75))),'Data Summary'!CP81="Yes"),100-OFFSET('Sanitation Data'!$E$4,0,10*ROW('Sanitation Data'!E75)),NA())</f>
        <v>#N/A</v>
      </c>
      <c r="AB81" s="98" t="e">
        <f ca="true">+IF(AND(ISNUMBER(OFFSET('Sanitation Data'!$E$6,0,10*ROW('Sanitation Data'!E75))),'Data Summary'!CQ81="Yes"),OFFSET('Sanitation Data'!$E$6,0,10*ROW('Sanitation Data'!E75)),NA())</f>
        <v>#N/A</v>
      </c>
      <c r="AC81" s="98" t="e">
        <f ca="true">+IF(AND(ISNUMBER(OFFSET('Sanitation Data'!$E$10,0,10*ROW('Sanitation Data'!E75))),'Data Summary'!CR81="Yes"),OFFSET('Sanitation Data'!$E$10,0,10*ROW('Sanitation Data'!E75)),NA())</f>
        <v>#N/A</v>
      </c>
      <c r="AD81" s="98" t="e">
        <f ca="true">+IF(AND(ISNUMBER(OFFSET('Sanitation Data'!$E$11,0,10*ROW('Sanitation Data'!E75))),'Data Summary'!CS81="Yes"),OFFSET('Sanitation Data'!$E$11,0,10*ROW('Sanitation Data'!E75)),NA())</f>
        <v>#N/A</v>
      </c>
      <c r="AE81" s="98" t="e">
        <f ca="true">+IF(AND(ISNUMBER(OFFSET('Sanitation Data'!$E$12,0,10*ROW('Sanitation Data'!E75))),'Data Summary'!CT81="Yes"),OFFSET('Sanitation Data'!$E$12,0,10*ROW('Sanitation Data'!E75)),NA())</f>
        <v>#N/A</v>
      </c>
      <c r="AF81" s="98" t="e">
        <f ca="true">+IF(AND(ISNUMBER(OFFSET('Sanitation Data'!$F$4,0,10*ROW('Sanitation Data'!F75))),'Data Summary'!CU81="Yes"),100-OFFSET('Sanitation Data'!$F$4,0,10*ROW('Sanitation Data'!F75)),NA())</f>
        <v>#N/A</v>
      </c>
      <c r="AG81" s="98" t="e">
        <f ca="true">+IF(AND(ISNUMBER(OFFSET('Sanitation Data'!$F$6,0,10*ROW('Sanitation Data'!F75))),'Data Summary'!CV81="Yes"),OFFSET('Sanitation Data'!$F$6,0,10*ROW('Sanitation Data'!F75)),NA())</f>
        <v>#N/A</v>
      </c>
      <c r="AH81" s="98" t="e">
        <f ca="true">+IF(AND(ISNUMBER(OFFSET('Sanitation Data'!$F$10,0,10*ROW('Sanitation Data'!F75))),'Data Summary'!CW81="Yes"),OFFSET('Sanitation Data'!$F$10,0,10*ROW('Sanitation Data'!F75)),NA())</f>
        <v>#N/A</v>
      </c>
      <c r="AI81" s="98" t="e">
        <f ca="true">+IF(AND(ISNUMBER(OFFSET('Sanitation Data'!$F$11,0,10*ROW('Sanitation Data'!F75))),'Data Summary'!CX81="Yes"),OFFSET('Sanitation Data'!$F$11,0,10*ROW('Sanitation Data'!F75)),NA())</f>
        <v>#N/A</v>
      </c>
      <c r="AJ81" s="98" t="e">
        <f ca="true">+IF(AND(ISNUMBER(OFFSET('Sanitation Data'!$F$12,0,10*ROW('Sanitation Data'!F75))),'Data Summary'!CY81="Yes"),OFFSET('Sanitation Data'!$F$12,0,10*ROW('Sanitation Data'!F75)),NA())</f>
        <v>#N/A</v>
      </c>
      <c r="AK81" s="98" t="e">
        <f ca="true">+IF(AND(ISNUMBER(OFFSET('Sanitation Data'!$G$4,0,10*ROW('Sanitation Data'!G75))),'Data Summary'!CZ81="Yes"),100-OFFSET('Sanitation Data'!$G$4,0,10*ROW('Sanitation Data'!G75)),NA())</f>
        <v>#N/A</v>
      </c>
      <c r="AL81" s="98" t="e">
        <f ca="true">+IF(AND(ISNUMBER(OFFSET('Sanitation Data'!$G$6,0,10*ROW('Sanitation Data'!G75))),'Data Summary'!DA81="Yes"),OFFSET('Sanitation Data'!$G$6,0,10*ROW('Sanitation Data'!G75)),NA())</f>
        <v>#N/A</v>
      </c>
      <c r="AM81" s="98" t="e">
        <f ca="true">+IF(AND(ISNUMBER(OFFSET('Sanitation Data'!$G$10,0,10*ROW('Sanitation Data'!G75))),'Data Summary'!DB81="Yes"),OFFSET('Sanitation Data'!$G$10,0,10*ROW('Sanitation Data'!G75)),NA())</f>
        <v>#N/A</v>
      </c>
      <c r="AN81" s="98" t="e">
        <f ca="true">+IF(AND(ISNUMBER(OFFSET('Sanitation Data'!$G$11,0,10*ROW('Sanitation Data'!G75))),'Data Summary'!DC81="Yes"),OFFSET('Sanitation Data'!$G$11,0,10*ROW('Sanitation Data'!G75)),NA())</f>
        <v>#N/A</v>
      </c>
      <c r="AO81" s="98" t="e">
        <f ca="true">+IF(AND(ISNUMBER(OFFSET('Sanitation Data'!$G$12,0,10*ROW('Sanitation Data'!G75))),'Data Summary'!DD81="Yes"),OFFSET('Sanitation Data'!$G$12,0,10*ROW('Sanitation Data'!G75)),NA())</f>
        <v>#N/A</v>
      </c>
      <c r="AP81" s="98" t="e">
        <f ca="true">+IF(AND(ISNUMBER(OFFSET('Sanitation Data'!$H$4,0,10*ROW('Sanitation Data'!H75))),'Data Summary'!DE81="Yes"),100-OFFSET('Sanitation Data'!$H$4,0,10*ROW('Sanitation Data'!H75)),NA())</f>
        <v>#N/A</v>
      </c>
      <c r="AQ81" s="98" t="e">
        <f ca="true">+IF(AND(ISNUMBER(OFFSET('Sanitation Data'!$H$6,0,10*ROW('Sanitation Data'!H75))),'Data Summary'!DF81="Yes"),OFFSET('Sanitation Data'!$H$6,0,10*ROW('Sanitation Data'!H75)),NA())</f>
        <v>#N/A</v>
      </c>
      <c r="AR81" s="98" t="e">
        <f ca="true">+IF(AND(ISNUMBER(OFFSET('Sanitation Data'!$H$10,0,10*ROW('Sanitation Data'!H75))),'Data Summary'!DG81="Yes"),OFFSET('Sanitation Data'!$H$10,0,10*ROW('Sanitation Data'!H75)),NA())</f>
        <v>#N/A</v>
      </c>
      <c r="AS81" s="98" t="e">
        <f ca="true">+IF(AND(ISNUMBER(OFFSET('Sanitation Data'!$H$11,0,10*ROW('Sanitation Data'!H75))),'Data Summary'!DH81="Yes"),OFFSET('Sanitation Data'!$H$11,0,10*ROW('Sanitation Data'!H75)),NA())</f>
        <v>#N/A</v>
      </c>
      <c r="AT81" s="98" t="e">
        <f ca="true">+IF(AND(ISNUMBER(OFFSET('Sanitation Data'!$H$12,0,10*ROW('Sanitation Data'!H75))),'Data Summary'!DI81="Yes"),OFFSET('Sanitation Data'!$H$12,0,10*ROW('Sanitation Data'!H75)),NA())</f>
        <v>#N/A</v>
      </c>
      <c r="AU81" s="98" t="e">
        <f ca="true">+IF(AND(ISNUMBER(OFFSET('Sanitation Data'!$I$4,0,10*ROW('Sanitation Data'!I75))),'Data Summary'!DJ81="Yes"),100-OFFSET('Sanitation Data'!$I$4,0,10*ROW('Sanitation Data'!I75)),NA())</f>
        <v>#N/A</v>
      </c>
      <c r="AV81" s="98" t="e">
        <f ca="true">+IF(AND(ISNUMBER(OFFSET('Sanitation Data'!$I$6,0,10*ROW('Sanitation Data'!I75))),'Data Summary'!DK81="Yes"),OFFSET('Sanitation Data'!$I$6,0,10*ROW('Sanitation Data'!I75)),NA())</f>
        <v>#N/A</v>
      </c>
      <c r="AW81" s="98" t="e">
        <f ca="true">+IF(AND(ISNUMBER(OFFSET('Sanitation Data'!$I$10,0,10*ROW('Sanitation Data'!I75))),'Data Summary'!DL81="Yes"),OFFSET('Sanitation Data'!$I$10,0,10*ROW('Sanitation Data'!I75)),NA())</f>
        <v>#N/A</v>
      </c>
      <c r="AX81" s="98" t="e">
        <f ca="true">+IF(AND(ISNUMBER(OFFSET('Sanitation Data'!$I$11,0,10*ROW('Sanitation Data'!I75))),'Data Summary'!DM81="Yes"),OFFSET('Sanitation Data'!$I$11,0,10*ROW('Sanitation Data'!I75)),NA())</f>
        <v>#N/A</v>
      </c>
      <c r="AY81" s="98" t="e">
        <f ca="true">+IF(AND(ISNUMBER(OFFSET('Sanitation Data'!$I$12,0,10*ROW('Sanitation Data'!I75))),'Data Summary'!DN81="Yes"),OFFSET('Sanitation Data'!$I$12,0,10*ROW('Sanitation Data'!I75)),NA())</f>
        <v>#N/A</v>
      </c>
      <c r="AZ81" s="99" t="e">
        <f ca="true">+IF(AND(ISNUMBER(OFFSET('Hygiene Data'!$D$5,0,10*ROW('Hygiene Data'!D75))),'Data Summary'!DO81="Yes"),OFFSET('Hygiene Data'!$D$5,0,10*ROW('Hygiene Data'!D75)),NA())</f>
        <v>#N/A</v>
      </c>
      <c r="BA81" s="99" t="e">
        <f ca="true">+IF(AND(ISNUMBER(OFFSET('Hygiene Data'!$D$7,0,10*ROW('Hygiene Data'!D75))),'Data Summary'!DP81="Yes"),OFFSET('Hygiene Data'!$D$7,0,10*ROW('Hygiene Data'!D75)),NA())</f>
        <v>#N/A</v>
      </c>
      <c r="BB81" s="99" t="e">
        <f ca="true">+IF(AND(ISNUMBER(OFFSET('Hygiene Data'!$D$9,0,10*ROW('Hygiene Data'!D75))),'Data Summary'!DQ81="Yes"),OFFSET('Hygiene Data'!$D$9,0,10*ROW('Hygiene Data'!D75)),NA())</f>
        <v>#N/A</v>
      </c>
      <c r="BC81" s="99" t="e">
        <f ca="true">+IF(AND(ISNUMBER(OFFSET('Hygiene Data'!$E$5,0,10*ROW('Hygiene Data'!E75))),'Data Summary'!DR81="Yes"),OFFSET('Hygiene Data'!$E$5,0,10*ROW('Hygiene Data'!E75)),NA())</f>
        <v>#N/A</v>
      </c>
      <c r="BD81" s="99" t="e">
        <f ca="true">+IF(AND(ISNUMBER(OFFSET('Hygiene Data'!$E$7,0,10*ROW('Hygiene Data'!E75))),'Data Summary'!DS81="Yes"),OFFSET('Hygiene Data'!$E$7,0,10*ROW('Hygiene Data'!E75)),NA())</f>
        <v>#N/A</v>
      </c>
      <c r="BE81" s="99" t="e">
        <f ca="true">+IF(AND(ISNUMBER(OFFSET('Hygiene Data'!$E$9,0,10*ROW('Hygiene Data'!E75))),'Data Summary'!DT81="Yes"),OFFSET('Hygiene Data'!$E$9,0,10*ROW('Hygiene Data'!E75)),NA())</f>
        <v>#N/A</v>
      </c>
      <c r="BF81" s="99" t="e">
        <f ca="true">+IF(AND(ISNUMBER(OFFSET('Hygiene Data'!$F$5,0,10*ROW('Hygiene Data'!F75))),'Data Summary'!DU81="Yes"),OFFSET('Hygiene Data'!$F$5,0,10*ROW('Hygiene Data'!F75)),NA())</f>
        <v>#N/A</v>
      </c>
      <c r="BG81" s="99" t="e">
        <f ca="true">+IF(AND(ISNUMBER(OFFSET('Hygiene Data'!$F$7,0,10*ROW('Hygiene Data'!F75))),'Data Summary'!DV81="Yes"),OFFSET('Hygiene Data'!$F$7,0,10*ROW('Hygiene Data'!F75)),NA())</f>
        <v>#N/A</v>
      </c>
      <c r="BH81" s="99" t="e">
        <f ca="true">+IF(AND(ISNUMBER(OFFSET('Hygiene Data'!$F$9,0,10*ROW('Hygiene Data'!F75))),'Data Summary'!DW81="Yes"),OFFSET('Hygiene Data'!$F$9,0,10*ROW('Hygiene Data'!F75)),NA())</f>
        <v>#N/A</v>
      </c>
      <c r="BI81" s="99" t="e">
        <f ca="true">+IF(AND(ISNUMBER(OFFSET('Hygiene Data'!$G$5,0,10*ROW('Hygiene Data'!G75))),'Data Summary'!DX81="Yes"),OFFSET('Hygiene Data'!$G$5,0,10*ROW('Hygiene Data'!G75)),NA())</f>
        <v>#N/A</v>
      </c>
      <c r="BJ81" s="99" t="e">
        <f ca="true">+IF(AND(ISNUMBER(OFFSET('Hygiene Data'!$G$7,0,10*ROW('Hygiene Data'!G75))),'Data Summary'!DY81="Yes"),OFFSET('Hygiene Data'!$G$7,0,10*ROW('Hygiene Data'!G75)),NA())</f>
        <v>#N/A</v>
      </c>
      <c r="BK81" s="99" t="e">
        <f ca="true">+IF(AND(ISNUMBER(OFFSET('Hygiene Data'!$G$9,0,10*ROW('Hygiene Data'!G75))),'Data Summary'!DZ81="Yes"),OFFSET('Hygiene Data'!$G$9,0,10*ROW('Hygiene Data'!G75)),NA())</f>
        <v>#N/A</v>
      </c>
      <c r="BL81" s="99" t="e">
        <f ca="true">+IF(AND(ISNUMBER(OFFSET('Hygiene Data'!$H$5,0,10*ROW('Hygiene Data'!H75))),'Data Summary'!EA81="Yes"),OFFSET('Hygiene Data'!$H$5,0,10*ROW('Hygiene Data'!H75)),NA())</f>
        <v>#N/A</v>
      </c>
      <c r="BM81" s="99" t="e">
        <f ca="true">+IF(AND(ISNUMBER(OFFSET('Hygiene Data'!$H$7,0,10*ROW('Hygiene Data'!H75))),'Data Summary'!EB81="Yes"),OFFSET('Hygiene Data'!$H$7,0,10*ROW('Hygiene Data'!H75)),NA())</f>
        <v>#N/A</v>
      </c>
      <c r="BN81" s="99" t="e">
        <f ca="true">+IF(AND(ISNUMBER(OFFSET('Hygiene Data'!$H$9,0,10*ROW('Hygiene Data'!H75))),'Data Summary'!EC81="Yes"),OFFSET('Hygiene Data'!$H$9,0,10*ROW('Hygiene Data'!H75)),NA())</f>
        <v>#N/A</v>
      </c>
      <c r="BO81" s="99" t="e">
        <f ca="true">+IF(AND(ISNUMBER(OFFSET('Hygiene Data'!$I$5,0,10*ROW('Hygiene Data'!I75))),'Data Summary'!ED81="Yes"),OFFSET('Hygiene Data'!$I$5,0,10*ROW('Hygiene Data'!I75)),NA())</f>
        <v>#N/A</v>
      </c>
      <c r="BP81" s="99" t="e">
        <f ca="true">+IF(AND(ISNUMBER(OFFSET('Hygiene Data'!$I$7,0,10*ROW('Hygiene Data'!I75))),'Data Summary'!EE81="Yes"),OFFSET('Hygiene Data'!$I$7,0,10*ROW('Hygiene Data'!I75)),NA())</f>
        <v>#N/A</v>
      </c>
      <c r="BQ81" s="99" t="e">
        <f ca="true">+IF(AND(ISNUMBER(OFFSET('Hygiene Data'!$I$9,0,10*ROW('Hygiene Data'!I75))),'Data Summary'!EF81="Yes"),OFFSET('Hygiene Data'!$I$9,0,10*ROW('Hygiene Data'!I75)),NA())</f>
        <v>#N/A</v>
      </c>
    </row>
    <row xmlns:x14ac="http://schemas.microsoft.com/office/spreadsheetml/2009/9/ac" r="82" x14ac:dyDescent="0.2">
      <c r="A82" s="363" t="e">
        <f ca="true">+RIGHT('Data Summary'!A82,LEN('Data Summary'!A82)-9)</f>
        <v>#VALUE!</v>
      </c>
      <c r="B82" s="38" t="str">
        <f ca="true">+IF(ISTEXT('Data Summary'!B82),'Data Summary'!B82,"")</f>
        <v/>
      </c>
      <c r="C82" s="361" t="e">
        <f ca="true">+VALUE('Data Summary'!C82)</f>
        <v>#VALUE!</v>
      </c>
      <c r="D82" s="97" t="e">
        <f ca="true">+IF(AND(ISNUMBER(OFFSET('Water Data'!$D$4,0,10*ROW('Water Data'!D76))),'Data Summary'!BS82="Yes"),100-OFFSET('Water Data'!$D$4,0,10*ROW('Water Data'!D76)),NA())</f>
        <v>#N/A</v>
      </c>
      <c r="E82" s="97" t="e">
        <f ca="true">+IF(AND(ISNUMBER(OFFSET('Water Data'!$D$6,0,10*ROW('Water Data'!D76))),'Data Summary'!BT82="Yes"),OFFSET('Water Data'!$D$6,0,10*ROW('Water Data'!D76)),NA())</f>
        <v>#N/A</v>
      </c>
      <c r="F82" s="97" t="e">
        <f ca="true">+IF(AND(ISNUMBER(OFFSET('Water Data'!$D$9,0,10*ROW('Water Data'!D76))),'Data Summary'!BU82="Yes"),OFFSET('Water Data'!$D$9,0,10*ROW('Water Data'!D76)),NA())</f>
        <v>#N/A</v>
      </c>
      <c r="G82" s="97" t="e">
        <f ca="true">+IF(AND(ISNUMBER(OFFSET('Water Data'!$E$4,0,10*ROW('Water Data'!E76))),'Data Summary'!BV82="Yes"),100-OFFSET('Water Data'!$E$4,0,10*ROW('Water Data'!E76)),NA())</f>
        <v>#N/A</v>
      </c>
      <c r="H82" s="97" t="e">
        <f ca="true">+IF(AND(ISNUMBER(OFFSET('Water Data'!$E$6,0,10*ROW('Water Data'!E76))),'Data Summary'!BW82="Yes"),OFFSET('Water Data'!$E$6,0,10*ROW('Water Data'!E76)),NA())</f>
        <v>#N/A</v>
      </c>
      <c r="I82" s="97" t="e">
        <f ca="true">+IF(AND(ISNUMBER(OFFSET('Water Data'!$E$9,0,10*ROW('Water Data'!E76))),'Data Summary'!BX82="Yes"),OFFSET('Water Data'!$E$9,0,10*ROW('Water Data'!E76)),NA())</f>
        <v>#N/A</v>
      </c>
      <c r="J82" s="97" t="e">
        <f ca="true">+IF(AND(ISNUMBER(OFFSET('Water Data'!$F$4,0,10*ROW('Water Data'!F76))),'Data Summary'!BY82="Yes"),100-OFFSET('Water Data'!$F$4,0,10*ROW('Water Data'!F76)),NA())</f>
        <v>#N/A</v>
      </c>
      <c r="K82" s="97" t="e">
        <f ca="true">+IF(AND(ISNUMBER(OFFSET('Water Data'!$F$6,0,10*ROW('Water Data'!F76))),'Data Summary'!BZ82="Yes"),OFFSET('Water Data'!$F$6,0,10*ROW('Water Data'!F76)),NA())</f>
        <v>#N/A</v>
      </c>
      <c r="L82" s="97" t="e">
        <f ca="true">+IF(AND(ISNUMBER(OFFSET('Water Data'!$F$9,0,10*ROW('Water Data'!F76))),'Data Summary'!CA82="Yes"),OFFSET('Water Data'!$F$9,0,10*ROW('Water Data'!F76)),NA())</f>
        <v>#N/A</v>
      </c>
      <c r="M82" s="97" t="e">
        <f ca="true">+IF(AND(ISNUMBER(OFFSET('Water Data'!$G$4,0,10*ROW('Water Data'!G76))),'Data Summary'!CB82="Yes"),100-OFFSET('Water Data'!$G$4,0,10*ROW('Water Data'!G76)),NA())</f>
        <v>#N/A</v>
      </c>
      <c r="N82" s="97" t="e">
        <f ca="true">+IF(AND(ISNUMBER(OFFSET('Water Data'!$G$6,0,10*ROW('Water Data'!G76))),'Data Summary'!CC82="Yes"),OFFSET('Water Data'!$G$6,0,10*ROW('Water Data'!G76)),NA())</f>
        <v>#N/A</v>
      </c>
      <c r="O82" s="97" t="e">
        <f ca="true">+IF(AND(ISNUMBER(OFFSET('Water Data'!$G$9,0,10*ROW('Water Data'!G76))),'Data Summary'!CD82="Yes"),OFFSET('Water Data'!$G$9,0,10*ROW('Water Data'!G76)),NA())</f>
        <v>#N/A</v>
      </c>
      <c r="P82" s="97" t="e">
        <f ca="true">+IF(AND(ISNUMBER(OFFSET('Water Data'!$H$4,0,10*ROW('Water Data'!H76))),'Data Summary'!CE82="Yes"),100-OFFSET('Water Data'!$H$4,0,10*ROW('Water Data'!H76)),NA())</f>
        <v>#N/A</v>
      </c>
      <c r="Q82" s="97" t="e">
        <f ca="true">+IF(AND(ISNUMBER(OFFSET('Water Data'!$H$6,0,10*ROW('Water Data'!H76))),'Data Summary'!CF82="Yes"),OFFSET('Water Data'!$H$6,0,10*ROW('Water Data'!H76)),NA())</f>
        <v>#N/A</v>
      </c>
      <c r="R82" s="97" t="e">
        <f ca="true">+IF(AND(ISNUMBER(OFFSET('Water Data'!$H$9,0,10*ROW('Water Data'!H76))),'Data Summary'!CG82="Yes"),OFFSET('Water Data'!$H$9,0,10*ROW('Water Data'!H76)),NA())</f>
        <v>#N/A</v>
      </c>
      <c r="S82" s="97" t="e">
        <f ca="true">+IF(AND(ISNUMBER(OFFSET('Water Data'!$I$4,0,10*ROW('Water Data'!I76))),'Data Summary'!CH82="Yes"),100-OFFSET('Water Data'!$I$4,0,10*ROW('Water Data'!I76)),NA())</f>
        <v>#N/A</v>
      </c>
      <c r="T82" s="97" t="e">
        <f ca="true">+IF(AND(ISNUMBER(OFFSET('Water Data'!$I$6,0,10*ROW('Water Data'!I76))),'Data Summary'!CI82="Yes"),OFFSET('Water Data'!$I$6,0,10*ROW('Water Data'!I76)),NA())</f>
        <v>#N/A</v>
      </c>
      <c r="U82" s="97" t="e">
        <f ca="true">+IF(AND(ISNUMBER(OFFSET('Water Data'!$I$9,0,10*ROW('Water Data'!I76))),'Data Summary'!CJ82="Yes"),OFFSET('Water Data'!$I$9,0,10*ROW('Water Data'!I76)),NA())</f>
        <v>#N/A</v>
      </c>
      <c r="V82" s="98" t="e">
        <f ca="true">+IF(AND(ISNUMBER(OFFSET('Sanitation Data'!$D$4,0,10*ROW('Sanitation Data'!D76))),'Data Summary'!CK82="Yes"),100-OFFSET('Sanitation Data'!$D$4,0,10*ROW('Sanitation Data'!D76)),NA())</f>
        <v>#N/A</v>
      </c>
      <c r="W82" s="98" t="e">
        <f ca="true">+IF(AND(ISNUMBER(OFFSET('Sanitation Data'!$D$6,0,10*ROW('Sanitation Data'!D76))),'Data Summary'!CL82="Yes"),OFFSET('Sanitation Data'!$D$6,0,10*ROW('Sanitation Data'!D76)),NA())</f>
        <v>#N/A</v>
      </c>
      <c r="X82" s="98" t="e">
        <f ca="true">+IF(AND(ISNUMBER(OFFSET('Sanitation Data'!$D$10,0,10*ROW('Sanitation Data'!D76))),'Data Summary'!CM82="Yes"),OFFSET('Sanitation Data'!$D$10,0,10*ROW('Sanitation Data'!D76)),NA())</f>
        <v>#N/A</v>
      </c>
      <c r="Y82" s="98" t="e">
        <f ca="true">+IF(AND(ISNUMBER(OFFSET('Sanitation Data'!$D$11,0,10*ROW('Sanitation Data'!D76))),'Data Summary'!CN82="Yes"),OFFSET('Sanitation Data'!$D$11,0,10*ROW('Sanitation Data'!D76)),NA())</f>
        <v>#N/A</v>
      </c>
      <c r="Z82" s="98" t="e">
        <f ca="true">+IF(AND(ISNUMBER(OFFSET('Sanitation Data'!$D$12,0,10*ROW('Sanitation Data'!D76))),'Data Summary'!CO82="Yes"),OFFSET('Sanitation Data'!$D$12,0,10*ROW('Sanitation Data'!D76)),NA())</f>
        <v>#N/A</v>
      </c>
      <c r="AA82" s="98" t="e">
        <f ca="true">+IF(AND(ISNUMBER(OFFSET('Sanitation Data'!$E$4,0,10*ROW('Sanitation Data'!E76))),'Data Summary'!CP82="Yes"),100-OFFSET('Sanitation Data'!$E$4,0,10*ROW('Sanitation Data'!E76)),NA())</f>
        <v>#N/A</v>
      </c>
      <c r="AB82" s="98" t="e">
        <f ca="true">+IF(AND(ISNUMBER(OFFSET('Sanitation Data'!$E$6,0,10*ROW('Sanitation Data'!E76))),'Data Summary'!CQ82="Yes"),OFFSET('Sanitation Data'!$E$6,0,10*ROW('Sanitation Data'!E76)),NA())</f>
        <v>#N/A</v>
      </c>
      <c r="AC82" s="98" t="e">
        <f ca="true">+IF(AND(ISNUMBER(OFFSET('Sanitation Data'!$E$10,0,10*ROW('Sanitation Data'!E76))),'Data Summary'!CR82="Yes"),OFFSET('Sanitation Data'!$E$10,0,10*ROW('Sanitation Data'!E76)),NA())</f>
        <v>#N/A</v>
      </c>
      <c r="AD82" s="98" t="e">
        <f ca="true">+IF(AND(ISNUMBER(OFFSET('Sanitation Data'!$E$11,0,10*ROW('Sanitation Data'!E76))),'Data Summary'!CS82="Yes"),OFFSET('Sanitation Data'!$E$11,0,10*ROW('Sanitation Data'!E76)),NA())</f>
        <v>#N/A</v>
      </c>
      <c r="AE82" s="98" t="e">
        <f ca="true">+IF(AND(ISNUMBER(OFFSET('Sanitation Data'!$E$12,0,10*ROW('Sanitation Data'!E76))),'Data Summary'!CT82="Yes"),OFFSET('Sanitation Data'!$E$12,0,10*ROW('Sanitation Data'!E76)),NA())</f>
        <v>#N/A</v>
      </c>
      <c r="AF82" s="98" t="e">
        <f ca="true">+IF(AND(ISNUMBER(OFFSET('Sanitation Data'!$F$4,0,10*ROW('Sanitation Data'!F76))),'Data Summary'!CU82="Yes"),100-OFFSET('Sanitation Data'!$F$4,0,10*ROW('Sanitation Data'!F76)),NA())</f>
        <v>#N/A</v>
      </c>
      <c r="AG82" s="98" t="e">
        <f ca="true">+IF(AND(ISNUMBER(OFFSET('Sanitation Data'!$F$6,0,10*ROW('Sanitation Data'!F76))),'Data Summary'!CV82="Yes"),OFFSET('Sanitation Data'!$F$6,0,10*ROW('Sanitation Data'!F76)),NA())</f>
        <v>#N/A</v>
      </c>
      <c r="AH82" s="98" t="e">
        <f ca="true">+IF(AND(ISNUMBER(OFFSET('Sanitation Data'!$F$10,0,10*ROW('Sanitation Data'!F76))),'Data Summary'!CW82="Yes"),OFFSET('Sanitation Data'!$F$10,0,10*ROW('Sanitation Data'!F76)),NA())</f>
        <v>#N/A</v>
      </c>
      <c r="AI82" s="98" t="e">
        <f ca="true">+IF(AND(ISNUMBER(OFFSET('Sanitation Data'!$F$11,0,10*ROW('Sanitation Data'!F76))),'Data Summary'!CX82="Yes"),OFFSET('Sanitation Data'!$F$11,0,10*ROW('Sanitation Data'!F76)),NA())</f>
        <v>#N/A</v>
      </c>
      <c r="AJ82" s="98" t="e">
        <f ca="true">+IF(AND(ISNUMBER(OFFSET('Sanitation Data'!$F$12,0,10*ROW('Sanitation Data'!F76))),'Data Summary'!CY82="Yes"),OFFSET('Sanitation Data'!$F$12,0,10*ROW('Sanitation Data'!F76)),NA())</f>
        <v>#N/A</v>
      </c>
      <c r="AK82" s="98" t="e">
        <f ca="true">+IF(AND(ISNUMBER(OFFSET('Sanitation Data'!$G$4,0,10*ROW('Sanitation Data'!G76))),'Data Summary'!CZ82="Yes"),100-OFFSET('Sanitation Data'!$G$4,0,10*ROW('Sanitation Data'!G76)),NA())</f>
        <v>#N/A</v>
      </c>
      <c r="AL82" s="98" t="e">
        <f ca="true">+IF(AND(ISNUMBER(OFFSET('Sanitation Data'!$G$6,0,10*ROW('Sanitation Data'!G76))),'Data Summary'!DA82="Yes"),OFFSET('Sanitation Data'!$G$6,0,10*ROW('Sanitation Data'!G76)),NA())</f>
        <v>#N/A</v>
      </c>
      <c r="AM82" s="98" t="e">
        <f ca="true">+IF(AND(ISNUMBER(OFFSET('Sanitation Data'!$G$10,0,10*ROW('Sanitation Data'!G76))),'Data Summary'!DB82="Yes"),OFFSET('Sanitation Data'!$G$10,0,10*ROW('Sanitation Data'!G76)),NA())</f>
        <v>#N/A</v>
      </c>
      <c r="AN82" s="98" t="e">
        <f ca="true">+IF(AND(ISNUMBER(OFFSET('Sanitation Data'!$G$11,0,10*ROW('Sanitation Data'!G76))),'Data Summary'!DC82="Yes"),OFFSET('Sanitation Data'!$G$11,0,10*ROW('Sanitation Data'!G76)),NA())</f>
        <v>#N/A</v>
      </c>
      <c r="AO82" s="98" t="e">
        <f ca="true">+IF(AND(ISNUMBER(OFFSET('Sanitation Data'!$G$12,0,10*ROW('Sanitation Data'!G76))),'Data Summary'!DD82="Yes"),OFFSET('Sanitation Data'!$G$12,0,10*ROW('Sanitation Data'!G76)),NA())</f>
        <v>#N/A</v>
      </c>
      <c r="AP82" s="98" t="e">
        <f ca="true">+IF(AND(ISNUMBER(OFFSET('Sanitation Data'!$H$4,0,10*ROW('Sanitation Data'!H76))),'Data Summary'!DE82="Yes"),100-OFFSET('Sanitation Data'!$H$4,0,10*ROW('Sanitation Data'!H76)),NA())</f>
        <v>#N/A</v>
      </c>
      <c r="AQ82" s="98" t="e">
        <f ca="true">+IF(AND(ISNUMBER(OFFSET('Sanitation Data'!$H$6,0,10*ROW('Sanitation Data'!H76))),'Data Summary'!DF82="Yes"),OFFSET('Sanitation Data'!$H$6,0,10*ROW('Sanitation Data'!H76)),NA())</f>
        <v>#N/A</v>
      </c>
      <c r="AR82" s="98" t="e">
        <f ca="true">+IF(AND(ISNUMBER(OFFSET('Sanitation Data'!$H$10,0,10*ROW('Sanitation Data'!H76))),'Data Summary'!DG82="Yes"),OFFSET('Sanitation Data'!$H$10,0,10*ROW('Sanitation Data'!H76)),NA())</f>
        <v>#N/A</v>
      </c>
      <c r="AS82" s="98" t="e">
        <f ca="true">+IF(AND(ISNUMBER(OFFSET('Sanitation Data'!$H$11,0,10*ROW('Sanitation Data'!H76))),'Data Summary'!DH82="Yes"),OFFSET('Sanitation Data'!$H$11,0,10*ROW('Sanitation Data'!H76)),NA())</f>
        <v>#N/A</v>
      </c>
      <c r="AT82" s="98" t="e">
        <f ca="true">+IF(AND(ISNUMBER(OFFSET('Sanitation Data'!$H$12,0,10*ROW('Sanitation Data'!H76))),'Data Summary'!DI82="Yes"),OFFSET('Sanitation Data'!$H$12,0,10*ROW('Sanitation Data'!H76)),NA())</f>
        <v>#N/A</v>
      </c>
      <c r="AU82" s="98" t="e">
        <f ca="true">+IF(AND(ISNUMBER(OFFSET('Sanitation Data'!$I$4,0,10*ROW('Sanitation Data'!I76))),'Data Summary'!DJ82="Yes"),100-OFFSET('Sanitation Data'!$I$4,0,10*ROW('Sanitation Data'!I76)),NA())</f>
        <v>#N/A</v>
      </c>
      <c r="AV82" s="98" t="e">
        <f ca="true">+IF(AND(ISNUMBER(OFFSET('Sanitation Data'!$I$6,0,10*ROW('Sanitation Data'!I76))),'Data Summary'!DK82="Yes"),OFFSET('Sanitation Data'!$I$6,0,10*ROW('Sanitation Data'!I76)),NA())</f>
        <v>#N/A</v>
      </c>
      <c r="AW82" s="98" t="e">
        <f ca="true">+IF(AND(ISNUMBER(OFFSET('Sanitation Data'!$I$10,0,10*ROW('Sanitation Data'!I76))),'Data Summary'!DL82="Yes"),OFFSET('Sanitation Data'!$I$10,0,10*ROW('Sanitation Data'!I76)),NA())</f>
        <v>#N/A</v>
      </c>
      <c r="AX82" s="98" t="e">
        <f ca="true">+IF(AND(ISNUMBER(OFFSET('Sanitation Data'!$I$11,0,10*ROW('Sanitation Data'!I76))),'Data Summary'!DM82="Yes"),OFFSET('Sanitation Data'!$I$11,0,10*ROW('Sanitation Data'!I76)),NA())</f>
        <v>#N/A</v>
      </c>
      <c r="AY82" s="98" t="e">
        <f ca="true">+IF(AND(ISNUMBER(OFFSET('Sanitation Data'!$I$12,0,10*ROW('Sanitation Data'!I76))),'Data Summary'!DN82="Yes"),OFFSET('Sanitation Data'!$I$12,0,10*ROW('Sanitation Data'!I76)),NA())</f>
        <v>#N/A</v>
      </c>
      <c r="AZ82" s="99" t="e">
        <f ca="true">+IF(AND(ISNUMBER(OFFSET('Hygiene Data'!$D$5,0,10*ROW('Hygiene Data'!D76))),'Data Summary'!DO82="Yes"),OFFSET('Hygiene Data'!$D$5,0,10*ROW('Hygiene Data'!D76)),NA())</f>
        <v>#N/A</v>
      </c>
      <c r="BA82" s="99" t="e">
        <f ca="true">+IF(AND(ISNUMBER(OFFSET('Hygiene Data'!$D$7,0,10*ROW('Hygiene Data'!D76))),'Data Summary'!DP82="Yes"),OFFSET('Hygiene Data'!$D$7,0,10*ROW('Hygiene Data'!D76)),NA())</f>
        <v>#N/A</v>
      </c>
      <c r="BB82" s="99" t="e">
        <f ca="true">+IF(AND(ISNUMBER(OFFSET('Hygiene Data'!$D$9,0,10*ROW('Hygiene Data'!D76))),'Data Summary'!DQ82="Yes"),OFFSET('Hygiene Data'!$D$9,0,10*ROW('Hygiene Data'!D76)),NA())</f>
        <v>#N/A</v>
      </c>
      <c r="BC82" s="99" t="e">
        <f ca="true">+IF(AND(ISNUMBER(OFFSET('Hygiene Data'!$E$5,0,10*ROW('Hygiene Data'!E76))),'Data Summary'!DR82="Yes"),OFFSET('Hygiene Data'!$E$5,0,10*ROW('Hygiene Data'!E76)),NA())</f>
        <v>#N/A</v>
      </c>
      <c r="BD82" s="99" t="e">
        <f ca="true">+IF(AND(ISNUMBER(OFFSET('Hygiene Data'!$E$7,0,10*ROW('Hygiene Data'!E76))),'Data Summary'!DS82="Yes"),OFFSET('Hygiene Data'!$E$7,0,10*ROW('Hygiene Data'!E76)),NA())</f>
        <v>#N/A</v>
      </c>
      <c r="BE82" s="99" t="e">
        <f ca="true">+IF(AND(ISNUMBER(OFFSET('Hygiene Data'!$E$9,0,10*ROW('Hygiene Data'!E76))),'Data Summary'!DT82="Yes"),OFFSET('Hygiene Data'!$E$9,0,10*ROW('Hygiene Data'!E76)),NA())</f>
        <v>#N/A</v>
      </c>
      <c r="BF82" s="99" t="e">
        <f ca="true">+IF(AND(ISNUMBER(OFFSET('Hygiene Data'!$F$5,0,10*ROW('Hygiene Data'!F76))),'Data Summary'!DU82="Yes"),OFFSET('Hygiene Data'!$F$5,0,10*ROW('Hygiene Data'!F76)),NA())</f>
        <v>#N/A</v>
      </c>
      <c r="BG82" s="99" t="e">
        <f ca="true">+IF(AND(ISNUMBER(OFFSET('Hygiene Data'!$F$7,0,10*ROW('Hygiene Data'!F76))),'Data Summary'!DV82="Yes"),OFFSET('Hygiene Data'!$F$7,0,10*ROW('Hygiene Data'!F76)),NA())</f>
        <v>#N/A</v>
      </c>
      <c r="BH82" s="99" t="e">
        <f ca="true">+IF(AND(ISNUMBER(OFFSET('Hygiene Data'!$F$9,0,10*ROW('Hygiene Data'!F76))),'Data Summary'!DW82="Yes"),OFFSET('Hygiene Data'!$F$9,0,10*ROW('Hygiene Data'!F76)),NA())</f>
        <v>#N/A</v>
      </c>
      <c r="BI82" s="99" t="e">
        <f ca="true">+IF(AND(ISNUMBER(OFFSET('Hygiene Data'!$G$5,0,10*ROW('Hygiene Data'!G76))),'Data Summary'!DX82="Yes"),OFFSET('Hygiene Data'!$G$5,0,10*ROW('Hygiene Data'!G76)),NA())</f>
        <v>#N/A</v>
      </c>
      <c r="BJ82" s="99" t="e">
        <f ca="true">+IF(AND(ISNUMBER(OFFSET('Hygiene Data'!$G$7,0,10*ROW('Hygiene Data'!G76))),'Data Summary'!DY82="Yes"),OFFSET('Hygiene Data'!$G$7,0,10*ROW('Hygiene Data'!G76)),NA())</f>
        <v>#N/A</v>
      </c>
      <c r="BK82" s="99" t="e">
        <f ca="true">+IF(AND(ISNUMBER(OFFSET('Hygiene Data'!$G$9,0,10*ROW('Hygiene Data'!G76))),'Data Summary'!DZ82="Yes"),OFFSET('Hygiene Data'!$G$9,0,10*ROW('Hygiene Data'!G76)),NA())</f>
        <v>#N/A</v>
      </c>
      <c r="BL82" s="99" t="e">
        <f ca="true">+IF(AND(ISNUMBER(OFFSET('Hygiene Data'!$H$5,0,10*ROW('Hygiene Data'!H76))),'Data Summary'!EA82="Yes"),OFFSET('Hygiene Data'!$H$5,0,10*ROW('Hygiene Data'!H76)),NA())</f>
        <v>#N/A</v>
      </c>
      <c r="BM82" s="99" t="e">
        <f ca="true">+IF(AND(ISNUMBER(OFFSET('Hygiene Data'!$H$7,0,10*ROW('Hygiene Data'!H76))),'Data Summary'!EB82="Yes"),OFFSET('Hygiene Data'!$H$7,0,10*ROW('Hygiene Data'!H76)),NA())</f>
        <v>#N/A</v>
      </c>
      <c r="BN82" s="99" t="e">
        <f ca="true">+IF(AND(ISNUMBER(OFFSET('Hygiene Data'!$H$9,0,10*ROW('Hygiene Data'!H76))),'Data Summary'!EC82="Yes"),OFFSET('Hygiene Data'!$H$9,0,10*ROW('Hygiene Data'!H76)),NA())</f>
        <v>#N/A</v>
      </c>
      <c r="BO82" s="99" t="e">
        <f ca="true">+IF(AND(ISNUMBER(OFFSET('Hygiene Data'!$I$5,0,10*ROW('Hygiene Data'!I76))),'Data Summary'!ED82="Yes"),OFFSET('Hygiene Data'!$I$5,0,10*ROW('Hygiene Data'!I76)),NA())</f>
        <v>#N/A</v>
      </c>
      <c r="BP82" s="99" t="e">
        <f ca="true">+IF(AND(ISNUMBER(OFFSET('Hygiene Data'!$I$7,0,10*ROW('Hygiene Data'!I76))),'Data Summary'!EE82="Yes"),OFFSET('Hygiene Data'!$I$7,0,10*ROW('Hygiene Data'!I76)),NA())</f>
        <v>#N/A</v>
      </c>
      <c r="BQ82" s="99" t="e">
        <f ca="true">+IF(AND(ISNUMBER(OFFSET('Hygiene Data'!$I$9,0,10*ROW('Hygiene Data'!I76))),'Data Summary'!EF82="Yes"),OFFSET('Hygiene Data'!$I$9,0,10*ROW('Hygiene Data'!I76)),NA())</f>
        <v>#N/A</v>
      </c>
    </row>
    <row xmlns:x14ac="http://schemas.microsoft.com/office/spreadsheetml/2009/9/ac" r="83" x14ac:dyDescent="0.2">
      <c r="A83" s="363" t="e">
        <f ca="true">+RIGHT('Data Summary'!A83,LEN('Data Summary'!A83)-9)</f>
        <v>#VALUE!</v>
      </c>
      <c r="B83" s="38" t="str">
        <f ca="true">+IF(ISTEXT('Data Summary'!B83),'Data Summary'!B83,"")</f>
        <v/>
      </c>
      <c r="C83" s="361" t="e">
        <f ca="true">+VALUE('Data Summary'!C83)</f>
        <v>#VALUE!</v>
      </c>
      <c r="D83" s="97" t="e">
        <f ca="true">+IF(AND(ISNUMBER(OFFSET('Water Data'!$D$4,0,10*ROW('Water Data'!D77))),'Data Summary'!BS83="Yes"),100-OFFSET('Water Data'!$D$4,0,10*ROW('Water Data'!D77)),NA())</f>
        <v>#N/A</v>
      </c>
      <c r="E83" s="97" t="e">
        <f ca="true">+IF(AND(ISNUMBER(OFFSET('Water Data'!$D$6,0,10*ROW('Water Data'!D77))),'Data Summary'!BT83="Yes"),OFFSET('Water Data'!$D$6,0,10*ROW('Water Data'!D77)),NA())</f>
        <v>#N/A</v>
      </c>
      <c r="F83" s="97" t="e">
        <f ca="true">+IF(AND(ISNUMBER(OFFSET('Water Data'!$D$9,0,10*ROW('Water Data'!D77))),'Data Summary'!BU83="Yes"),OFFSET('Water Data'!$D$9,0,10*ROW('Water Data'!D77)),NA())</f>
        <v>#N/A</v>
      </c>
      <c r="G83" s="97" t="e">
        <f ca="true">+IF(AND(ISNUMBER(OFFSET('Water Data'!$E$4,0,10*ROW('Water Data'!E77))),'Data Summary'!BV83="Yes"),100-OFFSET('Water Data'!$E$4,0,10*ROW('Water Data'!E77)),NA())</f>
        <v>#N/A</v>
      </c>
      <c r="H83" s="97" t="e">
        <f ca="true">+IF(AND(ISNUMBER(OFFSET('Water Data'!$E$6,0,10*ROW('Water Data'!E77))),'Data Summary'!BW83="Yes"),OFFSET('Water Data'!$E$6,0,10*ROW('Water Data'!E77)),NA())</f>
        <v>#N/A</v>
      </c>
      <c r="I83" s="97" t="e">
        <f ca="true">+IF(AND(ISNUMBER(OFFSET('Water Data'!$E$9,0,10*ROW('Water Data'!E77))),'Data Summary'!BX83="Yes"),OFFSET('Water Data'!$E$9,0,10*ROW('Water Data'!E77)),NA())</f>
        <v>#N/A</v>
      </c>
      <c r="J83" s="97" t="e">
        <f ca="true">+IF(AND(ISNUMBER(OFFSET('Water Data'!$F$4,0,10*ROW('Water Data'!F77))),'Data Summary'!BY83="Yes"),100-OFFSET('Water Data'!$F$4,0,10*ROW('Water Data'!F77)),NA())</f>
        <v>#N/A</v>
      </c>
      <c r="K83" s="97" t="e">
        <f ca="true">+IF(AND(ISNUMBER(OFFSET('Water Data'!$F$6,0,10*ROW('Water Data'!F77))),'Data Summary'!BZ83="Yes"),OFFSET('Water Data'!$F$6,0,10*ROW('Water Data'!F77)),NA())</f>
        <v>#N/A</v>
      </c>
      <c r="L83" s="97" t="e">
        <f ca="true">+IF(AND(ISNUMBER(OFFSET('Water Data'!$F$9,0,10*ROW('Water Data'!F77))),'Data Summary'!CA83="Yes"),OFFSET('Water Data'!$F$9,0,10*ROW('Water Data'!F77)),NA())</f>
        <v>#N/A</v>
      </c>
      <c r="M83" s="97" t="e">
        <f ca="true">+IF(AND(ISNUMBER(OFFSET('Water Data'!$G$4,0,10*ROW('Water Data'!G77))),'Data Summary'!CB83="Yes"),100-OFFSET('Water Data'!$G$4,0,10*ROW('Water Data'!G77)),NA())</f>
        <v>#N/A</v>
      </c>
      <c r="N83" s="97" t="e">
        <f ca="true">+IF(AND(ISNUMBER(OFFSET('Water Data'!$G$6,0,10*ROW('Water Data'!G77))),'Data Summary'!CC83="Yes"),OFFSET('Water Data'!$G$6,0,10*ROW('Water Data'!G77)),NA())</f>
        <v>#N/A</v>
      </c>
      <c r="O83" s="97" t="e">
        <f ca="true">+IF(AND(ISNUMBER(OFFSET('Water Data'!$G$9,0,10*ROW('Water Data'!G77))),'Data Summary'!CD83="Yes"),OFFSET('Water Data'!$G$9,0,10*ROW('Water Data'!G77)),NA())</f>
        <v>#N/A</v>
      </c>
      <c r="P83" s="97" t="e">
        <f ca="true">+IF(AND(ISNUMBER(OFFSET('Water Data'!$H$4,0,10*ROW('Water Data'!H77))),'Data Summary'!CE83="Yes"),100-OFFSET('Water Data'!$H$4,0,10*ROW('Water Data'!H77)),NA())</f>
        <v>#N/A</v>
      </c>
      <c r="Q83" s="97" t="e">
        <f ca="true">+IF(AND(ISNUMBER(OFFSET('Water Data'!$H$6,0,10*ROW('Water Data'!H77))),'Data Summary'!CF83="Yes"),OFFSET('Water Data'!$H$6,0,10*ROW('Water Data'!H77)),NA())</f>
        <v>#N/A</v>
      </c>
      <c r="R83" s="97" t="e">
        <f ca="true">+IF(AND(ISNUMBER(OFFSET('Water Data'!$H$9,0,10*ROW('Water Data'!H77))),'Data Summary'!CG83="Yes"),OFFSET('Water Data'!$H$9,0,10*ROW('Water Data'!H77)),NA())</f>
        <v>#N/A</v>
      </c>
      <c r="S83" s="97" t="e">
        <f ca="true">+IF(AND(ISNUMBER(OFFSET('Water Data'!$I$4,0,10*ROW('Water Data'!I77))),'Data Summary'!CH83="Yes"),100-OFFSET('Water Data'!$I$4,0,10*ROW('Water Data'!I77)),NA())</f>
        <v>#N/A</v>
      </c>
      <c r="T83" s="97" t="e">
        <f ca="true">+IF(AND(ISNUMBER(OFFSET('Water Data'!$I$6,0,10*ROW('Water Data'!I77))),'Data Summary'!CI83="Yes"),OFFSET('Water Data'!$I$6,0,10*ROW('Water Data'!I77)),NA())</f>
        <v>#N/A</v>
      </c>
      <c r="U83" s="97" t="e">
        <f ca="true">+IF(AND(ISNUMBER(OFFSET('Water Data'!$I$9,0,10*ROW('Water Data'!I77))),'Data Summary'!CJ83="Yes"),OFFSET('Water Data'!$I$9,0,10*ROW('Water Data'!I77)),NA())</f>
        <v>#N/A</v>
      </c>
      <c r="V83" s="98" t="e">
        <f ca="true">+IF(AND(ISNUMBER(OFFSET('Sanitation Data'!$D$4,0,10*ROW('Sanitation Data'!D77))),'Data Summary'!CK83="Yes"),100-OFFSET('Sanitation Data'!$D$4,0,10*ROW('Sanitation Data'!D77)),NA())</f>
        <v>#N/A</v>
      </c>
      <c r="W83" s="98" t="e">
        <f ca="true">+IF(AND(ISNUMBER(OFFSET('Sanitation Data'!$D$6,0,10*ROW('Sanitation Data'!D77))),'Data Summary'!CL83="Yes"),OFFSET('Sanitation Data'!$D$6,0,10*ROW('Sanitation Data'!D77)),NA())</f>
        <v>#N/A</v>
      </c>
      <c r="X83" s="98" t="e">
        <f ca="true">+IF(AND(ISNUMBER(OFFSET('Sanitation Data'!$D$10,0,10*ROW('Sanitation Data'!D77))),'Data Summary'!CM83="Yes"),OFFSET('Sanitation Data'!$D$10,0,10*ROW('Sanitation Data'!D77)),NA())</f>
        <v>#N/A</v>
      </c>
      <c r="Y83" s="98" t="e">
        <f ca="true">+IF(AND(ISNUMBER(OFFSET('Sanitation Data'!$D$11,0,10*ROW('Sanitation Data'!D77))),'Data Summary'!CN83="Yes"),OFFSET('Sanitation Data'!$D$11,0,10*ROW('Sanitation Data'!D77)),NA())</f>
        <v>#N/A</v>
      </c>
      <c r="Z83" s="98" t="e">
        <f ca="true">+IF(AND(ISNUMBER(OFFSET('Sanitation Data'!$D$12,0,10*ROW('Sanitation Data'!D77))),'Data Summary'!CO83="Yes"),OFFSET('Sanitation Data'!$D$12,0,10*ROW('Sanitation Data'!D77)),NA())</f>
        <v>#N/A</v>
      </c>
      <c r="AA83" s="98" t="e">
        <f ca="true">+IF(AND(ISNUMBER(OFFSET('Sanitation Data'!$E$4,0,10*ROW('Sanitation Data'!E77))),'Data Summary'!CP83="Yes"),100-OFFSET('Sanitation Data'!$E$4,0,10*ROW('Sanitation Data'!E77)),NA())</f>
        <v>#N/A</v>
      </c>
      <c r="AB83" s="98" t="e">
        <f ca="true">+IF(AND(ISNUMBER(OFFSET('Sanitation Data'!$E$6,0,10*ROW('Sanitation Data'!E77))),'Data Summary'!CQ83="Yes"),OFFSET('Sanitation Data'!$E$6,0,10*ROW('Sanitation Data'!E77)),NA())</f>
        <v>#N/A</v>
      </c>
      <c r="AC83" s="98" t="e">
        <f ca="true">+IF(AND(ISNUMBER(OFFSET('Sanitation Data'!$E$10,0,10*ROW('Sanitation Data'!E77))),'Data Summary'!CR83="Yes"),OFFSET('Sanitation Data'!$E$10,0,10*ROW('Sanitation Data'!E77)),NA())</f>
        <v>#N/A</v>
      </c>
      <c r="AD83" s="98" t="e">
        <f ca="true">+IF(AND(ISNUMBER(OFFSET('Sanitation Data'!$E$11,0,10*ROW('Sanitation Data'!E77))),'Data Summary'!CS83="Yes"),OFFSET('Sanitation Data'!$E$11,0,10*ROW('Sanitation Data'!E77)),NA())</f>
        <v>#N/A</v>
      </c>
      <c r="AE83" s="98" t="e">
        <f ca="true">+IF(AND(ISNUMBER(OFFSET('Sanitation Data'!$E$12,0,10*ROW('Sanitation Data'!E77))),'Data Summary'!CT83="Yes"),OFFSET('Sanitation Data'!$E$12,0,10*ROW('Sanitation Data'!E77)),NA())</f>
        <v>#N/A</v>
      </c>
      <c r="AF83" s="98" t="e">
        <f ca="true">+IF(AND(ISNUMBER(OFFSET('Sanitation Data'!$F$4,0,10*ROW('Sanitation Data'!F77))),'Data Summary'!CU83="Yes"),100-OFFSET('Sanitation Data'!$F$4,0,10*ROW('Sanitation Data'!F77)),NA())</f>
        <v>#N/A</v>
      </c>
      <c r="AG83" s="98" t="e">
        <f ca="true">+IF(AND(ISNUMBER(OFFSET('Sanitation Data'!$F$6,0,10*ROW('Sanitation Data'!F77))),'Data Summary'!CV83="Yes"),OFFSET('Sanitation Data'!$F$6,0,10*ROW('Sanitation Data'!F77)),NA())</f>
        <v>#N/A</v>
      </c>
      <c r="AH83" s="98" t="e">
        <f ca="true">+IF(AND(ISNUMBER(OFFSET('Sanitation Data'!$F$10,0,10*ROW('Sanitation Data'!F77))),'Data Summary'!CW83="Yes"),OFFSET('Sanitation Data'!$F$10,0,10*ROW('Sanitation Data'!F77)),NA())</f>
        <v>#N/A</v>
      </c>
      <c r="AI83" s="98" t="e">
        <f ca="true">+IF(AND(ISNUMBER(OFFSET('Sanitation Data'!$F$11,0,10*ROW('Sanitation Data'!F77))),'Data Summary'!CX83="Yes"),OFFSET('Sanitation Data'!$F$11,0,10*ROW('Sanitation Data'!F77)),NA())</f>
        <v>#N/A</v>
      </c>
      <c r="AJ83" s="98" t="e">
        <f ca="true">+IF(AND(ISNUMBER(OFFSET('Sanitation Data'!$F$12,0,10*ROW('Sanitation Data'!F77))),'Data Summary'!CY83="Yes"),OFFSET('Sanitation Data'!$F$12,0,10*ROW('Sanitation Data'!F77)),NA())</f>
        <v>#N/A</v>
      </c>
      <c r="AK83" s="98" t="e">
        <f ca="true">+IF(AND(ISNUMBER(OFFSET('Sanitation Data'!$G$4,0,10*ROW('Sanitation Data'!G77))),'Data Summary'!CZ83="Yes"),100-OFFSET('Sanitation Data'!$G$4,0,10*ROW('Sanitation Data'!G77)),NA())</f>
        <v>#N/A</v>
      </c>
      <c r="AL83" s="98" t="e">
        <f ca="true">+IF(AND(ISNUMBER(OFFSET('Sanitation Data'!$G$6,0,10*ROW('Sanitation Data'!G77))),'Data Summary'!DA83="Yes"),OFFSET('Sanitation Data'!$G$6,0,10*ROW('Sanitation Data'!G77)),NA())</f>
        <v>#N/A</v>
      </c>
      <c r="AM83" s="98" t="e">
        <f ca="true">+IF(AND(ISNUMBER(OFFSET('Sanitation Data'!$G$10,0,10*ROW('Sanitation Data'!G77))),'Data Summary'!DB83="Yes"),OFFSET('Sanitation Data'!$G$10,0,10*ROW('Sanitation Data'!G77)),NA())</f>
        <v>#N/A</v>
      </c>
      <c r="AN83" s="98" t="e">
        <f ca="true">+IF(AND(ISNUMBER(OFFSET('Sanitation Data'!$G$11,0,10*ROW('Sanitation Data'!G77))),'Data Summary'!DC83="Yes"),OFFSET('Sanitation Data'!$G$11,0,10*ROW('Sanitation Data'!G77)),NA())</f>
        <v>#N/A</v>
      </c>
      <c r="AO83" s="98" t="e">
        <f ca="true">+IF(AND(ISNUMBER(OFFSET('Sanitation Data'!$G$12,0,10*ROW('Sanitation Data'!G77))),'Data Summary'!DD83="Yes"),OFFSET('Sanitation Data'!$G$12,0,10*ROW('Sanitation Data'!G77)),NA())</f>
        <v>#N/A</v>
      </c>
      <c r="AP83" s="98" t="e">
        <f ca="true">+IF(AND(ISNUMBER(OFFSET('Sanitation Data'!$H$4,0,10*ROW('Sanitation Data'!H77))),'Data Summary'!DE83="Yes"),100-OFFSET('Sanitation Data'!$H$4,0,10*ROW('Sanitation Data'!H77)),NA())</f>
        <v>#N/A</v>
      </c>
      <c r="AQ83" s="98" t="e">
        <f ca="true">+IF(AND(ISNUMBER(OFFSET('Sanitation Data'!$H$6,0,10*ROW('Sanitation Data'!H77))),'Data Summary'!DF83="Yes"),OFFSET('Sanitation Data'!$H$6,0,10*ROW('Sanitation Data'!H77)),NA())</f>
        <v>#N/A</v>
      </c>
      <c r="AR83" s="98" t="e">
        <f ca="true">+IF(AND(ISNUMBER(OFFSET('Sanitation Data'!$H$10,0,10*ROW('Sanitation Data'!H77))),'Data Summary'!DG83="Yes"),OFFSET('Sanitation Data'!$H$10,0,10*ROW('Sanitation Data'!H77)),NA())</f>
        <v>#N/A</v>
      </c>
      <c r="AS83" s="98" t="e">
        <f ca="true">+IF(AND(ISNUMBER(OFFSET('Sanitation Data'!$H$11,0,10*ROW('Sanitation Data'!H77))),'Data Summary'!DH83="Yes"),OFFSET('Sanitation Data'!$H$11,0,10*ROW('Sanitation Data'!H77)),NA())</f>
        <v>#N/A</v>
      </c>
      <c r="AT83" s="98" t="e">
        <f ca="true">+IF(AND(ISNUMBER(OFFSET('Sanitation Data'!$H$12,0,10*ROW('Sanitation Data'!H77))),'Data Summary'!DI83="Yes"),OFFSET('Sanitation Data'!$H$12,0,10*ROW('Sanitation Data'!H77)),NA())</f>
        <v>#N/A</v>
      </c>
      <c r="AU83" s="98" t="e">
        <f ca="true">+IF(AND(ISNUMBER(OFFSET('Sanitation Data'!$I$4,0,10*ROW('Sanitation Data'!I77))),'Data Summary'!DJ83="Yes"),100-OFFSET('Sanitation Data'!$I$4,0,10*ROW('Sanitation Data'!I77)),NA())</f>
        <v>#N/A</v>
      </c>
      <c r="AV83" s="98" t="e">
        <f ca="true">+IF(AND(ISNUMBER(OFFSET('Sanitation Data'!$I$6,0,10*ROW('Sanitation Data'!I77))),'Data Summary'!DK83="Yes"),OFFSET('Sanitation Data'!$I$6,0,10*ROW('Sanitation Data'!I77)),NA())</f>
        <v>#N/A</v>
      </c>
      <c r="AW83" s="98" t="e">
        <f ca="true">+IF(AND(ISNUMBER(OFFSET('Sanitation Data'!$I$10,0,10*ROW('Sanitation Data'!I77))),'Data Summary'!DL83="Yes"),OFFSET('Sanitation Data'!$I$10,0,10*ROW('Sanitation Data'!I77)),NA())</f>
        <v>#N/A</v>
      </c>
      <c r="AX83" s="98" t="e">
        <f ca="true">+IF(AND(ISNUMBER(OFFSET('Sanitation Data'!$I$11,0,10*ROW('Sanitation Data'!I77))),'Data Summary'!DM83="Yes"),OFFSET('Sanitation Data'!$I$11,0,10*ROW('Sanitation Data'!I77)),NA())</f>
        <v>#N/A</v>
      </c>
      <c r="AY83" s="98" t="e">
        <f ca="true">+IF(AND(ISNUMBER(OFFSET('Sanitation Data'!$I$12,0,10*ROW('Sanitation Data'!I77))),'Data Summary'!DN83="Yes"),OFFSET('Sanitation Data'!$I$12,0,10*ROW('Sanitation Data'!I77)),NA())</f>
        <v>#N/A</v>
      </c>
      <c r="AZ83" s="99" t="e">
        <f ca="true">+IF(AND(ISNUMBER(OFFSET('Hygiene Data'!$D$5,0,10*ROW('Hygiene Data'!D77))),'Data Summary'!DO83="Yes"),OFFSET('Hygiene Data'!$D$5,0,10*ROW('Hygiene Data'!D77)),NA())</f>
        <v>#N/A</v>
      </c>
      <c r="BA83" s="99" t="e">
        <f ca="true">+IF(AND(ISNUMBER(OFFSET('Hygiene Data'!$D$7,0,10*ROW('Hygiene Data'!D77))),'Data Summary'!DP83="Yes"),OFFSET('Hygiene Data'!$D$7,0,10*ROW('Hygiene Data'!D77)),NA())</f>
        <v>#N/A</v>
      </c>
      <c r="BB83" s="99" t="e">
        <f ca="true">+IF(AND(ISNUMBER(OFFSET('Hygiene Data'!$D$9,0,10*ROW('Hygiene Data'!D77))),'Data Summary'!DQ83="Yes"),OFFSET('Hygiene Data'!$D$9,0,10*ROW('Hygiene Data'!D77)),NA())</f>
        <v>#N/A</v>
      </c>
      <c r="BC83" s="99" t="e">
        <f ca="true">+IF(AND(ISNUMBER(OFFSET('Hygiene Data'!$E$5,0,10*ROW('Hygiene Data'!E77))),'Data Summary'!DR83="Yes"),OFFSET('Hygiene Data'!$E$5,0,10*ROW('Hygiene Data'!E77)),NA())</f>
        <v>#N/A</v>
      </c>
      <c r="BD83" s="99" t="e">
        <f ca="true">+IF(AND(ISNUMBER(OFFSET('Hygiene Data'!$E$7,0,10*ROW('Hygiene Data'!E77))),'Data Summary'!DS83="Yes"),OFFSET('Hygiene Data'!$E$7,0,10*ROW('Hygiene Data'!E77)),NA())</f>
        <v>#N/A</v>
      </c>
      <c r="BE83" s="99" t="e">
        <f ca="true">+IF(AND(ISNUMBER(OFFSET('Hygiene Data'!$E$9,0,10*ROW('Hygiene Data'!E77))),'Data Summary'!DT83="Yes"),OFFSET('Hygiene Data'!$E$9,0,10*ROW('Hygiene Data'!E77)),NA())</f>
        <v>#N/A</v>
      </c>
      <c r="BF83" s="99" t="e">
        <f ca="true">+IF(AND(ISNUMBER(OFFSET('Hygiene Data'!$F$5,0,10*ROW('Hygiene Data'!F77))),'Data Summary'!DU83="Yes"),OFFSET('Hygiene Data'!$F$5,0,10*ROW('Hygiene Data'!F77)),NA())</f>
        <v>#N/A</v>
      </c>
      <c r="BG83" s="99" t="e">
        <f ca="true">+IF(AND(ISNUMBER(OFFSET('Hygiene Data'!$F$7,0,10*ROW('Hygiene Data'!F77))),'Data Summary'!DV83="Yes"),OFFSET('Hygiene Data'!$F$7,0,10*ROW('Hygiene Data'!F77)),NA())</f>
        <v>#N/A</v>
      </c>
      <c r="BH83" s="99" t="e">
        <f ca="true">+IF(AND(ISNUMBER(OFFSET('Hygiene Data'!$F$9,0,10*ROW('Hygiene Data'!F77))),'Data Summary'!DW83="Yes"),OFFSET('Hygiene Data'!$F$9,0,10*ROW('Hygiene Data'!F77)),NA())</f>
        <v>#N/A</v>
      </c>
      <c r="BI83" s="99" t="e">
        <f ca="true">+IF(AND(ISNUMBER(OFFSET('Hygiene Data'!$G$5,0,10*ROW('Hygiene Data'!G77))),'Data Summary'!DX83="Yes"),OFFSET('Hygiene Data'!$G$5,0,10*ROW('Hygiene Data'!G77)),NA())</f>
        <v>#N/A</v>
      </c>
      <c r="BJ83" s="99" t="e">
        <f ca="true">+IF(AND(ISNUMBER(OFFSET('Hygiene Data'!$G$7,0,10*ROW('Hygiene Data'!G77))),'Data Summary'!DY83="Yes"),OFFSET('Hygiene Data'!$G$7,0,10*ROW('Hygiene Data'!G77)),NA())</f>
        <v>#N/A</v>
      </c>
      <c r="BK83" s="99" t="e">
        <f ca="true">+IF(AND(ISNUMBER(OFFSET('Hygiene Data'!$G$9,0,10*ROW('Hygiene Data'!G77))),'Data Summary'!DZ83="Yes"),OFFSET('Hygiene Data'!$G$9,0,10*ROW('Hygiene Data'!G77)),NA())</f>
        <v>#N/A</v>
      </c>
      <c r="BL83" s="99" t="e">
        <f ca="true">+IF(AND(ISNUMBER(OFFSET('Hygiene Data'!$H$5,0,10*ROW('Hygiene Data'!H77))),'Data Summary'!EA83="Yes"),OFFSET('Hygiene Data'!$H$5,0,10*ROW('Hygiene Data'!H77)),NA())</f>
        <v>#N/A</v>
      </c>
      <c r="BM83" s="99" t="e">
        <f ca="true">+IF(AND(ISNUMBER(OFFSET('Hygiene Data'!$H$7,0,10*ROW('Hygiene Data'!H77))),'Data Summary'!EB83="Yes"),OFFSET('Hygiene Data'!$H$7,0,10*ROW('Hygiene Data'!H77)),NA())</f>
        <v>#N/A</v>
      </c>
      <c r="BN83" s="99" t="e">
        <f ca="true">+IF(AND(ISNUMBER(OFFSET('Hygiene Data'!$H$9,0,10*ROW('Hygiene Data'!H77))),'Data Summary'!EC83="Yes"),OFFSET('Hygiene Data'!$H$9,0,10*ROW('Hygiene Data'!H77)),NA())</f>
        <v>#N/A</v>
      </c>
      <c r="BO83" s="99" t="e">
        <f ca="true">+IF(AND(ISNUMBER(OFFSET('Hygiene Data'!$I$5,0,10*ROW('Hygiene Data'!I77))),'Data Summary'!ED83="Yes"),OFFSET('Hygiene Data'!$I$5,0,10*ROW('Hygiene Data'!I77)),NA())</f>
        <v>#N/A</v>
      </c>
      <c r="BP83" s="99" t="e">
        <f ca="true">+IF(AND(ISNUMBER(OFFSET('Hygiene Data'!$I$7,0,10*ROW('Hygiene Data'!I77))),'Data Summary'!EE83="Yes"),OFFSET('Hygiene Data'!$I$7,0,10*ROW('Hygiene Data'!I77)),NA())</f>
        <v>#N/A</v>
      </c>
      <c r="BQ83" s="99" t="e">
        <f ca="true">+IF(AND(ISNUMBER(OFFSET('Hygiene Data'!$I$9,0,10*ROW('Hygiene Data'!I77))),'Data Summary'!EF83="Yes"),OFFSET('Hygiene Data'!$I$9,0,10*ROW('Hygiene Data'!I77)),NA())</f>
        <v>#N/A</v>
      </c>
    </row>
    <row xmlns:x14ac="http://schemas.microsoft.com/office/spreadsheetml/2009/9/ac" r="84" x14ac:dyDescent="0.2">
      <c r="A84" s="363" t="e">
        <f ca="true">+RIGHT('Data Summary'!A84,LEN('Data Summary'!A84)-9)</f>
        <v>#VALUE!</v>
      </c>
      <c r="B84" s="38" t="str">
        <f ca="true">+IF(ISTEXT('Data Summary'!B84),'Data Summary'!B84,"")</f>
        <v/>
      </c>
      <c r="C84" s="361" t="e">
        <f ca="true">+VALUE('Data Summary'!C84)</f>
        <v>#VALUE!</v>
      </c>
      <c r="D84" s="97" t="e">
        <f ca="true">+IF(AND(ISNUMBER(OFFSET('Water Data'!$D$4,0,10*ROW('Water Data'!D78))),'Data Summary'!BS84="Yes"),100-OFFSET('Water Data'!$D$4,0,10*ROW('Water Data'!D78)),NA())</f>
        <v>#N/A</v>
      </c>
      <c r="E84" s="97" t="e">
        <f ca="true">+IF(AND(ISNUMBER(OFFSET('Water Data'!$D$6,0,10*ROW('Water Data'!D78))),'Data Summary'!BT84="Yes"),OFFSET('Water Data'!$D$6,0,10*ROW('Water Data'!D78)),NA())</f>
        <v>#N/A</v>
      </c>
      <c r="F84" s="97" t="e">
        <f ca="true">+IF(AND(ISNUMBER(OFFSET('Water Data'!$D$9,0,10*ROW('Water Data'!D78))),'Data Summary'!BU84="Yes"),OFFSET('Water Data'!$D$9,0,10*ROW('Water Data'!D78)),NA())</f>
        <v>#N/A</v>
      </c>
      <c r="G84" s="97" t="e">
        <f ca="true">+IF(AND(ISNUMBER(OFFSET('Water Data'!$E$4,0,10*ROW('Water Data'!E78))),'Data Summary'!BV84="Yes"),100-OFFSET('Water Data'!$E$4,0,10*ROW('Water Data'!E78)),NA())</f>
        <v>#N/A</v>
      </c>
      <c r="H84" s="97" t="e">
        <f ca="true">+IF(AND(ISNUMBER(OFFSET('Water Data'!$E$6,0,10*ROW('Water Data'!E78))),'Data Summary'!BW84="Yes"),OFFSET('Water Data'!$E$6,0,10*ROW('Water Data'!E78)),NA())</f>
        <v>#N/A</v>
      </c>
      <c r="I84" s="97" t="e">
        <f ca="true">+IF(AND(ISNUMBER(OFFSET('Water Data'!$E$9,0,10*ROW('Water Data'!E78))),'Data Summary'!BX84="Yes"),OFFSET('Water Data'!$E$9,0,10*ROW('Water Data'!E78)),NA())</f>
        <v>#N/A</v>
      </c>
      <c r="J84" s="97" t="e">
        <f ca="true">+IF(AND(ISNUMBER(OFFSET('Water Data'!$F$4,0,10*ROW('Water Data'!F78))),'Data Summary'!BY84="Yes"),100-OFFSET('Water Data'!$F$4,0,10*ROW('Water Data'!F78)),NA())</f>
        <v>#N/A</v>
      </c>
      <c r="K84" s="97" t="e">
        <f ca="true">+IF(AND(ISNUMBER(OFFSET('Water Data'!$F$6,0,10*ROW('Water Data'!F78))),'Data Summary'!BZ84="Yes"),OFFSET('Water Data'!$F$6,0,10*ROW('Water Data'!F78)),NA())</f>
        <v>#N/A</v>
      </c>
      <c r="L84" s="97" t="e">
        <f ca="true">+IF(AND(ISNUMBER(OFFSET('Water Data'!$F$9,0,10*ROW('Water Data'!F78))),'Data Summary'!CA84="Yes"),OFFSET('Water Data'!$F$9,0,10*ROW('Water Data'!F78)),NA())</f>
        <v>#N/A</v>
      </c>
      <c r="M84" s="97" t="e">
        <f ca="true">+IF(AND(ISNUMBER(OFFSET('Water Data'!$G$4,0,10*ROW('Water Data'!G78))),'Data Summary'!CB84="Yes"),100-OFFSET('Water Data'!$G$4,0,10*ROW('Water Data'!G78)),NA())</f>
        <v>#N/A</v>
      </c>
      <c r="N84" s="97" t="e">
        <f ca="true">+IF(AND(ISNUMBER(OFFSET('Water Data'!$G$6,0,10*ROW('Water Data'!G78))),'Data Summary'!CC84="Yes"),OFFSET('Water Data'!$G$6,0,10*ROW('Water Data'!G78)),NA())</f>
        <v>#N/A</v>
      </c>
      <c r="O84" s="97" t="e">
        <f ca="true">+IF(AND(ISNUMBER(OFFSET('Water Data'!$G$9,0,10*ROW('Water Data'!G78))),'Data Summary'!CD84="Yes"),OFFSET('Water Data'!$G$9,0,10*ROW('Water Data'!G78)),NA())</f>
        <v>#N/A</v>
      </c>
      <c r="P84" s="97" t="e">
        <f ca="true">+IF(AND(ISNUMBER(OFFSET('Water Data'!$H$4,0,10*ROW('Water Data'!H78))),'Data Summary'!CE84="Yes"),100-OFFSET('Water Data'!$H$4,0,10*ROW('Water Data'!H78)),NA())</f>
        <v>#N/A</v>
      </c>
      <c r="Q84" s="97" t="e">
        <f ca="true">+IF(AND(ISNUMBER(OFFSET('Water Data'!$H$6,0,10*ROW('Water Data'!H78))),'Data Summary'!CF84="Yes"),OFFSET('Water Data'!$H$6,0,10*ROW('Water Data'!H78)),NA())</f>
        <v>#N/A</v>
      </c>
      <c r="R84" s="97" t="e">
        <f ca="true">+IF(AND(ISNUMBER(OFFSET('Water Data'!$H$9,0,10*ROW('Water Data'!H78))),'Data Summary'!CG84="Yes"),OFFSET('Water Data'!$H$9,0,10*ROW('Water Data'!H78)),NA())</f>
        <v>#N/A</v>
      </c>
      <c r="S84" s="97" t="e">
        <f ca="true">+IF(AND(ISNUMBER(OFFSET('Water Data'!$I$4,0,10*ROW('Water Data'!I78))),'Data Summary'!CH84="Yes"),100-OFFSET('Water Data'!$I$4,0,10*ROW('Water Data'!I78)),NA())</f>
        <v>#N/A</v>
      </c>
      <c r="T84" s="97" t="e">
        <f ca="true">+IF(AND(ISNUMBER(OFFSET('Water Data'!$I$6,0,10*ROW('Water Data'!I78))),'Data Summary'!CI84="Yes"),OFFSET('Water Data'!$I$6,0,10*ROW('Water Data'!I78)),NA())</f>
        <v>#N/A</v>
      </c>
      <c r="U84" s="97" t="e">
        <f ca="true">+IF(AND(ISNUMBER(OFFSET('Water Data'!$I$9,0,10*ROW('Water Data'!I78))),'Data Summary'!CJ84="Yes"),OFFSET('Water Data'!$I$9,0,10*ROW('Water Data'!I78)),NA())</f>
        <v>#N/A</v>
      </c>
      <c r="V84" s="98" t="e">
        <f ca="true">+IF(AND(ISNUMBER(OFFSET('Sanitation Data'!$D$4,0,10*ROW('Sanitation Data'!D78))),'Data Summary'!CK84="Yes"),100-OFFSET('Sanitation Data'!$D$4,0,10*ROW('Sanitation Data'!D78)),NA())</f>
        <v>#N/A</v>
      </c>
      <c r="W84" s="98" t="e">
        <f ca="true">+IF(AND(ISNUMBER(OFFSET('Sanitation Data'!$D$6,0,10*ROW('Sanitation Data'!D78))),'Data Summary'!CL84="Yes"),OFFSET('Sanitation Data'!$D$6,0,10*ROW('Sanitation Data'!D78)),NA())</f>
        <v>#N/A</v>
      </c>
      <c r="X84" s="98" t="e">
        <f ca="true">+IF(AND(ISNUMBER(OFFSET('Sanitation Data'!$D$10,0,10*ROW('Sanitation Data'!D78))),'Data Summary'!CM84="Yes"),OFFSET('Sanitation Data'!$D$10,0,10*ROW('Sanitation Data'!D78)),NA())</f>
        <v>#N/A</v>
      </c>
      <c r="Y84" s="98" t="e">
        <f ca="true">+IF(AND(ISNUMBER(OFFSET('Sanitation Data'!$D$11,0,10*ROW('Sanitation Data'!D78))),'Data Summary'!CN84="Yes"),OFFSET('Sanitation Data'!$D$11,0,10*ROW('Sanitation Data'!D78)),NA())</f>
        <v>#N/A</v>
      </c>
      <c r="Z84" s="98" t="e">
        <f ca="true">+IF(AND(ISNUMBER(OFFSET('Sanitation Data'!$D$12,0,10*ROW('Sanitation Data'!D78))),'Data Summary'!CO84="Yes"),OFFSET('Sanitation Data'!$D$12,0,10*ROW('Sanitation Data'!D78)),NA())</f>
        <v>#N/A</v>
      </c>
      <c r="AA84" s="98" t="e">
        <f ca="true">+IF(AND(ISNUMBER(OFFSET('Sanitation Data'!$E$4,0,10*ROW('Sanitation Data'!E78))),'Data Summary'!CP84="Yes"),100-OFFSET('Sanitation Data'!$E$4,0,10*ROW('Sanitation Data'!E78)),NA())</f>
        <v>#N/A</v>
      </c>
      <c r="AB84" s="98" t="e">
        <f ca="true">+IF(AND(ISNUMBER(OFFSET('Sanitation Data'!$E$6,0,10*ROW('Sanitation Data'!E78))),'Data Summary'!CQ84="Yes"),OFFSET('Sanitation Data'!$E$6,0,10*ROW('Sanitation Data'!E78)),NA())</f>
        <v>#N/A</v>
      </c>
      <c r="AC84" s="98" t="e">
        <f ca="true">+IF(AND(ISNUMBER(OFFSET('Sanitation Data'!$E$10,0,10*ROW('Sanitation Data'!E78))),'Data Summary'!CR84="Yes"),OFFSET('Sanitation Data'!$E$10,0,10*ROW('Sanitation Data'!E78)),NA())</f>
        <v>#N/A</v>
      </c>
      <c r="AD84" s="98" t="e">
        <f ca="true">+IF(AND(ISNUMBER(OFFSET('Sanitation Data'!$E$11,0,10*ROW('Sanitation Data'!E78))),'Data Summary'!CS84="Yes"),OFFSET('Sanitation Data'!$E$11,0,10*ROW('Sanitation Data'!E78)),NA())</f>
        <v>#N/A</v>
      </c>
      <c r="AE84" s="98" t="e">
        <f ca="true">+IF(AND(ISNUMBER(OFFSET('Sanitation Data'!$E$12,0,10*ROW('Sanitation Data'!E78))),'Data Summary'!CT84="Yes"),OFFSET('Sanitation Data'!$E$12,0,10*ROW('Sanitation Data'!E78)),NA())</f>
        <v>#N/A</v>
      </c>
      <c r="AF84" s="98" t="e">
        <f ca="true">+IF(AND(ISNUMBER(OFFSET('Sanitation Data'!$F$4,0,10*ROW('Sanitation Data'!F78))),'Data Summary'!CU84="Yes"),100-OFFSET('Sanitation Data'!$F$4,0,10*ROW('Sanitation Data'!F78)),NA())</f>
        <v>#N/A</v>
      </c>
      <c r="AG84" s="98" t="e">
        <f ca="true">+IF(AND(ISNUMBER(OFFSET('Sanitation Data'!$F$6,0,10*ROW('Sanitation Data'!F78))),'Data Summary'!CV84="Yes"),OFFSET('Sanitation Data'!$F$6,0,10*ROW('Sanitation Data'!F78)),NA())</f>
        <v>#N/A</v>
      </c>
      <c r="AH84" s="98" t="e">
        <f ca="true">+IF(AND(ISNUMBER(OFFSET('Sanitation Data'!$F$10,0,10*ROW('Sanitation Data'!F78))),'Data Summary'!CW84="Yes"),OFFSET('Sanitation Data'!$F$10,0,10*ROW('Sanitation Data'!F78)),NA())</f>
        <v>#N/A</v>
      </c>
      <c r="AI84" s="98" t="e">
        <f ca="true">+IF(AND(ISNUMBER(OFFSET('Sanitation Data'!$F$11,0,10*ROW('Sanitation Data'!F78))),'Data Summary'!CX84="Yes"),OFFSET('Sanitation Data'!$F$11,0,10*ROW('Sanitation Data'!F78)),NA())</f>
        <v>#N/A</v>
      </c>
      <c r="AJ84" s="98" t="e">
        <f ca="true">+IF(AND(ISNUMBER(OFFSET('Sanitation Data'!$F$12,0,10*ROW('Sanitation Data'!F78))),'Data Summary'!CY84="Yes"),OFFSET('Sanitation Data'!$F$12,0,10*ROW('Sanitation Data'!F78)),NA())</f>
        <v>#N/A</v>
      </c>
      <c r="AK84" s="98" t="e">
        <f ca="true">+IF(AND(ISNUMBER(OFFSET('Sanitation Data'!$G$4,0,10*ROW('Sanitation Data'!G78))),'Data Summary'!CZ84="Yes"),100-OFFSET('Sanitation Data'!$G$4,0,10*ROW('Sanitation Data'!G78)),NA())</f>
        <v>#N/A</v>
      </c>
      <c r="AL84" s="98" t="e">
        <f ca="true">+IF(AND(ISNUMBER(OFFSET('Sanitation Data'!$G$6,0,10*ROW('Sanitation Data'!G78))),'Data Summary'!DA84="Yes"),OFFSET('Sanitation Data'!$G$6,0,10*ROW('Sanitation Data'!G78)),NA())</f>
        <v>#N/A</v>
      </c>
      <c r="AM84" s="98" t="e">
        <f ca="true">+IF(AND(ISNUMBER(OFFSET('Sanitation Data'!$G$10,0,10*ROW('Sanitation Data'!G78))),'Data Summary'!DB84="Yes"),OFFSET('Sanitation Data'!$G$10,0,10*ROW('Sanitation Data'!G78)),NA())</f>
        <v>#N/A</v>
      </c>
      <c r="AN84" s="98" t="e">
        <f ca="true">+IF(AND(ISNUMBER(OFFSET('Sanitation Data'!$G$11,0,10*ROW('Sanitation Data'!G78))),'Data Summary'!DC84="Yes"),OFFSET('Sanitation Data'!$G$11,0,10*ROW('Sanitation Data'!G78)),NA())</f>
        <v>#N/A</v>
      </c>
      <c r="AO84" s="98" t="e">
        <f ca="true">+IF(AND(ISNUMBER(OFFSET('Sanitation Data'!$G$12,0,10*ROW('Sanitation Data'!G78))),'Data Summary'!DD84="Yes"),OFFSET('Sanitation Data'!$G$12,0,10*ROW('Sanitation Data'!G78)),NA())</f>
        <v>#N/A</v>
      </c>
      <c r="AP84" s="98" t="e">
        <f ca="true">+IF(AND(ISNUMBER(OFFSET('Sanitation Data'!$H$4,0,10*ROW('Sanitation Data'!H78))),'Data Summary'!DE84="Yes"),100-OFFSET('Sanitation Data'!$H$4,0,10*ROW('Sanitation Data'!H78)),NA())</f>
        <v>#N/A</v>
      </c>
      <c r="AQ84" s="98" t="e">
        <f ca="true">+IF(AND(ISNUMBER(OFFSET('Sanitation Data'!$H$6,0,10*ROW('Sanitation Data'!H78))),'Data Summary'!DF84="Yes"),OFFSET('Sanitation Data'!$H$6,0,10*ROW('Sanitation Data'!H78)),NA())</f>
        <v>#N/A</v>
      </c>
      <c r="AR84" s="98" t="e">
        <f ca="true">+IF(AND(ISNUMBER(OFFSET('Sanitation Data'!$H$10,0,10*ROW('Sanitation Data'!H78))),'Data Summary'!DG84="Yes"),OFFSET('Sanitation Data'!$H$10,0,10*ROW('Sanitation Data'!H78)),NA())</f>
        <v>#N/A</v>
      </c>
      <c r="AS84" s="98" t="e">
        <f ca="true">+IF(AND(ISNUMBER(OFFSET('Sanitation Data'!$H$11,0,10*ROW('Sanitation Data'!H78))),'Data Summary'!DH84="Yes"),OFFSET('Sanitation Data'!$H$11,0,10*ROW('Sanitation Data'!H78)),NA())</f>
        <v>#N/A</v>
      </c>
      <c r="AT84" s="98" t="e">
        <f ca="true">+IF(AND(ISNUMBER(OFFSET('Sanitation Data'!$H$12,0,10*ROW('Sanitation Data'!H78))),'Data Summary'!DI84="Yes"),OFFSET('Sanitation Data'!$H$12,0,10*ROW('Sanitation Data'!H78)),NA())</f>
        <v>#N/A</v>
      </c>
      <c r="AU84" s="98" t="e">
        <f ca="true">+IF(AND(ISNUMBER(OFFSET('Sanitation Data'!$I$4,0,10*ROW('Sanitation Data'!I78))),'Data Summary'!DJ84="Yes"),100-OFFSET('Sanitation Data'!$I$4,0,10*ROW('Sanitation Data'!I78)),NA())</f>
        <v>#N/A</v>
      </c>
      <c r="AV84" s="98" t="e">
        <f ca="true">+IF(AND(ISNUMBER(OFFSET('Sanitation Data'!$I$6,0,10*ROW('Sanitation Data'!I78))),'Data Summary'!DK84="Yes"),OFFSET('Sanitation Data'!$I$6,0,10*ROW('Sanitation Data'!I78)),NA())</f>
        <v>#N/A</v>
      </c>
      <c r="AW84" s="98" t="e">
        <f ca="true">+IF(AND(ISNUMBER(OFFSET('Sanitation Data'!$I$10,0,10*ROW('Sanitation Data'!I78))),'Data Summary'!DL84="Yes"),OFFSET('Sanitation Data'!$I$10,0,10*ROW('Sanitation Data'!I78)),NA())</f>
        <v>#N/A</v>
      </c>
      <c r="AX84" s="98" t="e">
        <f ca="true">+IF(AND(ISNUMBER(OFFSET('Sanitation Data'!$I$11,0,10*ROW('Sanitation Data'!I78))),'Data Summary'!DM84="Yes"),OFFSET('Sanitation Data'!$I$11,0,10*ROW('Sanitation Data'!I78)),NA())</f>
        <v>#N/A</v>
      </c>
      <c r="AY84" s="98" t="e">
        <f ca="true">+IF(AND(ISNUMBER(OFFSET('Sanitation Data'!$I$12,0,10*ROW('Sanitation Data'!I78))),'Data Summary'!DN84="Yes"),OFFSET('Sanitation Data'!$I$12,0,10*ROW('Sanitation Data'!I78)),NA())</f>
        <v>#N/A</v>
      </c>
      <c r="AZ84" s="99" t="e">
        <f ca="true">+IF(AND(ISNUMBER(OFFSET('Hygiene Data'!$D$5,0,10*ROW('Hygiene Data'!D78))),'Data Summary'!DO84="Yes"),OFFSET('Hygiene Data'!$D$5,0,10*ROW('Hygiene Data'!D78)),NA())</f>
        <v>#N/A</v>
      </c>
      <c r="BA84" s="99" t="e">
        <f ca="true">+IF(AND(ISNUMBER(OFFSET('Hygiene Data'!$D$7,0,10*ROW('Hygiene Data'!D78))),'Data Summary'!DP84="Yes"),OFFSET('Hygiene Data'!$D$7,0,10*ROW('Hygiene Data'!D78)),NA())</f>
        <v>#N/A</v>
      </c>
      <c r="BB84" s="99" t="e">
        <f ca="true">+IF(AND(ISNUMBER(OFFSET('Hygiene Data'!$D$9,0,10*ROW('Hygiene Data'!D78))),'Data Summary'!DQ84="Yes"),OFFSET('Hygiene Data'!$D$9,0,10*ROW('Hygiene Data'!D78)),NA())</f>
        <v>#N/A</v>
      </c>
      <c r="BC84" s="99" t="e">
        <f ca="true">+IF(AND(ISNUMBER(OFFSET('Hygiene Data'!$E$5,0,10*ROW('Hygiene Data'!E78))),'Data Summary'!DR84="Yes"),OFFSET('Hygiene Data'!$E$5,0,10*ROW('Hygiene Data'!E78)),NA())</f>
        <v>#N/A</v>
      </c>
      <c r="BD84" s="99" t="e">
        <f ca="true">+IF(AND(ISNUMBER(OFFSET('Hygiene Data'!$E$7,0,10*ROW('Hygiene Data'!E78))),'Data Summary'!DS84="Yes"),OFFSET('Hygiene Data'!$E$7,0,10*ROW('Hygiene Data'!E78)),NA())</f>
        <v>#N/A</v>
      </c>
      <c r="BE84" s="99" t="e">
        <f ca="true">+IF(AND(ISNUMBER(OFFSET('Hygiene Data'!$E$9,0,10*ROW('Hygiene Data'!E78))),'Data Summary'!DT84="Yes"),OFFSET('Hygiene Data'!$E$9,0,10*ROW('Hygiene Data'!E78)),NA())</f>
        <v>#N/A</v>
      </c>
      <c r="BF84" s="99" t="e">
        <f ca="true">+IF(AND(ISNUMBER(OFFSET('Hygiene Data'!$F$5,0,10*ROW('Hygiene Data'!F78))),'Data Summary'!DU84="Yes"),OFFSET('Hygiene Data'!$F$5,0,10*ROW('Hygiene Data'!F78)),NA())</f>
        <v>#N/A</v>
      </c>
      <c r="BG84" s="99" t="e">
        <f ca="true">+IF(AND(ISNUMBER(OFFSET('Hygiene Data'!$F$7,0,10*ROW('Hygiene Data'!F78))),'Data Summary'!DV84="Yes"),OFFSET('Hygiene Data'!$F$7,0,10*ROW('Hygiene Data'!F78)),NA())</f>
        <v>#N/A</v>
      </c>
      <c r="BH84" s="99" t="e">
        <f ca="true">+IF(AND(ISNUMBER(OFFSET('Hygiene Data'!$F$9,0,10*ROW('Hygiene Data'!F78))),'Data Summary'!DW84="Yes"),OFFSET('Hygiene Data'!$F$9,0,10*ROW('Hygiene Data'!F78)),NA())</f>
        <v>#N/A</v>
      </c>
      <c r="BI84" s="99" t="e">
        <f ca="true">+IF(AND(ISNUMBER(OFFSET('Hygiene Data'!$G$5,0,10*ROW('Hygiene Data'!G78))),'Data Summary'!DX84="Yes"),OFFSET('Hygiene Data'!$G$5,0,10*ROW('Hygiene Data'!G78)),NA())</f>
        <v>#N/A</v>
      </c>
      <c r="BJ84" s="99" t="e">
        <f ca="true">+IF(AND(ISNUMBER(OFFSET('Hygiene Data'!$G$7,0,10*ROW('Hygiene Data'!G78))),'Data Summary'!DY84="Yes"),OFFSET('Hygiene Data'!$G$7,0,10*ROW('Hygiene Data'!G78)),NA())</f>
        <v>#N/A</v>
      </c>
      <c r="BK84" s="99" t="e">
        <f ca="true">+IF(AND(ISNUMBER(OFFSET('Hygiene Data'!$G$9,0,10*ROW('Hygiene Data'!G78))),'Data Summary'!DZ84="Yes"),OFFSET('Hygiene Data'!$G$9,0,10*ROW('Hygiene Data'!G78)),NA())</f>
        <v>#N/A</v>
      </c>
      <c r="BL84" s="99" t="e">
        <f ca="true">+IF(AND(ISNUMBER(OFFSET('Hygiene Data'!$H$5,0,10*ROW('Hygiene Data'!H78))),'Data Summary'!EA84="Yes"),OFFSET('Hygiene Data'!$H$5,0,10*ROW('Hygiene Data'!H78)),NA())</f>
        <v>#N/A</v>
      </c>
      <c r="BM84" s="99" t="e">
        <f ca="true">+IF(AND(ISNUMBER(OFFSET('Hygiene Data'!$H$7,0,10*ROW('Hygiene Data'!H78))),'Data Summary'!EB84="Yes"),OFFSET('Hygiene Data'!$H$7,0,10*ROW('Hygiene Data'!H78)),NA())</f>
        <v>#N/A</v>
      </c>
      <c r="BN84" s="99" t="e">
        <f ca="true">+IF(AND(ISNUMBER(OFFSET('Hygiene Data'!$H$9,0,10*ROW('Hygiene Data'!H78))),'Data Summary'!EC84="Yes"),OFFSET('Hygiene Data'!$H$9,0,10*ROW('Hygiene Data'!H78)),NA())</f>
        <v>#N/A</v>
      </c>
      <c r="BO84" s="99" t="e">
        <f ca="true">+IF(AND(ISNUMBER(OFFSET('Hygiene Data'!$I$5,0,10*ROW('Hygiene Data'!I78))),'Data Summary'!ED84="Yes"),OFFSET('Hygiene Data'!$I$5,0,10*ROW('Hygiene Data'!I78)),NA())</f>
        <v>#N/A</v>
      </c>
      <c r="BP84" s="99" t="e">
        <f ca="true">+IF(AND(ISNUMBER(OFFSET('Hygiene Data'!$I$7,0,10*ROW('Hygiene Data'!I78))),'Data Summary'!EE84="Yes"),OFFSET('Hygiene Data'!$I$7,0,10*ROW('Hygiene Data'!I78)),NA())</f>
        <v>#N/A</v>
      </c>
      <c r="BQ84" s="99" t="e">
        <f ca="true">+IF(AND(ISNUMBER(OFFSET('Hygiene Data'!$I$9,0,10*ROW('Hygiene Data'!I78))),'Data Summary'!EF84="Yes"),OFFSET('Hygiene Data'!$I$9,0,10*ROW('Hygiene Data'!I78)),NA())</f>
        <v>#N/A</v>
      </c>
    </row>
    <row xmlns:x14ac="http://schemas.microsoft.com/office/spreadsheetml/2009/9/ac" r="85" x14ac:dyDescent="0.2">
      <c r="A85" s="363" t="e">
        <f ca="true">+RIGHT('Data Summary'!A85,LEN('Data Summary'!A85)-9)</f>
        <v>#VALUE!</v>
      </c>
      <c r="B85" s="38" t="str">
        <f ca="true">+IF(ISTEXT('Data Summary'!B85),'Data Summary'!B85,"")</f>
        <v/>
      </c>
      <c r="C85" s="361" t="e">
        <f ca="true">+VALUE('Data Summary'!C85)</f>
        <v>#VALUE!</v>
      </c>
      <c r="D85" s="97" t="e">
        <f ca="true">+IF(AND(ISNUMBER(OFFSET('Water Data'!$D$4,0,10*ROW('Water Data'!D79))),'Data Summary'!BS85="Yes"),100-OFFSET('Water Data'!$D$4,0,10*ROW('Water Data'!D79)),NA())</f>
        <v>#N/A</v>
      </c>
      <c r="E85" s="97" t="e">
        <f ca="true">+IF(AND(ISNUMBER(OFFSET('Water Data'!$D$6,0,10*ROW('Water Data'!D79))),'Data Summary'!BT85="Yes"),OFFSET('Water Data'!$D$6,0,10*ROW('Water Data'!D79)),NA())</f>
        <v>#N/A</v>
      </c>
      <c r="F85" s="97" t="e">
        <f ca="true">+IF(AND(ISNUMBER(OFFSET('Water Data'!$D$9,0,10*ROW('Water Data'!D79))),'Data Summary'!BU85="Yes"),OFFSET('Water Data'!$D$9,0,10*ROW('Water Data'!D79)),NA())</f>
        <v>#N/A</v>
      </c>
      <c r="G85" s="97" t="e">
        <f ca="true">+IF(AND(ISNUMBER(OFFSET('Water Data'!$E$4,0,10*ROW('Water Data'!E79))),'Data Summary'!BV85="Yes"),100-OFFSET('Water Data'!$E$4,0,10*ROW('Water Data'!E79)),NA())</f>
        <v>#N/A</v>
      </c>
      <c r="H85" s="97" t="e">
        <f ca="true">+IF(AND(ISNUMBER(OFFSET('Water Data'!$E$6,0,10*ROW('Water Data'!E79))),'Data Summary'!BW85="Yes"),OFFSET('Water Data'!$E$6,0,10*ROW('Water Data'!E79)),NA())</f>
        <v>#N/A</v>
      </c>
      <c r="I85" s="97" t="e">
        <f ca="true">+IF(AND(ISNUMBER(OFFSET('Water Data'!$E$9,0,10*ROW('Water Data'!E79))),'Data Summary'!BX85="Yes"),OFFSET('Water Data'!$E$9,0,10*ROW('Water Data'!E79)),NA())</f>
        <v>#N/A</v>
      </c>
      <c r="J85" s="97" t="e">
        <f ca="true">+IF(AND(ISNUMBER(OFFSET('Water Data'!$F$4,0,10*ROW('Water Data'!F79))),'Data Summary'!BY85="Yes"),100-OFFSET('Water Data'!$F$4,0,10*ROW('Water Data'!F79)),NA())</f>
        <v>#N/A</v>
      </c>
      <c r="K85" s="97" t="e">
        <f ca="true">+IF(AND(ISNUMBER(OFFSET('Water Data'!$F$6,0,10*ROW('Water Data'!F79))),'Data Summary'!BZ85="Yes"),OFFSET('Water Data'!$F$6,0,10*ROW('Water Data'!F79)),NA())</f>
        <v>#N/A</v>
      </c>
      <c r="L85" s="97" t="e">
        <f ca="true">+IF(AND(ISNUMBER(OFFSET('Water Data'!$F$9,0,10*ROW('Water Data'!F79))),'Data Summary'!CA85="Yes"),OFFSET('Water Data'!$F$9,0,10*ROW('Water Data'!F79)),NA())</f>
        <v>#N/A</v>
      </c>
      <c r="M85" s="97" t="e">
        <f ca="true">+IF(AND(ISNUMBER(OFFSET('Water Data'!$G$4,0,10*ROW('Water Data'!G79))),'Data Summary'!CB85="Yes"),100-OFFSET('Water Data'!$G$4,0,10*ROW('Water Data'!G79)),NA())</f>
        <v>#N/A</v>
      </c>
      <c r="N85" s="97" t="e">
        <f ca="true">+IF(AND(ISNUMBER(OFFSET('Water Data'!$G$6,0,10*ROW('Water Data'!G79))),'Data Summary'!CC85="Yes"),OFFSET('Water Data'!$G$6,0,10*ROW('Water Data'!G79)),NA())</f>
        <v>#N/A</v>
      </c>
      <c r="O85" s="97" t="e">
        <f ca="true">+IF(AND(ISNUMBER(OFFSET('Water Data'!$G$9,0,10*ROW('Water Data'!G79))),'Data Summary'!CD85="Yes"),OFFSET('Water Data'!$G$9,0,10*ROW('Water Data'!G79)),NA())</f>
        <v>#N/A</v>
      </c>
      <c r="P85" s="97" t="e">
        <f ca="true">+IF(AND(ISNUMBER(OFFSET('Water Data'!$H$4,0,10*ROW('Water Data'!H79))),'Data Summary'!CE85="Yes"),100-OFFSET('Water Data'!$H$4,0,10*ROW('Water Data'!H79)),NA())</f>
        <v>#N/A</v>
      </c>
      <c r="Q85" s="97" t="e">
        <f ca="true">+IF(AND(ISNUMBER(OFFSET('Water Data'!$H$6,0,10*ROW('Water Data'!H79))),'Data Summary'!CF85="Yes"),OFFSET('Water Data'!$H$6,0,10*ROW('Water Data'!H79)),NA())</f>
        <v>#N/A</v>
      </c>
      <c r="R85" s="97" t="e">
        <f ca="true">+IF(AND(ISNUMBER(OFFSET('Water Data'!$H$9,0,10*ROW('Water Data'!H79))),'Data Summary'!CG85="Yes"),OFFSET('Water Data'!$H$9,0,10*ROW('Water Data'!H79)),NA())</f>
        <v>#N/A</v>
      </c>
      <c r="S85" s="97" t="e">
        <f ca="true">+IF(AND(ISNUMBER(OFFSET('Water Data'!$I$4,0,10*ROW('Water Data'!I79))),'Data Summary'!CH85="Yes"),100-OFFSET('Water Data'!$I$4,0,10*ROW('Water Data'!I79)),NA())</f>
        <v>#N/A</v>
      </c>
      <c r="T85" s="97" t="e">
        <f ca="true">+IF(AND(ISNUMBER(OFFSET('Water Data'!$I$6,0,10*ROW('Water Data'!I79))),'Data Summary'!CI85="Yes"),OFFSET('Water Data'!$I$6,0,10*ROW('Water Data'!I79)),NA())</f>
        <v>#N/A</v>
      </c>
      <c r="U85" s="97" t="e">
        <f ca="true">+IF(AND(ISNUMBER(OFFSET('Water Data'!$I$9,0,10*ROW('Water Data'!I79))),'Data Summary'!CJ85="Yes"),OFFSET('Water Data'!$I$9,0,10*ROW('Water Data'!I79)),NA())</f>
        <v>#N/A</v>
      </c>
      <c r="V85" s="98" t="e">
        <f ca="true">+IF(AND(ISNUMBER(OFFSET('Sanitation Data'!$D$4,0,10*ROW('Sanitation Data'!D79))),'Data Summary'!CK85="Yes"),100-OFFSET('Sanitation Data'!$D$4,0,10*ROW('Sanitation Data'!D79)),NA())</f>
        <v>#N/A</v>
      </c>
      <c r="W85" s="98" t="e">
        <f ca="true">+IF(AND(ISNUMBER(OFFSET('Sanitation Data'!$D$6,0,10*ROW('Sanitation Data'!D79))),'Data Summary'!CL85="Yes"),OFFSET('Sanitation Data'!$D$6,0,10*ROW('Sanitation Data'!D79)),NA())</f>
        <v>#N/A</v>
      </c>
      <c r="X85" s="98" t="e">
        <f ca="true">+IF(AND(ISNUMBER(OFFSET('Sanitation Data'!$D$10,0,10*ROW('Sanitation Data'!D79))),'Data Summary'!CM85="Yes"),OFFSET('Sanitation Data'!$D$10,0,10*ROW('Sanitation Data'!D79)),NA())</f>
        <v>#N/A</v>
      </c>
      <c r="Y85" s="98" t="e">
        <f ca="true">+IF(AND(ISNUMBER(OFFSET('Sanitation Data'!$D$11,0,10*ROW('Sanitation Data'!D79))),'Data Summary'!CN85="Yes"),OFFSET('Sanitation Data'!$D$11,0,10*ROW('Sanitation Data'!D79)),NA())</f>
        <v>#N/A</v>
      </c>
      <c r="Z85" s="98" t="e">
        <f ca="true">+IF(AND(ISNUMBER(OFFSET('Sanitation Data'!$D$12,0,10*ROW('Sanitation Data'!D79))),'Data Summary'!CO85="Yes"),OFFSET('Sanitation Data'!$D$12,0,10*ROW('Sanitation Data'!D79)),NA())</f>
        <v>#N/A</v>
      </c>
      <c r="AA85" s="98" t="e">
        <f ca="true">+IF(AND(ISNUMBER(OFFSET('Sanitation Data'!$E$4,0,10*ROW('Sanitation Data'!E79))),'Data Summary'!CP85="Yes"),100-OFFSET('Sanitation Data'!$E$4,0,10*ROW('Sanitation Data'!E79)),NA())</f>
        <v>#N/A</v>
      </c>
      <c r="AB85" s="98" t="e">
        <f ca="true">+IF(AND(ISNUMBER(OFFSET('Sanitation Data'!$E$6,0,10*ROW('Sanitation Data'!E79))),'Data Summary'!CQ85="Yes"),OFFSET('Sanitation Data'!$E$6,0,10*ROW('Sanitation Data'!E79)),NA())</f>
        <v>#N/A</v>
      </c>
      <c r="AC85" s="98" t="e">
        <f ca="true">+IF(AND(ISNUMBER(OFFSET('Sanitation Data'!$E$10,0,10*ROW('Sanitation Data'!E79))),'Data Summary'!CR85="Yes"),OFFSET('Sanitation Data'!$E$10,0,10*ROW('Sanitation Data'!E79)),NA())</f>
        <v>#N/A</v>
      </c>
      <c r="AD85" s="98" t="e">
        <f ca="true">+IF(AND(ISNUMBER(OFFSET('Sanitation Data'!$E$11,0,10*ROW('Sanitation Data'!E79))),'Data Summary'!CS85="Yes"),OFFSET('Sanitation Data'!$E$11,0,10*ROW('Sanitation Data'!E79)),NA())</f>
        <v>#N/A</v>
      </c>
      <c r="AE85" s="98" t="e">
        <f ca="true">+IF(AND(ISNUMBER(OFFSET('Sanitation Data'!$E$12,0,10*ROW('Sanitation Data'!E79))),'Data Summary'!CT85="Yes"),OFFSET('Sanitation Data'!$E$12,0,10*ROW('Sanitation Data'!E79)),NA())</f>
        <v>#N/A</v>
      </c>
      <c r="AF85" s="98" t="e">
        <f ca="true">+IF(AND(ISNUMBER(OFFSET('Sanitation Data'!$F$4,0,10*ROW('Sanitation Data'!F79))),'Data Summary'!CU85="Yes"),100-OFFSET('Sanitation Data'!$F$4,0,10*ROW('Sanitation Data'!F79)),NA())</f>
        <v>#N/A</v>
      </c>
      <c r="AG85" s="98" t="e">
        <f ca="true">+IF(AND(ISNUMBER(OFFSET('Sanitation Data'!$F$6,0,10*ROW('Sanitation Data'!F79))),'Data Summary'!CV85="Yes"),OFFSET('Sanitation Data'!$F$6,0,10*ROW('Sanitation Data'!F79)),NA())</f>
        <v>#N/A</v>
      </c>
      <c r="AH85" s="98" t="e">
        <f ca="true">+IF(AND(ISNUMBER(OFFSET('Sanitation Data'!$F$10,0,10*ROW('Sanitation Data'!F79))),'Data Summary'!CW85="Yes"),OFFSET('Sanitation Data'!$F$10,0,10*ROW('Sanitation Data'!F79)),NA())</f>
        <v>#N/A</v>
      </c>
      <c r="AI85" s="98" t="e">
        <f ca="true">+IF(AND(ISNUMBER(OFFSET('Sanitation Data'!$F$11,0,10*ROW('Sanitation Data'!F79))),'Data Summary'!CX85="Yes"),OFFSET('Sanitation Data'!$F$11,0,10*ROW('Sanitation Data'!F79)),NA())</f>
        <v>#N/A</v>
      </c>
      <c r="AJ85" s="98" t="e">
        <f ca="true">+IF(AND(ISNUMBER(OFFSET('Sanitation Data'!$F$12,0,10*ROW('Sanitation Data'!F79))),'Data Summary'!CY85="Yes"),OFFSET('Sanitation Data'!$F$12,0,10*ROW('Sanitation Data'!F79)),NA())</f>
        <v>#N/A</v>
      </c>
      <c r="AK85" s="98" t="e">
        <f ca="true">+IF(AND(ISNUMBER(OFFSET('Sanitation Data'!$G$4,0,10*ROW('Sanitation Data'!G79))),'Data Summary'!CZ85="Yes"),100-OFFSET('Sanitation Data'!$G$4,0,10*ROW('Sanitation Data'!G79)),NA())</f>
        <v>#N/A</v>
      </c>
      <c r="AL85" s="98" t="e">
        <f ca="true">+IF(AND(ISNUMBER(OFFSET('Sanitation Data'!$G$6,0,10*ROW('Sanitation Data'!G79))),'Data Summary'!DA85="Yes"),OFFSET('Sanitation Data'!$G$6,0,10*ROW('Sanitation Data'!G79)),NA())</f>
        <v>#N/A</v>
      </c>
      <c r="AM85" s="98" t="e">
        <f ca="true">+IF(AND(ISNUMBER(OFFSET('Sanitation Data'!$G$10,0,10*ROW('Sanitation Data'!G79))),'Data Summary'!DB85="Yes"),OFFSET('Sanitation Data'!$G$10,0,10*ROW('Sanitation Data'!G79)),NA())</f>
        <v>#N/A</v>
      </c>
      <c r="AN85" s="98" t="e">
        <f ca="true">+IF(AND(ISNUMBER(OFFSET('Sanitation Data'!$G$11,0,10*ROW('Sanitation Data'!G79))),'Data Summary'!DC85="Yes"),OFFSET('Sanitation Data'!$G$11,0,10*ROW('Sanitation Data'!G79)),NA())</f>
        <v>#N/A</v>
      </c>
      <c r="AO85" s="98" t="e">
        <f ca="true">+IF(AND(ISNUMBER(OFFSET('Sanitation Data'!$G$12,0,10*ROW('Sanitation Data'!G79))),'Data Summary'!DD85="Yes"),OFFSET('Sanitation Data'!$G$12,0,10*ROW('Sanitation Data'!G79)),NA())</f>
        <v>#N/A</v>
      </c>
      <c r="AP85" s="98" t="e">
        <f ca="true">+IF(AND(ISNUMBER(OFFSET('Sanitation Data'!$H$4,0,10*ROW('Sanitation Data'!H79))),'Data Summary'!DE85="Yes"),100-OFFSET('Sanitation Data'!$H$4,0,10*ROW('Sanitation Data'!H79)),NA())</f>
        <v>#N/A</v>
      </c>
      <c r="AQ85" s="98" t="e">
        <f ca="true">+IF(AND(ISNUMBER(OFFSET('Sanitation Data'!$H$6,0,10*ROW('Sanitation Data'!H79))),'Data Summary'!DF85="Yes"),OFFSET('Sanitation Data'!$H$6,0,10*ROW('Sanitation Data'!H79)),NA())</f>
        <v>#N/A</v>
      </c>
      <c r="AR85" s="98" t="e">
        <f ca="true">+IF(AND(ISNUMBER(OFFSET('Sanitation Data'!$H$10,0,10*ROW('Sanitation Data'!H79))),'Data Summary'!DG85="Yes"),OFFSET('Sanitation Data'!$H$10,0,10*ROW('Sanitation Data'!H79)),NA())</f>
        <v>#N/A</v>
      </c>
      <c r="AS85" s="98" t="e">
        <f ca="true">+IF(AND(ISNUMBER(OFFSET('Sanitation Data'!$H$11,0,10*ROW('Sanitation Data'!H79))),'Data Summary'!DH85="Yes"),OFFSET('Sanitation Data'!$H$11,0,10*ROW('Sanitation Data'!H79)),NA())</f>
        <v>#N/A</v>
      </c>
      <c r="AT85" s="98" t="e">
        <f ca="true">+IF(AND(ISNUMBER(OFFSET('Sanitation Data'!$H$12,0,10*ROW('Sanitation Data'!H79))),'Data Summary'!DI85="Yes"),OFFSET('Sanitation Data'!$H$12,0,10*ROW('Sanitation Data'!H79)),NA())</f>
        <v>#N/A</v>
      </c>
      <c r="AU85" s="98" t="e">
        <f ca="true">+IF(AND(ISNUMBER(OFFSET('Sanitation Data'!$I$4,0,10*ROW('Sanitation Data'!I79))),'Data Summary'!DJ85="Yes"),100-OFFSET('Sanitation Data'!$I$4,0,10*ROW('Sanitation Data'!I79)),NA())</f>
        <v>#N/A</v>
      </c>
      <c r="AV85" s="98" t="e">
        <f ca="true">+IF(AND(ISNUMBER(OFFSET('Sanitation Data'!$I$6,0,10*ROW('Sanitation Data'!I79))),'Data Summary'!DK85="Yes"),OFFSET('Sanitation Data'!$I$6,0,10*ROW('Sanitation Data'!I79)),NA())</f>
        <v>#N/A</v>
      </c>
      <c r="AW85" s="98" t="e">
        <f ca="true">+IF(AND(ISNUMBER(OFFSET('Sanitation Data'!$I$10,0,10*ROW('Sanitation Data'!I79))),'Data Summary'!DL85="Yes"),OFFSET('Sanitation Data'!$I$10,0,10*ROW('Sanitation Data'!I79)),NA())</f>
        <v>#N/A</v>
      </c>
      <c r="AX85" s="98" t="e">
        <f ca="true">+IF(AND(ISNUMBER(OFFSET('Sanitation Data'!$I$11,0,10*ROW('Sanitation Data'!I79))),'Data Summary'!DM85="Yes"),OFFSET('Sanitation Data'!$I$11,0,10*ROW('Sanitation Data'!I79)),NA())</f>
        <v>#N/A</v>
      </c>
      <c r="AY85" s="98" t="e">
        <f ca="true">+IF(AND(ISNUMBER(OFFSET('Sanitation Data'!$I$12,0,10*ROW('Sanitation Data'!I79))),'Data Summary'!DN85="Yes"),OFFSET('Sanitation Data'!$I$12,0,10*ROW('Sanitation Data'!I79)),NA())</f>
        <v>#N/A</v>
      </c>
      <c r="AZ85" s="99" t="e">
        <f ca="true">+IF(AND(ISNUMBER(OFFSET('Hygiene Data'!$D$5,0,10*ROW('Hygiene Data'!D79))),'Data Summary'!DO85="Yes"),OFFSET('Hygiene Data'!$D$5,0,10*ROW('Hygiene Data'!D79)),NA())</f>
        <v>#N/A</v>
      </c>
      <c r="BA85" s="99" t="e">
        <f ca="true">+IF(AND(ISNUMBER(OFFSET('Hygiene Data'!$D$7,0,10*ROW('Hygiene Data'!D79))),'Data Summary'!DP85="Yes"),OFFSET('Hygiene Data'!$D$7,0,10*ROW('Hygiene Data'!D79)),NA())</f>
        <v>#N/A</v>
      </c>
      <c r="BB85" s="99" t="e">
        <f ca="true">+IF(AND(ISNUMBER(OFFSET('Hygiene Data'!$D$9,0,10*ROW('Hygiene Data'!D79))),'Data Summary'!DQ85="Yes"),OFFSET('Hygiene Data'!$D$9,0,10*ROW('Hygiene Data'!D79)),NA())</f>
        <v>#N/A</v>
      </c>
      <c r="BC85" s="99" t="e">
        <f ca="true">+IF(AND(ISNUMBER(OFFSET('Hygiene Data'!$E$5,0,10*ROW('Hygiene Data'!E79))),'Data Summary'!DR85="Yes"),OFFSET('Hygiene Data'!$E$5,0,10*ROW('Hygiene Data'!E79)),NA())</f>
        <v>#N/A</v>
      </c>
      <c r="BD85" s="99" t="e">
        <f ca="true">+IF(AND(ISNUMBER(OFFSET('Hygiene Data'!$E$7,0,10*ROW('Hygiene Data'!E79))),'Data Summary'!DS85="Yes"),OFFSET('Hygiene Data'!$E$7,0,10*ROW('Hygiene Data'!E79)),NA())</f>
        <v>#N/A</v>
      </c>
      <c r="BE85" s="99" t="e">
        <f ca="true">+IF(AND(ISNUMBER(OFFSET('Hygiene Data'!$E$9,0,10*ROW('Hygiene Data'!E79))),'Data Summary'!DT85="Yes"),OFFSET('Hygiene Data'!$E$9,0,10*ROW('Hygiene Data'!E79)),NA())</f>
        <v>#N/A</v>
      </c>
      <c r="BF85" s="99" t="e">
        <f ca="true">+IF(AND(ISNUMBER(OFFSET('Hygiene Data'!$F$5,0,10*ROW('Hygiene Data'!F79))),'Data Summary'!DU85="Yes"),OFFSET('Hygiene Data'!$F$5,0,10*ROW('Hygiene Data'!F79)),NA())</f>
        <v>#N/A</v>
      </c>
      <c r="BG85" s="99" t="e">
        <f ca="true">+IF(AND(ISNUMBER(OFFSET('Hygiene Data'!$F$7,0,10*ROW('Hygiene Data'!F79))),'Data Summary'!DV85="Yes"),OFFSET('Hygiene Data'!$F$7,0,10*ROW('Hygiene Data'!F79)),NA())</f>
        <v>#N/A</v>
      </c>
      <c r="BH85" s="99" t="e">
        <f ca="true">+IF(AND(ISNUMBER(OFFSET('Hygiene Data'!$F$9,0,10*ROW('Hygiene Data'!F79))),'Data Summary'!DW85="Yes"),OFFSET('Hygiene Data'!$F$9,0,10*ROW('Hygiene Data'!F79)),NA())</f>
        <v>#N/A</v>
      </c>
      <c r="BI85" s="99" t="e">
        <f ca="true">+IF(AND(ISNUMBER(OFFSET('Hygiene Data'!$G$5,0,10*ROW('Hygiene Data'!G79))),'Data Summary'!DX85="Yes"),OFFSET('Hygiene Data'!$G$5,0,10*ROW('Hygiene Data'!G79)),NA())</f>
        <v>#N/A</v>
      </c>
      <c r="BJ85" s="99" t="e">
        <f ca="true">+IF(AND(ISNUMBER(OFFSET('Hygiene Data'!$G$7,0,10*ROW('Hygiene Data'!G79))),'Data Summary'!DY85="Yes"),OFFSET('Hygiene Data'!$G$7,0,10*ROW('Hygiene Data'!G79)),NA())</f>
        <v>#N/A</v>
      </c>
      <c r="BK85" s="99" t="e">
        <f ca="true">+IF(AND(ISNUMBER(OFFSET('Hygiene Data'!$G$9,0,10*ROW('Hygiene Data'!G79))),'Data Summary'!DZ85="Yes"),OFFSET('Hygiene Data'!$G$9,0,10*ROW('Hygiene Data'!G79)),NA())</f>
        <v>#N/A</v>
      </c>
      <c r="BL85" s="99" t="e">
        <f ca="true">+IF(AND(ISNUMBER(OFFSET('Hygiene Data'!$H$5,0,10*ROW('Hygiene Data'!H79))),'Data Summary'!EA85="Yes"),OFFSET('Hygiene Data'!$H$5,0,10*ROW('Hygiene Data'!H79)),NA())</f>
        <v>#N/A</v>
      </c>
      <c r="BM85" s="99" t="e">
        <f ca="true">+IF(AND(ISNUMBER(OFFSET('Hygiene Data'!$H$7,0,10*ROW('Hygiene Data'!H79))),'Data Summary'!EB85="Yes"),OFFSET('Hygiene Data'!$H$7,0,10*ROW('Hygiene Data'!H79)),NA())</f>
        <v>#N/A</v>
      </c>
      <c r="BN85" s="99" t="e">
        <f ca="true">+IF(AND(ISNUMBER(OFFSET('Hygiene Data'!$H$9,0,10*ROW('Hygiene Data'!H79))),'Data Summary'!EC85="Yes"),OFFSET('Hygiene Data'!$H$9,0,10*ROW('Hygiene Data'!H79)),NA())</f>
        <v>#N/A</v>
      </c>
      <c r="BO85" s="99" t="e">
        <f ca="true">+IF(AND(ISNUMBER(OFFSET('Hygiene Data'!$I$5,0,10*ROW('Hygiene Data'!I79))),'Data Summary'!ED85="Yes"),OFFSET('Hygiene Data'!$I$5,0,10*ROW('Hygiene Data'!I79)),NA())</f>
        <v>#N/A</v>
      </c>
      <c r="BP85" s="99" t="e">
        <f ca="true">+IF(AND(ISNUMBER(OFFSET('Hygiene Data'!$I$7,0,10*ROW('Hygiene Data'!I79))),'Data Summary'!EE85="Yes"),OFFSET('Hygiene Data'!$I$7,0,10*ROW('Hygiene Data'!I79)),NA())</f>
        <v>#N/A</v>
      </c>
      <c r="BQ85" s="99" t="e">
        <f ca="true">+IF(AND(ISNUMBER(OFFSET('Hygiene Data'!$I$9,0,10*ROW('Hygiene Data'!I79))),'Data Summary'!EF85="Yes"),OFFSET('Hygiene Data'!$I$9,0,10*ROW('Hygiene Data'!I79)),NA())</f>
        <v>#N/A</v>
      </c>
    </row>
    <row xmlns:x14ac="http://schemas.microsoft.com/office/spreadsheetml/2009/9/ac" r="86" x14ac:dyDescent="0.2">
      <c r="A86" s="363" t="e">
        <f ca="true">+RIGHT('Data Summary'!A86,LEN('Data Summary'!A86)-9)</f>
        <v>#VALUE!</v>
      </c>
      <c r="B86" s="38" t="str">
        <f ca="true">+IF(ISTEXT('Data Summary'!B86),'Data Summary'!B86,"")</f>
        <v/>
      </c>
      <c r="C86" s="361" t="e">
        <f ca="true">+VALUE('Data Summary'!C86)</f>
        <v>#VALUE!</v>
      </c>
      <c r="D86" s="97" t="e">
        <f ca="true">+IF(AND(ISNUMBER(OFFSET('Water Data'!$D$4,0,10*ROW('Water Data'!D80))),'Data Summary'!BS86="Yes"),100-OFFSET('Water Data'!$D$4,0,10*ROW('Water Data'!D80)),NA())</f>
        <v>#N/A</v>
      </c>
      <c r="E86" s="97" t="e">
        <f ca="true">+IF(AND(ISNUMBER(OFFSET('Water Data'!$D$6,0,10*ROW('Water Data'!D80))),'Data Summary'!BT86="Yes"),OFFSET('Water Data'!$D$6,0,10*ROW('Water Data'!D80)),NA())</f>
        <v>#N/A</v>
      </c>
      <c r="F86" s="97" t="e">
        <f ca="true">+IF(AND(ISNUMBER(OFFSET('Water Data'!$D$9,0,10*ROW('Water Data'!D80))),'Data Summary'!BU86="Yes"),OFFSET('Water Data'!$D$9,0,10*ROW('Water Data'!D80)),NA())</f>
        <v>#N/A</v>
      </c>
      <c r="G86" s="97" t="e">
        <f ca="true">+IF(AND(ISNUMBER(OFFSET('Water Data'!$E$4,0,10*ROW('Water Data'!E80))),'Data Summary'!BV86="Yes"),100-OFFSET('Water Data'!$E$4,0,10*ROW('Water Data'!E80)),NA())</f>
        <v>#N/A</v>
      </c>
      <c r="H86" s="97" t="e">
        <f ca="true">+IF(AND(ISNUMBER(OFFSET('Water Data'!$E$6,0,10*ROW('Water Data'!E80))),'Data Summary'!BW86="Yes"),OFFSET('Water Data'!$E$6,0,10*ROW('Water Data'!E80)),NA())</f>
        <v>#N/A</v>
      </c>
      <c r="I86" s="97" t="e">
        <f ca="true">+IF(AND(ISNUMBER(OFFSET('Water Data'!$E$9,0,10*ROW('Water Data'!E80))),'Data Summary'!BX86="Yes"),OFFSET('Water Data'!$E$9,0,10*ROW('Water Data'!E80)),NA())</f>
        <v>#N/A</v>
      </c>
      <c r="J86" s="97" t="e">
        <f ca="true">+IF(AND(ISNUMBER(OFFSET('Water Data'!$F$4,0,10*ROW('Water Data'!F80))),'Data Summary'!BY86="Yes"),100-OFFSET('Water Data'!$F$4,0,10*ROW('Water Data'!F80)),NA())</f>
        <v>#N/A</v>
      </c>
      <c r="K86" s="97" t="e">
        <f ca="true">+IF(AND(ISNUMBER(OFFSET('Water Data'!$F$6,0,10*ROW('Water Data'!F80))),'Data Summary'!BZ86="Yes"),OFFSET('Water Data'!$F$6,0,10*ROW('Water Data'!F80)),NA())</f>
        <v>#N/A</v>
      </c>
      <c r="L86" s="97" t="e">
        <f ca="true">+IF(AND(ISNUMBER(OFFSET('Water Data'!$F$9,0,10*ROW('Water Data'!F80))),'Data Summary'!CA86="Yes"),OFFSET('Water Data'!$F$9,0,10*ROW('Water Data'!F80)),NA())</f>
        <v>#N/A</v>
      </c>
      <c r="M86" s="97" t="e">
        <f ca="true">+IF(AND(ISNUMBER(OFFSET('Water Data'!$G$4,0,10*ROW('Water Data'!G80))),'Data Summary'!CB86="Yes"),100-OFFSET('Water Data'!$G$4,0,10*ROW('Water Data'!G80)),NA())</f>
        <v>#N/A</v>
      </c>
      <c r="N86" s="97" t="e">
        <f ca="true">+IF(AND(ISNUMBER(OFFSET('Water Data'!$G$6,0,10*ROW('Water Data'!G80))),'Data Summary'!CC86="Yes"),OFFSET('Water Data'!$G$6,0,10*ROW('Water Data'!G80)),NA())</f>
        <v>#N/A</v>
      </c>
      <c r="O86" s="97" t="e">
        <f ca="true">+IF(AND(ISNUMBER(OFFSET('Water Data'!$G$9,0,10*ROW('Water Data'!G80))),'Data Summary'!CD86="Yes"),OFFSET('Water Data'!$G$9,0,10*ROW('Water Data'!G80)),NA())</f>
        <v>#N/A</v>
      </c>
      <c r="P86" s="97" t="e">
        <f ca="true">+IF(AND(ISNUMBER(OFFSET('Water Data'!$H$4,0,10*ROW('Water Data'!H80))),'Data Summary'!CE86="Yes"),100-OFFSET('Water Data'!$H$4,0,10*ROW('Water Data'!H80)),NA())</f>
        <v>#N/A</v>
      </c>
      <c r="Q86" s="97" t="e">
        <f ca="true">+IF(AND(ISNUMBER(OFFSET('Water Data'!$H$6,0,10*ROW('Water Data'!H80))),'Data Summary'!CF86="Yes"),OFFSET('Water Data'!$H$6,0,10*ROW('Water Data'!H80)),NA())</f>
        <v>#N/A</v>
      </c>
      <c r="R86" s="97" t="e">
        <f ca="true">+IF(AND(ISNUMBER(OFFSET('Water Data'!$H$9,0,10*ROW('Water Data'!H80))),'Data Summary'!CG86="Yes"),OFFSET('Water Data'!$H$9,0,10*ROW('Water Data'!H80)),NA())</f>
        <v>#N/A</v>
      </c>
      <c r="S86" s="97" t="e">
        <f ca="true">+IF(AND(ISNUMBER(OFFSET('Water Data'!$I$4,0,10*ROW('Water Data'!I80))),'Data Summary'!CH86="Yes"),100-OFFSET('Water Data'!$I$4,0,10*ROW('Water Data'!I80)),NA())</f>
        <v>#N/A</v>
      </c>
      <c r="T86" s="97" t="e">
        <f ca="true">+IF(AND(ISNUMBER(OFFSET('Water Data'!$I$6,0,10*ROW('Water Data'!I80))),'Data Summary'!CI86="Yes"),OFFSET('Water Data'!$I$6,0,10*ROW('Water Data'!I80)),NA())</f>
        <v>#N/A</v>
      </c>
      <c r="U86" s="97" t="e">
        <f ca="true">+IF(AND(ISNUMBER(OFFSET('Water Data'!$I$9,0,10*ROW('Water Data'!I80))),'Data Summary'!CJ86="Yes"),OFFSET('Water Data'!$I$9,0,10*ROW('Water Data'!I80)),NA())</f>
        <v>#N/A</v>
      </c>
      <c r="V86" s="98" t="e">
        <f ca="true">+IF(AND(ISNUMBER(OFFSET('Sanitation Data'!$D$4,0,10*ROW('Sanitation Data'!D80))),'Data Summary'!CK86="Yes"),100-OFFSET('Sanitation Data'!$D$4,0,10*ROW('Sanitation Data'!D80)),NA())</f>
        <v>#N/A</v>
      </c>
      <c r="W86" s="98" t="e">
        <f ca="true">+IF(AND(ISNUMBER(OFFSET('Sanitation Data'!$D$6,0,10*ROW('Sanitation Data'!D80))),'Data Summary'!CL86="Yes"),OFFSET('Sanitation Data'!$D$6,0,10*ROW('Sanitation Data'!D80)),NA())</f>
        <v>#N/A</v>
      </c>
      <c r="X86" s="98" t="e">
        <f ca="true">+IF(AND(ISNUMBER(OFFSET('Sanitation Data'!$D$10,0,10*ROW('Sanitation Data'!D80))),'Data Summary'!CM86="Yes"),OFFSET('Sanitation Data'!$D$10,0,10*ROW('Sanitation Data'!D80)),NA())</f>
        <v>#N/A</v>
      </c>
      <c r="Y86" s="98" t="e">
        <f ca="true">+IF(AND(ISNUMBER(OFFSET('Sanitation Data'!$D$11,0,10*ROW('Sanitation Data'!D80))),'Data Summary'!CN86="Yes"),OFFSET('Sanitation Data'!$D$11,0,10*ROW('Sanitation Data'!D80)),NA())</f>
        <v>#N/A</v>
      </c>
      <c r="Z86" s="98" t="e">
        <f ca="true">+IF(AND(ISNUMBER(OFFSET('Sanitation Data'!$D$12,0,10*ROW('Sanitation Data'!D80))),'Data Summary'!CO86="Yes"),OFFSET('Sanitation Data'!$D$12,0,10*ROW('Sanitation Data'!D80)),NA())</f>
        <v>#N/A</v>
      </c>
      <c r="AA86" s="98" t="e">
        <f ca="true">+IF(AND(ISNUMBER(OFFSET('Sanitation Data'!$E$4,0,10*ROW('Sanitation Data'!E80))),'Data Summary'!CP86="Yes"),100-OFFSET('Sanitation Data'!$E$4,0,10*ROW('Sanitation Data'!E80)),NA())</f>
        <v>#N/A</v>
      </c>
      <c r="AB86" s="98" t="e">
        <f ca="true">+IF(AND(ISNUMBER(OFFSET('Sanitation Data'!$E$6,0,10*ROW('Sanitation Data'!E80))),'Data Summary'!CQ86="Yes"),OFFSET('Sanitation Data'!$E$6,0,10*ROW('Sanitation Data'!E80)),NA())</f>
        <v>#N/A</v>
      </c>
      <c r="AC86" s="98" t="e">
        <f ca="true">+IF(AND(ISNUMBER(OFFSET('Sanitation Data'!$E$10,0,10*ROW('Sanitation Data'!E80))),'Data Summary'!CR86="Yes"),OFFSET('Sanitation Data'!$E$10,0,10*ROW('Sanitation Data'!E80)),NA())</f>
        <v>#N/A</v>
      </c>
      <c r="AD86" s="98" t="e">
        <f ca="true">+IF(AND(ISNUMBER(OFFSET('Sanitation Data'!$E$11,0,10*ROW('Sanitation Data'!E80))),'Data Summary'!CS86="Yes"),OFFSET('Sanitation Data'!$E$11,0,10*ROW('Sanitation Data'!E80)),NA())</f>
        <v>#N/A</v>
      </c>
      <c r="AE86" s="98" t="e">
        <f ca="true">+IF(AND(ISNUMBER(OFFSET('Sanitation Data'!$E$12,0,10*ROW('Sanitation Data'!E80))),'Data Summary'!CT86="Yes"),OFFSET('Sanitation Data'!$E$12,0,10*ROW('Sanitation Data'!E80)),NA())</f>
        <v>#N/A</v>
      </c>
      <c r="AF86" s="98" t="e">
        <f ca="true">+IF(AND(ISNUMBER(OFFSET('Sanitation Data'!$F$4,0,10*ROW('Sanitation Data'!F80))),'Data Summary'!CU86="Yes"),100-OFFSET('Sanitation Data'!$F$4,0,10*ROW('Sanitation Data'!F80)),NA())</f>
        <v>#N/A</v>
      </c>
      <c r="AG86" s="98" t="e">
        <f ca="true">+IF(AND(ISNUMBER(OFFSET('Sanitation Data'!$F$6,0,10*ROW('Sanitation Data'!F80))),'Data Summary'!CV86="Yes"),OFFSET('Sanitation Data'!$F$6,0,10*ROW('Sanitation Data'!F80)),NA())</f>
        <v>#N/A</v>
      </c>
      <c r="AH86" s="98" t="e">
        <f ca="true">+IF(AND(ISNUMBER(OFFSET('Sanitation Data'!$F$10,0,10*ROW('Sanitation Data'!F80))),'Data Summary'!CW86="Yes"),OFFSET('Sanitation Data'!$F$10,0,10*ROW('Sanitation Data'!F80)),NA())</f>
        <v>#N/A</v>
      </c>
      <c r="AI86" s="98" t="e">
        <f ca="true">+IF(AND(ISNUMBER(OFFSET('Sanitation Data'!$F$11,0,10*ROW('Sanitation Data'!F80))),'Data Summary'!CX86="Yes"),OFFSET('Sanitation Data'!$F$11,0,10*ROW('Sanitation Data'!F80)),NA())</f>
        <v>#N/A</v>
      </c>
      <c r="AJ86" s="98" t="e">
        <f ca="true">+IF(AND(ISNUMBER(OFFSET('Sanitation Data'!$F$12,0,10*ROW('Sanitation Data'!F80))),'Data Summary'!CY86="Yes"),OFFSET('Sanitation Data'!$F$12,0,10*ROW('Sanitation Data'!F80)),NA())</f>
        <v>#N/A</v>
      </c>
      <c r="AK86" s="98" t="e">
        <f ca="true">+IF(AND(ISNUMBER(OFFSET('Sanitation Data'!$G$4,0,10*ROW('Sanitation Data'!G80))),'Data Summary'!CZ86="Yes"),100-OFFSET('Sanitation Data'!$G$4,0,10*ROW('Sanitation Data'!G80)),NA())</f>
        <v>#N/A</v>
      </c>
      <c r="AL86" s="98" t="e">
        <f ca="true">+IF(AND(ISNUMBER(OFFSET('Sanitation Data'!$G$6,0,10*ROW('Sanitation Data'!G80))),'Data Summary'!DA86="Yes"),OFFSET('Sanitation Data'!$G$6,0,10*ROW('Sanitation Data'!G80)),NA())</f>
        <v>#N/A</v>
      </c>
      <c r="AM86" s="98" t="e">
        <f ca="true">+IF(AND(ISNUMBER(OFFSET('Sanitation Data'!$G$10,0,10*ROW('Sanitation Data'!G80))),'Data Summary'!DB86="Yes"),OFFSET('Sanitation Data'!$G$10,0,10*ROW('Sanitation Data'!G80)),NA())</f>
        <v>#N/A</v>
      </c>
      <c r="AN86" s="98" t="e">
        <f ca="true">+IF(AND(ISNUMBER(OFFSET('Sanitation Data'!$G$11,0,10*ROW('Sanitation Data'!G80))),'Data Summary'!DC86="Yes"),OFFSET('Sanitation Data'!$G$11,0,10*ROW('Sanitation Data'!G80)),NA())</f>
        <v>#N/A</v>
      </c>
      <c r="AO86" s="98" t="e">
        <f ca="true">+IF(AND(ISNUMBER(OFFSET('Sanitation Data'!$G$12,0,10*ROW('Sanitation Data'!G80))),'Data Summary'!DD86="Yes"),OFFSET('Sanitation Data'!$G$12,0,10*ROW('Sanitation Data'!G80)),NA())</f>
        <v>#N/A</v>
      </c>
      <c r="AP86" s="98" t="e">
        <f ca="true">+IF(AND(ISNUMBER(OFFSET('Sanitation Data'!$H$4,0,10*ROW('Sanitation Data'!H80))),'Data Summary'!DE86="Yes"),100-OFFSET('Sanitation Data'!$H$4,0,10*ROW('Sanitation Data'!H80)),NA())</f>
        <v>#N/A</v>
      </c>
      <c r="AQ86" s="98" t="e">
        <f ca="true">+IF(AND(ISNUMBER(OFFSET('Sanitation Data'!$H$6,0,10*ROW('Sanitation Data'!H80))),'Data Summary'!DF86="Yes"),OFFSET('Sanitation Data'!$H$6,0,10*ROW('Sanitation Data'!H80)),NA())</f>
        <v>#N/A</v>
      </c>
      <c r="AR86" s="98" t="e">
        <f ca="true">+IF(AND(ISNUMBER(OFFSET('Sanitation Data'!$H$10,0,10*ROW('Sanitation Data'!H80))),'Data Summary'!DG86="Yes"),OFFSET('Sanitation Data'!$H$10,0,10*ROW('Sanitation Data'!H80)),NA())</f>
        <v>#N/A</v>
      </c>
      <c r="AS86" s="98" t="e">
        <f ca="true">+IF(AND(ISNUMBER(OFFSET('Sanitation Data'!$H$11,0,10*ROW('Sanitation Data'!H80))),'Data Summary'!DH86="Yes"),OFFSET('Sanitation Data'!$H$11,0,10*ROW('Sanitation Data'!H80)),NA())</f>
        <v>#N/A</v>
      </c>
      <c r="AT86" s="98" t="e">
        <f ca="true">+IF(AND(ISNUMBER(OFFSET('Sanitation Data'!$H$12,0,10*ROW('Sanitation Data'!H80))),'Data Summary'!DI86="Yes"),OFFSET('Sanitation Data'!$H$12,0,10*ROW('Sanitation Data'!H80)),NA())</f>
        <v>#N/A</v>
      </c>
      <c r="AU86" s="98" t="e">
        <f ca="true">+IF(AND(ISNUMBER(OFFSET('Sanitation Data'!$I$4,0,10*ROW('Sanitation Data'!I80))),'Data Summary'!DJ86="Yes"),100-OFFSET('Sanitation Data'!$I$4,0,10*ROW('Sanitation Data'!I80)),NA())</f>
        <v>#N/A</v>
      </c>
      <c r="AV86" s="98" t="e">
        <f ca="true">+IF(AND(ISNUMBER(OFFSET('Sanitation Data'!$I$6,0,10*ROW('Sanitation Data'!I80))),'Data Summary'!DK86="Yes"),OFFSET('Sanitation Data'!$I$6,0,10*ROW('Sanitation Data'!I80)),NA())</f>
        <v>#N/A</v>
      </c>
      <c r="AW86" s="98" t="e">
        <f ca="true">+IF(AND(ISNUMBER(OFFSET('Sanitation Data'!$I$10,0,10*ROW('Sanitation Data'!I80))),'Data Summary'!DL86="Yes"),OFFSET('Sanitation Data'!$I$10,0,10*ROW('Sanitation Data'!I80)),NA())</f>
        <v>#N/A</v>
      </c>
      <c r="AX86" s="98" t="e">
        <f ca="true">+IF(AND(ISNUMBER(OFFSET('Sanitation Data'!$I$11,0,10*ROW('Sanitation Data'!I80))),'Data Summary'!DM86="Yes"),OFFSET('Sanitation Data'!$I$11,0,10*ROW('Sanitation Data'!I80)),NA())</f>
        <v>#N/A</v>
      </c>
      <c r="AY86" s="98" t="e">
        <f ca="true">+IF(AND(ISNUMBER(OFFSET('Sanitation Data'!$I$12,0,10*ROW('Sanitation Data'!I80))),'Data Summary'!DN86="Yes"),OFFSET('Sanitation Data'!$I$12,0,10*ROW('Sanitation Data'!I80)),NA())</f>
        <v>#N/A</v>
      </c>
      <c r="AZ86" s="99" t="e">
        <f ca="true">+IF(AND(ISNUMBER(OFFSET('Hygiene Data'!$D$5,0,10*ROW('Hygiene Data'!D80))),'Data Summary'!DO86="Yes"),OFFSET('Hygiene Data'!$D$5,0,10*ROW('Hygiene Data'!D80)),NA())</f>
        <v>#N/A</v>
      </c>
      <c r="BA86" s="99" t="e">
        <f ca="true">+IF(AND(ISNUMBER(OFFSET('Hygiene Data'!$D$7,0,10*ROW('Hygiene Data'!D80))),'Data Summary'!DP86="Yes"),OFFSET('Hygiene Data'!$D$7,0,10*ROW('Hygiene Data'!D80)),NA())</f>
        <v>#N/A</v>
      </c>
      <c r="BB86" s="99" t="e">
        <f ca="true">+IF(AND(ISNUMBER(OFFSET('Hygiene Data'!$D$9,0,10*ROW('Hygiene Data'!D80))),'Data Summary'!DQ86="Yes"),OFFSET('Hygiene Data'!$D$9,0,10*ROW('Hygiene Data'!D80)),NA())</f>
        <v>#N/A</v>
      </c>
      <c r="BC86" s="99" t="e">
        <f ca="true">+IF(AND(ISNUMBER(OFFSET('Hygiene Data'!$E$5,0,10*ROW('Hygiene Data'!E80))),'Data Summary'!DR86="Yes"),OFFSET('Hygiene Data'!$E$5,0,10*ROW('Hygiene Data'!E80)),NA())</f>
        <v>#N/A</v>
      </c>
      <c r="BD86" s="99" t="e">
        <f ca="true">+IF(AND(ISNUMBER(OFFSET('Hygiene Data'!$E$7,0,10*ROW('Hygiene Data'!E80))),'Data Summary'!DS86="Yes"),OFFSET('Hygiene Data'!$E$7,0,10*ROW('Hygiene Data'!E80)),NA())</f>
        <v>#N/A</v>
      </c>
      <c r="BE86" s="99" t="e">
        <f ca="true">+IF(AND(ISNUMBER(OFFSET('Hygiene Data'!$E$9,0,10*ROW('Hygiene Data'!E80))),'Data Summary'!DT86="Yes"),OFFSET('Hygiene Data'!$E$9,0,10*ROW('Hygiene Data'!E80)),NA())</f>
        <v>#N/A</v>
      </c>
      <c r="BF86" s="99" t="e">
        <f ca="true">+IF(AND(ISNUMBER(OFFSET('Hygiene Data'!$F$5,0,10*ROW('Hygiene Data'!F80))),'Data Summary'!DU86="Yes"),OFFSET('Hygiene Data'!$F$5,0,10*ROW('Hygiene Data'!F80)),NA())</f>
        <v>#N/A</v>
      </c>
      <c r="BG86" s="99" t="e">
        <f ca="true">+IF(AND(ISNUMBER(OFFSET('Hygiene Data'!$F$7,0,10*ROW('Hygiene Data'!F80))),'Data Summary'!DV86="Yes"),OFFSET('Hygiene Data'!$F$7,0,10*ROW('Hygiene Data'!F80)),NA())</f>
        <v>#N/A</v>
      </c>
      <c r="BH86" s="99" t="e">
        <f ca="true">+IF(AND(ISNUMBER(OFFSET('Hygiene Data'!$F$9,0,10*ROW('Hygiene Data'!F80))),'Data Summary'!DW86="Yes"),OFFSET('Hygiene Data'!$F$9,0,10*ROW('Hygiene Data'!F80)),NA())</f>
        <v>#N/A</v>
      </c>
      <c r="BI86" s="99" t="e">
        <f ca="true">+IF(AND(ISNUMBER(OFFSET('Hygiene Data'!$G$5,0,10*ROW('Hygiene Data'!G80))),'Data Summary'!DX86="Yes"),OFFSET('Hygiene Data'!$G$5,0,10*ROW('Hygiene Data'!G80)),NA())</f>
        <v>#N/A</v>
      </c>
      <c r="BJ86" s="99" t="e">
        <f ca="true">+IF(AND(ISNUMBER(OFFSET('Hygiene Data'!$G$7,0,10*ROW('Hygiene Data'!G80))),'Data Summary'!DY86="Yes"),OFFSET('Hygiene Data'!$G$7,0,10*ROW('Hygiene Data'!G80)),NA())</f>
        <v>#N/A</v>
      </c>
      <c r="BK86" s="99" t="e">
        <f ca="true">+IF(AND(ISNUMBER(OFFSET('Hygiene Data'!$G$9,0,10*ROW('Hygiene Data'!G80))),'Data Summary'!DZ86="Yes"),OFFSET('Hygiene Data'!$G$9,0,10*ROW('Hygiene Data'!G80)),NA())</f>
        <v>#N/A</v>
      </c>
      <c r="BL86" s="99" t="e">
        <f ca="true">+IF(AND(ISNUMBER(OFFSET('Hygiene Data'!$H$5,0,10*ROW('Hygiene Data'!H80))),'Data Summary'!EA86="Yes"),OFFSET('Hygiene Data'!$H$5,0,10*ROW('Hygiene Data'!H80)),NA())</f>
        <v>#N/A</v>
      </c>
      <c r="BM86" s="99" t="e">
        <f ca="true">+IF(AND(ISNUMBER(OFFSET('Hygiene Data'!$H$7,0,10*ROW('Hygiene Data'!H80))),'Data Summary'!EB86="Yes"),OFFSET('Hygiene Data'!$H$7,0,10*ROW('Hygiene Data'!H80)),NA())</f>
        <v>#N/A</v>
      </c>
      <c r="BN86" s="99" t="e">
        <f ca="true">+IF(AND(ISNUMBER(OFFSET('Hygiene Data'!$H$9,0,10*ROW('Hygiene Data'!H80))),'Data Summary'!EC86="Yes"),OFFSET('Hygiene Data'!$H$9,0,10*ROW('Hygiene Data'!H80)),NA())</f>
        <v>#N/A</v>
      </c>
      <c r="BO86" s="99" t="e">
        <f ca="true">+IF(AND(ISNUMBER(OFFSET('Hygiene Data'!$I$5,0,10*ROW('Hygiene Data'!I80))),'Data Summary'!ED86="Yes"),OFFSET('Hygiene Data'!$I$5,0,10*ROW('Hygiene Data'!I80)),NA())</f>
        <v>#N/A</v>
      </c>
      <c r="BP86" s="99" t="e">
        <f ca="true">+IF(AND(ISNUMBER(OFFSET('Hygiene Data'!$I$7,0,10*ROW('Hygiene Data'!I80))),'Data Summary'!EE86="Yes"),OFFSET('Hygiene Data'!$I$7,0,10*ROW('Hygiene Data'!I80)),NA())</f>
        <v>#N/A</v>
      </c>
      <c r="BQ86" s="99" t="e">
        <f ca="true">+IF(AND(ISNUMBER(OFFSET('Hygiene Data'!$I$9,0,10*ROW('Hygiene Data'!I80))),'Data Summary'!EF86="Yes"),OFFSET('Hygiene Data'!$I$9,0,10*ROW('Hygiene Data'!I80)),NA())</f>
        <v>#N/A</v>
      </c>
    </row>
    <row xmlns:x14ac="http://schemas.microsoft.com/office/spreadsheetml/2009/9/ac" r="87" x14ac:dyDescent="0.2">
      <c r="A87" s="363" t="e">
        <f ca="true">+RIGHT('Data Summary'!A87,LEN('Data Summary'!A87)-9)</f>
        <v>#VALUE!</v>
      </c>
      <c r="B87" s="38" t="str">
        <f ca="true">+IF(ISTEXT('Data Summary'!B87),'Data Summary'!B87,"")</f>
        <v/>
      </c>
      <c r="C87" s="361" t="e">
        <f ca="true">+VALUE('Data Summary'!C87)</f>
        <v>#VALUE!</v>
      </c>
      <c r="D87" s="97" t="e">
        <f ca="true">+IF(AND(ISNUMBER(OFFSET('Water Data'!$D$4,0,10*ROW('Water Data'!D81))),'Data Summary'!BS87="Yes"),100-OFFSET('Water Data'!$D$4,0,10*ROW('Water Data'!D81)),NA())</f>
        <v>#N/A</v>
      </c>
      <c r="E87" s="97" t="e">
        <f ca="true">+IF(AND(ISNUMBER(OFFSET('Water Data'!$D$6,0,10*ROW('Water Data'!D81))),'Data Summary'!BT87="Yes"),OFFSET('Water Data'!$D$6,0,10*ROW('Water Data'!D81)),NA())</f>
        <v>#N/A</v>
      </c>
      <c r="F87" s="97" t="e">
        <f ca="true">+IF(AND(ISNUMBER(OFFSET('Water Data'!$D$9,0,10*ROW('Water Data'!D81))),'Data Summary'!BU87="Yes"),OFFSET('Water Data'!$D$9,0,10*ROW('Water Data'!D81)),NA())</f>
        <v>#N/A</v>
      </c>
      <c r="G87" s="97" t="e">
        <f ca="true">+IF(AND(ISNUMBER(OFFSET('Water Data'!$E$4,0,10*ROW('Water Data'!E81))),'Data Summary'!BV87="Yes"),100-OFFSET('Water Data'!$E$4,0,10*ROW('Water Data'!E81)),NA())</f>
        <v>#N/A</v>
      </c>
      <c r="H87" s="97" t="e">
        <f ca="true">+IF(AND(ISNUMBER(OFFSET('Water Data'!$E$6,0,10*ROW('Water Data'!E81))),'Data Summary'!BW87="Yes"),OFFSET('Water Data'!$E$6,0,10*ROW('Water Data'!E81)),NA())</f>
        <v>#N/A</v>
      </c>
      <c r="I87" s="97" t="e">
        <f ca="true">+IF(AND(ISNUMBER(OFFSET('Water Data'!$E$9,0,10*ROW('Water Data'!E81))),'Data Summary'!BX87="Yes"),OFFSET('Water Data'!$E$9,0,10*ROW('Water Data'!E81)),NA())</f>
        <v>#N/A</v>
      </c>
      <c r="J87" s="97" t="e">
        <f ca="true">+IF(AND(ISNUMBER(OFFSET('Water Data'!$F$4,0,10*ROW('Water Data'!F81))),'Data Summary'!BY87="Yes"),100-OFFSET('Water Data'!$F$4,0,10*ROW('Water Data'!F81)),NA())</f>
        <v>#N/A</v>
      </c>
      <c r="K87" s="97" t="e">
        <f ca="true">+IF(AND(ISNUMBER(OFFSET('Water Data'!$F$6,0,10*ROW('Water Data'!F81))),'Data Summary'!BZ87="Yes"),OFFSET('Water Data'!$F$6,0,10*ROW('Water Data'!F81)),NA())</f>
        <v>#N/A</v>
      </c>
      <c r="L87" s="97" t="e">
        <f ca="true">+IF(AND(ISNUMBER(OFFSET('Water Data'!$F$9,0,10*ROW('Water Data'!F81))),'Data Summary'!CA87="Yes"),OFFSET('Water Data'!$F$9,0,10*ROW('Water Data'!F81)),NA())</f>
        <v>#N/A</v>
      </c>
      <c r="M87" s="97" t="e">
        <f ca="true">+IF(AND(ISNUMBER(OFFSET('Water Data'!$G$4,0,10*ROW('Water Data'!G81))),'Data Summary'!CB87="Yes"),100-OFFSET('Water Data'!$G$4,0,10*ROW('Water Data'!G81)),NA())</f>
        <v>#N/A</v>
      </c>
      <c r="N87" s="97" t="e">
        <f ca="true">+IF(AND(ISNUMBER(OFFSET('Water Data'!$G$6,0,10*ROW('Water Data'!G81))),'Data Summary'!CC87="Yes"),OFFSET('Water Data'!$G$6,0,10*ROW('Water Data'!G81)),NA())</f>
        <v>#N/A</v>
      </c>
      <c r="O87" s="97" t="e">
        <f ca="true">+IF(AND(ISNUMBER(OFFSET('Water Data'!$G$9,0,10*ROW('Water Data'!G81))),'Data Summary'!CD87="Yes"),OFFSET('Water Data'!$G$9,0,10*ROW('Water Data'!G81)),NA())</f>
        <v>#N/A</v>
      </c>
      <c r="P87" s="97" t="e">
        <f ca="true">+IF(AND(ISNUMBER(OFFSET('Water Data'!$H$4,0,10*ROW('Water Data'!H81))),'Data Summary'!CE87="Yes"),100-OFFSET('Water Data'!$H$4,0,10*ROW('Water Data'!H81)),NA())</f>
        <v>#N/A</v>
      </c>
      <c r="Q87" s="97" t="e">
        <f ca="true">+IF(AND(ISNUMBER(OFFSET('Water Data'!$H$6,0,10*ROW('Water Data'!H81))),'Data Summary'!CF87="Yes"),OFFSET('Water Data'!$H$6,0,10*ROW('Water Data'!H81)),NA())</f>
        <v>#N/A</v>
      </c>
      <c r="R87" s="97" t="e">
        <f ca="true">+IF(AND(ISNUMBER(OFFSET('Water Data'!$H$9,0,10*ROW('Water Data'!H81))),'Data Summary'!CG87="Yes"),OFFSET('Water Data'!$H$9,0,10*ROW('Water Data'!H81)),NA())</f>
        <v>#N/A</v>
      </c>
      <c r="S87" s="97" t="e">
        <f ca="true">+IF(AND(ISNUMBER(OFFSET('Water Data'!$I$4,0,10*ROW('Water Data'!I81))),'Data Summary'!CH87="Yes"),100-OFFSET('Water Data'!$I$4,0,10*ROW('Water Data'!I81)),NA())</f>
        <v>#N/A</v>
      </c>
      <c r="T87" s="97" t="e">
        <f ca="true">+IF(AND(ISNUMBER(OFFSET('Water Data'!$I$6,0,10*ROW('Water Data'!I81))),'Data Summary'!CI87="Yes"),OFFSET('Water Data'!$I$6,0,10*ROW('Water Data'!I81)),NA())</f>
        <v>#N/A</v>
      </c>
      <c r="U87" s="97" t="e">
        <f ca="true">+IF(AND(ISNUMBER(OFFSET('Water Data'!$I$9,0,10*ROW('Water Data'!I81))),'Data Summary'!CJ87="Yes"),OFFSET('Water Data'!$I$9,0,10*ROW('Water Data'!I81)),NA())</f>
        <v>#N/A</v>
      </c>
      <c r="V87" s="98" t="e">
        <f ca="true">+IF(AND(ISNUMBER(OFFSET('Sanitation Data'!$D$4,0,10*ROW('Sanitation Data'!D81))),'Data Summary'!CK87="Yes"),100-OFFSET('Sanitation Data'!$D$4,0,10*ROW('Sanitation Data'!D81)),NA())</f>
        <v>#N/A</v>
      </c>
      <c r="W87" s="98" t="e">
        <f ca="true">+IF(AND(ISNUMBER(OFFSET('Sanitation Data'!$D$6,0,10*ROW('Sanitation Data'!D81))),'Data Summary'!CL87="Yes"),OFFSET('Sanitation Data'!$D$6,0,10*ROW('Sanitation Data'!D81)),NA())</f>
        <v>#N/A</v>
      </c>
      <c r="X87" s="98" t="e">
        <f ca="true">+IF(AND(ISNUMBER(OFFSET('Sanitation Data'!$D$10,0,10*ROW('Sanitation Data'!D81))),'Data Summary'!CM87="Yes"),OFFSET('Sanitation Data'!$D$10,0,10*ROW('Sanitation Data'!D81)),NA())</f>
        <v>#N/A</v>
      </c>
      <c r="Y87" s="98" t="e">
        <f ca="true">+IF(AND(ISNUMBER(OFFSET('Sanitation Data'!$D$11,0,10*ROW('Sanitation Data'!D81))),'Data Summary'!CN87="Yes"),OFFSET('Sanitation Data'!$D$11,0,10*ROW('Sanitation Data'!D81)),NA())</f>
        <v>#N/A</v>
      </c>
      <c r="Z87" s="98" t="e">
        <f ca="true">+IF(AND(ISNUMBER(OFFSET('Sanitation Data'!$D$12,0,10*ROW('Sanitation Data'!D81))),'Data Summary'!CO87="Yes"),OFFSET('Sanitation Data'!$D$12,0,10*ROW('Sanitation Data'!D81)),NA())</f>
        <v>#N/A</v>
      </c>
      <c r="AA87" s="98" t="e">
        <f ca="true">+IF(AND(ISNUMBER(OFFSET('Sanitation Data'!$E$4,0,10*ROW('Sanitation Data'!E81))),'Data Summary'!CP87="Yes"),100-OFFSET('Sanitation Data'!$E$4,0,10*ROW('Sanitation Data'!E81)),NA())</f>
        <v>#N/A</v>
      </c>
      <c r="AB87" s="98" t="e">
        <f ca="true">+IF(AND(ISNUMBER(OFFSET('Sanitation Data'!$E$6,0,10*ROW('Sanitation Data'!E81))),'Data Summary'!CQ87="Yes"),OFFSET('Sanitation Data'!$E$6,0,10*ROW('Sanitation Data'!E81)),NA())</f>
        <v>#N/A</v>
      </c>
      <c r="AC87" s="98" t="e">
        <f ca="true">+IF(AND(ISNUMBER(OFFSET('Sanitation Data'!$E$10,0,10*ROW('Sanitation Data'!E81))),'Data Summary'!CR87="Yes"),OFFSET('Sanitation Data'!$E$10,0,10*ROW('Sanitation Data'!E81)),NA())</f>
        <v>#N/A</v>
      </c>
      <c r="AD87" s="98" t="e">
        <f ca="true">+IF(AND(ISNUMBER(OFFSET('Sanitation Data'!$E$11,0,10*ROW('Sanitation Data'!E81))),'Data Summary'!CS87="Yes"),OFFSET('Sanitation Data'!$E$11,0,10*ROW('Sanitation Data'!E81)),NA())</f>
        <v>#N/A</v>
      </c>
      <c r="AE87" s="98" t="e">
        <f ca="true">+IF(AND(ISNUMBER(OFFSET('Sanitation Data'!$E$12,0,10*ROW('Sanitation Data'!E81))),'Data Summary'!CT87="Yes"),OFFSET('Sanitation Data'!$E$12,0,10*ROW('Sanitation Data'!E81)),NA())</f>
        <v>#N/A</v>
      </c>
      <c r="AF87" s="98" t="e">
        <f ca="true">+IF(AND(ISNUMBER(OFFSET('Sanitation Data'!$F$4,0,10*ROW('Sanitation Data'!F81))),'Data Summary'!CU87="Yes"),100-OFFSET('Sanitation Data'!$F$4,0,10*ROW('Sanitation Data'!F81)),NA())</f>
        <v>#N/A</v>
      </c>
      <c r="AG87" s="98" t="e">
        <f ca="true">+IF(AND(ISNUMBER(OFFSET('Sanitation Data'!$F$6,0,10*ROW('Sanitation Data'!F81))),'Data Summary'!CV87="Yes"),OFFSET('Sanitation Data'!$F$6,0,10*ROW('Sanitation Data'!F81)),NA())</f>
        <v>#N/A</v>
      </c>
      <c r="AH87" s="98" t="e">
        <f ca="true">+IF(AND(ISNUMBER(OFFSET('Sanitation Data'!$F$10,0,10*ROW('Sanitation Data'!F81))),'Data Summary'!CW87="Yes"),OFFSET('Sanitation Data'!$F$10,0,10*ROW('Sanitation Data'!F81)),NA())</f>
        <v>#N/A</v>
      </c>
      <c r="AI87" s="98" t="e">
        <f ca="true">+IF(AND(ISNUMBER(OFFSET('Sanitation Data'!$F$11,0,10*ROW('Sanitation Data'!F81))),'Data Summary'!CX87="Yes"),OFFSET('Sanitation Data'!$F$11,0,10*ROW('Sanitation Data'!F81)),NA())</f>
        <v>#N/A</v>
      </c>
      <c r="AJ87" s="98" t="e">
        <f ca="true">+IF(AND(ISNUMBER(OFFSET('Sanitation Data'!$F$12,0,10*ROW('Sanitation Data'!F81))),'Data Summary'!CY87="Yes"),OFFSET('Sanitation Data'!$F$12,0,10*ROW('Sanitation Data'!F81)),NA())</f>
        <v>#N/A</v>
      </c>
      <c r="AK87" s="98" t="e">
        <f ca="true">+IF(AND(ISNUMBER(OFFSET('Sanitation Data'!$G$4,0,10*ROW('Sanitation Data'!G81))),'Data Summary'!CZ87="Yes"),100-OFFSET('Sanitation Data'!$G$4,0,10*ROW('Sanitation Data'!G81)),NA())</f>
        <v>#N/A</v>
      </c>
      <c r="AL87" s="98" t="e">
        <f ca="true">+IF(AND(ISNUMBER(OFFSET('Sanitation Data'!$G$6,0,10*ROW('Sanitation Data'!G81))),'Data Summary'!DA87="Yes"),OFFSET('Sanitation Data'!$G$6,0,10*ROW('Sanitation Data'!G81)),NA())</f>
        <v>#N/A</v>
      </c>
      <c r="AM87" s="98" t="e">
        <f ca="true">+IF(AND(ISNUMBER(OFFSET('Sanitation Data'!$G$10,0,10*ROW('Sanitation Data'!G81))),'Data Summary'!DB87="Yes"),OFFSET('Sanitation Data'!$G$10,0,10*ROW('Sanitation Data'!G81)),NA())</f>
        <v>#N/A</v>
      </c>
      <c r="AN87" s="98" t="e">
        <f ca="true">+IF(AND(ISNUMBER(OFFSET('Sanitation Data'!$G$11,0,10*ROW('Sanitation Data'!G81))),'Data Summary'!DC87="Yes"),OFFSET('Sanitation Data'!$G$11,0,10*ROW('Sanitation Data'!G81)),NA())</f>
        <v>#N/A</v>
      </c>
      <c r="AO87" s="98" t="e">
        <f ca="true">+IF(AND(ISNUMBER(OFFSET('Sanitation Data'!$G$12,0,10*ROW('Sanitation Data'!G81))),'Data Summary'!DD87="Yes"),OFFSET('Sanitation Data'!$G$12,0,10*ROW('Sanitation Data'!G81)),NA())</f>
        <v>#N/A</v>
      </c>
      <c r="AP87" s="98" t="e">
        <f ca="true">+IF(AND(ISNUMBER(OFFSET('Sanitation Data'!$H$4,0,10*ROW('Sanitation Data'!H81))),'Data Summary'!DE87="Yes"),100-OFFSET('Sanitation Data'!$H$4,0,10*ROW('Sanitation Data'!H81)),NA())</f>
        <v>#N/A</v>
      </c>
      <c r="AQ87" s="98" t="e">
        <f ca="true">+IF(AND(ISNUMBER(OFFSET('Sanitation Data'!$H$6,0,10*ROW('Sanitation Data'!H81))),'Data Summary'!DF87="Yes"),OFFSET('Sanitation Data'!$H$6,0,10*ROW('Sanitation Data'!H81)),NA())</f>
        <v>#N/A</v>
      </c>
      <c r="AR87" s="98" t="e">
        <f ca="true">+IF(AND(ISNUMBER(OFFSET('Sanitation Data'!$H$10,0,10*ROW('Sanitation Data'!H81))),'Data Summary'!DG87="Yes"),OFFSET('Sanitation Data'!$H$10,0,10*ROW('Sanitation Data'!H81)),NA())</f>
        <v>#N/A</v>
      </c>
      <c r="AS87" s="98" t="e">
        <f ca="true">+IF(AND(ISNUMBER(OFFSET('Sanitation Data'!$H$11,0,10*ROW('Sanitation Data'!H81))),'Data Summary'!DH87="Yes"),OFFSET('Sanitation Data'!$H$11,0,10*ROW('Sanitation Data'!H81)),NA())</f>
        <v>#N/A</v>
      </c>
      <c r="AT87" s="98" t="e">
        <f ca="true">+IF(AND(ISNUMBER(OFFSET('Sanitation Data'!$H$12,0,10*ROW('Sanitation Data'!H81))),'Data Summary'!DI87="Yes"),OFFSET('Sanitation Data'!$H$12,0,10*ROW('Sanitation Data'!H81)),NA())</f>
        <v>#N/A</v>
      </c>
      <c r="AU87" s="98" t="e">
        <f ca="true">+IF(AND(ISNUMBER(OFFSET('Sanitation Data'!$I$4,0,10*ROW('Sanitation Data'!I81))),'Data Summary'!DJ87="Yes"),100-OFFSET('Sanitation Data'!$I$4,0,10*ROW('Sanitation Data'!I81)),NA())</f>
        <v>#N/A</v>
      </c>
      <c r="AV87" s="98" t="e">
        <f ca="true">+IF(AND(ISNUMBER(OFFSET('Sanitation Data'!$I$6,0,10*ROW('Sanitation Data'!I81))),'Data Summary'!DK87="Yes"),OFFSET('Sanitation Data'!$I$6,0,10*ROW('Sanitation Data'!I81)),NA())</f>
        <v>#N/A</v>
      </c>
      <c r="AW87" s="98" t="e">
        <f ca="true">+IF(AND(ISNUMBER(OFFSET('Sanitation Data'!$I$10,0,10*ROW('Sanitation Data'!I81))),'Data Summary'!DL87="Yes"),OFFSET('Sanitation Data'!$I$10,0,10*ROW('Sanitation Data'!I81)),NA())</f>
        <v>#N/A</v>
      </c>
      <c r="AX87" s="98" t="e">
        <f ca="true">+IF(AND(ISNUMBER(OFFSET('Sanitation Data'!$I$11,0,10*ROW('Sanitation Data'!I81))),'Data Summary'!DM87="Yes"),OFFSET('Sanitation Data'!$I$11,0,10*ROW('Sanitation Data'!I81)),NA())</f>
        <v>#N/A</v>
      </c>
      <c r="AY87" s="98" t="e">
        <f ca="true">+IF(AND(ISNUMBER(OFFSET('Sanitation Data'!$I$12,0,10*ROW('Sanitation Data'!I81))),'Data Summary'!DN87="Yes"),OFFSET('Sanitation Data'!$I$12,0,10*ROW('Sanitation Data'!I81)),NA())</f>
        <v>#N/A</v>
      </c>
      <c r="AZ87" s="99" t="e">
        <f ca="true">+IF(AND(ISNUMBER(OFFSET('Hygiene Data'!$D$5,0,10*ROW('Hygiene Data'!D81))),'Data Summary'!DO87="Yes"),OFFSET('Hygiene Data'!$D$5,0,10*ROW('Hygiene Data'!D81)),NA())</f>
        <v>#N/A</v>
      </c>
      <c r="BA87" s="99" t="e">
        <f ca="true">+IF(AND(ISNUMBER(OFFSET('Hygiene Data'!$D$7,0,10*ROW('Hygiene Data'!D81))),'Data Summary'!DP87="Yes"),OFFSET('Hygiene Data'!$D$7,0,10*ROW('Hygiene Data'!D81)),NA())</f>
        <v>#N/A</v>
      </c>
      <c r="BB87" s="99" t="e">
        <f ca="true">+IF(AND(ISNUMBER(OFFSET('Hygiene Data'!$D$9,0,10*ROW('Hygiene Data'!D81))),'Data Summary'!DQ87="Yes"),OFFSET('Hygiene Data'!$D$9,0,10*ROW('Hygiene Data'!D81)),NA())</f>
        <v>#N/A</v>
      </c>
      <c r="BC87" s="99" t="e">
        <f ca="true">+IF(AND(ISNUMBER(OFFSET('Hygiene Data'!$E$5,0,10*ROW('Hygiene Data'!E81))),'Data Summary'!DR87="Yes"),OFFSET('Hygiene Data'!$E$5,0,10*ROW('Hygiene Data'!E81)),NA())</f>
        <v>#N/A</v>
      </c>
      <c r="BD87" s="99" t="e">
        <f ca="true">+IF(AND(ISNUMBER(OFFSET('Hygiene Data'!$E$7,0,10*ROW('Hygiene Data'!E81))),'Data Summary'!DS87="Yes"),OFFSET('Hygiene Data'!$E$7,0,10*ROW('Hygiene Data'!E81)),NA())</f>
        <v>#N/A</v>
      </c>
      <c r="BE87" s="99" t="e">
        <f ca="true">+IF(AND(ISNUMBER(OFFSET('Hygiene Data'!$E$9,0,10*ROW('Hygiene Data'!E81))),'Data Summary'!DT87="Yes"),OFFSET('Hygiene Data'!$E$9,0,10*ROW('Hygiene Data'!E81)),NA())</f>
        <v>#N/A</v>
      </c>
      <c r="BF87" s="99" t="e">
        <f ca="true">+IF(AND(ISNUMBER(OFFSET('Hygiene Data'!$F$5,0,10*ROW('Hygiene Data'!F81))),'Data Summary'!DU87="Yes"),OFFSET('Hygiene Data'!$F$5,0,10*ROW('Hygiene Data'!F81)),NA())</f>
        <v>#N/A</v>
      </c>
      <c r="BG87" s="99" t="e">
        <f ca="true">+IF(AND(ISNUMBER(OFFSET('Hygiene Data'!$F$7,0,10*ROW('Hygiene Data'!F81))),'Data Summary'!DV87="Yes"),OFFSET('Hygiene Data'!$F$7,0,10*ROW('Hygiene Data'!F81)),NA())</f>
        <v>#N/A</v>
      </c>
      <c r="BH87" s="99" t="e">
        <f ca="true">+IF(AND(ISNUMBER(OFFSET('Hygiene Data'!$F$9,0,10*ROW('Hygiene Data'!F81))),'Data Summary'!DW87="Yes"),OFFSET('Hygiene Data'!$F$9,0,10*ROW('Hygiene Data'!F81)),NA())</f>
        <v>#N/A</v>
      </c>
      <c r="BI87" s="99" t="e">
        <f ca="true">+IF(AND(ISNUMBER(OFFSET('Hygiene Data'!$G$5,0,10*ROW('Hygiene Data'!G81))),'Data Summary'!DX87="Yes"),OFFSET('Hygiene Data'!$G$5,0,10*ROW('Hygiene Data'!G81)),NA())</f>
        <v>#N/A</v>
      </c>
      <c r="BJ87" s="99" t="e">
        <f ca="true">+IF(AND(ISNUMBER(OFFSET('Hygiene Data'!$G$7,0,10*ROW('Hygiene Data'!G81))),'Data Summary'!DY87="Yes"),OFFSET('Hygiene Data'!$G$7,0,10*ROW('Hygiene Data'!G81)),NA())</f>
        <v>#N/A</v>
      </c>
      <c r="BK87" s="99" t="e">
        <f ca="true">+IF(AND(ISNUMBER(OFFSET('Hygiene Data'!$G$9,0,10*ROW('Hygiene Data'!G81))),'Data Summary'!DZ87="Yes"),OFFSET('Hygiene Data'!$G$9,0,10*ROW('Hygiene Data'!G81)),NA())</f>
        <v>#N/A</v>
      </c>
      <c r="BL87" s="99" t="e">
        <f ca="true">+IF(AND(ISNUMBER(OFFSET('Hygiene Data'!$H$5,0,10*ROW('Hygiene Data'!H81))),'Data Summary'!EA87="Yes"),OFFSET('Hygiene Data'!$H$5,0,10*ROW('Hygiene Data'!H81)),NA())</f>
        <v>#N/A</v>
      </c>
      <c r="BM87" s="99" t="e">
        <f ca="true">+IF(AND(ISNUMBER(OFFSET('Hygiene Data'!$H$7,0,10*ROW('Hygiene Data'!H81))),'Data Summary'!EB87="Yes"),OFFSET('Hygiene Data'!$H$7,0,10*ROW('Hygiene Data'!H81)),NA())</f>
        <v>#N/A</v>
      </c>
      <c r="BN87" s="99" t="e">
        <f ca="true">+IF(AND(ISNUMBER(OFFSET('Hygiene Data'!$H$9,0,10*ROW('Hygiene Data'!H81))),'Data Summary'!EC87="Yes"),OFFSET('Hygiene Data'!$H$9,0,10*ROW('Hygiene Data'!H81)),NA())</f>
        <v>#N/A</v>
      </c>
      <c r="BO87" s="99" t="e">
        <f ca="true">+IF(AND(ISNUMBER(OFFSET('Hygiene Data'!$I$5,0,10*ROW('Hygiene Data'!I81))),'Data Summary'!ED87="Yes"),OFFSET('Hygiene Data'!$I$5,0,10*ROW('Hygiene Data'!I81)),NA())</f>
        <v>#N/A</v>
      </c>
      <c r="BP87" s="99" t="e">
        <f ca="true">+IF(AND(ISNUMBER(OFFSET('Hygiene Data'!$I$7,0,10*ROW('Hygiene Data'!I81))),'Data Summary'!EE87="Yes"),OFFSET('Hygiene Data'!$I$7,0,10*ROW('Hygiene Data'!I81)),NA())</f>
        <v>#N/A</v>
      </c>
      <c r="BQ87" s="99" t="e">
        <f ca="true">+IF(AND(ISNUMBER(OFFSET('Hygiene Data'!$I$9,0,10*ROW('Hygiene Data'!I81))),'Data Summary'!EF87="Yes"),OFFSET('Hygiene Data'!$I$9,0,10*ROW('Hygiene Data'!I81)),NA())</f>
        <v>#N/A</v>
      </c>
    </row>
    <row xmlns:x14ac="http://schemas.microsoft.com/office/spreadsheetml/2009/9/ac" r="88" x14ac:dyDescent="0.2">
      <c r="A88" s="363" t="e">
        <f ca="true">+RIGHT('Data Summary'!A88,LEN('Data Summary'!A88)-9)</f>
        <v>#VALUE!</v>
      </c>
      <c r="B88" s="38" t="str">
        <f ca="true">+IF(ISTEXT('Data Summary'!B88),'Data Summary'!B88,"")</f>
        <v/>
      </c>
      <c r="C88" s="361" t="e">
        <f ca="true">+VALUE('Data Summary'!C88)</f>
        <v>#VALUE!</v>
      </c>
      <c r="D88" s="97" t="e">
        <f ca="true">+IF(AND(ISNUMBER(OFFSET('Water Data'!$D$4,0,10*ROW('Water Data'!D82))),'Data Summary'!BS88="Yes"),100-OFFSET('Water Data'!$D$4,0,10*ROW('Water Data'!D82)),NA())</f>
        <v>#N/A</v>
      </c>
      <c r="E88" s="97" t="e">
        <f ca="true">+IF(AND(ISNUMBER(OFFSET('Water Data'!$D$6,0,10*ROW('Water Data'!D82))),'Data Summary'!BT88="Yes"),OFFSET('Water Data'!$D$6,0,10*ROW('Water Data'!D82)),NA())</f>
        <v>#N/A</v>
      </c>
      <c r="F88" s="97" t="e">
        <f ca="true">+IF(AND(ISNUMBER(OFFSET('Water Data'!$D$9,0,10*ROW('Water Data'!D82))),'Data Summary'!BU88="Yes"),OFFSET('Water Data'!$D$9,0,10*ROW('Water Data'!D82)),NA())</f>
        <v>#N/A</v>
      </c>
      <c r="G88" s="97" t="e">
        <f ca="true">+IF(AND(ISNUMBER(OFFSET('Water Data'!$E$4,0,10*ROW('Water Data'!E82))),'Data Summary'!BV88="Yes"),100-OFFSET('Water Data'!$E$4,0,10*ROW('Water Data'!E82)),NA())</f>
        <v>#N/A</v>
      </c>
      <c r="H88" s="97" t="e">
        <f ca="true">+IF(AND(ISNUMBER(OFFSET('Water Data'!$E$6,0,10*ROW('Water Data'!E82))),'Data Summary'!BW88="Yes"),OFFSET('Water Data'!$E$6,0,10*ROW('Water Data'!E82)),NA())</f>
        <v>#N/A</v>
      </c>
      <c r="I88" s="97" t="e">
        <f ca="true">+IF(AND(ISNUMBER(OFFSET('Water Data'!$E$9,0,10*ROW('Water Data'!E82))),'Data Summary'!BX88="Yes"),OFFSET('Water Data'!$E$9,0,10*ROW('Water Data'!E82)),NA())</f>
        <v>#N/A</v>
      </c>
      <c r="J88" s="97" t="e">
        <f ca="true">+IF(AND(ISNUMBER(OFFSET('Water Data'!$F$4,0,10*ROW('Water Data'!F82))),'Data Summary'!BY88="Yes"),100-OFFSET('Water Data'!$F$4,0,10*ROW('Water Data'!F82)),NA())</f>
        <v>#N/A</v>
      </c>
      <c r="K88" s="97" t="e">
        <f ca="true">+IF(AND(ISNUMBER(OFFSET('Water Data'!$F$6,0,10*ROW('Water Data'!F82))),'Data Summary'!BZ88="Yes"),OFFSET('Water Data'!$F$6,0,10*ROW('Water Data'!F82)),NA())</f>
        <v>#N/A</v>
      </c>
      <c r="L88" s="97" t="e">
        <f ca="true">+IF(AND(ISNUMBER(OFFSET('Water Data'!$F$9,0,10*ROW('Water Data'!F82))),'Data Summary'!CA88="Yes"),OFFSET('Water Data'!$F$9,0,10*ROW('Water Data'!F82)),NA())</f>
        <v>#N/A</v>
      </c>
      <c r="M88" s="97" t="e">
        <f ca="true">+IF(AND(ISNUMBER(OFFSET('Water Data'!$G$4,0,10*ROW('Water Data'!G82))),'Data Summary'!CB88="Yes"),100-OFFSET('Water Data'!$G$4,0,10*ROW('Water Data'!G82)),NA())</f>
        <v>#N/A</v>
      </c>
      <c r="N88" s="97" t="e">
        <f ca="true">+IF(AND(ISNUMBER(OFFSET('Water Data'!$G$6,0,10*ROW('Water Data'!G82))),'Data Summary'!CC88="Yes"),OFFSET('Water Data'!$G$6,0,10*ROW('Water Data'!G82)),NA())</f>
        <v>#N/A</v>
      </c>
      <c r="O88" s="97" t="e">
        <f ca="true">+IF(AND(ISNUMBER(OFFSET('Water Data'!$G$9,0,10*ROW('Water Data'!G82))),'Data Summary'!CD88="Yes"),OFFSET('Water Data'!$G$9,0,10*ROW('Water Data'!G82)),NA())</f>
        <v>#N/A</v>
      </c>
      <c r="P88" s="97" t="e">
        <f ca="true">+IF(AND(ISNUMBER(OFFSET('Water Data'!$H$4,0,10*ROW('Water Data'!H82))),'Data Summary'!CE88="Yes"),100-OFFSET('Water Data'!$H$4,0,10*ROW('Water Data'!H82)),NA())</f>
        <v>#N/A</v>
      </c>
      <c r="Q88" s="97" t="e">
        <f ca="true">+IF(AND(ISNUMBER(OFFSET('Water Data'!$H$6,0,10*ROW('Water Data'!H82))),'Data Summary'!CF88="Yes"),OFFSET('Water Data'!$H$6,0,10*ROW('Water Data'!H82)),NA())</f>
        <v>#N/A</v>
      </c>
      <c r="R88" s="97" t="e">
        <f ca="true">+IF(AND(ISNUMBER(OFFSET('Water Data'!$H$9,0,10*ROW('Water Data'!H82))),'Data Summary'!CG88="Yes"),OFFSET('Water Data'!$H$9,0,10*ROW('Water Data'!H82)),NA())</f>
        <v>#N/A</v>
      </c>
      <c r="S88" s="97" t="e">
        <f ca="true">+IF(AND(ISNUMBER(OFFSET('Water Data'!$I$4,0,10*ROW('Water Data'!I82))),'Data Summary'!CH88="Yes"),100-OFFSET('Water Data'!$I$4,0,10*ROW('Water Data'!I82)),NA())</f>
        <v>#N/A</v>
      </c>
      <c r="T88" s="97" t="e">
        <f ca="true">+IF(AND(ISNUMBER(OFFSET('Water Data'!$I$6,0,10*ROW('Water Data'!I82))),'Data Summary'!CI88="Yes"),OFFSET('Water Data'!$I$6,0,10*ROW('Water Data'!I82)),NA())</f>
        <v>#N/A</v>
      </c>
      <c r="U88" s="97" t="e">
        <f ca="true">+IF(AND(ISNUMBER(OFFSET('Water Data'!$I$9,0,10*ROW('Water Data'!I82))),'Data Summary'!CJ88="Yes"),OFFSET('Water Data'!$I$9,0,10*ROW('Water Data'!I82)),NA())</f>
        <v>#N/A</v>
      </c>
      <c r="V88" s="98" t="e">
        <f ca="true">+IF(AND(ISNUMBER(OFFSET('Sanitation Data'!$D$4,0,10*ROW('Sanitation Data'!D82))),'Data Summary'!CK88="Yes"),100-OFFSET('Sanitation Data'!$D$4,0,10*ROW('Sanitation Data'!D82)),NA())</f>
        <v>#N/A</v>
      </c>
      <c r="W88" s="98" t="e">
        <f ca="true">+IF(AND(ISNUMBER(OFFSET('Sanitation Data'!$D$6,0,10*ROW('Sanitation Data'!D82))),'Data Summary'!CL88="Yes"),OFFSET('Sanitation Data'!$D$6,0,10*ROW('Sanitation Data'!D82)),NA())</f>
        <v>#N/A</v>
      </c>
      <c r="X88" s="98" t="e">
        <f ca="true">+IF(AND(ISNUMBER(OFFSET('Sanitation Data'!$D$10,0,10*ROW('Sanitation Data'!D82))),'Data Summary'!CM88="Yes"),OFFSET('Sanitation Data'!$D$10,0,10*ROW('Sanitation Data'!D82)),NA())</f>
        <v>#N/A</v>
      </c>
      <c r="Y88" s="98" t="e">
        <f ca="true">+IF(AND(ISNUMBER(OFFSET('Sanitation Data'!$D$11,0,10*ROW('Sanitation Data'!D82))),'Data Summary'!CN88="Yes"),OFFSET('Sanitation Data'!$D$11,0,10*ROW('Sanitation Data'!D82)),NA())</f>
        <v>#N/A</v>
      </c>
      <c r="Z88" s="98" t="e">
        <f ca="true">+IF(AND(ISNUMBER(OFFSET('Sanitation Data'!$D$12,0,10*ROW('Sanitation Data'!D82))),'Data Summary'!CO88="Yes"),OFFSET('Sanitation Data'!$D$12,0,10*ROW('Sanitation Data'!D82)),NA())</f>
        <v>#N/A</v>
      </c>
      <c r="AA88" s="98" t="e">
        <f ca="true">+IF(AND(ISNUMBER(OFFSET('Sanitation Data'!$E$4,0,10*ROW('Sanitation Data'!E82))),'Data Summary'!CP88="Yes"),100-OFFSET('Sanitation Data'!$E$4,0,10*ROW('Sanitation Data'!E82)),NA())</f>
        <v>#N/A</v>
      </c>
      <c r="AB88" s="98" t="e">
        <f ca="true">+IF(AND(ISNUMBER(OFFSET('Sanitation Data'!$E$6,0,10*ROW('Sanitation Data'!E82))),'Data Summary'!CQ88="Yes"),OFFSET('Sanitation Data'!$E$6,0,10*ROW('Sanitation Data'!E82)),NA())</f>
        <v>#N/A</v>
      </c>
      <c r="AC88" s="98" t="e">
        <f ca="true">+IF(AND(ISNUMBER(OFFSET('Sanitation Data'!$E$10,0,10*ROW('Sanitation Data'!E82))),'Data Summary'!CR88="Yes"),OFFSET('Sanitation Data'!$E$10,0,10*ROW('Sanitation Data'!E82)),NA())</f>
        <v>#N/A</v>
      </c>
      <c r="AD88" s="98" t="e">
        <f ca="true">+IF(AND(ISNUMBER(OFFSET('Sanitation Data'!$E$11,0,10*ROW('Sanitation Data'!E82))),'Data Summary'!CS88="Yes"),OFFSET('Sanitation Data'!$E$11,0,10*ROW('Sanitation Data'!E82)),NA())</f>
        <v>#N/A</v>
      </c>
      <c r="AE88" s="98" t="e">
        <f ca="true">+IF(AND(ISNUMBER(OFFSET('Sanitation Data'!$E$12,0,10*ROW('Sanitation Data'!E82))),'Data Summary'!CT88="Yes"),OFFSET('Sanitation Data'!$E$12,0,10*ROW('Sanitation Data'!E82)),NA())</f>
        <v>#N/A</v>
      </c>
      <c r="AF88" s="98" t="e">
        <f ca="true">+IF(AND(ISNUMBER(OFFSET('Sanitation Data'!$F$4,0,10*ROW('Sanitation Data'!F82))),'Data Summary'!CU88="Yes"),100-OFFSET('Sanitation Data'!$F$4,0,10*ROW('Sanitation Data'!F82)),NA())</f>
        <v>#N/A</v>
      </c>
      <c r="AG88" s="98" t="e">
        <f ca="true">+IF(AND(ISNUMBER(OFFSET('Sanitation Data'!$F$6,0,10*ROW('Sanitation Data'!F82))),'Data Summary'!CV88="Yes"),OFFSET('Sanitation Data'!$F$6,0,10*ROW('Sanitation Data'!F82)),NA())</f>
        <v>#N/A</v>
      </c>
      <c r="AH88" s="98" t="e">
        <f ca="true">+IF(AND(ISNUMBER(OFFSET('Sanitation Data'!$F$10,0,10*ROW('Sanitation Data'!F82))),'Data Summary'!CW88="Yes"),OFFSET('Sanitation Data'!$F$10,0,10*ROW('Sanitation Data'!F82)),NA())</f>
        <v>#N/A</v>
      </c>
      <c r="AI88" s="98" t="e">
        <f ca="true">+IF(AND(ISNUMBER(OFFSET('Sanitation Data'!$F$11,0,10*ROW('Sanitation Data'!F82))),'Data Summary'!CX88="Yes"),OFFSET('Sanitation Data'!$F$11,0,10*ROW('Sanitation Data'!F82)),NA())</f>
        <v>#N/A</v>
      </c>
      <c r="AJ88" s="98" t="e">
        <f ca="true">+IF(AND(ISNUMBER(OFFSET('Sanitation Data'!$F$12,0,10*ROW('Sanitation Data'!F82))),'Data Summary'!CY88="Yes"),OFFSET('Sanitation Data'!$F$12,0,10*ROW('Sanitation Data'!F82)),NA())</f>
        <v>#N/A</v>
      </c>
      <c r="AK88" s="98" t="e">
        <f ca="true">+IF(AND(ISNUMBER(OFFSET('Sanitation Data'!$G$4,0,10*ROW('Sanitation Data'!G82))),'Data Summary'!CZ88="Yes"),100-OFFSET('Sanitation Data'!$G$4,0,10*ROW('Sanitation Data'!G82)),NA())</f>
        <v>#N/A</v>
      </c>
      <c r="AL88" s="98" t="e">
        <f ca="true">+IF(AND(ISNUMBER(OFFSET('Sanitation Data'!$G$6,0,10*ROW('Sanitation Data'!G82))),'Data Summary'!DA88="Yes"),OFFSET('Sanitation Data'!$G$6,0,10*ROW('Sanitation Data'!G82)),NA())</f>
        <v>#N/A</v>
      </c>
      <c r="AM88" s="98" t="e">
        <f ca="true">+IF(AND(ISNUMBER(OFFSET('Sanitation Data'!$G$10,0,10*ROW('Sanitation Data'!G82))),'Data Summary'!DB88="Yes"),OFFSET('Sanitation Data'!$G$10,0,10*ROW('Sanitation Data'!G82)),NA())</f>
        <v>#N/A</v>
      </c>
      <c r="AN88" s="98" t="e">
        <f ca="true">+IF(AND(ISNUMBER(OFFSET('Sanitation Data'!$G$11,0,10*ROW('Sanitation Data'!G82))),'Data Summary'!DC88="Yes"),OFFSET('Sanitation Data'!$G$11,0,10*ROW('Sanitation Data'!G82)),NA())</f>
        <v>#N/A</v>
      </c>
      <c r="AO88" s="98" t="e">
        <f ca="true">+IF(AND(ISNUMBER(OFFSET('Sanitation Data'!$G$12,0,10*ROW('Sanitation Data'!G82))),'Data Summary'!DD88="Yes"),OFFSET('Sanitation Data'!$G$12,0,10*ROW('Sanitation Data'!G82)),NA())</f>
        <v>#N/A</v>
      </c>
      <c r="AP88" s="98" t="e">
        <f ca="true">+IF(AND(ISNUMBER(OFFSET('Sanitation Data'!$H$4,0,10*ROW('Sanitation Data'!H82))),'Data Summary'!DE88="Yes"),100-OFFSET('Sanitation Data'!$H$4,0,10*ROW('Sanitation Data'!H82)),NA())</f>
        <v>#N/A</v>
      </c>
      <c r="AQ88" s="98" t="e">
        <f ca="true">+IF(AND(ISNUMBER(OFFSET('Sanitation Data'!$H$6,0,10*ROW('Sanitation Data'!H82))),'Data Summary'!DF88="Yes"),OFFSET('Sanitation Data'!$H$6,0,10*ROW('Sanitation Data'!H82)),NA())</f>
        <v>#N/A</v>
      </c>
      <c r="AR88" s="98" t="e">
        <f ca="true">+IF(AND(ISNUMBER(OFFSET('Sanitation Data'!$H$10,0,10*ROW('Sanitation Data'!H82))),'Data Summary'!DG88="Yes"),OFFSET('Sanitation Data'!$H$10,0,10*ROW('Sanitation Data'!H82)),NA())</f>
        <v>#N/A</v>
      </c>
      <c r="AS88" s="98" t="e">
        <f ca="true">+IF(AND(ISNUMBER(OFFSET('Sanitation Data'!$H$11,0,10*ROW('Sanitation Data'!H82))),'Data Summary'!DH88="Yes"),OFFSET('Sanitation Data'!$H$11,0,10*ROW('Sanitation Data'!H82)),NA())</f>
        <v>#N/A</v>
      </c>
      <c r="AT88" s="98" t="e">
        <f ca="true">+IF(AND(ISNUMBER(OFFSET('Sanitation Data'!$H$12,0,10*ROW('Sanitation Data'!H82))),'Data Summary'!DI88="Yes"),OFFSET('Sanitation Data'!$H$12,0,10*ROW('Sanitation Data'!H82)),NA())</f>
        <v>#N/A</v>
      </c>
      <c r="AU88" s="98" t="e">
        <f ca="true">+IF(AND(ISNUMBER(OFFSET('Sanitation Data'!$I$4,0,10*ROW('Sanitation Data'!I82))),'Data Summary'!DJ88="Yes"),100-OFFSET('Sanitation Data'!$I$4,0,10*ROW('Sanitation Data'!I82)),NA())</f>
        <v>#N/A</v>
      </c>
      <c r="AV88" s="98" t="e">
        <f ca="true">+IF(AND(ISNUMBER(OFFSET('Sanitation Data'!$I$6,0,10*ROW('Sanitation Data'!I82))),'Data Summary'!DK88="Yes"),OFFSET('Sanitation Data'!$I$6,0,10*ROW('Sanitation Data'!I82)),NA())</f>
        <v>#N/A</v>
      </c>
      <c r="AW88" s="98" t="e">
        <f ca="true">+IF(AND(ISNUMBER(OFFSET('Sanitation Data'!$I$10,0,10*ROW('Sanitation Data'!I82))),'Data Summary'!DL88="Yes"),OFFSET('Sanitation Data'!$I$10,0,10*ROW('Sanitation Data'!I82)),NA())</f>
        <v>#N/A</v>
      </c>
      <c r="AX88" s="98" t="e">
        <f ca="true">+IF(AND(ISNUMBER(OFFSET('Sanitation Data'!$I$11,0,10*ROW('Sanitation Data'!I82))),'Data Summary'!DM88="Yes"),OFFSET('Sanitation Data'!$I$11,0,10*ROW('Sanitation Data'!I82)),NA())</f>
        <v>#N/A</v>
      </c>
      <c r="AY88" s="98" t="e">
        <f ca="true">+IF(AND(ISNUMBER(OFFSET('Sanitation Data'!$I$12,0,10*ROW('Sanitation Data'!I82))),'Data Summary'!DN88="Yes"),OFFSET('Sanitation Data'!$I$12,0,10*ROW('Sanitation Data'!I82)),NA())</f>
        <v>#N/A</v>
      </c>
      <c r="AZ88" s="99" t="e">
        <f ca="true">+IF(AND(ISNUMBER(OFFSET('Hygiene Data'!$D$5,0,10*ROW('Hygiene Data'!D82))),'Data Summary'!DO88="Yes"),OFFSET('Hygiene Data'!$D$5,0,10*ROW('Hygiene Data'!D82)),NA())</f>
        <v>#N/A</v>
      </c>
      <c r="BA88" s="99" t="e">
        <f ca="true">+IF(AND(ISNUMBER(OFFSET('Hygiene Data'!$D$7,0,10*ROW('Hygiene Data'!D82))),'Data Summary'!DP88="Yes"),OFFSET('Hygiene Data'!$D$7,0,10*ROW('Hygiene Data'!D82)),NA())</f>
        <v>#N/A</v>
      </c>
      <c r="BB88" s="99" t="e">
        <f ca="true">+IF(AND(ISNUMBER(OFFSET('Hygiene Data'!$D$9,0,10*ROW('Hygiene Data'!D82))),'Data Summary'!DQ88="Yes"),OFFSET('Hygiene Data'!$D$9,0,10*ROW('Hygiene Data'!D82)),NA())</f>
        <v>#N/A</v>
      </c>
      <c r="BC88" s="99" t="e">
        <f ca="true">+IF(AND(ISNUMBER(OFFSET('Hygiene Data'!$E$5,0,10*ROW('Hygiene Data'!E82))),'Data Summary'!DR88="Yes"),OFFSET('Hygiene Data'!$E$5,0,10*ROW('Hygiene Data'!E82)),NA())</f>
        <v>#N/A</v>
      </c>
      <c r="BD88" s="99" t="e">
        <f ca="true">+IF(AND(ISNUMBER(OFFSET('Hygiene Data'!$E$7,0,10*ROW('Hygiene Data'!E82))),'Data Summary'!DS88="Yes"),OFFSET('Hygiene Data'!$E$7,0,10*ROW('Hygiene Data'!E82)),NA())</f>
        <v>#N/A</v>
      </c>
      <c r="BE88" s="99" t="e">
        <f ca="true">+IF(AND(ISNUMBER(OFFSET('Hygiene Data'!$E$9,0,10*ROW('Hygiene Data'!E82))),'Data Summary'!DT88="Yes"),OFFSET('Hygiene Data'!$E$9,0,10*ROW('Hygiene Data'!E82)),NA())</f>
        <v>#N/A</v>
      </c>
      <c r="BF88" s="99" t="e">
        <f ca="true">+IF(AND(ISNUMBER(OFFSET('Hygiene Data'!$F$5,0,10*ROW('Hygiene Data'!F82))),'Data Summary'!DU88="Yes"),OFFSET('Hygiene Data'!$F$5,0,10*ROW('Hygiene Data'!F82)),NA())</f>
        <v>#N/A</v>
      </c>
      <c r="BG88" s="99" t="e">
        <f ca="true">+IF(AND(ISNUMBER(OFFSET('Hygiene Data'!$F$7,0,10*ROW('Hygiene Data'!F82))),'Data Summary'!DV88="Yes"),OFFSET('Hygiene Data'!$F$7,0,10*ROW('Hygiene Data'!F82)),NA())</f>
        <v>#N/A</v>
      </c>
      <c r="BH88" s="99" t="e">
        <f ca="true">+IF(AND(ISNUMBER(OFFSET('Hygiene Data'!$F$9,0,10*ROW('Hygiene Data'!F82))),'Data Summary'!DW88="Yes"),OFFSET('Hygiene Data'!$F$9,0,10*ROW('Hygiene Data'!F82)),NA())</f>
        <v>#N/A</v>
      </c>
      <c r="BI88" s="99" t="e">
        <f ca="true">+IF(AND(ISNUMBER(OFFSET('Hygiene Data'!$G$5,0,10*ROW('Hygiene Data'!G82))),'Data Summary'!DX88="Yes"),OFFSET('Hygiene Data'!$G$5,0,10*ROW('Hygiene Data'!G82)),NA())</f>
        <v>#N/A</v>
      </c>
      <c r="BJ88" s="99" t="e">
        <f ca="true">+IF(AND(ISNUMBER(OFFSET('Hygiene Data'!$G$7,0,10*ROW('Hygiene Data'!G82))),'Data Summary'!DY88="Yes"),OFFSET('Hygiene Data'!$G$7,0,10*ROW('Hygiene Data'!G82)),NA())</f>
        <v>#N/A</v>
      </c>
      <c r="BK88" s="99" t="e">
        <f ca="true">+IF(AND(ISNUMBER(OFFSET('Hygiene Data'!$G$9,0,10*ROW('Hygiene Data'!G82))),'Data Summary'!DZ88="Yes"),OFFSET('Hygiene Data'!$G$9,0,10*ROW('Hygiene Data'!G82)),NA())</f>
        <v>#N/A</v>
      </c>
      <c r="BL88" s="99" t="e">
        <f ca="true">+IF(AND(ISNUMBER(OFFSET('Hygiene Data'!$H$5,0,10*ROW('Hygiene Data'!H82))),'Data Summary'!EA88="Yes"),OFFSET('Hygiene Data'!$H$5,0,10*ROW('Hygiene Data'!H82)),NA())</f>
        <v>#N/A</v>
      </c>
      <c r="BM88" s="99" t="e">
        <f ca="true">+IF(AND(ISNUMBER(OFFSET('Hygiene Data'!$H$7,0,10*ROW('Hygiene Data'!H82))),'Data Summary'!EB88="Yes"),OFFSET('Hygiene Data'!$H$7,0,10*ROW('Hygiene Data'!H82)),NA())</f>
        <v>#N/A</v>
      </c>
      <c r="BN88" s="99" t="e">
        <f ca="true">+IF(AND(ISNUMBER(OFFSET('Hygiene Data'!$H$9,0,10*ROW('Hygiene Data'!H82))),'Data Summary'!EC88="Yes"),OFFSET('Hygiene Data'!$H$9,0,10*ROW('Hygiene Data'!H82)),NA())</f>
        <v>#N/A</v>
      </c>
      <c r="BO88" s="99" t="e">
        <f ca="true">+IF(AND(ISNUMBER(OFFSET('Hygiene Data'!$I$5,0,10*ROW('Hygiene Data'!I82))),'Data Summary'!ED88="Yes"),OFFSET('Hygiene Data'!$I$5,0,10*ROW('Hygiene Data'!I82)),NA())</f>
        <v>#N/A</v>
      </c>
      <c r="BP88" s="99" t="e">
        <f ca="true">+IF(AND(ISNUMBER(OFFSET('Hygiene Data'!$I$7,0,10*ROW('Hygiene Data'!I82))),'Data Summary'!EE88="Yes"),OFFSET('Hygiene Data'!$I$7,0,10*ROW('Hygiene Data'!I82)),NA())</f>
        <v>#N/A</v>
      </c>
      <c r="BQ88" s="99" t="e">
        <f ca="true">+IF(AND(ISNUMBER(OFFSET('Hygiene Data'!$I$9,0,10*ROW('Hygiene Data'!I82))),'Data Summary'!EF88="Yes"),OFFSET('Hygiene Data'!$I$9,0,10*ROW('Hygiene Data'!I82)),NA())</f>
        <v>#N/A</v>
      </c>
    </row>
    <row xmlns:x14ac="http://schemas.microsoft.com/office/spreadsheetml/2009/9/ac" r="89" x14ac:dyDescent="0.2">
      <c r="A89" s="363" t="e">
        <f ca="true">+RIGHT('Data Summary'!A89,LEN('Data Summary'!A89)-9)</f>
        <v>#VALUE!</v>
      </c>
      <c r="B89" s="38" t="str">
        <f ca="true">+IF(ISTEXT('Data Summary'!B89),'Data Summary'!B89,"")</f>
        <v/>
      </c>
      <c r="C89" s="361" t="e">
        <f ca="true">+VALUE('Data Summary'!C89)</f>
        <v>#VALUE!</v>
      </c>
      <c r="D89" s="97" t="e">
        <f ca="true">+IF(AND(ISNUMBER(OFFSET('Water Data'!$D$4,0,10*ROW('Water Data'!D83))),'Data Summary'!BS89="Yes"),100-OFFSET('Water Data'!$D$4,0,10*ROW('Water Data'!D83)),NA())</f>
        <v>#N/A</v>
      </c>
      <c r="E89" s="97" t="e">
        <f ca="true">+IF(AND(ISNUMBER(OFFSET('Water Data'!$D$6,0,10*ROW('Water Data'!D83))),'Data Summary'!BT89="Yes"),OFFSET('Water Data'!$D$6,0,10*ROW('Water Data'!D83)),NA())</f>
        <v>#N/A</v>
      </c>
      <c r="F89" s="97" t="e">
        <f ca="true">+IF(AND(ISNUMBER(OFFSET('Water Data'!$D$9,0,10*ROW('Water Data'!D83))),'Data Summary'!BU89="Yes"),OFFSET('Water Data'!$D$9,0,10*ROW('Water Data'!D83)),NA())</f>
        <v>#N/A</v>
      </c>
      <c r="G89" s="97" t="e">
        <f ca="true">+IF(AND(ISNUMBER(OFFSET('Water Data'!$E$4,0,10*ROW('Water Data'!E83))),'Data Summary'!BV89="Yes"),100-OFFSET('Water Data'!$E$4,0,10*ROW('Water Data'!E83)),NA())</f>
        <v>#N/A</v>
      </c>
      <c r="H89" s="97" t="e">
        <f ca="true">+IF(AND(ISNUMBER(OFFSET('Water Data'!$E$6,0,10*ROW('Water Data'!E83))),'Data Summary'!BW89="Yes"),OFFSET('Water Data'!$E$6,0,10*ROW('Water Data'!E83)),NA())</f>
        <v>#N/A</v>
      </c>
      <c r="I89" s="97" t="e">
        <f ca="true">+IF(AND(ISNUMBER(OFFSET('Water Data'!$E$9,0,10*ROW('Water Data'!E83))),'Data Summary'!BX89="Yes"),OFFSET('Water Data'!$E$9,0,10*ROW('Water Data'!E83)),NA())</f>
        <v>#N/A</v>
      </c>
      <c r="J89" s="97" t="e">
        <f ca="true">+IF(AND(ISNUMBER(OFFSET('Water Data'!$F$4,0,10*ROW('Water Data'!F83))),'Data Summary'!BY89="Yes"),100-OFFSET('Water Data'!$F$4,0,10*ROW('Water Data'!F83)),NA())</f>
        <v>#N/A</v>
      </c>
      <c r="K89" s="97" t="e">
        <f ca="true">+IF(AND(ISNUMBER(OFFSET('Water Data'!$F$6,0,10*ROW('Water Data'!F83))),'Data Summary'!BZ89="Yes"),OFFSET('Water Data'!$F$6,0,10*ROW('Water Data'!F83)),NA())</f>
        <v>#N/A</v>
      </c>
      <c r="L89" s="97" t="e">
        <f ca="true">+IF(AND(ISNUMBER(OFFSET('Water Data'!$F$9,0,10*ROW('Water Data'!F83))),'Data Summary'!CA89="Yes"),OFFSET('Water Data'!$F$9,0,10*ROW('Water Data'!F83)),NA())</f>
        <v>#N/A</v>
      </c>
      <c r="M89" s="97" t="e">
        <f ca="true">+IF(AND(ISNUMBER(OFFSET('Water Data'!$G$4,0,10*ROW('Water Data'!G83))),'Data Summary'!CB89="Yes"),100-OFFSET('Water Data'!$G$4,0,10*ROW('Water Data'!G83)),NA())</f>
        <v>#N/A</v>
      </c>
      <c r="N89" s="97" t="e">
        <f ca="true">+IF(AND(ISNUMBER(OFFSET('Water Data'!$G$6,0,10*ROW('Water Data'!G83))),'Data Summary'!CC89="Yes"),OFFSET('Water Data'!$G$6,0,10*ROW('Water Data'!G83)),NA())</f>
        <v>#N/A</v>
      </c>
      <c r="O89" s="97" t="e">
        <f ca="true">+IF(AND(ISNUMBER(OFFSET('Water Data'!$G$9,0,10*ROW('Water Data'!G83))),'Data Summary'!CD89="Yes"),OFFSET('Water Data'!$G$9,0,10*ROW('Water Data'!G83)),NA())</f>
        <v>#N/A</v>
      </c>
      <c r="P89" s="97" t="e">
        <f ca="true">+IF(AND(ISNUMBER(OFFSET('Water Data'!$H$4,0,10*ROW('Water Data'!H83))),'Data Summary'!CE89="Yes"),100-OFFSET('Water Data'!$H$4,0,10*ROW('Water Data'!H83)),NA())</f>
        <v>#N/A</v>
      </c>
      <c r="Q89" s="97" t="e">
        <f ca="true">+IF(AND(ISNUMBER(OFFSET('Water Data'!$H$6,0,10*ROW('Water Data'!H83))),'Data Summary'!CF89="Yes"),OFFSET('Water Data'!$H$6,0,10*ROW('Water Data'!H83)),NA())</f>
        <v>#N/A</v>
      </c>
      <c r="R89" s="97" t="e">
        <f ca="true">+IF(AND(ISNUMBER(OFFSET('Water Data'!$H$9,0,10*ROW('Water Data'!H83))),'Data Summary'!CG89="Yes"),OFFSET('Water Data'!$H$9,0,10*ROW('Water Data'!H83)),NA())</f>
        <v>#N/A</v>
      </c>
      <c r="S89" s="97" t="e">
        <f ca="true">+IF(AND(ISNUMBER(OFFSET('Water Data'!$I$4,0,10*ROW('Water Data'!I83))),'Data Summary'!CH89="Yes"),100-OFFSET('Water Data'!$I$4,0,10*ROW('Water Data'!I83)),NA())</f>
        <v>#N/A</v>
      </c>
      <c r="T89" s="97" t="e">
        <f ca="true">+IF(AND(ISNUMBER(OFFSET('Water Data'!$I$6,0,10*ROW('Water Data'!I83))),'Data Summary'!CI89="Yes"),OFFSET('Water Data'!$I$6,0,10*ROW('Water Data'!I83)),NA())</f>
        <v>#N/A</v>
      </c>
      <c r="U89" s="97" t="e">
        <f ca="true">+IF(AND(ISNUMBER(OFFSET('Water Data'!$I$9,0,10*ROW('Water Data'!I83))),'Data Summary'!CJ89="Yes"),OFFSET('Water Data'!$I$9,0,10*ROW('Water Data'!I83)),NA())</f>
        <v>#N/A</v>
      </c>
      <c r="V89" s="98" t="e">
        <f ca="true">+IF(AND(ISNUMBER(OFFSET('Sanitation Data'!$D$4,0,10*ROW('Sanitation Data'!D83))),'Data Summary'!CK89="Yes"),100-OFFSET('Sanitation Data'!$D$4,0,10*ROW('Sanitation Data'!D83)),NA())</f>
        <v>#N/A</v>
      </c>
      <c r="W89" s="98" t="e">
        <f ca="true">+IF(AND(ISNUMBER(OFFSET('Sanitation Data'!$D$6,0,10*ROW('Sanitation Data'!D83))),'Data Summary'!CL89="Yes"),OFFSET('Sanitation Data'!$D$6,0,10*ROW('Sanitation Data'!D83)),NA())</f>
        <v>#N/A</v>
      </c>
      <c r="X89" s="98" t="e">
        <f ca="true">+IF(AND(ISNUMBER(OFFSET('Sanitation Data'!$D$10,0,10*ROW('Sanitation Data'!D83))),'Data Summary'!CM89="Yes"),OFFSET('Sanitation Data'!$D$10,0,10*ROW('Sanitation Data'!D83)),NA())</f>
        <v>#N/A</v>
      </c>
      <c r="Y89" s="98" t="e">
        <f ca="true">+IF(AND(ISNUMBER(OFFSET('Sanitation Data'!$D$11,0,10*ROW('Sanitation Data'!D83))),'Data Summary'!CN89="Yes"),OFFSET('Sanitation Data'!$D$11,0,10*ROW('Sanitation Data'!D83)),NA())</f>
        <v>#N/A</v>
      </c>
      <c r="Z89" s="98" t="e">
        <f ca="true">+IF(AND(ISNUMBER(OFFSET('Sanitation Data'!$D$12,0,10*ROW('Sanitation Data'!D83))),'Data Summary'!CO89="Yes"),OFFSET('Sanitation Data'!$D$12,0,10*ROW('Sanitation Data'!D83)),NA())</f>
        <v>#N/A</v>
      </c>
      <c r="AA89" s="98" t="e">
        <f ca="true">+IF(AND(ISNUMBER(OFFSET('Sanitation Data'!$E$4,0,10*ROW('Sanitation Data'!E83))),'Data Summary'!CP89="Yes"),100-OFFSET('Sanitation Data'!$E$4,0,10*ROW('Sanitation Data'!E83)),NA())</f>
        <v>#N/A</v>
      </c>
      <c r="AB89" s="98" t="e">
        <f ca="true">+IF(AND(ISNUMBER(OFFSET('Sanitation Data'!$E$6,0,10*ROW('Sanitation Data'!E83))),'Data Summary'!CQ89="Yes"),OFFSET('Sanitation Data'!$E$6,0,10*ROW('Sanitation Data'!E83)),NA())</f>
        <v>#N/A</v>
      </c>
      <c r="AC89" s="98" t="e">
        <f ca="true">+IF(AND(ISNUMBER(OFFSET('Sanitation Data'!$E$10,0,10*ROW('Sanitation Data'!E83))),'Data Summary'!CR89="Yes"),OFFSET('Sanitation Data'!$E$10,0,10*ROW('Sanitation Data'!E83)),NA())</f>
        <v>#N/A</v>
      </c>
      <c r="AD89" s="98" t="e">
        <f ca="true">+IF(AND(ISNUMBER(OFFSET('Sanitation Data'!$E$11,0,10*ROW('Sanitation Data'!E83))),'Data Summary'!CS89="Yes"),OFFSET('Sanitation Data'!$E$11,0,10*ROW('Sanitation Data'!E83)),NA())</f>
        <v>#N/A</v>
      </c>
      <c r="AE89" s="98" t="e">
        <f ca="true">+IF(AND(ISNUMBER(OFFSET('Sanitation Data'!$E$12,0,10*ROW('Sanitation Data'!E83))),'Data Summary'!CT89="Yes"),OFFSET('Sanitation Data'!$E$12,0,10*ROW('Sanitation Data'!E83)),NA())</f>
        <v>#N/A</v>
      </c>
      <c r="AF89" s="98" t="e">
        <f ca="true">+IF(AND(ISNUMBER(OFFSET('Sanitation Data'!$F$4,0,10*ROW('Sanitation Data'!F83))),'Data Summary'!CU89="Yes"),100-OFFSET('Sanitation Data'!$F$4,0,10*ROW('Sanitation Data'!F83)),NA())</f>
        <v>#N/A</v>
      </c>
      <c r="AG89" s="98" t="e">
        <f ca="true">+IF(AND(ISNUMBER(OFFSET('Sanitation Data'!$F$6,0,10*ROW('Sanitation Data'!F83))),'Data Summary'!CV89="Yes"),OFFSET('Sanitation Data'!$F$6,0,10*ROW('Sanitation Data'!F83)),NA())</f>
        <v>#N/A</v>
      </c>
      <c r="AH89" s="98" t="e">
        <f ca="true">+IF(AND(ISNUMBER(OFFSET('Sanitation Data'!$F$10,0,10*ROW('Sanitation Data'!F83))),'Data Summary'!CW89="Yes"),OFFSET('Sanitation Data'!$F$10,0,10*ROW('Sanitation Data'!F83)),NA())</f>
        <v>#N/A</v>
      </c>
      <c r="AI89" s="98" t="e">
        <f ca="true">+IF(AND(ISNUMBER(OFFSET('Sanitation Data'!$F$11,0,10*ROW('Sanitation Data'!F83))),'Data Summary'!CX89="Yes"),OFFSET('Sanitation Data'!$F$11,0,10*ROW('Sanitation Data'!F83)),NA())</f>
        <v>#N/A</v>
      </c>
      <c r="AJ89" s="98" t="e">
        <f ca="true">+IF(AND(ISNUMBER(OFFSET('Sanitation Data'!$F$12,0,10*ROW('Sanitation Data'!F83))),'Data Summary'!CY89="Yes"),OFFSET('Sanitation Data'!$F$12,0,10*ROW('Sanitation Data'!F83)),NA())</f>
        <v>#N/A</v>
      </c>
      <c r="AK89" s="98" t="e">
        <f ca="true">+IF(AND(ISNUMBER(OFFSET('Sanitation Data'!$G$4,0,10*ROW('Sanitation Data'!G83))),'Data Summary'!CZ89="Yes"),100-OFFSET('Sanitation Data'!$G$4,0,10*ROW('Sanitation Data'!G83)),NA())</f>
        <v>#N/A</v>
      </c>
      <c r="AL89" s="98" t="e">
        <f ca="true">+IF(AND(ISNUMBER(OFFSET('Sanitation Data'!$G$6,0,10*ROW('Sanitation Data'!G83))),'Data Summary'!DA89="Yes"),OFFSET('Sanitation Data'!$G$6,0,10*ROW('Sanitation Data'!G83)),NA())</f>
        <v>#N/A</v>
      </c>
      <c r="AM89" s="98" t="e">
        <f ca="true">+IF(AND(ISNUMBER(OFFSET('Sanitation Data'!$G$10,0,10*ROW('Sanitation Data'!G83))),'Data Summary'!DB89="Yes"),OFFSET('Sanitation Data'!$G$10,0,10*ROW('Sanitation Data'!G83)),NA())</f>
        <v>#N/A</v>
      </c>
      <c r="AN89" s="98" t="e">
        <f ca="true">+IF(AND(ISNUMBER(OFFSET('Sanitation Data'!$G$11,0,10*ROW('Sanitation Data'!G83))),'Data Summary'!DC89="Yes"),OFFSET('Sanitation Data'!$G$11,0,10*ROW('Sanitation Data'!G83)),NA())</f>
        <v>#N/A</v>
      </c>
      <c r="AO89" s="98" t="e">
        <f ca="true">+IF(AND(ISNUMBER(OFFSET('Sanitation Data'!$G$12,0,10*ROW('Sanitation Data'!G83))),'Data Summary'!DD89="Yes"),OFFSET('Sanitation Data'!$G$12,0,10*ROW('Sanitation Data'!G83)),NA())</f>
        <v>#N/A</v>
      </c>
      <c r="AP89" s="98" t="e">
        <f ca="true">+IF(AND(ISNUMBER(OFFSET('Sanitation Data'!$H$4,0,10*ROW('Sanitation Data'!H83))),'Data Summary'!DE89="Yes"),100-OFFSET('Sanitation Data'!$H$4,0,10*ROW('Sanitation Data'!H83)),NA())</f>
        <v>#N/A</v>
      </c>
      <c r="AQ89" s="98" t="e">
        <f ca="true">+IF(AND(ISNUMBER(OFFSET('Sanitation Data'!$H$6,0,10*ROW('Sanitation Data'!H83))),'Data Summary'!DF89="Yes"),OFFSET('Sanitation Data'!$H$6,0,10*ROW('Sanitation Data'!H83)),NA())</f>
        <v>#N/A</v>
      </c>
      <c r="AR89" s="98" t="e">
        <f ca="true">+IF(AND(ISNUMBER(OFFSET('Sanitation Data'!$H$10,0,10*ROW('Sanitation Data'!H83))),'Data Summary'!DG89="Yes"),OFFSET('Sanitation Data'!$H$10,0,10*ROW('Sanitation Data'!H83)),NA())</f>
        <v>#N/A</v>
      </c>
      <c r="AS89" s="98" t="e">
        <f ca="true">+IF(AND(ISNUMBER(OFFSET('Sanitation Data'!$H$11,0,10*ROW('Sanitation Data'!H83))),'Data Summary'!DH89="Yes"),OFFSET('Sanitation Data'!$H$11,0,10*ROW('Sanitation Data'!H83)),NA())</f>
        <v>#N/A</v>
      </c>
      <c r="AT89" s="98" t="e">
        <f ca="true">+IF(AND(ISNUMBER(OFFSET('Sanitation Data'!$H$12,0,10*ROW('Sanitation Data'!H83))),'Data Summary'!DI89="Yes"),OFFSET('Sanitation Data'!$H$12,0,10*ROW('Sanitation Data'!H83)),NA())</f>
        <v>#N/A</v>
      </c>
      <c r="AU89" s="98" t="e">
        <f ca="true">+IF(AND(ISNUMBER(OFFSET('Sanitation Data'!$I$4,0,10*ROW('Sanitation Data'!I83))),'Data Summary'!DJ89="Yes"),100-OFFSET('Sanitation Data'!$I$4,0,10*ROW('Sanitation Data'!I83)),NA())</f>
        <v>#N/A</v>
      </c>
      <c r="AV89" s="98" t="e">
        <f ca="true">+IF(AND(ISNUMBER(OFFSET('Sanitation Data'!$I$6,0,10*ROW('Sanitation Data'!I83))),'Data Summary'!DK89="Yes"),OFFSET('Sanitation Data'!$I$6,0,10*ROW('Sanitation Data'!I83)),NA())</f>
        <v>#N/A</v>
      </c>
      <c r="AW89" s="98" t="e">
        <f ca="true">+IF(AND(ISNUMBER(OFFSET('Sanitation Data'!$I$10,0,10*ROW('Sanitation Data'!I83))),'Data Summary'!DL89="Yes"),OFFSET('Sanitation Data'!$I$10,0,10*ROW('Sanitation Data'!I83)),NA())</f>
        <v>#N/A</v>
      </c>
      <c r="AX89" s="98" t="e">
        <f ca="true">+IF(AND(ISNUMBER(OFFSET('Sanitation Data'!$I$11,0,10*ROW('Sanitation Data'!I83))),'Data Summary'!DM89="Yes"),OFFSET('Sanitation Data'!$I$11,0,10*ROW('Sanitation Data'!I83)),NA())</f>
        <v>#N/A</v>
      </c>
      <c r="AY89" s="98" t="e">
        <f ca="true">+IF(AND(ISNUMBER(OFFSET('Sanitation Data'!$I$12,0,10*ROW('Sanitation Data'!I83))),'Data Summary'!DN89="Yes"),OFFSET('Sanitation Data'!$I$12,0,10*ROW('Sanitation Data'!I83)),NA())</f>
        <v>#N/A</v>
      </c>
      <c r="AZ89" s="99" t="e">
        <f ca="true">+IF(AND(ISNUMBER(OFFSET('Hygiene Data'!$D$5,0,10*ROW('Hygiene Data'!D83))),'Data Summary'!DO89="Yes"),OFFSET('Hygiene Data'!$D$5,0,10*ROW('Hygiene Data'!D83)),NA())</f>
        <v>#N/A</v>
      </c>
      <c r="BA89" s="99" t="e">
        <f ca="true">+IF(AND(ISNUMBER(OFFSET('Hygiene Data'!$D$7,0,10*ROW('Hygiene Data'!D83))),'Data Summary'!DP89="Yes"),OFFSET('Hygiene Data'!$D$7,0,10*ROW('Hygiene Data'!D83)),NA())</f>
        <v>#N/A</v>
      </c>
      <c r="BB89" s="99" t="e">
        <f ca="true">+IF(AND(ISNUMBER(OFFSET('Hygiene Data'!$D$9,0,10*ROW('Hygiene Data'!D83))),'Data Summary'!DQ89="Yes"),OFFSET('Hygiene Data'!$D$9,0,10*ROW('Hygiene Data'!D83)),NA())</f>
        <v>#N/A</v>
      </c>
      <c r="BC89" s="99" t="e">
        <f ca="true">+IF(AND(ISNUMBER(OFFSET('Hygiene Data'!$E$5,0,10*ROW('Hygiene Data'!E83))),'Data Summary'!DR89="Yes"),OFFSET('Hygiene Data'!$E$5,0,10*ROW('Hygiene Data'!E83)),NA())</f>
        <v>#N/A</v>
      </c>
      <c r="BD89" s="99" t="e">
        <f ca="true">+IF(AND(ISNUMBER(OFFSET('Hygiene Data'!$E$7,0,10*ROW('Hygiene Data'!E83))),'Data Summary'!DS89="Yes"),OFFSET('Hygiene Data'!$E$7,0,10*ROW('Hygiene Data'!E83)),NA())</f>
        <v>#N/A</v>
      </c>
      <c r="BE89" s="99" t="e">
        <f ca="true">+IF(AND(ISNUMBER(OFFSET('Hygiene Data'!$E$9,0,10*ROW('Hygiene Data'!E83))),'Data Summary'!DT89="Yes"),OFFSET('Hygiene Data'!$E$9,0,10*ROW('Hygiene Data'!E83)),NA())</f>
        <v>#N/A</v>
      </c>
      <c r="BF89" s="99" t="e">
        <f ca="true">+IF(AND(ISNUMBER(OFFSET('Hygiene Data'!$F$5,0,10*ROW('Hygiene Data'!F83))),'Data Summary'!DU89="Yes"),OFFSET('Hygiene Data'!$F$5,0,10*ROW('Hygiene Data'!F83)),NA())</f>
        <v>#N/A</v>
      </c>
      <c r="BG89" s="99" t="e">
        <f ca="true">+IF(AND(ISNUMBER(OFFSET('Hygiene Data'!$F$7,0,10*ROW('Hygiene Data'!F83))),'Data Summary'!DV89="Yes"),OFFSET('Hygiene Data'!$F$7,0,10*ROW('Hygiene Data'!F83)),NA())</f>
        <v>#N/A</v>
      </c>
      <c r="BH89" s="99" t="e">
        <f ca="true">+IF(AND(ISNUMBER(OFFSET('Hygiene Data'!$F$9,0,10*ROW('Hygiene Data'!F83))),'Data Summary'!DW89="Yes"),OFFSET('Hygiene Data'!$F$9,0,10*ROW('Hygiene Data'!F83)),NA())</f>
        <v>#N/A</v>
      </c>
      <c r="BI89" s="99" t="e">
        <f ca="true">+IF(AND(ISNUMBER(OFFSET('Hygiene Data'!$G$5,0,10*ROW('Hygiene Data'!G83))),'Data Summary'!DX89="Yes"),OFFSET('Hygiene Data'!$G$5,0,10*ROW('Hygiene Data'!G83)),NA())</f>
        <v>#N/A</v>
      </c>
      <c r="BJ89" s="99" t="e">
        <f ca="true">+IF(AND(ISNUMBER(OFFSET('Hygiene Data'!$G$7,0,10*ROW('Hygiene Data'!G83))),'Data Summary'!DY89="Yes"),OFFSET('Hygiene Data'!$G$7,0,10*ROW('Hygiene Data'!G83)),NA())</f>
        <v>#N/A</v>
      </c>
      <c r="BK89" s="99" t="e">
        <f ca="true">+IF(AND(ISNUMBER(OFFSET('Hygiene Data'!$G$9,0,10*ROW('Hygiene Data'!G83))),'Data Summary'!DZ89="Yes"),OFFSET('Hygiene Data'!$G$9,0,10*ROW('Hygiene Data'!G83)),NA())</f>
        <v>#N/A</v>
      </c>
      <c r="BL89" s="99" t="e">
        <f ca="true">+IF(AND(ISNUMBER(OFFSET('Hygiene Data'!$H$5,0,10*ROW('Hygiene Data'!H83))),'Data Summary'!EA89="Yes"),OFFSET('Hygiene Data'!$H$5,0,10*ROW('Hygiene Data'!H83)),NA())</f>
        <v>#N/A</v>
      </c>
      <c r="BM89" s="99" t="e">
        <f ca="true">+IF(AND(ISNUMBER(OFFSET('Hygiene Data'!$H$7,0,10*ROW('Hygiene Data'!H83))),'Data Summary'!EB89="Yes"),OFFSET('Hygiene Data'!$H$7,0,10*ROW('Hygiene Data'!H83)),NA())</f>
        <v>#N/A</v>
      </c>
      <c r="BN89" s="99" t="e">
        <f ca="true">+IF(AND(ISNUMBER(OFFSET('Hygiene Data'!$H$9,0,10*ROW('Hygiene Data'!H83))),'Data Summary'!EC89="Yes"),OFFSET('Hygiene Data'!$H$9,0,10*ROW('Hygiene Data'!H83)),NA())</f>
        <v>#N/A</v>
      </c>
      <c r="BO89" s="99" t="e">
        <f ca="true">+IF(AND(ISNUMBER(OFFSET('Hygiene Data'!$I$5,0,10*ROW('Hygiene Data'!I83))),'Data Summary'!ED89="Yes"),OFFSET('Hygiene Data'!$I$5,0,10*ROW('Hygiene Data'!I83)),NA())</f>
        <v>#N/A</v>
      </c>
      <c r="BP89" s="99" t="e">
        <f ca="true">+IF(AND(ISNUMBER(OFFSET('Hygiene Data'!$I$7,0,10*ROW('Hygiene Data'!I83))),'Data Summary'!EE89="Yes"),OFFSET('Hygiene Data'!$I$7,0,10*ROW('Hygiene Data'!I83)),NA())</f>
        <v>#N/A</v>
      </c>
      <c r="BQ89" s="99" t="e">
        <f ca="true">+IF(AND(ISNUMBER(OFFSET('Hygiene Data'!$I$9,0,10*ROW('Hygiene Data'!I83))),'Data Summary'!EF89="Yes"),OFFSET('Hygiene Data'!$I$9,0,10*ROW('Hygiene Data'!I83)),NA())</f>
        <v>#N/A</v>
      </c>
    </row>
    <row xmlns:x14ac="http://schemas.microsoft.com/office/spreadsheetml/2009/9/ac" r="90" x14ac:dyDescent="0.2">
      <c r="A90" s="363" t="e">
        <f ca="true">+RIGHT('Data Summary'!A90,LEN('Data Summary'!A90)-9)</f>
        <v>#VALUE!</v>
      </c>
      <c r="B90" s="38" t="str">
        <f ca="true">+IF(ISTEXT('Data Summary'!B90),'Data Summary'!B90,"")</f>
        <v/>
      </c>
      <c r="C90" s="361" t="e">
        <f ca="true">+VALUE('Data Summary'!C90)</f>
        <v>#VALUE!</v>
      </c>
      <c r="D90" s="97" t="e">
        <f ca="true">+IF(AND(ISNUMBER(OFFSET('Water Data'!$D$4,0,10*ROW('Water Data'!D84))),'Data Summary'!BS90="Yes"),100-OFFSET('Water Data'!$D$4,0,10*ROW('Water Data'!D84)),NA())</f>
        <v>#N/A</v>
      </c>
      <c r="E90" s="97" t="e">
        <f ca="true">+IF(AND(ISNUMBER(OFFSET('Water Data'!$D$6,0,10*ROW('Water Data'!D84))),'Data Summary'!BT90="Yes"),OFFSET('Water Data'!$D$6,0,10*ROW('Water Data'!D84)),NA())</f>
        <v>#N/A</v>
      </c>
      <c r="F90" s="97" t="e">
        <f ca="true">+IF(AND(ISNUMBER(OFFSET('Water Data'!$D$9,0,10*ROW('Water Data'!D84))),'Data Summary'!BU90="Yes"),OFFSET('Water Data'!$D$9,0,10*ROW('Water Data'!D84)),NA())</f>
        <v>#N/A</v>
      </c>
      <c r="G90" s="97" t="e">
        <f ca="true">+IF(AND(ISNUMBER(OFFSET('Water Data'!$E$4,0,10*ROW('Water Data'!E84))),'Data Summary'!BV90="Yes"),100-OFFSET('Water Data'!$E$4,0,10*ROW('Water Data'!E84)),NA())</f>
        <v>#N/A</v>
      </c>
      <c r="H90" s="97" t="e">
        <f ca="true">+IF(AND(ISNUMBER(OFFSET('Water Data'!$E$6,0,10*ROW('Water Data'!E84))),'Data Summary'!BW90="Yes"),OFFSET('Water Data'!$E$6,0,10*ROW('Water Data'!E84)),NA())</f>
        <v>#N/A</v>
      </c>
      <c r="I90" s="97" t="e">
        <f ca="true">+IF(AND(ISNUMBER(OFFSET('Water Data'!$E$9,0,10*ROW('Water Data'!E84))),'Data Summary'!BX90="Yes"),OFFSET('Water Data'!$E$9,0,10*ROW('Water Data'!E84)),NA())</f>
        <v>#N/A</v>
      </c>
      <c r="J90" s="97" t="e">
        <f ca="true">+IF(AND(ISNUMBER(OFFSET('Water Data'!$F$4,0,10*ROW('Water Data'!F84))),'Data Summary'!BY90="Yes"),100-OFFSET('Water Data'!$F$4,0,10*ROW('Water Data'!F84)),NA())</f>
        <v>#N/A</v>
      </c>
      <c r="K90" s="97" t="e">
        <f ca="true">+IF(AND(ISNUMBER(OFFSET('Water Data'!$F$6,0,10*ROW('Water Data'!F84))),'Data Summary'!BZ90="Yes"),OFFSET('Water Data'!$F$6,0,10*ROW('Water Data'!F84)),NA())</f>
        <v>#N/A</v>
      </c>
      <c r="L90" s="97" t="e">
        <f ca="true">+IF(AND(ISNUMBER(OFFSET('Water Data'!$F$9,0,10*ROW('Water Data'!F84))),'Data Summary'!CA90="Yes"),OFFSET('Water Data'!$F$9,0,10*ROW('Water Data'!F84)),NA())</f>
        <v>#N/A</v>
      </c>
      <c r="M90" s="97" t="e">
        <f ca="true">+IF(AND(ISNUMBER(OFFSET('Water Data'!$G$4,0,10*ROW('Water Data'!G84))),'Data Summary'!CB90="Yes"),100-OFFSET('Water Data'!$G$4,0,10*ROW('Water Data'!G84)),NA())</f>
        <v>#N/A</v>
      </c>
      <c r="N90" s="97" t="e">
        <f ca="true">+IF(AND(ISNUMBER(OFFSET('Water Data'!$G$6,0,10*ROW('Water Data'!G84))),'Data Summary'!CC90="Yes"),OFFSET('Water Data'!$G$6,0,10*ROW('Water Data'!G84)),NA())</f>
        <v>#N/A</v>
      </c>
      <c r="O90" s="97" t="e">
        <f ca="true">+IF(AND(ISNUMBER(OFFSET('Water Data'!$G$9,0,10*ROW('Water Data'!G84))),'Data Summary'!CD90="Yes"),OFFSET('Water Data'!$G$9,0,10*ROW('Water Data'!G84)),NA())</f>
        <v>#N/A</v>
      </c>
      <c r="P90" s="97" t="e">
        <f ca="true">+IF(AND(ISNUMBER(OFFSET('Water Data'!$H$4,0,10*ROW('Water Data'!H84))),'Data Summary'!CE90="Yes"),100-OFFSET('Water Data'!$H$4,0,10*ROW('Water Data'!H84)),NA())</f>
        <v>#N/A</v>
      </c>
      <c r="Q90" s="97" t="e">
        <f ca="true">+IF(AND(ISNUMBER(OFFSET('Water Data'!$H$6,0,10*ROW('Water Data'!H84))),'Data Summary'!CF90="Yes"),OFFSET('Water Data'!$H$6,0,10*ROW('Water Data'!H84)),NA())</f>
        <v>#N/A</v>
      </c>
      <c r="R90" s="97" t="e">
        <f ca="true">+IF(AND(ISNUMBER(OFFSET('Water Data'!$H$9,0,10*ROW('Water Data'!H84))),'Data Summary'!CG90="Yes"),OFFSET('Water Data'!$H$9,0,10*ROW('Water Data'!H84)),NA())</f>
        <v>#N/A</v>
      </c>
      <c r="S90" s="97" t="e">
        <f ca="true">+IF(AND(ISNUMBER(OFFSET('Water Data'!$I$4,0,10*ROW('Water Data'!I84))),'Data Summary'!CH90="Yes"),100-OFFSET('Water Data'!$I$4,0,10*ROW('Water Data'!I84)),NA())</f>
        <v>#N/A</v>
      </c>
      <c r="T90" s="97" t="e">
        <f ca="true">+IF(AND(ISNUMBER(OFFSET('Water Data'!$I$6,0,10*ROW('Water Data'!I84))),'Data Summary'!CI90="Yes"),OFFSET('Water Data'!$I$6,0,10*ROW('Water Data'!I84)),NA())</f>
        <v>#N/A</v>
      </c>
      <c r="U90" s="97" t="e">
        <f ca="true">+IF(AND(ISNUMBER(OFFSET('Water Data'!$I$9,0,10*ROW('Water Data'!I84))),'Data Summary'!CJ90="Yes"),OFFSET('Water Data'!$I$9,0,10*ROW('Water Data'!I84)),NA())</f>
        <v>#N/A</v>
      </c>
      <c r="V90" s="98" t="e">
        <f ca="true">+IF(AND(ISNUMBER(OFFSET('Sanitation Data'!$D$4,0,10*ROW('Sanitation Data'!D84))),'Data Summary'!CK90="Yes"),100-OFFSET('Sanitation Data'!$D$4,0,10*ROW('Sanitation Data'!D84)),NA())</f>
        <v>#N/A</v>
      </c>
      <c r="W90" s="98" t="e">
        <f ca="true">+IF(AND(ISNUMBER(OFFSET('Sanitation Data'!$D$6,0,10*ROW('Sanitation Data'!D84))),'Data Summary'!CL90="Yes"),OFFSET('Sanitation Data'!$D$6,0,10*ROW('Sanitation Data'!D84)),NA())</f>
        <v>#N/A</v>
      </c>
      <c r="X90" s="98" t="e">
        <f ca="true">+IF(AND(ISNUMBER(OFFSET('Sanitation Data'!$D$10,0,10*ROW('Sanitation Data'!D84))),'Data Summary'!CM90="Yes"),OFFSET('Sanitation Data'!$D$10,0,10*ROW('Sanitation Data'!D84)),NA())</f>
        <v>#N/A</v>
      </c>
      <c r="Y90" s="98" t="e">
        <f ca="true">+IF(AND(ISNUMBER(OFFSET('Sanitation Data'!$D$11,0,10*ROW('Sanitation Data'!D84))),'Data Summary'!CN90="Yes"),OFFSET('Sanitation Data'!$D$11,0,10*ROW('Sanitation Data'!D84)),NA())</f>
        <v>#N/A</v>
      </c>
      <c r="Z90" s="98" t="e">
        <f ca="true">+IF(AND(ISNUMBER(OFFSET('Sanitation Data'!$D$12,0,10*ROW('Sanitation Data'!D84))),'Data Summary'!CO90="Yes"),OFFSET('Sanitation Data'!$D$12,0,10*ROW('Sanitation Data'!D84)),NA())</f>
        <v>#N/A</v>
      </c>
      <c r="AA90" s="98" t="e">
        <f ca="true">+IF(AND(ISNUMBER(OFFSET('Sanitation Data'!$E$4,0,10*ROW('Sanitation Data'!E84))),'Data Summary'!CP90="Yes"),100-OFFSET('Sanitation Data'!$E$4,0,10*ROW('Sanitation Data'!E84)),NA())</f>
        <v>#N/A</v>
      </c>
      <c r="AB90" s="98" t="e">
        <f ca="true">+IF(AND(ISNUMBER(OFFSET('Sanitation Data'!$E$6,0,10*ROW('Sanitation Data'!E84))),'Data Summary'!CQ90="Yes"),OFFSET('Sanitation Data'!$E$6,0,10*ROW('Sanitation Data'!E84)),NA())</f>
        <v>#N/A</v>
      </c>
      <c r="AC90" s="98" t="e">
        <f ca="true">+IF(AND(ISNUMBER(OFFSET('Sanitation Data'!$E$10,0,10*ROW('Sanitation Data'!E84))),'Data Summary'!CR90="Yes"),OFFSET('Sanitation Data'!$E$10,0,10*ROW('Sanitation Data'!E84)),NA())</f>
        <v>#N/A</v>
      </c>
      <c r="AD90" s="98" t="e">
        <f ca="true">+IF(AND(ISNUMBER(OFFSET('Sanitation Data'!$E$11,0,10*ROW('Sanitation Data'!E84))),'Data Summary'!CS90="Yes"),OFFSET('Sanitation Data'!$E$11,0,10*ROW('Sanitation Data'!E84)),NA())</f>
        <v>#N/A</v>
      </c>
      <c r="AE90" s="98" t="e">
        <f ca="true">+IF(AND(ISNUMBER(OFFSET('Sanitation Data'!$E$12,0,10*ROW('Sanitation Data'!E84))),'Data Summary'!CT90="Yes"),OFFSET('Sanitation Data'!$E$12,0,10*ROW('Sanitation Data'!E84)),NA())</f>
        <v>#N/A</v>
      </c>
      <c r="AF90" s="98" t="e">
        <f ca="true">+IF(AND(ISNUMBER(OFFSET('Sanitation Data'!$F$4,0,10*ROW('Sanitation Data'!F84))),'Data Summary'!CU90="Yes"),100-OFFSET('Sanitation Data'!$F$4,0,10*ROW('Sanitation Data'!F84)),NA())</f>
        <v>#N/A</v>
      </c>
      <c r="AG90" s="98" t="e">
        <f ca="true">+IF(AND(ISNUMBER(OFFSET('Sanitation Data'!$F$6,0,10*ROW('Sanitation Data'!F84))),'Data Summary'!CV90="Yes"),OFFSET('Sanitation Data'!$F$6,0,10*ROW('Sanitation Data'!F84)),NA())</f>
        <v>#N/A</v>
      </c>
      <c r="AH90" s="98" t="e">
        <f ca="true">+IF(AND(ISNUMBER(OFFSET('Sanitation Data'!$F$10,0,10*ROW('Sanitation Data'!F84))),'Data Summary'!CW90="Yes"),OFFSET('Sanitation Data'!$F$10,0,10*ROW('Sanitation Data'!F84)),NA())</f>
        <v>#N/A</v>
      </c>
      <c r="AI90" s="98" t="e">
        <f ca="true">+IF(AND(ISNUMBER(OFFSET('Sanitation Data'!$F$11,0,10*ROW('Sanitation Data'!F84))),'Data Summary'!CX90="Yes"),OFFSET('Sanitation Data'!$F$11,0,10*ROW('Sanitation Data'!F84)),NA())</f>
        <v>#N/A</v>
      </c>
      <c r="AJ90" s="98" t="e">
        <f ca="true">+IF(AND(ISNUMBER(OFFSET('Sanitation Data'!$F$12,0,10*ROW('Sanitation Data'!F84))),'Data Summary'!CY90="Yes"),OFFSET('Sanitation Data'!$F$12,0,10*ROW('Sanitation Data'!F84)),NA())</f>
        <v>#N/A</v>
      </c>
      <c r="AK90" s="98" t="e">
        <f ca="true">+IF(AND(ISNUMBER(OFFSET('Sanitation Data'!$G$4,0,10*ROW('Sanitation Data'!G84))),'Data Summary'!CZ90="Yes"),100-OFFSET('Sanitation Data'!$G$4,0,10*ROW('Sanitation Data'!G84)),NA())</f>
        <v>#N/A</v>
      </c>
      <c r="AL90" s="98" t="e">
        <f ca="true">+IF(AND(ISNUMBER(OFFSET('Sanitation Data'!$G$6,0,10*ROW('Sanitation Data'!G84))),'Data Summary'!DA90="Yes"),OFFSET('Sanitation Data'!$G$6,0,10*ROW('Sanitation Data'!G84)),NA())</f>
        <v>#N/A</v>
      </c>
      <c r="AM90" s="98" t="e">
        <f ca="true">+IF(AND(ISNUMBER(OFFSET('Sanitation Data'!$G$10,0,10*ROW('Sanitation Data'!G84))),'Data Summary'!DB90="Yes"),OFFSET('Sanitation Data'!$G$10,0,10*ROW('Sanitation Data'!G84)),NA())</f>
        <v>#N/A</v>
      </c>
      <c r="AN90" s="98" t="e">
        <f ca="true">+IF(AND(ISNUMBER(OFFSET('Sanitation Data'!$G$11,0,10*ROW('Sanitation Data'!G84))),'Data Summary'!DC90="Yes"),OFFSET('Sanitation Data'!$G$11,0,10*ROW('Sanitation Data'!G84)),NA())</f>
        <v>#N/A</v>
      </c>
      <c r="AO90" s="98" t="e">
        <f ca="true">+IF(AND(ISNUMBER(OFFSET('Sanitation Data'!$G$12,0,10*ROW('Sanitation Data'!G84))),'Data Summary'!DD90="Yes"),OFFSET('Sanitation Data'!$G$12,0,10*ROW('Sanitation Data'!G84)),NA())</f>
        <v>#N/A</v>
      </c>
      <c r="AP90" s="98" t="e">
        <f ca="true">+IF(AND(ISNUMBER(OFFSET('Sanitation Data'!$H$4,0,10*ROW('Sanitation Data'!H84))),'Data Summary'!DE90="Yes"),100-OFFSET('Sanitation Data'!$H$4,0,10*ROW('Sanitation Data'!H84)),NA())</f>
        <v>#N/A</v>
      </c>
      <c r="AQ90" s="98" t="e">
        <f ca="true">+IF(AND(ISNUMBER(OFFSET('Sanitation Data'!$H$6,0,10*ROW('Sanitation Data'!H84))),'Data Summary'!DF90="Yes"),OFFSET('Sanitation Data'!$H$6,0,10*ROW('Sanitation Data'!H84)),NA())</f>
        <v>#N/A</v>
      </c>
      <c r="AR90" s="98" t="e">
        <f ca="true">+IF(AND(ISNUMBER(OFFSET('Sanitation Data'!$H$10,0,10*ROW('Sanitation Data'!H84))),'Data Summary'!DG90="Yes"),OFFSET('Sanitation Data'!$H$10,0,10*ROW('Sanitation Data'!H84)),NA())</f>
        <v>#N/A</v>
      </c>
      <c r="AS90" s="98" t="e">
        <f ca="true">+IF(AND(ISNUMBER(OFFSET('Sanitation Data'!$H$11,0,10*ROW('Sanitation Data'!H84))),'Data Summary'!DH90="Yes"),OFFSET('Sanitation Data'!$H$11,0,10*ROW('Sanitation Data'!H84)),NA())</f>
        <v>#N/A</v>
      </c>
      <c r="AT90" s="98" t="e">
        <f ca="true">+IF(AND(ISNUMBER(OFFSET('Sanitation Data'!$H$12,0,10*ROW('Sanitation Data'!H84))),'Data Summary'!DI90="Yes"),OFFSET('Sanitation Data'!$H$12,0,10*ROW('Sanitation Data'!H84)),NA())</f>
        <v>#N/A</v>
      </c>
      <c r="AU90" s="98" t="e">
        <f ca="true">+IF(AND(ISNUMBER(OFFSET('Sanitation Data'!$I$4,0,10*ROW('Sanitation Data'!I84))),'Data Summary'!DJ90="Yes"),100-OFFSET('Sanitation Data'!$I$4,0,10*ROW('Sanitation Data'!I84)),NA())</f>
        <v>#N/A</v>
      </c>
      <c r="AV90" s="98" t="e">
        <f ca="true">+IF(AND(ISNUMBER(OFFSET('Sanitation Data'!$I$6,0,10*ROW('Sanitation Data'!I84))),'Data Summary'!DK90="Yes"),OFFSET('Sanitation Data'!$I$6,0,10*ROW('Sanitation Data'!I84)),NA())</f>
        <v>#N/A</v>
      </c>
      <c r="AW90" s="98" t="e">
        <f ca="true">+IF(AND(ISNUMBER(OFFSET('Sanitation Data'!$I$10,0,10*ROW('Sanitation Data'!I84))),'Data Summary'!DL90="Yes"),OFFSET('Sanitation Data'!$I$10,0,10*ROW('Sanitation Data'!I84)),NA())</f>
        <v>#N/A</v>
      </c>
      <c r="AX90" s="98" t="e">
        <f ca="true">+IF(AND(ISNUMBER(OFFSET('Sanitation Data'!$I$11,0,10*ROW('Sanitation Data'!I84))),'Data Summary'!DM90="Yes"),OFFSET('Sanitation Data'!$I$11,0,10*ROW('Sanitation Data'!I84)),NA())</f>
        <v>#N/A</v>
      </c>
      <c r="AY90" s="98" t="e">
        <f ca="true">+IF(AND(ISNUMBER(OFFSET('Sanitation Data'!$I$12,0,10*ROW('Sanitation Data'!I84))),'Data Summary'!DN90="Yes"),OFFSET('Sanitation Data'!$I$12,0,10*ROW('Sanitation Data'!I84)),NA())</f>
        <v>#N/A</v>
      </c>
      <c r="AZ90" s="99" t="e">
        <f ca="true">+IF(AND(ISNUMBER(OFFSET('Hygiene Data'!$D$5,0,10*ROW('Hygiene Data'!D84))),'Data Summary'!DO90="Yes"),OFFSET('Hygiene Data'!$D$5,0,10*ROW('Hygiene Data'!D84)),NA())</f>
        <v>#N/A</v>
      </c>
      <c r="BA90" s="99" t="e">
        <f ca="true">+IF(AND(ISNUMBER(OFFSET('Hygiene Data'!$D$7,0,10*ROW('Hygiene Data'!D84))),'Data Summary'!DP90="Yes"),OFFSET('Hygiene Data'!$D$7,0,10*ROW('Hygiene Data'!D84)),NA())</f>
        <v>#N/A</v>
      </c>
      <c r="BB90" s="99" t="e">
        <f ca="true">+IF(AND(ISNUMBER(OFFSET('Hygiene Data'!$D$9,0,10*ROW('Hygiene Data'!D84))),'Data Summary'!DQ90="Yes"),OFFSET('Hygiene Data'!$D$9,0,10*ROW('Hygiene Data'!D84)),NA())</f>
        <v>#N/A</v>
      </c>
      <c r="BC90" s="99" t="e">
        <f ca="true">+IF(AND(ISNUMBER(OFFSET('Hygiene Data'!$E$5,0,10*ROW('Hygiene Data'!E84))),'Data Summary'!DR90="Yes"),OFFSET('Hygiene Data'!$E$5,0,10*ROW('Hygiene Data'!E84)),NA())</f>
        <v>#N/A</v>
      </c>
      <c r="BD90" s="99" t="e">
        <f ca="true">+IF(AND(ISNUMBER(OFFSET('Hygiene Data'!$E$7,0,10*ROW('Hygiene Data'!E84))),'Data Summary'!DS90="Yes"),OFFSET('Hygiene Data'!$E$7,0,10*ROW('Hygiene Data'!E84)),NA())</f>
        <v>#N/A</v>
      </c>
      <c r="BE90" s="99" t="e">
        <f ca="true">+IF(AND(ISNUMBER(OFFSET('Hygiene Data'!$E$9,0,10*ROW('Hygiene Data'!E84))),'Data Summary'!DT90="Yes"),OFFSET('Hygiene Data'!$E$9,0,10*ROW('Hygiene Data'!E84)),NA())</f>
        <v>#N/A</v>
      </c>
      <c r="BF90" s="99" t="e">
        <f ca="true">+IF(AND(ISNUMBER(OFFSET('Hygiene Data'!$F$5,0,10*ROW('Hygiene Data'!F84))),'Data Summary'!DU90="Yes"),OFFSET('Hygiene Data'!$F$5,0,10*ROW('Hygiene Data'!F84)),NA())</f>
        <v>#N/A</v>
      </c>
      <c r="BG90" s="99" t="e">
        <f ca="true">+IF(AND(ISNUMBER(OFFSET('Hygiene Data'!$F$7,0,10*ROW('Hygiene Data'!F84))),'Data Summary'!DV90="Yes"),OFFSET('Hygiene Data'!$F$7,0,10*ROW('Hygiene Data'!F84)),NA())</f>
        <v>#N/A</v>
      </c>
      <c r="BH90" s="99" t="e">
        <f ca="true">+IF(AND(ISNUMBER(OFFSET('Hygiene Data'!$F$9,0,10*ROW('Hygiene Data'!F84))),'Data Summary'!DW90="Yes"),OFFSET('Hygiene Data'!$F$9,0,10*ROW('Hygiene Data'!F84)),NA())</f>
        <v>#N/A</v>
      </c>
      <c r="BI90" s="99" t="e">
        <f ca="true">+IF(AND(ISNUMBER(OFFSET('Hygiene Data'!$G$5,0,10*ROW('Hygiene Data'!G84))),'Data Summary'!DX90="Yes"),OFFSET('Hygiene Data'!$G$5,0,10*ROW('Hygiene Data'!G84)),NA())</f>
        <v>#N/A</v>
      </c>
      <c r="BJ90" s="99" t="e">
        <f ca="true">+IF(AND(ISNUMBER(OFFSET('Hygiene Data'!$G$7,0,10*ROW('Hygiene Data'!G84))),'Data Summary'!DY90="Yes"),OFFSET('Hygiene Data'!$G$7,0,10*ROW('Hygiene Data'!G84)),NA())</f>
        <v>#N/A</v>
      </c>
      <c r="BK90" s="99" t="e">
        <f ca="true">+IF(AND(ISNUMBER(OFFSET('Hygiene Data'!$G$9,0,10*ROW('Hygiene Data'!G84))),'Data Summary'!DZ90="Yes"),OFFSET('Hygiene Data'!$G$9,0,10*ROW('Hygiene Data'!G84)),NA())</f>
        <v>#N/A</v>
      </c>
      <c r="BL90" s="99" t="e">
        <f ca="true">+IF(AND(ISNUMBER(OFFSET('Hygiene Data'!$H$5,0,10*ROW('Hygiene Data'!H84))),'Data Summary'!EA90="Yes"),OFFSET('Hygiene Data'!$H$5,0,10*ROW('Hygiene Data'!H84)),NA())</f>
        <v>#N/A</v>
      </c>
      <c r="BM90" s="99" t="e">
        <f ca="true">+IF(AND(ISNUMBER(OFFSET('Hygiene Data'!$H$7,0,10*ROW('Hygiene Data'!H84))),'Data Summary'!EB90="Yes"),OFFSET('Hygiene Data'!$H$7,0,10*ROW('Hygiene Data'!H84)),NA())</f>
        <v>#N/A</v>
      </c>
      <c r="BN90" s="99" t="e">
        <f ca="true">+IF(AND(ISNUMBER(OFFSET('Hygiene Data'!$H$9,0,10*ROW('Hygiene Data'!H84))),'Data Summary'!EC90="Yes"),OFFSET('Hygiene Data'!$H$9,0,10*ROW('Hygiene Data'!H84)),NA())</f>
        <v>#N/A</v>
      </c>
      <c r="BO90" s="99" t="e">
        <f ca="true">+IF(AND(ISNUMBER(OFFSET('Hygiene Data'!$I$5,0,10*ROW('Hygiene Data'!I84))),'Data Summary'!ED90="Yes"),OFFSET('Hygiene Data'!$I$5,0,10*ROW('Hygiene Data'!I84)),NA())</f>
        <v>#N/A</v>
      </c>
      <c r="BP90" s="99" t="e">
        <f ca="true">+IF(AND(ISNUMBER(OFFSET('Hygiene Data'!$I$7,0,10*ROW('Hygiene Data'!I84))),'Data Summary'!EE90="Yes"),OFFSET('Hygiene Data'!$I$7,0,10*ROW('Hygiene Data'!I84)),NA())</f>
        <v>#N/A</v>
      </c>
      <c r="BQ90" s="99" t="e">
        <f ca="true">+IF(AND(ISNUMBER(OFFSET('Hygiene Data'!$I$9,0,10*ROW('Hygiene Data'!I84))),'Data Summary'!EF90="Yes"),OFFSET('Hygiene Data'!$I$9,0,10*ROW('Hygiene Data'!I84)),NA())</f>
        <v>#N/A</v>
      </c>
    </row>
    <row xmlns:x14ac="http://schemas.microsoft.com/office/spreadsheetml/2009/9/ac" r="91" x14ac:dyDescent="0.2">
      <c r="A91" s="363" t="e">
        <f ca="true">+RIGHT('Data Summary'!A91,LEN('Data Summary'!A91)-9)</f>
        <v>#VALUE!</v>
      </c>
      <c r="B91" s="38" t="str">
        <f ca="true">+IF(ISTEXT('Data Summary'!B91),'Data Summary'!B91,"")</f>
        <v/>
      </c>
      <c r="C91" s="361" t="e">
        <f ca="true">+VALUE('Data Summary'!C91)</f>
        <v>#VALUE!</v>
      </c>
      <c r="D91" s="97" t="e">
        <f ca="true">+IF(AND(ISNUMBER(OFFSET('Water Data'!$D$4,0,10*ROW('Water Data'!D85))),'Data Summary'!BS91="Yes"),100-OFFSET('Water Data'!$D$4,0,10*ROW('Water Data'!D85)),NA())</f>
        <v>#N/A</v>
      </c>
      <c r="E91" s="97" t="e">
        <f ca="true">+IF(AND(ISNUMBER(OFFSET('Water Data'!$D$6,0,10*ROW('Water Data'!D85))),'Data Summary'!BT91="Yes"),OFFSET('Water Data'!$D$6,0,10*ROW('Water Data'!D85)),NA())</f>
        <v>#N/A</v>
      </c>
      <c r="F91" s="97" t="e">
        <f ca="true">+IF(AND(ISNUMBER(OFFSET('Water Data'!$D$9,0,10*ROW('Water Data'!D85))),'Data Summary'!BU91="Yes"),OFFSET('Water Data'!$D$9,0,10*ROW('Water Data'!D85)),NA())</f>
        <v>#N/A</v>
      </c>
      <c r="G91" s="97" t="e">
        <f ca="true">+IF(AND(ISNUMBER(OFFSET('Water Data'!$E$4,0,10*ROW('Water Data'!E85))),'Data Summary'!BV91="Yes"),100-OFFSET('Water Data'!$E$4,0,10*ROW('Water Data'!E85)),NA())</f>
        <v>#N/A</v>
      </c>
      <c r="H91" s="97" t="e">
        <f ca="true">+IF(AND(ISNUMBER(OFFSET('Water Data'!$E$6,0,10*ROW('Water Data'!E85))),'Data Summary'!BW91="Yes"),OFFSET('Water Data'!$E$6,0,10*ROW('Water Data'!E85)),NA())</f>
        <v>#N/A</v>
      </c>
      <c r="I91" s="97" t="e">
        <f ca="true">+IF(AND(ISNUMBER(OFFSET('Water Data'!$E$9,0,10*ROW('Water Data'!E85))),'Data Summary'!BX91="Yes"),OFFSET('Water Data'!$E$9,0,10*ROW('Water Data'!E85)),NA())</f>
        <v>#N/A</v>
      </c>
      <c r="J91" s="97" t="e">
        <f ca="true">+IF(AND(ISNUMBER(OFFSET('Water Data'!$F$4,0,10*ROW('Water Data'!F85))),'Data Summary'!BY91="Yes"),100-OFFSET('Water Data'!$F$4,0,10*ROW('Water Data'!F85)),NA())</f>
        <v>#N/A</v>
      </c>
      <c r="K91" s="97" t="e">
        <f ca="true">+IF(AND(ISNUMBER(OFFSET('Water Data'!$F$6,0,10*ROW('Water Data'!F85))),'Data Summary'!BZ91="Yes"),OFFSET('Water Data'!$F$6,0,10*ROW('Water Data'!F85)),NA())</f>
        <v>#N/A</v>
      </c>
      <c r="L91" s="97" t="e">
        <f ca="true">+IF(AND(ISNUMBER(OFFSET('Water Data'!$F$9,0,10*ROW('Water Data'!F85))),'Data Summary'!CA91="Yes"),OFFSET('Water Data'!$F$9,0,10*ROW('Water Data'!F85)),NA())</f>
        <v>#N/A</v>
      </c>
      <c r="M91" s="97" t="e">
        <f ca="true">+IF(AND(ISNUMBER(OFFSET('Water Data'!$G$4,0,10*ROW('Water Data'!G85))),'Data Summary'!CB91="Yes"),100-OFFSET('Water Data'!$G$4,0,10*ROW('Water Data'!G85)),NA())</f>
        <v>#N/A</v>
      </c>
      <c r="N91" s="97" t="e">
        <f ca="true">+IF(AND(ISNUMBER(OFFSET('Water Data'!$G$6,0,10*ROW('Water Data'!G85))),'Data Summary'!CC91="Yes"),OFFSET('Water Data'!$G$6,0,10*ROW('Water Data'!G85)),NA())</f>
        <v>#N/A</v>
      </c>
      <c r="O91" s="97" t="e">
        <f ca="true">+IF(AND(ISNUMBER(OFFSET('Water Data'!$G$9,0,10*ROW('Water Data'!G85))),'Data Summary'!CD91="Yes"),OFFSET('Water Data'!$G$9,0,10*ROW('Water Data'!G85)),NA())</f>
        <v>#N/A</v>
      </c>
      <c r="P91" s="97" t="e">
        <f ca="true">+IF(AND(ISNUMBER(OFFSET('Water Data'!$H$4,0,10*ROW('Water Data'!H85))),'Data Summary'!CE91="Yes"),100-OFFSET('Water Data'!$H$4,0,10*ROW('Water Data'!H85)),NA())</f>
        <v>#N/A</v>
      </c>
      <c r="Q91" s="97" t="e">
        <f ca="true">+IF(AND(ISNUMBER(OFFSET('Water Data'!$H$6,0,10*ROW('Water Data'!H85))),'Data Summary'!CF91="Yes"),OFFSET('Water Data'!$H$6,0,10*ROW('Water Data'!H85)),NA())</f>
        <v>#N/A</v>
      </c>
      <c r="R91" s="97" t="e">
        <f ca="true">+IF(AND(ISNUMBER(OFFSET('Water Data'!$H$9,0,10*ROW('Water Data'!H85))),'Data Summary'!CG91="Yes"),OFFSET('Water Data'!$H$9,0,10*ROW('Water Data'!H85)),NA())</f>
        <v>#N/A</v>
      </c>
      <c r="S91" s="97" t="e">
        <f ca="true">+IF(AND(ISNUMBER(OFFSET('Water Data'!$I$4,0,10*ROW('Water Data'!I85))),'Data Summary'!CH91="Yes"),100-OFFSET('Water Data'!$I$4,0,10*ROW('Water Data'!I85)),NA())</f>
        <v>#N/A</v>
      </c>
      <c r="T91" s="97" t="e">
        <f ca="true">+IF(AND(ISNUMBER(OFFSET('Water Data'!$I$6,0,10*ROW('Water Data'!I85))),'Data Summary'!CI91="Yes"),OFFSET('Water Data'!$I$6,0,10*ROW('Water Data'!I85)),NA())</f>
        <v>#N/A</v>
      </c>
      <c r="U91" s="97" t="e">
        <f ca="true">+IF(AND(ISNUMBER(OFFSET('Water Data'!$I$9,0,10*ROW('Water Data'!I85))),'Data Summary'!CJ91="Yes"),OFFSET('Water Data'!$I$9,0,10*ROW('Water Data'!I85)),NA())</f>
        <v>#N/A</v>
      </c>
      <c r="V91" s="98" t="e">
        <f ca="true">+IF(AND(ISNUMBER(OFFSET('Sanitation Data'!$D$4,0,10*ROW('Sanitation Data'!D85))),'Data Summary'!CK91="Yes"),100-OFFSET('Sanitation Data'!$D$4,0,10*ROW('Sanitation Data'!D85)),NA())</f>
        <v>#N/A</v>
      </c>
      <c r="W91" s="98" t="e">
        <f ca="true">+IF(AND(ISNUMBER(OFFSET('Sanitation Data'!$D$6,0,10*ROW('Sanitation Data'!D85))),'Data Summary'!CL91="Yes"),OFFSET('Sanitation Data'!$D$6,0,10*ROW('Sanitation Data'!D85)),NA())</f>
        <v>#N/A</v>
      </c>
      <c r="X91" s="98" t="e">
        <f ca="true">+IF(AND(ISNUMBER(OFFSET('Sanitation Data'!$D$10,0,10*ROW('Sanitation Data'!D85))),'Data Summary'!CM91="Yes"),OFFSET('Sanitation Data'!$D$10,0,10*ROW('Sanitation Data'!D85)),NA())</f>
        <v>#N/A</v>
      </c>
      <c r="Y91" s="98" t="e">
        <f ca="true">+IF(AND(ISNUMBER(OFFSET('Sanitation Data'!$D$11,0,10*ROW('Sanitation Data'!D85))),'Data Summary'!CN91="Yes"),OFFSET('Sanitation Data'!$D$11,0,10*ROW('Sanitation Data'!D85)),NA())</f>
        <v>#N/A</v>
      </c>
      <c r="Z91" s="98" t="e">
        <f ca="true">+IF(AND(ISNUMBER(OFFSET('Sanitation Data'!$D$12,0,10*ROW('Sanitation Data'!D85))),'Data Summary'!CO91="Yes"),OFFSET('Sanitation Data'!$D$12,0,10*ROW('Sanitation Data'!D85)),NA())</f>
        <v>#N/A</v>
      </c>
      <c r="AA91" s="98" t="e">
        <f ca="true">+IF(AND(ISNUMBER(OFFSET('Sanitation Data'!$E$4,0,10*ROW('Sanitation Data'!E85))),'Data Summary'!CP91="Yes"),100-OFFSET('Sanitation Data'!$E$4,0,10*ROW('Sanitation Data'!E85)),NA())</f>
        <v>#N/A</v>
      </c>
      <c r="AB91" s="98" t="e">
        <f ca="true">+IF(AND(ISNUMBER(OFFSET('Sanitation Data'!$E$6,0,10*ROW('Sanitation Data'!E85))),'Data Summary'!CQ91="Yes"),OFFSET('Sanitation Data'!$E$6,0,10*ROW('Sanitation Data'!E85)),NA())</f>
        <v>#N/A</v>
      </c>
      <c r="AC91" s="98" t="e">
        <f ca="true">+IF(AND(ISNUMBER(OFFSET('Sanitation Data'!$E$10,0,10*ROW('Sanitation Data'!E85))),'Data Summary'!CR91="Yes"),OFFSET('Sanitation Data'!$E$10,0,10*ROW('Sanitation Data'!E85)),NA())</f>
        <v>#N/A</v>
      </c>
      <c r="AD91" s="98" t="e">
        <f ca="true">+IF(AND(ISNUMBER(OFFSET('Sanitation Data'!$E$11,0,10*ROW('Sanitation Data'!E85))),'Data Summary'!CS91="Yes"),OFFSET('Sanitation Data'!$E$11,0,10*ROW('Sanitation Data'!E85)),NA())</f>
        <v>#N/A</v>
      </c>
      <c r="AE91" s="98" t="e">
        <f ca="true">+IF(AND(ISNUMBER(OFFSET('Sanitation Data'!$E$12,0,10*ROW('Sanitation Data'!E85))),'Data Summary'!CT91="Yes"),OFFSET('Sanitation Data'!$E$12,0,10*ROW('Sanitation Data'!E85)),NA())</f>
        <v>#N/A</v>
      </c>
      <c r="AF91" s="98" t="e">
        <f ca="true">+IF(AND(ISNUMBER(OFFSET('Sanitation Data'!$F$4,0,10*ROW('Sanitation Data'!F85))),'Data Summary'!CU91="Yes"),100-OFFSET('Sanitation Data'!$F$4,0,10*ROW('Sanitation Data'!F85)),NA())</f>
        <v>#N/A</v>
      </c>
      <c r="AG91" s="98" t="e">
        <f ca="true">+IF(AND(ISNUMBER(OFFSET('Sanitation Data'!$F$6,0,10*ROW('Sanitation Data'!F85))),'Data Summary'!CV91="Yes"),OFFSET('Sanitation Data'!$F$6,0,10*ROW('Sanitation Data'!F85)),NA())</f>
        <v>#N/A</v>
      </c>
      <c r="AH91" s="98" t="e">
        <f ca="true">+IF(AND(ISNUMBER(OFFSET('Sanitation Data'!$F$10,0,10*ROW('Sanitation Data'!F85))),'Data Summary'!CW91="Yes"),OFFSET('Sanitation Data'!$F$10,0,10*ROW('Sanitation Data'!F85)),NA())</f>
        <v>#N/A</v>
      </c>
      <c r="AI91" s="98" t="e">
        <f ca="true">+IF(AND(ISNUMBER(OFFSET('Sanitation Data'!$F$11,0,10*ROW('Sanitation Data'!F85))),'Data Summary'!CX91="Yes"),OFFSET('Sanitation Data'!$F$11,0,10*ROW('Sanitation Data'!F85)),NA())</f>
        <v>#N/A</v>
      </c>
      <c r="AJ91" s="98" t="e">
        <f ca="true">+IF(AND(ISNUMBER(OFFSET('Sanitation Data'!$F$12,0,10*ROW('Sanitation Data'!F85))),'Data Summary'!CY91="Yes"),OFFSET('Sanitation Data'!$F$12,0,10*ROW('Sanitation Data'!F85)),NA())</f>
        <v>#N/A</v>
      </c>
      <c r="AK91" s="98" t="e">
        <f ca="true">+IF(AND(ISNUMBER(OFFSET('Sanitation Data'!$G$4,0,10*ROW('Sanitation Data'!G85))),'Data Summary'!CZ91="Yes"),100-OFFSET('Sanitation Data'!$G$4,0,10*ROW('Sanitation Data'!G85)),NA())</f>
        <v>#N/A</v>
      </c>
      <c r="AL91" s="98" t="e">
        <f ca="true">+IF(AND(ISNUMBER(OFFSET('Sanitation Data'!$G$6,0,10*ROW('Sanitation Data'!G85))),'Data Summary'!DA91="Yes"),OFFSET('Sanitation Data'!$G$6,0,10*ROW('Sanitation Data'!G85)),NA())</f>
        <v>#N/A</v>
      </c>
      <c r="AM91" s="98" t="e">
        <f ca="true">+IF(AND(ISNUMBER(OFFSET('Sanitation Data'!$G$10,0,10*ROW('Sanitation Data'!G85))),'Data Summary'!DB91="Yes"),OFFSET('Sanitation Data'!$G$10,0,10*ROW('Sanitation Data'!G85)),NA())</f>
        <v>#N/A</v>
      </c>
      <c r="AN91" s="98" t="e">
        <f ca="true">+IF(AND(ISNUMBER(OFFSET('Sanitation Data'!$G$11,0,10*ROW('Sanitation Data'!G85))),'Data Summary'!DC91="Yes"),OFFSET('Sanitation Data'!$G$11,0,10*ROW('Sanitation Data'!G85)),NA())</f>
        <v>#N/A</v>
      </c>
      <c r="AO91" s="98" t="e">
        <f ca="true">+IF(AND(ISNUMBER(OFFSET('Sanitation Data'!$G$12,0,10*ROW('Sanitation Data'!G85))),'Data Summary'!DD91="Yes"),OFFSET('Sanitation Data'!$G$12,0,10*ROW('Sanitation Data'!G85)),NA())</f>
        <v>#N/A</v>
      </c>
      <c r="AP91" s="98" t="e">
        <f ca="true">+IF(AND(ISNUMBER(OFFSET('Sanitation Data'!$H$4,0,10*ROW('Sanitation Data'!H85))),'Data Summary'!DE91="Yes"),100-OFFSET('Sanitation Data'!$H$4,0,10*ROW('Sanitation Data'!H85)),NA())</f>
        <v>#N/A</v>
      </c>
      <c r="AQ91" s="98" t="e">
        <f ca="true">+IF(AND(ISNUMBER(OFFSET('Sanitation Data'!$H$6,0,10*ROW('Sanitation Data'!H85))),'Data Summary'!DF91="Yes"),OFFSET('Sanitation Data'!$H$6,0,10*ROW('Sanitation Data'!H85)),NA())</f>
        <v>#N/A</v>
      </c>
      <c r="AR91" s="98" t="e">
        <f ca="true">+IF(AND(ISNUMBER(OFFSET('Sanitation Data'!$H$10,0,10*ROW('Sanitation Data'!H85))),'Data Summary'!DG91="Yes"),OFFSET('Sanitation Data'!$H$10,0,10*ROW('Sanitation Data'!H85)),NA())</f>
        <v>#N/A</v>
      </c>
      <c r="AS91" s="98" t="e">
        <f ca="true">+IF(AND(ISNUMBER(OFFSET('Sanitation Data'!$H$11,0,10*ROW('Sanitation Data'!H85))),'Data Summary'!DH91="Yes"),OFFSET('Sanitation Data'!$H$11,0,10*ROW('Sanitation Data'!H85)),NA())</f>
        <v>#N/A</v>
      </c>
      <c r="AT91" s="98" t="e">
        <f ca="true">+IF(AND(ISNUMBER(OFFSET('Sanitation Data'!$H$12,0,10*ROW('Sanitation Data'!H85))),'Data Summary'!DI91="Yes"),OFFSET('Sanitation Data'!$H$12,0,10*ROW('Sanitation Data'!H85)),NA())</f>
        <v>#N/A</v>
      </c>
      <c r="AU91" s="98" t="e">
        <f ca="true">+IF(AND(ISNUMBER(OFFSET('Sanitation Data'!$I$4,0,10*ROW('Sanitation Data'!I85))),'Data Summary'!DJ91="Yes"),100-OFFSET('Sanitation Data'!$I$4,0,10*ROW('Sanitation Data'!I85)),NA())</f>
        <v>#N/A</v>
      </c>
      <c r="AV91" s="98" t="e">
        <f ca="true">+IF(AND(ISNUMBER(OFFSET('Sanitation Data'!$I$6,0,10*ROW('Sanitation Data'!I85))),'Data Summary'!DK91="Yes"),OFFSET('Sanitation Data'!$I$6,0,10*ROW('Sanitation Data'!I85)),NA())</f>
        <v>#N/A</v>
      </c>
      <c r="AW91" s="98" t="e">
        <f ca="true">+IF(AND(ISNUMBER(OFFSET('Sanitation Data'!$I$10,0,10*ROW('Sanitation Data'!I85))),'Data Summary'!DL91="Yes"),OFFSET('Sanitation Data'!$I$10,0,10*ROW('Sanitation Data'!I85)),NA())</f>
        <v>#N/A</v>
      </c>
      <c r="AX91" s="98" t="e">
        <f ca="true">+IF(AND(ISNUMBER(OFFSET('Sanitation Data'!$I$11,0,10*ROW('Sanitation Data'!I85))),'Data Summary'!DM91="Yes"),OFFSET('Sanitation Data'!$I$11,0,10*ROW('Sanitation Data'!I85)),NA())</f>
        <v>#N/A</v>
      </c>
      <c r="AY91" s="98" t="e">
        <f ca="true">+IF(AND(ISNUMBER(OFFSET('Sanitation Data'!$I$12,0,10*ROW('Sanitation Data'!I85))),'Data Summary'!DN91="Yes"),OFFSET('Sanitation Data'!$I$12,0,10*ROW('Sanitation Data'!I85)),NA())</f>
        <v>#N/A</v>
      </c>
      <c r="AZ91" s="99" t="e">
        <f ca="true">+IF(AND(ISNUMBER(OFFSET('Hygiene Data'!$D$5,0,10*ROW('Hygiene Data'!D85))),'Data Summary'!DO91="Yes"),OFFSET('Hygiene Data'!$D$5,0,10*ROW('Hygiene Data'!D85)),NA())</f>
        <v>#N/A</v>
      </c>
      <c r="BA91" s="99" t="e">
        <f ca="true">+IF(AND(ISNUMBER(OFFSET('Hygiene Data'!$D$7,0,10*ROW('Hygiene Data'!D85))),'Data Summary'!DP91="Yes"),OFFSET('Hygiene Data'!$D$7,0,10*ROW('Hygiene Data'!D85)),NA())</f>
        <v>#N/A</v>
      </c>
      <c r="BB91" s="99" t="e">
        <f ca="true">+IF(AND(ISNUMBER(OFFSET('Hygiene Data'!$D$9,0,10*ROW('Hygiene Data'!D85))),'Data Summary'!DQ91="Yes"),OFFSET('Hygiene Data'!$D$9,0,10*ROW('Hygiene Data'!D85)),NA())</f>
        <v>#N/A</v>
      </c>
      <c r="BC91" s="99" t="e">
        <f ca="true">+IF(AND(ISNUMBER(OFFSET('Hygiene Data'!$E$5,0,10*ROW('Hygiene Data'!E85))),'Data Summary'!DR91="Yes"),OFFSET('Hygiene Data'!$E$5,0,10*ROW('Hygiene Data'!E85)),NA())</f>
        <v>#N/A</v>
      </c>
      <c r="BD91" s="99" t="e">
        <f ca="true">+IF(AND(ISNUMBER(OFFSET('Hygiene Data'!$E$7,0,10*ROW('Hygiene Data'!E85))),'Data Summary'!DS91="Yes"),OFFSET('Hygiene Data'!$E$7,0,10*ROW('Hygiene Data'!E85)),NA())</f>
        <v>#N/A</v>
      </c>
      <c r="BE91" s="99" t="e">
        <f ca="true">+IF(AND(ISNUMBER(OFFSET('Hygiene Data'!$E$9,0,10*ROW('Hygiene Data'!E85))),'Data Summary'!DT91="Yes"),OFFSET('Hygiene Data'!$E$9,0,10*ROW('Hygiene Data'!E85)),NA())</f>
        <v>#N/A</v>
      </c>
      <c r="BF91" s="99" t="e">
        <f ca="true">+IF(AND(ISNUMBER(OFFSET('Hygiene Data'!$F$5,0,10*ROW('Hygiene Data'!F85))),'Data Summary'!DU91="Yes"),OFFSET('Hygiene Data'!$F$5,0,10*ROW('Hygiene Data'!F85)),NA())</f>
        <v>#N/A</v>
      </c>
      <c r="BG91" s="99" t="e">
        <f ca="true">+IF(AND(ISNUMBER(OFFSET('Hygiene Data'!$F$7,0,10*ROW('Hygiene Data'!F85))),'Data Summary'!DV91="Yes"),OFFSET('Hygiene Data'!$F$7,0,10*ROW('Hygiene Data'!F85)),NA())</f>
        <v>#N/A</v>
      </c>
      <c r="BH91" s="99" t="e">
        <f ca="true">+IF(AND(ISNUMBER(OFFSET('Hygiene Data'!$F$9,0,10*ROW('Hygiene Data'!F85))),'Data Summary'!DW91="Yes"),OFFSET('Hygiene Data'!$F$9,0,10*ROW('Hygiene Data'!F85)),NA())</f>
        <v>#N/A</v>
      </c>
      <c r="BI91" s="99" t="e">
        <f ca="true">+IF(AND(ISNUMBER(OFFSET('Hygiene Data'!$G$5,0,10*ROW('Hygiene Data'!G85))),'Data Summary'!DX91="Yes"),OFFSET('Hygiene Data'!$G$5,0,10*ROW('Hygiene Data'!G85)),NA())</f>
        <v>#N/A</v>
      </c>
      <c r="BJ91" s="99" t="e">
        <f ca="true">+IF(AND(ISNUMBER(OFFSET('Hygiene Data'!$G$7,0,10*ROW('Hygiene Data'!G85))),'Data Summary'!DY91="Yes"),OFFSET('Hygiene Data'!$G$7,0,10*ROW('Hygiene Data'!G85)),NA())</f>
        <v>#N/A</v>
      </c>
      <c r="BK91" s="99" t="e">
        <f ca="true">+IF(AND(ISNUMBER(OFFSET('Hygiene Data'!$G$9,0,10*ROW('Hygiene Data'!G85))),'Data Summary'!DZ91="Yes"),OFFSET('Hygiene Data'!$G$9,0,10*ROW('Hygiene Data'!G85)),NA())</f>
        <v>#N/A</v>
      </c>
      <c r="BL91" s="99" t="e">
        <f ca="true">+IF(AND(ISNUMBER(OFFSET('Hygiene Data'!$H$5,0,10*ROW('Hygiene Data'!H85))),'Data Summary'!EA91="Yes"),OFFSET('Hygiene Data'!$H$5,0,10*ROW('Hygiene Data'!H85)),NA())</f>
        <v>#N/A</v>
      </c>
      <c r="BM91" s="99" t="e">
        <f ca="true">+IF(AND(ISNUMBER(OFFSET('Hygiene Data'!$H$7,0,10*ROW('Hygiene Data'!H85))),'Data Summary'!EB91="Yes"),OFFSET('Hygiene Data'!$H$7,0,10*ROW('Hygiene Data'!H85)),NA())</f>
        <v>#N/A</v>
      </c>
      <c r="BN91" s="99" t="e">
        <f ca="true">+IF(AND(ISNUMBER(OFFSET('Hygiene Data'!$H$9,0,10*ROW('Hygiene Data'!H85))),'Data Summary'!EC91="Yes"),OFFSET('Hygiene Data'!$H$9,0,10*ROW('Hygiene Data'!H85)),NA())</f>
        <v>#N/A</v>
      </c>
      <c r="BO91" s="99" t="e">
        <f ca="true">+IF(AND(ISNUMBER(OFFSET('Hygiene Data'!$I$5,0,10*ROW('Hygiene Data'!I85))),'Data Summary'!ED91="Yes"),OFFSET('Hygiene Data'!$I$5,0,10*ROW('Hygiene Data'!I85)),NA())</f>
        <v>#N/A</v>
      </c>
      <c r="BP91" s="99" t="e">
        <f ca="true">+IF(AND(ISNUMBER(OFFSET('Hygiene Data'!$I$7,0,10*ROW('Hygiene Data'!I85))),'Data Summary'!EE91="Yes"),OFFSET('Hygiene Data'!$I$7,0,10*ROW('Hygiene Data'!I85)),NA())</f>
        <v>#N/A</v>
      </c>
      <c r="BQ91" s="99" t="e">
        <f ca="true">+IF(AND(ISNUMBER(OFFSET('Hygiene Data'!$I$9,0,10*ROW('Hygiene Data'!I85))),'Data Summary'!EF91="Yes"),OFFSET('Hygiene Data'!$I$9,0,10*ROW('Hygiene Data'!I85)),NA())</f>
        <v>#N/A</v>
      </c>
    </row>
    <row xmlns:x14ac="http://schemas.microsoft.com/office/spreadsheetml/2009/9/ac" r="92" x14ac:dyDescent="0.2">
      <c r="A92" s="363" t="e">
        <f ca="true">+RIGHT('Data Summary'!A92,LEN('Data Summary'!A92)-9)</f>
        <v>#VALUE!</v>
      </c>
      <c r="B92" s="38" t="str">
        <f ca="true">+IF(ISTEXT('Data Summary'!B92),'Data Summary'!B92,"")</f>
        <v/>
      </c>
      <c r="C92" s="361" t="e">
        <f ca="true">+VALUE('Data Summary'!C92)</f>
        <v>#VALUE!</v>
      </c>
      <c r="D92" s="97" t="e">
        <f ca="true">+IF(AND(ISNUMBER(OFFSET('Water Data'!$D$4,0,10*ROW('Water Data'!D86))),'Data Summary'!BS92="Yes"),100-OFFSET('Water Data'!$D$4,0,10*ROW('Water Data'!D86)),NA())</f>
        <v>#N/A</v>
      </c>
      <c r="E92" s="97" t="e">
        <f ca="true">+IF(AND(ISNUMBER(OFFSET('Water Data'!$D$6,0,10*ROW('Water Data'!D86))),'Data Summary'!BT92="Yes"),OFFSET('Water Data'!$D$6,0,10*ROW('Water Data'!D86)),NA())</f>
        <v>#N/A</v>
      </c>
      <c r="F92" s="97" t="e">
        <f ca="true">+IF(AND(ISNUMBER(OFFSET('Water Data'!$D$9,0,10*ROW('Water Data'!D86))),'Data Summary'!BU92="Yes"),OFFSET('Water Data'!$D$9,0,10*ROW('Water Data'!D86)),NA())</f>
        <v>#N/A</v>
      </c>
      <c r="G92" s="97" t="e">
        <f ca="true">+IF(AND(ISNUMBER(OFFSET('Water Data'!$E$4,0,10*ROW('Water Data'!E86))),'Data Summary'!BV92="Yes"),100-OFFSET('Water Data'!$E$4,0,10*ROW('Water Data'!E86)),NA())</f>
        <v>#N/A</v>
      </c>
      <c r="H92" s="97" t="e">
        <f ca="true">+IF(AND(ISNUMBER(OFFSET('Water Data'!$E$6,0,10*ROW('Water Data'!E86))),'Data Summary'!BW92="Yes"),OFFSET('Water Data'!$E$6,0,10*ROW('Water Data'!E86)),NA())</f>
        <v>#N/A</v>
      </c>
      <c r="I92" s="97" t="e">
        <f ca="true">+IF(AND(ISNUMBER(OFFSET('Water Data'!$E$9,0,10*ROW('Water Data'!E86))),'Data Summary'!BX92="Yes"),OFFSET('Water Data'!$E$9,0,10*ROW('Water Data'!E86)),NA())</f>
        <v>#N/A</v>
      </c>
      <c r="J92" s="97" t="e">
        <f ca="true">+IF(AND(ISNUMBER(OFFSET('Water Data'!$F$4,0,10*ROW('Water Data'!F86))),'Data Summary'!BY92="Yes"),100-OFFSET('Water Data'!$F$4,0,10*ROW('Water Data'!F86)),NA())</f>
        <v>#N/A</v>
      </c>
      <c r="K92" s="97" t="e">
        <f ca="true">+IF(AND(ISNUMBER(OFFSET('Water Data'!$F$6,0,10*ROW('Water Data'!F86))),'Data Summary'!BZ92="Yes"),OFFSET('Water Data'!$F$6,0,10*ROW('Water Data'!F86)),NA())</f>
        <v>#N/A</v>
      </c>
      <c r="L92" s="97" t="e">
        <f ca="true">+IF(AND(ISNUMBER(OFFSET('Water Data'!$F$9,0,10*ROW('Water Data'!F86))),'Data Summary'!CA92="Yes"),OFFSET('Water Data'!$F$9,0,10*ROW('Water Data'!F86)),NA())</f>
        <v>#N/A</v>
      </c>
      <c r="M92" s="97" t="e">
        <f ca="true">+IF(AND(ISNUMBER(OFFSET('Water Data'!$G$4,0,10*ROW('Water Data'!G86))),'Data Summary'!CB92="Yes"),100-OFFSET('Water Data'!$G$4,0,10*ROW('Water Data'!G86)),NA())</f>
        <v>#N/A</v>
      </c>
      <c r="N92" s="97" t="e">
        <f ca="true">+IF(AND(ISNUMBER(OFFSET('Water Data'!$G$6,0,10*ROW('Water Data'!G86))),'Data Summary'!CC92="Yes"),OFFSET('Water Data'!$G$6,0,10*ROW('Water Data'!G86)),NA())</f>
        <v>#N/A</v>
      </c>
      <c r="O92" s="97" t="e">
        <f ca="true">+IF(AND(ISNUMBER(OFFSET('Water Data'!$G$9,0,10*ROW('Water Data'!G86))),'Data Summary'!CD92="Yes"),OFFSET('Water Data'!$G$9,0,10*ROW('Water Data'!G86)),NA())</f>
        <v>#N/A</v>
      </c>
      <c r="P92" s="97" t="e">
        <f ca="true">+IF(AND(ISNUMBER(OFFSET('Water Data'!$H$4,0,10*ROW('Water Data'!H86))),'Data Summary'!CE92="Yes"),100-OFFSET('Water Data'!$H$4,0,10*ROW('Water Data'!H86)),NA())</f>
        <v>#N/A</v>
      </c>
      <c r="Q92" s="97" t="e">
        <f ca="true">+IF(AND(ISNUMBER(OFFSET('Water Data'!$H$6,0,10*ROW('Water Data'!H86))),'Data Summary'!CF92="Yes"),OFFSET('Water Data'!$H$6,0,10*ROW('Water Data'!H86)),NA())</f>
        <v>#N/A</v>
      </c>
      <c r="R92" s="97" t="e">
        <f ca="true">+IF(AND(ISNUMBER(OFFSET('Water Data'!$H$9,0,10*ROW('Water Data'!H86))),'Data Summary'!CG92="Yes"),OFFSET('Water Data'!$H$9,0,10*ROW('Water Data'!H86)),NA())</f>
        <v>#N/A</v>
      </c>
      <c r="S92" s="97" t="e">
        <f ca="true">+IF(AND(ISNUMBER(OFFSET('Water Data'!$I$4,0,10*ROW('Water Data'!I86))),'Data Summary'!CH92="Yes"),100-OFFSET('Water Data'!$I$4,0,10*ROW('Water Data'!I86)),NA())</f>
        <v>#N/A</v>
      </c>
      <c r="T92" s="97" t="e">
        <f ca="true">+IF(AND(ISNUMBER(OFFSET('Water Data'!$I$6,0,10*ROW('Water Data'!I86))),'Data Summary'!CI92="Yes"),OFFSET('Water Data'!$I$6,0,10*ROW('Water Data'!I86)),NA())</f>
        <v>#N/A</v>
      </c>
      <c r="U92" s="97" t="e">
        <f ca="true">+IF(AND(ISNUMBER(OFFSET('Water Data'!$I$9,0,10*ROW('Water Data'!I86))),'Data Summary'!CJ92="Yes"),OFFSET('Water Data'!$I$9,0,10*ROW('Water Data'!I86)),NA())</f>
        <v>#N/A</v>
      </c>
      <c r="V92" s="98" t="e">
        <f ca="true">+IF(AND(ISNUMBER(OFFSET('Sanitation Data'!$D$4,0,10*ROW('Sanitation Data'!D86))),'Data Summary'!CK92="Yes"),100-OFFSET('Sanitation Data'!$D$4,0,10*ROW('Sanitation Data'!D86)),NA())</f>
        <v>#N/A</v>
      </c>
      <c r="W92" s="98" t="e">
        <f ca="true">+IF(AND(ISNUMBER(OFFSET('Sanitation Data'!$D$6,0,10*ROW('Sanitation Data'!D86))),'Data Summary'!CL92="Yes"),OFFSET('Sanitation Data'!$D$6,0,10*ROW('Sanitation Data'!D86)),NA())</f>
        <v>#N/A</v>
      </c>
      <c r="X92" s="98" t="e">
        <f ca="true">+IF(AND(ISNUMBER(OFFSET('Sanitation Data'!$D$10,0,10*ROW('Sanitation Data'!D86))),'Data Summary'!CM92="Yes"),OFFSET('Sanitation Data'!$D$10,0,10*ROW('Sanitation Data'!D86)),NA())</f>
        <v>#N/A</v>
      </c>
      <c r="Y92" s="98" t="e">
        <f ca="true">+IF(AND(ISNUMBER(OFFSET('Sanitation Data'!$D$11,0,10*ROW('Sanitation Data'!D86))),'Data Summary'!CN92="Yes"),OFFSET('Sanitation Data'!$D$11,0,10*ROW('Sanitation Data'!D86)),NA())</f>
        <v>#N/A</v>
      </c>
      <c r="Z92" s="98" t="e">
        <f ca="true">+IF(AND(ISNUMBER(OFFSET('Sanitation Data'!$D$12,0,10*ROW('Sanitation Data'!D86))),'Data Summary'!CO92="Yes"),OFFSET('Sanitation Data'!$D$12,0,10*ROW('Sanitation Data'!D86)),NA())</f>
        <v>#N/A</v>
      </c>
      <c r="AA92" s="98" t="e">
        <f ca="true">+IF(AND(ISNUMBER(OFFSET('Sanitation Data'!$E$4,0,10*ROW('Sanitation Data'!E86))),'Data Summary'!CP92="Yes"),100-OFFSET('Sanitation Data'!$E$4,0,10*ROW('Sanitation Data'!E86)),NA())</f>
        <v>#N/A</v>
      </c>
      <c r="AB92" s="98" t="e">
        <f ca="true">+IF(AND(ISNUMBER(OFFSET('Sanitation Data'!$E$6,0,10*ROW('Sanitation Data'!E86))),'Data Summary'!CQ92="Yes"),OFFSET('Sanitation Data'!$E$6,0,10*ROW('Sanitation Data'!E86)),NA())</f>
        <v>#N/A</v>
      </c>
      <c r="AC92" s="98" t="e">
        <f ca="true">+IF(AND(ISNUMBER(OFFSET('Sanitation Data'!$E$10,0,10*ROW('Sanitation Data'!E86))),'Data Summary'!CR92="Yes"),OFFSET('Sanitation Data'!$E$10,0,10*ROW('Sanitation Data'!E86)),NA())</f>
        <v>#N/A</v>
      </c>
      <c r="AD92" s="98" t="e">
        <f ca="true">+IF(AND(ISNUMBER(OFFSET('Sanitation Data'!$E$11,0,10*ROW('Sanitation Data'!E86))),'Data Summary'!CS92="Yes"),OFFSET('Sanitation Data'!$E$11,0,10*ROW('Sanitation Data'!E86)),NA())</f>
        <v>#N/A</v>
      </c>
      <c r="AE92" s="98" t="e">
        <f ca="true">+IF(AND(ISNUMBER(OFFSET('Sanitation Data'!$E$12,0,10*ROW('Sanitation Data'!E86))),'Data Summary'!CT92="Yes"),OFFSET('Sanitation Data'!$E$12,0,10*ROW('Sanitation Data'!E86)),NA())</f>
        <v>#N/A</v>
      </c>
      <c r="AF92" s="98" t="e">
        <f ca="true">+IF(AND(ISNUMBER(OFFSET('Sanitation Data'!$F$4,0,10*ROW('Sanitation Data'!F86))),'Data Summary'!CU92="Yes"),100-OFFSET('Sanitation Data'!$F$4,0,10*ROW('Sanitation Data'!F86)),NA())</f>
        <v>#N/A</v>
      </c>
      <c r="AG92" s="98" t="e">
        <f ca="true">+IF(AND(ISNUMBER(OFFSET('Sanitation Data'!$F$6,0,10*ROW('Sanitation Data'!F86))),'Data Summary'!CV92="Yes"),OFFSET('Sanitation Data'!$F$6,0,10*ROW('Sanitation Data'!F86)),NA())</f>
        <v>#N/A</v>
      </c>
      <c r="AH92" s="98" t="e">
        <f ca="true">+IF(AND(ISNUMBER(OFFSET('Sanitation Data'!$F$10,0,10*ROW('Sanitation Data'!F86))),'Data Summary'!CW92="Yes"),OFFSET('Sanitation Data'!$F$10,0,10*ROW('Sanitation Data'!F86)),NA())</f>
        <v>#N/A</v>
      </c>
      <c r="AI92" s="98" t="e">
        <f ca="true">+IF(AND(ISNUMBER(OFFSET('Sanitation Data'!$F$11,0,10*ROW('Sanitation Data'!F86))),'Data Summary'!CX92="Yes"),OFFSET('Sanitation Data'!$F$11,0,10*ROW('Sanitation Data'!F86)),NA())</f>
        <v>#N/A</v>
      </c>
      <c r="AJ92" s="98" t="e">
        <f ca="true">+IF(AND(ISNUMBER(OFFSET('Sanitation Data'!$F$12,0,10*ROW('Sanitation Data'!F86))),'Data Summary'!CY92="Yes"),OFFSET('Sanitation Data'!$F$12,0,10*ROW('Sanitation Data'!F86)),NA())</f>
        <v>#N/A</v>
      </c>
      <c r="AK92" s="98" t="e">
        <f ca="true">+IF(AND(ISNUMBER(OFFSET('Sanitation Data'!$G$4,0,10*ROW('Sanitation Data'!G86))),'Data Summary'!CZ92="Yes"),100-OFFSET('Sanitation Data'!$G$4,0,10*ROW('Sanitation Data'!G86)),NA())</f>
        <v>#N/A</v>
      </c>
      <c r="AL92" s="98" t="e">
        <f ca="true">+IF(AND(ISNUMBER(OFFSET('Sanitation Data'!$G$6,0,10*ROW('Sanitation Data'!G86))),'Data Summary'!DA92="Yes"),OFFSET('Sanitation Data'!$G$6,0,10*ROW('Sanitation Data'!G86)),NA())</f>
        <v>#N/A</v>
      </c>
      <c r="AM92" s="98" t="e">
        <f ca="true">+IF(AND(ISNUMBER(OFFSET('Sanitation Data'!$G$10,0,10*ROW('Sanitation Data'!G86))),'Data Summary'!DB92="Yes"),OFFSET('Sanitation Data'!$G$10,0,10*ROW('Sanitation Data'!G86)),NA())</f>
        <v>#N/A</v>
      </c>
      <c r="AN92" s="98" t="e">
        <f ca="true">+IF(AND(ISNUMBER(OFFSET('Sanitation Data'!$G$11,0,10*ROW('Sanitation Data'!G86))),'Data Summary'!DC92="Yes"),OFFSET('Sanitation Data'!$G$11,0,10*ROW('Sanitation Data'!G86)),NA())</f>
        <v>#N/A</v>
      </c>
      <c r="AO92" s="98" t="e">
        <f ca="true">+IF(AND(ISNUMBER(OFFSET('Sanitation Data'!$G$12,0,10*ROW('Sanitation Data'!G86))),'Data Summary'!DD92="Yes"),OFFSET('Sanitation Data'!$G$12,0,10*ROW('Sanitation Data'!G86)),NA())</f>
        <v>#N/A</v>
      </c>
      <c r="AP92" s="98" t="e">
        <f ca="true">+IF(AND(ISNUMBER(OFFSET('Sanitation Data'!$H$4,0,10*ROW('Sanitation Data'!H86))),'Data Summary'!DE92="Yes"),100-OFFSET('Sanitation Data'!$H$4,0,10*ROW('Sanitation Data'!H86)),NA())</f>
        <v>#N/A</v>
      </c>
      <c r="AQ92" s="98" t="e">
        <f ca="true">+IF(AND(ISNUMBER(OFFSET('Sanitation Data'!$H$6,0,10*ROW('Sanitation Data'!H86))),'Data Summary'!DF92="Yes"),OFFSET('Sanitation Data'!$H$6,0,10*ROW('Sanitation Data'!H86)),NA())</f>
        <v>#N/A</v>
      </c>
      <c r="AR92" s="98" t="e">
        <f ca="true">+IF(AND(ISNUMBER(OFFSET('Sanitation Data'!$H$10,0,10*ROW('Sanitation Data'!H86))),'Data Summary'!DG92="Yes"),OFFSET('Sanitation Data'!$H$10,0,10*ROW('Sanitation Data'!H86)),NA())</f>
        <v>#N/A</v>
      </c>
      <c r="AS92" s="98" t="e">
        <f ca="true">+IF(AND(ISNUMBER(OFFSET('Sanitation Data'!$H$11,0,10*ROW('Sanitation Data'!H86))),'Data Summary'!DH92="Yes"),OFFSET('Sanitation Data'!$H$11,0,10*ROW('Sanitation Data'!H86)),NA())</f>
        <v>#N/A</v>
      </c>
      <c r="AT92" s="98" t="e">
        <f ca="true">+IF(AND(ISNUMBER(OFFSET('Sanitation Data'!$H$12,0,10*ROW('Sanitation Data'!H86))),'Data Summary'!DI92="Yes"),OFFSET('Sanitation Data'!$H$12,0,10*ROW('Sanitation Data'!H86)),NA())</f>
        <v>#N/A</v>
      </c>
      <c r="AU92" s="98" t="e">
        <f ca="true">+IF(AND(ISNUMBER(OFFSET('Sanitation Data'!$I$4,0,10*ROW('Sanitation Data'!I86))),'Data Summary'!DJ92="Yes"),100-OFFSET('Sanitation Data'!$I$4,0,10*ROW('Sanitation Data'!I86)),NA())</f>
        <v>#N/A</v>
      </c>
      <c r="AV92" s="98" t="e">
        <f ca="true">+IF(AND(ISNUMBER(OFFSET('Sanitation Data'!$I$6,0,10*ROW('Sanitation Data'!I86))),'Data Summary'!DK92="Yes"),OFFSET('Sanitation Data'!$I$6,0,10*ROW('Sanitation Data'!I86)),NA())</f>
        <v>#N/A</v>
      </c>
      <c r="AW92" s="98" t="e">
        <f ca="true">+IF(AND(ISNUMBER(OFFSET('Sanitation Data'!$I$10,0,10*ROW('Sanitation Data'!I86))),'Data Summary'!DL92="Yes"),OFFSET('Sanitation Data'!$I$10,0,10*ROW('Sanitation Data'!I86)),NA())</f>
        <v>#N/A</v>
      </c>
      <c r="AX92" s="98" t="e">
        <f ca="true">+IF(AND(ISNUMBER(OFFSET('Sanitation Data'!$I$11,0,10*ROW('Sanitation Data'!I86))),'Data Summary'!DM92="Yes"),OFFSET('Sanitation Data'!$I$11,0,10*ROW('Sanitation Data'!I86)),NA())</f>
        <v>#N/A</v>
      </c>
      <c r="AY92" s="98" t="e">
        <f ca="true">+IF(AND(ISNUMBER(OFFSET('Sanitation Data'!$I$12,0,10*ROW('Sanitation Data'!I86))),'Data Summary'!DN92="Yes"),OFFSET('Sanitation Data'!$I$12,0,10*ROW('Sanitation Data'!I86)),NA())</f>
        <v>#N/A</v>
      </c>
      <c r="AZ92" s="99" t="e">
        <f ca="true">+IF(AND(ISNUMBER(OFFSET('Hygiene Data'!$D$5,0,10*ROW('Hygiene Data'!D86))),'Data Summary'!DO92="Yes"),OFFSET('Hygiene Data'!$D$5,0,10*ROW('Hygiene Data'!D86)),NA())</f>
        <v>#N/A</v>
      </c>
      <c r="BA92" s="99" t="e">
        <f ca="true">+IF(AND(ISNUMBER(OFFSET('Hygiene Data'!$D$7,0,10*ROW('Hygiene Data'!D86))),'Data Summary'!DP92="Yes"),OFFSET('Hygiene Data'!$D$7,0,10*ROW('Hygiene Data'!D86)),NA())</f>
        <v>#N/A</v>
      </c>
      <c r="BB92" s="99" t="e">
        <f ca="true">+IF(AND(ISNUMBER(OFFSET('Hygiene Data'!$D$9,0,10*ROW('Hygiene Data'!D86))),'Data Summary'!DQ92="Yes"),OFFSET('Hygiene Data'!$D$9,0,10*ROW('Hygiene Data'!D86)),NA())</f>
        <v>#N/A</v>
      </c>
      <c r="BC92" s="99" t="e">
        <f ca="true">+IF(AND(ISNUMBER(OFFSET('Hygiene Data'!$E$5,0,10*ROW('Hygiene Data'!E86))),'Data Summary'!DR92="Yes"),OFFSET('Hygiene Data'!$E$5,0,10*ROW('Hygiene Data'!E86)),NA())</f>
        <v>#N/A</v>
      </c>
      <c r="BD92" s="99" t="e">
        <f ca="true">+IF(AND(ISNUMBER(OFFSET('Hygiene Data'!$E$7,0,10*ROW('Hygiene Data'!E86))),'Data Summary'!DS92="Yes"),OFFSET('Hygiene Data'!$E$7,0,10*ROW('Hygiene Data'!E86)),NA())</f>
        <v>#N/A</v>
      </c>
      <c r="BE92" s="99" t="e">
        <f ca="true">+IF(AND(ISNUMBER(OFFSET('Hygiene Data'!$E$9,0,10*ROW('Hygiene Data'!E86))),'Data Summary'!DT92="Yes"),OFFSET('Hygiene Data'!$E$9,0,10*ROW('Hygiene Data'!E86)),NA())</f>
        <v>#N/A</v>
      </c>
      <c r="BF92" s="99" t="e">
        <f ca="true">+IF(AND(ISNUMBER(OFFSET('Hygiene Data'!$F$5,0,10*ROW('Hygiene Data'!F86))),'Data Summary'!DU92="Yes"),OFFSET('Hygiene Data'!$F$5,0,10*ROW('Hygiene Data'!F86)),NA())</f>
        <v>#N/A</v>
      </c>
      <c r="BG92" s="99" t="e">
        <f ca="true">+IF(AND(ISNUMBER(OFFSET('Hygiene Data'!$F$7,0,10*ROW('Hygiene Data'!F86))),'Data Summary'!DV92="Yes"),OFFSET('Hygiene Data'!$F$7,0,10*ROW('Hygiene Data'!F86)),NA())</f>
        <v>#N/A</v>
      </c>
      <c r="BH92" s="99" t="e">
        <f ca="true">+IF(AND(ISNUMBER(OFFSET('Hygiene Data'!$F$9,0,10*ROW('Hygiene Data'!F86))),'Data Summary'!DW92="Yes"),OFFSET('Hygiene Data'!$F$9,0,10*ROW('Hygiene Data'!F86)),NA())</f>
        <v>#N/A</v>
      </c>
      <c r="BI92" s="99" t="e">
        <f ca="true">+IF(AND(ISNUMBER(OFFSET('Hygiene Data'!$G$5,0,10*ROW('Hygiene Data'!G86))),'Data Summary'!DX92="Yes"),OFFSET('Hygiene Data'!$G$5,0,10*ROW('Hygiene Data'!G86)),NA())</f>
        <v>#N/A</v>
      </c>
      <c r="BJ92" s="99" t="e">
        <f ca="true">+IF(AND(ISNUMBER(OFFSET('Hygiene Data'!$G$7,0,10*ROW('Hygiene Data'!G86))),'Data Summary'!DY92="Yes"),OFFSET('Hygiene Data'!$G$7,0,10*ROW('Hygiene Data'!G86)),NA())</f>
        <v>#N/A</v>
      </c>
      <c r="BK92" s="99" t="e">
        <f ca="true">+IF(AND(ISNUMBER(OFFSET('Hygiene Data'!$G$9,0,10*ROW('Hygiene Data'!G86))),'Data Summary'!DZ92="Yes"),OFFSET('Hygiene Data'!$G$9,0,10*ROW('Hygiene Data'!G86)),NA())</f>
        <v>#N/A</v>
      </c>
      <c r="BL92" s="99" t="e">
        <f ca="true">+IF(AND(ISNUMBER(OFFSET('Hygiene Data'!$H$5,0,10*ROW('Hygiene Data'!H86))),'Data Summary'!EA92="Yes"),OFFSET('Hygiene Data'!$H$5,0,10*ROW('Hygiene Data'!H86)),NA())</f>
        <v>#N/A</v>
      </c>
      <c r="BM92" s="99" t="e">
        <f ca="true">+IF(AND(ISNUMBER(OFFSET('Hygiene Data'!$H$7,0,10*ROW('Hygiene Data'!H86))),'Data Summary'!EB92="Yes"),OFFSET('Hygiene Data'!$H$7,0,10*ROW('Hygiene Data'!H86)),NA())</f>
        <v>#N/A</v>
      </c>
      <c r="BN92" s="99" t="e">
        <f ca="true">+IF(AND(ISNUMBER(OFFSET('Hygiene Data'!$H$9,0,10*ROW('Hygiene Data'!H86))),'Data Summary'!EC92="Yes"),OFFSET('Hygiene Data'!$H$9,0,10*ROW('Hygiene Data'!H86)),NA())</f>
        <v>#N/A</v>
      </c>
      <c r="BO92" s="99" t="e">
        <f ca="true">+IF(AND(ISNUMBER(OFFSET('Hygiene Data'!$I$5,0,10*ROW('Hygiene Data'!I86))),'Data Summary'!ED92="Yes"),OFFSET('Hygiene Data'!$I$5,0,10*ROW('Hygiene Data'!I86)),NA())</f>
        <v>#N/A</v>
      </c>
      <c r="BP92" s="99" t="e">
        <f ca="true">+IF(AND(ISNUMBER(OFFSET('Hygiene Data'!$I$7,0,10*ROW('Hygiene Data'!I86))),'Data Summary'!EE92="Yes"),OFFSET('Hygiene Data'!$I$7,0,10*ROW('Hygiene Data'!I86)),NA())</f>
        <v>#N/A</v>
      </c>
      <c r="BQ92" s="99" t="e">
        <f ca="true">+IF(AND(ISNUMBER(OFFSET('Hygiene Data'!$I$9,0,10*ROW('Hygiene Data'!I86))),'Data Summary'!EF92="Yes"),OFFSET('Hygiene Data'!$I$9,0,10*ROW('Hygiene Data'!I86)),NA())</f>
        <v>#N/A</v>
      </c>
    </row>
    <row xmlns:x14ac="http://schemas.microsoft.com/office/spreadsheetml/2009/9/ac" r="93" x14ac:dyDescent="0.2">
      <c r="A93" s="363" t="e">
        <f ca="true">+RIGHT('Data Summary'!A93,LEN('Data Summary'!A93)-9)</f>
        <v>#VALUE!</v>
      </c>
      <c r="B93" s="38" t="str">
        <f ca="true">+IF(ISTEXT('Data Summary'!B93),'Data Summary'!B93,"")</f>
        <v/>
      </c>
      <c r="C93" s="361" t="e">
        <f ca="true">+VALUE('Data Summary'!C93)</f>
        <v>#VALUE!</v>
      </c>
      <c r="D93" s="97" t="e">
        <f ca="true">+IF(AND(ISNUMBER(OFFSET('Water Data'!$D$4,0,10*ROW('Water Data'!D87))),'Data Summary'!BS93="Yes"),100-OFFSET('Water Data'!$D$4,0,10*ROW('Water Data'!D87)),NA())</f>
        <v>#N/A</v>
      </c>
      <c r="E93" s="97" t="e">
        <f ca="true">+IF(AND(ISNUMBER(OFFSET('Water Data'!$D$6,0,10*ROW('Water Data'!D87))),'Data Summary'!BT93="Yes"),OFFSET('Water Data'!$D$6,0,10*ROW('Water Data'!D87)),NA())</f>
        <v>#N/A</v>
      </c>
      <c r="F93" s="97" t="e">
        <f ca="true">+IF(AND(ISNUMBER(OFFSET('Water Data'!$D$9,0,10*ROW('Water Data'!D87))),'Data Summary'!BU93="Yes"),OFFSET('Water Data'!$D$9,0,10*ROW('Water Data'!D87)),NA())</f>
        <v>#N/A</v>
      </c>
      <c r="G93" s="97" t="e">
        <f ca="true">+IF(AND(ISNUMBER(OFFSET('Water Data'!$E$4,0,10*ROW('Water Data'!E87))),'Data Summary'!BV93="Yes"),100-OFFSET('Water Data'!$E$4,0,10*ROW('Water Data'!E87)),NA())</f>
        <v>#N/A</v>
      </c>
      <c r="H93" s="97" t="e">
        <f ca="true">+IF(AND(ISNUMBER(OFFSET('Water Data'!$E$6,0,10*ROW('Water Data'!E87))),'Data Summary'!BW93="Yes"),OFFSET('Water Data'!$E$6,0,10*ROW('Water Data'!E87)),NA())</f>
        <v>#N/A</v>
      </c>
      <c r="I93" s="97" t="e">
        <f ca="true">+IF(AND(ISNUMBER(OFFSET('Water Data'!$E$9,0,10*ROW('Water Data'!E87))),'Data Summary'!BX93="Yes"),OFFSET('Water Data'!$E$9,0,10*ROW('Water Data'!E87)),NA())</f>
        <v>#N/A</v>
      </c>
      <c r="J93" s="97" t="e">
        <f ca="true">+IF(AND(ISNUMBER(OFFSET('Water Data'!$F$4,0,10*ROW('Water Data'!F87))),'Data Summary'!BY93="Yes"),100-OFFSET('Water Data'!$F$4,0,10*ROW('Water Data'!F87)),NA())</f>
        <v>#N/A</v>
      </c>
      <c r="K93" s="97" t="e">
        <f ca="true">+IF(AND(ISNUMBER(OFFSET('Water Data'!$F$6,0,10*ROW('Water Data'!F87))),'Data Summary'!BZ93="Yes"),OFFSET('Water Data'!$F$6,0,10*ROW('Water Data'!F87)),NA())</f>
        <v>#N/A</v>
      </c>
      <c r="L93" s="97" t="e">
        <f ca="true">+IF(AND(ISNUMBER(OFFSET('Water Data'!$F$9,0,10*ROW('Water Data'!F87))),'Data Summary'!CA93="Yes"),OFFSET('Water Data'!$F$9,0,10*ROW('Water Data'!F87)),NA())</f>
        <v>#N/A</v>
      </c>
      <c r="M93" s="97" t="e">
        <f ca="true">+IF(AND(ISNUMBER(OFFSET('Water Data'!$G$4,0,10*ROW('Water Data'!G87))),'Data Summary'!CB93="Yes"),100-OFFSET('Water Data'!$G$4,0,10*ROW('Water Data'!G87)),NA())</f>
        <v>#N/A</v>
      </c>
      <c r="N93" s="97" t="e">
        <f ca="true">+IF(AND(ISNUMBER(OFFSET('Water Data'!$G$6,0,10*ROW('Water Data'!G87))),'Data Summary'!CC93="Yes"),OFFSET('Water Data'!$G$6,0,10*ROW('Water Data'!G87)),NA())</f>
        <v>#N/A</v>
      </c>
      <c r="O93" s="97" t="e">
        <f ca="true">+IF(AND(ISNUMBER(OFFSET('Water Data'!$G$9,0,10*ROW('Water Data'!G87))),'Data Summary'!CD93="Yes"),OFFSET('Water Data'!$G$9,0,10*ROW('Water Data'!G87)),NA())</f>
        <v>#N/A</v>
      </c>
      <c r="P93" s="97" t="e">
        <f ca="true">+IF(AND(ISNUMBER(OFFSET('Water Data'!$H$4,0,10*ROW('Water Data'!H87))),'Data Summary'!CE93="Yes"),100-OFFSET('Water Data'!$H$4,0,10*ROW('Water Data'!H87)),NA())</f>
        <v>#N/A</v>
      </c>
      <c r="Q93" s="97" t="e">
        <f ca="true">+IF(AND(ISNUMBER(OFFSET('Water Data'!$H$6,0,10*ROW('Water Data'!H87))),'Data Summary'!CF93="Yes"),OFFSET('Water Data'!$H$6,0,10*ROW('Water Data'!H87)),NA())</f>
        <v>#N/A</v>
      </c>
      <c r="R93" s="97" t="e">
        <f ca="true">+IF(AND(ISNUMBER(OFFSET('Water Data'!$H$9,0,10*ROW('Water Data'!H87))),'Data Summary'!CG93="Yes"),OFFSET('Water Data'!$H$9,0,10*ROW('Water Data'!H87)),NA())</f>
        <v>#N/A</v>
      </c>
      <c r="S93" s="97" t="e">
        <f ca="true">+IF(AND(ISNUMBER(OFFSET('Water Data'!$I$4,0,10*ROW('Water Data'!I87))),'Data Summary'!CH93="Yes"),100-OFFSET('Water Data'!$I$4,0,10*ROW('Water Data'!I87)),NA())</f>
        <v>#N/A</v>
      </c>
      <c r="T93" s="97" t="e">
        <f ca="true">+IF(AND(ISNUMBER(OFFSET('Water Data'!$I$6,0,10*ROW('Water Data'!I87))),'Data Summary'!CI93="Yes"),OFFSET('Water Data'!$I$6,0,10*ROW('Water Data'!I87)),NA())</f>
        <v>#N/A</v>
      </c>
      <c r="U93" s="97" t="e">
        <f ca="true">+IF(AND(ISNUMBER(OFFSET('Water Data'!$I$9,0,10*ROW('Water Data'!I87))),'Data Summary'!CJ93="Yes"),OFFSET('Water Data'!$I$9,0,10*ROW('Water Data'!I87)),NA())</f>
        <v>#N/A</v>
      </c>
      <c r="V93" s="98" t="e">
        <f ca="true">+IF(AND(ISNUMBER(OFFSET('Sanitation Data'!$D$4,0,10*ROW('Sanitation Data'!D87))),'Data Summary'!CK93="Yes"),100-OFFSET('Sanitation Data'!$D$4,0,10*ROW('Sanitation Data'!D87)),NA())</f>
        <v>#N/A</v>
      </c>
      <c r="W93" s="98" t="e">
        <f ca="true">+IF(AND(ISNUMBER(OFFSET('Sanitation Data'!$D$6,0,10*ROW('Sanitation Data'!D87))),'Data Summary'!CL93="Yes"),OFFSET('Sanitation Data'!$D$6,0,10*ROW('Sanitation Data'!D87)),NA())</f>
        <v>#N/A</v>
      </c>
      <c r="X93" s="98" t="e">
        <f ca="true">+IF(AND(ISNUMBER(OFFSET('Sanitation Data'!$D$10,0,10*ROW('Sanitation Data'!D87))),'Data Summary'!CM93="Yes"),OFFSET('Sanitation Data'!$D$10,0,10*ROW('Sanitation Data'!D87)),NA())</f>
        <v>#N/A</v>
      </c>
      <c r="Y93" s="98" t="e">
        <f ca="true">+IF(AND(ISNUMBER(OFFSET('Sanitation Data'!$D$11,0,10*ROW('Sanitation Data'!D87))),'Data Summary'!CN93="Yes"),OFFSET('Sanitation Data'!$D$11,0,10*ROW('Sanitation Data'!D87)),NA())</f>
        <v>#N/A</v>
      </c>
      <c r="Z93" s="98" t="e">
        <f ca="true">+IF(AND(ISNUMBER(OFFSET('Sanitation Data'!$D$12,0,10*ROW('Sanitation Data'!D87))),'Data Summary'!CO93="Yes"),OFFSET('Sanitation Data'!$D$12,0,10*ROW('Sanitation Data'!D87)),NA())</f>
        <v>#N/A</v>
      </c>
      <c r="AA93" s="98" t="e">
        <f ca="true">+IF(AND(ISNUMBER(OFFSET('Sanitation Data'!$E$4,0,10*ROW('Sanitation Data'!E87))),'Data Summary'!CP93="Yes"),100-OFFSET('Sanitation Data'!$E$4,0,10*ROW('Sanitation Data'!E87)),NA())</f>
        <v>#N/A</v>
      </c>
      <c r="AB93" s="98" t="e">
        <f ca="true">+IF(AND(ISNUMBER(OFFSET('Sanitation Data'!$E$6,0,10*ROW('Sanitation Data'!E87))),'Data Summary'!CQ93="Yes"),OFFSET('Sanitation Data'!$E$6,0,10*ROW('Sanitation Data'!E87)),NA())</f>
        <v>#N/A</v>
      </c>
      <c r="AC93" s="98" t="e">
        <f ca="true">+IF(AND(ISNUMBER(OFFSET('Sanitation Data'!$E$10,0,10*ROW('Sanitation Data'!E87))),'Data Summary'!CR93="Yes"),OFFSET('Sanitation Data'!$E$10,0,10*ROW('Sanitation Data'!E87)),NA())</f>
        <v>#N/A</v>
      </c>
      <c r="AD93" s="98" t="e">
        <f ca="true">+IF(AND(ISNUMBER(OFFSET('Sanitation Data'!$E$11,0,10*ROW('Sanitation Data'!E87))),'Data Summary'!CS93="Yes"),OFFSET('Sanitation Data'!$E$11,0,10*ROW('Sanitation Data'!E87)),NA())</f>
        <v>#N/A</v>
      </c>
      <c r="AE93" s="98" t="e">
        <f ca="true">+IF(AND(ISNUMBER(OFFSET('Sanitation Data'!$E$12,0,10*ROW('Sanitation Data'!E87))),'Data Summary'!CT93="Yes"),OFFSET('Sanitation Data'!$E$12,0,10*ROW('Sanitation Data'!E87)),NA())</f>
        <v>#N/A</v>
      </c>
      <c r="AF93" s="98" t="e">
        <f ca="true">+IF(AND(ISNUMBER(OFFSET('Sanitation Data'!$F$4,0,10*ROW('Sanitation Data'!F87))),'Data Summary'!CU93="Yes"),100-OFFSET('Sanitation Data'!$F$4,0,10*ROW('Sanitation Data'!F87)),NA())</f>
        <v>#N/A</v>
      </c>
      <c r="AG93" s="98" t="e">
        <f ca="true">+IF(AND(ISNUMBER(OFFSET('Sanitation Data'!$F$6,0,10*ROW('Sanitation Data'!F87))),'Data Summary'!CV93="Yes"),OFFSET('Sanitation Data'!$F$6,0,10*ROW('Sanitation Data'!F87)),NA())</f>
        <v>#N/A</v>
      </c>
      <c r="AH93" s="98" t="e">
        <f ca="true">+IF(AND(ISNUMBER(OFFSET('Sanitation Data'!$F$10,0,10*ROW('Sanitation Data'!F87))),'Data Summary'!CW93="Yes"),OFFSET('Sanitation Data'!$F$10,0,10*ROW('Sanitation Data'!F87)),NA())</f>
        <v>#N/A</v>
      </c>
      <c r="AI93" s="98" t="e">
        <f ca="true">+IF(AND(ISNUMBER(OFFSET('Sanitation Data'!$F$11,0,10*ROW('Sanitation Data'!F87))),'Data Summary'!CX93="Yes"),OFFSET('Sanitation Data'!$F$11,0,10*ROW('Sanitation Data'!F87)),NA())</f>
        <v>#N/A</v>
      </c>
      <c r="AJ93" s="98" t="e">
        <f ca="true">+IF(AND(ISNUMBER(OFFSET('Sanitation Data'!$F$12,0,10*ROW('Sanitation Data'!F87))),'Data Summary'!CY93="Yes"),OFFSET('Sanitation Data'!$F$12,0,10*ROW('Sanitation Data'!F87)),NA())</f>
        <v>#N/A</v>
      </c>
      <c r="AK93" s="98" t="e">
        <f ca="true">+IF(AND(ISNUMBER(OFFSET('Sanitation Data'!$G$4,0,10*ROW('Sanitation Data'!G87))),'Data Summary'!CZ93="Yes"),100-OFFSET('Sanitation Data'!$G$4,0,10*ROW('Sanitation Data'!G87)),NA())</f>
        <v>#N/A</v>
      </c>
      <c r="AL93" s="98" t="e">
        <f ca="true">+IF(AND(ISNUMBER(OFFSET('Sanitation Data'!$G$6,0,10*ROW('Sanitation Data'!G87))),'Data Summary'!DA93="Yes"),OFFSET('Sanitation Data'!$G$6,0,10*ROW('Sanitation Data'!G87)),NA())</f>
        <v>#N/A</v>
      </c>
      <c r="AM93" s="98" t="e">
        <f ca="true">+IF(AND(ISNUMBER(OFFSET('Sanitation Data'!$G$10,0,10*ROW('Sanitation Data'!G87))),'Data Summary'!DB93="Yes"),OFFSET('Sanitation Data'!$G$10,0,10*ROW('Sanitation Data'!G87)),NA())</f>
        <v>#N/A</v>
      </c>
      <c r="AN93" s="98" t="e">
        <f ca="true">+IF(AND(ISNUMBER(OFFSET('Sanitation Data'!$G$11,0,10*ROW('Sanitation Data'!G87))),'Data Summary'!DC93="Yes"),OFFSET('Sanitation Data'!$G$11,0,10*ROW('Sanitation Data'!G87)),NA())</f>
        <v>#N/A</v>
      </c>
      <c r="AO93" s="98" t="e">
        <f ca="true">+IF(AND(ISNUMBER(OFFSET('Sanitation Data'!$G$12,0,10*ROW('Sanitation Data'!G87))),'Data Summary'!DD93="Yes"),OFFSET('Sanitation Data'!$G$12,0,10*ROW('Sanitation Data'!G87)),NA())</f>
        <v>#N/A</v>
      </c>
      <c r="AP93" s="98" t="e">
        <f ca="true">+IF(AND(ISNUMBER(OFFSET('Sanitation Data'!$H$4,0,10*ROW('Sanitation Data'!H87))),'Data Summary'!DE93="Yes"),100-OFFSET('Sanitation Data'!$H$4,0,10*ROW('Sanitation Data'!H87)),NA())</f>
        <v>#N/A</v>
      </c>
      <c r="AQ93" s="98" t="e">
        <f ca="true">+IF(AND(ISNUMBER(OFFSET('Sanitation Data'!$H$6,0,10*ROW('Sanitation Data'!H87))),'Data Summary'!DF93="Yes"),OFFSET('Sanitation Data'!$H$6,0,10*ROW('Sanitation Data'!H87)),NA())</f>
        <v>#N/A</v>
      </c>
      <c r="AR93" s="98" t="e">
        <f ca="true">+IF(AND(ISNUMBER(OFFSET('Sanitation Data'!$H$10,0,10*ROW('Sanitation Data'!H87))),'Data Summary'!DG93="Yes"),OFFSET('Sanitation Data'!$H$10,0,10*ROW('Sanitation Data'!H87)),NA())</f>
        <v>#N/A</v>
      </c>
      <c r="AS93" s="98" t="e">
        <f ca="true">+IF(AND(ISNUMBER(OFFSET('Sanitation Data'!$H$11,0,10*ROW('Sanitation Data'!H87))),'Data Summary'!DH93="Yes"),OFFSET('Sanitation Data'!$H$11,0,10*ROW('Sanitation Data'!H87)),NA())</f>
        <v>#N/A</v>
      </c>
      <c r="AT93" s="98" t="e">
        <f ca="true">+IF(AND(ISNUMBER(OFFSET('Sanitation Data'!$H$12,0,10*ROW('Sanitation Data'!H87))),'Data Summary'!DI93="Yes"),OFFSET('Sanitation Data'!$H$12,0,10*ROW('Sanitation Data'!H87)),NA())</f>
        <v>#N/A</v>
      </c>
      <c r="AU93" s="98" t="e">
        <f ca="true">+IF(AND(ISNUMBER(OFFSET('Sanitation Data'!$I$4,0,10*ROW('Sanitation Data'!I87))),'Data Summary'!DJ93="Yes"),100-OFFSET('Sanitation Data'!$I$4,0,10*ROW('Sanitation Data'!I87)),NA())</f>
        <v>#N/A</v>
      </c>
      <c r="AV93" s="98" t="e">
        <f ca="true">+IF(AND(ISNUMBER(OFFSET('Sanitation Data'!$I$6,0,10*ROW('Sanitation Data'!I87))),'Data Summary'!DK93="Yes"),OFFSET('Sanitation Data'!$I$6,0,10*ROW('Sanitation Data'!I87)),NA())</f>
        <v>#N/A</v>
      </c>
      <c r="AW93" s="98" t="e">
        <f ca="true">+IF(AND(ISNUMBER(OFFSET('Sanitation Data'!$I$10,0,10*ROW('Sanitation Data'!I87))),'Data Summary'!DL93="Yes"),OFFSET('Sanitation Data'!$I$10,0,10*ROW('Sanitation Data'!I87)),NA())</f>
        <v>#N/A</v>
      </c>
      <c r="AX93" s="98" t="e">
        <f ca="true">+IF(AND(ISNUMBER(OFFSET('Sanitation Data'!$I$11,0,10*ROW('Sanitation Data'!I87))),'Data Summary'!DM93="Yes"),OFFSET('Sanitation Data'!$I$11,0,10*ROW('Sanitation Data'!I87)),NA())</f>
        <v>#N/A</v>
      </c>
      <c r="AY93" s="98" t="e">
        <f ca="true">+IF(AND(ISNUMBER(OFFSET('Sanitation Data'!$I$12,0,10*ROW('Sanitation Data'!I87))),'Data Summary'!DN93="Yes"),OFFSET('Sanitation Data'!$I$12,0,10*ROW('Sanitation Data'!I87)),NA())</f>
        <v>#N/A</v>
      </c>
      <c r="AZ93" s="99" t="e">
        <f ca="true">+IF(AND(ISNUMBER(OFFSET('Hygiene Data'!$D$5,0,10*ROW('Hygiene Data'!D87))),'Data Summary'!DO93="Yes"),OFFSET('Hygiene Data'!$D$5,0,10*ROW('Hygiene Data'!D87)),NA())</f>
        <v>#N/A</v>
      </c>
      <c r="BA93" s="99" t="e">
        <f ca="true">+IF(AND(ISNUMBER(OFFSET('Hygiene Data'!$D$7,0,10*ROW('Hygiene Data'!D87))),'Data Summary'!DP93="Yes"),OFFSET('Hygiene Data'!$D$7,0,10*ROW('Hygiene Data'!D87)),NA())</f>
        <v>#N/A</v>
      </c>
      <c r="BB93" s="99" t="e">
        <f ca="true">+IF(AND(ISNUMBER(OFFSET('Hygiene Data'!$D$9,0,10*ROW('Hygiene Data'!D87))),'Data Summary'!DQ93="Yes"),OFFSET('Hygiene Data'!$D$9,0,10*ROW('Hygiene Data'!D87)),NA())</f>
        <v>#N/A</v>
      </c>
      <c r="BC93" s="99" t="e">
        <f ca="true">+IF(AND(ISNUMBER(OFFSET('Hygiene Data'!$E$5,0,10*ROW('Hygiene Data'!E87))),'Data Summary'!DR93="Yes"),OFFSET('Hygiene Data'!$E$5,0,10*ROW('Hygiene Data'!E87)),NA())</f>
        <v>#N/A</v>
      </c>
      <c r="BD93" s="99" t="e">
        <f ca="true">+IF(AND(ISNUMBER(OFFSET('Hygiene Data'!$E$7,0,10*ROW('Hygiene Data'!E87))),'Data Summary'!DS93="Yes"),OFFSET('Hygiene Data'!$E$7,0,10*ROW('Hygiene Data'!E87)),NA())</f>
        <v>#N/A</v>
      </c>
      <c r="BE93" s="99" t="e">
        <f ca="true">+IF(AND(ISNUMBER(OFFSET('Hygiene Data'!$E$9,0,10*ROW('Hygiene Data'!E87))),'Data Summary'!DT93="Yes"),OFFSET('Hygiene Data'!$E$9,0,10*ROW('Hygiene Data'!E87)),NA())</f>
        <v>#N/A</v>
      </c>
      <c r="BF93" s="99" t="e">
        <f ca="true">+IF(AND(ISNUMBER(OFFSET('Hygiene Data'!$F$5,0,10*ROW('Hygiene Data'!F87))),'Data Summary'!DU93="Yes"),OFFSET('Hygiene Data'!$F$5,0,10*ROW('Hygiene Data'!F87)),NA())</f>
        <v>#N/A</v>
      </c>
      <c r="BG93" s="99" t="e">
        <f ca="true">+IF(AND(ISNUMBER(OFFSET('Hygiene Data'!$F$7,0,10*ROW('Hygiene Data'!F87))),'Data Summary'!DV93="Yes"),OFFSET('Hygiene Data'!$F$7,0,10*ROW('Hygiene Data'!F87)),NA())</f>
        <v>#N/A</v>
      </c>
      <c r="BH93" s="99" t="e">
        <f ca="true">+IF(AND(ISNUMBER(OFFSET('Hygiene Data'!$F$9,0,10*ROW('Hygiene Data'!F87))),'Data Summary'!DW93="Yes"),OFFSET('Hygiene Data'!$F$9,0,10*ROW('Hygiene Data'!F87)),NA())</f>
        <v>#N/A</v>
      </c>
      <c r="BI93" s="99" t="e">
        <f ca="true">+IF(AND(ISNUMBER(OFFSET('Hygiene Data'!$G$5,0,10*ROW('Hygiene Data'!G87))),'Data Summary'!DX93="Yes"),OFFSET('Hygiene Data'!$G$5,0,10*ROW('Hygiene Data'!G87)),NA())</f>
        <v>#N/A</v>
      </c>
      <c r="BJ93" s="99" t="e">
        <f ca="true">+IF(AND(ISNUMBER(OFFSET('Hygiene Data'!$G$7,0,10*ROW('Hygiene Data'!G87))),'Data Summary'!DY93="Yes"),OFFSET('Hygiene Data'!$G$7,0,10*ROW('Hygiene Data'!G87)),NA())</f>
        <v>#N/A</v>
      </c>
      <c r="BK93" s="99" t="e">
        <f ca="true">+IF(AND(ISNUMBER(OFFSET('Hygiene Data'!$G$9,0,10*ROW('Hygiene Data'!G87))),'Data Summary'!DZ93="Yes"),OFFSET('Hygiene Data'!$G$9,0,10*ROW('Hygiene Data'!G87)),NA())</f>
        <v>#N/A</v>
      </c>
      <c r="BL93" s="99" t="e">
        <f ca="true">+IF(AND(ISNUMBER(OFFSET('Hygiene Data'!$H$5,0,10*ROW('Hygiene Data'!H87))),'Data Summary'!EA93="Yes"),OFFSET('Hygiene Data'!$H$5,0,10*ROW('Hygiene Data'!H87)),NA())</f>
        <v>#N/A</v>
      </c>
      <c r="BM93" s="99" t="e">
        <f ca="true">+IF(AND(ISNUMBER(OFFSET('Hygiene Data'!$H$7,0,10*ROW('Hygiene Data'!H87))),'Data Summary'!EB93="Yes"),OFFSET('Hygiene Data'!$H$7,0,10*ROW('Hygiene Data'!H87)),NA())</f>
        <v>#N/A</v>
      </c>
      <c r="BN93" s="99" t="e">
        <f ca="true">+IF(AND(ISNUMBER(OFFSET('Hygiene Data'!$H$9,0,10*ROW('Hygiene Data'!H87))),'Data Summary'!EC93="Yes"),OFFSET('Hygiene Data'!$H$9,0,10*ROW('Hygiene Data'!H87)),NA())</f>
        <v>#N/A</v>
      </c>
      <c r="BO93" s="99" t="e">
        <f ca="true">+IF(AND(ISNUMBER(OFFSET('Hygiene Data'!$I$5,0,10*ROW('Hygiene Data'!I87))),'Data Summary'!ED93="Yes"),OFFSET('Hygiene Data'!$I$5,0,10*ROW('Hygiene Data'!I87)),NA())</f>
        <v>#N/A</v>
      </c>
      <c r="BP93" s="99" t="e">
        <f ca="true">+IF(AND(ISNUMBER(OFFSET('Hygiene Data'!$I$7,0,10*ROW('Hygiene Data'!I87))),'Data Summary'!EE93="Yes"),OFFSET('Hygiene Data'!$I$7,0,10*ROW('Hygiene Data'!I87)),NA())</f>
        <v>#N/A</v>
      </c>
      <c r="BQ93" s="99" t="e">
        <f ca="true">+IF(AND(ISNUMBER(OFFSET('Hygiene Data'!$I$9,0,10*ROW('Hygiene Data'!I87))),'Data Summary'!EF93="Yes"),OFFSET('Hygiene Data'!$I$9,0,10*ROW('Hygiene Data'!I87)),NA())</f>
        <v>#N/A</v>
      </c>
    </row>
    <row xmlns:x14ac="http://schemas.microsoft.com/office/spreadsheetml/2009/9/ac" r="94" x14ac:dyDescent="0.2">
      <c r="A94" s="363" t="e">
        <f ca="true">+RIGHT('Data Summary'!A94,LEN('Data Summary'!A94)-9)</f>
        <v>#VALUE!</v>
      </c>
      <c r="B94" s="38" t="str">
        <f ca="true">+IF(ISTEXT('Data Summary'!B94),'Data Summary'!B94,"")</f>
        <v/>
      </c>
      <c r="C94" s="361" t="e">
        <f ca="true">+VALUE('Data Summary'!C94)</f>
        <v>#VALUE!</v>
      </c>
      <c r="D94" s="97" t="e">
        <f ca="true">+IF(AND(ISNUMBER(OFFSET('Water Data'!$D$4,0,10*ROW('Water Data'!D88))),'Data Summary'!BS94="Yes"),100-OFFSET('Water Data'!$D$4,0,10*ROW('Water Data'!D88)),NA())</f>
        <v>#N/A</v>
      </c>
      <c r="E94" s="97" t="e">
        <f ca="true">+IF(AND(ISNUMBER(OFFSET('Water Data'!$D$6,0,10*ROW('Water Data'!D88))),'Data Summary'!BT94="Yes"),OFFSET('Water Data'!$D$6,0,10*ROW('Water Data'!D88)),NA())</f>
        <v>#N/A</v>
      </c>
      <c r="F94" s="97" t="e">
        <f ca="true">+IF(AND(ISNUMBER(OFFSET('Water Data'!$D$9,0,10*ROW('Water Data'!D88))),'Data Summary'!BU94="Yes"),OFFSET('Water Data'!$D$9,0,10*ROW('Water Data'!D88)),NA())</f>
        <v>#N/A</v>
      </c>
      <c r="G94" s="97" t="e">
        <f ca="true">+IF(AND(ISNUMBER(OFFSET('Water Data'!$E$4,0,10*ROW('Water Data'!E88))),'Data Summary'!BV94="Yes"),100-OFFSET('Water Data'!$E$4,0,10*ROW('Water Data'!E88)),NA())</f>
        <v>#N/A</v>
      </c>
      <c r="H94" s="97" t="e">
        <f ca="true">+IF(AND(ISNUMBER(OFFSET('Water Data'!$E$6,0,10*ROW('Water Data'!E88))),'Data Summary'!BW94="Yes"),OFFSET('Water Data'!$E$6,0,10*ROW('Water Data'!E88)),NA())</f>
        <v>#N/A</v>
      </c>
      <c r="I94" s="97" t="e">
        <f ca="true">+IF(AND(ISNUMBER(OFFSET('Water Data'!$E$9,0,10*ROW('Water Data'!E88))),'Data Summary'!BX94="Yes"),OFFSET('Water Data'!$E$9,0,10*ROW('Water Data'!E88)),NA())</f>
        <v>#N/A</v>
      </c>
      <c r="J94" s="97" t="e">
        <f ca="true">+IF(AND(ISNUMBER(OFFSET('Water Data'!$F$4,0,10*ROW('Water Data'!F88))),'Data Summary'!BY94="Yes"),100-OFFSET('Water Data'!$F$4,0,10*ROW('Water Data'!F88)),NA())</f>
        <v>#N/A</v>
      </c>
      <c r="K94" s="97" t="e">
        <f ca="true">+IF(AND(ISNUMBER(OFFSET('Water Data'!$F$6,0,10*ROW('Water Data'!F88))),'Data Summary'!BZ94="Yes"),OFFSET('Water Data'!$F$6,0,10*ROW('Water Data'!F88)),NA())</f>
        <v>#N/A</v>
      </c>
      <c r="L94" s="97" t="e">
        <f ca="true">+IF(AND(ISNUMBER(OFFSET('Water Data'!$F$9,0,10*ROW('Water Data'!F88))),'Data Summary'!CA94="Yes"),OFFSET('Water Data'!$F$9,0,10*ROW('Water Data'!F88)),NA())</f>
        <v>#N/A</v>
      </c>
      <c r="M94" s="97" t="e">
        <f ca="true">+IF(AND(ISNUMBER(OFFSET('Water Data'!$G$4,0,10*ROW('Water Data'!G88))),'Data Summary'!CB94="Yes"),100-OFFSET('Water Data'!$G$4,0,10*ROW('Water Data'!G88)),NA())</f>
        <v>#N/A</v>
      </c>
      <c r="N94" s="97" t="e">
        <f ca="true">+IF(AND(ISNUMBER(OFFSET('Water Data'!$G$6,0,10*ROW('Water Data'!G88))),'Data Summary'!CC94="Yes"),OFFSET('Water Data'!$G$6,0,10*ROW('Water Data'!G88)),NA())</f>
        <v>#N/A</v>
      </c>
      <c r="O94" s="97" t="e">
        <f ca="true">+IF(AND(ISNUMBER(OFFSET('Water Data'!$G$9,0,10*ROW('Water Data'!G88))),'Data Summary'!CD94="Yes"),OFFSET('Water Data'!$G$9,0,10*ROW('Water Data'!G88)),NA())</f>
        <v>#N/A</v>
      </c>
      <c r="P94" s="97" t="e">
        <f ca="true">+IF(AND(ISNUMBER(OFFSET('Water Data'!$H$4,0,10*ROW('Water Data'!H88))),'Data Summary'!CE94="Yes"),100-OFFSET('Water Data'!$H$4,0,10*ROW('Water Data'!H88)),NA())</f>
        <v>#N/A</v>
      </c>
      <c r="Q94" s="97" t="e">
        <f ca="true">+IF(AND(ISNUMBER(OFFSET('Water Data'!$H$6,0,10*ROW('Water Data'!H88))),'Data Summary'!CF94="Yes"),OFFSET('Water Data'!$H$6,0,10*ROW('Water Data'!H88)),NA())</f>
        <v>#N/A</v>
      </c>
      <c r="R94" s="97" t="e">
        <f ca="true">+IF(AND(ISNUMBER(OFFSET('Water Data'!$H$9,0,10*ROW('Water Data'!H88))),'Data Summary'!CG94="Yes"),OFFSET('Water Data'!$H$9,0,10*ROW('Water Data'!H88)),NA())</f>
        <v>#N/A</v>
      </c>
      <c r="S94" s="97" t="e">
        <f ca="true">+IF(AND(ISNUMBER(OFFSET('Water Data'!$I$4,0,10*ROW('Water Data'!I88))),'Data Summary'!CH94="Yes"),100-OFFSET('Water Data'!$I$4,0,10*ROW('Water Data'!I88)),NA())</f>
        <v>#N/A</v>
      </c>
      <c r="T94" s="97" t="e">
        <f ca="true">+IF(AND(ISNUMBER(OFFSET('Water Data'!$I$6,0,10*ROW('Water Data'!I88))),'Data Summary'!CI94="Yes"),OFFSET('Water Data'!$I$6,0,10*ROW('Water Data'!I88)),NA())</f>
        <v>#N/A</v>
      </c>
      <c r="U94" s="97" t="e">
        <f ca="true">+IF(AND(ISNUMBER(OFFSET('Water Data'!$I$9,0,10*ROW('Water Data'!I88))),'Data Summary'!CJ94="Yes"),OFFSET('Water Data'!$I$9,0,10*ROW('Water Data'!I88)),NA())</f>
        <v>#N/A</v>
      </c>
      <c r="V94" s="98" t="e">
        <f ca="true">+IF(AND(ISNUMBER(OFFSET('Sanitation Data'!$D$4,0,10*ROW('Sanitation Data'!D88))),'Data Summary'!CK94="Yes"),100-OFFSET('Sanitation Data'!$D$4,0,10*ROW('Sanitation Data'!D88)),NA())</f>
        <v>#N/A</v>
      </c>
      <c r="W94" s="98" t="e">
        <f ca="true">+IF(AND(ISNUMBER(OFFSET('Sanitation Data'!$D$6,0,10*ROW('Sanitation Data'!D88))),'Data Summary'!CL94="Yes"),OFFSET('Sanitation Data'!$D$6,0,10*ROW('Sanitation Data'!D88)),NA())</f>
        <v>#N/A</v>
      </c>
      <c r="X94" s="98" t="e">
        <f ca="true">+IF(AND(ISNUMBER(OFFSET('Sanitation Data'!$D$10,0,10*ROW('Sanitation Data'!D88))),'Data Summary'!CM94="Yes"),OFFSET('Sanitation Data'!$D$10,0,10*ROW('Sanitation Data'!D88)),NA())</f>
        <v>#N/A</v>
      </c>
      <c r="Y94" s="98" t="e">
        <f ca="true">+IF(AND(ISNUMBER(OFFSET('Sanitation Data'!$D$11,0,10*ROW('Sanitation Data'!D88))),'Data Summary'!CN94="Yes"),OFFSET('Sanitation Data'!$D$11,0,10*ROW('Sanitation Data'!D88)),NA())</f>
        <v>#N/A</v>
      </c>
      <c r="Z94" s="98" t="e">
        <f ca="true">+IF(AND(ISNUMBER(OFFSET('Sanitation Data'!$D$12,0,10*ROW('Sanitation Data'!D88))),'Data Summary'!CO94="Yes"),OFFSET('Sanitation Data'!$D$12,0,10*ROW('Sanitation Data'!D88)),NA())</f>
        <v>#N/A</v>
      </c>
      <c r="AA94" s="98" t="e">
        <f ca="true">+IF(AND(ISNUMBER(OFFSET('Sanitation Data'!$E$4,0,10*ROW('Sanitation Data'!E88))),'Data Summary'!CP94="Yes"),100-OFFSET('Sanitation Data'!$E$4,0,10*ROW('Sanitation Data'!E88)),NA())</f>
        <v>#N/A</v>
      </c>
      <c r="AB94" s="98" t="e">
        <f ca="true">+IF(AND(ISNUMBER(OFFSET('Sanitation Data'!$E$6,0,10*ROW('Sanitation Data'!E88))),'Data Summary'!CQ94="Yes"),OFFSET('Sanitation Data'!$E$6,0,10*ROW('Sanitation Data'!E88)),NA())</f>
        <v>#N/A</v>
      </c>
      <c r="AC94" s="98" t="e">
        <f ca="true">+IF(AND(ISNUMBER(OFFSET('Sanitation Data'!$E$10,0,10*ROW('Sanitation Data'!E88))),'Data Summary'!CR94="Yes"),OFFSET('Sanitation Data'!$E$10,0,10*ROW('Sanitation Data'!E88)),NA())</f>
        <v>#N/A</v>
      </c>
      <c r="AD94" s="98" t="e">
        <f ca="true">+IF(AND(ISNUMBER(OFFSET('Sanitation Data'!$E$11,0,10*ROW('Sanitation Data'!E88))),'Data Summary'!CS94="Yes"),OFFSET('Sanitation Data'!$E$11,0,10*ROW('Sanitation Data'!E88)),NA())</f>
        <v>#N/A</v>
      </c>
      <c r="AE94" s="98" t="e">
        <f ca="true">+IF(AND(ISNUMBER(OFFSET('Sanitation Data'!$E$12,0,10*ROW('Sanitation Data'!E88))),'Data Summary'!CT94="Yes"),OFFSET('Sanitation Data'!$E$12,0,10*ROW('Sanitation Data'!E88)),NA())</f>
        <v>#N/A</v>
      </c>
      <c r="AF94" s="98" t="e">
        <f ca="true">+IF(AND(ISNUMBER(OFFSET('Sanitation Data'!$F$4,0,10*ROW('Sanitation Data'!F88))),'Data Summary'!CU94="Yes"),100-OFFSET('Sanitation Data'!$F$4,0,10*ROW('Sanitation Data'!F88)),NA())</f>
        <v>#N/A</v>
      </c>
      <c r="AG94" s="98" t="e">
        <f ca="true">+IF(AND(ISNUMBER(OFFSET('Sanitation Data'!$F$6,0,10*ROW('Sanitation Data'!F88))),'Data Summary'!CV94="Yes"),OFFSET('Sanitation Data'!$F$6,0,10*ROW('Sanitation Data'!F88)),NA())</f>
        <v>#N/A</v>
      </c>
      <c r="AH94" s="98" t="e">
        <f ca="true">+IF(AND(ISNUMBER(OFFSET('Sanitation Data'!$F$10,0,10*ROW('Sanitation Data'!F88))),'Data Summary'!CW94="Yes"),OFFSET('Sanitation Data'!$F$10,0,10*ROW('Sanitation Data'!F88)),NA())</f>
        <v>#N/A</v>
      </c>
      <c r="AI94" s="98" t="e">
        <f ca="true">+IF(AND(ISNUMBER(OFFSET('Sanitation Data'!$F$11,0,10*ROW('Sanitation Data'!F88))),'Data Summary'!CX94="Yes"),OFFSET('Sanitation Data'!$F$11,0,10*ROW('Sanitation Data'!F88)),NA())</f>
        <v>#N/A</v>
      </c>
      <c r="AJ94" s="98" t="e">
        <f ca="true">+IF(AND(ISNUMBER(OFFSET('Sanitation Data'!$F$12,0,10*ROW('Sanitation Data'!F88))),'Data Summary'!CY94="Yes"),OFFSET('Sanitation Data'!$F$12,0,10*ROW('Sanitation Data'!F88)),NA())</f>
        <v>#N/A</v>
      </c>
      <c r="AK94" s="98" t="e">
        <f ca="true">+IF(AND(ISNUMBER(OFFSET('Sanitation Data'!$G$4,0,10*ROW('Sanitation Data'!G88))),'Data Summary'!CZ94="Yes"),100-OFFSET('Sanitation Data'!$G$4,0,10*ROW('Sanitation Data'!G88)),NA())</f>
        <v>#N/A</v>
      </c>
      <c r="AL94" s="98" t="e">
        <f ca="true">+IF(AND(ISNUMBER(OFFSET('Sanitation Data'!$G$6,0,10*ROW('Sanitation Data'!G88))),'Data Summary'!DA94="Yes"),OFFSET('Sanitation Data'!$G$6,0,10*ROW('Sanitation Data'!G88)),NA())</f>
        <v>#N/A</v>
      </c>
      <c r="AM94" s="98" t="e">
        <f ca="true">+IF(AND(ISNUMBER(OFFSET('Sanitation Data'!$G$10,0,10*ROW('Sanitation Data'!G88))),'Data Summary'!DB94="Yes"),OFFSET('Sanitation Data'!$G$10,0,10*ROW('Sanitation Data'!G88)),NA())</f>
        <v>#N/A</v>
      </c>
      <c r="AN94" s="98" t="e">
        <f ca="true">+IF(AND(ISNUMBER(OFFSET('Sanitation Data'!$G$11,0,10*ROW('Sanitation Data'!G88))),'Data Summary'!DC94="Yes"),OFFSET('Sanitation Data'!$G$11,0,10*ROW('Sanitation Data'!G88)),NA())</f>
        <v>#N/A</v>
      </c>
      <c r="AO94" s="98" t="e">
        <f ca="true">+IF(AND(ISNUMBER(OFFSET('Sanitation Data'!$G$12,0,10*ROW('Sanitation Data'!G88))),'Data Summary'!DD94="Yes"),OFFSET('Sanitation Data'!$G$12,0,10*ROW('Sanitation Data'!G88)),NA())</f>
        <v>#N/A</v>
      </c>
      <c r="AP94" s="98" t="e">
        <f ca="true">+IF(AND(ISNUMBER(OFFSET('Sanitation Data'!$H$4,0,10*ROW('Sanitation Data'!H88))),'Data Summary'!DE94="Yes"),100-OFFSET('Sanitation Data'!$H$4,0,10*ROW('Sanitation Data'!H88)),NA())</f>
        <v>#N/A</v>
      </c>
      <c r="AQ94" s="98" t="e">
        <f ca="true">+IF(AND(ISNUMBER(OFFSET('Sanitation Data'!$H$6,0,10*ROW('Sanitation Data'!H88))),'Data Summary'!DF94="Yes"),OFFSET('Sanitation Data'!$H$6,0,10*ROW('Sanitation Data'!H88)),NA())</f>
        <v>#N/A</v>
      </c>
      <c r="AR94" s="98" t="e">
        <f ca="true">+IF(AND(ISNUMBER(OFFSET('Sanitation Data'!$H$10,0,10*ROW('Sanitation Data'!H88))),'Data Summary'!DG94="Yes"),OFFSET('Sanitation Data'!$H$10,0,10*ROW('Sanitation Data'!H88)),NA())</f>
        <v>#N/A</v>
      </c>
      <c r="AS94" s="98" t="e">
        <f ca="true">+IF(AND(ISNUMBER(OFFSET('Sanitation Data'!$H$11,0,10*ROW('Sanitation Data'!H88))),'Data Summary'!DH94="Yes"),OFFSET('Sanitation Data'!$H$11,0,10*ROW('Sanitation Data'!H88)),NA())</f>
        <v>#N/A</v>
      </c>
      <c r="AT94" s="98" t="e">
        <f ca="true">+IF(AND(ISNUMBER(OFFSET('Sanitation Data'!$H$12,0,10*ROW('Sanitation Data'!H88))),'Data Summary'!DI94="Yes"),OFFSET('Sanitation Data'!$H$12,0,10*ROW('Sanitation Data'!H88)),NA())</f>
        <v>#N/A</v>
      </c>
      <c r="AU94" s="98" t="e">
        <f ca="true">+IF(AND(ISNUMBER(OFFSET('Sanitation Data'!$I$4,0,10*ROW('Sanitation Data'!I88))),'Data Summary'!DJ94="Yes"),100-OFFSET('Sanitation Data'!$I$4,0,10*ROW('Sanitation Data'!I88)),NA())</f>
        <v>#N/A</v>
      </c>
      <c r="AV94" s="98" t="e">
        <f ca="true">+IF(AND(ISNUMBER(OFFSET('Sanitation Data'!$I$6,0,10*ROW('Sanitation Data'!I88))),'Data Summary'!DK94="Yes"),OFFSET('Sanitation Data'!$I$6,0,10*ROW('Sanitation Data'!I88)),NA())</f>
        <v>#N/A</v>
      </c>
      <c r="AW94" s="98" t="e">
        <f ca="true">+IF(AND(ISNUMBER(OFFSET('Sanitation Data'!$I$10,0,10*ROW('Sanitation Data'!I88))),'Data Summary'!DL94="Yes"),OFFSET('Sanitation Data'!$I$10,0,10*ROW('Sanitation Data'!I88)),NA())</f>
        <v>#N/A</v>
      </c>
      <c r="AX94" s="98" t="e">
        <f ca="true">+IF(AND(ISNUMBER(OFFSET('Sanitation Data'!$I$11,0,10*ROW('Sanitation Data'!I88))),'Data Summary'!DM94="Yes"),OFFSET('Sanitation Data'!$I$11,0,10*ROW('Sanitation Data'!I88)),NA())</f>
        <v>#N/A</v>
      </c>
      <c r="AY94" s="98" t="e">
        <f ca="true">+IF(AND(ISNUMBER(OFFSET('Sanitation Data'!$I$12,0,10*ROW('Sanitation Data'!I88))),'Data Summary'!DN94="Yes"),OFFSET('Sanitation Data'!$I$12,0,10*ROW('Sanitation Data'!I88)),NA())</f>
        <v>#N/A</v>
      </c>
      <c r="AZ94" s="99" t="e">
        <f ca="true">+IF(AND(ISNUMBER(OFFSET('Hygiene Data'!$D$5,0,10*ROW('Hygiene Data'!D88))),'Data Summary'!DO94="Yes"),OFFSET('Hygiene Data'!$D$5,0,10*ROW('Hygiene Data'!D88)),NA())</f>
        <v>#N/A</v>
      </c>
      <c r="BA94" s="99" t="e">
        <f ca="true">+IF(AND(ISNUMBER(OFFSET('Hygiene Data'!$D$7,0,10*ROW('Hygiene Data'!D88))),'Data Summary'!DP94="Yes"),OFFSET('Hygiene Data'!$D$7,0,10*ROW('Hygiene Data'!D88)),NA())</f>
        <v>#N/A</v>
      </c>
      <c r="BB94" s="99" t="e">
        <f ca="true">+IF(AND(ISNUMBER(OFFSET('Hygiene Data'!$D$9,0,10*ROW('Hygiene Data'!D88))),'Data Summary'!DQ94="Yes"),OFFSET('Hygiene Data'!$D$9,0,10*ROW('Hygiene Data'!D88)),NA())</f>
        <v>#N/A</v>
      </c>
      <c r="BC94" s="99" t="e">
        <f ca="true">+IF(AND(ISNUMBER(OFFSET('Hygiene Data'!$E$5,0,10*ROW('Hygiene Data'!E88))),'Data Summary'!DR94="Yes"),OFFSET('Hygiene Data'!$E$5,0,10*ROW('Hygiene Data'!E88)),NA())</f>
        <v>#N/A</v>
      </c>
      <c r="BD94" s="99" t="e">
        <f ca="true">+IF(AND(ISNUMBER(OFFSET('Hygiene Data'!$E$7,0,10*ROW('Hygiene Data'!E88))),'Data Summary'!DS94="Yes"),OFFSET('Hygiene Data'!$E$7,0,10*ROW('Hygiene Data'!E88)),NA())</f>
        <v>#N/A</v>
      </c>
      <c r="BE94" s="99" t="e">
        <f ca="true">+IF(AND(ISNUMBER(OFFSET('Hygiene Data'!$E$9,0,10*ROW('Hygiene Data'!E88))),'Data Summary'!DT94="Yes"),OFFSET('Hygiene Data'!$E$9,0,10*ROW('Hygiene Data'!E88)),NA())</f>
        <v>#N/A</v>
      </c>
      <c r="BF94" s="99" t="e">
        <f ca="true">+IF(AND(ISNUMBER(OFFSET('Hygiene Data'!$F$5,0,10*ROW('Hygiene Data'!F88))),'Data Summary'!DU94="Yes"),OFFSET('Hygiene Data'!$F$5,0,10*ROW('Hygiene Data'!F88)),NA())</f>
        <v>#N/A</v>
      </c>
      <c r="BG94" s="99" t="e">
        <f ca="true">+IF(AND(ISNUMBER(OFFSET('Hygiene Data'!$F$7,0,10*ROW('Hygiene Data'!F88))),'Data Summary'!DV94="Yes"),OFFSET('Hygiene Data'!$F$7,0,10*ROW('Hygiene Data'!F88)),NA())</f>
        <v>#N/A</v>
      </c>
      <c r="BH94" s="99" t="e">
        <f ca="true">+IF(AND(ISNUMBER(OFFSET('Hygiene Data'!$F$9,0,10*ROW('Hygiene Data'!F88))),'Data Summary'!DW94="Yes"),OFFSET('Hygiene Data'!$F$9,0,10*ROW('Hygiene Data'!F88)),NA())</f>
        <v>#N/A</v>
      </c>
      <c r="BI94" s="99" t="e">
        <f ca="true">+IF(AND(ISNUMBER(OFFSET('Hygiene Data'!$G$5,0,10*ROW('Hygiene Data'!G88))),'Data Summary'!DX94="Yes"),OFFSET('Hygiene Data'!$G$5,0,10*ROW('Hygiene Data'!G88)),NA())</f>
        <v>#N/A</v>
      </c>
      <c r="BJ94" s="99" t="e">
        <f ca="true">+IF(AND(ISNUMBER(OFFSET('Hygiene Data'!$G$7,0,10*ROW('Hygiene Data'!G88))),'Data Summary'!DY94="Yes"),OFFSET('Hygiene Data'!$G$7,0,10*ROW('Hygiene Data'!G88)),NA())</f>
        <v>#N/A</v>
      </c>
      <c r="BK94" s="99" t="e">
        <f ca="true">+IF(AND(ISNUMBER(OFFSET('Hygiene Data'!$G$9,0,10*ROW('Hygiene Data'!G88))),'Data Summary'!DZ94="Yes"),OFFSET('Hygiene Data'!$G$9,0,10*ROW('Hygiene Data'!G88)),NA())</f>
        <v>#N/A</v>
      </c>
      <c r="BL94" s="99" t="e">
        <f ca="true">+IF(AND(ISNUMBER(OFFSET('Hygiene Data'!$H$5,0,10*ROW('Hygiene Data'!H88))),'Data Summary'!EA94="Yes"),OFFSET('Hygiene Data'!$H$5,0,10*ROW('Hygiene Data'!H88)),NA())</f>
        <v>#N/A</v>
      </c>
      <c r="BM94" s="99" t="e">
        <f ca="true">+IF(AND(ISNUMBER(OFFSET('Hygiene Data'!$H$7,0,10*ROW('Hygiene Data'!H88))),'Data Summary'!EB94="Yes"),OFFSET('Hygiene Data'!$H$7,0,10*ROW('Hygiene Data'!H88)),NA())</f>
        <v>#N/A</v>
      </c>
      <c r="BN94" s="99" t="e">
        <f ca="true">+IF(AND(ISNUMBER(OFFSET('Hygiene Data'!$H$9,0,10*ROW('Hygiene Data'!H88))),'Data Summary'!EC94="Yes"),OFFSET('Hygiene Data'!$H$9,0,10*ROW('Hygiene Data'!H88)),NA())</f>
        <v>#N/A</v>
      </c>
      <c r="BO94" s="99" t="e">
        <f ca="true">+IF(AND(ISNUMBER(OFFSET('Hygiene Data'!$I$5,0,10*ROW('Hygiene Data'!I88))),'Data Summary'!ED94="Yes"),OFFSET('Hygiene Data'!$I$5,0,10*ROW('Hygiene Data'!I88)),NA())</f>
        <v>#N/A</v>
      </c>
      <c r="BP94" s="99" t="e">
        <f ca="true">+IF(AND(ISNUMBER(OFFSET('Hygiene Data'!$I$7,0,10*ROW('Hygiene Data'!I88))),'Data Summary'!EE94="Yes"),OFFSET('Hygiene Data'!$I$7,0,10*ROW('Hygiene Data'!I88)),NA())</f>
        <v>#N/A</v>
      </c>
      <c r="BQ94" s="99" t="e">
        <f ca="true">+IF(AND(ISNUMBER(OFFSET('Hygiene Data'!$I$9,0,10*ROW('Hygiene Data'!I88))),'Data Summary'!EF94="Yes"),OFFSET('Hygiene Data'!$I$9,0,10*ROW('Hygiene Data'!I88)),NA())</f>
        <v>#N/A</v>
      </c>
    </row>
    <row xmlns:x14ac="http://schemas.microsoft.com/office/spreadsheetml/2009/9/ac" r="95" x14ac:dyDescent="0.2">
      <c r="A95" s="363" t="e">
        <f ca="true">+RIGHT('Data Summary'!A95,LEN('Data Summary'!A95)-9)</f>
        <v>#VALUE!</v>
      </c>
      <c r="B95" s="38" t="str">
        <f ca="true">+IF(ISTEXT('Data Summary'!B95),'Data Summary'!B95,"")</f>
        <v/>
      </c>
      <c r="C95" s="361" t="e">
        <f ca="true">+VALUE('Data Summary'!C95)</f>
        <v>#VALUE!</v>
      </c>
      <c r="D95" s="97" t="e">
        <f ca="true">+IF(AND(ISNUMBER(OFFSET('Water Data'!$D$4,0,10*ROW('Water Data'!D89))),'Data Summary'!BS95="Yes"),100-OFFSET('Water Data'!$D$4,0,10*ROW('Water Data'!D89)),NA())</f>
        <v>#N/A</v>
      </c>
      <c r="E95" s="97" t="e">
        <f ca="true">+IF(AND(ISNUMBER(OFFSET('Water Data'!$D$6,0,10*ROW('Water Data'!D89))),'Data Summary'!BT95="Yes"),OFFSET('Water Data'!$D$6,0,10*ROW('Water Data'!D89)),NA())</f>
        <v>#N/A</v>
      </c>
      <c r="F95" s="97" t="e">
        <f ca="true">+IF(AND(ISNUMBER(OFFSET('Water Data'!$D$9,0,10*ROW('Water Data'!D89))),'Data Summary'!BU95="Yes"),OFFSET('Water Data'!$D$9,0,10*ROW('Water Data'!D89)),NA())</f>
        <v>#N/A</v>
      </c>
      <c r="G95" s="97" t="e">
        <f ca="true">+IF(AND(ISNUMBER(OFFSET('Water Data'!$E$4,0,10*ROW('Water Data'!E89))),'Data Summary'!BV95="Yes"),100-OFFSET('Water Data'!$E$4,0,10*ROW('Water Data'!E89)),NA())</f>
        <v>#N/A</v>
      </c>
      <c r="H95" s="97" t="e">
        <f ca="true">+IF(AND(ISNUMBER(OFFSET('Water Data'!$E$6,0,10*ROW('Water Data'!E89))),'Data Summary'!BW95="Yes"),OFFSET('Water Data'!$E$6,0,10*ROW('Water Data'!E89)),NA())</f>
        <v>#N/A</v>
      </c>
      <c r="I95" s="97" t="e">
        <f ca="true">+IF(AND(ISNUMBER(OFFSET('Water Data'!$E$9,0,10*ROW('Water Data'!E89))),'Data Summary'!BX95="Yes"),OFFSET('Water Data'!$E$9,0,10*ROW('Water Data'!E89)),NA())</f>
        <v>#N/A</v>
      </c>
      <c r="J95" s="97" t="e">
        <f ca="true">+IF(AND(ISNUMBER(OFFSET('Water Data'!$F$4,0,10*ROW('Water Data'!F89))),'Data Summary'!BY95="Yes"),100-OFFSET('Water Data'!$F$4,0,10*ROW('Water Data'!F89)),NA())</f>
        <v>#N/A</v>
      </c>
      <c r="K95" s="97" t="e">
        <f ca="true">+IF(AND(ISNUMBER(OFFSET('Water Data'!$F$6,0,10*ROW('Water Data'!F89))),'Data Summary'!BZ95="Yes"),OFFSET('Water Data'!$F$6,0,10*ROW('Water Data'!F89)),NA())</f>
        <v>#N/A</v>
      </c>
      <c r="L95" s="97" t="e">
        <f ca="true">+IF(AND(ISNUMBER(OFFSET('Water Data'!$F$9,0,10*ROW('Water Data'!F89))),'Data Summary'!CA95="Yes"),OFFSET('Water Data'!$F$9,0,10*ROW('Water Data'!F89)),NA())</f>
        <v>#N/A</v>
      </c>
      <c r="M95" s="97" t="e">
        <f ca="true">+IF(AND(ISNUMBER(OFFSET('Water Data'!$G$4,0,10*ROW('Water Data'!G89))),'Data Summary'!CB95="Yes"),100-OFFSET('Water Data'!$G$4,0,10*ROW('Water Data'!G89)),NA())</f>
        <v>#N/A</v>
      </c>
      <c r="N95" s="97" t="e">
        <f ca="true">+IF(AND(ISNUMBER(OFFSET('Water Data'!$G$6,0,10*ROW('Water Data'!G89))),'Data Summary'!CC95="Yes"),OFFSET('Water Data'!$G$6,0,10*ROW('Water Data'!G89)),NA())</f>
        <v>#N/A</v>
      </c>
      <c r="O95" s="97" t="e">
        <f ca="true">+IF(AND(ISNUMBER(OFFSET('Water Data'!$G$9,0,10*ROW('Water Data'!G89))),'Data Summary'!CD95="Yes"),OFFSET('Water Data'!$G$9,0,10*ROW('Water Data'!G89)),NA())</f>
        <v>#N/A</v>
      </c>
      <c r="P95" s="97" t="e">
        <f ca="true">+IF(AND(ISNUMBER(OFFSET('Water Data'!$H$4,0,10*ROW('Water Data'!H89))),'Data Summary'!CE95="Yes"),100-OFFSET('Water Data'!$H$4,0,10*ROW('Water Data'!H89)),NA())</f>
        <v>#N/A</v>
      </c>
      <c r="Q95" s="97" t="e">
        <f ca="true">+IF(AND(ISNUMBER(OFFSET('Water Data'!$H$6,0,10*ROW('Water Data'!H89))),'Data Summary'!CF95="Yes"),OFFSET('Water Data'!$H$6,0,10*ROW('Water Data'!H89)),NA())</f>
        <v>#N/A</v>
      </c>
      <c r="R95" s="97" t="e">
        <f ca="true">+IF(AND(ISNUMBER(OFFSET('Water Data'!$H$9,0,10*ROW('Water Data'!H89))),'Data Summary'!CG95="Yes"),OFFSET('Water Data'!$H$9,0,10*ROW('Water Data'!H89)),NA())</f>
        <v>#N/A</v>
      </c>
      <c r="S95" s="97" t="e">
        <f ca="true">+IF(AND(ISNUMBER(OFFSET('Water Data'!$I$4,0,10*ROW('Water Data'!I89))),'Data Summary'!CH95="Yes"),100-OFFSET('Water Data'!$I$4,0,10*ROW('Water Data'!I89)),NA())</f>
        <v>#N/A</v>
      </c>
      <c r="T95" s="97" t="e">
        <f ca="true">+IF(AND(ISNUMBER(OFFSET('Water Data'!$I$6,0,10*ROW('Water Data'!I89))),'Data Summary'!CI95="Yes"),OFFSET('Water Data'!$I$6,0,10*ROW('Water Data'!I89)),NA())</f>
        <v>#N/A</v>
      </c>
      <c r="U95" s="97" t="e">
        <f ca="true">+IF(AND(ISNUMBER(OFFSET('Water Data'!$I$9,0,10*ROW('Water Data'!I89))),'Data Summary'!CJ95="Yes"),OFFSET('Water Data'!$I$9,0,10*ROW('Water Data'!I89)),NA())</f>
        <v>#N/A</v>
      </c>
      <c r="V95" s="98" t="e">
        <f ca="true">+IF(AND(ISNUMBER(OFFSET('Sanitation Data'!$D$4,0,10*ROW('Sanitation Data'!D89))),'Data Summary'!CK95="Yes"),100-OFFSET('Sanitation Data'!$D$4,0,10*ROW('Sanitation Data'!D89)),NA())</f>
        <v>#N/A</v>
      </c>
      <c r="W95" s="98" t="e">
        <f ca="true">+IF(AND(ISNUMBER(OFFSET('Sanitation Data'!$D$6,0,10*ROW('Sanitation Data'!D89))),'Data Summary'!CL95="Yes"),OFFSET('Sanitation Data'!$D$6,0,10*ROW('Sanitation Data'!D89)),NA())</f>
        <v>#N/A</v>
      </c>
      <c r="X95" s="98" t="e">
        <f ca="true">+IF(AND(ISNUMBER(OFFSET('Sanitation Data'!$D$10,0,10*ROW('Sanitation Data'!D89))),'Data Summary'!CM95="Yes"),OFFSET('Sanitation Data'!$D$10,0,10*ROW('Sanitation Data'!D89)),NA())</f>
        <v>#N/A</v>
      </c>
      <c r="Y95" s="98" t="e">
        <f ca="true">+IF(AND(ISNUMBER(OFFSET('Sanitation Data'!$D$11,0,10*ROW('Sanitation Data'!D89))),'Data Summary'!CN95="Yes"),OFFSET('Sanitation Data'!$D$11,0,10*ROW('Sanitation Data'!D89)),NA())</f>
        <v>#N/A</v>
      </c>
      <c r="Z95" s="98" t="e">
        <f ca="true">+IF(AND(ISNUMBER(OFFSET('Sanitation Data'!$D$12,0,10*ROW('Sanitation Data'!D89))),'Data Summary'!CO95="Yes"),OFFSET('Sanitation Data'!$D$12,0,10*ROW('Sanitation Data'!D89)),NA())</f>
        <v>#N/A</v>
      </c>
      <c r="AA95" s="98" t="e">
        <f ca="true">+IF(AND(ISNUMBER(OFFSET('Sanitation Data'!$E$4,0,10*ROW('Sanitation Data'!E89))),'Data Summary'!CP95="Yes"),100-OFFSET('Sanitation Data'!$E$4,0,10*ROW('Sanitation Data'!E89)),NA())</f>
        <v>#N/A</v>
      </c>
      <c r="AB95" s="98" t="e">
        <f ca="true">+IF(AND(ISNUMBER(OFFSET('Sanitation Data'!$E$6,0,10*ROW('Sanitation Data'!E89))),'Data Summary'!CQ95="Yes"),OFFSET('Sanitation Data'!$E$6,0,10*ROW('Sanitation Data'!E89)),NA())</f>
        <v>#N/A</v>
      </c>
      <c r="AC95" s="98" t="e">
        <f ca="true">+IF(AND(ISNUMBER(OFFSET('Sanitation Data'!$E$10,0,10*ROW('Sanitation Data'!E89))),'Data Summary'!CR95="Yes"),OFFSET('Sanitation Data'!$E$10,0,10*ROW('Sanitation Data'!E89)),NA())</f>
        <v>#N/A</v>
      </c>
      <c r="AD95" s="98" t="e">
        <f ca="true">+IF(AND(ISNUMBER(OFFSET('Sanitation Data'!$E$11,0,10*ROW('Sanitation Data'!E89))),'Data Summary'!CS95="Yes"),OFFSET('Sanitation Data'!$E$11,0,10*ROW('Sanitation Data'!E89)),NA())</f>
        <v>#N/A</v>
      </c>
      <c r="AE95" s="98" t="e">
        <f ca="true">+IF(AND(ISNUMBER(OFFSET('Sanitation Data'!$E$12,0,10*ROW('Sanitation Data'!E89))),'Data Summary'!CT95="Yes"),OFFSET('Sanitation Data'!$E$12,0,10*ROW('Sanitation Data'!E89)),NA())</f>
        <v>#N/A</v>
      </c>
      <c r="AF95" s="98" t="e">
        <f ca="true">+IF(AND(ISNUMBER(OFFSET('Sanitation Data'!$F$4,0,10*ROW('Sanitation Data'!F89))),'Data Summary'!CU95="Yes"),100-OFFSET('Sanitation Data'!$F$4,0,10*ROW('Sanitation Data'!F89)),NA())</f>
        <v>#N/A</v>
      </c>
      <c r="AG95" s="98" t="e">
        <f ca="true">+IF(AND(ISNUMBER(OFFSET('Sanitation Data'!$F$6,0,10*ROW('Sanitation Data'!F89))),'Data Summary'!CV95="Yes"),OFFSET('Sanitation Data'!$F$6,0,10*ROW('Sanitation Data'!F89)),NA())</f>
        <v>#N/A</v>
      </c>
      <c r="AH95" s="98" t="e">
        <f ca="true">+IF(AND(ISNUMBER(OFFSET('Sanitation Data'!$F$10,0,10*ROW('Sanitation Data'!F89))),'Data Summary'!CW95="Yes"),OFFSET('Sanitation Data'!$F$10,0,10*ROW('Sanitation Data'!F89)),NA())</f>
        <v>#N/A</v>
      </c>
      <c r="AI95" s="98" t="e">
        <f ca="true">+IF(AND(ISNUMBER(OFFSET('Sanitation Data'!$F$11,0,10*ROW('Sanitation Data'!F89))),'Data Summary'!CX95="Yes"),OFFSET('Sanitation Data'!$F$11,0,10*ROW('Sanitation Data'!F89)),NA())</f>
        <v>#N/A</v>
      </c>
      <c r="AJ95" s="98" t="e">
        <f ca="true">+IF(AND(ISNUMBER(OFFSET('Sanitation Data'!$F$12,0,10*ROW('Sanitation Data'!F89))),'Data Summary'!CY95="Yes"),OFFSET('Sanitation Data'!$F$12,0,10*ROW('Sanitation Data'!F89)),NA())</f>
        <v>#N/A</v>
      </c>
      <c r="AK95" s="98" t="e">
        <f ca="true">+IF(AND(ISNUMBER(OFFSET('Sanitation Data'!$G$4,0,10*ROW('Sanitation Data'!G89))),'Data Summary'!CZ95="Yes"),100-OFFSET('Sanitation Data'!$G$4,0,10*ROW('Sanitation Data'!G89)),NA())</f>
        <v>#N/A</v>
      </c>
      <c r="AL95" s="98" t="e">
        <f ca="true">+IF(AND(ISNUMBER(OFFSET('Sanitation Data'!$G$6,0,10*ROW('Sanitation Data'!G89))),'Data Summary'!DA95="Yes"),OFFSET('Sanitation Data'!$G$6,0,10*ROW('Sanitation Data'!G89)),NA())</f>
        <v>#N/A</v>
      </c>
      <c r="AM95" s="98" t="e">
        <f ca="true">+IF(AND(ISNUMBER(OFFSET('Sanitation Data'!$G$10,0,10*ROW('Sanitation Data'!G89))),'Data Summary'!DB95="Yes"),OFFSET('Sanitation Data'!$G$10,0,10*ROW('Sanitation Data'!G89)),NA())</f>
        <v>#N/A</v>
      </c>
      <c r="AN95" s="98" t="e">
        <f ca="true">+IF(AND(ISNUMBER(OFFSET('Sanitation Data'!$G$11,0,10*ROW('Sanitation Data'!G89))),'Data Summary'!DC95="Yes"),OFFSET('Sanitation Data'!$G$11,0,10*ROW('Sanitation Data'!G89)),NA())</f>
        <v>#N/A</v>
      </c>
      <c r="AO95" s="98" t="e">
        <f ca="true">+IF(AND(ISNUMBER(OFFSET('Sanitation Data'!$G$12,0,10*ROW('Sanitation Data'!G89))),'Data Summary'!DD95="Yes"),OFFSET('Sanitation Data'!$G$12,0,10*ROW('Sanitation Data'!G89)),NA())</f>
        <v>#N/A</v>
      </c>
      <c r="AP95" s="98" t="e">
        <f ca="true">+IF(AND(ISNUMBER(OFFSET('Sanitation Data'!$H$4,0,10*ROW('Sanitation Data'!H89))),'Data Summary'!DE95="Yes"),100-OFFSET('Sanitation Data'!$H$4,0,10*ROW('Sanitation Data'!H89)),NA())</f>
        <v>#N/A</v>
      </c>
      <c r="AQ95" s="98" t="e">
        <f ca="true">+IF(AND(ISNUMBER(OFFSET('Sanitation Data'!$H$6,0,10*ROW('Sanitation Data'!H89))),'Data Summary'!DF95="Yes"),OFFSET('Sanitation Data'!$H$6,0,10*ROW('Sanitation Data'!H89)),NA())</f>
        <v>#N/A</v>
      </c>
      <c r="AR95" s="98" t="e">
        <f ca="true">+IF(AND(ISNUMBER(OFFSET('Sanitation Data'!$H$10,0,10*ROW('Sanitation Data'!H89))),'Data Summary'!DG95="Yes"),OFFSET('Sanitation Data'!$H$10,0,10*ROW('Sanitation Data'!H89)),NA())</f>
        <v>#N/A</v>
      </c>
      <c r="AS95" s="98" t="e">
        <f ca="true">+IF(AND(ISNUMBER(OFFSET('Sanitation Data'!$H$11,0,10*ROW('Sanitation Data'!H89))),'Data Summary'!DH95="Yes"),OFFSET('Sanitation Data'!$H$11,0,10*ROW('Sanitation Data'!H89)),NA())</f>
        <v>#N/A</v>
      </c>
      <c r="AT95" s="98" t="e">
        <f ca="true">+IF(AND(ISNUMBER(OFFSET('Sanitation Data'!$H$12,0,10*ROW('Sanitation Data'!H89))),'Data Summary'!DI95="Yes"),OFFSET('Sanitation Data'!$H$12,0,10*ROW('Sanitation Data'!H89)),NA())</f>
        <v>#N/A</v>
      </c>
      <c r="AU95" s="98" t="e">
        <f ca="true">+IF(AND(ISNUMBER(OFFSET('Sanitation Data'!$I$4,0,10*ROW('Sanitation Data'!I89))),'Data Summary'!DJ95="Yes"),100-OFFSET('Sanitation Data'!$I$4,0,10*ROW('Sanitation Data'!I89)),NA())</f>
        <v>#N/A</v>
      </c>
      <c r="AV95" s="98" t="e">
        <f ca="true">+IF(AND(ISNUMBER(OFFSET('Sanitation Data'!$I$6,0,10*ROW('Sanitation Data'!I89))),'Data Summary'!DK95="Yes"),OFFSET('Sanitation Data'!$I$6,0,10*ROW('Sanitation Data'!I89)),NA())</f>
        <v>#N/A</v>
      </c>
      <c r="AW95" s="98" t="e">
        <f ca="true">+IF(AND(ISNUMBER(OFFSET('Sanitation Data'!$I$10,0,10*ROW('Sanitation Data'!I89))),'Data Summary'!DL95="Yes"),OFFSET('Sanitation Data'!$I$10,0,10*ROW('Sanitation Data'!I89)),NA())</f>
        <v>#N/A</v>
      </c>
      <c r="AX95" s="98" t="e">
        <f ca="true">+IF(AND(ISNUMBER(OFFSET('Sanitation Data'!$I$11,0,10*ROW('Sanitation Data'!I89))),'Data Summary'!DM95="Yes"),OFFSET('Sanitation Data'!$I$11,0,10*ROW('Sanitation Data'!I89)),NA())</f>
        <v>#N/A</v>
      </c>
      <c r="AY95" s="98" t="e">
        <f ca="true">+IF(AND(ISNUMBER(OFFSET('Sanitation Data'!$I$12,0,10*ROW('Sanitation Data'!I89))),'Data Summary'!DN95="Yes"),OFFSET('Sanitation Data'!$I$12,0,10*ROW('Sanitation Data'!I89)),NA())</f>
        <v>#N/A</v>
      </c>
      <c r="AZ95" s="99" t="e">
        <f ca="true">+IF(AND(ISNUMBER(OFFSET('Hygiene Data'!$D$5,0,10*ROW('Hygiene Data'!D89))),'Data Summary'!DO95="Yes"),OFFSET('Hygiene Data'!$D$5,0,10*ROW('Hygiene Data'!D89)),NA())</f>
        <v>#N/A</v>
      </c>
      <c r="BA95" s="99" t="e">
        <f ca="true">+IF(AND(ISNUMBER(OFFSET('Hygiene Data'!$D$7,0,10*ROW('Hygiene Data'!D89))),'Data Summary'!DP95="Yes"),OFFSET('Hygiene Data'!$D$7,0,10*ROW('Hygiene Data'!D89)),NA())</f>
        <v>#N/A</v>
      </c>
      <c r="BB95" s="99" t="e">
        <f ca="true">+IF(AND(ISNUMBER(OFFSET('Hygiene Data'!$D$9,0,10*ROW('Hygiene Data'!D89))),'Data Summary'!DQ95="Yes"),OFFSET('Hygiene Data'!$D$9,0,10*ROW('Hygiene Data'!D89)),NA())</f>
        <v>#N/A</v>
      </c>
      <c r="BC95" s="99" t="e">
        <f ca="true">+IF(AND(ISNUMBER(OFFSET('Hygiene Data'!$E$5,0,10*ROW('Hygiene Data'!E89))),'Data Summary'!DR95="Yes"),OFFSET('Hygiene Data'!$E$5,0,10*ROW('Hygiene Data'!E89)),NA())</f>
        <v>#N/A</v>
      </c>
      <c r="BD95" s="99" t="e">
        <f ca="true">+IF(AND(ISNUMBER(OFFSET('Hygiene Data'!$E$7,0,10*ROW('Hygiene Data'!E89))),'Data Summary'!DS95="Yes"),OFFSET('Hygiene Data'!$E$7,0,10*ROW('Hygiene Data'!E89)),NA())</f>
        <v>#N/A</v>
      </c>
      <c r="BE95" s="99" t="e">
        <f ca="true">+IF(AND(ISNUMBER(OFFSET('Hygiene Data'!$E$9,0,10*ROW('Hygiene Data'!E89))),'Data Summary'!DT95="Yes"),OFFSET('Hygiene Data'!$E$9,0,10*ROW('Hygiene Data'!E89)),NA())</f>
        <v>#N/A</v>
      </c>
      <c r="BF95" s="99" t="e">
        <f ca="true">+IF(AND(ISNUMBER(OFFSET('Hygiene Data'!$F$5,0,10*ROW('Hygiene Data'!F89))),'Data Summary'!DU95="Yes"),OFFSET('Hygiene Data'!$F$5,0,10*ROW('Hygiene Data'!F89)),NA())</f>
        <v>#N/A</v>
      </c>
      <c r="BG95" s="99" t="e">
        <f ca="true">+IF(AND(ISNUMBER(OFFSET('Hygiene Data'!$F$7,0,10*ROW('Hygiene Data'!F89))),'Data Summary'!DV95="Yes"),OFFSET('Hygiene Data'!$F$7,0,10*ROW('Hygiene Data'!F89)),NA())</f>
        <v>#N/A</v>
      </c>
      <c r="BH95" s="99" t="e">
        <f ca="true">+IF(AND(ISNUMBER(OFFSET('Hygiene Data'!$F$9,0,10*ROW('Hygiene Data'!F89))),'Data Summary'!DW95="Yes"),OFFSET('Hygiene Data'!$F$9,0,10*ROW('Hygiene Data'!F89)),NA())</f>
        <v>#N/A</v>
      </c>
      <c r="BI95" s="99" t="e">
        <f ca="true">+IF(AND(ISNUMBER(OFFSET('Hygiene Data'!$G$5,0,10*ROW('Hygiene Data'!G89))),'Data Summary'!DX95="Yes"),OFFSET('Hygiene Data'!$G$5,0,10*ROW('Hygiene Data'!G89)),NA())</f>
        <v>#N/A</v>
      </c>
      <c r="BJ95" s="99" t="e">
        <f ca="true">+IF(AND(ISNUMBER(OFFSET('Hygiene Data'!$G$7,0,10*ROW('Hygiene Data'!G89))),'Data Summary'!DY95="Yes"),OFFSET('Hygiene Data'!$G$7,0,10*ROW('Hygiene Data'!G89)),NA())</f>
        <v>#N/A</v>
      </c>
      <c r="BK95" s="99" t="e">
        <f ca="true">+IF(AND(ISNUMBER(OFFSET('Hygiene Data'!$G$9,0,10*ROW('Hygiene Data'!G89))),'Data Summary'!DZ95="Yes"),OFFSET('Hygiene Data'!$G$9,0,10*ROW('Hygiene Data'!G89)),NA())</f>
        <v>#N/A</v>
      </c>
      <c r="BL95" s="99" t="e">
        <f ca="true">+IF(AND(ISNUMBER(OFFSET('Hygiene Data'!$H$5,0,10*ROW('Hygiene Data'!H89))),'Data Summary'!EA95="Yes"),OFFSET('Hygiene Data'!$H$5,0,10*ROW('Hygiene Data'!H89)),NA())</f>
        <v>#N/A</v>
      </c>
      <c r="BM95" s="99" t="e">
        <f ca="true">+IF(AND(ISNUMBER(OFFSET('Hygiene Data'!$H$7,0,10*ROW('Hygiene Data'!H89))),'Data Summary'!EB95="Yes"),OFFSET('Hygiene Data'!$H$7,0,10*ROW('Hygiene Data'!H89)),NA())</f>
        <v>#N/A</v>
      </c>
      <c r="BN95" s="99" t="e">
        <f ca="true">+IF(AND(ISNUMBER(OFFSET('Hygiene Data'!$H$9,0,10*ROW('Hygiene Data'!H89))),'Data Summary'!EC95="Yes"),OFFSET('Hygiene Data'!$H$9,0,10*ROW('Hygiene Data'!H89)),NA())</f>
        <v>#N/A</v>
      </c>
      <c r="BO95" s="99" t="e">
        <f ca="true">+IF(AND(ISNUMBER(OFFSET('Hygiene Data'!$I$5,0,10*ROW('Hygiene Data'!I89))),'Data Summary'!ED95="Yes"),OFFSET('Hygiene Data'!$I$5,0,10*ROW('Hygiene Data'!I89)),NA())</f>
        <v>#N/A</v>
      </c>
      <c r="BP95" s="99" t="e">
        <f ca="true">+IF(AND(ISNUMBER(OFFSET('Hygiene Data'!$I$7,0,10*ROW('Hygiene Data'!I89))),'Data Summary'!EE95="Yes"),OFFSET('Hygiene Data'!$I$7,0,10*ROW('Hygiene Data'!I89)),NA())</f>
        <v>#N/A</v>
      </c>
      <c r="BQ95" s="99" t="e">
        <f ca="true">+IF(AND(ISNUMBER(OFFSET('Hygiene Data'!$I$9,0,10*ROW('Hygiene Data'!I89))),'Data Summary'!EF95="Yes"),OFFSET('Hygiene Data'!$I$9,0,10*ROW('Hygiene Data'!I89)),NA())</f>
        <v>#N/A</v>
      </c>
    </row>
    <row xmlns:x14ac="http://schemas.microsoft.com/office/spreadsheetml/2009/9/ac" r="96" x14ac:dyDescent="0.2">
      <c r="A96" s="363" t="e">
        <f ca="true">+RIGHT('Data Summary'!A96,LEN('Data Summary'!A96)-9)</f>
        <v>#VALUE!</v>
      </c>
      <c r="B96" s="38" t="str">
        <f ca="true">+IF(ISTEXT('Data Summary'!B96),'Data Summary'!B96,"")</f>
        <v/>
      </c>
      <c r="C96" s="361" t="e">
        <f ca="true">+VALUE('Data Summary'!C96)</f>
        <v>#VALUE!</v>
      </c>
      <c r="D96" s="97" t="e">
        <f ca="true">+IF(AND(ISNUMBER(OFFSET('Water Data'!$D$4,0,10*ROW('Water Data'!D90))),'Data Summary'!BS96="Yes"),100-OFFSET('Water Data'!$D$4,0,10*ROW('Water Data'!D90)),NA())</f>
        <v>#N/A</v>
      </c>
      <c r="E96" s="97" t="e">
        <f ca="true">+IF(AND(ISNUMBER(OFFSET('Water Data'!$D$6,0,10*ROW('Water Data'!D90))),'Data Summary'!BT96="Yes"),OFFSET('Water Data'!$D$6,0,10*ROW('Water Data'!D90)),NA())</f>
        <v>#N/A</v>
      </c>
      <c r="F96" s="97" t="e">
        <f ca="true">+IF(AND(ISNUMBER(OFFSET('Water Data'!$D$9,0,10*ROW('Water Data'!D90))),'Data Summary'!BU96="Yes"),OFFSET('Water Data'!$D$9,0,10*ROW('Water Data'!D90)),NA())</f>
        <v>#N/A</v>
      </c>
      <c r="G96" s="97" t="e">
        <f ca="true">+IF(AND(ISNUMBER(OFFSET('Water Data'!$E$4,0,10*ROW('Water Data'!E90))),'Data Summary'!BV96="Yes"),100-OFFSET('Water Data'!$E$4,0,10*ROW('Water Data'!E90)),NA())</f>
        <v>#N/A</v>
      </c>
      <c r="H96" s="97" t="e">
        <f ca="true">+IF(AND(ISNUMBER(OFFSET('Water Data'!$E$6,0,10*ROW('Water Data'!E90))),'Data Summary'!BW96="Yes"),OFFSET('Water Data'!$E$6,0,10*ROW('Water Data'!E90)),NA())</f>
        <v>#N/A</v>
      </c>
      <c r="I96" s="97" t="e">
        <f ca="true">+IF(AND(ISNUMBER(OFFSET('Water Data'!$E$9,0,10*ROW('Water Data'!E90))),'Data Summary'!BX96="Yes"),OFFSET('Water Data'!$E$9,0,10*ROW('Water Data'!E90)),NA())</f>
        <v>#N/A</v>
      </c>
      <c r="J96" s="97" t="e">
        <f ca="true">+IF(AND(ISNUMBER(OFFSET('Water Data'!$F$4,0,10*ROW('Water Data'!F90))),'Data Summary'!BY96="Yes"),100-OFFSET('Water Data'!$F$4,0,10*ROW('Water Data'!F90)),NA())</f>
        <v>#N/A</v>
      </c>
      <c r="K96" s="97" t="e">
        <f ca="true">+IF(AND(ISNUMBER(OFFSET('Water Data'!$F$6,0,10*ROW('Water Data'!F90))),'Data Summary'!BZ96="Yes"),OFFSET('Water Data'!$F$6,0,10*ROW('Water Data'!F90)),NA())</f>
        <v>#N/A</v>
      </c>
      <c r="L96" s="97" t="e">
        <f ca="true">+IF(AND(ISNUMBER(OFFSET('Water Data'!$F$9,0,10*ROW('Water Data'!F90))),'Data Summary'!CA96="Yes"),OFFSET('Water Data'!$F$9,0,10*ROW('Water Data'!F90)),NA())</f>
        <v>#N/A</v>
      </c>
      <c r="M96" s="97" t="e">
        <f ca="true">+IF(AND(ISNUMBER(OFFSET('Water Data'!$G$4,0,10*ROW('Water Data'!G90))),'Data Summary'!CB96="Yes"),100-OFFSET('Water Data'!$G$4,0,10*ROW('Water Data'!G90)),NA())</f>
        <v>#N/A</v>
      </c>
      <c r="N96" s="97" t="e">
        <f ca="true">+IF(AND(ISNUMBER(OFFSET('Water Data'!$G$6,0,10*ROW('Water Data'!G90))),'Data Summary'!CC96="Yes"),OFFSET('Water Data'!$G$6,0,10*ROW('Water Data'!G90)),NA())</f>
        <v>#N/A</v>
      </c>
      <c r="O96" s="97" t="e">
        <f ca="true">+IF(AND(ISNUMBER(OFFSET('Water Data'!$G$9,0,10*ROW('Water Data'!G90))),'Data Summary'!CD96="Yes"),OFFSET('Water Data'!$G$9,0,10*ROW('Water Data'!G90)),NA())</f>
        <v>#N/A</v>
      </c>
      <c r="P96" s="97" t="e">
        <f ca="true">+IF(AND(ISNUMBER(OFFSET('Water Data'!$H$4,0,10*ROW('Water Data'!H90))),'Data Summary'!CE96="Yes"),100-OFFSET('Water Data'!$H$4,0,10*ROW('Water Data'!H90)),NA())</f>
        <v>#N/A</v>
      </c>
      <c r="Q96" s="97" t="e">
        <f ca="true">+IF(AND(ISNUMBER(OFFSET('Water Data'!$H$6,0,10*ROW('Water Data'!H90))),'Data Summary'!CF96="Yes"),OFFSET('Water Data'!$H$6,0,10*ROW('Water Data'!H90)),NA())</f>
        <v>#N/A</v>
      </c>
      <c r="R96" s="97" t="e">
        <f ca="true">+IF(AND(ISNUMBER(OFFSET('Water Data'!$H$9,0,10*ROW('Water Data'!H90))),'Data Summary'!CG96="Yes"),OFFSET('Water Data'!$H$9,0,10*ROW('Water Data'!H90)),NA())</f>
        <v>#N/A</v>
      </c>
      <c r="S96" s="97" t="e">
        <f ca="true">+IF(AND(ISNUMBER(OFFSET('Water Data'!$I$4,0,10*ROW('Water Data'!I90))),'Data Summary'!CH96="Yes"),100-OFFSET('Water Data'!$I$4,0,10*ROW('Water Data'!I90)),NA())</f>
        <v>#N/A</v>
      </c>
      <c r="T96" s="97" t="e">
        <f ca="true">+IF(AND(ISNUMBER(OFFSET('Water Data'!$I$6,0,10*ROW('Water Data'!I90))),'Data Summary'!CI96="Yes"),OFFSET('Water Data'!$I$6,0,10*ROW('Water Data'!I90)),NA())</f>
        <v>#N/A</v>
      </c>
      <c r="U96" s="97" t="e">
        <f ca="true">+IF(AND(ISNUMBER(OFFSET('Water Data'!$I$9,0,10*ROW('Water Data'!I90))),'Data Summary'!CJ96="Yes"),OFFSET('Water Data'!$I$9,0,10*ROW('Water Data'!I90)),NA())</f>
        <v>#N/A</v>
      </c>
      <c r="V96" s="98" t="e">
        <f ca="true">+IF(AND(ISNUMBER(OFFSET('Sanitation Data'!$D$4,0,10*ROW('Sanitation Data'!D90))),'Data Summary'!CK96="Yes"),100-OFFSET('Sanitation Data'!$D$4,0,10*ROW('Sanitation Data'!D90)),NA())</f>
        <v>#N/A</v>
      </c>
      <c r="W96" s="98" t="e">
        <f ca="true">+IF(AND(ISNUMBER(OFFSET('Sanitation Data'!$D$6,0,10*ROW('Sanitation Data'!D90))),'Data Summary'!CL96="Yes"),OFFSET('Sanitation Data'!$D$6,0,10*ROW('Sanitation Data'!D90)),NA())</f>
        <v>#N/A</v>
      </c>
      <c r="X96" s="98" t="e">
        <f ca="true">+IF(AND(ISNUMBER(OFFSET('Sanitation Data'!$D$10,0,10*ROW('Sanitation Data'!D90))),'Data Summary'!CM96="Yes"),OFFSET('Sanitation Data'!$D$10,0,10*ROW('Sanitation Data'!D90)),NA())</f>
        <v>#N/A</v>
      </c>
      <c r="Y96" s="98" t="e">
        <f ca="true">+IF(AND(ISNUMBER(OFFSET('Sanitation Data'!$D$11,0,10*ROW('Sanitation Data'!D90))),'Data Summary'!CN96="Yes"),OFFSET('Sanitation Data'!$D$11,0,10*ROW('Sanitation Data'!D90)),NA())</f>
        <v>#N/A</v>
      </c>
      <c r="Z96" s="98" t="e">
        <f ca="true">+IF(AND(ISNUMBER(OFFSET('Sanitation Data'!$D$12,0,10*ROW('Sanitation Data'!D90))),'Data Summary'!CO96="Yes"),OFFSET('Sanitation Data'!$D$12,0,10*ROW('Sanitation Data'!D90)),NA())</f>
        <v>#N/A</v>
      </c>
      <c r="AA96" s="98" t="e">
        <f ca="true">+IF(AND(ISNUMBER(OFFSET('Sanitation Data'!$E$4,0,10*ROW('Sanitation Data'!E90))),'Data Summary'!CP96="Yes"),100-OFFSET('Sanitation Data'!$E$4,0,10*ROW('Sanitation Data'!E90)),NA())</f>
        <v>#N/A</v>
      </c>
      <c r="AB96" s="98" t="e">
        <f ca="true">+IF(AND(ISNUMBER(OFFSET('Sanitation Data'!$E$6,0,10*ROW('Sanitation Data'!E90))),'Data Summary'!CQ96="Yes"),OFFSET('Sanitation Data'!$E$6,0,10*ROW('Sanitation Data'!E90)),NA())</f>
        <v>#N/A</v>
      </c>
      <c r="AC96" s="98" t="e">
        <f ca="true">+IF(AND(ISNUMBER(OFFSET('Sanitation Data'!$E$10,0,10*ROW('Sanitation Data'!E90))),'Data Summary'!CR96="Yes"),OFFSET('Sanitation Data'!$E$10,0,10*ROW('Sanitation Data'!E90)),NA())</f>
        <v>#N/A</v>
      </c>
      <c r="AD96" s="98" t="e">
        <f ca="true">+IF(AND(ISNUMBER(OFFSET('Sanitation Data'!$E$11,0,10*ROW('Sanitation Data'!E90))),'Data Summary'!CS96="Yes"),OFFSET('Sanitation Data'!$E$11,0,10*ROW('Sanitation Data'!E90)),NA())</f>
        <v>#N/A</v>
      </c>
      <c r="AE96" s="98" t="e">
        <f ca="true">+IF(AND(ISNUMBER(OFFSET('Sanitation Data'!$E$12,0,10*ROW('Sanitation Data'!E90))),'Data Summary'!CT96="Yes"),OFFSET('Sanitation Data'!$E$12,0,10*ROW('Sanitation Data'!E90)),NA())</f>
        <v>#N/A</v>
      </c>
      <c r="AF96" s="98" t="e">
        <f ca="true">+IF(AND(ISNUMBER(OFFSET('Sanitation Data'!$F$4,0,10*ROW('Sanitation Data'!F90))),'Data Summary'!CU96="Yes"),100-OFFSET('Sanitation Data'!$F$4,0,10*ROW('Sanitation Data'!F90)),NA())</f>
        <v>#N/A</v>
      </c>
      <c r="AG96" s="98" t="e">
        <f ca="true">+IF(AND(ISNUMBER(OFFSET('Sanitation Data'!$F$6,0,10*ROW('Sanitation Data'!F90))),'Data Summary'!CV96="Yes"),OFFSET('Sanitation Data'!$F$6,0,10*ROW('Sanitation Data'!F90)),NA())</f>
        <v>#N/A</v>
      </c>
      <c r="AH96" s="98" t="e">
        <f ca="true">+IF(AND(ISNUMBER(OFFSET('Sanitation Data'!$F$10,0,10*ROW('Sanitation Data'!F90))),'Data Summary'!CW96="Yes"),OFFSET('Sanitation Data'!$F$10,0,10*ROW('Sanitation Data'!F90)),NA())</f>
        <v>#N/A</v>
      </c>
      <c r="AI96" s="98" t="e">
        <f ca="true">+IF(AND(ISNUMBER(OFFSET('Sanitation Data'!$F$11,0,10*ROW('Sanitation Data'!F90))),'Data Summary'!CX96="Yes"),OFFSET('Sanitation Data'!$F$11,0,10*ROW('Sanitation Data'!F90)),NA())</f>
        <v>#N/A</v>
      </c>
      <c r="AJ96" s="98" t="e">
        <f ca="true">+IF(AND(ISNUMBER(OFFSET('Sanitation Data'!$F$12,0,10*ROW('Sanitation Data'!F90))),'Data Summary'!CY96="Yes"),OFFSET('Sanitation Data'!$F$12,0,10*ROW('Sanitation Data'!F90)),NA())</f>
        <v>#N/A</v>
      </c>
      <c r="AK96" s="98" t="e">
        <f ca="true">+IF(AND(ISNUMBER(OFFSET('Sanitation Data'!$G$4,0,10*ROW('Sanitation Data'!G90))),'Data Summary'!CZ96="Yes"),100-OFFSET('Sanitation Data'!$G$4,0,10*ROW('Sanitation Data'!G90)),NA())</f>
        <v>#N/A</v>
      </c>
      <c r="AL96" s="98" t="e">
        <f ca="true">+IF(AND(ISNUMBER(OFFSET('Sanitation Data'!$G$6,0,10*ROW('Sanitation Data'!G90))),'Data Summary'!DA96="Yes"),OFFSET('Sanitation Data'!$G$6,0,10*ROW('Sanitation Data'!G90)),NA())</f>
        <v>#N/A</v>
      </c>
      <c r="AM96" s="98" t="e">
        <f ca="true">+IF(AND(ISNUMBER(OFFSET('Sanitation Data'!$G$10,0,10*ROW('Sanitation Data'!G90))),'Data Summary'!DB96="Yes"),OFFSET('Sanitation Data'!$G$10,0,10*ROW('Sanitation Data'!G90)),NA())</f>
        <v>#N/A</v>
      </c>
      <c r="AN96" s="98" t="e">
        <f ca="true">+IF(AND(ISNUMBER(OFFSET('Sanitation Data'!$G$11,0,10*ROW('Sanitation Data'!G90))),'Data Summary'!DC96="Yes"),OFFSET('Sanitation Data'!$G$11,0,10*ROW('Sanitation Data'!G90)),NA())</f>
        <v>#N/A</v>
      </c>
      <c r="AO96" s="98" t="e">
        <f ca="true">+IF(AND(ISNUMBER(OFFSET('Sanitation Data'!$G$12,0,10*ROW('Sanitation Data'!G90))),'Data Summary'!DD96="Yes"),OFFSET('Sanitation Data'!$G$12,0,10*ROW('Sanitation Data'!G90)),NA())</f>
        <v>#N/A</v>
      </c>
      <c r="AP96" s="98" t="e">
        <f ca="true">+IF(AND(ISNUMBER(OFFSET('Sanitation Data'!$H$4,0,10*ROW('Sanitation Data'!H90))),'Data Summary'!DE96="Yes"),100-OFFSET('Sanitation Data'!$H$4,0,10*ROW('Sanitation Data'!H90)),NA())</f>
        <v>#N/A</v>
      </c>
      <c r="AQ96" s="98" t="e">
        <f ca="true">+IF(AND(ISNUMBER(OFFSET('Sanitation Data'!$H$6,0,10*ROW('Sanitation Data'!H90))),'Data Summary'!DF96="Yes"),OFFSET('Sanitation Data'!$H$6,0,10*ROW('Sanitation Data'!H90)),NA())</f>
        <v>#N/A</v>
      </c>
      <c r="AR96" s="98" t="e">
        <f ca="true">+IF(AND(ISNUMBER(OFFSET('Sanitation Data'!$H$10,0,10*ROW('Sanitation Data'!H90))),'Data Summary'!DG96="Yes"),OFFSET('Sanitation Data'!$H$10,0,10*ROW('Sanitation Data'!H90)),NA())</f>
        <v>#N/A</v>
      </c>
      <c r="AS96" s="98" t="e">
        <f ca="true">+IF(AND(ISNUMBER(OFFSET('Sanitation Data'!$H$11,0,10*ROW('Sanitation Data'!H90))),'Data Summary'!DH96="Yes"),OFFSET('Sanitation Data'!$H$11,0,10*ROW('Sanitation Data'!H90)),NA())</f>
        <v>#N/A</v>
      </c>
      <c r="AT96" s="98" t="e">
        <f ca="true">+IF(AND(ISNUMBER(OFFSET('Sanitation Data'!$H$12,0,10*ROW('Sanitation Data'!H90))),'Data Summary'!DI96="Yes"),OFFSET('Sanitation Data'!$H$12,0,10*ROW('Sanitation Data'!H90)),NA())</f>
        <v>#N/A</v>
      </c>
      <c r="AU96" s="98" t="e">
        <f ca="true">+IF(AND(ISNUMBER(OFFSET('Sanitation Data'!$I$4,0,10*ROW('Sanitation Data'!I90))),'Data Summary'!DJ96="Yes"),100-OFFSET('Sanitation Data'!$I$4,0,10*ROW('Sanitation Data'!I90)),NA())</f>
        <v>#N/A</v>
      </c>
      <c r="AV96" s="98" t="e">
        <f ca="true">+IF(AND(ISNUMBER(OFFSET('Sanitation Data'!$I$6,0,10*ROW('Sanitation Data'!I90))),'Data Summary'!DK96="Yes"),OFFSET('Sanitation Data'!$I$6,0,10*ROW('Sanitation Data'!I90)),NA())</f>
        <v>#N/A</v>
      </c>
      <c r="AW96" s="98" t="e">
        <f ca="true">+IF(AND(ISNUMBER(OFFSET('Sanitation Data'!$I$10,0,10*ROW('Sanitation Data'!I90))),'Data Summary'!DL96="Yes"),OFFSET('Sanitation Data'!$I$10,0,10*ROW('Sanitation Data'!I90)),NA())</f>
        <v>#N/A</v>
      </c>
      <c r="AX96" s="98" t="e">
        <f ca="true">+IF(AND(ISNUMBER(OFFSET('Sanitation Data'!$I$11,0,10*ROW('Sanitation Data'!I90))),'Data Summary'!DM96="Yes"),OFFSET('Sanitation Data'!$I$11,0,10*ROW('Sanitation Data'!I90)),NA())</f>
        <v>#N/A</v>
      </c>
      <c r="AY96" s="98" t="e">
        <f ca="true">+IF(AND(ISNUMBER(OFFSET('Sanitation Data'!$I$12,0,10*ROW('Sanitation Data'!I90))),'Data Summary'!DN96="Yes"),OFFSET('Sanitation Data'!$I$12,0,10*ROW('Sanitation Data'!I90)),NA())</f>
        <v>#N/A</v>
      </c>
      <c r="AZ96" s="99" t="e">
        <f ca="true">+IF(AND(ISNUMBER(OFFSET('Hygiene Data'!$D$5,0,10*ROW('Hygiene Data'!D90))),'Data Summary'!DO96="Yes"),OFFSET('Hygiene Data'!$D$5,0,10*ROW('Hygiene Data'!D90)),NA())</f>
        <v>#N/A</v>
      </c>
      <c r="BA96" s="99" t="e">
        <f ca="true">+IF(AND(ISNUMBER(OFFSET('Hygiene Data'!$D$7,0,10*ROW('Hygiene Data'!D90))),'Data Summary'!DP96="Yes"),OFFSET('Hygiene Data'!$D$7,0,10*ROW('Hygiene Data'!D90)),NA())</f>
        <v>#N/A</v>
      </c>
      <c r="BB96" s="99" t="e">
        <f ca="true">+IF(AND(ISNUMBER(OFFSET('Hygiene Data'!$D$9,0,10*ROW('Hygiene Data'!D90))),'Data Summary'!DQ96="Yes"),OFFSET('Hygiene Data'!$D$9,0,10*ROW('Hygiene Data'!D90)),NA())</f>
        <v>#N/A</v>
      </c>
      <c r="BC96" s="99" t="e">
        <f ca="true">+IF(AND(ISNUMBER(OFFSET('Hygiene Data'!$E$5,0,10*ROW('Hygiene Data'!E90))),'Data Summary'!DR96="Yes"),OFFSET('Hygiene Data'!$E$5,0,10*ROW('Hygiene Data'!E90)),NA())</f>
        <v>#N/A</v>
      </c>
      <c r="BD96" s="99" t="e">
        <f ca="true">+IF(AND(ISNUMBER(OFFSET('Hygiene Data'!$E$7,0,10*ROW('Hygiene Data'!E90))),'Data Summary'!DS96="Yes"),OFFSET('Hygiene Data'!$E$7,0,10*ROW('Hygiene Data'!E90)),NA())</f>
        <v>#N/A</v>
      </c>
      <c r="BE96" s="99" t="e">
        <f ca="true">+IF(AND(ISNUMBER(OFFSET('Hygiene Data'!$E$9,0,10*ROW('Hygiene Data'!E90))),'Data Summary'!DT96="Yes"),OFFSET('Hygiene Data'!$E$9,0,10*ROW('Hygiene Data'!E90)),NA())</f>
        <v>#N/A</v>
      </c>
      <c r="BF96" s="99" t="e">
        <f ca="true">+IF(AND(ISNUMBER(OFFSET('Hygiene Data'!$F$5,0,10*ROW('Hygiene Data'!F90))),'Data Summary'!DU96="Yes"),OFFSET('Hygiene Data'!$F$5,0,10*ROW('Hygiene Data'!F90)),NA())</f>
        <v>#N/A</v>
      </c>
      <c r="BG96" s="99" t="e">
        <f ca="true">+IF(AND(ISNUMBER(OFFSET('Hygiene Data'!$F$7,0,10*ROW('Hygiene Data'!F90))),'Data Summary'!DV96="Yes"),OFFSET('Hygiene Data'!$F$7,0,10*ROW('Hygiene Data'!F90)),NA())</f>
        <v>#N/A</v>
      </c>
      <c r="BH96" s="99" t="e">
        <f ca="true">+IF(AND(ISNUMBER(OFFSET('Hygiene Data'!$F$9,0,10*ROW('Hygiene Data'!F90))),'Data Summary'!DW96="Yes"),OFFSET('Hygiene Data'!$F$9,0,10*ROW('Hygiene Data'!F90)),NA())</f>
        <v>#N/A</v>
      </c>
      <c r="BI96" s="99" t="e">
        <f ca="true">+IF(AND(ISNUMBER(OFFSET('Hygiene Data'!$G$5,0,10*ROW('Hygiene Data'!G90))),'Data Summary'!DX96="Yes"),OFFSET('Hygiene Data'!$G$5,0,10*ROW('Hygiene Data'!G90)),NA())</f>
        <v>#N/A</v>
      </c>
      <c r="BJ96" s="99" t="e">
        <f ca="true">+IF(AND(ISNUMBER(OFFSET('Hygiene Data'!$G$7,0,10*ROW('Hygiene Data'!G90))),'Data Summary'!DY96="Yes"),OFFSET('Hygiene Data'!$G$7,0,10*ROW('Hygiene Data'!G90)),NA())</f>
        <v>#N/A</v>
      </c>
      <c r="BK96" s="99" t="e">
        <f ca="true">+IF(AND(ISNUMBER(OFFSET('Hygiene Data'!$G$9,0,10*ROW('Hygiene Data'!G90))),'Data Summary'!DZ96="Yes"),OFFSET('Hygiene Data'!$G$9,0,10*ROW('Hygiene Data'!G90)),NA())</f>
        <v>#N/A</v>
      </c>
      <c r="BL96" s="99" t="e">
        <f ca="true">+IF(AND(ISNUMBER(OFFSET('Hygiene Data'!$H$5,0,10*ROW('Hygiene Data'!H90))),'Data Summary'!EA96="Yes"),OFFSET('Hygiene Data'!$H$5,0,10*ROW('Hygiene Data'!H90)),NA())</f>
        <v>#N/A</v>
      </c>
      <c r="BM96" s="99" t="e">
        <f ca="true">+IF(AND(ISNUMBER(OFFSET('Hygiene Data'!$H$7,0,10*ROW('Hygiene Data'!H90))),'Data Summary'!EB96="Yes"),OFFSET('Hygiene Data'!$H$7,0,10*ROW('Hygiene Data'!H90)),NA())</f>
        <v>#N/A</v>
      </c>
      <c r="BN96" s="99" t="e">
        <f ca="true">+IF(AND(ISNUMBER(OFFSET('Hygiene Data'!$H$9,0,10*ROW('Hygiene Data'!H90))),'Data Summary'!EC96="Yes"),OFFSET('Hygiene Data'!$H$9,0,10*ROW('Hygiene Data'!H90)),NA())</f>
        <v>#N/A</v>
      </c>
      <c r="BO96" s="99" t="e">
        <f ca="true">+IF(AND(ISNUMBER(OFFSET('Hygiene Data'!$I$5,0,10*ROW('Hygiene Data'!I90))),'Data Summary'!ED96="Yes"),OFFSET('Hygiene Data'!$I$5,0,10*ROW('Hygiene Data'!I90)),NA())</f>
        <v>#N/A</v>
      </c>
      <c r="BP96" s="99" t="e">
        <f ca="true">+IF(AND(ISNUMBER(OFFSET('Hygiene Data'!$I$7,0,10*ROW('Hygiene Data'!I90))),'Data Summary'!EE96="Yes"),OFFSET('Hygiene Data'!$I$7,0,10*ROW('Hygiene Data'!I90)),NA())</f>
        <v>#N/A</v>
      </c>
      <c r="BQ96" s="99" t="e">
        <f ca="true">+IF(AND(ISNUMBER(OFFSET('Hygiene Data'!$I$9,0,10*ROW('Hygiene Data'!I90))),'Data Summary'!EF96="Yes"),OFFSET('Hygiene Data'!$I$9,0,10*ROW('Hygiene Data'!I90)),NA())</f>
        <v>#N/A</v>
      </c>
    </row>
    <row xmlns:x14ac="http://schemas.microsoft.com/office/spreadsheetml/2009/9/ac" r="97" x14ac:dyDescent="0.2">
      <c r="A97" s="363" t="e">
        <f ca="true">+RIGHT('Data Summary'!A97,LEN('Data Summary'!A97)-9)</f>
        <v>#VALUE!</v>
      </c>
      <c r="B97" s="38" t="str">
        <f ca="true">+IF(ISTEXT('Data Summary'!B97),'Data Summary'!B97,"")</f>
        <v/>
      </c>
      <c r="C97" s="361" t="e">
        <f ca="true">+VALUE('Data Summary'!C97)</f>
        <v>#VALUE!</v>
      </c>
      <c r="D97" s="97" t="e">
        <f ca="true">+IF(AND(ISNUMBER(OFFSET('Water Data'!$D$4,0,10*ROW('Water Data'!D91))),'Data Summary'!BS97="Yes"),100-OFFSET('Water Data'!$D$4,0,10*ROW('Water Data'!D91)),NA())</f>
        <v>#N/A</v>
      </c>
      <c r="E97" s="97" t="e">
        <f ca="true">+IF(AND(ISNUMBER(OFFSET('Water Data'!$D$6,0,10*ROW('Water Data'!D91))),'Data Summary'!BT97="Yes"),OFFSET('Water Data'!$D$6,0,10*ROW('Water Data'!D91)),NA())</f>
        <v>#N/A</v>
      </c>
      <c r="F97" s="97" t="e">
        <f ca="true">+IF(AND(ISNUMBER(OFFSET('Water Data'!$D$9,0,10*ROW('Water Data'!D91))),'Data Summary'!BU97="Yes"),OFFSET('Water Data'!$D$9,0,10*ROW('Water Data'!D91)),NA())</f>
        <v>#N/A</v>
      </c>
      <c r="G97" s="97" t="e">
        <f ca="true">+IF(AND(ISNUMBER(OFFSET('Water Data'!$E$4,0,10*ROW('Water Data'!E91))),'Data Summary'!BV97="Yes"),100-OFFSET('Water Data'!$E$4,0,10*ROW('Water Data'!E91)),NA())</f>
        <v>#N/A</v>
      </c>
      <c r="H97" s="97" t="e">
        <f ca="true">+IF(AND(ISNUMBER(OFFSET('Water Data'!$E$6,0,10*ROW('Water Data'!E91))),'Data Summary'!BW97="Yes"),OFFSET('Water Data'!$E$6,0,10*ROW('Water Data'!E91)),NA())</f>
        <v>#N/A</v>
      </c>
      <c r="I97" s="97" t="e">
        <f ca="true">+IF(AND(ISNUMBER(OFFSET('Water Data'!$E$9,0,10*ROW('Water Data'!E91))),'Data Summary'!BX97="Yes"),OFFSET('Water Data'!$E$9,0,10*ROW('Water Data'!E91)),NA())</f>
        <v>#N/A</v>
      </c>
      <c r="J97" s="97" t="e">
        <f ca="true">+IF(AND(ISNUMBER(OFFSET('Water Data'!$F$4,0,10*ROW('Water Data'!F91))),'Data Summary'!BY97="Yes"),100-OFFSET('Water Data'!$F$4,0,10*ROW('Water Data'!F91)),NA())</f>
        <v>#N/A</v>
      </c>
      <c r="K97" s="97" t="e">
        <f ca="true">+IF(AND(ISNUMBER(OFFSET('Water Data'!$F$6,0,10*ROW('Water Data'!F91))),'Data Summary'!BZ97="Yes"),OFFSET('Water Data'!$F$6,0,10*ROW('Water Data'!F91)),NA())</f>
        <v>#N/A</v>
      </c>
      <c r="L97" s="97" t="e">
        <f ca="true">+IF(AND(ISNUMBER(OFFSET('Water Data'!$F$9,0,10*ROW('Water Data'!F91))),'Data Summary'!CA97="Yes"),OFFSET('Water Data'!$F$9,0,10*ROW('Water Data'!F91)),NA())</f>
        <v>#N/A</v>
      </c>
      <c r="M97" s="97" t="e">
        <f ca="true">+IF(AND(ISNUMBER(OFFSET('Water Data'!$G$4,0,10*ROW('Water Data'!G91))),'Data Summary'!CB97="Yes"),100-OFFSET('Water Data'!$G$4,0,10*ROW('Water Data'!G91)),NA())</f>
        <v>#N/A</v>
      </c>
      <c r="N97" s="97" t="e">
        <f ca="true">+IF(AND(ISNUMBER(OFFSET('Water Data'!$G$6,0,10*ROW('Water Data'!G91))),'Data Summary'!CC97="Yes"),OFFSET('Water Data'!$G$6,0,10*ROW('Water Data'!G91)),NA())</f>
        <v>#N/A</v>
      </c>
      <c r="O97" s="97" t="e">
        <f ca="true">+IF(AND(ISNUMBER(OFFSET('Water Data'!$G$9,0,10*ROW('Water Data'!G91))),'Data Summary'!CD97="Yes"),OFFSET('Water Data'!$G$9,0,10*ROW('Water Data'!G91)),NA())</f>
        <v>#N/A</v>
      </c>
      <c r="P97" s="97" t="e">
        <f ca="true">+IF(AND(ISNUMBER(OFFSET('Water Data'!$H$4,0,10*ROW('Water Data'!H91))),'Data Summary'!CE97="Yes"),100-OFFSET('Water Data'!$H$4,0,10*ROW('Water Data'!H91)),NA())</f>
        <v>#N/A</v>
      </c>
      <c r="Q97" s="97" t="e">
        <f ca="true">+IF(AND(ISNUMBER(OFFSET('Water Data'!$H$6,0,10*ROW('Water Data'!H91))),'Data Summary'!CF97="Yes"),OFFSET('Water Data'!$H$6,0,10*ROW('Water Data'!H91)),NA())</f>
        <v>#N/A</v>
      </c>
      <c r="R97" s="97" t="e">
        <f ca="true">+IF(AND(ISNUMBER(OFFSET('Water Data'!$H$9,0,10*ROW('Water Data'!H91))),'Data Summary'!CG97="Yes"),OFFSET('Water Data'!$H$9,0,10*ROW('Water Data'!H91)),NA())</f>
        <v>#N/A</v>
      </c>
      <c r="S97" s="97" t="e">
        <f ca="true">+IF(AND(ISNUMBER(OFFSET('Water Data'!$I$4,0,10*ROW('Water Data'!I91))),'Data Summary'!CH97="Yes"),100-OFFSET('Water Data'!$I$4,0,10*ROW('Water Data'!I91)),NA())</f>
        <v>#N/A</v>
      </c>
      <c r="T97" s="97" t="e">
        <f ca="true">+IF(AND(ISNUMBER(OFFSET('Water Data'!$I$6,0,10*ROW('Water Data'!I91))),'Data Summary'!CI97="Yes"),OFFSET('Water Data'!$I$6,0,10*ROW('Water Data'!I91)),NA())</f>
        <v>#N/A</v>
      </c>
      <c r="U97" s="97" t="e">
        <f ca="true">+IF(AND(ISNUMBER(OFFSET('Water Data'!$I$9,0,10*ROW('Water Data'!I91))),'Data Summary'!CJ97="Yes"),OFFSET('Water Data'!$I$9,0,10*ROW('Water Data'!I91)),NA())</f>
        <v>#N/A</v>
      </c>
      <c r="V97" s="98" t="e">
        <f ca="true">+IF(AND(ISNUMBER(OFFSET('Sanitation Data'!$D$4,0,10*ROW('Sanitation Data'!D91))),'Data Summary'!CK97="Yes"),100-OFFSET('Sanitation Data'!$D$4,0,10*ROW('Sanitation Data'!D91)),NA())</f>
        <v>#N/A</v>
      </c>
      <c r="W97" s="98" t="e">
        <f ca="true">+IF(AND(ISNUMBER(OFFSET('Sanitation Data'!$D$6,0,10*ROW('Sanitation Data'!D91))),'Data Summary'!CL97="Yes"),OFFSET('Sanitation Data'!$D$6,0,10*ROW('Sanitation Data'!D91)),NA())</f>
        <v>#N/A</v>
      </c>
      <c r="X97" s="98" t="e">
        <f ca="true">+IF(AND(ISNUMBER(OFFSET('Sanitation Data'!$D$10,0,10*ROW('Sanitation Data'!D91))),'Data Summary'!CM97="Yes"),OFFSET('Sanitation Data'!$D$10,0,10*ROW('Sanitation Data'!D91)),NA())</f>
        <v>#N/A</v>
      </c>
      <c r="Y97" s="98" t="e">
        <f ca="true">+IF(AND(ISNUMBER(OFFSET('Sanitation Data'!$D$11,0,10*ROW('Sanitation Data'!D91))),'Data Summary'!CN97="Yes"),OFFSET('Sanitation Data'!$D$11,0,10*ROW('Sanitation Data'!D91)),NA())</f>
        <v>#N/A</v>
      </c>
      <c r="Z97" s="98" t="e">
        <f ca="true">+IF(AND(ISNUMBER(OFFSET('Sanitation Data'!$D$12,0,10*ROW('Sanitation Data'!D91))),'Data Summary'!CO97="Yes"),OFFSET('Sanitation Data'!$D$12,0,10*ROW('Sanitation Data'!D91)),NA())</f>
        <v>#N/A</v>
      </c>
      <c r="AA97" s="98" t="e">
        <f ca="true">+IF(AND(ISNUMBER(OFFSET('Sanitation Data'!$E$4,0,10*ROW('Sanitation Data'!E91))),'Data Summary'!CP97="Yes"),100-OFFSET('Sanitation Data'!$E$4,0,10*ROW('Sanitation Data'!E91)),NA())</f>
        <v>#N/A</v>
      </c>
      <c r="AB97" s="98" t="e">
        <f ca="true">+IF(AND(ISNUMBER(OFFSET('Sanitation Data'!$E$6,0,10*ROW('Sanitation Data'!E91))),'Data Summary'!CQ97="Yes"),OFFSET('Sanitation Data'!$E$6,0,10*ROW('Sanitation Data'!E91)),NA())</f>
        <v>#N/A</v>
      </c>
      <c r="AC97" s="98" t="e">
        <f ca="true">+IF(AND(ISNUMBER(OFFSET('Sanitation Data'!$E$10,0,10*ROW('Sanitation Data'!E91))),'Data Summary'!CR97="Yes"),OFFSET('Sanitation Data'!$E$10,0,10*ROW('Sanitation Data'!E91)),NA())</f>
        <v>#N/A</v>
      </c>
      <c r="AD97" s="98" t="e">
        <f ca="true">+IF(AND(ISNUMBER(OFFSET('Sanitation Data'!$E$11,0,10*ROW('Sanitation Data'!E91))),'Data Summary'!CS97="Yes"),OFFSET('Sanitation Data'!$E$11,0,10*ROW('Sanitation Data'!E91)),NA())</f>
        <v>#N/A</v>
      </c>
      <c r="AE97" s="98" t="e">
        <f ca="true">+IF(AND(ISNUMBER(OFFSET('Sanitation Data'!$E$12,0,10*ROW('Sanitation Data'!E91))),'Data Summary'!CT97="Yes"),OFFSET('Sanitation Data'!$E$12,0,10*ROW('Sanitation Data'!E91)),NA())</f>
        <v>#N/A</v>
      </c>
      <c r="AF97" s="98" t="e">
        <f ca="true">+IF(AND(ISNUMBER(OFFSET('Sanitation Data'!$F$4,0,10*ROW('Sanitation Data'!F91))),'Data Summary'!CU97="Yes"),100-OFFSET('Sanitation Data'!$F$4,0,10*ROW('Sanitation Data'!F91)),NA())</f>
        <v>#N/A</v>
      </c>
      <c r="AG97" s="98" t="e">
        <f ca="true">+IF(AND(ISNUMBER(OFFSET('Sanitation Data'!$F$6,0,10*ROW('Sanitation Data'!F91))),'Data Summary'!CV97="Yes"),OFFSET('Sanitation Data'!$F$6,0,10*ROW('Sanitation Data'!F91)),NA())</f>
        <v>#N/A</v>
      </c>
      <c r="AH97" s="98" t="e">
        <f ca="true">+IF(AND(ISNUMBER(OFFSET('Sanitation Data'!$F$10,0,10*ROW('Sanitation Data'!F91))),'Data Summary'!CW97="Yes"),OFFSET('Sanitation Data'!$F$10,0,10*ROW('Sanitation Data'!F91)),NA())</f>
        <v>#N/A</v>
      </c>
      <c r="AI97" s="98" t="e">
        <f ca="true">+IF(AND(ISNUMBER(OFFSET('Sanitation Data'!$F$11,0,10*ROW('Sanitation Data'!F91))),'Data Summary'!CX97="Yes"),OFFSET('Sanitation Data'!$F$11,0,10*ROW('Sanitation Data'!F91)),NA())</f>
        <v>#N/A</v>
      </c>
      <c r="AJ97" s="98" t="e">
        <f ca="true">+IF(AND(ISNUMBER(OFFSET('Sanitation Data'!$F$12,0,10*ROW('Sanitation Data'!F91))),'Data Summary'!CY97="Yes"),OFFSET('Sanitation Data'!$F$12,0,10*ROW('Sanitation Data'!F91)),NA())</f>
        <v>#N/A</v>
      </c>
      <c r="AK97" s="98" t="e">
        <f ca="true">+IF(AND(ISNUMBER(OFFSET('Sanitation Data'!$G$4,0,10*ROW('Sanitation Data'!G91))),'Data Summary'!CZ97="Yes"),100-OFFSET('Sanitation Data'!$G$4,0,10*ROW('Sanitation Data'!G91)),NA())</f>
        <v>#N/A</v>
      </c>
      <c r="AL97" s="98" t="e">
        <f ca="true">+IF(AND(ISNUMBER(OFFSET('Sanitation Data'!$G$6,0,10*ROW('Sanitation Data'!G91))),'Data Summary'!DA97="Yes"),OFFSET('Sanitation Data'!$G$6,0,10*ROW('Sanitation Data'!G91)),NA())</f>
        <v>#N/A</v>
      </c>
      <c r="AM97" s="98" t="e">
        <f ca="true">+IF(AND(ISNUMBER(OFFSET('Sanitation Data'!$G$10,0,10*ROW('Sanitation Data'!G91))),'Data Summary'!DB97="Yes"),OFFSET('Sanitation Data'!$G$10,0,10*ROW('Sanitation Data'!G91)),NA())</f>
        <v>#N/A</v>
      </c>
      <c r="AN97" s="98" t="e">
        <f ca="true">+IF(AND(ISNUMBER(OFFSET('Sanitation Data'!$G$11,0,10*ROW('Sanitation Data'!G91))),'Data Summary'!DC97="Yes"),OFFSET('Sanitation Data'!$G$11,0,10*ROW('Sanitation Data'!G91)),NA())</f>
        <v>#N/A</v>
      </c>
      <c r="AO97" s="98" t="e">
        <f ca="true">+IF(AND(ISNUMBER(OFFSET('Sanitation Data'!$G$12,0,10*ROW('Sanitation Data'!G91))),'Data Summary'!DD97="Yes"),OFFSET('Sanitation Data'!$G$12,0,10*ROW('Sanitation Data'!G91)),NA())</f>
        <v>#N/A</v>
      </c>
      <c r="AP97" s="98" t="e">
        <f ca="true">+IF(AND(ISNUMBER(OFFSET('Sanitation Data'!$H$4,0,10*ROW('Sanitation Data'!H91))),'Data Summary'!DE97="Yes"),100-OFFSET('Sanitation Data'!$H$4,0,10*ROW('Sanitation Data'!H91)),NA())</f>
        <v>#N/A</v>
      </c>
      <c r="AQ97" s="98" t="e">
        <f ca="true">+IF(AND(ISNUMBER(OFFSET('Sanitation Data'!$H$6,0,10*ROW('Sanitation Data'!H91))),'Data Summary'!DF97="Yes"),OFFSET('Sanitation Data'!$H$6,0,10*ROW('Sanitation Data'!H91)),NA())</f>
        <v>#N/A</v>
      </c>
      <c r="AR97" s="98" t="e">
        <f ca="true">+IF(AND(ISNUMBER(OFFSET('Sanitation Data'!$H$10,0,10*ROW('Sanitation Data'!H91))),'Data Summary'!DG97="Yes"),OFFSET('Sanitation Data'!$H$10,0,10*ROW('Sanitation Data'!H91)),NA())</f>
        <v>#N/A</v>
      </c>
      <c r="AS97" s="98" t="e">
        <f ca="true">+IF(AND(ISNUMBER(OFFSET('Sanitation Data'!$H$11,0,10*ROW('Sanitation Data'!H91))),'Data Summary'!DH97="Yes"),OFFSET('Sanitation Data'!$H$11,0,10*ROW('Sanitation Data'!H91)),NA())</f>
        <v>#N/A</v>
      </c>
      <c r="AT97" s="98" t="e">
        <f ca="true">+IF(AND(ISNUMBER(OFFSET('Sanitation Data'!$H$12,0,10*ROW('Sanitation Data'!H91))),'Data Summary'!DI97="Yes"),OFFSET('Sanitation Data'!$H$12,0,10*ROW('Sanitation Data'!H91)),NA())</f>
        <v>#N/A</v>
      </c>
      <c r="AU97" s="98" t="e">
        <f ca="true">+IF(AND(ISNUMBER(OFFSET('Sanitation Data'!$I$4,0,10*ROW('Sanitation Data'!I91))),'Data Summary'!DJ97="Yes"),100-OFFSET('Sanitation Data'!$I$4,0,10*ROW('Sanitation Data'!I91)),NA())</f>
        <v>#N/A</v>
      </c>
      <c r="AV97" s="98" t="e">
        <f ca="true">+IF(AND(ISNUMBER(OFFSET('Sanitation Data'!$I$6,0,10*ROW('Sanitation Data'!I91))),'Data Summary'!DK97="Yes"),OFFSET('Sanitation Data'!$I$6,0,10*ROW('Sanitation Data'!I91)),NA())</f>
        <v>#N/A</v>
      </c>
      <c r="AW97" s="98" t="e">
        <f ca="true">+IF(AND(ISNUMBER(OFFSET('Sanitation Data'!$I$10,0,10*ROW('Sanitation Data'!I91))),'Data Summary'!DL97="Yes"),OFFSET('Sanitation Data'!$I$10,0,10*ROW('Sanitation Data'!I91)),NA())</f>
        <v>#N/A</v>
      </c>
      <c r="AX97" s="98" t="e">
        <f ca="true">+IF(AND(ISNUMBER(OFFSET('Sanitation Data'!$I$11,0,10*ROW('Sanitation Data'!I91))),'Data Summary'!DM97="Yes"),OFFSET('Sanitation Data'!$I$11,0,10*ROW('Sanitation Data'!I91)),NA())</f>
        <v>#N/A</v>
      </c>
      <c r="AY97" s="98" t="e">
        <f ca="true">+IF(AND(ISNUMBER(OFFSET('Sanitation Data'!$I$12,0,10*ROW('Sanitation Data'!I91))),'Data Summary'!DN97="Yes"),OFFSET('Sanitation Data'!$I$12,0,10*ROW('Sanitation Data'!I91)),NA())</f>
        <v>#N/A</v>
      </c>
      <c r="AZ97" s="99" t="e">
        <f ca="true">+IF(AND(ISNUMBER(OFFSET('Hygiene Data'!$D$5,0,10*ROW('Hygiene Data'!D91))),'Data Summary'!DO97="Yes"),OFFSET('Hygiene Data'!$D$5,0,10*ROW('Hygiene Data'!D91)),NA())</f>
        <v>#N/A</v>
      </c>
      <c r="BA97" s="99" t="e">
        <f ca="true">+IF(AND(ISNUMBER(OFFSET('Hygiene Data'!$D$7,0,10*ROW('Hygiene Data'!D91))),'Data Summary'!DP97="Yes"),OFFSET('Hygiene Data'!$D$7,0,10*ROW('Hygiene Data'!D91)),NA())</f>
        <v>#N/A</v>
      </c>
      <c r="BB97" s="99" t="e">
        <f ca="true">+IF(AND(ISNUMBER(OFFSET('Hygiene Data'!$D$9,0,10*ROW('Hygiene Data'!D91))),'Data Summary'!DQ97="Yes"),OFFSET('Hygiene Data'!$D$9,0,10*ROW('Hygiene Data'!D91)),NA())</f>
        <v>#N/A</v>
      </c>
      <c r="BC97" s="99" t="e">
        <f ca="true">+IF(AND(ISNUMBER(OFFSET('Hygiene Data'!$E$5,0,10*ROW('Hygiene Data'!E91))),'Data Summary'!DR97="Yes"),OFFSET('Hygiene Data'!$E$5,0,10*ROW('Hygiene Data'!E91)),NA())</f>
        <v>#N/A</v>
      </c>
      <c r="BD97" s="99" t="e">
        <f ca="true">+IF(AND(ISNUMBER(OFFSET('Hygiene Data'!$E$7,0,10*ROW('Hygiene Data'!E91))),'Data Summary'!DS97="Yes"),OFFSET('Hygiene Data'!$E$7,0,10*ROW('Hygiene Data'!E91)),NA())</f>
        <v>#N/A</v>
      </c>
      <c r="BE97" s="99" t="e">
        <f ca="true">+IF(AND(ISNUMBER(OFFSET('Hygiene Data'!$E$9,0,10*ROW('Hygiene Data'!E91))),'Data Summary'!DT97="Yes"),OFFSET('Hygiene Data'!$E$9,0,10*ROW('Hygiene Data'!E91)),NA())</f>
        <v>#N/A</v>
      </c>
      <c r="BF97" s="99" t="e">
        <f ca="true">+IF(AND(ISNUMBER(OFFSET('Hygiene Data'!$F$5,0,10*ROW('Hygiene Data'!F91))),'Data Summary'!DU97="Yes"),OFFSET('Hygiene Data'!$F$5,0,10*ROW('Hygiene Data'!F91)),NA())</f>
        <v>#N/A</v>
      </c>
      <c r="BG97" s="99" t="e">
        <f ca="true">+IF(AND(ISNUMBER(OFFSET('Hygiene Data'!$F$7,0,10*ROW('Hygiene Data'!F91))),'Data Summary'!DV97="Yes"),OFFSET('Hygiene Data'!$F$7,0,10*ROW('Hygiene Data'!F91)),NA())</f>
        <v>#N/A</v>
      </c>
      <c r="BH97" s="99" t="e">
        <f ca="true">+IF(AND(ISNUMBER(OFFSET('Hygiene Data'!$F$9,0,10*ROW('Hygiene Data'!F91))),'Data Summary'!DW97="Yes"),OFFSET('Hygiene Data'!$F$9,0,10*ROW('Hygiene Data'!F91)),NA())</f>
        <v>#N/A</v>
      </c>
      <c r="BI97" s="99" t="e">
        <f ca="true">+IF(AND(ISNUMBER(OFFSET('Hygiene Data'!$G$5,0,10*ROW('Hygiene Data'!G91))),'Data Summary'!DX97="Yes"),OFFSET('Hygiene Data'!$G$5,0,10*ROW('Hygiene Data'!G91)),NA())</f>
        <v>#N/A</v>
      </c>
      <c r="BJ97" s="99" t="e">
        <f ca="true">+IF(AND(ISNUMBER(OFFSET('Hygiene Data'!$G$7,0,10*ROW('Hygiene Data'!G91))),'Data Summary'!DY97="Yes"),OFFSET('Hygiene Data'!$G$7,0,10*ROW('Hygiene Data'!G91)),NA())</f>
        <v>#N/A</v>
      </c>
      <c r="BK97" s="99" t="e">
        <f ca="true">+IF(AND(ISNUMBER(OFFSET('Hygiene Data'!$G$9,0,10*ROW('Hygiene Data'!G91))),'Data Summary'!DZ97="Yes"),OFFSET('Hygiene Data'!$G$9,0,10*ROW('Hygiene Data'!G91)),NA())</f>
        <v>#N/A</v>
      </c>
      <c r="BL97" s="99" t="e">
        <f ca="true">+IF(AND(ISNUMBER(OFFSET('Hygiene Data'!$H$5,0,10*ROW('Hygiene Data'!H91))),'Data Summary'!EA97="Yes"),OFFSET('Hygiene Data'!$H$5,0,10*ROW('Hygiene Data'!H91)),NA())</f>
        <v>#N/A</v>
      </c>
      <c r="BM97" s="99" t="e">
        <f ca="true">+IF(AND(ISNUMBER(OFFSET('Hygiene Data'!$H$7,0,10*ROW('Hygiene Data'!H91))),'Data Summary'!EB97="Yes"),OFFSET('Hygiene Data'!$H$7,0,10*ROW('Hygiene Data'!H91)),NA())</f>
        <v>#N/A</v>
      </c>
      <c r="BN97" s="99" t="e">
        <f ca="true">+IF(AND(ISNUMBER(OFFSET('Hygiene Data'!$H$9,0,10*ROW('Hygiene Data'!H91))),'Data Summary'!EC97="Yes"),OFFSET('Hygiene Data'!$H$9,0,10*ROW('Hygiene Data'!H91)),NA())</f>
        <v>#N/A</v>
      </c>
      <c r="BO97" s="99" t="e">
        <f ca="true">+IF(AND(ISNUMBER(OFFSET('Hygiene Data'!$I$5,0,10*ROW('Hygiene Data'!I91))),'Data Summary'!ED97="Yes"),OFFSET('Hygiene Data'!$I$5,0,10*ROW('Hygiene Data'!I91)),NA())</f>
        <v>#N/A</v>
      </c>
      <c r="BP97" s="99" t="e">
        <f ca="true">+IF(AND(ISNUMBER(OFFSET('Hygiene Data'!$I$7,0,10*ROW('Hygiene Data'!I91))),'Data Summary'!EE97="Yes"),OFFSET('Hygiene Data'!$I$7,0,10*ROW('Hygiene Data'!I91)),NA())</f>
        <v>#N/A</v>
      </c>
      <c r="BQ97" s="99" t="e">
        <f ca="true">+IF(AND(ISNUMBER(OFFSET('Hygiene Data'!$I$9,0,10*ROW('Hygiene Data'!I91))),'Data Summary'!EF97="Yes"),OFFSET('Hygiene Data'!$I$9,0,10*ROW('Hygiene Data'!I91)),NA())</f>
        <v>#N/A</v>
      </c>
    </row>
    <row xmlns:x14ac="http://schemas.microsoft.com/office/spreadsheetml/2009/9/ac" r="98" x14ac:dyDescent="0.2">
      <c r="A98" s="363" t="e">
        <f ca="true">+RIGHT('Data Summary'!A98,LEN('Data Summary'!A98)-9)</f>
        <v>#VALUE!</v>
      </c>
      <c r="B98" s="38" t="str">
        <f ca="true">+IF(ISTEXT('Data Summary'!B98),'Data Summary'!B98,"")</f>
        <v/>
      </c>
      <c r="C98" s="361" t="e">
        <f ca="true">+VALUE('Data Summary'!C98)</f>
        <v>#VALUE!</v>
      </c>
      <c r="D98" s="97" t="e">
        <f ca="true">+IF(AND(ISNUMBER(OFFSET('Water Data'!$D$4,0,10*ROW('Water Data'!D92))),'Data Summary'!BS98="Yes"),100-OFFSET('Water Data'!$D$4,0,10*ROW('Water Data'!D92)),NA())</f>
        <v>#N/A</v>
      </c>
      <c r="E98" s="97" t="e">
        <f ca="true">+IF(AND(ISNUMBER(OFFSET('Water Data'!$D$6,0,10*ROW('Water Data'!D92))),'Data Summary'!BT98="Yes"),OFFSET('Water Data'!$D$6,0,10*ROW('Water Data'!D92)),NA())</f>
        <v>#N/A</v>
      </c>
      <c r="F98" s="97" t="e">
        <f ca="true">+IF(AND(ISNUMBER(OFFSET('Water Data'!$D$9,0,10*ROW('Water Data'!D92))),'Data Summary'!BU98="Yes"),OFFSET('Water Data'!$D$9,0,10*ROW('Water Data'!D92)),NA())</f>
        <v>#N/A</v>
      </c>
      <c r="G98" s="97" t="e">
        <f ca="true">+IF(AND(ISNUMBER(OFFSET('Water Data'!$E$4,0,10*ROW('Water Data'!E92))),'Data Summary'!BV98="Yes"),100-OFFSET('Water Data'!$E$4,0,10*ROW('Water Data'!E92)),NA())</f>
        <v>#N/A</v>
      </c>
      <c r="H98" s="97" t="e">
        <f ca="true">+IF(AND(ISNUMBER(OFFSET('Water Data'!$E$6,0,10*ROW('Water Data'!E92))),'Data Summary'!BW98="Yes"),OFFSET('Water Data'!$E$6,0,10*ROW('Water Data'!E92)),NA())</f>
        <v>#N/A</v>
      </c>
      <c r="I98" s="97" t="e">
        <f ca="true">+IF(AND(ISNUMBER(OFFSET('Water Data'!$E$9,0,10*ROW('Water Data'!E92))),'Data Summary'!BX98="Yes"),OFFSET('Water Data'!$E$9,0,10*ROW('Water Data'!E92)),NA())</f>
        <v>#N/A</v>
      </c>
      <c r="J98" s="97" t="e">
        <f ca="true">+IF(AND(ISNUMBER(OFFSET('Water Data'!$F$4,0,10*ROW('Water Data'!F92))),'Data Summary'!BY98="Yes"),100-OFFSET('Water Data'!$F$4,0,10*ROW('Water Data'!F92)),NA())</f>
        <v>#N/A</v>
      </c>
      <c r="K98" s="97" t="e">
        <f ca="true">+IF(AND(ISNUMBER(OFFSET('Water Data'!$F$6,0,10*ROW('Water Data'!F92))),'Data Summary'!BZ98="Yes"),OFFSET('Water Data'!$F$6,0,10*ROW('Water Data'!F92)),NA())</f>
        <v>#N/A</v>
      </c>
      <c r="L98" s="97" t="e">
        <f ca="true">+IF(AND(ISNUMBER(OFFSET('Water Data'!$F$9,0,10*ROW('Water Data'!F92))),'Data Summary'!CA98="Yes"),OFFSET('Water Data'!$F$9,0,10*ROW('Water Data'!F92)),NA())</f>
        <v>#N/A</v>
      </c>
      <c r="M98" s="97" t="e">
        <f ca="true">+IF(AND(ISNUMBER(OFFSET('Water Data'!$G$4,0,10*ROW('Water Data'!G92))),'Data Summary'!CB98="Yes"),100-OFFSET('Water Data'!$G$4,0,10*ROW('Water Data'!G92)),NA())</f>
        <v>#N/A</v>
      </c>
      <c r="N98" s="97" t="e">
        <f ca="true">+IF(AND(ISNUMBER(OFFSET('Water Data'!$G$6,0,10*ROW('Water Data'!G92))),'Data Summary'!CC98="Yes"),OFFSET('Water Data'!$G$6,0,10*ROW('Water Data'!G92)),NA())</f>
        <v>#N/A</v>
      </c>
      <c r="O98" s="97" t="e">
        <f ca="true">+IF(AND(ISNUMBER(OFFSET('Water Data'!$G$9,0,10*ROW('Water Data'!G92))),'Data Summary'!CD98="Yes"),OFFSET('Water Data'!$G$9,0,10*ROW('Water Data'!G92)),NA())</f>
        <v>#N/A</v>
      </c>
      <c r="P98" s="97" t="e">
        <f ca="true">+IF(AND(ISNUMBER(OFFSET('Water Data'!$H$4,0,10*ROW('Water Data'!H92))),'Data Summary'!CE98="Yes"),100-OFFSET('Water Data'!$H$4,0,10*ROW('Water Data'!H92)),NA())</f>
        <v>#N/A</v>
      </c>
      <c r="Q98" s="97" t="e">
        <f ca="true">+IF(AND(ISNUMBER(OFFSET('Water Data'!$H$6,0,10*ROW('Water Data'!H92))),'Data Summary'!CF98="Yes"),OFFSET('Water Data'!$H$6,0,10*ROW('Water Data'!H92)),NA())</f>
        <v>#N/A</v>
      </c>
      <c r="R98" s="97" t="e">
        <f ca="true">+IF(AND(ISNUMBER(OFFSET('Water Data'!$H$9,0,10*ROW('Water Data'!H92))),'Data Summary'!CG98="Yes"),OFFSET('Water Data'!$H$9,0,10*ROW('Water Data'!H92)),NA())</f>
        <v>#N/A</v>
      </c>
      <c r="S98" s="97" t="e">
        <f ca="true">+IF(AND(ISNUMBER(OFFSET('Water Data'!$I$4,0,10*ROW('Water Data'!I92))),'Data Summary'!CH98="Yes"),100-OFFSET('Water Data'!$I$4,0,10*ROW('Water Data'!I92)),NA())</f>
        <v>#N/A</v>
      </c>
      <c r="T98" s="97" t="e">
        <f ca="true">+IF(AND(ISNUMBER(OFFSET('Water Data'!$I$6,0,10*ROW('Water Data'!I92))),'Data Summary'!CI98="Yes"),OFFSET('Water Data'!$I$6,0,10*ROW('Water Data'!I92)),NA())</f>
        <v>#N/A</v>
      </c>
      <c r="U98" s="97" t="e">
        <f ca="true">+IF(AND(ISNUMBER(OFFSET('Water Data'!$I$9,0,10*ROW('Water Data'!I92))),'Data Summary'!CJ98="Yes"),OFFSET('Water Data'!$I$9,0,10*ROW('Water Data'!I92)),NA())</f>
        <v>#N/A</v>
      </c>
      <c r="V98" s="98" t="e">
        <f ca="true">+IF(AND(ISNUMBER(OFFSET('Sanitation Data'!$D$4,0,10*ROW('Sanitation Data'!D92))),'Data Summary'!CK98="Yes"),100-OFFSET('Sanitation Data'!$D$4,0,10*ROW('Sanitation Data'!D92)),NA())</f>
        <v>#N/A</v>
      </c>
      <c r="W98" s="98" t="e">
        <f ca="true">+IF(AND(ISNUMBER(OFFSET('Sanitation Data'!$D$6,0,10*ROW('Sanitation Data'!D92))),'Data Summary'!CL98="Yes"),OFFSET('Sanitation Data'!$D$6,0,10*ROW('Sanitation Data'!D92)),NA())</f>
        <v>#N/A</v>
      </c>
      <c r="X98" s="98" t="e">
        <f ca="true">+IF(AND(ISNUMBER(OFFSET('Sanitation Data'!$D$10,0,10*ROW('Sanitation Data'!D92))),'Data Summary'!CM98="Yes"),OFFSET('Sanitation Data'!$D$10,0,10*ROW('Sanitation Data'!D92)),NA())</f>
        <v>#N/A</v>
      </c>
      <c r="Y98" s="98" t="e">
        <f ca="true">+IF(AND(ISNUMBER(OFFSET('Sanitation Data'!$D$11,0,10*ROW('Sanitation Data'!D92))),'Data Summary'!CN98="Yes"),OFFSET('Sanitation Data'!$D$11,0,10*ROW('Sanitation Data'!D92)),NA())</f>
        <v>#N/A</v>
      </c>
      <c r="Z98" s="98" t="e">
        <f ca="true">+IF(AND(ISNUMBER(OFFSET('Sanitation Data'!$D$12,0,10*ROW('Sanitation Data'!D92))),'Data Summary'!CO98="Yes"),OFFSET('Sanitation Data'!$D$12,0,10*ROW('Sanitation Data'!D92)),NA())</f>
        <v>#N/A</v>
      </c>
      <c r="AA98" s="98" t="e">
        <f ca="true">+IF(AND(ISNUMBER(OFFSET('Sanitation Data'!$E$4,0,10*ROW('Sanitation Data'!E92))),'Data Summary'!CP98="Yes"),100-OFFSET('Sanitation Data'!$E$4,0,10*ROW('Sanitation Data'!E92)),NA())</f>
        <v>#N/A</v>
      </c>
      <c r="AB98" s="98" t="e">
        <f ca="true">+IF(AND(ISNUMBER(OFFSET('Sanitation Data'!$E$6,0,10*ROW('Sanitation Data'!E92))),'Data Summary'!CQ98="Yes"),OFFSET('Sanitation Data'!$E$6,0,10*ROW('Sanitation Data'!E92)),NA())</f>
        <v>#N/A</v>
      </c>
      <c r="AC98" s="98" t="e">
        <f ca="true">+IF(AND(ISNUMBER(OFFSET('Sanitation Data'!$E$10,0,10*ROW('Sanitation Data'!E92))),'Data Summary'!CR98="Yes"),OFFSET('Sanitation Data'!$E$10,0,10*ROW('Sanitation Data'!E92)),NA())</f>
        <v>#N/A</v>
      </c>
      <c r="AD98" s="98" t="e">
        <f ca="true">+IF(AND(ISNUMBER(OFFSET('Sanitation Data'!$E$11,0,10*ROW('Sanitation Data'!E92))),'Data Summary'!CS98="Yes"),OFFSET('Sanitation Data'!$E$11,0,10*ROW('Sanitation Data'!E92)),NA())</f>
        <v>#N/A</v>
      </c>
      <c r="AE98" s="98" t="e">
        <f ca="true">+IF(AND(ISNUMBER(OFFSET('Sanitation Data'!$E$12,0,10*ROW('Sanitation Data'!E92))),'Data Summary'!CT98="Yes"),OFFSET('Sanitation Data'!$E$12,0,10*ROW('Sanitation Data'!E92)),NA())</f>
        <v>#N/A</v>
      </c>
      <c r="AF98" s="98" t="e">
        <f ca="true">+IF(AND(ISNUMBER(OFFSET('Sanitation Data'!$F$4,0,10*ROW('Sanitation Data'!F92))),'Data Summary'!CU98="Yes"),100-OFFSET('Sanitation Data'!$F$4,0,10*ROW('Sanitation Data'!F92)),NA())</f>
        <v>#N/A</v>
      </c>
      <c r="AG98" s="98" t="e">
        <f ca="true">+IF(AND(ISNUMBER(OFFSET('Sanitation Data'!$F$6,0,10*ROW('Sanitation Data'!F92))),'Data Summary'!CV98="Yes"),OFFSET('Sanitation Data'!$F$6,0,10*ROW('Sanitation Data'!F92)),NA())</f>
        <v>#N/A</v>
      </c>
      <c r="AH98" s="98" t="e">
        <f ca="true">+IF(AND(ISNUMBER(OFFSET('Sanitation Data'!$F$10,0,10*ROW('Sanitation Data'!F92))),'Data Summary'!CW98="Yes"),OFFSET('Sanitation Data'!$F$10,0,10*ROW('Sanitation Data'!F92)),NA())</f>
        <v>#N/A</v>
      </c>
      <c r="AI98" s="98" t="e">
        <f ca="true">+IF(AND(ISNUMBER(OFFSET('Sanitation Data'!$F$11,0,10*ROW('Sanitation Data'!F92))),'Data Summary'!CX98="Yes"),OFFSET('Sanitation Data'!$F$11,0,10*ROW('Sanitation Data'!F92)),NA())</f>
        <v>#N/A</v>
      </c>
      <c r="AJ98" s="98" t="e">
        <f ca="true">+IF(AND(ISNUMBER(OFFSET('Sanitation Data'!$F$12,0,10*ROW('Sanitation Data'!F92))),'Data Summary'!CY98="Yes"),OFFSET('Sanitation Data'!$F$12,0,10*ROW('Sanitation Data'!F92)),NA())</f>
        <v>#N/A</v>
      </c>
      <c r="AK98" s="98" t="e">
        <f ca="true">+IF(AND(ISNUMBER(OFFSET('Sanitation Data'!$G$4,0,10*ROW('Sanitation Data'!G92))),'Data Summary'!CZ98="Yes"),100-OFFSET('Sanitation Data'!$G$4,0,10*ROW('Sanitation Data'!G92)),NA())</f>
        <v>#N/A</v>
      </c>
      <c r="AL98" s="98" t="e">
        <f ca="true">+IF(AND(ISNUMBER(OFFSET('Sanitation Data'!$G$6,0,10*ROW('Sanitation Data'!G92))),'Data Summary'!DA98="Yes"),OFFSET('Sanitation Data'!$G$6,0,10*ROW('Sanitation Data'!G92)),NA())</f>
        <v>#N/A</v>
      </c>
      <c r="AM98" s="98" t="e">
        <f ca="true">+IF(AND(ISNUMBER(OFFSET('Sanitation Data'!$G$10,0,10*ROW('Sanitation Data'!G92))),'Data Summary'!DB98="Yes"),OFFSET('Sanitation Data'!$G$10,0,10*ROW('Sanitation Data'!G92)),NA())</f>
        <v>#N/A</v>
      </c>
      <c r="AN98" s="98" t="e">
        <f ca="true">+IF(AND(ISNUMBER(OFFSET('Sanitation Data'!$G$11,0,10*ROW('Sanitation Data'!G92))),'Data Summary'!DC98="Yes"),OFFSET('Sanitation Data'!$G$11,0,10*ROW('Sanitation Data'!G92)),NA())</f>
        <v>#N/A</v>
      </c>
      <c r="AO98" s="98" t="e">
        <f ca="true">+IF(AND(ISNUMBER(OFFSET('Sanitation Data'!$G$12,0,10*ROW('Sanitation Data'!G92))),'Data Summary'!DD98="Yes"),OFFSET('Sanitation Data'!$G$12,0,10*ROW('Sanitation Data'!G92)),NA())</f>
        <v>#N/A</v>
      </c>
      <c r="AP98" s="98" t="e">
        <f ca="true">+IF(AND(ISNUMBER(OFFSET('Sanitation Data'!$H$4,0,10*ROW('Sanitation Data'!H92))),'Data Summary'!DE98="Yes"),100-OFFSET('Sanitation Data'!$H$4,0,10*ROW('Sanitation Data'!H92)),NA())</f>
        <v>#N/A</v>
      </c>
      <c r="AQ98" s="98" t="e">
        <f ca="true">+IF(AND(ISNUMBER(OFFSET('Sanitation Data'!$H$6,0,10*ROW('Sanitation Data'!H92))),'Data Summary'!DF98="Yes"),OFFSET('Sanitation Data'!$H$6,0,10*ROW('Sanitation Data'!H92)),NA())</f>
        <v>#N/A</v>
      </c>
      <c r="AR98" s="98" t="e">
        <f ca="true">+IF(AND(ISNUMBER(OFFSET('Sanitation Data'!$H$10,0,10*ROW('Sanitation Data'!H92))),'Data Summary'!DG98="Yes"),OFFSET('Sanitation Data'!$H$10,0,10*ROW('Sanitation Data'!H92)),NA())</f>
        <v>#N/A</v>
      </c>
      <c r="AS98" s="98" t="e">
        <f ca="true">+IF(AND(ISNUMBER(OFFSET('Sanitation Data'!$H$11,0,10*ROW('Sanitation Data'!H92))),'Data Summary'!DH98="Yes"),OFFSET('Sanitation Data'!$H$11,0,10*ROW('Sanitation Data'!H92)),NA())</f>
        <v>#N/A</v>
      </c>
      <c r="AT98" s="98" t="e">
        <f ca="true">+IF(AND(ISNUMBER(OFFSET('Sanitation Data'!$H$12,0,10*ROW('Sanitation Data'!H92))),'Data Summary'!DI98="Yes"),OFFSET('Sanitation Data'!$H$12,0,10*ROW('Sanitation Data'!H92)),NA())</f>
        <v>#N/A</v>
      </c>
      <c r="AU98" s="98" t="e">
        <f ca="true">+IF(AND(ISNUMBER(OFFSET('Sanitation Data'!$I$4,0,10*ROW('Sanitation Data'!I92))),'Data Summary'!DJ98="Yes"),100-OFFSET('Sanitation Data'!$I$4,0,10*ROW('Sanitation Data'!I92)),NA())</f>
        <v>#N/A</v>
      </c>
      <c r="AV98" s="98" t="e">
        <f ca="true">+IF(AND(ISNUMBER(OFFSET('Sanitation Data'!$I$6,0,10*ROW('Sanitation Data'!I92))),'Data Summary'!DK98="Yes"),OFFSET('Sanitation Data'!$I$6,0,10*ROW('Sanitation Data'!I92)),NA())</f>
        <v>#N/A</v>
      </c>
      <c r="AW98" s="98" t="e">
        <f ca="true">+IF(AND(ISNUMBER(OFFSET('Sanitation Data'!$I$10,0,10*ROW('Sanitation Data'!I92))),'Data Summary'!DL98="Yes"),OFFSET('Sanitation Data'!$I$10,0,10*ROW('Sanitation Data'!I92)),NA())</f>
        <v>#N/A</v>
      </c>
      <c r="AX98" s="98" t="e">
        <f ca="true">+IF(AND(ISNUMBER(OFFSET('Sanitation Data'!$I$11,0,10*ROW('Sanitation Data'!I92))),'Data Summary'!DM98="Yes"),OFFSET('Sanitation Data'!$I$11,0,10*ROW('Sanitation Data'!I92)),NA())</f>
        <v>#N/A</v>
      </c>
      <c r="AY98" s="98" t="e">
        <f ca="true">+IF(AND(ISNUMBER(OFFSET('Sanitation Data'!$I$12,0,10*ROW('Sanitation Data'!I92))),'Data Summary'!DN98="Yes"),OFFSET('Sanitation Data'!$I$12,0,10*ROW('Sanitation Data'!I92)),NA())</f>
        <v>#N/A</v>
      </c>
      <c r="AZ98" s="99" t="e">
        <f ca="true">+IF(AND(ISNUMBER(OFFSET('Hygiene Data'!$D$5,0,10*ROW('Hygiene Data'!D92))),'Data Summary'!DO98="Yes"),OFFSET('Hygiene Data'!$D$5,0,10*ROW('Hygiene Data'!D92)),NA())</f>
        <v>#N/A</v>
      </c>
      <c r="BA98" s="99" t="e">
        <f ca="true">+IF(AND(ISNUMBER(OFFSET('Hygiene Data'!$D$7,0,10*ROW('Hygiene Data'!D92))),'Data Summary'!DP98="Yes"),OFFSET('Hygiene Data'!$D$7,0,10*ROW('Hygiene Data'!D92)),NA())</f>
        <v>#N/A</v>
      </c>
      <c r="BB98" s="99" t="e">
        <f ca="true">+IF(AND(ISNUMBER(OFFSET('Hygiene Data'!$D$9,0,10*ROW('Hygiene Data'!D92))),'Data Summary'!DQ98="Yes"),OFFSET('Hygiene Data'!$D$9,0,10*ROW('Hygiene Data'!D92)),NA())</f>
        <v>#N/A</v>
      </c>
      <c r="BC98" s="99" t="e">
        <f ca="true">+IF(AND(ISNUMBER(OFFSET('Hygiene Data'!$E$5,0,10*ROW('Hygiene Data'!E92))),'Data Summary'!DR98="Yes"),OFFSET('Hygiene Data'!$E$5,0,10*ROW('Hygiene Data'!E92)),NA())</f>
        <v>#N/A</v>
      </c>
      <c r="BD98" s="99" t="e">
        <f ca="true">+IF(AND(ISNUMBER(OFFSET('Hygiene Data'!$E$7,0,10*ROW('Hygiene Data'!E92))),'Data Summary'!DS98="Yes"),OFFSET('Hygiene Data'!$E$7,0,10*ROW('Hygiene Data'!E92)),NA())</f>
        <v>#N/A</v>
      </c>
      <c r="BE98" s="99" t="e">
        <f ca="true">+IF(AND(ISNUMBER(OFFSET('Hygiene Data'!$E$9,0,10*ROW('Hygiene Data'!E92))),'Data Summary'!DT98="Yes"),OFFSET('Hygiene Data'!$E$9,0,10*ROW('Hygiene Data'!E92)),NA())</f>
        <v>#N/A</v>
      </c>
      <c r="BF98" s="99" t="e">
        <f ca="true">+IF(AND(ISNUMBER(OFFSET('Hygiene Data'!$F$5,0,10*ROW('Hygiene Data'!F92))),'Data Summary'!DU98="Yes"),OFFSET('Hygiene Data'!$F$5,0,10*ROW('Hygiene Data'!F92)),NA())</f>
        <v>#N/A</v>
      </c>
      <c r="BG98" s="99" t="e">
        <f ca="true">+IF(AND(ISNUMBER(OFFSET('Hygiene Data'!$F$7,0,10*ROW('Hygiene Data'!F92))),'Data Summary'!DV98="Yes"),OFFSET('Hygiene Data'!$F$7,0,10*ROW('Hygiene Data'!F92)),NA())</f>
        <v>#N/A</v>
      </c>
      <c r="BH98" s="99" t="e">
        <f ca="true">+IF(AND(ISNUMBER(OFFSET('Hygiene Data'!$F$9,0,10*ROW('Hygiene Data'!F92))),'Data Summary'!DW98="Yes"),OFFSET('Hygiene Data'!$F$9,0,10*ROW('Hygiene Data'!F92)),NA())</f>
        <v>#N/A</v>
      </c>
      <c r="BI98" s="99" t="e">
        <f ca="true">+IF(AND(ISNUMBER(OFFSET('Hygiene Data'!$G$5,0,10*ROW('Hygiene Data'!G92))),'Data Summary'!DX98="Yes"),OFFSET('Hygiene Data'!$G$5,0,10*ROW('Hygiene Data'!G92)),NA())</f>
        <v>#N/A</v>
      </c>
      <c r="BJ98" s="99" t="e">
        <f ca="true">+IF(AND(ISNUMBER(OFFSET('Hygiene Data'!$G$7,0,10*ROW('Hygiene Data'!G92))),'Data Summary'!DY98="Yes"),OFFSET('Hygiene Data'!$G$7,0,10*ROW('Hygiene Data'!G92)),NA())</f>
        <v>#N/A</v>
      </c>
      <c r="BK98" s="99" t="e">
        <f ca="true">+IF(AND(ISNUMBER(OFFSET('Hygiene Data'!$G$9,0,10*ROW('Hygiene Data'!G92))),'Data Summary'!DZ98="Yes"),OFFSET('Hygiene Data'!$G$9,0,10*ROW('Hygiene Data'!G92)),NA())</f>
        <v>#N/A</v>
      </c>
      <c r="BL98" s="99" t="e">
        <f ca="true">+IF(AND(ISNUMBER(OFFSET('Hygiene Data'!$H$5,0,10*ROW('Hygiene Data'!H92))),'Data Summary'!EA98="Yes"),OFFSET('Hygiene Data'!$H$5,0,10*ROW('Hygiene Data'!H92)),NA())</f>
        <v>#N/A</v>
      </c>
      <c r="BM98" s="99" t="e">
        <f ca="true">+IF(AND(ISNUMBER(OFFSET('Hygiene Data'!$H$7,0,10*ROW('Hygiene Data'!H92))),'Data Summary'!EB98="Yes"),OFFSET('Hygiene Data'!$H$7,0,10*ROW('Hygiene Data'!H92)),NA())</f>
        <v>#N/A</v>
      </c>
      <c r="BN98" s="99" t="e">
        <f ca="true">+IF(AND(ISNUMBER(OFFSET('Hygiene Data'!$H$9,0,10*ROW('Hygiene Data'!H92))),'Data Summary'!EC98="Yes"),OFFSET('Hygiene Data'!$H$9,0,10*ROW('Hygiene Data'!H92)),NA())</f>
        <v>#N/A</v>
      </c>
      <c r="BO98" s="99" t="e">
        <f ca="true">+IF(AND(ISNUMBER(OFFSET('Hygiene Data'!$I$5,0,10*ROW('Hygiene Data'!I92))),'Data Summary'!ED98="Yes"),OFFSET('Hygiene Data'!$I$5,0,10*ROW('Hygiene Data'!I92)),NA())</f>
        <v>#N/A</v>
      </c>
      <c r="BP98" s="99" t="e">
        <f ca="true">+IF(AND(ISNUMBER(OFFSET('Hygiene Data'!$I$7,0,10*ROW('Hygiene Data'!I92))),'Data Summary'!EE98="Yes"),OFFSET('Hygiene Data'!$I$7,0,10*ROW('Hygiene Data'!I92)),NA())</f>
        <v>#N/A</v>
      </c>
      <c r="BQ98" s="99" t="e">
        <f ca="true">+IF(AND(ISNUMBER(OFFSET('Hygiene Data'!$I$9,0,10*ROW('Hygiene Data'!I92))),'Data Summary'!EF98="Yes"),OFFSET('Hygiene Data'!$I$9,0,10*ROW('Hygiene Data'!I92)),NA())</f>
        <v>#N/A</v>
      </c>
    </row>
    <row xmlns:x14ac="http://schemas.microsoft.com/office/spreadsheetml/2009/9/ac" r="99" x14ac:dyDescent="0.2">
      <c r="A99" s="363" t="e">
        <f ca="true">+RIGHT('Data Summary'!A99,LEN('Data Summary'!A99)-9)</f>
        <v>#VALUE!</v>
      </c>
      <c r="B99" s="38" t="str">
        <f ca="true">+IF(ISTEXT('Data Summary'!B99),'Data Summary'!B99,"")</f>
        <v/>
      </c>
      <c r="C99" s="361" t="e">
        <f ca="true">+VALUE('Data Summary'!C99)</f>
        <v>#VALUE!</v>
      </c>
      <c r="D99" s="97" t="e">
        <f ca="true">+IF(AND(ISNUMBER(OFFSET('Water Data'!$D$4,0,10*ROW('Water Data'!D93))),'Data Summary'!BS99="Yes"),100-OFFSET('Water Data'!$D$4,0,10*ROW('Water Data'!D93)),NA())</f>
        <v>#N/A</v>
      </c>
      <c r="E99" s="97" t="e">
        <f ca="true">+IF(AND(ISNUMBER(OFFSET('Water Data'!$D$6,0,10*ROW('Water Data'!D93))),'Data Summary'!BT99="Yes"),OFFSET('Water Data'!$D$6,0,10*ROW('Water Data'!D93)),NA())</f>
        <v>#N/A</v>
      </c>
      <c r="F99" s="97" t="e">
        <f ca="true">+IF(AND(ISNUMBER(OFFSET('Water Data'!$D$9,0,10*ROW('Water Data'!D93))),'Data Summary'!BU99="Yes"),OFFSET('Water Data'!$D$9,0,10*ROW('Water Data'!D93)),NA())</f>
        <v>#N/A</v>
      </c>
      <c r="G99" s="97" t="e">
        <f ca="true">+IF(AND(ISNUMBER(OFFSET('Water Data'!$E$4,0,10*ROW('Water Data'!E93))),'Data Summary'!BV99="Yes"),100-OFFSET('Water Data'!$E$4,0,10*ROW('Water Data'!E93)),NA())</f>
        <v>#N/A</v>
      </c>
      <c r="H99" s="97" t="e">
        <f ca="true">+IF(AND(ISNUMBER(OFFSET('Water Data'!$E$6,0,10*ROW('Water Data'!E93))),'Data Summary'!BW99="Yes"),OFFSET('Water Data'!$E$6,0,10*ROW('Water Data'!E93)),NA())</f>
        <v>#N/A</v>
      </c>
      <c r="I99" s="97" t="e">
        <f ca="true">+IF(AND(ISNUMBER(OFFSET('Water Data'!$E$9,0,10*ROW('Water Data'!E93))),'Data Summary'!BX99="Yes"),OFFSET('Water Data'!$E$9,0,10*ROW('Water Data'!E93)),NA())</f>
        <v>#N/A</v>
      </c>
      <c r="J99" s="97" t="e">
        <f ca="true">+IF(AND(ISNUMBER(OFFSET('Water Data'!$F$4,0,10*ROW('Water Data'!F93))),'Data Summary'!BY99="Yes"),100-OFFSET('Water Data'!$F$4,0,10*ROW('Water Data'!F93)),NA())</f>
        <v>#N/A</v>
      </c>
      <c r="K99" s="97" t="e">
        <f ca="true">+IF(AND(ISNUMBER(OFFSET('Water Data'!$F$6,0,10*ROW('Water Data'!F93))),'Data Summary'!BZ99="Yes"),OFFSET('Water Data'!$F$6,0,10*ROW('Water Data'!F93)),NA())</f>
        <v>#N/A</v>
      </c>
      <c r="L99" s="97" t="e">
        <f ca="true">+IF(AND(ISNUMBER(OFFSET('Water Data'!$F$9,0,10*ROW('Water Data'!F93))),'Data Summary'!CA99="Yes"),OFFSET('Water Data'!$F$9,0,10*ROW('Water Data'!F93)),NA())</f>
        <v>#N/A</v>
      </c>
      <c r="M99" s="97" t="e">
        <f ca="true">+IF(AND(ISNUMBER(OFFSET('Water Data'!$G$4,0,10*ROW('Water Data'!G93))),'Data Summary'!CB99="Yes"),100-OFFSET('Water Data'!$G$4,0,10*ROW('Water Data'!G93)),NA())</f>
        <v>#N/A</v>
      </c>
      <c r="N99" s="97" t="e">
        <f ca="true">+IF(AND(ISNUMBER(OFFSET('Water Data'!$G$6,0,10*ROW('Water Data'!G93))),'Data Summary'!CC99="Yes"),OFFSET('Water Data'!$G$6,0,10*ROW('Water Data'!G93)),NA())</f>
        <v>#N/A</v>
      </c>
      <c r="O99" s="97" t="e">
        <f ca="true">+IF(AND(ISNUMBER(OFFSET('Water Data'!$G$9,0,10*ROW('Water Data'!G93))),'Data Summary'!CD99="Yes"),OFFSET('Water Data'!$G$9,0,10*ROW('Water Data'!G93)),NA())</f>
        <v>#N/A</v>
      </c>
      <c r="P99" s="97" t="e">
        <f ca="true">+IF(AND(ISNUMBER(OFFSET('Water Data'!$H$4,0,10*ROW('Water Data'!H93))),'Data Summary'!CE99="Yes"),100-OFFSET('Water Data'!$H$4,0,10*ROW('Water Data'!H93)),NA())</f>
        <v>#N/A</v>
      </c>
      <c r="Q99" s="97" t="e">
        <f ca="true">+IF(AND(ISNUMBER(OFFSET('Water Data'!$H$6,0,10*ROW('Water Data'!H93))),'Data Summary'!CF99="Yes"),OFFSET('Water Data'!$H$6,0,10*ROW('Water Data'!H93)),NA())</f>
        <v>#N/A</v>
      </c>
      <c r="R99" s="97" t="e">
        <f ca="true">+IF(AND(ISNUMBER(OFFSET('Water Data'!$H$9,0,10*ROW('Water Data'!H93))),'Data Summary'!CG99="Yes"),OFFSET('Water Data'!$H$9,0,10*ROW('Water Data'!H93)),NA())</f>
        <v>#N/A</v>
      </c>
      <c r="S99" s="97" t="e">
        <f ca="true">+IF(AND(ISNUMBER(OFFSET('Water Data'!$I$4,0,10*ROW('Water Data'!I93))),'Data Summary'!CH99="Yes"),100-OFFSET('Water Data'!$I$4,0,10*ROW('Water Data'!I93)),NA())</f>
        <v>#N/A</v>
      </c>
      <c r="T99" s="97" t="e">
        <f ca="true">+IF(AND(ISNUMBER(OFFSET('Water Data'!$I$6,0,10*ROW('Water Data'!I93))),'Data Summary'!CI99="Yes"),OFFSET('Water Data'!$I$6,0,10*ROW('Water Data'!I93)),NA())</f>
        <v>#N/A</v>
      </c>
      <c r="U99" s="97" t="e">
        <f ca="true">+IF(AND(ISNUMBER(OFFSET('Water Data'!$I$9,0,10*ROW('Water Data'!I93))),'Data Summary'!CJ99="Yes"),OFFSET('Water Data'!$I$9,0,10*ROW('Water Data'!I93)),NA())</f>
        <v>#N/A</v>
      </c>
      <c r="V99" s="98" t="e">
        <f ca="true">+IF(AND(ISNUMBER(OFFSET('Sanitation Data'!$D$4,0,10*ROW('Sanitation Data'!D93))),'Data Summary'!CK99="Yes"),100-OFFSET('Sanitation Data'!$D$4,0,10*ROW('Sanitation Data'!D93)),NA())</f>
        <v>#N/A</v>
      </c>
      <c r="W99" s="98" t="e">
        <f ca="true">+IF(AND(ISNUMBER(OFFSET('Sanitation Data'!$D$6,0,10*ROW('Sanitation Data'!D93))),'Data Summary'!CL99="Yes"),OFFSET('Sanitation Data'!$D$6,0,10*ROW('Sanitation Data'!D93)),NA())</f>
        <v>#N/A</v>
      </c>
      <c r="X99" s="98" t="e">
        <f ca="true">+IF(AND(ISNUMBER(OFFSET('Sanitation Data'!$D$10,0,10*ROW('Sanitation Data'!D93))),'Data Summary'!CM99="Yes"),OFFSET('Sanitation Data'!$D$10,0,10*ROW('Sanitation Data'!D93)),NA())</f>
        <v>#N/A</v>
      </c>
      <c r="Y99" s="98" t="e">
        <f ca="true">+IF(AND(ISNUMBER(OFFSET('Sanitation Data'!$D$11,0,10*ROW('Sanitation Data'!D93))),'Data Summary'!CN99="Yes"),OFFSET('Sanitation Data'!$D$11,0,10*ROW('Sanitation Data'!D93)),NA())</f>
        <v>#N/A</v>
      </c>
      <c r="Z99" s="98" t="e">
        <f ca="true">+IF(AND(ISNUMBER(OFFSET('Sanitation Data'!$D$12,0,10*ROW('Sanitation Data'!D93))),'Data Summary'!CO99="Yes"),OFFSET('Sanitation Data'!$D$12,0,10*ROW('Sanitation Data'!D93)),NA())</f>
        <v>#N/A</v>
      </c>
      <c r="AA99" s="98" t="e">
        <f ca="true">+IF(AND(ISNUMBER(OFFSET('Sanitation Data'!$E$4,0,10*ROW('Sanitation Data'!E93))),'Data Summary'!CP99="Yes"),100-OFFSET('Sanitation Data'!$E$4,0,10*ROW('Sanitation Data'!E93)),NA())</f>
        <v>#N/A</v>
      </c>
      <c r="AB99" s="98" t="e">
        <f ca="true">+IF(AND(ISNUMBER(OFFSET('Sanitation Data'!$E$6,0,10*ROW('Sanitation Data'!E93))),'Data Summary'!CQ99="Yes"),OFFSET('Sanitation Data'!$E$6,0,10*ROW('Sanitation Data'!E93)),NA())</f>
        <v>#N/A</v>
      </c>
      <c r="AC99" s="98" t="e">
        <f ca="true">+IF(AND(ISNUMBER(OFFSET('Sanitation Data'!$E$10,0,10*ROW('Sanitation Data'!E93))),'Data Summary'!CR99="Yes"),OFFSET('Sanitation Data'!$E$10,0,10*ROW('Sanitation Data'!E93)),NA())</f>
        <v>#N/A</v>
      </c>
      <c r="AD99" s="98" t="e">
        <f ca="true">+IF(AND(ISNUMBER(OFFSET('Sanitation Data'!$E$11,0,10*ROW('Sanitation Data'!E93))),'Data Summary'!CS99="Yes"),OFFSET('Sanitation Data'!$E$11,0,10*ROW('Sanitation Data'!E93)),NA())</f>
        <v>#N/A</v>
      </c>
      <c r="AE99" s="98" t="e">
        <f ca="true">+IF(AND(ISNUMBER(OFFSET('Sanitation Data'!$E$12,0,10*ROW('Sanitation Data'!E93))),'Data Summary'!CT99="Yes"),OFFSET('Sanitation Data'!$E$12,0,10*ROW('Sanitation Data'!E93)),NA())</f>
        <v>#N/A</v>
      </c>
      <c r="AF99" s="98" t="e">
        <f ca="true">+IF(AND(ISNUMBER(OFFSET('Sanitation Data'!$F$4,0,10*ROW('Sanitation Data'!F93))),'Data Summary'!CU99="Yes"),100-OFFSET('Sanitation Data'!$F$4,0,10*ROW('Sanitation Data'!F93)),NA())</f>
        <v>#N/A</v>
      </c>
      <c r="AG99" s="98" t="e">
        <f ca="true">+IF(AND(ISNUMBER(OFFSET('Sanitation Data'!$F$6,0,10*ROW('Sanitation Data'!F93))),'Data Summary'!CV99="Yes"),OFFSET('Sanitation Data'!$F$6,0,10*ROW('Sanitation Data'!F93)),NA())</f>
        <v>#N/A</v>
      </c>
      <c r="AH99" s="98" t="e">
        <f ca="true">+IF(AND(ISNUMBER(OFFSET('Sanitation Data'!$F$10,0,10*ROW('Sanitation Data'!F93))),'Data Summary'!CW99="Yes"),OFFSET('Sanitation Data'!$F$10,0,10*ROW('Sanitation Data'!F93)),NA())</f>
        <v>#N/A</v>
      </c>
      <c r="AI99" s="98" t="e">
        <f ca="true">+IF(AND(ISNUMBER(OFFSET('Sanitation Data'!$F$11,0,10*ROW('Sanitation Data'!F93))),'Data Summary'!CX99="Yes"),OFFSET('Sanitation Data'!$F$11,0,10*ROW('Sanitation Data'!F93)),NA())</f>
        <v>#N/A</v>
      </c>
      <c r="AJ99" s="98" t="e">
        <f ca="true">+IF(AND(ISNUMBER(OFFSET('Sanitation Data'!$F$12,0,10*ROW('Sanitation Data'!F93))),'Data Summary'!CY99="Yes"),OFFSET('Sanitation Data'!$F$12,0,10*ROW('Sanitation Data'!F93)),NA())</f>
        <v>#N/A</v>
      </c>
      <c r="AK99" s="98" t="e">
        <f ca="true">+IF(AND(ISNUMBER(OFFSET('Sanitation Data'!$G$4,0,10*ROW('Sanitation Data'!G93))),'Data Summary'!CZ99="Yes"),100-OFFSET('Sanitation Data'!$G$4,0,10*ROW('Sanitation Data'!G93)),NA())</f>
        <v>#N/A</v>
      </c>
      <c r="AL99" s="98" t="e">
        <f ca="true">+IF(AND(ISNUMBER(OFFSET('Sanitation Data'!$G$6,0,10*ROW('Sanitation Data'!G93))),'Data Summary'!DA99="Yes"),OFFSET('Sanitation Data'!$G$6,0,10*ROW('Sanitation Data'!G93)),NA())</f>
        <v>#N/A</v>
      </c>
      <c r="AM99" s="98" t="e">
        <f ca="true">+IF(AND(ISNUMBER(OFFSET('Sanitation Data'!$G$10,0,10*ROW('Sanitation Data'!G93))),'Data Summary'!DB99="Yes"),OFFSET('Sanitation Data'!$G$10,0,10*ROW('Sanitation Data'!G93)),NA())</f>
        <v>#N/A</v>
      </c>
      <c r="AN99" s="98" t="e">
        <f ca="true">+IF(AND(ISNUMBER(OFFSET('Sanitation Data'!$G$11,0,10*ROW('Sanitation Data'!G93))),'Data Summary'!DC99="Yes"),OFFSET('Sanitation Data'!$G$11,0,10*ROW('Sanitation Data'!G93)),NA())</f>
        <v>#N/A</v>
      </c>
      <c r="AO99" s="98" t="e">
        <f ca="true">+IF(AND(ISNUMBER(OFFSET('Sanitation Data'!$G$12,0,10*ROW('Sanitation Data'!G93))),'Data Summary'!DD99="Yes"),OFFSET('Sanitation Data'!$G$12,0,10*ROW('Sanitation Data'!G93)),NA())</f>
        <v>#N/A</v>
      </c>
      <c r="AP99" s="98" t="e">
        <f ca="true">+IF(AND(ISNUMBER(OFFSET('Sanitation Data'!$H$4,0,10*ROW('Sanitation Data'!H93))),'Data Summary'!DE99="Yes"),100-OFFSET('Sanitation Data'!$H$4,0,10*ROW('Sanitation Data'!H93)),NA())</f>
        <v>#N/A</v>
      </c>
      <c r="AQ99" s="98" t="e">
        <f ca="true">+IF(AND(ISNUMBER(OFFSET('Sanitation Data'!$H$6,0,10*ROW('Sanitation Data'!H93))),'Data Summary'!DF99="Yes"),OFFSET('Sanitation Data'!$H$6,0,10*ROW('Sanitation Data'!H93)),NA())</f>
        <v>#N/A</v>
      </c>
      <c r="AR99" s="98" t="e">
        <f ca="true">+IF(AND(ISNUMBER(OFFSET('Sanitation Data'!$H$10,0,10*ROW('Sanitation Data'!H93))),'Data Summary'!DG99="Yes"),OFFSET('Sanitation Data'!$H$10,0,10*ROW('Sanitation Data'!H93)),NA())</f>
        <v>#N/A</v>
      </c>
      <c r="AS99" s="98" t="e">
        <f ca="true">+IF(AND(ISNUMBER(OFFSET('Sanitation Data'!$H$11,0,10*ROW('Sanitation Data'!H93))),'Data Summary'!DH99="Yes"),OFFSET('Sanitation Data'!$H$11,0,10*ROW('Sanitation Data'!H93)),NA())</f>
        <v>#N/A</v>
      </c>
      <c r="AT99" s="98" t="e">
        <f ca="true">+IF(AND(ISNUMBER(OFFSET('Sanitation Data'!$H$12,0,10*ROW('Sanitation Data'!H93))),'Data Summary'!DI99="Yes"),OFFSET('Sanitation Data'!$H$12,0,10*ROW('Sanitation Data'!H93)),NA())</f>
        <v>#N/A</v>
      </c>
      <c r="AU99" s="98" t="e">
        <f ca="true">+IF(AND(ISNUMBER(OFFSET('Sanitation Data'!$I$4,0,10*ROW('Sanitation Data'!I93))),'Data Summary'!DJ99="Yes"),100-OFFSET('Sanitation Data'!$I$4,0,10*ROW('Sanitation Data'!I93)),NA())</f>
        <v>#N/A</v>
      </c>
      <c r="AV99" s="98" t="e">
        <f ca="true">+IF(AND(ISNUMBER(OFFSET('Sanitation Data'!$I$6,0,10*ROW('Sanitation Data'!I93))),'Data Summary'!DK99="Yes"),OFFSET('Sanitation Data'!$I$6,0,10*ROW('Sanitation Data'!I93)),NA())</f>
        <v>#N/A</v>
      </c>
      <c r="AW99" s="98" t="e">
        <f ca="true">+IF(AND(ISNUMBER(OFFSET('Sanitation Data'!$I$10,0,10*ROW('Sanitation Data'!I93))),'Data Summary'!DL99="Yes"),OFFSET('Sanitation Data'!$I$10,0,10*ROW('Sanitation Data'!I93)),NA())</f>
        <v>#N/A</v>
      </c>
      <c r="AX99" s="98" t="e">
        <f ca="true">+IF(AND(ISNUMBER(OFFSET('Sanitation Data'!$I$11,0,10*ROW('Sanitation Data'!I93))),'Data Summary'!DM99="Yes"),OFFSET('Sanitation Data'!$I$11,0,10*ROW('Sanitation Data'!I93)),NA())</f>
        <v>#N/A</v>
      </c>
      <c r="AY99" s="98" t="e">
        <f ca="true">+IF(AND(ISNUMBER(OFFSET('Sanitation Data'!$I$12,0,10*ROW('Sanitation Data'!I93))),'Data Summary'!DN99="Yes"),OFFSET('Sanitation Data'!$I$12,0,10*ROW('Sanitation Data'!I93)),NA())</f>
        <v>#N/A</v>
      </c>
      <c r="AZ99" s="99" t="e">
        <f ca="true">+IF(AND(ISNUMBER(OFFSET('Hygiene Data'!$D$5,0,10*ROW('Hygiene Data'!D93))),'Data Summary'!DO99="Yes"),OFFSET('Hygiene Data'!$D$5,0,10*ROW('Hygiene Data'!D93)),NA())</f>
        <v>#N/A</v>
      </c>
      <c r="BA99" s="99" t="e">
        <f ca="true">+IF(AND(ISNUMBER(OFFSET('Hygiene Data'!$D$7,0,10*ROW('Hygiene Data'!D93))),'Data Summary'!DP99="Yes"),OFFSET('Hygiene Data'!$D$7,0,10*ROW('Hygiene Data'!D93)),NA())</f>
        <v>#N/A</v>
      </c>
      <c r="BB99" s="99" t="e">
        <f ca="true">+IF(AND(ISNUMBER(OFFSET('Hygiene Data'!$D$9,0,10*ROW('Hygiene Data'!D93))),'Data Summary'!DQ99="Yes"),OFFSET('Hygiene Data'!$D$9,0,10*ROW('Hygiene Data'!D93)),NA())</f>
        <v>#N/A</v>
      </c>
      <c r="BC99" s="99" t="e">
        <f ca="true">+IF(AND(ISNUMBER(OFFSET('Hygiene Data'!$E$5,0,10*ROW('Hygiene Data'!E93))),'Data Summary'!DR99="Yes"),OFFSET('Hygiene Data'!$E$5,0,10*ROW('Hygiene Data'!E93)),NA())</f>
        <v>#N/A</v>
      </c>
      <c r="BD99" s="99" t="e">
        <f ca="true">+IF(AND(ISNUMBER(OFFSET('Hygiene Data'!$E$7,0,10*ROW('Hygiene Data'!E93))),'Data Summary'!DS99="Yes"),OFFSET('Hygiene Data'!$E$7,0,10*ROW('Hygiene Data'!E93)),NA())</f>
        <v>#N/A</v>
      </c>
      <c r="BE99" s="99" t="e">
        <f ca="true">+IF(AND(ISNUMBER(OFFSET('Hygiene Data'!$E$9,0,10*ROW('Hygiene Data'!E93))),'Data Summary'!DT99="Yes"),OFFSET('Hygiene Data'!$E$9,0,10*ROW('Hygiene Data'!E93)),NA())</f>
        <v>#N/A</v>
      </c>
      <c r="BF99" s="99" t="e">
        <f ca="true">+IF(AND(ISNUMBER(OFFSET('Hygiene Data'!$F$5,0,10*ROW('Hygiene Data'!F93))),'Data Summary'!DU99="Yes"),OFFSET('Hygiene Data'!$F$5,0,10*ROW('Hygiene Data'!F93)),NA())</f>
        <v>#N/A</v>
      </c>
      <c r="BG99" s="99" t="e">
        <f ca="true">+IF(AND(ISNUMBER(OFFSET('Hygiene Data'!$F$7,0,10*ROW('Hygiene Data'!F93))),'Data Summary'!DV99="Yes"),OFFSET('Hygiene Data'!$F$7,0,10*ROW('Hygiene Data'!F93)),NA())</f>
        <v>#N/A</v>
      </c>
      <c r="BH99" s="99" t="e">
        <f ca="true">+IF(AND(ISNUMBER(OFFSET('Hygiene Data'!$F$9,0,10*ROW('Hygiene Data'!F93))),'Data Summary'!DW99="Yes"),OFFSET('Hygiene Data'!$F$9,0,10*ROW('Hygiene Data'!F93)),NA())</f>
        <v>#N/A</v>
      </c>
      <c r="BI99" s="99" t="e">
        <f ca="true">+IF(AND(ISNUMBER(OFFSET('Hygiene Data'!$G$5,0,10*ROW('Hygiene Data'!G93))),'Data Summary'!DX99="Yes"),OFFSET('Hygiene Data'!$G$5,0,10*ROW('Hygiene Data'!G93)),NA())</f>
        <v>#N/A</v>
      </c>
      <c r="BJ99" s="99" t="e">
        <f ca="true">+IF(AND(ISNUMBER(OFFSET('Hygiene Data'!$G$7,0,10*ROW('Hygiene Data'!G93))),'Data Summary'!DY99="Yes"),OFFSET('Hygiene Data'!$G$7,0,10*ROW('Hygiene Data'!G93)),NA())</f>
        <v>#N/A</v>
      </c>
      <c r="BK99" s="99" t="e">
        <f ca="true">+IF(AND(ISNUMBER(OFFSET('Hygiene Data'!$G$9,0,10*ROW('Hygiene Data'!G93))),'Data Summary'!DZ99="Yes"),OFFSET('Hygiene Data'!$G$9,0,10*ROW('Hygiene Data'!G93)),NA())</f>
        <v>#N/A</v>
      </c>
      <c r="BL99" s="99" t="e">
        <f ca="true">+IF(AND(ISNUMBER(OFFSET('Hygiene Data'!$H$5,0,10*ROW('Hygiene Data'!H93))),'Data Summary'!EA99="Yes"),OFFSET('Hygiene Data'!$H$5,0,10*ROW('Hygiene Data'!H93)),NA())</f>
        <v>#N/A</v>
      </c>
      <c r="BM99" s="99" t="e">
        <f ca="true">+IF(AND(ISNUMBER(OFFSET('Hygiene Data'!$H$7,0,10*ROW('Hygiene Data'!H93))),'Data Summary'!EB99="Yes"),OFFSET('Hygiene Data'!$H$7,0,10*ROW('Hygiene Data'!H93)),NA())</f>
        <v>#N/A</v>
      </c>
      <c r="BN99" s="99" t="e">
        <f ca="true">+IF(AND(ISNUMBER(OFFSET('Hygiene Data'!$H$9,0,10*ROW('Hygiene Data'!H93))),'Data Summary'!EC99="Yes"),OFFSET('Hygiene Data'!$H$9,0,10*ROW('Hygiene Data'!H93)),NA())</f>
        <v>#N/A</v>
      </c>
      <c r="BO99" s="99" t="e">
        <f ca="true">+IF(AND(ISNUMBER(OFFSET('Hygiene Data'!$I$5,0,10*ROW('Hygiene Data'!I93))),'Data Summary'!ED99="Yes"),OFFSET('Hygiene Data'!$I$5,0,10*ROW('Hygiene Data'!I93)),NA())</f>
        <v>#N/A</v>
      </c>
      <c r="BP99" s="99" t="e">
        <f ca="true">+IF(AND(ISNUMBER(OFFSET('Hygiene Data'!$I$7,0,10*ROW('Hygiene Data'!I93))),'Data Summary'!EE99="Yes"),OFFSET('Hygiene Data'!$I$7,0,10*ROW('Hygiene Data'!I93)),NA())</f>
        <v>#N/A</v>
      </c>
      <c r="BQ99" s="99" t="e">
        <f ca="true">+IF(AND(ISNUMBER(OFFSET('Hygiene Data'!$I$9,0,10*ROW('Hygiene Data'!I93))),'Data Summary'!EF99="Yes"),OFFSET('Hygiene Data'!$I$9,0,10*ROW('Hygiene Data'!I93)),NA())</f>
        <v>#N/A</v>
      </c>
    </row>
    <row xmlns:x14ac="http://schemas.microsoft.com/office/spreadsheetml/2009/9/ac" r="100" x14ac:dyDescent="0.2">
      <c r="A100" s="363" t="e">
        <f ca="true">+RIGHT('Data Summary'!A100,LEN('Data Summary'!A100)-9)</f>
        <v>#VALUE!</v>
      </c>
      <c r="B100" s="38" t="str">
        <f ca="true">+IF(ISTEXT('Data Summary'!B100),'Data Summary'!B100,"")</f>
        <v/>
      </c>
      <c r="C100" s="361" t="e">
        <f ca="true">+VALUE('Data Summary'!C100)</f>
        <v>#VALUE!</v>
      </c>
      <c r="D100" s="97" t="e">
        <f ca="true">+IF(AND(ISNUMBER(OFFSET('Water Data'!$D$4,0,10*ROW('Water Data'!D94))),'Data Summary'!BS100="Yes"),100-OFFSET('Water Data'!$D$4,0,10*ROW('Water Data'!D94)),NA())</f>
        <v>#N/A</v>
      </c>
      <c r="E100" s="97" t="e">
        <f ca="true">+IF(AND(ISNUMBER(OFFSET('Water Data'!$D$6,0,10*ROW('Water Data'!D94))),'Data Summary'!BT100="Yes"),OFFSET('Water Data'!$D$6,0,10*ROW('Water Data'!D94)),NA())</f>
        <v>#N/A</v>
      </c>
      <c r="F100" s="97" t="e">
        <f ca="true">+IF(AND(ISNUMBER(OFFSET('Water Data'!$D$9,0,10*ROW('Water Data'!D94))),'Data Summary'!BU100="Yes"),OFFSET('Water Data'!$D$9,0,10*ROW('Water Data'!D94)),NA())</f>
        <v>#N/A</v>
      </c>
      <c r="G100" s="97" t="e">
        <f ca="true">+IF(AND(ISNUMBER(OFFSET('Water Data'!$E$4,0,10*ROW('Water Data'!E94))),'Data Summary'!BV100="Yes"),100-OFFSET('Water Data'!$E$4,0,10*ROW('Water Data'!E94)),NA())</f>
        <v>#N/A</v>
      </c>
      <c r="H100" s="97" t="e">
        <f ca="true">+IF(AND(ISNUMBER(OFFSET('Water Data'!$E$6,0,10*ROW('Water Data'!E94))),'Data Summary'!BW100="Yes"),OFFSET('Water Data'!$E$6,0,10*ROW('Water Data'!E94)),NA())</f>
        <v>#N/A</v>
      </c>
      <c r="I100" s="97" t="e">
        <f ca="true">+IF(AND(ISNUMBER(OFFSET('Water Data'!$E$9,0,10*ROW('Water Data'!E94))),'Data Summary'!BX100="Yes"),OFFSET('Water Data'!$E$9,0,10*ROW('Water Data'!E94)),NA())</f>
        <v>#N/A</v>
      </c>
      <c r="J100" s="97" t="e">
        <f ca="true">+IF(AND(ISNUMBER(OFFSET('Water Data'!$F$4,0,10*ROW('Water Data'!F94))),'Data Summary'!BY100="Yes"),100-OFFSET('Water Data'!$F$4,0,10*ROW('Water Data'!F94)),NA())</f>
        <v>#N/A</v>
      </c>
      <c r="K100" s="97" t="e">
        <f ca="true">+IF(AND(ISNUMBER(OFFSET('Water Data'!$F$6,0,10*ROW('Water Data'!F94))),'Data Summary'!BZ100="Yes"),OFFSET('Water Data'!$F$6,0,10*ROW('Water Data'!F94)),NA())</f>
        <v>#N/A</v>
      </c>
      <c r="L100" s="97" t="e">
        <f ca="true">+IF(AND(ISNUMBER(OFFSET('Water Data'!$F$9,0,10*ROW('Water Data'!F94))),'Data Summary'!CA100="Yes"),OFFSET('Water Data'!$F$9,0,10*ROW('Water Data'!F94)),NA())</f>
        <v>#N/A</v>
      </c>
      <c r="M100" s="97" t="e">
        <f ca="true">+IF(AND(ISNUMBER(OFFSET('Water Data'!$G$4,0,10*ROW('Water Data'!G94))),'Data Summary'!CB100="Yes"),100-OFFSET('Water Data'!$G$4,0,10*ROW('Water Data'!G94)),NA())</f>
        <v>#N/A</v>
      </c>
      <c r="N100" s="97" t="e">
        <f ca="true">+IF(AND(ISNUMBER(OFFSET('Water Data'!$G$6,0,10*ROW('Water Data'!G94))),'Data Summary'!CC100="Yes"),OFFSET('Water Data'!$G$6,0,10*ROW('Water Data'!G94)),NA())</f>
        <v>#N/A</v>
      </c>
      <c r="O100" s="97" t="e">
        <f ca="true">+IF(AND(ISNUMBER(OFFSET('Water Data'!$G$9,0,10*ROW('Water Data'!G94))),'Data Summary'!CD100="Yes"),OFFSET('Water Data'!$G$9,0,10*ROW('Water Data'!G94)),NA())</f>
        <v>#N/A</v>
      </c>
      <c r="P100" s="97" t="e">
        <f ca="true">+IF(AND(ISNUMBER(OFFSET('Water Data'!$H$4,0,10*ROW('Water Data'!H94))),'Data Summary'!CE100="Yes"),100-OFFSET('Water Data'!$H$4,0,10*ROW('Water Data'!H94)),NA())</f>
        <v>#N/A</v>
      </c>
      <c r="Q100" s="97" t="e">
        <f ca="true">+IF(AND(ISNUMBER(OFFSET('Water Data'!$H$6,0,10*ROW('Water Data'!H94))),'Data Summary'!CF100="Yes"),OFFSET('Water Data'!$H$6,0,10*ROW('Water Data'!H94)),NA())</f>
        <v>#N/A</v>
      </c>
      <c r="R100" s="97" t="e">
        <f ca="true">+IF(AND(ISNUMBER(OFFSET('Water Data'!$H$9,0,10*ROW('Water Data'!H94))),'Data Summary'!CG100="Yes"),OFFSET('Water Data'!$H$9,0,10*ROW('Water Data'!H94)),NA())</f>
        <v>#N/A</v>
      </c>
      <c r="S100" s="97" t="e">
        <f ca="true">+IF(AND(ISNUMBER(OFFSET('Water Data'!$I$4,0,10*ROW('Water Data'!I94))),'Data Summary'!CH100="Yes"),100-OFFSET('Water Data'!$I$4,0,10*ROW('Water Data'!I94)),NA())</f>
        <v>#N/A</v>
      </c>
      <c r="T100" s="97" t="e">
        <f ca="true">+IF(AND(ISNUMBER(OFFSET('Water Data'!$I$6,0,10*ROW('Water Data'!I94))),'Data Summary'!CI100="Yes"),OFFSET('Water Data'!$I$6,0,10*ROW('Water Data'!I94)),NA())</f>
        <v>#N/A</v>
      </c>
      <c r="U100" s="97" t="e">
        <f ca="true">+IF(AND(ISNUMBER(OFFSET('Water Data'!$I$9,0,10*ROW('Water Data'!I94))),'Data Summary'!CJ100="Yes"),OFFSET('Water Data'!$I$9,0,10*ROW('Water Data'!I94)),NA())</f>
        <v>#N/A</v>
      </c>
      <c r="V100" s="98" t="e">
        <f ca="true">+IF(AND(ISNUMBER(OFFSET('Sanitation Data'!$D$4,0,10*ROW('Sanitation Data'!D94))),'Data Summary'!CK100="Yes"),100-OFFSET('Sanitation Data'!$D$4,0,10*ROW('Sanitation Data'!D94)),NA())</f>
        <v>#N/A</v>
      </c>
      <c r="W100" s="98" t="e">
        <f ca="true">+IF(AND(ISNUMBER(OFFSET('Sanitation Data'!$D$6,0,10*ROW('Sanitation Data'!D94))),'Data Summary'!CL100="Yes"),OFFSET('Sanitation Data'!$D$6,0,10*ROW('Sanitation Data'!D94)),NA())</f>
        <v>#N/A</v>
      </c>
      <c r="X100" s="98" t="e">
        <f ca="true">+IF(AND(ISNUMBER(OFFSET('Sanitation Data'!$D$10,0,10*ROW('Sanitation Data'!D94))),'Data Summary'!CM100="Yes"),OFFSET('Sanitation Data'!$D$10,0,10*ROW('Sanitation Data'!D94)),NA())</f>
        <v>#N/A</v>
      </c>
      <c r="Y100" s="98" t="e">
        <f ca="true">+IF(AND(ISNUMBER(OFFSET('Sanitation Data'!$D$11,0,10*ROW('Sanitation Data'!D94))),'Data Summary'!CN100="Yes"),OFFSET('Sanitation Data'!$D$11,0,10*ROW('Sanitation Data'!D94)),NA())</f>
        <v>#N/A</v>
      </c>
      <c r="Z100" s="98" t="e">
        <f ca="true">+IF(AND(ISNUMBER(OFFSET('Sanitation Data'!$D$12,0,10*ROW('Sanitation Data'!D94))),'Data Summary'!CO100="Yes"),OFFSET('Sanitation Data'!$D$12,0,10*ROW('Sanitation Data'!D94)),NA())</f>
        <v>#N/A</v>
      </c>
      <c r="AA100" s="98" t="e">
        <f ca="true">+IF(AND(ISNUMBER(OFFSET('Sanitation Data'!$E$4,0,10*ROW('Sanitation Data'!E94))),'Data Summary'!CP100="Yes"),100-OFFSET('Sanitation Data'!$E$4,0,10*ROW('Sanitation Data'!E94)),NA())</f>
        <v>#N/A</v>
      </c>
      <c r="AB100" s="98" t="e">
        <f ca="true">+IF(AND(ISNUMBER(OFFSET('Sanitation Data'!$E$6,0,10*ROW('Sanitation Data'!E94))),'Data Summary'!CQ100="Yes"),OFFSET('Sanitation Data'!$E$6,0,10*ROW('Sanitation Data'!E94)),NA())</f>
        <v>#N/A</v>
      </c>
      <c r="AC100" s="98" t="e">
        <f ca="true">+IF(AND(ISNUMBER(OFFSET('Sanitation Data'!$E$10,0,10*ROW('Sanitation Data'!E94))),'Data Summary'!CR100="Yes"),OFFSET('Sanitation Data'!$E$10,0,10*ROW('Sanitation Data'!E94)),NA())</f>
        <v>#N/A</v>
      </c>
      <c r="AD100" s="98" t="e">
        <f ca="true">+IF(AND(ISNUMBER(OFFSET('Sanitation Data'!$E$11,0,10*ROW('Sanitation Data'!E94))),'Data Summary'!CS100="Yes"),OFFSET('Sanitation Data'!$E$11,0,10*ROW('Sanitation Data'!E94)),NA())</f>
        <v>#N/A</v>
      </c>
      <c r="AE100" s="98" t="e">
        <f ca="true">+IF(AND(ISNUMBER(OFFSET('Sanitation Data'!$E$12,0,10*ROW('Sanitation Data'!E94))),'Data Summary'!CT100="Yes"),OFFSET('Sanitation Data'!$E$12,0,10*ROW('Sanitation Data'!E94)),NA())</f>
        <v>#N/A</v>
      </c>
      <c r="AF100" s="98" t="e">
        <f ca="true">+IF(AND(ISNUMBER(OFFSET('Sanitation Data'!$F$4,0,10*ROW('Sanitation Data'!F94))),'Data Summary'!CU100="Yes"),100-OFFSET('Sanitation Data'!$F$4,0,10*ROW('Sanitation Data'!F94)),NA())</f>
        <v>#N/A</v>
      </c>
      <c r="AG100" s="98" t="e">
        <f ca="true">+IF(AND(ISNUMBER(OFFSET('Sanitation Data'!$F$6,0,10*ROW('Sanitation Data'!F94))),'Data Summary'!CV100="Yes"),OFFSET('Sanitation Data'!$F$6,0,10*ROW('Sanitation Data'!F94)),NA())</f>
        <v>#N/A</v>
      </c>
      <c r="AH100" s="98" t="e">
        <f ca="true">+IF(AND(ISNUMBER(OFFSET('Sanitation Data'!$F$10,0,10*ROW('Sanitation Data'!F94))),'Data Summary'!CW100="Yes"),OFFSET('Sanitation Data'!$F$10,0,10*ROW('Sanitation Data'!F94)),NA())</f>
        <v>#N/A</v>
      </c>
      <c r="AI100" s="98" t="e">
        <f ca="true">+IF(AND(ISNUMBER(OFFSET('Sanitation Data'!$F$11,0,10*ROW('Sanitation Data'!F94))),'Data Summary'!CX100="Yes"),OFFSET('Sanitation Data'!$F$11,0,10*ROW('Sanitation Data'!F94)),NA())</f>
        <v>#N/A</v>
      </c>
      <c r="AJ100" s="98" t="e">
        <f ca="true">+IF(AND(ISNUMBER(OFFSET('Sanitation Data'!$F$12,0,10*ROW('Sanitation Data'!F94))),'Data Summary'!CY100="Yes"),OFFSET('Sanitation Data'!$F$12,0,10*ROW('Sanitation Data'!F94)),NA())</f>
        <v>#N/A</v>
      </c>
      <c r="AK100" s="98" t="e">
        <f ca="true">+IF(AND(ISNUMBER(OFFSET('Sanitation Data'!$G$4,0,10*ROW('Sanitation Data'!G94))),'Data Summary'!CZ100="Yes"),100-OFFSET('Sanitation Data'!$G$4,0,10*ROW('Sanitation Data'!G94)),NA())</f>
        <v>#N/A</v>
      </c>
      <c r="AL100" s="98" t="e">
        <f ca="true">+IF(AND(ISNUMBER(OFFSET('Sanitation Data'!$G$6,0,10*ROW('Sanitation Data'!G94))),'Data Summary'!DA100="Yes"),OFFSET('Sanitation Data'!$G$6,0,10*ROW('Sanitation Data'!G94)),NA())</f>
        <v>#N/A</v>
      </c>
      <c r="AM100" s="98" t="e">
        <f ca="true">+IF(AND(ISNUMBER(OFFSET('Sanitation Data'!$G$10,0,10*ROW('Sanitation Data'!G94))),'Data Summary'!DB100="Yes"),OFFSET('Sanitation Data'!$G$10,0,10*ROW('Sanitation Data'!G94)),NA())</f>
        <v>#N/A</v>
      </c>
      <c r="AN100" s="98" t="e">
        <f ca="true">+IF(AND(ISNUMBER(OFFSET('Sanitation Data'!$G$11,0,10*ROW('Sanitation Data'!G94))),'Data Summary'!DC100="Yes"),OFFSET('Sanitation Data'!$G$11,0,10*ROW('Sanitation Data'!G94)),NA())</f>
        <v>#N/A</v>
      </c>
      <c r="AO100" s="98" t="e">
        <f ca="true">+IF(AND(ISNUMBER(OFFSET('Sanitation Data'!$G$12,0,10*ROW('Sanitation Data'!G94))),'Data Summary'!DD100="Yes"),OFFSET('Sanitation Data'!$G$12,0,10*ROW('Sanitation Data'!G94)),NA())</f>
        <v>#N/A</v>
      </c>
      <c r="AP100" s="98" t="e">
        <f ca="true">+IF(AND(ISNUMBER(OFFSET('Sanitation Data'!$H$4,0,10*ROW('Sanitation Data'!H94))),'Data Summary'!DE100="Yes"),100-OFFSET('Sanitation Data'!$H$4,0,10*ROW('Sanitation Data'!H94)),NA())</f>
        <v>#N/A</v>
      </c>
      <c r="AQ100" s="98" t="e">
        <f ca="true">+IF(AND(ISNUMBER(OFFSET('Sanitation Data'!$H$6,0,10*ROW('Sanitation Data'!H94))),'Data Summary'!DF100="Yes"),OFFSET('Sanitation Data'!$H$6,0,10*ROW('Sanitation Data'!H94)),NA())</f>
        <v>#N/A</v>
      </c>
      <c r="AR100" s="98" t="e">
        <f ca="true">+IF(AND(ISNUMBER(OFFSET('Sanitation Data'!$H$10,0,10*ROW('Sanitation Data'!H94))),'Data Summary'!DG100="Yes"),OFFSET('Sanitation Data'!$H$10,0,10*ROW('Sanitation Data'!H94)),NA())</f>
        <v>#N/A</v>
      </c>
      <c r="AS100" s="98" t="e">
        <f ca="true">+IF(AND(ISNUMBER(OFFSET('Sanitation Data'!$H$11,0,10*ROW('Sanitation Data'!H94))),'Data Summary'!DH100="Yes"),OFFSET('Sanitation Data'!$H$11,0,10*ROW('Sanitation Data'!H94)),NA())</f>
        <v>#N/A</v>
      </c>
      <c r="AT100" s="98" t="e">
        <f ca="true">+IF(AND(ISNUMBER(OFFSET('Sanitation Data'!$H$12,0,10*ROW('Sanitation Data'!H94))),'Data Summary'!DI100="Yes"),OFFSET('Sanitation Data'!$H$12,0,10*ROW('Sanitation Data'!H94)),NA())</f>
        <v>#N/A</v>
      </c>
      <c r="AU100" s="98" t="e">
        <f ca="true">+IF(AND(ISNUMBER(OFFSET('Sanitation Data'!$I$4,0,10*ROW('Sanitation Data'!I94))),'Data Summary'!DJ100="Yes"),100-OFFSET('Sanitation Data'!$I$4,0,10*ROW('Sanitation Data'!I94)),NA())</f>
        <v>#N/A</v>
      </c>
      <c r="AV100" s="98" t="e">
        <f ca="true">+IF(AND(ISNUMBER(OFFSET('Sanitation Data'!$I$6,0,10*ROW('Sanitation Data'!I94))),'Data Summary'!DK100="Yes"),OFFSET('Sanitation Data'!$I$6,0,10*ROW('Sanitation Data'!I94)),NA())</f>
        <v>#N/A</v>
      </c>
      <c r="AW100" s="98" t="e">
        <f ca="true">+IF(AND(ISNUMBER(OFFSET('Sanitation Data'!$I$10,0,10*ROW('Sanitation Data'!I94))),'Data Summary'!DL100="Yes"),OFFSET('Sanitation Data'!$I$10,0,10*ROW('Sanitation Data'!I94)),NA())</f>
        <v>#N/A</v>
      </c>
      <c r="AX100" s="98" t="e">
        <f ca="true">+IF(AND(ISNUMBER(OFFSET('Sanitation Data'!$I$11,0,10*ROW('Sanitation Data'!I94))),'Data Summary'!DM100="Yes"),OFFSET('Sanitation Data'!$I$11,0,10*ROW('Sanitation Data'!I94)),NA())</f>
        <v>#N/A</v>
      </c>
      <c r="AY100" s="98" t="e">
        <f ca="true">+IF(AND(ISNUMBER(OFFSET('Sanitation Data'!$I$12,0,10*ROW('Sanitation Data'!I94))),'Data Summary'!DN100="Yes"),OFFSET('Sanitation Data'!$I$12,0,10*ROW('Sanitation Data'!I94)),NA())</f>
        <v>#N/A</v>
      </c>
      <c r="AZ100" s="99" t="e">
        <f ca="true">+IF(AND(ISNUMBER(OFFSET('Hygiene Data'!$D$5,0,10*ROW('Hygiene Data'!D94))),'Data Summary'!DO100="Yes"),OFFSET('Hygiene Data'!$D$5,0,10*ROW('Hygiene Data'!D94)),NA())</f>
        <v>#N/A</v>
      </c>
      <c r="BA100" s="99" t="e">
        <f ca="true">+IF(AND(ISNUMBER(OFFSET('Hygiene Data'!$D$7,0,10*ROW('Hygiene Data'!D94))),'Data Summary'!DP100="Yes"),OFFSET('Hygiene Data'!$D$7,0,10*ROW('Hygiene Data'!D94)),NA())</f>
        <v>#N/A</v>
      </c>
      <c r="BB100" s="99" t="e">
        <f ca="true">+IF(AND(ISNUMBER(OFFSET('Hygiene Data'!$D$9,0,10*ROW('Hygiene Data'!D94))),'Data Summary'!DQ100="Yes"),OFFSET('Hygiene Data'!$D$9,0,10*ROW('Hygiene Data'!D94)),NA())</f>
        <v>#N/A</v>
      </c>
      <c r="BC100" s="99" t="e">
        <f ca="true">+IF(AND(ISNUMBER(OFFSET('Hygiene Data'!$E$5,0,10*ROW('Hygiene Data'!E94))),'Data Summary'!DR100="Yes"),OFFSET('Hygiene Data'!$E$5,0,10*ROW('Hygiene Data'!E94)),NA())</f>
        <v>#N/A</v>
      </c>
      <c r="BD100" s="99" t="e">
        <f ca="true">+IF(AND(ISNUMBER(OFFSET('Hygiene Data'!$E$7,0,10*ROW('Hygiene Data'!E94))),'Data Summary'!DS100="Yes"),OFFSET('Hygiene Data'!$E$7,0,10*ROW('Hygiene Data'!E94)),NA())</f>
        <v>#N/A</v>
      </c>
      <c r="BE100" s="99" t="e">
        <f ca="true">+IF(AND(ISNUMBER(OFFSET('Hygiene Data'!$E$9,0,10*ROW('Hygiene Data'!E94))),'Data Summary'!DT100="Yes"),OFFSET('Hygiene Data'!$E$9,0,10*ROW('Hygiene Data'!E94)),NA())</f>
        <v>#N/A</v>
      </c>
      <c r="BF100" s="99" t="e">
        <f ca="true">+IF(AND(ISNUMBER(OFFSET('Hygiene Data'!$F$5,0,10*ROW('Hygiene Data'!F94))),'Data Summary'!DU100="Yes"),OFFSET('Hygiene Data'!$F$5,0,10*ROW('Hygiene Data'!F94)),NA())</f>
        <v>#N/A</v>
      </c>
      <c r="BG100" s="99" t="e">
        <f ca="true">+IF(AND(ISNUMBER(OFFSET('Hygiene Data'!$F$7,0,10*ROW('Hygiene Data'!F94))),'Data Summary'!DV100="Yes"),OFFSET('Hygiene Data'!$F$7,0,10*ROW('Hygiene Data'!F94)),NA())</f>
        <v>#N/A</v>
      </c>
      <c r="BH100" s="99" t="e">
        <f ca="true">+IF(AND(ISNUMBER(OFFSET('Hygiene Data'!$F$9,0,10*ROW('Hygiene Data'!F94))),'Data Summary'!DW100="Yes"),OFFSET('Hygiene Data'!$F$9,0,10*ROW('Hygiene Data'!F94)),NA())</f>
        <v>#N/A</v>
      </c>
      <c r="BI100" s="99" t="e">
        <f ca="true">+IF(AND(ISNUMBER(OFFSET('Hygiene Data'!$G$5,0,10*ROW('Hygiene Data'!G94))),'Data Summary'!DX100="Yes"),OFFSET('Hygiene Data'!$G$5,0,10*ROW('Hygiene Data'!G94)),NA())</f>
        <v>#N/A</v>
      </c>
      <c r="BJ100" s="99" t="e">
        <f ca="true">+IF(AND(ISNUMBER(OFFSET('Hygiene Data'!$G$7,0,10*ROW('Hygiene Data'!G94))),'Data Summary'!DY100="Yes"),OFFSET('Hygiene Data'!$G$7,0,10*ROW('Hygiene Data'!G94)),NA())</f>
        <v>#N/A</v>
      </c>
      <c r="BK100" s="99" t="e">
        <f ca="true">+IF(AND(ISNUMBER(OFFSET('Hygiene Data'!$G$9,0,10*ROW('Hygiene Data'!G94))),'Data Summary'!DZ100="Yes"),OFFSET('Hygiene Data'!$G$9,0,10*ROW('Hygiene Data'!G94)),NA())</f>
        <v>#N/A</v>
      </c>
      <c r="BL100" s="99" t="e">
        <f ca="true">+IF(AND(ISNUMBER(OFFSET('Hygiene Data'!$H$5,0,10*ROW('Hygiene Data'!H94))),'Data Summary'!EA100="Yes"),OFFSET('Hygiene Data'!$H$5,0,10*ROW('Hygiene Data'!H94)),NA())</f>
        <v>#N/A</v>
      </c>
      <c r="BM100" s="99" t="e">
        <f ca="true">+IF(AND(ISNUMBER(OFFSET('Hygiene Data'!$H$7,0,10*ROW('Hygiene Data'!H94))),'Data Summary'!EB100="Yes"),OFFSET('Hygiene Data'!$H$7,0,10*ROW('Hygiene Data'!H94)),NA())</f>
        <v>#N/A</v>
      </c>
      <c r="BN100" s="99" t="e">
        <f ca="true">+IF(AND(ISNUMBER(OFFSET('Hygiene Data'!$H$9,0,10*ROW('Hygiene Data'!H94))),'Data Summary'!EC100="Yes"),OFFSET('Hygiene Data'!$H$9,0,10*ROW('Hygiene Data'!H94)),NA())</f>
        <v>#N/A</v>
      </c>
      <c r="BO100" s="99" t="e">
        <f ca="true">+IF(AND(ISNUMBER(OFFSET('Hygiene Data'!$I$5,0,10*ROW('Hygiene Data'!I94))),'Data Summary'!ED100="Yes"),OFFSET('Hygiene Data'!$I$5,0,10*ROW('Hygiene Data'!I94)),NA())</f>
        <v>#N/A</v>
      </c>
      <c r="BP100" s="99" t="e">
        <f ca="true">+IF(AND(ISNUMBER(OFFSET('Hygiene Data'!$I$7,0,10*ROW('Hygiene Data'!I94))),'Data Summary'!EE100="Yes"),OFFSET('Hygiene Data'!$I$7,0,10*ROW('Hygiene Data'!I94)),NA())</f>
        <v>#N/A</v>
      </c>
      <c r="BQ100" s="99" t="e">
        <f ca="true">+IF(AND(ISNUMBER(OFFSET('Hygiene Data'!$I$9,0,10*ROW('Hygiene Data'!I94))),'Data Summary'!EF100="Yes"),OFFSET('Hygiene Data'!$I$9,0,10*ROW('Hygiene Data'!I94)),NA())</f>
        <v>#N/A</v>
      </c>
    </row>
    <row xmlns:x14ac="http://schemas.microsoft.com/office/spreadsheetml/2009/9/ac" r="101" x14ac:dyDescent="0.2">
      <c r="A101" s="363" t="e">
        <f ca="true">+RIGHT('Data Summary'!A101,LEN('Data Summary'!A101)-9)</f>
        <v>#VALUE!</v>
      </c>
      <c r="B101" s="38" t="str">
        <f ca="true">+IF(ISTEXT('Data Summary'!B101),'Data Summary'!B101,"")</f>
        <v/>
      </c>
      <c r="C101" s="361" t="e">
        <f ca="true">+VALUE('Data Summary'!C101)</f>
        <v>#VALUE!</v>
      </c>
      <c r="D101" s="97" t="e">
        <f ca="true">+IF(AND(ISNUMBER(OFFSET('Water Data'!$D$4,0,10*ROW('Water Data'!D95))),'Data Summary'!BS101="Yes"),100-OFFSET('Water Data'!$D$4,0,10*ROW('Water Data'!D95)),NA())</f>
        <v>#N/A</v>
      </c>
      <c r="E101" s="97" t="e">
        <f ca="true">+IF(AND(ISNUMBER(OFFSET('Water Data'!$D$6,0,10*ROW('Water Data'!D95))),'Data Summary'!BT101="Yes"),OFFSET('Water Data'!$D$6,0,10*ROW('Water Data'!D95)),NA())</f>
        <v>#N/A</v>
      </c>
      <c r="F101" s="97" t="e">
        <f ca="true">+IF(AND(ISNUMBER(OFFSET('Water Data'!$D$9,0,10*ROW('Water Data'!D95))),'Data Summary'!BU101="Yes"),OFFSET('Water Data'!$D$9,0,10*ROW('Water Data'!D95)),NA())</f>
        <v>#N/A</v>
      </c>
      <c r="G101" s="97" t="e">
        <f ca="true">+IF(AND(ISNUMBER(OFFSET('Water Data'!$E$4,0,10*ROW('Water Data'!E95))),'Data Summary'!BV101="Yes"),100-OFFSET('Water Data'!$E$4,0,10*ROW('Water Data'!E95)),NA())</f>
        <v>#N/A</v>
      </c>
      <c r="H101" s="97" t="e">
        <f ca="true">+IF(AND(ISNUMBER(OFFSET('Water Data'!$E$6,0,10*ROW('Water Data'!E95))),'Data Summary'!BW101="Yes"),OFFSET('Water Data'!$E$6,0,10*ROW('Water Data'!E95)),NA())</f>
        <v>#N/A</v>
      </c>
      <c r="I101" s="97" t="e">
        <f ca="true">+IF(AND(ISNUMBER(OFFSET('Water Data'!$E$9,0,10*ROW('Water Data'!E95))),'Data Summary'!BX101="Yes"),OFFSET('Water Data'!$E$9,0,10*ROW('Water Data'!E95)),NA())</f>
        <v>#N/A</v>
      </c>
      <c r="J101" s="97" t="e">
        <f ca="true">+IF(AND(ISNUMBER(OFFSET('Water Data'!$F$4,0,10*ROW('Water Data'!F95))),'Data Summary'!BY101="Yes"),100-OFFSET('Water Data'!$F$4,0,10*ROW('Water Data'!F95)),NA())</f>
        <v>#N/A</v>
      </c>
      <c r="K101" s="97" t="e">
        <f ca="true">+IF(AND(ISNUMBER(OFFSET('Water Data'!$F$6,0,10*ROW('Water Data'!F95))),'Data Summary'!BZ101="Yes"),OFFSET('Water Data'!$F$6,0,10*ROW('Water Data'!F95)),NA())</f>
        <v>#N/A</v>
      </c>
      <c r="L101" s="97" t="e">
        <f ca="true">+IF(AND(ISNUMBER(OFFSET('Water Data'!$F$9,0,10*ROW('Water Data'!F95))),'Data Summary'!CA101="Yes"),OFFSET('Water Data'!$F$9,0,10*ROW('Water Data'!F95)),NA())</f>
        <v>#N/A</v>
      </c>
      <c r="M101" s="97" t="e">
        <f ca="true">+IF(AND(ISNUMBER(OFFSET('Water Data'!$G$4,0,10*ROW('Water Data'!G95))),'Data Summary'!CB101="Yes"),100-OFFSET('Water Data'!$G$4,0,10*ROW('Water Data'!G95)),NA())</f>
        <v>#N/A</v>
      </c>
      <c r="N101" s="97" t="e">
        <f ca="true">+IF(AND(ISNUMBER(OFFSET('Water Data'!$G$6,0,10*ROW('Water Data'!G95))),'Data Summary'!CC101="Yes"),OFFSET('Water Data'!$G$6,0,10*ROW('Water Data'!G95)),NA())</f>
        <v>#N/A</v>
      </c>
      <c r="O101" s="97" t="e">
        <f ca="true">+IF(AND(ISNUMBER(OFFSET('Water Data'!$G$9,0,10*ROW('Water Data'!G95))),'Data Summary'!CD101="Yes"),OFFSET('Water Data'!$G$9,0,10*ROW('Water Data'!G95)),NA())</f>
        <v>#N/A</v>
      </c>
      <c r="P101" s="97" t="e">
        <f ca="true">+IF(AND(ISNUMBER(OFFSET('Water Data'!$H$4,0,10*ROW('Water Data'!H95))),'Data Summary'!CE101="Yes"),100-OFFSET('Water Data'!$H$4,0,10*ROW('Water Data'!H95)),NA())</f>
        <v>#N/A</v>
      </c>
      <c r="Q101" s="97" t="e">
        <f ca="true">+IF(AND(ISNUMBER(OFFSET('Water Data'!$H$6,0,10*ROW('Water Data'!H95))),'Data Summary'!CF101="Yes"),OFFSET('Water Data'!$H$6,0,10*ROW('Water Data'!H95)),NA())</f>
        <v>#N/A</v>
      </c>
      <c r="R101" s="97" t="e">
        <f ca="true">+IF(AND(ISNUMBER(OFFSET('Water Data'!$H$9,0,10*ROW('Water Data'!H95))),'Data Summary'!CG101="Yes"),OFFSET('Water Data'!$H$9,0,10*ROW('Water Data'!H95)),NA())</f>
        <v>#N/A</v>
      </c>
      <c r="S101" s="97" t="e">
        <f ca="true">+IF(AND(ISNUMBER(OFFSET('Water Data'!$I$4,0,10*ROW('Water Data'!I95))),'Data Summary'!CH101="Yes"),100-OFFSET('Water Data'!$I$4,0,10*ROW('Water Data'!I95)),NA())</f>
        <v>#N/A</v>
      </c>
      <c r="T101" s="97" t="e">
        <f ca="true">+IF(AND(ISNUMBER(OFFSET('Water Data'!$I$6,0,10*ROW('Water Data'!I95))),'Data Summary'!CI101="Yes"),OFFSET('Water Data'!$I$6,0,10*ROW('Water Data'!I95)),NA())</f>
        <v>#N/A</v>
      </c>
      <c r="U101" s="97" t="e">
        <f ca="true">+IF(AND(ISNUMBER(OFFSET('Water Data'!$I$9,0,10*ROW('Water Data'!I95))),'Data Summary'!CJ101="Yes"),OFFSET('Water Data'!$I$9,0,10*ROW('Water Data'!I95)),NA())</f>
        <v>#N/A</v>
      </c>
      <c r="V101" s="98" t="e">
        <f ca="true">+IF(AND(ISNUMBER(OFFSET('Sanitation Data'!$D$4,0,10*ROW('Sanitation Data'!D95))),'Data Summary'!CK101="Yes"),100-OFFSET('Sanitation Data'!$D$4,0,10*ROW('Sanitation Data'!D95)),NA())</f>
        <v>#N/A</v>
      </c>
      <c r="W101" s="98" t="e">
        <f ca="true">+IF(AND(ISNUMBER(OFFSET('Sanitation Data'!$D$6,0,10*ROW('Sanitation Data'!D95))),'Data Summary'!CL101="Yes"),OFFSET('Sanitation Data'!$D$6,0,10*ROW('Sanitation Data'!D95)),NA())</f>
        <v>#N/A</v>
      </c>
      <c r="X101" s="98" t="e">
        <f ca="true">+IF(AND(ISNUMBER(OFFSET('Sanitation Data'!$D$10,0,10*ROW('Sanitation Data'!D95))),'Data Summary'!CM101="Yes"),OFFSET('Sanitation Data'!$D$10,0,10*ROW('Sanitation Data'!D95)),NA())</f>
        <v>#N/A</v>
      </c>
      <c r="Y101" s="98" t="e">
        <f ca="true">+IF(AND(ISNUMBER(OFFSET('Sanitation Data'!$D$11,0,10*ROW('Sanitation Data'!D95))),'Data Summary'!CN101="Yes"),OFFSET('Sanitation Data'!$D$11,0,10*ROW('Sanitation Data'!D95)),NA())</f>
        <v>#N/A</v>
      </c>
      <c r="Z101" s="98" t="e">
        <f ca="true">+IF(AND(ISNUMBER(OFFSET('Sanitation Data'!$D$12,0,10*ROW('Sanitation Data'!D95))),'Data Summary'!CO101="Yes"),OFFSET('Sanitation Data'!$D$12,0,10*ROW('Sanitation Data'!D95)),NA())</f>
        <v>#N/A</v>
      </c>
      <c r="AA101" s="98" t="e">
        <f ca="true">+IF(AND(ISNUMBER(OFFSET('Sanitation Data'!$E$4,0,10*ROW('Sanitation Data'!E95))),'Data Summary'!CP101="Yes"),100-OFFSET('Sanitation Data'!$E$4,0,10*ROW('Sanitation Data'!E95)),NA())</f>
        <v>#N/A</v>
      </c>
      <c r="AB101" s="98" t="e">
        <f ca="true">+IF(AND(ISNUMBER(OFFSET('Sanitation Data'!$E$6,0,10*ROW('Sanitation Data'!E95))),'Data Summary'!CQ101="Yes"),OFFSET('Sanitation Data'!$E$6,0,10*ROW('Sanitation Data'!E95)),NA())</f>
        <v>#N/A</v>
      </c>
      <c r="AC101" s="98" t="e">
        <f ca="true">+IF(AND(ISNUMBER(OFFSET('Sanitation Data'!$E$10,0,10*ROW('Sanitation Data'!E95))),'Data Summary'!CR101="Yes"),OFFSET('Sanitation Data'!$E$10,0,10*ROW('Sanitation Data'!E95)),NA())</f>
        <v>#N/A</v>
      </c>
      <c r="AD101" s="98" t="e">
        <f ca="true">+IF(AND(ISNUMBER(OFFSET('Sanitation Data'!$E$11,0,10*ROW('Sanitation Data'!E95))),'Data Summary'!CS101="Yes"),OFFSET('Sanitation Data'!$E$11,0,10*ROW('Sanitation Data'!E95)),NA())</f>
        <v>#N/A</v>
      </c>
      <c r="AE101" s="98" t="e">
        <f ca="true">+IF(AND(ISNUMBER(OFFSET('Sanitation Data'!$E$12,0,10*ROW('Sanitation Data'!E95))),'Data Summary'!CT101="Yes"),OFFSET('Sanitation Data'!$E$12,0,10*ROW('Sanitation Data'!E95)),NA())</f>
        <v>#N/A</v>
      </c>
      <c r="AF101" s="98" t="e">
        <f ca="true">+IF(AND(ISNUMBER(OFFSET('Sanitation Data'!$F$4,0,10*ROW('Sanitation Data'!F95))),'Data Summary'!CU101="Yes"),100-OFFSET('Sanitation Data'!$F$4,0,10*ROW('Sanitation Data'!F95)),NA())</f>
        <v>#N/A</v>
      </c>
      <c r="AG101" s="98" t="e">
        <f ca="true">+IF(AND(ISNUMBER(OFFSET('Sanitation Data'!$F$6,0,10*ROW('Sanitation Data'!F95))),'Data Summary'!CV101="Yes"),OFFSET('Sanitation Data'!$F$6,0,10*ROW('Sanitation Data'!F95)),NA())</f>
        <v>#N/A</v>
      </c>
      <c r="AH101" s="98" t="e">
        <f ca="true">+IF(AND(ISNUMBER(OFFSET('Sanitation Data'!$F$10,0,10*ROW('Sanitation Data'!F95))),'Data Summary'!CW101="Yes"),OFFSET('Sanitation Data'!$F$10,0,10*ROW('Sanitation Data'!F95)),NA())</f>
        <v>#N/A</v>
      </c>
      <c r="AI101" s="98" t="e">
        <f ca="true">+IF(AND(ISNUMBER(OFFSET('Sanitation Data'!$F$11,0,10*ROW('Sanitation Data'!F95))),'Data Summary'!CX101="Yes"),OFFSET('Sanitation Data'!$F$11,0,10*ROW('Sanitation Data'!F95)),NA())</f>
        <v>#N/A</v>
      </c>
      <c r="AJ101" s="98" t="e">
        <f ca="true">+IF(AND(ISNUMBER(OFFSET('Sanitation Data'!$F$12,0,10*ROW('Sanitation Data'!F95))),'Data Summary'!CY101="Yes"),OFFSET('Sanitation Data'!$F$12,0,10*ROW('Sanitation Data'!F95)),NA())</f>
        <v>#N/A</v>
      </c>
      <c r="AK101" s="98" t="e">
        <f ca="true">+IF(AND(ISNUMBER(OFFSET('Sanitation Data'!$G$4,0,10*ROW('Sanitation Data'!G95))),'Data Summary'!CZ101="Yes"),100-OFFSET('Sanitation Data'!$G$4,0,10*ROW('Sanitation Data'!G95)),NA())</f>
        <v>#N/A</v>
      </c>
      <c r="AL101" s="98" t="e">
        <f ca="true">+IF(AND(ISNUMBER(OFFSET('Sanitation Data'!$G$6,0,10*ROW('Sanitation Data'!G95))),'Data Summary'!DA101="Yes"),OFFSET('Sanitation Data'!$G$6,0,10*ROW('Sanitation Data'!G95)),NA())</f>
        <v>#N/A</v>
      </c>
      <c r="AM101" s="98" t="e">
        <f ca="true">+IF(AND(ISNUMBER(OFFSET('Sanitation Data'!$G$10,0,10*ROW('Sanitation Data'!G95))),'Data Summary'!DB101="Yes"),OFFSET('Sanitation Data'!$G$10,0,10*ROW('Sanitation Data'!G95)),NA())</f>
        <v>#N/A</v>
      </c>
      <c r="AN101" s="98" t="e">
        <f ca="true">+IF(AND(ISNUMBER(OFFSET('Sanitation Data'!$G$11,0,10*ROW('Sanitation Data'!G95))),'Data Summary'!DC101="Yes"),OFFSET('Sanitation Data'!$G$11,0,10*ROW('Sanitation Data'!G95)),NA())</f>
        <v>#N/A</v>
      </c>
      <c r="AO101" s="98" t="e">
        <f ca="true">+IF(AND(ISNUMBER(OFFSET('Sanitation Data'!$G$12,0,10*ROW('Sanitation Data'!G95))),'Data Summary'!DD101="Yes"),OFFSET('Sanitation Data'!$G$12,0,10*ROW('Sanitation Data'!G95)),NA())</f>
        <v>#N/A</v>
      </c>
      <c r="AP101" s="98" t="e">
        <f ca="true">+IF(AND(ISNUMBER(OFFSET('Sanitation Data'!$H$4,0,10*ROW('Sanitation Data'!H95))),'Data Summary'!DE101="Yes"),100-OFFSET('Sanitation Data'!$H$4,0,10*ROW('Sanitation Data'!H95)),NA())</f>
        <v>#N/A</v>
      </c>
      <c r="AQ101" s="98" t="e">
        <f ca="true">+IF(AND(ISNUMBER(OFFSET('Sanitation Data'!$H$6,0,10*ROW('Sanitation Data'!H95))),'Data Summary'!DF101="Yes"),OFFSET('Sanitation Data'!$H$6,0,10*ROW('Sanitation Data'!H95)),NA())</f>
        <v>#N/A</v>
      </c>
      <c r="AR101" s="98" t="e">
        <f ca="true">+IF(AND(ISNUMBER(OFFSET('Sanitation Data'!$H$10,0,10*ROW('Sanitation Data'!H95))),'Data Summary'!DG101="Yes"),OFFSET('Sanitation Data'!$H$10,0,10*ROW('Sanitation Data'!H95)),NA())</f>
        <v>#N/A</v>
      </c>
      <c r="AS101" s="98" t="e">
        <f ca="true">+IF(AND(ISNUMBER(OFFSET('Sanitation Data'!$H$11,0,10*ROW('Sanitation Data'!H95))),'Data Summary'!DH101="Yes"),OFFSET('Sanitation Data'!$H$11,0,10*ROW('Sanitation Data'!H95)),NA())</f>
        <v>#N/A</v>
      </c>
      <c r="AT101" s="98" t="e">
        <f ca="true">+IF(AND(ISNUMBER(OFFSET('Sanitation Data'!$H$12,0,10*ROW('Sanitation Data'!H95))),'Data Summary'!DI101="Yes"),OFFSET('Sanitation Data'!$H$12,0,10*ROW('Sanitation Data'!H95)),NA())</f>
        <v>#N/A</v>
      </c>
      <c r="AU101" s="98" t="e">
        <f ca="true">+IF(AND(ISNUMBER(OFFSET('Sanitation Data'!$I$4,0,10*ROW('Sanitation Data'!I95))),'Data Summary'!DJ101="Yes"),100-OFFSET('Sanitation Data'!$I$4,0,10*ROW('Sanitation Data'!I95)),NA())</f>
        <v>#N/A</v>
      </c>
      <c r="AV101" s="98" t="e">
        <f ca="true">+IF(AND(ISNUMBER(OFFSET('Sanitation Data'!$I$6,0,10*ROW('Sanitation Data'!I95))),'Data Summary'!DK101="Yes"),OFFSET('Sanitation Data'!$I$6,0,10*ROW('Sanitation Data'!I95)),NA())</f>
        <v>#N/A</v>
      </c>
      <c r="AW101" s="98" t="e">
        <f ca="true">+IF(AND(ISNUMBER(OFFSET('Sanitation Data'!$I$10,0,10*ROW('Sanitation Data'!I95))),'Data Summary'!DL101="Yes"),OFFSET('Sanitation Data'!$I$10,0,10*ROW('Sanitation Data'!I95)),NA())</f>
        <v>#N/A</v>
      </c>
      <c r="AX101" s="98" t="e">
        <f ca="true">+IF(AND(ISNUMBER(OFFSET('Sanitation Data'!$I$11,0,10*ROW('Sanitation Data'!I95))),'Data Summary'!DM101="Yes"),OFFSET('Sanitation Data'!$I$11,0,10*ROW('Sanitation Data'!I95)),NA())</f>
        <v>#N/A</v>
      </c>
      <c r="AY101" s="98" t="e">
        <f ca="true">+IF(AND(ISNUMBER(OFFSET('Sanitation Data'!$I$12,0,10*ROW('Sanitation Data'!I95))),'Data Summary'!DN101="Yes"),OFFSET('Sanitation Data'!$I$12,0,10*ROW('Sanitation Data'!I95)),NA())</f>
        <v>#N/A</v>
      </c>
      <c r="AZ101" s="99" t="e">
        <f ca="true">+IF(AND(ISNUMBER(OFFSET('Hygiene Data'!$D$5,0,10*ROW('Hygiene Data'!D95))),'Data Summary'!DO101="Yes"),OFFSET('Hygiene Data'!$D$5,0,10*ROW('Hygiene Data'!D95)),NA())</f>
        <v>#N/A</v>
      </c>
      <c r="BA101" s="99" t="e">
        <f ca="true">+IF(AND(ISNUMBER(OFFSET('Hygiene Data'!$D$7,0,10*ROW('Hygiene Data'!D95))),'Data Summary'!DP101="Yes"),OFFSET('Hygiene Data'!$D$7,0,10*ROW('Hygiene Data'!D95)),NA())</f>
        <v>#N/A</v>
      </c>
      <c r="BB101" s="99" t="e">
        <f ca="true">+IF(AND(ISNUMBER(OFFSET('Hygiene Data'!$D$9,0,10*ROW('Hygiene Data'!D95))),'Data Summary'!DQ101="Yes"),OFFSET('Hygiene Data'!$D$9,0,10*ROW('Hygiene Data'!D95)),NA())</f>
        <v>#N/A</v>
      </c>
      <c r="BC101" s="99" t="e">
        <f ca="true">+IF(AND(ISNUMBER(OFFSET('Hygiene Data'!$E$5,0,10*ROW('Hygiene Data'!E95))),'Data Summary'!DR101="Yes"),OFFSET('Hygiene Data'!$E$5,0,10*ROW('Hygiene Data'!E95)),NA())</f>
        <v>#N/A</v>
      </c>
      <c r="BD101" s="99" t="e">
        <f ca="true">+IF(AND(ISNUMBER(OFFSET('Hygiene Data'!$E$7,0,10*ROW('Hygiene Data'!E95))),'Data Summary'!DS101="Yes"),OFFSET('Hygiene Data'!$E$7,0,10*ROW('Hygiene Data'!E95)),NA())</f>
        <v>#N/A</v>
      </c>
      <c r="BE101" s="99" t="e">
        <f ca="true">+IF(AND(ISNUMBER(OFFSET('Hygiene Data'!$E$9,0,10*ROW('Hygiene Data'!E95))),'Data Summary'!DT101="Yes"),OFFSET('Hygiene Data'!$E$9,0,10*ROW('Hygiene Data'!E95)),NA())</f>
        <v>#N/A</v>
      </c>
      <c r="BF101" s="99" t="e">
        <f ca="true">+IF(AND(ISNUMBER(OFFSET('Hygiene Data'!$F$5,0,10*ROW('Hygiene Data'!F95))),'Data Summary'!DU101="Yes"),OFFSET('Hygiene Data'!$F$5,0,10*ROW('Hygiene Data'!F95)),NA())</f>
        <v>#N/A</v>
      </c>
      <c r="BG101" s="99" t="e">
        <f ca="true">+IF(AND(ISNUMBER(OFFSET('Hygiene Data'!$F$7,0,10*ROW('Hygiene Data'!F95))),'Data Summary'!DV101="Yes"),OFFSET('Hygiene Data'!$F$7,0,10*ROW('Hygiene Data'!F95)),NA())</f>
        <v>#N/A</v>
      </c>
      <c r="BH101" s="99" t="e">
        <f ca="true">+IF(AND(ISNUMBER(OFFSET('Hygiene Data'!$F$9,0,10*ROW('Hygiene Data'!F95))),'Data Summary'!DW101="Yes"),OFFSET('Hygiene Data'!$F$9,0,10*ROW('Hygiene Data'!F95)),NA())</f>
        <v>#N/A</v>
      </c>
      <c r="BI101" s="99" t="e">
        <f ca="true">+IF(AND(ISNUMBER(OFFSET('Hygiene Data'!$G$5,0,10*ROW('Hygiene Data'!G95))),'Data Summary'!DX101="Yes"),OFFSET('Hygiene Data'!$G$5,0,10*ROW('Hygiene Data'!G95)),NA())</f>
        <v>#N/A</v>
      </c>
      <c r="BJ101" s="99" t="e">
        <f ca="true">+IF(AND(ISNUMBER(OFFSET('Hygiene Data'!$G$7,0,10*ROW('Hygiene Data'!G95))),'Data Summary'!DY101="Yes"),OFFSET('Hygiene Data'!$G$7,0,10*ROW('Hygiene Data'!G95)),NA())</f>
        <v>#N/A</v>
      </c>
      <c r="BK101" s="99" t="e">
        <f ca="true">+IF(AND(ISNUMBER(OFFSET('Hygiene Data'!$G$9,0,10*ROW('Hygiene Data'!G95))),'Data Summary'!DZ101="Yes"),OFFSET('Hygiene Data'!$G$9,0,10*ROW('Hygiene Data'!G95)),NA())</f>
        <v>#N/A</v>
      </c>
      <c r="BL101" s="99" t="e">
        <f ca="true">+IF(AND(ISNUMBER(OFFSET('Hygiene Data'!$H$5,0,10*ROW('Hygiene Data'!H95))),'Data Summary'!EA101="Yes"),OFFSET('Hygiene Data'!$H$5,0,10*ROW('Hygiene Data'!H95)),NA())</f>
        <v>#N/A</v>
      </c>
      <c r="BM101" s="99" t="e">
        <f ca="true">+IF(AND(ISNUMBER(OFFSET('Hygiene Data'!$H$7,0,10*ROW('Hygiene Data'!H95))),'Data Summary'!EB101="Yes"),OFFSET('Hygiene Data'!$H$7,0,10*ROW('Hygiene Data'!H95)),NA())</f>
        <v>#N/A</v>
      </c>
      <c r="BN101" s="99" t="e">
        <f ca="true">+IF(AND(ISNUMBER(OFFSET('Hygiene Data'!$H$9,0,10*ROW('Hygiene Data'!H95))),'Data Summary'!EC101="Yes"),OFFSET('Hygiene Data'!$H$9,0,10*ROW('Hygiene Data'!H95)),NA())</f>
        <v>#N/A</v>
      </c>
      <c r="BO101" s="99" t="e">
        <f ca="true">+IF(AND(ISNUMBER(OFFSET('Hygiene Data'!$I$5,0,10*ROW('Hygiene Data'!I95))),'Data Summary'!ED101="Yes"),OFFSET('Hygiene Data'!$I$5,0,10*ROW('Hygiene Data'!I95)),NA())</f>
        <v>#N/A</v>
      </c>
      <c r="BP101" s="99" t="e">
        <f ca="true">+IF(AND(ISNUMBER(OFFSET('Hygiene Data'!$I$7,0,10*ROW('Hygiene Data'!I95))),'Data Summary'!EE101="Yes"),OFFSET('Hygiene Data'!$I$7,0,10*ROW('Hygiene Data'!I95)),NA())</f>
        <v>#N/A</v>
      </c>
      <c r="BQ101" s="99" t="e">
        <f ca="true">+IF(AND(ISNUMBER(OFFSET('Hygiene Data'!$I$9,0,10*ROW('Hygiene Data'!I95))),'Data Summary'!EF101="Yes"),OFFSET('Hygiene Data'!$I$9,0,10*ROW('Hygiene Data'!I95)),NA())</f>
        <v>#N/A</v>
      </c>
    </row>
    <row xmlns:x14ac="http://schemas.microsoft.com/office/spreadsheetml/2009/9/ac" r="102" x14ac:dyDescent="0.2">
      <c r="A102" s="363" t="e">
        <f ca="true">+RIGHT('Data Summary'!A102,LEN('Data Summary'!A102)-9)</f>
        <v>#VALUE!</v>
      </c>
      <c r="B102" s="38" t="str">
        <f ca="true">+IF(ISTEXT('Data Summary'!B102),'Data Summary'!B102,"")</f>
        <v/>
      </c>
      <c r="C102" s="361" t="e">
        <f ca="true">+VALUE('Data Summary'!C102)</f>
        <v>#VALUE!</v>
      </c>
      <c r="D102" s="97" t="e">
        <f ca="true">+IF(AND(ISNUMBER(OFFSET('Water Data'!$D$4,0,10*ROW('Water Data'!D96))),'Data Summary'!BS102="Yes"),100-OFFSET('Water Data'!$D$4,0,10*ROW('Water Data'!D96)),NA())</f>
        <v>#N/A</v>
      </c>
      <c r="E102" s="97" t="e">
        <f ca="true">+IF(AND(ISNUMBER(OFFSET('Water Data'!$D$6,0,10*ROW('Water Data'!D96))),'Data Summary'!BT102="Yes"),OFFSET('Water Data'!$D$6,0,10*ROW('Water Data'!D96)),NA())</f>
        <v>#N/A</v>
      </c>
      <c r="F102" s="97" t="e">
        <f ca="true">+IF(AND(ISNUMBER(OFFSET('Water Data'!$D$9,0,10*ROW('Water Data'!D96))),'Data Summary'!BU102="Yes"),OFFSET('Water Data'!$D$9,0,10*ROW('Water Data'!D96)),NA())</f>
        <v>#N/A</v>
      </c>
      <c r="G102" s="97" t="e">
        <f ca="true">+IF(AND(ISNUMBER(OFFSET('Water Data'!$E$4,0,10*ROW('Water Data'!E96))),'Data Summary'!BV102="Yes"),100-OFFSET('Water Data'!$E$4,0,10*ROW('Water Data'!E96)),NA())</f>
        <v>#N/A</v>
      </c>
      <c r="H102" s="97" t="e">
        <f ca="true">+IF(AND(ISNUMBER(OFFSET('Water Data'!$E$6,0,10*ROW('Water Data'!E96))),'Data Summary'!BW102="Yes"),OFFSET('Water Data'!$E$6,0,10*ROW('Water Data'!E96)),NA())</f>
        <v>#N/A</v>
      </c>
      <c r="I102" s="97" t="e">
        <f ca="true">+IF(AND(ISNUMBER(OFFSET('Water Data'!$E$9,0,10*ROW('Water Data'!E96))),'Data Summary'!BX102="Yes"),OFFSET('Water Data'!$E$9,0,10*ROW('Water Data'!E96)),NA())</f>
        <v>#N/A</v>
      </c>
      <c r="J102" s="97" t="e">
        <f ca="true">+IF(AND(ISNUMBER(OFFSET('Water Data'!$F$4,0,10*ROW('Water Data'!F96))),'Data Summary'!BY102="Yes"),100-OFFSET('Water Data'!$F$4,0,10*ROW('Water Data'!F96)),NA())</f>
        <v>#N/A</v>
      </c>
      <c r="K102" s="97" t="e">
        <f ca="true">+IF(AND(ISNUMBER(OFFSET('Water Data'!$F$6,0,10*ROW('Water Data'!F96))),'Data Summary'!BZ102="Yes"),OFFSET('Water Data'!$F$6,0,10*ROW('Water Data'!F96)),NA())</f>
        <v>#N/A</v>
      </c>
      <c r="L102" s="97" t="e">
        <f ca="true">+IF(AND(ISNUMBER(OFFSET('Water Data'!$F$9,0,10*ROW('Water Data'!F96))),'Data Summary'!CA102="Yes"),OFFSET('Water Data'!$F$9,0,10*ROW('Water Data'!F96)),NA())</f>
        <v>#N/A</v>
      </c>
      <c r="M102" s="97" t="e">
        <f ca="true">+IF(AND(ISNUMBER(OFFSET('Water Data'!$G$4,0,10*ROW('Water Data'!G96))),'Data Summary'!CB102="Yes"),100-OFFSET('Water Data'!$G$4,0,10*ROW('Water Data'!G96)),NA())</f>
        <v>#N/A</v>
      </c>
      <c r="N102" s="97" t="e">
        <f ca="true">+IF(AND(ISNUMBER(OFFSET('Water Data'!$G$6,0,10*ROW('Water Data'!G96))),'Data Summary'!CC102="Yes"),OFFSET('Water Data'!$G$6,0,10*ROW('Water Data'!G96)),NA())</f>
        <v>#N/A</v>
      </c>
      <c r="O102" s="97" t="e">
        <f ca="true">+IF(AND(ISNUMBER(OFFSET('Water Data'!$G$9,0,10*ROW('Water Data'!G96))),'Data Summary'!CD102="Yes"),OFFSET('Water Data'!$G$9,0,10*ROW('Water Data'!G96)),NA())</f>
        <v>#N/A</v>
      </c>
      <c r="P102" s="97" t="e">
        <f ca="true">+IF(AND(ISNUMBER(OFFSET('Water Data'!$H$4,0,10*ROW('Water Data'!H96))),'Data Summary'!CE102="Yes"),100-OFFSET('Water Data'!$H$4,0,10*ROW('Water Data'!H96)),NA())</f>
        <v>#N/A</v>
      </c>
      <c r="Q102" s="97" t="e">
        <f ca="true">+IF(AND(ISNUMBER(OFFSET('Water Data'!$H$6,0,10*ROW('Water Data'!H96))),'Data Summary'!CF102="Yes"),OFFSET('Water Data'!$H$6,0,10*ROW('Water Data'!H96)),NA())</f>
        <v>#N/A</v>
      </c>
      <c r="R102" s="97" t="e">
        <f ca="true">+IF(AND(ISNUMBER(OFFSET('Water Data'!$H$9,0,10*ROW('Water Data'!H96))),'Data Summary'!CG102="Yes"),OFFSET('Water Data'!$H$9,0,10*ROW('Water Data'!H96)),NA())</f>
        <v>#N/A</v>
      </c>
      <c r="S102" s="97" t="e">
        <f ca="true">+IF(AND(ISNUMBER(OFFSET('Water Data'!$I$4,0,10*ROW('Water Data'!I96))),'Data Summary'!CH102="Yes"),100-OFFSET('Water Data'!$I$4,0,10*ROW('Water Data'!I96)),NA())</f>
        <v>#N/A</v>
      </c>
      <c r="T102" s="97" t="e">
        <f ca="true">+IF(AND(ISNUMBER(OFFSET('Water Data'!$I$6,0,10*ROW('Water Data'!I96))),'Data Summary'!CI102="Yes"),OFFSET('Water Data'!$I$6,0,10*ROW('Water Data'!I96)),NA())</f>
        <v>#N/A</v>
      </c>
      <c r="U102" s="97" t="e">
        <f ca="true">+IF(AND(ISNUMBER(OFFSET('Water Data'!$I$9,0,10*ROW('Water Data'!I96))),'Data Summary'!CJ102="Yes"),OFFSET('Water Data'!$I$9,0,10*ROW('Water Data'!I96)),NA())</f>
        <v>#N/A</v>
      </c>
      <c r="V102" s="98" t="e">
        <f ca="true">+IF(AND(ISNUMBER(OFFSET('Sanitation Data'!$D$4,0,10*ROW('Sanitation Data'!D96))),'Data Summary'!CK102="Yes"),100-OFFSET('Sanitation Data'!$D$4,0,10*ROW('Sanitation Data'!D96)),NA())</f>
        <v>#N/A</v>
      </c>
      <c r="W102" s="98" t="e">
        <f ca="true">+IF(AND(ISNUMBER(OFFSET('Sanitation Data'!$D$6,0,10*ROW('Sanitation Data'!D96))),'Data Summary'!CL102="Yes"),OFFSET('Sanitation Data'!$D$6,0,10*ROW('Sanitation Data'!D96)),NA())</f>
        <v>#N/A</v>
      </c>
      <c r="X102" s="98" t="e">
        <f ca="true">+IF(AND(ISNUMBER(OFFSET('Sanitation Data'!$D$10,0,10*ROW('Sanitation Data'!D96))),'Data Summary'!CM102="Yes"),OFFSET('Sanitation Data'!$D$10,0,10*ROW('Sanitation Data'!D96)),NA())</f>
        <v>#N/A</v>
      </c>
      <c r="Y102" s="98" t="e">
        <f ca="true">+IF(AND(ISNUMBER(OFFSET('Sanitation Data'!$D$11,0,10*ROW('Sanitation Data'!D96))),'Data Summary'!CN102="Yes"),OFFSET('Sanitation Data'!$D$11,0,10*ROW('Sanitation Data'!D96)),NA())</f>
        <v>#N/A</v>
      </c>
      <c r="Z102" s="98" t="e">
        <f ca="true">+IF(AND(ISNUMBER(OFFSET('Sanitation Data'!$D$12,0,10*ROW('Sanitation Data'!D96))),'Data Summary'!CO102="Yes"),OFFSET('Sanitation Data'!$D$12,0,10*ROW('Sanitation Data'!D96)),NA())</f>
        <v>#N/A</v>
      </c>
      <c r="AA102" s="98" t="e">
        <f ca="true">+IF(AND(ISNUMBER(OFFSET('Sanitation Data'!$E$4,0,10*ROW('Sanitation Data'!E96))),'Data Summary'!CP102="Yes"),100-OFFSET('Sanitation Data'!$E$4,0,10*ROW('Sanitation Data'!E96)),NA())</f>
        <v>#N/A</v>
      </c>
      <c r="AB102" s="98" t="e">
        <f ca="true">+IF(AND(ISNUMBER(OFFSET('Sanitation Data'!$E$6,0,10*ROW('Sanitation Data'!E96))),'Data Summary'!CQ102="Yes"),OFFSET('Sanitation Data'!$E$6,0,10*ROW('Sanitation Data'!E96)),NA())</f>
        <v>#N/A</v>
      </c>
      <c r="AC102" s="98" t="e">
        <f ca="true">+IF(AND(ISNUMBER(OFFSET('Sanitation Data'!$E$10,0,10*ROW('Sanitation Data'!E96))),'Data Summary'!CR102="Yes"),OFFSET('Sanitation Data'!$E$10,0,10*ROW('Sanitation Data'!E96)),NA())</f>
        <v>#N/A</v>
      </c>
      <c r="AD102" s="98" t="e">
        <f ca="true">+IF(AND(ISNUMBER(OFFSET('Sanitation Data'!$E$11,0,10*ROW('Sanitation Data'!E96))),'Data Summary'!CS102="Yes"),OFFSET('Sanitation Data'!$E$11,0,10*ROW('Sanitation Data'!E96)),NA())</f>
        <v>#N/A</v>
      </c>
      <c r="AE102" s="98" t="e">
        <f ca="true">+IF(AND(ISNUMBER(OFFSET('Sanitation Data'!$E$12,0,10*ROW('Sanitation Data'!E96))),'Data Summary'!CT102="Yes"),OFFSET('Sanitation Data'!$E$12,0,10*ROW('Sanitation Data'!E96)),NA())</f>
        <v>#N/A</v>
      </c>
      <c r="AF102" s="98" t="e">
        <f ca="true">+IF(AND(ISNUMBER(OFFSET('Sanitation Data'!$F$4,0,10*ROW('Sanitation Data'!F96))),'Data Summary'!CU102="Yes"),100-OFFSET('Sanitation Data'!$F$4,0,10*ROW('Sanitation Data'!F96)),NA())</f>
        <v>#N/A</v>
      </c>
      <c r="AG102" s="98" t="e">
        <f ca="true">+IF(AND(ISNUMBER(OFFSET('Sanitation Data'!$F$6,0,10*ROW('Sanitation Data'!F96))),'Data Summary'!CV102="Yes"),OFFSET('Sanitation Data'!$F$6,0,10*ROW('Sanitation Data'!F96)),NA())</f>
        <v>#N/A</v>
      </c>
      <c r="AH102" s="98" t="e">
        <f ca="true">+IF(AND(ISNUMBER(OFFSET('Sanitation Data'!$F$10,0,10*ROW('Sanitation Data'!F96))),'Data Summary'!CW102="Yes"),OFFSET('Sanitation Data'!$F$10,0,10*ROW('Sanitation Data'!F96)),NA())</f>
        <v>#N/A</v>
      </c>
      <c r="AI102" s="98" t="e">
        <f ca="true">+IF(AND(ISNUMBER(OFFSET('Sanitation Data'!$F$11,0,10*ROW('Sanitation Data'!F96))),'Data Summary'!CX102="Yes"),OFFSET('Sanitation Data'!$F$11,0,10*ROW('Sanitation Data'!F96)),NA())</f>
        <v>#N/A</v>
      </c>
      <c r="AJ102" s="98" t="e">
        <f ca="true">+IF(AND(ISNUMBER(OFFSET('Sanitation Data'!$F$12,0,10*ROW('Sanitation Data'!F96))),'Data Summary'!CY102="Yes"),OFFSET('Sanitation Data'!$F$12,0,10*ROW('Sanitation Data'!F96)),NA())</f>
        <v>#N/A</v>
      </c>
      <c r="AK102" s="98" t="e">
        <f ca="true">+IF(AND(ISNUMBER(OFFSET('Sanitation Data'!$G$4,0,10*ROW('Sanitation Data'!G96))),'Data Summary'!CZ102="Yes"),100-OFFSET('Sanitation Data'!$G$4,0,10*ROW('Sanitation Data'!G96)),NA())</f>
        <v>#N/A</v>
      </c>
      <c r="AL102" s="98" t="e">
        <f ca="true">+IF(AND(ISNUMBER(OFFSET('Sanitation Data'!$G$6,0,10*ROW('Sanitation Data'!G96))),'Data Summary'!DA102="Yes"),OFFSET('Sanitation Data'!$G$6,0,10*ROW('Sanitation Data'!G96)),NA())</f>
        <v>#N/A</v>
      </c>
      <c r="AM102" s="98" t="e">
        <f ca="true">+IF(AND(ISNUMBER(OFFSET('Sanitation Data'!$G$10,0,10*ROW('Sanitation Data'!G96))),'Data Summary'!DB102="Yes"),OFFSET('Sanitation Data'!$G$10,0,10*ROW('Sanitation Data'!G96)),NA())</f>
        <v>#N/A</v>
      </c>
      <c r="AN102" s="98" t="e">
        <f ca="true">+IF(AND(ISNUMBER(OFFSET('Sanitation Data'!$G$11,0,10*ROW('Sanitation Data'!G96))),'Data Summary'!DC102="Yes"),OFFSET('Sanitation Data'!$G$11,0,10*ROW('Sanitation Data'!G96)),NA())</f>
        <v>#N/A</v>
      </c>
      <c r="AO102" s="98" t="e">
        <f ca="true">+IF(AND(ISNUMBER(OFFSET('Sanitation Data'!$G$12,0,10*ROW('Sanitation Data'!G96))),'Data Summary'!DD102="Yes"),OFFSET('Sanitation Data'!$G$12,0,10*ROW('Sanitation Data'!G96)),NA())</f>
        <v>#N/A</v>
      </c>
      <c r="AP102" s="98" t="e">
        <f ca="true">+IF(AND(ISNUMBER(OFFSET('Sanitation Data'!$H$4,0,10*ROW('Sanitation Data'!H96))),'Data Summary'!DE102="Yes"),100-OFFSET('Sanitation Data'!$H$4,0,10*ROW('Sanitation Data'!H96)),NA())</f>
        <v>#N/A</v>
      </c>
      <c r="AQ102" s="98" t="e">
        <f ca="true">+IF(AND(ISNUMBER(OFFSET('Sanitation Data'!$H$6,0,10*ROW('Sanitation Data'!H96))),'Data Summary'!DF102="Yes"),OFFSET('Sanitation Data'!$H$6,0,10*ROW('Sanitation Data'!H96)),NA())</f>
        <v>#N/A</v>
      </c>
      <c r="AR102" s="98" t="e">
        <f ca="true">+IF(AND(ISNUMBER(OFFSET('Sanitation Data'!$H$10,0,10*ROW('Sanitation Data'!H96))),'Data Summary'!DG102="Yes"),OFFSET('Sanitation Data'!$H$10,0,10*ROW('Sanitation Data'!H96)),NA())</f>
        <v>#N/A</v>
      </c>
      <c r="AS102" s="98" t="e">
        <f ca="true">+IF(AND(ISNUMBER(OFFSET('Sanitation Data'!$H$11,0,10*ROW('Sanitation Data'!H96))),'Data Summary'!DH102="Yes"),OFFSET('Sanitation Data'!$H$11,0,10*ROW('Sanitation Data'!H96)),NA())</f>
        <v>#N/A</v>
      </c>
      <c r="AT102" s="98" t="e">
        <f ca="true">+IF(AND(ISNUMBER(OFFSET('Sanitation Data'!$H$12,0,10*ROW('Sanitation Data'!H96))),'Data Summary'!DI102="Yes"),OFFSET('Sanitation Data'!$H$12,0,10*ROW('Sanitation Data'!H96)),NA())</f>
        <v>#N/A</v>
      </c>
      <c r="AU102" s="98" t="e">
        <f ca="true">+IF(AND(ISNUMBER(OFFSET('Sanitation Data'!$I$4,0,10*ROW('Sanitation Data'!I96))),'Data Summary'!DJ102="Yes"),100-OFFSET('Sanitation Data'!$I$4,0,10*ROW('Sanitation Data'!I96)),NA())</f>
        <v>#N/A</v>
      </c>
      <c r="AV102" s="98" t="e">
        <f ca="true">+IF(AND(ISNUMBER(OFFSET('Sanitation Data'!$I$6,0,10*ROW('Sanitation Data'!I96))),'Data Summary'!DK102="Yes"),OFFSET('Sanitation Data'!$I$6,0,10*ROW('Sanitation Data'!I96)),NA())</f>
        <v>#N/A</v>
      </c>
      <c r="AW102" s="98" t="e">
        <f ca="true">+IF(AND(ISNUMBER(OFFSET('Sanitation Data'!$I$10,0,10*ROW('Sanitation Data'!I96))),'Data Summary'!DL102="Yes"),OFFSET('Sanitation Data'!$I$10,0,10*ROW('Sanitation Data'!I96)),NA())</f>
        <v>#N/A</v>
      </c>
      <c r="AX102" s="98" t="e">
        <f ca="true">+IF(AND(ISNUMBER(OFFSET('Sanitation Data'!$I$11,0,10*ROW('Sanitation Data'!I96))),'Data Summary'!DM102="Yes"),OFFSET('Sanitation Data'!$I$11,0,10*ROW('Sanitation Data'!I96)),NA())</f>
        <v>#N/A</v>
      </c>
      <c r="AY102" s="98" t="e">
        <f ca="true">+IF(AND(ISNUMBER(OFFSET('Sanitation Data'!$I$12,0,10*ROW('Sanitation Data'!I96))),'Data Summary'!DN102="Yes"),OFFSET('Sanitation Data'!$I$12,0,10*ROW('Sanitation Data'!I96)),NA())</f>
        <v>#N/A</v>
      </c>
      <c r="AZ102" s="99" t="e">
        <f ca="true">+IF(AND(ISNUMBER(OFFSET('Hygiene Data'!$D$5,0,10*ROW('Hygiene Data'!D96))),'Data Summary'!DO102="Yes"),OFFSET('Hygiene Data'!$D$5,0,10*ROW('Hygiene Data'!D96)),NA())</f>
        <v>#N/A</v>
      </c>
      <c r="BA102" s="99" t="e">
        <f ca="true">+IF(AND(ISNUMBER(OFFSET('Hygiene Data'!$D$7,0,10*ROW('Hygiene Data'!D96))),'Data Summary'!DP102="Yes"),OFFSET('Hygiene Data'!$D$7,0,10*ROW('Hygiene Data'!D96)),NA())</f>
        <v>#N/A</v>
      </c>
      <c r="BB102" s="99" t="e">
        <f ca="true">+IF(AND(ISNUMBER(OFFSET('Hygiene Data'!$D$9,0,10*ROW('Hygiene Data'!D96))),'Data Summary'!DQ102="Yes"),OFFSET('Hygiene Data'!$D$9,0,10*ROW('Hygiene Data'!D96)),NA())</f>
        <v>#N/A</v>
      </c>
      <c r="BC102" s="99" t="e">
        <f ca="true">+IF(AND(ISNUMBER(OFFSET('Hygiene Data'!$E$5,0,10*ROW('Hygiene Data'!E96))),'Data Summary'!DR102="Yes"),OFFSET('Hygiene Data'!$E$5,0,10*ROW('Hygiene Data'!E96)),NA())</f>
        <v>#N/A</v>
      </c>
      <c r="BD102" s="99" t="e">
        <f ca="true">+IF(AND(ISNUMBER(OFFSET('Hygiene Data'!$E$7,0,10*ROW('Hygiene Data'!E96))),'Data Summary'!DS102="Yes"),OFFSET('Hygiene Data'!$E$7,0,10*ROW('Hygiene Data'!E96)),NA())</f>
        <v>#N/A</v>
      </c>
      <c r="BE102" s="99" t="e">
        <f ca="true">+IF(AND(ISNUMBER(OFFSET('Hygiene Data'!$E$9,0,10*ROW('Hygiene Data'!E96))),'Data Summary'!DT102="Yes"),OFFSET('Hygiene Data'!$E$9,0,10*ROW('Hygiene Data'!E96)),NA())</f>
        <v>#N/A</v>
      </c>
      <c r="BF102" s="99" t="e">
        <f ca="true">+IF(AND(ISNUMBER(OFFSET('Hygiene Data'!$F$5,0,10*ROW('Hygiene Data'!F96))),'Data Summary'!DU102="Yes"),OFFSET('Hygiene Data'!$F$5,0,10*ROW('Hygiene Data'!F96)),NA())</f>
        <v>#N/A</v>
      </c>
      <c r="BG102" s="99" t="e">
        <f ca="true">+IF(AND(ISNUMBER(OFFSET('Hygiene Data'!$F$7,0,10*ROW('Hygiene Data'!F96))),'Data Summary'!DV102="Yes"),OFFSET('Hygiene Data'!$F$7,0,10*ROW('Hygiene Data'!F96)),NA())</f>
        <v>#N/A</v>
      </c>
      <c r="BH102" s="99" t="e">
        <f ca="true">+IF(AND(ISNUMBER(OFFSET('Hygiene Data'!$F$9,0,10*ROW('Hygiene Data'!F96))),'Data Summary'!DW102="Yes"),OFFSET('Hygiene Data'!$F$9,0,10*ROW('Hygiene Data'!F96)),NA())</f>
        <v>#N/A</v>
      </c>
      <c r="BI102" s="99" t="e">
        <f ca="true">+IF(AND(ISNUMBER(OFFSET('Hygiene Data'!$G$5,0,10*ROW('Hygiene Data'!G96))),'Data Summary'!DX102="Yes"),OFFSET('Hygiene Data'!$G$5,0,10*ROW('Hygiene Data'!G96)),NA())</f>
        <v>#N/A</v>
      </c>
      <c r="BJ102" s="99" t="e">
        <f ca="true">+IF(AND(ISNUMBER(OFFSET('Hygiene Data'!$G$7,0,10*ROW('Hygiene Data'!G96))),'Data Summary'!DY102="Yes"),OFFSET('Hygiene Data'!$G$7,0,10*ROW('Hygiene Data'!G96)),NA())</f>
        <v>#N/A</v>
      </c>
      <c r="BK102" s="99" t="e">
        <f ca="true">+IF(AND(ISNUMBER(OFFSET('Hygiene Data'!$G$9,0,10*ROW('Hygiene Data'!G96))),'Data Summary'!DZ102="Yes"),OFFSET('Hygiene Data'!$G$9,0,10*ROW('Hygiene Data'!G96)),NA())</f>
        <v>#N/A</v>
      </c>
      <c r="BL102" s="99" t="e">
        <f ca="true">+IF(AND(ISNUMBER(OFFSET('Hygiene Data'!$H$5,0,10*ROW('Hygiene Data'!H96))),'Data Summary'!EA102="Yes"),OFFSET('Hygiene Data'!$H$5,0,10*ROW('Hygiene Data'!H96)),NA())</f>
        <v>#N/A</v>
      </c>
      <c r="BM102" s="99" t="e">
        <f ca="true">+IF(AND(ISNUMBER(OFFSET('Hygiene Data'!$H$7,0,10*ROW('Hygiene Data'!H96))),'Data Summary'!EB102="Yes"),OFFSET('Hygiene Data'!$H$7,0,10*ROW('Hygiene Data'!H96)),NA())</f>
        <v>#N/A</v>
      </c>
      <c r="BN102" s="99" t="e">
        <f ca="true">+IF(AND(ISNUMBER(OFFSET('Hygiene Data'!$H$9,0,10*ROW('Hygiene Data'!H96))),'Data Summary'!EC102="Yes"),OFFSET('Hygiene Data'!$H$9,0,10*ROW('Hygiene Data'!H96)),NA())</f>
        <v>#N/A</v>
      </c>
      <c r="BO102" s="99" t="e">
        <f ca="true">+IF(AND(ISNUMBER(OFFSET('Hygiene Data'!$I$5,0,10*ROW('Hygiene Data'!I96))),'Data Summary'!ED102="Yes"),OFFSET('Hygiene Data'!$I$5,0,10*ROW('Hygiene Data'!I96)),NA())</f>
        <v>#N/A</v>
      </c>
      <c r="BP102" s="99" t="e">
        <f ca="true">+IF(AND(ISNUMBER(OFFSET('Hygiene Data'!$I$7,0,10*ROW('Hygiene Data'!I96))),'Data Summary'!EE102="Yes"),OFFSET('Hygiene Data'!$I$7,0,10*ROW('Hygiene Data'!I96)),NA())</f>
        <v>#N/A</v>
      </c>
      <c r="BQ102" s="99" t="e">
        <f ca="true">+IF(AND(ISNUMBER(OFFSET('Hygiene Data'!$I$9,0,10*ROW('Hygiene Data'!I96))),'Data Summary'!EF102="Yes"),OFFSET('Hygiene Data'!$I$9,0,10*ROW('Hygiene Data'!I96)),NA())</f>
        <v>#N/A</v>
      </c>
    </row>
    <row xmlns:x14ac="http://schemas.microsoft.com/office/spreadsheetml/2009/9/ac" r="103" x14ac:dyDescent="0.2">
      <c r="A103" s="363" t="e">
        <f ca="true">+RIGHT('Data Summary'!A103,LEN('Data Summary'!A103)-9)</f>
        <v>#VALUE!</v>
      </c>
      <c r="B103" s="38" t="str">
        <f ca="true">+IF(ISTEXT('Data Summary'!B103),'Data Summary'!B103,"")</f>
        <v/>
      </c>
      <c r="C103" s="361" t="e">
        <f ca="true">+VALUE('Data Summary'!C103)</f>
        <v>#VALUE!</v>
      </c>
      <c r="D103" s="97" t="e">
        <f ca="true">+IF(AND(ISNUMBER(OFFSET('Water Data'!$D$4,0,10*ROW('Water Data'!D97))),'Data Summary'!BS103="Yes"),100-OFFSET('Water Data'!$D$4,0,10*ROW('Water Data'!D97)),NA())</f>
        <v>#N/A</v>
      </c>
      <c r="E103" s="97" t="e">
        <f ca="true">+IF(AND(ISNUMBER(OFFSET('Water Data'!$D$6,0,10*ROW('Water Data'!D97))),'Data Summary'!BT103="Yes"),OFFSET('Water Data'!$D$6,0,10*ROW('Water Data'!D97)),NA())</f>
        <v>#N/A</v>
      </c>
      <c r="F103" s="97" t="e">
        <f ca="true">+IF(AND(ISNUMBER(OFFSET('Water Data'!$D$9,0,10*ROW('Water Data'!D97))),'Data Summary'!BU103="Yes"),OFFSET('Water Data'!$D$9,0,10*ROW('Water Data'!D97)),NA())</f>
        <v>#N/A</v>
      </c>
      <c r="G103" s="97" t="e">
        <f ca="true">+IF(AND(ISNUMBER(OFFSET('Water Data'!$E$4,0,10*ROW('Water Data'!E97))),'Data Summary'!BV103="Yes"),100-OFFSET('Water Data'!$E$4,0,10*ROW('Water Data'!E97)),NA())</f>
        <v>#N/A</v>
      </c>
      <c r="H103" s="97" t="e">
        <f ca="true">+IF(AND(ISNUMBER(OFFSET('Water Data'!$E$6,0,10*ROW('Water Data'!E97))),'Data Summary'!BW103="Yes"),OFFSET('Water Data'!$E$6,0,10*ROW('Water Data'!E97)),NA())</f>
        <v>#N/A</v>
      </c>
      <c r="I103" s="97" t="e">
        <f ca="true">+IF(AND(ISNUMBER(OFFSET('Water Data'!$E$9,0,10*ROW('Water Data'!E97))),'Data Summary'!BX103="Yes"),OFFSET('Water Data'!$E$9,0,10*ROW('Water Data'!E97)),NA())</f>
        <v>#N/A</v>
      </c>
      <c r="J103" s="97" t="e">
        <f ca="true">+IF(AND(ISNUMBER(OFFSET('Water Data'!$F$4,0,10*ROW('Water Data'!F97))),'Data Summary'!BY103="Yes"),100-OFFSET('Water Data'!$F$4,0,10*ROW('Water Data'!F97)),NA())</f>
        <v>#N/A</v>
      </c>
      <c r="K103" s="97" t="e">
        <f ca="true">+IF(AND(ISNUMBER(OFFSET('Water Data'!$F$6,0,10*ROW('Water Data'!F97))),'Data Summary'!BZ103="Yes"),OFFSET('Water Data'!$F$6,0,10*ROW('Water Data'!F97)),NA())</f>
        <v>#N/A</v>
      </c>
      <c r="L103" s="97" t="e">
        <f ca="true">+IF(AND(ISNUMBER(OFFSET('Water Data'!$F$9,0,10*ROW('Water Data'!F97))),'Data Summary'!CA103="Yes"),OFFSET('Water Data'!$F$9,0,10*ROW('Water Data'!F97)),NA())</f>
        <v>#N/A</v>
      </c>
      <c r="M103" s="97" t="e">
        <f ca="true">+IF(AND(ISNUMBER(OFFSET('Water Data'!$G$4,0,10*ROW('Water Data'!G97))),'Data Summary'!CB103="Yes"),100-OFFSET('Water Data'!$G$4,0,10*ROW('Water Data'!G97)),NA())</f>
        <v>#N/A</v>
      </c>
      <c r="N103" s="97" t="e">
        <f ca="true">+IF(AND(ISNUMBER(OFFSET('Water Data'!$G$6,0,10*ROW('Water Data'!G97))),'Data Summary'!CC103="Yes"),OFFSET('Water Data'!$G$6,0,10*ROW('Water Data'!G97)),NA())</f>
        <v>#N/A</v>
      </c>
      <c r="O103" s="97" t="e">
        <f ca="true">+IF(AND(ISNUMBER(OFFSET('Water Data'!$G$9,0,10*ROW('Water Data'!G97))),'Data Summary'!CD103="Yes"),OFFSET('Water Data'!$G$9,0,10*ROW('Water Data'!G97)),NA())</f>
        <v>#N/A</v>
      </c>
      <c r="P103" s="97" t="e">
        <f ca="true">+IF(AND(ISNUMBER(OFFSET('Water Data'!$H$4,0,10*ROW('Water Data'!H97))),'Data Summary'!CE103="Yes"),100-OFFSET('Water Data'!$H$4,0,10*ROW('Water Data'!H97)),NA())</f>
        <v>#N/A</v>
      </c>
      <c r="Q103" s="97" t="e">
        <f ca="true">+IF(AND(ISNUMBER(OFFSET('Water Data'!$H$6,0,10*ROW('Water Data'!H97))),'Data Summary'!CF103="Yes"),OFFSET('Water Data'!$H$6,0,10*ROW('Water Data'!H97)),NA())</f>
        <v>#N/A</v>
      </c>
      <c r="R103" s="97" t="e">
        <f ca="true">+IF(AND(ISNUMBER(OFFSET('Water Data'!$H$9,0,10*ROW('Water Data'!H97))),'Data Summary'!CG103="Yes"),OFFSET('Water Data'!$H$9,0,10*ROW('Water Data'!H97)),NA())</f>
        <v>#N/A</v>
      </c>
      <c r="S103" s="97" t="e">
        <f ca="true">+IF(AND(ISNUMBER(OFFSET('Water Data'!$I$4,0,10*ROW('Water Data'!I97))),'Data Summary'!CH103="Yes"),100-OFFSET('Water Data'!$I$4,0,10*ROW('Water Data'!I97)),NA())</f>
        <v>#N/A</v>
      </c>
      <c r="T103" s="97" t="e">
        <f ca="true">+IF(AND(ISNUMBER(OFFSET('Water Data'!$I$6,0,10*ROW('Water Data'!I97))),'Data Summary'!CI103="Yes"),OFFSET('Water Data'!$I$6,0,10*ROW('Water Data'!I97)),NA())</f>
        <v>#N/A</v>
      </c>
      <c r="U103" s="97" t="e">
        <f ca="true">+IF(AND(ISNUMBER(OFFSET('Water Data'!$I$9,0,10*ROW('Water Data'!I97))),'Data Summary'!CJ103="Yes"),OFFSET('Water Data'!$I$9,0,10*ROW('Water Data'!I97)),NA())</f>
        <v>#N/A</v>
      </c>
      <c r="V103" s="98" t="e">
        <f ca="true">+IF(AND(ISNUMBER(OFFSET('Sanitation Data'!$D$4,0,10*ROW('Sanitation Data'!D97))),'Data Summary'!CK103="Yes"),100-OFFSET('Sanitation Data'!$D$4,0,10*ROW('Sanitation Data'!D97)),NA())</f>
        <v>#N/A</v>
      </c>
      <c r="W103" s="98" t="e">
        <f ca="true">+IF(AND(ISNUMBER(OFFSET('Sanitation Data'!$D$6,0,10*ROW('Sanitation Data'!D97))),'Data Summary'!CL103="Yes"),OFFSET('Sanitation Data'!$D$6,0,10*ROW('Sanitation Data'!D97)),NA())</f>
        <v>#N/A</v>
      </c>
      <c r="X103" s="98" t="e">
        <f ca="true">+IF(AND(ISNUMBER(OFFSET('Sanitation Data'!$D$10,0,10*ROW('Sanitation Data'!D97))),'Data Summary'!CM103="Yes"),OFFSET('Sanitation Data'!$D$10,0,10*ROW('Sanitation Data'!D97)),NA())</f>
        <v>#N/A</v>
      </c>
      <c r="Y103" s="98" t="e">
        <f ca="true">+IF(AND(ISNUMBER(OFFSET('Sanitation Data'!$D$11,0,10*ROW('Sanitation Data'!D97))),'Data Summary'!CN103="Yes"),OFFSET('Sanitation Data'!$D$11,0,10*ROW('Sanitation Data'!D97)),NA())</f>
        <v>#N/A</v>
      </c>
      <c r="Z103" s="98" t="e">
        <f ca="true">+IF(AND(ISNUMBER(OFFSET('Sanitation Data'!$D$12,0,10*ROW('Sanitation Data'!D97))),'Data Summary'!CO103="Yes"),OFFSET('Sanitation Data'!$D$12,0,10*ROW('Sanitation Data'!D97)),NA())</f>
        <v>#N/A</v>
      </c>
      <c r="AA103" s="98" t="e">
        <f ca="true">+IF(AND(ISNUMBER(OFFSET('Sanitation Data'!$E$4,0,10*ROW('Sanitation Data'!E97))),'Data Summary'!CP103="Yes"),100-OFFSET('Sanitation Data'!$E$4,0,10*ROW('Sanitation Data'!E97)),NA())</f>
        <v>#N/A</v>
      </c>
      <c r="AB103" s="98" t="e">
        <f ca="true">+IF(AND(ISNUMBER(OFFSET('Sanitation Data'!$E$6,0,10*ROW('Sanitation Data'!E97))),'Data Summary'!CQ103="Yes"),OFFSET('Sanitation Data'!$E$6,0,10*ROW('Sanitation Data'!E97)),NA())</f>
        <v>#N/A</v>
      </c>
      <c r="AC103" s="98" t="e">
        <f ca="true">+IF(AND(ISNUMBER(OFFSET('Sanitation Data'!$E$10,0,10*ROW('Sanitation Data'!E97))),'Data Summary'!CR103="Yes"),OFFSET('Sanitation Data'!$E$10,0,10*ROW('Sanitation Data'!E97)),NA())</f>
        <v>#N/A</v>
      </c>
      <c r="AD103" s="98" t="e">
        <f ca="true">+IF(AND(ISNUMBER(OFFSET('Sanitation Data'!$E$11,0,10*ROW('Sanitation Data'!E97))),'Data Summary'!CS103="Yes"),OFFSET('Sanitation Data'!$E$11,0,10*ROW('Sanitation Data'!E97)),NA())</f>
        <v>#N/A</v>
      </c>
      <c r="AE103" s="98" t="e">
        <f ca="true">+IF(AND(ISNUMBER(OFFSET('Sanitation Data'!$E$12,0,10*ROW('Sanitation Data'!E97))),'Data Summary'!CT103="Yes"),OFFSET('Sanitation Data'!$E$12,0,10*ROW('Sanitation Data'!E97)),NA())</f>
        <v>#N/A</v>
      </c>
      <c r="AF103" s="98" t="e">
        <f ca="true">+IF(AND(ISNUMBER(OFFSET('Sanitation Data'!$F$4,0,10*ROW('Sanitation Data'!F97))),'Data Summary'!CU103="Yes"),100-OFFSET('Sanitation Data'!$F$4,0,10*ROW('Sanitation Data'!F97)),NA())</f>
        <v>#N/A</v>
      </c>
      <c r="AG103" s="98" t="e">
        <f ca="true">+IF(AND(ISNUMBER(OFFSET('Sanitation Data'!$F$6,0,10*ROW('Sanitation Data'!F97))),'Data Summary'!CV103="Yes"),OFFSET('Sanitation Data'!$F$6,0,10*ROW('Sanitation Data'!F97)),NA())</f>
        <v>#N/A</v>
      </c>
      <c r="AH103" s="98" t="e">
        <f ca="true">+IF(AND(ISNUMBER(OFFSET('Sanitation Data'!$F$10,0,10*ROW('Sanitation Data'!F97))),'Data Summary'!CW103="Yes"),OFFSET('Sanitation Data'!$F$10,0,10*ROW('Sanitation Data'!F97)),NA())</f>
        <v>#N/A</v>
      </c>
      <c r="AI103" s="98" t="e">
        <f ca="true">+IF(AND(ISNUMBER(OFFSET('Sanitation Data'!$F$11,0,10*ROW('Sanitation Data'!F97))),'Data Summary'!CX103="Yes"),OFFSET('Sanitation Data'!$F$11,0,10*ROW('Sanitation Data'!F97)),NA())</f>
        <v>#N/A</v>
      </c>
      <c r="AJ103" s="98" t="e">
        <f ca="true">+IF(AND(ISNUMBER(OFFSET('Sanitation Data'!$F$12,0,10*ROW('Sanitation Data'!F97))),'Data Summary'!CY103="Yes"),OFFSET('Sanitation Data'!$F$12,0,10*ROW('Sanitation Data'!F97)),NA())</f>
        <v>#N/A</v>
      </c>
      <c r="AK103" s="98" t="e">
        <f ca="true">+IF(AND(ISNUMBER(OFFSET('Sanitation Data'!$G$4,0,10*ROW('Sanitation Data'!G97))),'Data Summary'!CZ103="Yes"),100-OFFSET('Sanitation Data'!$G$4,0,10*ROW('Sanitation Data'!G97)),NA())</f>
        <v>#N/A</v>
      </c>
      <c r="AL103" s="98" t="e">
        <f ca="true">+IF(AND(ISNUMBER(OFFSET('Sanitation Data'!$G$6,0,10*ROW('Sanitation Data'!G97))),'Data Summary'!DA103="Yes"),OFFSET('Sanitation Data'!$G$6,0,10*ROW('Sanitation Data'!G97)),NA())</f>
        <v>#N/A</v>
      </c>
      <c r="AM103" s="98" t="e">
        <f ca="true">+IF(AND(ISNUMBER(OFFSET('Sanitation Data'!$G$10,0,10*ROW('Sanitation Data'!G97))),'Data Summary'!DB103="Yes"),OFFSET('Sanitation Data'!$G$10,0,10*ROW('Sanitation Data'!G97)),NA())</f>
        <v>#N/A</v>
      </c>
      <c r="AN103" s="98" t="e">
        <f ca="true">+IF(AND(ISNUMBER(OFFSET('Sanitation Data'!$G$11,0,10*ROW('Sanitation Data'!G97))),'Data Summary'!DC103="Yes"),OFFSET('Sanitation Data'!$G$11,0,10*ROW('Sanitation Data'!G97)),NA())</f>
        <v>#N/A</v>
      </c>
      <c r="AO103" s="98" t="e">
        <f ca="true">+IF(AND(ISNUMBER(OFFSET('Sanitation Data'!$G$12,0,10*ROW('Sanitation Data'!G97))),'Data Summary'!DD103="Yes"),OFFSET('Sanitation Data'!$G$12,0,10*ROW('Sanitation Data'!G97)),NA())</f>
        <v>#N/A</v>
      </c>
      <c r="AP103" s="98" t="e">
        <f ca="true">+IF(AND(ISNUMBER(OFFSET('Sanitation Data'!$H$4,0,10*ROW('Sanitation Data'!H97))),'Data Summary'!DE103="Yes"),100-OFFSET('Sanitation Data'!$H$4,0,10*ROW('Sanitation Data'!H97)),NA())</f>
        <v>#N/A</v>
      </c>
      <c r="AQ103" s="98" t="e">
        <f ca="true">+IF(AND(ISNUMBER(OFFSET('Sanitation Data'!$H$6,0,10*ROW('Sanitation Data'!H97))),'Data Summary'!DF103="Yes"),OFFSET('Sanitation Data'!$H$6,0,10*ROW('Sanitation Data'!H97)),NA())</f>
        <v>#N/A</v>
      </c>
      <c r="AR103" s="98" t="e">
        <f ca="true">+IF(AND(ISNUMBER(OFFSET('Sanitation Data'!$H$10,0,10*ROW('Sanitation Data'!H97))),'Data Summary'!DG103="Yes"),OFFSET('Sanitation Data'!$H$10,0,10*ROW('Sanitation Data'!H97)),NA())</f>
        <v>#N/A</v>
      </c>
      <c r="AS103" s="98" t="e">
        <f ca="true">+IF(AND(ISNUMBER(OFFSET('Sanitation Data'!$H$11,0,10*ROW('Sanitation Data'!H97))),'Data Summary'!DH103="Yes"),OFFSET('Sanitation Data'!$H$11,0,10*ROW('Sanitation Data'!H97)),NA())</f>
        <v>#N/A</v>
      </c>
      <c r="AT103" s="98" t="e">
        <f ca="true">+IF(AND(ISNUMBER(OFFSET('Sanitation Data'!$H$12,0,10*ROW('Sanitation Data'!H97))),'Data Summary'!DI103="Yes"),OFFSET('Sanitation Data'!$H$12,0,10*ROW('Sanitation Data'!H97)),NA())</f>
        <v>#N/A</v>
      </c>
      <c r="AU103" s="98" t="e">
        <f ca="true">+IF(AND(ISNUMBER(OFFSET('Sanitation Data'!$I$4,0,10*ROW('Sanitation Data'!I97))),'Data Summary'!DJ103="Yes"),100-OFFSET('Sanitation Data'!$I$4,0,10*ROW('Sanitation Data'!I97)),NA())</f>
        <v>#N/A</v>
      </c>
      <c r="AV103" s="98" t="e">
        <f ca="true">+IF(AND(ISNUMBER(OFFSET('Sanitation Data'!$I$6,0,10*ROW('Sanitation Data'!I97))),'Data Summary'!DK103="Yes"),OFFSET('Sanitation Data'!$I$6,0,10*ROW('Sanitation Data'!I97)),NA())</f>
        <v>#N/A</v>
      </c>
      <c r="AW103" s="98" t="e">
        <f ca="true">+IF(AND(ISNUMBER(OFFSET('Sanitation Data'!$I$10,0,10*ROW('Sanitation Data'!I97))),'Data Summary'!DL103="Yes"),OFFSET('Sanitation Data'!$I$10,0,10*ROW('Sanitation Data'!I97)),NA())</f>
        <v>#N/A</v>
      </c>
      <c r="AX103" s="98" t="e">
        <f ca="true">+IF(AND(ISNUMBER(OFFSET('Sanitation Data'!$I$11,0,10*ROW('Sanitation Data'!I97))),'Data Summary'!DM103="Yes"),OFFSET('Sanitation Data'!$I$11,0,10*ROW('Sanitation Data'!I97)),NA())</f>
        <v>#N/A</v>
      </c>
      <c r="AY103" s="98" t="e">
        <f ca="true">+IF(AND(ISNUMBER(OFFSET('Sanitation Data'!$I$12,0,10*ROW('Sanitation Data'!I97))),'Data Summary'!DN103="Yes"),OFFSET('Sanitation Data'!$I$12,0,10*ROW('Sanitation Data'!I97)),NA())</f>
        <v>#N/A</v>
      </c>
      <c r="AZ103" s="99" t="e">
        <f ca="true">+IF(AND(ISNUMBER(OFFSET('Hygiene Data'!$D$5,0,10*ROW('Hygiene Data'!D97))),'Data Summary'!DO103="Yes"),OFFSET('Hygiene Data'!$D$5,0,10*ROW('Hygiene Data'!D97)),NA())</f>
        <v>#N/A</v>
      </c>
      <c r="BA103" s="99" t="e">
        <f ca="true">+IF(AND(ISNUMBER(OFFSET('Hygiene Data'!$D$7,0,10*ROW('Hygiene Data'!D97))),'Data Summary'!DP103="Yes"),OFFSET('Hygiene Data'!$D$7,0,10*ROW('Hygiene Data'!D97)),NA())</f>
        <v>#N/A</v>
      </c>
      <c r="BB103" s="99" t="e">
        <f ca="true">+IF(AND(ISNUMBER(OFFSET('Hygiene Data'!$D$9,0,10*ROW('Hygiene Data'!D97))),'Data Summary'!DQ103="Yes"),OFFSET('Hygiene Data'!$D$9,0,10*ROW('Hygiene Data'!D97)),NA())</f>
        <v>#N/A</v>
      </c>
      <c r="BC103" s="99" t="e">
        <f ca="true">+IF(AND(ISNUMBER(OFFSET('Hygiene Data'!$E$5,0,10*ROW('Hygiene Data'!E97))),'Data Summary'!DR103="Yes"),OFFSET('Hygiene Data'!$E$5,0,10*ROW('Hygiene Data'!E97)),NA())</f>
        <v>#N/A</v>
      </c>
      <c r="BD103" s="99" t="e">
        <f ca="true">+IF(AND(ISNUMBER(OFFSET('Hygiene Data'!$E$7,0,10*ROW('Hygiene Data'!E97))),'Data Summary'!DS103="Yes"),OFFSET('Hygiene Data'!$E$7,0,10*ROW('Hygiene Data'!E97)),NA())</f>
        <v>#N/A</v>
      </c>
      <c r="BE103" s="99" t="e">
        <f ca="true">+IF(AND(ISNUMBER(OFFSET('Hygiene Data'!$E$9,0,10*ROW('Hygiene Data'!E97))),'Data Summary'!DT103="Yes"),OFFSET('Hygiene Data'!$E$9,0,10*ROW('Hygiene Data'!E97)),NA())</f>
        <v>#N/A</v>
      </c>
      <c r="BF103" s="99" t="e">
        <f ca="true">+IF(AND(ISNUMBER(OFFSET('Hygiene Data'!$F$5,0,10*ROW('Hygiene Data'!F97))),'Data Summary'!DU103="Yes"),OFFSET('Hygiene Data'!$F$5,0,10*ROW('Hygiene Data'!F97)),NA())</f>
        <v>#N/A</v>
      </c>
      <c r="BG103" s="99" t="e">
        <f ca="true">+IF(AND(ISNUMBER(OFFSET('Hygiene Data'!$F$7,0,10*ROW('Hygiene Data'!F97))),'Data Summary'!DV103="Yes"),OFFSET('Hygiene Data'!$F$7,0,10*ROW('Hygiene Data'!F97)),NA())</f>
        <v>#N/A</v>
      </c>
      <c r="BH103" s="99" t="e">
        <f ca="true">+IF(AND(ISNUMBER(OFFSET('Hygiene Data'!$F$9,0,10*ROW('Hygiene Data'!F97))),'Data Summary'!DW103="Yes"),OFFSET('Hygiene Data'!$F$9,0,10*ROW('Hygiene Data'!F97)),NA())</f>
        <v>#N/A</v>
      </c>
      <c r="BI103" s="99" t="e">
        <f ca="true">+IF(AND(ISNUMBER(OFFSET('Hygiene Data'!$G$5,0,10*ROW('Hygiene Data'!G97))),'Data Summary'!DX103="Yes"),OFFSET('Hygiene Data'!$G$5,0,10*ROW('Hygiene Data'!G97)),NA())</f>
        <v>#N/A</v>
      </c>
      <c r="BJ103" s="99" t="e">
        <f ca="true">+IF(AND(ISNUMBER(OFFSET('Hygiene Data'!$G$7,0,10*ROW('Hygiene Data'!G97))),'Data Summary'!DY103="Yes"),OFFSET('Hygiene Data'!$G$7,0,10*ROW('Hygiene Data'!G97)),NA())</f>
        <v>#N/A</v>
      </c>
      <c r="BK103" s="99" t="e">
        <f ca="true">+IF(AND(ISNUMBER(OFFSET('Hygiene Data'!$G$9,0,10*ROW('Hygiene Data'!G97))),'Data Summary'!DZ103="Yes"),OFFSET('Hygiene Data'!$G$9,0,10*ROW('Hygiene Data'!G97)),NA())</f>
        <v>#N/A</v>
      </c>
      <c r="BL103" s="99" t="e">
        <f ca="true">+IF(AND(ISNUMBER(OFFSET('Hygiene Data'!$H$5,0,10*ROW('Hygiene Data'!H97))),'Data Summary'!EA103="Yes"),OFFSET('Hygiene Data'!$H$5,0,10*ROW('Hygiene Data'!H97)),NA())</f>
        <v>#N/A</v>
      </c>
      <c r="BM103" s="99" t="e">
        <f ca="true">+IF(AND(ISNUMBER(OFFSET('Hygiene Data'!$H$7,0,10*ROW('Hygiene Data'!H97))),'Data Summary'!EB103="Yes"),OFFSET('Hygiene Data'!$H$7,0,10*ROW('Hygiene Data'!H97)),NA())</f>
        <v>#N/A</v>
      </c>
      <c r="BN103" s="99" t="e">
        <f ca="true">+IF(AND(ISNUMBER(OFFSET('Hygiene Data'!$H$9,0,10*ROW('Hygiene Data'!H97))),'Data Summary'!EC103="Yes"),OFFSET('Hygiene Data'!$H$9,0,10*ROW('Hygiene Data'!H97)),NA())</f>
        <v>#N/A</v>
      </c>
      <c r="BO103" s="99" t="e">
        <f ca="true">+IF(AND(ISNUMBER(OFFSET('Hygiene Data'!$I$5,0,10*ROW('Hygiene Data'!I97))),'Data Summary'!ED103="Yes"),OFFSET('Hygiene Data'!$I$5,0,10*ROW('Hygiene Data'!I97)),NA())</f>
        <v>#N/A</v>
      </c>
      <c r="BP103" s="99" t="e">
        <f ca="true">+IF(AND(ISNUMBER(OFFSET('Hygiene Data'!$I$7,0,10*ROW('Hygiene Data'!I97))),'Data Summary'!EE103="Yes"),OFFSET('Hygiene Data'!$I$7,0,10*ROW('Hygiene Data'!I97)),NA())</f>
        <v>#N/A</v>
      </c>
      <c r="BQ103" s="99" t="e">
        <f ca="true">+IF(AND(ISNUMBER(OFFSET('Hygiene Data'!$I$9,0,10*ROW('Hygiene Data'!I97))),'Data Summary'!EF103="Yes"),OFFSET('Hygiene Data'!$I$9,0,10*ROW('Hygiene Data'!I97)),NA())</f>
        <v>#N/A</v>
      </c>
    </row>
    <row xmlns:x14ac="http://schemas.microsoft.com/office/spreadsheetml/2009/9/ac" r="104" x14ac:dyDescent="0.2">
      <c r="A104" s="363" t="e">
        <f ca="true">+RIGHT('Data Summary'!A104,LEN('Data Summary'!A104)-9)</f>
        <v>#VALUE!</v>
      </c>
      <c r="B104" s="38" t="str">
        <f ca="true">+IF(ISTEXT('Data Summary'!B104),'Data Summary'!B104,"")</f>
        <v/>
      </c>
      <c r="C104" s="361" t="e">
        <f ca="true">+VALUE('Data Summary'!C104)</f>
        <v>#VALUE!</v>
      </c>
      <c r="D104" s="97" t="e">
        <f ca="true">+IF(AND(ISNUMBER(OFFSET('Water Data'!$D$4,0,10*ROW('Water Data'!D98))),'Data Summary'!BS104="Yes"),100-OFFSET('Water Data'!$D$4,0,10*ROW('Water Data'!D98)),NA())</f>
        <v>#N/A</v>
      </c>
      <c r="E104" s="97" t="e">
        <f ca="true">+IF(AND(ISNUMBER(OFFSET('Water Data'!$D$6,0,10*ROW('Water Data'!D98))),'Data Summary'!BT104="Yes"),OFFSET('Water Data'!$D$6,0,10*ROW('Water Data'!D98)),NA())</f>
        <v>#N/A</v>
      </c>
      <c r="F104" s="97" t="e">
        <f ca="true">+IF(AND(ISNUMBER(OFFSET('Water Data'!$D$9,0,10*ROW('Water Data'!D98))),'Data Summary'!BU104="Yes"),OFFSET('Water Data'!$D$9,0,10*ROW('Water Data'!D98)),NA())</f>
        <v>#N/A</v>
      </c>
      <c r="G104" s="97" t="e">
        <f ca="true">+IF(AND(ISNUMBER(OFFSET('Water Data'!$E$4,0,10*ROW('Water Data'!E98))),'Data Summary'!BV104="Yes"),100-OFFSET('Water Data'!$E$4,0,10*ROW('Water Data'!E98)),NA())</f>
        <v>#N/A</v>
      </c>
      <c r="H104" s="97" t="e">
        <f ca="true">+IF(AND(ISNUMBER(OFFSET('Water Data'!$E$6,0,10*ROW('Water Data'!E98))),'Data Summary'!BW104="Yes"),OFFSET('Water Data'!$E$6,0,10*ROW('Water Data'!E98)),NA())</f>
        <v>#N/A</v>
      </c>
      <c r="I104" s="97" t="e">
        <f ca="true">+IF(AND(ISNUMBER(OFFSET('Water Data'!$E$9,0,10*ROW('Water Data'!E98))),'Data Summary'!BX104="Yes"),OFFSET('Water Data'!$E$9,0,10*ROW('Water Data'!E98)),NA())</f>
        <v>#N/A</v>
      </c>
      <c r="J104" s="97" t="e">
        <f ca="true">+IF(AND(ISNUMBER(OFFSET('Water Data'!$F$4,0,10*ROW('Water Data'!F98))),'Data Summary'!BY104="Yes"),100-OFFSET('Water Data'!$F$4,0,10*ROW('Water Data'!F98)),NA())</f>
        <v>#N/A</v>
      </c>
      <c r="K104" s="97" t="e">
        <f ca="true">+IF(AND(ISNUMBER(OFFSET('Water Data'!$F$6,0,10*ROW('Water Data'!F98))),'Data Summary'!BZ104="Yes"),OFFSET('Water Data'!$F$6,0,10*ROW('Water Data'!F98)),NA())</f>
        <v>#N/A</v>
      </c>
      <c r="L104" s="97" t="e">
        <f ca="true">+IF(AND(ISNUMBER(OFFSET('Water Data'!$F$9,0,10*ROW('Water Data'!F98))),'Data Summary'!CA104="Yes"),OFFSET('Water Data'!$F$9,0,10*ROW('Water Data'!F98)),NA())</f>
        <v>#N/A</v>
      </c>
      <c r="M104" s="97" t="e">
        <f ca="true">+IF(AND(ISNUMBER(OFFSET('Water Data'!$G$4,0,10*ROW('Water Data'!G98))),'Data Summary'!CB104="Yes"),100-OFFSET('Water Data'!$G$4,0,10*ROW('Water Data'!G98)),NA())</f>
        <v>#N/A</v>
      </c>
      <c r="N104" s="97" t="e">
        <f ca="true">+IF(AND(ISNUMBER(OFFSET('Water Data'!$G$6,0,10*ROW('Water Data'!G98))),'Data Summary'!CC104="Yes"),OFFSET('Water Data'!$G$6,0,10*ROW('Water Data'!G98)),NA())</f>
        <v>#N/A</v>
      </c>
      <c r="O104" s="97" t="e">
        <f ca="true">+IF(AND(ISNUMBER(OFFSET('Water Data'!$G$9,0,10*ROW('Water Data'!G98))),'Data Summary'!CD104="Yes"),OFFSET('Water Data'!$G$9,0,10*ROW('Water Data'!G98)),NA())</f>
        <v>#N/A</v>
      </c>
      <c r="P104" s="97" t="e">
        <f ca="true">+IF(AND(ISNUMBER(OFFSET('Water Data'!$H$4,0,10*ROW('Water Data'!H98))),'Data Summary'!CE104="Yes"),100-OFFSET('Water Data'!$H$4,0,10*ROW('Water Data'!H98)),NA())</f>
        <v>#N/A</v>
      </c>
      <c r="Q104" s="97" t="e">
        <f ca="true">+IF(AND(ISNUMBER(OFFSET('Water Data'!$H$6,0,10*ROW('Water Data'!H98))),'Data Summary'!CF104="Yes"),OFFSET('Water Data'!$H$6,0,10*ROW('Water Data'!H98)),NA())</f>
        <v>#N/A</v>
      </c>
      <c r="R104" s="97" t="e">
        <f ca="true">+IF(AND(ISNUMBER(OFFSET('Water Data'!$H$9,0,10*ROW('Water Data'!H98))),'Data Summary'!CG104="Yes"),OFFSET('Water Data'!$H$9,0,10*ROW('Water Data'!H98)),NA())</f>
        <v>#N/A</v>
      </c>
      <c r="S104" s="97" t="e">
        <f ca="true">+IF(AND(ISNUMBER(OFFSET('Water Data'!$I$4,0,10*ROW('Water Data'!I98))),'Data Summary'!CH104="Yes"),100-OFFSET('Water Data'!$I$4,0,10*ROW('Water Data'!I98)),NA())</f>
        <v>#N/A</v>
      </c>
      <c r="T104" s="97" t="e">
        <f ca="true">+IF(AND(ISNUMBER(OFFSET('Water Data'!$I$6,0,10*ROW('Water Data'!I98))),'Data Summary'!CI104="Yes"),OFFSET('Water Data'!$I$6,0,10*ROW('Water Data'!I98)),NA())</f>
        <v>#N/A</v>
      </c>
      <c r="U104" s="97" t="e">
        <f ca="true">+IF(AND(ISNUMBER(OFFSET('Water Data'!$I$9,0,10*ROW('Water Data'!I98))),'Data Summary'!CJ104="Yes"),OFFSET('Water Data'!$I$9,0,10*ROW('Water Data'!I98)),NA())</f>
        <v>#N/A</v>
      </c>
      <c r="V104" s="98" t="e">
        <f ca="true">+IF(AND(ISNUMBER(OFFSET('Sanitation Data'!$D$4,0,10*ROW('Sanitation Data'!D98))),'Data Summary'!CK104="Yes"),100-OFFSET('Sanitation Data'!$D$4,0,10*ROW('Sanitation Data'!D98)),NA())</f>
        <v>#N/A</v>
      </c>
      <c r="W104" s="98" t="e">
        <f ca="true">+IF(AND(ISNUMBER(OFFSET('Sanitation Data'!$D$6,0,10*ROW('Sanitation Data'!D98))),'Data Summary'!CL104="Yes"),OFFSET('Sanitation Data'!$D$6,0,10*ROW('Sanitation Data'!D98)),NA())</f>
        <v>#N/A</v>
      </c>
      <c r="X104" s="98" t="e">
        <f ca="true">+IF(AND(ISNUMBER(OFFSET('Sanitation Data'!$D$10,0,10*ROW('Sanitation Data'!D98))),'Data Summary'!CM104="Yes"),OFFSET('Sanitation Data'!$D$10,0,10*ROW('Sanitation Data'!D98)),NA())</f>
        <v>#N/A</v>
      </c>
      <c r="Y104" s="98" t="e">
        <f ca="true">+IF(AND(ISNUMBER(OFFSET('Sanitation Data'!$D$11,0,10*ROW('Sanitation Data'!D98))),'Data Summary'!CN104="Yes"),OFFSET('Sanitation Data'!$D$11,0,10*ROW('Sanitation Data'!D98)),NA())</f>
        <v>#N/A</v>
      </c>
      <c r="Z104" s="98" t="e">
        <f ca="true">+IF(AND(ISNUMBER(OFFSET('Sanitation Data'!$D$12,0,10*ROW('Sanitation Data'!D98))),'Data Summary'!CO104="Yes"),OFFSET('Sanitation Data'!$D$12,0,10*ROW('Sanitation Data'!D98)),NA())</f>
        <v>#N/A</v>
      </c>
      <c r="AA104" s="98" t="e">
        <f ca="true">+IF(AND(ISNUMBER(OFFSET('Sanitation Data'!$E$4,0,10*ROW('Sanitation Data'!E98))),'Data Summary'!CP104="Yes"),100-OFFSET('Sanitation Data'!$E$4,0,10*ROW('Sanitation Data'!E98)),NA())</f>
        <v>#N/A</v>
      </c>
      <c r="AB104" s="98" t="e">
        <f ca="true">+IF(AND(ISNUMBER(OFFSET('Sanitation Data'!$E$6,0,10*ROW('Sanitation Data'!E98))),'Data Summary'!CQ104="Yes"),OFFSET('Sanitation Data'!$E$6,0,10*ROW('Sanitation Data'!E98)),NA())</f>
        <v>#N/A</v>
      </c>
      <c r="AC104" s="98" t="e">
        <f ca="true">+IF(AND(ISNUMBER(OFFSET('Sanitation Data'!$E$10,0,10*ROW('Sanitation Data'!E98))),'Data Summary'!CR104="Yes"),OFFSET('Sanitation Data'!$E$10,0,10*ROW('Sanitation Data'!E98)),NA())</f>
        <v>#N/A</v>
      </c>
      <c r="AD104" s="98" t="e">
        <f ca="true">+IF(AND(ISNUMBER(OFFSET('Sanitation Data'!$E$11,0,10*ROW('Sanitation Data'!E98))),'Data Summary'!CS104="Yes"),OFFSET('Sanitation Data'!$E$11,0,10*ROW('Sanitation Data'!E98)),NA())</f>
        <v>#N/A</v>
      </c>
      <c r="AE104" s="98" t="e">
        <f ca="true">+IF(AND(ISNUMBER(OFFSET('Sanitation Data'!$E$12,0,10*ROW('Sanitation Data'!E98))),'Data Summary'!CT104="Yes"),OFFSET('Sanitation Data'!$E$12,0,10*ROW('Sanitation Data'!E98)),NA())</f>
        <v>#N/A</v>
      </c>
      <c r="AF104" s="98" t="e">
        <f ca="true">+IF(AND(ISNUMBER(OFFSET('Sanitation Data'!$F$4,0,10*ROW('Sanitation Data'!F98))),'Data Summary'!CU104="Yes"),100-OFFSET('Sanitation Data'!$F$4,0,10*ROW('Sanitation Data'!F98)),NA())</f>
        <v>#N/A</v>
      </c>
      <c r="AG104" s="98" t="e">
        <f ca="true">+IF(AND(ISNUMBER(OFFSET('Sanitation Data'!$F$6,0,10*ROW('Sanitation Data'!F98))),'Data Summary'!CV104="Yes"),OFFSET('Sanitation Data'!$F$6,0,10*ROW('Sanitation Data'!F98)),NA())</f>
        <v>#N/A</v>
      </c>
      <c r="AH104" s="98" t="e">
        <f ca="true">+IF(AND(ISNUMBER(OFFSET('Sanitation Data'!$F$10,0,10*ROW('Sanitation Data'!F98))),'Data Summary'!CW104="Yes"),OFFSET('Sanitation Data'!$F$10,0,10*ROW('Sanitation Data'!F98)),NA())</f>
        <v>#N/A</v>
      </c>
      <c r="AI104" s="98" t="e">
        <f ca="true">+IF(AND(ISNUMBER(OFFSET('Sanitation Data'!$F$11,0,10*ROW('Sanitation Data'!F98))),'Data Summary'!CX104="Yes"),OFFSET('Sanitation Data'!$F$11,0,10*ROW('Sanitation Data'!F98)),NA())</f>
        <v>#N/A</v>
      </c>
      <c r="AJ104" s="98" t="e">
        <f ca="true">+IF(AND(ISNUMBER(OFFSET('Sanitation Data'!$F$12,0,10*ROW('Sanitation Data'!F98))),'Data Summary'!CY104="Yes"),OFFSET('Sanitation Data'!$F$12,0,10*ROW('Sanitation Data'!F98)),NA())</f>
        <v>#N/A</v>
      </c>
      <c r="AK104" s="98" t="e">
        <f ca="true">+IF(AND(ISNUMBER(OFFSET('Sanitation Data'!$G$4,0,10*ROW('Sanitation Data'!G98))),'Data Summary'!CZ104="Yes"),100-OFFSET('Sanitation Data'!$G$4,0,10*ROW('Sanitation Data'!G98)),NA())</f>
        <v>#N/A</v>
      </c>
      <c r="AL104" s="98" t="e">
        <f ca="true">+IF(AND(ISNUMBER(OFFSET('Sanitation Data'!$G$6,0,10*ROW('Sanitation Data'!G98))),'Data Summary'!DA104="Yes"),OFFSET('Sanitation Data'!$G$6,0,10*ROW('Sanitation Data'!G98)),NA())</f>
        <v>#N/A</v>
      </c>
      <c r="AM104" s="98" t="e">
        <f ca="true">+IF(AND(ISNUMBER(OFFSET('Sanitation Data'!$G$10,0,10*ROW('Sanitation Data'!G98))),'Data Summary'!DB104="Yes"),OFFSET('Sanitation Data'!$G$10,0,10*ROW('Sanitation Data'!G98)),NA())</f>
        <v>#N/A</v>
      </c>
      <c r="AN104" s="98" t="e">
        <f ca="true">+IF(AND(ISNUMBER(OFFSET('Sanitation Data'!$G$11,0,10*ROW('Sanitation Data'!G98))),'Data Summary'!DC104="Yes"),OFFSET('Sanitation Data'!$G$11,0,10*ROW('Sanitation Data'!G98)),NA())</f>
        <v>#N/A</v>
      </c>
      <c r="AO104" s="98" t="e">
        <f ca="true">+IF(AND(ISNUMBER(OFFSET('Sanitation Data'!$G$12,0,10*ROW('Sanitation Data'!G98))),'Data Summary'!DD104="Yes"),OFFSET('Sanitation Data'!$G$12,0,10*ROW('Sanitation Data'!G98)),NA())</f>
        <v>#N/A</v>
      </c>
      <c r="AP104" s="98" t="e">
        <f ca="true">+IF(AND(ISNUMBER(OFFSET('Sanitation Data'!$H$4,0,10*ROW('Sanitation Data'!H98))),'Data Summary'!DE104="Yes"),100-OFFSET('Sanitation Data'!$H$4,0,10*ROW('Sanitation Data'!H98)),NA())</f>
        <v>#N/A</v>
      </c>
      <c r="AQ104" s="98" t="e">
        <f ca="true">+IF(AND(ISNUMBER(OFFSET('Sanitation Data'!$H$6,0,10*ROW('Sanitation Data'!H98))),'Data Summary'!DF104="Yes"),OFFSET('Sanitation Data'!$H$6,0,10*ROW('Sanitation Data'!H98)),NA())</f>
        <v>#N/A</v>
      </c>
      <c r="AR104" s="98" t="e">
        <f ca="true">+IF(AND(ISNUMBER(OFFSET('Sanitation Data'!$H$10,0,10*ROW('Sanitation Data'!H98))),'Data Summary'!DG104="Yes"),OFFSET('Sanitation Data'!$H$10,0,10*ROW('Sanitation Data'!H98)),NA())</f>
        <v>#N/A</v>
      </c>
      <c r="AS104" s="98" t="e">
        <f ca="true">+IF(AND(ISNUMBER(OFFSET('Sanitation Data'!$H$11,0,10*ROW('Sanitation Data'!H98))),'Data Summary'!DH104="Yes"),OFFSET('Sanitation Data'!$H$11,0,10*ROW('Sanitation Data'!H98)),NA())</f>
        <v>#N/A</v>
      </c>
      <c r="AT104" s="98" t="e">
        <f ca="true">+IF(AND(ISNUMBER(OFFSET('Sanitation Data'!$H$12,0,10*ROW('Sanitation Data'!H98))),'Data Summary'!DI104="Yes"),OFFSET('Sanitation Data'!$H$12,0,10*ROW('Sanitation Data'!H98)),NA())</f>
        <v>#N/A</v>
      </c>
      <c r="AU104" s="98" t="e">
        <f ca="true">+IF(AND(ISNUMBER(OFFSET('Sanitation Data'!$I$4,0,10*ROW('Sanitation Data'!I98))),'Data Summary'!DJ104="Yes"),100-OFFSET('Sanitation Data'!$I$4,0,10*ROW('Sanitation Data'!I98)),NA())</f>
        <v>#N/A</v>
      </c>
      <c r="AV104" s="98" t="e">
        <f ca="true">+IF(AND(ISNUMBER(OFFSET('Sanitation Data'!$I$6,0,10*ROW('Sanitation Data'!I98))),'Data Summary'!DK104="Yes"),OFFSET('Sanitation Data'!$I$6,0,10*ROW('Sanitation Data'!I98)),NA())</f>
        <v>#N/A</v>
      </c>
      <c r="AW104" s="98" t="e">
        <f ca="true">+IF(AND(ISNUMBER(OFFSET('Sanitation Data'!$I$10,0,10*ROW('Sanitation Data'!I98))),'Data Summary'!DL104="Yes"),OFFSET('Sanitation Data'!$I$10,0,10*ROW('Sanitation Data'!I98)),NA())</f>
        <v>#N/A</v>
      </c>
      <c r="AX104" s="98" t="e">
        <f ca="true">+IF(AND(ISNUMBER(OFFSET('Sanitation Data'!$I$11,0,10*ROW('Sanitation Data'!I98))),'Data Summary'!DM104="Yes"),OFFSET('Sanitation Data'!$I$11,0,10*ROW('Sanitation Data'!I98)),NA())</f>
        <v>#N/A</v>
      </c>
      <c r="AY104" s="98" t="e">
        <f ca="true">+IF(AND(ISNUMBER(OFFSET('Sanitation Data'!$I$12,0,10*ROW('Sanitation Data'!I98))),'Data Summary'!DN104="Yes"),OFFSET('Sanitation Data'!$I$12,0,10*ROW('Sanitation Data'!I98)),NA())</f>
        <v>#N/A</v>
      </c>
      <c r="AZ104" s="99" t="e">
        <f ca="true">+IF(AND(ISNUMBER(OFFSET('Hygiene Data'!$D$5,0,10*ROW('Hygiene Data'!D98))),'Data Summary'!DO104="Yes"),OFFSET('Hygiene Data'!$D$5,0,10*ROW('Hygiene Data'!D98)),NA())</f>
        <v>#N/A</v>
      </c>
      <c r="BA104" s="99" t="e">
        <f ca="true">+IF(AND(ISNUMBER(OFFSET('Hygiene Data'!$D$7,0,10*ROW('Hygiene Data'!D98))),'Data Summary'!DP104="Yes"),OFFSET('Hygiene Data'!$D$7,0,10*ROW('Hygiene Data'!D98)),NA())</f>
        <v>#N/A</v>
      </c>
      <c r="BB104" s="99" t="e">
        <f ca="true">+IF(AND(ISNUMBER(OFFSET('Hygiene Data'!$D$9,0,10*ROW('Hygiene Data'!D98))),'Data Summary'!DQ104="Yes"),OFFSET('Hygiene Data'!$D$9,0,10*ROW('Hygiene Data'!D98)),NA())</f>
        <v>#N/A</v>
      </c>
      <c r="BC104" s="99" t="e">
        <f ca="true">+IF(AND(ISNUMBER(OFFSET('Hygiene Data'!$E$5,0,10*ROW('Hygiene Data'!E98))),'Data Summary'!DR104="Yes"),OFFSET('Hygiene Data'!$E$5,0,10*ROW('Hygiene Data'!E98)),NA())</f>
        <v>#N/A</v>
      </c>
      <c r="BD104" s="99" t="e">
        <f ca="true">+IF(AND(ISNUMBER(OFFSET('Hygiene Data'!$E$7,0,10*ROW('Hygiene Data'!E98))),'Data Summary'!DS104="Yes"),OFFSET('Hygiene Data'!$E$7,0,10*ROW('Hygiene Data'!E98)),NA())</f>
        <v>#N/A</v>
      </c>
      <c r="BE104" s="99" t="e">
        <f ca="true">+IF(AND(ISNUMBER(OFFSET('Hygiene Data'!$E$9,0,10*ROW('Hygiene Data'!E98))),'Data Summary'!DT104="Yes"),OFFSET('Hygiene Data'!$E$9,0,10*ROW('Hygiene Data'!E98)),NA())</f>
        <v>#N/A</v>
      </c>
      <c r="BF104" s="99" t="e">
        <f ca="true">+IF(AND(ISNUMBER(OFFSET('Hygiene Data'!$F$5,0,10*ROW('Hygiene Data'!F98))),'Data Summary'!DU104="Yes"),OFFSET('Hygiene Data'!$F$5,0,10*ROW('Hygiene Data'!F98)),NA())</f>
        <v>#N/A</v>
      </c>
      <c r="BG104" s="99" t="e">
        <f ca="true">+IF(AND(ISNUMBER(OFFSET('Hygiene Data'!$F$7,0,10*ROW('Hygiene Data'!F98))),'Data Summary'!DV104="Yes"),OFFSET('Hygiene Data'!$F$7,0,10*ROW('Hygiene Data'!F98)),NA())</f>
        <v>#N/A</v>
      </c>
      <c r="BH104" s="99" t="e">
        <f ca="true">+IF(AND(ISNUMBER(OFFSET('Hygiene Data'!$F$9,0,10*ROW('Hygiene Data'!F98))),'Data Summary'!DW104="Yes"),OFFSET('Hygiene Data'!$F$9,0,10*ROW('Hygiene Data'!F98)),NA())</f>
        <v>#N/A</v>
      </c>
      <c r="BI104" s="99" t="e">
        <f ca="true">+IF(AND(ISNUMBER(OFFSET('Hygiene Data'!$G$5,0,10*ROW('Hygiene Data'!G98))),'Data Summary'!DX104="Yes"),OFFSET('Hygiene Data'!$G$5,0,10*ROW('Hygiene Data'!G98)),NA())</f>
        <v>#N/A</v>
      </c>
      <c r="BJ104" s="99" t="e">
        <f ca="true">+IF(AND(ISNUMBER(OFFSET('Hygiene Data'!$G$7,0,10*ROW('Hygiene Data'!G98))),'Data Summary'!DY104="Yes"),OFFSET('Hygiene Data'!$G$7,0,10*ROW('Hygiene Data'!G98)),NA())</f>
        <v>#N/A</v>
      </c>
      <c r="BK104" s="99" t="e">
        <f ca="true">+IF(AND(ISNUMBER(OFFSET('Hygiene Data'!$G$9,0,10*ROW('Hygiene Data'!G98))),'Data Summary'!DZ104="Yes"),OFFSET('Hygiene Data'!$G$9,0,10*ROW('Hygiene Data'!G98)),NA())</f>
        <v>#N/A</v>
      </c>
      <c r="BL104" s="99" t="e">
        <f ca="true">+IF(AND(ISNUMBER(OFFSET('Hygiene Data'!$H$5,0,10*ROW('Hygiene Data'!H98))),'Data Summary'!EA104="Yes"),OFFSET('Hygiene Data'!$H$5,0,10*ROW('Hygiene Data'!H98)),NA())</f>
        <v>#N/A</v>
      </c>
      <c r="BM104" s="99" t="e">
        <f ca="true">+IF(AND(ISNUMBER(OFFSET('Hygiene Data'!$H$7,0,10*ROW('Hygiene Data'!H98))),'Data Summary'!EB104="Yes"),OFFSET('Hygiene Data'!$H$7,0,10*ROW('Hygiene Data'!H98)),NA())</f>
        <v>#N/A</v>
      </c>
      <c r="BN104" s="99" t="e">
        <f ca="true">+IF(AND(ISNUMBER(OFFSET('Hygiene Data'!$H$9,0,10*ROW('Hygiene Data'!H98))),'Data Summary'!EC104="Yes"),OFFSET('Hygiene Data'!$H$9,0,10*ROW('Hygiene Data'!H98)),NA())</f>
        <v>#N/A</v>
      </c>
      <c r="BO104" s="99" t="e">
        <f ca="true">+IF(AND(ISNUMBER(OFFSET('Hygiene Data'!$I$5,0,10*ROW('Hygiene Data'!I98))),'Data Summary'!ED104="Yes"),OFFSET('Hygiene Data'!$I$5,0,10*ROW('Hygiene Data'!I98)),NA())</f>
        <v>#N/A</v>
      </c>
      <c r="BP104" s="99" t="e">
        <f ca="true">+IF(AND(ISNUMBER(OFFSET('Hygiene Data'!$I$7,0,10*ROW('Hygiene Data'!I98))),'Data Summary'!EE104="Yes"),OFFSET('Hygiene Data'!$I$7,0,10*ROW('Hygiene Data'!I98)),NA())</f>
        <v>#N/A</v>
      </c>
      <c r="BQ104" s="99" t="e">
        <f ca="true">+IF(AND(ISNUMBER(OFFSET('Hygiene Data'!$I$9,0,10*ROW('Hygiene Data'!I98))),'Data Summary'!EF104="Yes"),OFFSET('Hygiene Data'!$I$9,0,10*ROW('Hygiene Data'!I98)),NA())</f>
        <v>#N/A</v>
      </c>
    </row>
    <row xmlns:x14ac="http://schemas.microsoft.com/office/spreadsheetml/2009/9/ac" r="105" x14ac:dyDescent="0.2">
      <c r="A105" s="363" t="e">
        <f ca="true">+RIGHT('Data Summary'!A105,LEN('Data Summary'!A105)-9)</f>
        <v>#VALUE!</v>
      </c>
      <c r="B105" s="38" t="str">
        <f ca="true">+IF(ISTEXT('Data Summary'!B105),'Data Summary'!B105,"")</f>
        <v/>
      </c>
      <c r="C105" s="361" t="e">
        <f ca="true">+VALUE('Data Summary'!C105)</f>
        <v>#VALUE!</v>
      </c>
      <c r="D105" s="97" t="e">
        <f ca="true">+IF(AND(ISNUMBER(OFFSET('Water Data'!$D$4,0,10*ROW('Water Data'!D99))),'Data Summary'!BS105="Yes"),100-OFFSET('Water Data'!$D$4,0,10*ROW('Water Data'!D99)),NA())</f>
        <v>#N/A</v>
      </c>
      <c r="E105" s="97" t="e">
        <f ca="true">+IF(AND(ISNUMBER(OFFSET('Water Data'!$D$6,0,10*ROW('Water Data'!D99))),'Data Summary'!BT105="Yes"),OFFSET('Water Data'!$D$6,0,10*ROW('Water Data'!D99)),NA())</f>
        <v>#N/A</v>
      </c>
      <c r="F105" s="97" t="e">
        <f ca="true">+IF(AND(ISNUMBER(OFFSET('Water Data'!$D$9,0,10*ROW('Water Data'!D99))),'Data Summary'!BU105="Yes"),OFFSET('Water Data'!$D$9,0,10*ROW('Water Data'!D99)),NA())</f>
        <v>#N/A</v>
      </c>
      <c r="G105" s="97" t="e">
        <f ca="true">+IF(AND(ISNUMBER(OFFSET('Water Data'!$E$4,0,10*ROW('Water Data'!E99))),'Data Summary'!BV105="Yes"),100-OFFSET('Water Data'!$E$4,0,10*ROW('Water Data'!E99)),NA())</f>
        <v>#N/A</v>
      </c>
      <c r="H105" s="97" t="e">
        <f ca="true">+IF(AND(ISNUMBER(OFFSET('Water Data'!$E$6,0,10*ROW('Water Data'!E99))),'Data Summary'!BW105="Yes"),OFFSET('Water Data'!$E$6,0,10*ROW('Water Data'!E99)),NA())</f>
        <v>#N/A</v>
      </c>
      <c r="I105" s="97" t="e">
        <f ca="true">+IF(AND(ISNUMBER(OFFSET('Water Data'!$E$9,0,10*ROW('Water Data'!E99))),'Data Summary'!BX105="Yes"),OFFSET('Water Data'!$E$9,0,10*ROW('Water Data'!E99)),NA())</f>
        <v>#N/A</v>
      </c>
      <c r="J105" s="97" t="e">
        <f ca="true">+IF(AND(ISNUMBER(OFFSET('Water Data'!$F$4,0,10*ROW('Water Data'!F99))),'Data Summary'!BY105="Yes"),100-OFFSET('Water Data'!$F$4,0,10*ROW('Water Data'!F99)),NA())</f>
        <v>#N/A</v>
      </c>
      <c r="K105" s="97" t="e">
        <f ca="true">+IF(AND(ISNUMBER(OFFSET('Water Data'!$F$6,0,10*ROW('Water Data'!F99))),'Data Summary'!BZ105="Yes"),OFFSET('Water Data'!$F$6,0,10*ROW('Water Data'!F99)),NA())</f>
        <v>#N/A</v>
      </c>
      <c r="L105" s="97" t="e">
        <f ca="true">+IF(AND(ISNUMBER(OFFSET('Water Data'!$F$9,0,10*ROW('Water Data'!F99))),'Data Summary'!CA105="Yes"),OFFSET('Water Data'!$F$9,0,10*ROW('Water Data'!F99)),NA())</f>
        <v>#N/A</v>
      </c>
      <c r="M105" s="97" t="e">
        <f ca="true">+IF(AND(ISNUMBER(OFFSET('Water Data'!$G$4,0,10*ROW('Water Data'!G99))),'Data Summary'!CB105="Yes"),100-OFFSET('Water Data'!$G$4,0,10*ROW('Water Data'!G99)),NA())</f>
        <v>#N/A</v>
      </c>
      <c r="N105" s="97" t="e">
        <f ca="true">+IF(AND(ISNUMBER(OFFSET('Water Data'!$G$6,0,10*ROW('Water Data'!G99))),'Data Summary'!CC105="Yes"),OFFSET('Water Data'!$G$6,0,10*ROW('Water Data'!G99)),NA())</f>
        <v>#N/A</v>
      </c>
      <c r="O105" s="97" t="e">
        <f ca="true">+IF(AND(ISNUMBER(OFFSET('Water Data'!$G$9,0,10*ROW('Water Data'!G99))),'Data Summary'!CD105="Yes"),OFFSET('Water Data'!$G$9,0,10*ROW('Water Data'!G99)),NA())</f>
        <v>#N/A</v>
      </c>
      <c r="P105" s="97" t="e">
        <f ca="true">+IF(AND(ISNUMBER(OFFSET('Water Data'!$H$4,0,10*ROW('Water Data'!H99))),'Data Summary'!CE105="Yes"),100-OFFSET('Water Data'!$H$4,0,10*ROW('Water Data'!H99)),NA())</f>
        <v>#N/A</v>
      </c>
      <c r="Q105" s="97" t="e">
        <f ca="true">+IF(AND(ISNUMBER(OFFSET('Water Data'!$H$6,0,10*ROW('Water Data'!H99))),'Data Summary'!CF105="Yes"),OFFSET('Water Data'!$H$6,0,10*ROW('Water Data'!H99)),NA())</f>
        <v>#N/A</v>
      </c>
      <c r="R105" s="97" t="e">
        <f ca="true">+IF(AND(ISNUMBER(OFFSET('Water Data'!$H$9,0,10*ROW('Water Data'!H99))),'Data Summary'!CG105="Yes"),OFFSET('Water Data'!$H$9,0,10*ROW('Water Data'!H99)),NA())</f>
        <v>#N/A</v>
      </c>
      <c r="S105" s="97" t="e">
        <f ca="true">+IF(AND(ISNUMBER(OFFSET('Water Data'!$I$4,0,10*ROW('Water Data'!I99))),'Data Summary'!CH105="Yes"),100-OFFSET('Water Data'!$I$4,0,10*ROW('Water Data'!I99)),NA())</f>
        <v>#N/A</v>
      </c>
      <c r="T105" s="97" t="e">
        <f ca="true">+IF(AND(ISNUMBER(OFFSET('Water Data'!$I$6,0,10*ROW('Water Data'!I99))),'Data Summary'!CI105="Yes"),OFFSET('Water Data'!$I$6,0,10*ROW('Water Data'!I99)),NA())</f>
        <v>#N/A</v>
      </c>
      <c r="U105" s="97" t="e">
        <f ca="true">+IF(AND(ISNUMBER(OFFSET('Water Data'!$I$9,0,10*ROW('Water Data'!I99))),'Data Summary'!CJ105="Yes"),OFFSET('Water Data'!$I$9,0,10*ROW('Water Data'!I99)),NA())</f>
        <v>#N/A</v>
      </c>
      <c r="V105" s="98" t="e">
        <f ca="true">+IF(AND(ISNUMBER(OFFSET('Sanitation Data'!$D$4,0,10*ROW('Sanitation Data'!D99))),'Data Summary'!CK105="Yes"),100-OFFSET('Sanitation Data'!$D$4,0,10*ROW('Sanitation Data'!D99)),NA())</f>
        <v>#N/A</v>
      </c>
      <c r="W105" s="98" t="e">
        <f ca="true">+IF(AND(ISNUMBER(OFFSET('Sanitation Data'!$D$6,0,10*ROW('Sanitation Data'!D99))),'Data Summary'!CL105="Yes"),OFFSET('Sanitation Data'!$D$6,0,10*ROW('Sanitation Data'!D99)),NA())</f>
        <v>#N/A</v>
      </c>
      <c r="X105" s="98" t="e">
        <f ca="true">+IF(AND(ISNUMBER(OFFSET('Sanitation Data'!$D$10,0,10*ROW('Sanitation Data'!D99))),'Data Summary'!CM105="Yes"),OFFSET('Sanitation Data'!$D$10,0,10*ROW('Sanitation Data'!D99)),NA())</f>
        <v>#N/A</v>
      </c>
      <c r="Y105" s="98" t="e">
        <f ca="true">+IF(AND(ISNUMBER(OFFSET('Sanitation Data'!$D$11,0,10*ROW('Sanitation Data'!D99))),'Data Summary'!CN105="Yes"),OFFSET('Sanitation Data'!$D$11,0,10*ROW('Sanitation Data'!D99)),NA())</f>
        <v>#N/A</v>
      </c>
      <c r="Z105" s="98" t="e">
        <f ca="true">+IF(AND(ISNUMBER(OFFSET('Sanitation Data'!$D$12,0,10*ROW('Sanitation Data'!D99))),'Data Summary'!CO105="Yes"),OFFSET('Sanitation Data'!$D$12,0,10*ROW('Sanitation Data'!D99)),NA())</f>
        <v>#N/A</v>
      </c>
      <c r="AA105" s="98" t="e">
        <f ca="true">+IF(AND(ISNUMBER(OFFSET('Sanitation Data'!$E$4,0,10*ROW('Sanitation Data'!E99))),'Data Summary'!CP105="Yes"),100-OFFSET('Sanitation Data'!$E$4,0,10*ROW('Sanitation Data'!E99)),NA())</f>
        <v>#N/A</v>
      </c>
      <c r="AB105" s="98" t="e">
        <f ca="true">+IF(AND(ISNUMBER(OFFSET('Sanitation Data'!$E$6,0,10*ROW('Sanitation Data'!E99))),'Data Summary'!CQ105="Yes"),OFFSET('Sanitation Data'!$E$6,0,10*ROW('Sanitation Data'!E99)),NA())</f>
        <v>#N/A</v>
      </c>
      <c r="AC105" s="98" t="e">
        <f ca="true">+IF(AND(ISNUMBER(OFFSET('Sanitation Data'!$E$10,0,10*ROW('Sanitation Data'!E99))),'Data Summary'!CR105="Yes"),OFFSET('Sanitation Data'!$E$10,0,10*ROW('Sanitation Data'!E99)),NA())</f>
        <v>#N/A</v>
      </c>
      <c r="AD105" s="98" t="e">
        <f ca="true">+IF(AND(ISNUMBER(OFFSET('Sanitation Data'!$E$11,0,10*ROW('Sanitation Data'!E99))),'Data Summary'!CS105="Yes"),OFFSET('Sanitation Data'!$E$11,0,10*ROW('Sanitation Data'!E99)),NA())</f>
        <v>#N/A</v>
      </c>
      <c r="AE105" s="98" t="e">
        <f ca="true">+IF(AND(ISNUMBER(OFFSET('Sanitation Data'!$E$12,0,10*ROW('Sanitation Data'!E99))),'Data Summary'!CT105="Yes"),OFFSET('Sanitation Data'!$E$12,0,10*ROW('Sanitation Data'!E99)),NA())</f>
        <v>#N/A</v>
      </c>
      <c r="AF105" s="98" t="e">
        <f ca="true">+IF(AND(ISNUMBER(OFFSET('Sanitation Data'!$F$4,0,10*ROW('Sanitation Data'!F99))),'Data Summary'!CU105="Yes"),100-OFFSET('Sanitation Data'!$F$4,0,10*ROW('Sanitation Data'!F99)),NA())</f>
        <v>#N/A</v>
      </c>
      <c r="AG105" s="98" t="e">
        <f ca="true">+IF(AND(ISNUMBER(OFFSET('Sanitation Data'!$F$6,0,10*ROW('Sanitation Data'!F99))),'Data Summary'!CV105="Yes"),OFFSET('Sanitation Data'!$F$6,0,10*ROW('Sanitation Data'!F99)),NA())</f>
        <v>#N/A</v>
      </c>
      <c r="AH105" s="98" t="e">
        <f ca="true">+IF(AND(ISNUMBER(OFFSET('Sanitation Data'!$F$10,0,10*ROW('Sanitation Data'!F99))),'Data Summary'!CW105="Yes"),OFFSET('Sanitation Data'!$F$10,0,10*ROW('Sanitation Data'!F99)),NA())</f>
        <v>#N/A</v>
      </c>
      <c r="AI105" s="98" t="e">
        <f ca="true">+IF(AND(ISNUMBER(OFFSET('Sanitation Data'!$F$11,0,10*ROW('Sanitation Data'!F99))),'Data Summary'!CX105="Yes"),OFFSET('Sanitation Data'!$F$11,0,10*ROW('Sanitation Data'!F99)),NA())</f>
        <v>#N/A</v>
      </c>
      <c r="AJ105" s="98" t="e">
        <f ca="true">+IF(AND(ISNUMBER(OFFSET('Sanitation Data'!$F$12,0,10*ROW('Sanitation Data'!F99))),'Data Summary'!CY105="Yes"),OFFSET('Sanitation Data'!$F$12,0,10*ROW('Sanitation Data'!F99)),NA())</f>
        <v>#N/A</v>
      </c>
      <c r="AK105" s="98" t="e">
        <f ca="true">+IF(AND(ISNUMBER(OFFSET('Sanitation Data'!$G$4,0,10*ROW('Sanitation Data'!G99))),'Data Summary'!CZ105="Yes"),100-OFFSET('Sanitation Data'!$G$4,0,10*ROW('Sanitation Data'!G99)),NA())</f>
        <v>#N/A</v>
      </c>
      <c r="AL105" s="98" t="e">
        <f ca="true">+IF(AND(ISNUMBER(OFFSET('Sanitation Data'!$G$6,0,10*ROW('Sanitation Data'!G99))),'Data Summary'!DA105="Yes"),OFFSET('Sanitation Data'!$G$6,0,10*ROW('Sanitation Data'!G99)),NA())</f>
        <v>#N/A</v>
      </c>
      <c r="AM105" s="98" t="e">
        <f ca="true">+IF(AND(ISNUMBER(OFFSET('Sanitation Data'!$G$10,0,10*ROW('Sanitation Data'!G99))),'Data Summary'!DB105="Yes"),OFFSET('Sanitation Data'!$G$10,0,10*ROW('Sanitation Data'!G99)),NA())</f>
        <v>#N/A</v>
      </c>
      <c r="AN105" s="98" t="e">
        <f ca="true">+IF(AND(ISNUMBER(OFFSET('Sanitation Data'!$G$11,0,10*ROW('Sanitation Data'!G99))),'Data Summary'!DC105="Yes"),OFFSET('Sanitation Data'!$G$11,0,10*ROW('Sanitation Data'!G99)),NA())</f>
        <v>#N/A</v>
      </c>
      <c r="AO105" s="98" t="e">
        <f ca="true">+IF(AND(ISNUMBER(OFFSET('Sanitation Data'!$G$12,0,10*ROW('Sanitation Data'!G99))),'Data Summary'!DD105="Yes"),OFFSET('Sanitation Data'!$G$12,0,10*ROW('Sanitation Data'!G99)),NA())</f>
        <v>#N/A</v>
      </c>
      <c r="AP105" s="98" t="e">
        <f ca="true">+IF(AND(ISNUMBER(OFFSET('Sanitation Data'!$H$4,0,10*ROW('Sanitation Data'!H99))),'Data Summary'!DE105="Yes"),100-OFFSET('Sanitation Data'!$H$4,0,10*ROW('Sanitation Data'!H99)),NA())</f>
        <v>#N/A</v>
      </c>
      <c r="AQ105" s="98" t="e">
        <f ca="true">+IF(AND(ISNUMBER(OFFSET('Sanitation Data'!$H$6,0,10*ROW('Sanitation Data'!H99))),'Data Summary'!DF105="Yes"),OFFSET('Sanitation Data'!$H$6,0,10*ROW('Sanitation Data'!H99)),NA())</f>
        <v>#N/A</v>
      </c>
      <c r="AR105" s="98" t="e">
        <f ca="true">+IF(AND(ISNUMBER(OFFSET('Sanitation Data'!$H$10,0,10*ROW('Sanitation Data'!H99))),'Data Summary'!DG105="Yes"),OFFSET('Sanitation Data'!$H$10,0,10*ROW('Sanitation Data'!H99)),NA())</f>
        <v>#N/A</v>
      </c>
      <c r="AS105" s="98" t="e">
        <f ca="true">+IF(AND(ISNUMBER(OFFSET('Sanitation Data'!$H$11,0,10*ROW('Sanitation Data'!H99))),'Data Summary'!DH105="Yes"),OFFSET('Sanitation Data'!$H$11,0,10*ROW('Sanitation Data'!H99)),NA())</f>
        <v>#N/A</v>
      </c>
      <c r="AT105" s="98" t="e">
        <f ca="true">+IF(AND(ISNUMBER(OFFSET('Sanitation Data'!$H$12,0,10*ROW('Sanitation Data'!H99))),'Data Summary'!DI105="Yes"),OFFSET('Sanitation Data'!$H$12,0,10*ROW('Sanitation Data'!H99)),NA())</f>
        <v>#N/A</v>
      </c>
      <c r="AU105" s="98" t="e">
        <f ca="true">+IF(AND(ISNUMBER(OFFSET('Sanitation Data'!$I$4,0,10*ROW('Sanitation Data'!I99))),'Data Summary'!DJ105="Yes"),100-OFFSET('Sanitation Data'!$I$4,0,10*ROW('Sanitation Data'!I99)),NA())</f>
        <v>#N/A</v>
      </c>
      <c r="AV105" s="98" t="e">
        <f ca="true">+IF(AND(ISNUMBER(OFFSET('Sanitation Data'!$I$6,0,10*ROW('Sanitation Data'!I99))),'Data Summary'!DK105="Yes"),OFFSET('Sanitation Data'!$I$6,0,10*ROW('Sanitation Data'!I99)),NA())</f>
        <v>#N/A</v>
      </c>
      <c r="AW105" s="98" t="e">
        <f ca="true">+IF(AND(ISNUMBER(OFFSET('Sanitation Data'!$I$10,0,10*ROW('Sanitation Data'!I99))),'Data Summary'!DL105="Yes"),OFFSET('Sanitation Data'!$I$10,0,10*ROW('Sanitation Data'!I99)),NA())</f>
        <v>#N/A</v>
      </c>
      <c r="AX105" s="98" t="e">
        <f ca="true">+IF(AND(ISNUMBER(OFFSET('Sanitation Data'!$I$11,0,10*ROW('Sanitation Data'!I99))),'Data Summary'!DM105="Yes"),OFFSET('Sanitation Data'!$I$11,0,10*ROW('Sanitation Data'!I99)),NA())</f>
        <v>#N/A</v>
      </c>
      <c r="AY105" s="98" t="e">
        <f ca="true">+IF(AND(ISNUMBER(OFFSET('Sanitation Data'!$I$12,0,10*ROW('Sanitation Data'!I99))),'Data Summary'!DN105="Yes"),OFFSET('Sanitation Data'!$I$12,0,10*ROW('Sanitation Data'!I99)),NA())</f>
        <v>#N/A</v>
      </c>
      <c r="AZ105" s="99" t="e">
        <f ca="true">+IF(AND(ISNUMBER(OFFSET('Hygiene Data'!$D$5,0,10*ROW('Hygiene Data'!D99))),'Data Summary'!DO105="Yes"),OFFSET('Hygiene Data'!$D$5,0,10*ROW('Hygiene Data'!D99)),NA())</f>
        <v>#N/A</v>
      </c>
      <c r="BA105" s="99" t="e">
        <f ca="true">+IF(AND(ISNUMBER(OFFSET('Hygiene Data'!$D$7,0,10*ROW('Hygiene Data'!D99))),'Data Summary'!DP105="Yes"),OFFSET('Hygiene Data'!$D$7,0,10*ROW('Hygiene Data'!D99)),NA())</f>
        <v>#N/A</v>
      </c>
      <c r="BB105" s="99" t="e">
        <f ca="true">+IF(AND(ISNUMBER(OFFSET('Hygiene Data'!$D$9,0,10*ROW('Hygiene Data'!D99))),'Data Summary'!DQ105="Yes"),OFFSET('Hygiene Data'!$D$9,0,10*ROW('Hygiene Data'!D99)),NA())</f>
        <v>#N/A</v>
      </c>
      <c r="BC105" s="99" t="e">
        <f ca="true">+IF(AND(ISNUMBER(OFFSET('Hygiene Data'!$E$5,0,10*ROW('Hygiene Data'!E99))),'Data Summary'!DR105="Yes"),OFFSET('Hygiene Data'!$E$5,0,10*ROW('Hygiene Data'!E99)),NA())</f>
        <v>#N/A</v>
      </c>
      <c r="BD105" s="99" t="e">
        <f ca="true">+IF(AND(ISNUMBER(OFFSET('Hygiene Data'!$E$7,0,10*ROW('Hygiene Data'!E99))),'Data Summary'!DS105="Yes"),OFFSET('Hygiene Data'!$E$7,0,10*ROW('Hygiene Data'!E99)),NA())</f>
        <v>#N/A</v>
      </c>
      <c r="BE105" s="99" t="e">
        <f ca="true">+IF(AND(ISNUMBER(OFFSET('Hygiene Data'!$E$9,0,10*ROW('Hygiene Data'!E99))),'Data Summary'!DT105="Yes"),OFFSET('Hygiene Data'!$E$9,0,10*ROW('Hygiene Data'!E99)),NA())</f>
        <v>#N/A</v>
      </c>
      <c r="BF105" s="99" t="e">
        <f ca="true">+IF(AND(ISNUMBER(OFFSET('Hygiene Data'!$F$5,0,10*ROW('Hygiene Data'!F99))),'Data Summary'!DU105="Yes"),OFFSET('Hygiene Data'!$F$5,0,10*ROW('Hygiene Data'!F99)),NA())</f>
        <v>#N/A</v>
      </c>
      <c r="BG105" s="99" t="e">
        <f ca="true">+IF(AND(ISNUMBER(OFFSET('Hygiene Data'!$F$7,0,10*ROW('Hygiene Data'!F99))),'Data Summary'!DV105="Yes"),OFFSET('Hygiene Data'!$F$7,0,10*ROW('Hygiene Data'!F99)),NA())</f>
        <v>#N/A</v>
      </c>
      <c r="BH105" s="99" t="e">
        <f ca="true">+IF(AND(ISNUMBER(OFFSET('Hygiene Data'!$F$9,0,10*ROW('Hygiene Data'!F99))),'Data Summary'!DW105="Yes"),OFFSET('Hygiene Data'!$F$9,0,10*ROW('Hygiene Data'!F99)),NA())</f>
        <v>#N/A</v>
      </c>
      <c r="BI105" s="99" t="e">
        <f ca="true">+IF(AND(ISNUMBER(OFFSET('Hygiene Data'!$G$5,0,10*ROW('Hygiene Data'!G99))),'Data Summary'!DX105="Yes"),OFFSET('Hygiene Data'!$G$5,0,10*ROW('Hygiene Data'!G99)),NA())</f>
        <v>#N/A</v>
      </c>
      <c r="BJ105" s="99" t="e">
        <f ca="true">+IF(AND(ISNUMBER(OFFSET('Hygiene Data'!$G$7,0,10*ROW('Hygiene Data'!G99))),'Data Summary'!DY105="Yes"),OFFSET('Hygiene Data'!$G$7,0,10*ROW('Hygiene Data'!G99)),NA())</f>
        <v>#N/A</v>
      </c>
      <c r="BK105" s="99" t="e">
        <f ca="true">+IF(AND(ISNUMBER(OFFSET('Hygiene Data'!$G$9,0,10*ROW('Hygiene Data'!G99))),'Data Summary'!DZ105="Yes"),OFFSET('Hygiene Data'!$G$9,0,10*ROW('Hygiene Data'!G99)),NA())</f>
        <v>#N/A</v>
      </c>
      <c r="BL105" s="99" t="e">
        <f ca="true">+IF(AND(ISNUMBER(OFFSET('Hygiene Data'!$H$5,0,10*ROW('Hygiene Data'!H99))),'Data Summary'!EA105="Yes"),OFFSET('Hygiene Data'!$H$5,0,10*ROW('Hygiene Data'!H99)),NA())</f>
        <v>#N/A</v>
      </c>
      <c r="BM105" s="99" t="e">
        <f ca="true">+IF(AND(ISNUMBER(OFFSET('Hygiene Data'!$H$7,0,10*ROW('Hygiene Data'!H99))),'Data Summary'!EB105="Yes"),OFFSET('Hygiene Data'!$H$7,0,10*ROW('Hygiene Data'!H99)),NA())</f>
        <v>#N/A</v>
      </c>
      <c r="BN105" s="99" t="e">
        <f ca="true">+IF(AND(ISNUMBER(OFFSET('Hygiene Data'!$H$9,0,10*ROW('Hygiene Data'!H99))),'Data Summary'!EC105="Yes"),OFFSET('Hygiene Data'!$H$9,0,10*ROW('Hygiene Data'!H99)),NA())</f>
        <v>#N/A</v>
      </c>
      <c r="BO105" s="99" t="e">
        <f ca="true">+IF(AND(ISNUMBER(OFFSET('Hygiene Data'!$I$5,0,10*ROW('Hygiene Data'!I99))),'Data Summary'!ED105="Yes"),OFFSET('Hygiene Data'!$I$5,0,10*ROW('Hygiene Data'!I99)),NA())</f>
        <v>#N/A</v>
      </c>
      <c r="BP105" s="99" t="e">
        <f ca="true">+IF(AND(ISNUMBER(OFFSET('Hygiene Data'!$I$7,0,10*ROW('Hygiene Data'!I99))),'Data Summary'!EE105="Yes"),OFFSET('Hygiene Data'!$I$7,0,10*ROW('Hygiene Data'!I99)),NA())</f>
        <v>#N/A</v>
      </c>
      <c r="BQ105" s="99" t="e">
        <f ca="true">+IF(AND(ISNUMBER(OFFSET('Hygiene Data'!$I$9,0,10*ROW('Hygiene Data'!I99))),'Data Summary'!EF105="Yes"),OFFSET('Hygiene Data'!$I$9,0,10*ROW('Hygiene Data'!I99)),NA())</f>
        <v>#N/A</v>
      </c>
    </row>
    <row xmlns:x14ac="http://schemas.microsoft.com/office/spreadsheetml/2009/9/ac" r="106" x14ac:dyDescent="0.2">
      <c r="A106" s="363" t="e">
        <f ca="true">+RIGHT('Data Summary'!A106,LEN('Data Summary'!A106)-9)</f>
        <v>#VALUE!</v>
      </c>
      <c r="B106" s="38" t="str">
        <f ca="true">+IF(ISTEXT('Data Summary'!B106),'Data Summary'!B106,"")</f>
        <v/>
      </c>
      <c r="C106" s="361" t="e">
        <f ca="true">+VALUE('Data Summary'!C106)</f>
        <v>#VALUE!</v>
      </c>
      <c r="D106" s="97" t="e">
        <f ca="true">+IF(AND(ISNUMBER(OFFSET('Water Data'!$D$4,0,10*ROW('Water Data'!D100))),'Data Summary'!BS106="Yes"),100-OFFSET('Water Data'!$D$4,0,10*ROW('Water Data'!D100)),NA())</f>
        <v>#N/A</v>
      </c>
      <c r="E106" s="97" t="e">
        <f ca="true">+IF(AND(ISNUMBER(OFFSET('Water Data'!$D$6,0,10*ROW('Water Data'!D100))),'Data Summary'!BT106="Yes"),OFFSET('Water Data'!$D$6,0,10*ROW('Water Data'!D100)),NA())</f>
        <v>#N/A</v>
      </c>
      <c r="F106" s="97" t="e">
        <f ca="true">+IF(AND(ISNUMBER(OFFSET('Water Data'!$D$9,0,10*ROW('Water Data'!D100))),'Data Summary'!BU106="Yes"),OFFSET('Water Data'!$D$9,0,10*ROW('Water Data'!D100)),NA())</f>
        <v>#N/A</v>
      </c>
      <c r="G106" s="97" t="e">
        <f ca="true">+IF(AND(ISNUMBER(OFFSET('Water Data'!$E$4,0,10*ROW('Water Data'!E100))),'Data Summary'!BV106="Yes"),100-OFFSET('Water Data'!$E$4,0,10*ROW('Water Data'!E100)),NA())</f>
        <v>#N/A</v>
      </c>
      <c r="H106" s="97" t="e">
        <f ca="true">+IF(AND(ISNUMBER(OFFSET('Water Data'!$E$6,0,10*ROW('Water Data'!E100))),'Data Summary'!BW106="Yes"),OFFSET('Water Data'!$E$6,0,10*ROW('Water Data'!E100)),NA())</f>
        <v>#N/A</v>
      </c>
      <c r="I106" s="97" t="e">
        <f ca="true">+IF(AND(ISNUMBER(OFFSET('Water Data'!$E$9,0,10*ROW('Water Data'!E100))),'Data Summary'!BX106="Yes"),OFFSET('Water Data'!$E$9,0,10*ROW('Water Data'!E100)),NA())</f>
        <v>#N/A</v>
      </c>
      <c r="J106" s="97" t="e">
        <f ca="true">+IF(AND(ISNUMBER(OFFSET('Water Data'!$F$4,0,10*ROW('Water Data'!F100))),'Data Summary'!BY106="Yes"),100-OFFSET('Water Data'!$F$4,0,10*ROW('Water Data'!F100)),NA())</f>
        <v>#N/A</v>
      </c>
      <c r="K106" s="97" t="e">
        <f ca="true">+IF(AND(ISNUMBER(OFFSET('Water Data'!$F$6,0,10*ROW('Water Data'!F100))),'Data Summary'!BZ106="Yes"),OFFSET('Water Data'!$F$6,0,10*ROW('Water Data'!F100)),NA())</f>
        <v>#N/A</v>
      </c>
      <c r="L106" s="97" t="e">
        <f ca="true">+IF(AND(ISNUMBER(OFFSET('Water Data'!$F$9,0,10*ROW('Water Data'!F100))),'Data Summary'!CA106="Yes"),OFFSET('Water Data'!$F$9,0,10*ROW('Water Data'!F100)),NA())</f>
        <v>#N/A</v>
      </c>
      <c r="M106" s="97" t="e">
        <f ca="true">+IF(AND(ISNUMBER(OFFSET('Water Data'!$G$4,0,10*ROW('Water Data'!G100))),'Data Summary'!CB106="Yes"),100-OFFSET('Water Data'!$G$4,0,10*ROW('Water Data'!G100)),NA())</f>
        <v>#N/A</v>
      </c>
      <c r="N106" s="97" t="e">
        <f ca="true">+IF(AND(ISNUMBER(OFFSET('Water Data'!$G$6,0,10*ROW('Water Data'!G100))),'Data Summary'!CC106="Yes"),OFFSET('Water Data'!$G$6,0,10*ROW('Water Data'!G100)),NA())</f>
        <v>#N/A</v>
      </c>
      <c r="O106" s="97" t="e">
        <f ca="true">+IF(AND(ISNUMBER(OFFSET('Water Data'!$G$9,0,10*ROW('Water Data'!G100))),'Data Summary'!CD106="Yes"),OFFSET('Water Data'!$G$9,0,10*ROW('Water Data'!G100)),NA())</f>
        <v>#N/A</v>
      </c>
      <c r="P106" s="97" t="e">
        <f ca="true">+IF(AND(ISNUMBER(OFFSET('Water Data'!$H$4,0,10*ROW('Water Data'!H100))),'Data Summary'!CE106="Yes"),100-OFFSET('Water Data'!$H$4,0,10*ROW('Water Data'!H100)),NA())</f>
        <v>#N/A</v>
      </c>
      <c r="Q106" s="97" t="e">
        <f ca="true">+IF(AND(ISNUMBER(OFFSET('Water Data'!$H$6,0,10*ROW('Water Data'!H100))),'Data Summary'!CF106="Yes"),OFFSET('Water Data'!$H$6,0,10*ROW('Water Data'!H100)),NA())</f>
        <v>#N/A</v>
      </c>
      <c r="R106" s="97" t="e">
        <f ca="true">+IF(AND(ISNUMBER(OFFSET('Water Data'!$H$9,0,10*ROW('Water Data'!H100))),'Data Summary'!CG106="Yes"),OFFSET('Water Data'!$H$9,0,10*ROW('Water Data'!H100)),NA())</f>
        <v>#N/A</v>
      </c>
      <c r="S106" s="97" t="e">
        <f ca="true">+IF(AND(ISNUMBER(OFFSET('Water Data'!$I$4,0,10*ROW('Water Data'!I100))),'Data Summary'!CH106="Yes"),100-OFFSET('Water Data'!$I$4,0,10*ROW('Water Data'!I100)),NA())</f>
        <v>#N/A</v>
      </c>
      <c r="T106" s="97" t="e">
        <f ca="true">+IF(AND(ISNUMBER(OFFSET('Water Data'!$I$6,0,10*ROW('Water Data'!I100))),'Data Summary'!CI106="Yes"),OFFSET('Water Data'!$I$6,0,10*ROW('Water Data'!I100)),NA())</f>
        <v>#N/A</v>
      </c>
      <c r="U106" s="97" t="e">
        <f ca="true">+IF(AND(ISNUMBER(OFFSET('Water Data'!$I$9,0,10*ROW('Water Data'!I100))),'Data Summary'!CJ106="Yes"),OFFSET('Water Data'!$I$9,0,10*ROW('Water Data'!I100)),NA())</f>
        <v>#N/A</v>
      </c>
      <c r="V106" s="98" t="e">
        <f ca="true">+IF(AND(ISNUMBER(OFFSET('Sanitation Data'!$D$4,0,10*ROW('Sanitation Data'!D100))),'Data Summary'!CK106="Yes"),100-OFFSET('Sanitation Data'!$D$4,0,10*ROW('Sanitation Data'!D100)),NA())</f>
        <v>#N/A</v>
      </c>
      <c r="W106" s="98" t="e">
        <f ca="true">+IF(AND(ISNUMBER(OFFSET('Sanitation Data'!$D$6,0,10*ROW('Sanitation Data'!D100))),'Data Summary'!CL106="Yes"),OFFSET('Sanitation Data'!$D$6,0,10*ROW('Sanitation Data'!D100)),NA())</f>
        <v>#N/A</v>
      </c>
      <c r="X106" s="98" t="e">
        <f ca="true">+IF(AND(ISNUMBER(OFFSET('Sanitation Data'!$D$10,0,10*ROW('Sanitation Data'!D100))),'Data Summary'!CM106="Yes"),OFFSET('Sanitation Data'!$D$10,0,10*ROW('Sanitation Data'!D100)),NA())</f>
        <v>#N/A</v>
      </c>
      <c r="Y106" s="98" t="e">
        <f ca="true">+IF(AND(ISNUMBER(OFFSET('Sanitation Data'!$D$11,0,10*ROW('Sanitation Data'!D100))),'Data Summary'!CN106="Yes"),OFFSET('Sanitation Data'!$D$11,0,10*ROW('Sanitation Data'!D100)),NA())</f>
        <v>#N/A</v>
      </c>
      <c r="Z106" s="98" t="e">
        <f ca="true">+IF(AND(ISNUMBER(OFFSET('Sanitation Data'!$D$12,0,10*ROW('Sanitation Data'!D100))),'Data Summary'!CO106="Yes"),OFFSET('Sanitation Data'!$D$12,0,10*ROW('Sanitation Data'!D100)),NA())</f>
        <v>#N/A</v>
      </c>
      <c r="AA106" s="98" t="e">
        <f ca="true">+IF(AND(ISNUMBER(OFFSET('Sanitation Data'!$E$4,0,10*ROW('Sanitation Data'!E100))),'Data Summary'!CP106="Yes"),100-OFFSET('Sanitation Data'!$E$4,0,10*ROW('Sanitation Data'!E100)),NA())</f>
        <v>#N/A</v>
      </c>
      <c r="AB106" s="98" t="e">
        <f ca="true">+IF(AND(ISNUMBER(OFFSET('Sanitation Data'!$E$6,0,10*ROW('Sanitation Data'!E100))),'Data Summary'!CQ106="Yes"),OFFSET('Sanitation Data'!$E$6,0,10*ROW('Sanitation Data'!E100)),NA())</f>
        <v>#N/A</v>
      </c>
      <c r="AC106" s="98" t="e">
        <f ca="true">+IF(AND(ISNUMBER(OFFSET('Sanitation Data'!$E$10,0,10*ROW('Sanitation Data'!E100))),'Data Summary'!CR106="Yes"),OFFSET('Sanitation Data'!$E$10,0,10*ROW('Sanitation Data'!E100)),NA())</f>
        <v>#N/A</v>
      </c>
      <c r="AD106" s="98" t="e">
        <f ca="true">+IF(AND(ISNUMBER(OFFSET('Sanitation Data'!$E$11,0,10*ROW('Sanitation Data'!E100))),'Data Summary'!CS106="Yes"),OFFSET('Sanitation Data'!$E$11,0,10*ROW('Sanitation Data'!E100)),NA())</f>
        <v>#N/A</v>
      </c>
      <c r="AE106" s="98" t="e">
        <f ca="true">+IF(AND(ISNUMBER(OFFSET('Sanitation Data'!$E$12,0,10*ROW('Sanitation Data'!E100))),'Data Summary'!CT106="Yes"),OFFSET('Sanitation Data'!$E$12,0,10*ROW('Sanitation Data'!E100)),NA())</f>
        <v>#N/A</v>
      </c>
      <c r="AF106" s="98" t="e">
        <f ca="true">+IF(AND(ISNUMBER(OFFSET('Sanitation Data'!$F$4,0,10*ROW('Sanitation Data'!F100))),'Data Summary'!CU106="Yes"),100-OFFSET('Sanitation Data'!$F$4,0,10*ROW('Sanitation Data'!F100)),NA())</f>
        <v>#N/A</v>
      </c>
      <c r="AG106" s="98" t="e">
        <f ca="true">+IF(AND(ISNUMBER(OFFSET('Sanitation Data'!$F$6,0,10*ROW('Sanitation Data'!F100))),'Data Summary'!CV106="Yes"),OFFSET('Sanitation Data'!$F$6,0,10*ROW('Sanitation Data'!F100)),NA())</f>
        <v>#N/A</v>
      </c>
      <c r="AH106" s="98" t="e">
        <f ca="true">+IF(AND(ISNUMBER(OFFSET('Sanitation Data'!$F$10,0,10*ROW('Sanitation Data'!F100))),'Data Summary'!CW106="Yes"),OFFSET('Sanitation Data'!$F$10,0,10*ROW('Sanitation Data'!F100)),NA())</f>
        <v>#N/A</v>
      </c>
      <c r="AI106" s="98" t="e">
        <f ca="true">+IF(AND(ISNUMBER(OFFSET('Sanitation Data'!$F$11,0,10*ROW('Sanitation Data'!F100))),'Data Summary'!CX106="Yes"),OFFSET('Sanitation Data'!$F$11,0,10*ROW('Sanitation Data'!F100)),NA())</f>
        <v>#N/A</v>
      </c>
      <c r="AJ106" s="98" t="e">
        <f ca="true">+IF(AND(ISNUMBER(OFFSET('Sanitation Data'!$F$12,0,10*ROW('Sanitation Data'!F100))),'Data Summary'!CY106="Yes"),OFFSET('Sanitation Data'!$F$12,0,10*ROW('Sanitation Data'!F100)),NA())</f>
        <v>#N/A</v>
      </c>
      <c r="AK106" s="98" t="e">
        <f ca="true">+IF(AND(ISNUMBER(OFFSET('Sanitation Data'!$G$4,0,10*ROW('Sanitation Data'!G100))),'Data Summary'!CZ106="Yes"),100-OFFSET('Sanitation Data'!$G$4,0,10*ROW('Sanitation Data'!G100)),NA())</f>
        <v>#N/A</v>
      </c>
      <c r="AL106" s="98" t="e">
        <f ca="true">+IF(AND(ISNUMBER(OFFSET('Sanitation Data'!$G$6,0,10*ROW('Sanitation Data'!G100))),'Data Summary'!DA106="Yes"),OFFSET('Sanitation Data'!$G$6,0,10*ROW('Sanitation Data'!G100)),NA())</f>
        <v>#N/A</v>
      </c>
      <c r="AM106" s="98" t="e">
        <f ca="true">+IF(AND(ISNUMBER(OFFSET('Sanitation Data'!$G$10,0,10*ROW('Sanitation Data'!G100))),'Data Summary'!DB106="Yes"),OFFSET('Sanitation Data'!$G$10,0,10*ROW('Sanitation Data'!G100)),NA())</f>
        <v>#N/A</v>
      </c>
      <c r="AN106" s="98" t="e">
        <f ca="true">+IF(AND(ISNUMBER(OFFSET('Sanitation Data'!$G$11,0,10*ROW('Sanitation Data'!G100))),'Data Summary'!DC106="Yes"),OFFSET('Sanitation Data'!$G$11,0,10*ROW('Sanitation Data'!G100)),NA())</f>
        <v>#N/A</v>
      </c>
      <c r="AO106" s="98" t="e">
        <f ca="true">+IF(AND(ISNUMBER(OFFSET('Sanitation Data'!$G$12,0,10*ROW('Sanitation Data'!G100))),'Data Summary'!DD106="Yes"),OFFSET('Sanitation Data'!$G$12,0,10*ROW('Sanitation Data'!G100)),NA())</f>
        <v>#N/A</v>
      </c>
      <c r="AP106" s="98" t="e">
        <f ca="true">+IF(AND(ISNUMBER(OFFSET('Sanitation Data'!$H$4,0,10*ROW('Sanitation Data'!H100))),'Data Summary'!DE106="Yes"),100-OFFSET('Sanitation Data'!$H$4,0,10*ROW('Sanitation Data'!H100)),NA())</f>
        <v>#N/A</v>
      </c>
      <c r="AQ106" s="98" t="e">
        <f ca="true">+IF(AND(ISNUMBER(OFFSET('Sanitation Data'!$H$6,0,10*ROW('Sanitation Data'!H100))),'Data Summary'!DF106="Yes"),OFFSET('Sanitation Data'!$H$6,0,10*ROW('Sanitation Data'!H100)),NA())</f>
        <v>#N/A</v>
      </c>
      <c r="AR106" s="98" t="e">
        <f ca="true">+IF(AND(ISNUMBER(OFFSET('Sanitation Data'!$H$10,0,10*ROW('Sanitation Data'!H100))),'Data Summary'!DG106="Yes"),OFFSET('Sanitation Data'!$H$10,0,10*ROW('Sanitation Data'!H100)),NA())</f>
        <v>#N/A</v>
      </c>
      <c r="AS106" s="98" t="e">
        <f ca="true">+IF(AND(ISNUMBER(OFFSET('Sanitation Data'!$H$11,0,10*ROW('Sanitation Data'!H100))),'Data Summary'!DH106="Yes"),OFFSET('Sanitation Data'!$H$11,0,10*ROW('Sanitation Data'!H100)),NA())</f>
        <v>#N/A</v>
      </c>
      <c r="AT106" s="98" t="e">
        <f ca="true">+IF(AND(ISNUMBER(OFFSET('Sanitation Data'!$H$12,0,10*ROW('Sanitation Data'!H100))),'Data Summary'!DI106="Yes"),OFFSET('Sanitation Data'!$H$12,0,10*ROW('Sanitation Data'!H100)),NA())</f>
        <v>#N/A</v>
      </c>
      <c r="AU106" s="98" t="e">
        <f ca="true">+IF(AND(ISNUMBER(OFFSET('Sanitation Data'!$I$4,0,10*ROW('Sanitation Data'!I100))),'Data Summary'!DJ106="Yes"),100-OFFSET('Sanitation Data'!$I$4,0,10*ROW('Sanitation Data'!I100)),NA())</f>
        <v>#N/A</v>
      </c>
      <c r="AV106" s="98" t="e">
        <f ca="true">+IF(AND(ISNUMBER(OFFSET('Sanitation Data'!$I$6,0,10*ROW('Sanitation Data'!I100))),'Data Summary'!DK106="Yes"),OFFSET('Sanitation Data'!$I$6,0,10*ROW('Sanitation Data'!I100)),NA())</f>
        <v>#N/A</v>
      </c>
      <c r="AW106" s="98" t="e">
        <f ca="true">+IF(AND(ISNUMBER(OFFSET('Sanitation Data'!$I$10,0,10*ROW('Sanitation Data'!I100))),'Data Summary'!DL106="Yes"),OFFSET('Sanitation Data'!$I$10,0,10*ROW('Sanitation Data'!I100)),NA())</f>
        <v>#N/A</v>
      </c>
      <c r="AX106" s="98" t="e">
        <f ca="true">+IF(AND(ISNUMBER(OFFSET('Sanitation Data'!$I$11,0,10*ROW('Sanitation Data'!I100))),'Data Summary'!DM106="Yes"),OFFSET('Sanitation Data'!$I$11,0,10*ROW('Sanitation Data'!I100)),NA())</f>
        <v>#N/A</v>
      </c>
      <c r="AY106" s="98" t="e">
        <f ca="true">+IF(AND(ISNUMBER(OFFSET('Sanitation Data'!$I$12,0,10*ROW('Sanitation Data'!I100))),'Data Summary'!DN106="Yes"),OFFSET('Sanitation Data'!$I$12,0,10*ROW('Sanitation Data'!I100)),NA())</f>
        <v>#N/A</v>
      </c>
      <c r="AZ106" s="99" t="e">
        <f ca="true">+IF(AND(ISNUMBER(OFFSET('Hygiene Data'!$D$5,0,10*ROW('Hygiene Data'!D100))),'Data Summary'!DO106="Yes"),OFFSET('Hygiene Data'!$D$5,0,10*ROW('Hygiene Data'!D100)),NA())</f>
        <v>#N/A</v>
      </c>
      <c r="BA106" s="99" t="e">
        <f ca="true">+IF(AND(ISNUMBER(OFFSET('Hygiene Data'!$D$7,0,10*ROW('Hygiene Data'!D100))),'Data Summary'!DP106="Yes"),OFFSET('Hygiene Data'!$D$7,0,10*ROW('Hygiene Data'!D100)),NA())</f>
        <v>#N/A</v>
      </c>
      <c r="BB106" s="99" t="e">
        <f ca="true">+IF(AND(ISNUMBER(OFFSET('Hygiene Data'!$D$9,0,10*ROW('Hygiene Data'!D100))),'Data Summary'!DQ106="Yes"),OFFSET('Hygiene Data'!$D$9,0,10*ROW('Hygiene Data'!D100)),NA())</f>
        <v>#N/A</v>
      </c>
      <c r="BC106" s="99" t="e">
        <f ca="true">+IF(AND(ISNUMBER(OFFSET('Hygiene Data'!$E$5,0,10*ROW('Hygiene Data'!E100))),'Data Summary'!DR106="Yes"),OFFSET('Hygiene Data'!$E$5,0,10*ROW('Hygiene Data'!E100)),NA())</f>
        <v>#N/A</v>
      </c>
      <c r="BD106" s="99" t="e">
        <f ca="true">+IF(AND(ISNUMBER(OFFSET('Hygiene Data'!$E$7,0,10*ROW('Hygiene Data'!E100))),'Data Summary'!DS106="Yes"),OFFSET('Hygiene Data'!$E$7,0,10*ROW('Hygiene Data'!E100)),NA())</f>
        <v>#N/A</v>
      </c>
      <c r="BE106" s="99" t="e">
        <f ca="true">+IF(AND(ISNUMBER(OFFSET('Hygiene Data'!$E$9,0,10*ROW('Hygiene Data'!E100))),'Data Summary'!DT106="Yes"),OFFSET('Hygiene Data'!$E$9,0,10*ROW('Hygiene Data'!E100)),NA())</f>
        <v>#N/A</v>
      </c>
      <c r="BF106" s="99" t="e">
        <f ca="true">+IF(AND(ISNUMBER(OFFSET('Hygiene Data'!$F$5,0,10*ROW('Hygiene Data'!F100))),'Data Summary'!DU106="Yes"),OFFSET('Hygiene Data'!$F$5,0,10*ROW('Hygiene Data'!F100)),NA())</f>
        <v>#N/A</v>
      </c>
      <c r="BG106" s="99" t="e">
        <f ca="true">+IF(AND(ISNUMBER(OFFSET('Hygiene Data'!$F$7,0,10*ROW('Hygiene Data'!F100))),'Data Summary'!DV106="Yes"),OFFSET('Hygiene Data'!$F$7,0,10*ROW('Hygiene Data'!F100)),NA())</f>
        <v>#N/A</v>
      </c>
      <c r="BH106" s="99" t="e">
        <f ca="true">+IF(AND(ISNUMBER(OFFSET('Hygiene Data'!$F$9,0,10*ROW('Hygiene Data'!F100))),'Data Summary'!DW106="Yes"),OFFSET('Hygiene Data'!$F$9,0,10*ROW('Hygiene Data'!F100)),NA())</f>
        <v>#N/A</v>
      </c>
      <c r="BI106" s="99" t="e">
        <f ca="true">+IF(AND(ISNUMBER(OFFSET('Hygiene Data'!$G$5,0,10*ROW('Hygiene Data'!G100))),'Data Summary'!DX106="Yes"),OFFSET('Hygiene Data'!$G$5,0,10*ROW('Hygiene Data'!G100)),NA())</f>
        <v>#N/A</v>
      </c>
      <c r="BJ106" s="99" t="e">
        <f ca="true">+IF(AND(ISNUMBER(OFFSET('Hygiene Data'!$G$7,0,10*ROW('Hygiene Data'!G100))),'Data Summary'!DY106="Yes"),OFFSET('Hygiene Data'!$G$7,0,10*ROW('Hygiene Data'!G100)),NA())</f>
        <v>#N/A</v>
      </c>
      <c r="BK106" s="99" t="e">
        <f ca="true">+IF(AND(ISNUMBER(OFFSET('Hygiene Data'!$G$9,0,10*ROW('Hygiene Data'!G100))),'Data Summary'!DZ106="Yes"),OFFSET('Hygiene Data'!$G$9,0,10*ROW('Hygiene Data'!G100)),NA())</f>
        <v>#N/A</v>
      </c>
      <c r="BL106" s="99" t="e">
        <f ca="true">+IF(AND(ISNUMBER(OFFSET('Hygiene Data'!$H$5,0,10*ROW('Hygiene Data'!H100))),'Data Summary'!EA106="Yes"),OFFSET('Hygiene Data'!$H$5,0,10*ROW('Hygiene Data'!H100)),NA())</f>
        <v>#N/A</v>
      </c>
      <c r="BM106" s="99" t="e">
        <f ca="true">+IF(AND(ISNUMBER(OFFSET('Hygiene Data'!$H$7,0,10*ROW('Hygiene Data'!H100))),'Data Summary'!EB106="Yes"),OFFSET('Hygiene Data'!$H$7,0,10*ROW('Hygiene Data'!H100)),NA())</f>
        <v>#N/A</v>
      </c>
      <c r="BN106" s="99" t="e">
        <f ca="true">+IF(AND(ISNUMBER(OFFSET('Hygiene Data'!$H$9,0,10*ROW('Hygiene Data'!H100))),'Data Summary'!EC106="Yes"),OFFSET('Hygiene Data'!$H$9,0,10*ROW('Hygiene Data'!H100)),NA())</f>
        <v>#N/A</v>
      </c>
      <c r="BO106" s="99" t="e">
        <f ca="true">+IF(AND(ISNUMBER(OFFSET('Hygiene Data'!$I$5,0,10*ROW('Hygiene Data'!I100))),'Data Summary'!ED106="Yes"),OFFSET('Hygiene Data'!$I$5,0,10*ROW('Hygiene Data'!I100)),NA())</f>
        <v>#N/A</v>
      </c>
      <c r="BP106" s="99" t="e">
        <f ca="true">+IF(AND(ISNUMBER(OFFSET('Hygiene Data'!$I$7,0,10*ROW('Hygiene Data'!I100))),'Data Summary'!EE106="Yes"),OFFSET('Hygiene Data'!$I$7,0,10*ROW('Hygiene Data'!I100)),NA())</f>
        <v>#N/A</v>
      </c>
      <c r="BQ106" s="99" t="e">
        <f ca="true">+IF(AND(ISNUMBER(OFFSET('Hygiene Data'!$I$9,0,10*ROW('Hygiene Data'!I100))),'Data Summary'!EF106="Yes"),OFFSET('Hygiene Data'!$I$9,0,10*ROW('Hygiene Data'!I100)),NA())</f>
        <v>#N/A</v>
      </c>
    </row>
    <row xmlns:x14ac="http://schemas.microsoft.com/office/spreadsheetml/2009/9/ac" r="107" x14ac:dyDescent="0.2">
      <c r="A107" s="363" t="e">
        <f ca="true">+RIGHT('Data Summary'!A107,LEN('Data Summary'!A107)-9)</f>
        <v>#VALUE!</v>
      </c>
      <c r="B107" s="38" t="str">
        <f ca="true">+IF(ISTEXT('Data Summary'!B107),'Data Summary'!B107,"")</f>
        <v/>
      </c>
      <c r="C107" s="361" t="e">
        <f ca="true">+VALUE('Data Summary'!C107)</f>
        <v>#VALUE!</v>
      </c>
      <c r="D107" s="97" t="e">
        <f ca="true">+IF(AND(ISNUMBER(OFFSET('Water Data'!$D$4,0,10*ROW('Water Data'!D101))),'Data Summary'!BS107="Yes"),100-OFFSET('Water Data'!$D$4,0,10*ROW('Water Data'!D101)),NA())</f>
        <v>#N/A</v>
      </c>
      <c r="E107" s="97" t="e">
        <f ca="true">+IF(AND(ISNUMBER(OFFSET('Water Data'!$D$6,0,10*ROW('Water Data'!D101))),'Data Summary'!BT107="Yes"),OFFSET('Water Data'!$D$6,0,10*ROW('Water Data'!D101)),NA())</f>
        <v>#N/A</v>
      </c>
      <c r="F107" s="97" t="e">
        <f ca="true">+IF(AND(ISNUMBER(OFFSET('Water Data'!$D$9,0,10*ROW('Water Data'!D101))),'Data Summary'!BU107="Yes"),OFFSET('Water Data'!$D$9,0,10*ROW('Water Data'!D101)),NA())</f>
        <v>#N/A</v>
      </c>
      <c r="G107" s="97" t="e">
        <f ca="true">+IF(AND(ISNUMBER(OFFSET('Water Data'!$E$4,0,10*ROW('Water Data'!E101))),'Data Summary'!BV107="Yes"),100-OFFSET('Water Data'!$E$4,0,10*ROW('Water Data'!E101)),NA())</f>
        <v>#N/A</v>
      </c>
      <c r="H107" s="97" t="e">
        <f ca="true">+IF(AND(ISNUMBER(OFFSET('Water Data'!$E$6,0,10*ROW('Water Data'!E101))),'Data Summary'!BW107="Yes"),OFFSET('Water Data'!$E$6,0,10*ROW('Water Data'!E101)),NA())</f>
        <v>#N/A</v>
      </c>
      <c r="I107" s="97" t="e">
        <f ca="true">+IF(AND(ISNUMBER(OFFSET('Water Data'!$E$9,0,10*ROW('Water Data'!E101))),'Data Summary'!BX107="Yes"),OFFSET('Water Data'!$E$9,0,10*ROW('Water Data'!E101)),NA())</f>
        <v>#N/A</v>
      </c>
      <c r="J107" s="97" t="e">
        <f ca="true">+IF(AND(ISNUMBER(OFFSET('Water Data'!$F$4,0,10*ROW('Water Data'!F101))),'Data Summary'!BY107="Yes"),100-OFFSET('Water Data'!$F$4,0,10*ROW('Water Data'!F101)),NA())</f>
        <v>#N/A</v>
      </c>
      <c r="K107" s="97" t="e">
        <f ca="true">+IF(AND(ISNUMBER(OFFSET('Water Data'!$F$6,0,10*ROW('Water Data'!F101))),'Data Summary'!BZ107="Yes"),OFFSET('Water Data'!$F$6,0,10*ROW('Water Data'!F101)),NA())</f>
        <v>#N/A</v>
      </c>
      <c r="L107" s="97" t="e">
        <f ca="true">+IF(AND(ISNUMBER(OFFSET('Water Data'!$F$9,0,10*ROW('Water Data'!F101))),'Data Summary'!CA107="Yes"),OFFSET('Water Data'!$F$9,0,10*ROW('Water Data'!F101)),NA())</f>
        <v>#N/A</v>
      </c>
      <c r="M107" s="97" t="e">
        <f ca="true">+IF(AND(ISNUMBER(OFFSET('Water Data'!$G$4,0,10*ROW('Water Data'!G101))),'Data Summary'!CB107="Yes"),100-OFFSET('Water Data'!$G$4,0,10*ROW('Water Data'!G101)),NA())</f>
        <v>#N/A</v>
      </c>
      <c r="N107" s="97" t="e">
        <f ca="true">+IF(AND(ISNUMBER(OFFSET('Water Data'!$G$6,0,10*ROW('Water Data'!G101))),'Data Summary'!CC107="Yes"),OFFSET('Water Data'!$G$6,0,10*ROW('Water Data'!G101)),NA())</f>
        <v>#N/A</v>
      </c>
      <c r="O107" s="97" t="e">
        <f ca="true">+IF(AND(ISNUMBER(OFFSET('Water Data'!$G$9,0,10*ROW('Water Data'!G101))),'Data Summary'!CD107="Yes"),OFFSET('Water Data'!$G$9,0,10*ROW('Water Data'!G101)),NA())</f>
        <v>#N/A</v>
      </c>
      <c r="P107" s="97" t="e">
        <f ca="true">+IF(AND(ISNUMBER(OFFSET('Water Data'!$H$4,0,10*ROW('Water Data'!H101))),'Data Summary'!CE107="Yes"),100-OFFSET('Water Data'!$H$4,0,10*ROW('Water Data'!H101)),NA())</f>
        <v>#N/A</v>
      </c>
      <c r="Q107" s="97" t="e">
        <f ca="true">+IF(AND(ISNUMBER(OFFSET('Water Data'!$H$6,0,10*ROW('Water Data'!H101))),'Data Summary'!CF107="Yes"),OFFSET('Water Data'!$H$6,0,10*ROW('Water Data'!H101)),NA())</f>
        <v>#N/A</v>
      </c>
      <c r="R107" s="97" t="e">
        <f ca="true">+IF(AND(ISNUMBER(OFFSET('Water Data'!$H$9,0,10*ROW('Water Data'!H101))),'Data Summary'!CG107="Yes"),OFFSET('Water Data'!$H$9,0,10*ROW('Water Data'!H101)),NA())</f>
        <v>#N/A</v>
      </c>
      <c r="S107" s="97" t="e">
        <f ca="true">+IF(AND(ISNUMBER(OFFSET('Water Data'!$I$4,0,10*ROW('Water Data'!I101))),'Data Summary'!CH107="Yes"),100-OFFSET('Water Data'!$I$4,0,10*ROW('Water Data'!I101)),NA())</f>
        <v>#N/A</v>
      </c>
      <c r="T107" s="97" t="e">
        <f ca="true">+IF(AND(ISNUMBER(OFFSET('Water Data'!$I$6,0,10*ROW('Water Data'!I101))),'Data Summary'!CI107="Yes"),OFFSET('Water Data'!$I$6,0,10*ROW('Water Data'!I101)),NA())</f>
        <v>#N/A</v>
      </c>
      <c r="U107" s="97" t="e">
        <f ca="true">+IF(AND(ISNUMBER(OFFSET('Water Data'!$I$9,0,10*ROW('Water Data'!I101))),'Data Summary'!CJ107="Yes"),OFFSET('Water Data'!$I$9,0,10*ROW('Water Data'!I101)),NA())</f>
        <v>#N/A</v>
      </c>
      <c r="V107" s="98" t="e">
        <f ca="true">+IF(AND(ISNUMBER(OFFSET('Sanitation Data'!$D$4,0,10*ROW('Sanitation Data'!D101))),'Data Summary'!CK107="Yes"),100-OFFSET('Sanitation Data'!$D$4,0,10*ROW('Sanitation Data'!D101)),NA())</f>
        <v>#N/A</v>
      </c>
      <c r="W107" s="98" t="e">
        <f ca="true">+IF(AND(ISNUMBER(OFFSET('Sanitation Data'!$D$6,0,10*ROW('Sanitation Data'!D101))),'Data Summary'!CL107="Yes"),OFFSET('Sanitation Data'!$D$6,0,10*ROW('Sanitation Data'!D101)),NA())</f>
        <v>#N/A</v>
      </c>
      <c r="X107" s="98" t="e">
        <f ca="true">+IF(AND(ISNUMBER(OFFSET('Sanitation Data'!$D$10,0,10*ROW('Sanitation Data'!D101))),'Data Summary'!CM107="Yes"),OFFSET('Sanitation Data'!$D$10,0,10*ROW('Sanitation Data'!D101)),NA())</f>
        <v>#N/A</v>
      </c>
      <c r="Y107" s="98" t="e">
        <f ca="true">+IF(AND(ISNUMBER(OFFSET('Sanitation Data'!$D$11,0,10*ROW('Sanitation Data'!D101))),'Data Summary'!CN107="Yes"),OFFSET('Sanitation Data'!$D$11,0,10*ROW('Sanitation Data'!D101)),NA())</f>
        <v>#N/A</v>
      </c>
      <c r="Z107" s="98" t="e">
        <f ca="true">+IF(AND(ISNUMBER(OFFSET('Sanitation Data'!$D$12,0,10*ROW('Sanitation Data'!D101))),'Data Summary'!CO107="Yes"),OFFSET('Sanitation Data'!$D$12,0,10*ROW('Sanitation Data'!D101)),NA())</f>
        <v>#N/A</v>
      </c>
      <c r="AA107" s="98" t="e">
        <f ca="true">+IF(AND(ISNUMBER(OFFSET('Sanitation Data'!$E$4,0,10*ROW('Sanitation Data'!E101))),'Data Summary'!CP107="Yes"),100-OFFSET('Sanitation Data'!$E$4,0,10*ROW('Sanitation Data'!E101)),NA())</f>
        <v>#N/A</v>
      </c>
      <c r="AB107" s="98" t="e">
        <f ca="true">+IF(AND(ISNUMBER(OFFSET('Sanitation Data'!$E$6,0,10*ROW('Sanitation Data'!E101))),'Data Summary'!CQ107="Yes"),OFFSET('Sanitation Data'!$E$6,0,10*ROW('Sanitation Data'!E101)),NA())</f>
        <v>#N/A</v>
      </c>
      <c r="AC107" s="98" t="e">
        <f ca="true">+IF(AND(ISNUMBER(OFFSET('Sanitation Data'!$E$10,0,10*ROW('Sanitation Data'!E101))),'Data Summary'!CR107="Yes"),OFFSET('Sanitation Data'!$E$10,0,10*ROW('Sanitation Data'!E101)),NA())</f>
        <v>#N/A</v>
      </c>
      <c r="AD107" s="98" t="e">
        <f ca="true">+IF(AND(ISNUMBER(OFFSET('Sanitation Data'!$E$11,0,10*ROW('Sanitation Data'!E101))),'Data Summary'!CS107="Yes"),OFFSET('Sanitation Data'!$E$11,0,10*ROW('Sanitation Data'!E101)),NA())</f>
        <v>#N/A</v>
      </c>
      <c r="AE107" s="98" t="e">
        <f ca="true">+IF(AND(ISNUMBER(OFFSET('Sanitation Data'!$E$12,0,10*ROW('Sanitation Data'!E101))),'Data Summary'!CT107="Yes"),OFFSET('Sanitation Data'!$E$12,0,10*ROW('Sanitation Data'!E101)),NA())</f>
        <v>#N/A</v>
      </c>
      <c r="AF107" s="98" t="e">
        <f ca="true">+IF(AND(ISNUMBER(OFFSET('Sanitation Data'!$F$4,0,10*ROW('Sanitation Data'!F101))),'Data Summary'!CU107="Yes"),100-OFFSET('Sanitation Data'!$F$4,0,10*ROW('Sanitation Data'!F101)),NA())</f>
        <v>#N/A</v>
      </c>
      <c r="AG107" s="98" t="e">
        <f ca="true">+IF(AND(ISNUMBER(OFFSET('Sanitation Data'!$F$6,0,10*ROW('Sanitation Data'!F101))),'Data Summary'!CV107="Yes"),OFFSET('Sanitation Data'!$F$6,0,10*ROW('Sanitation Data'!F101)),NA())</f>
        <v>#N/A</v>
      </c>
      <c r="AH107" s="98" t="e">
        <f ca="true">+IF(AND(ISNUMBER(OFFSET('Sanitation Data'!$F$10,0,10*ROW('Sanitation Data'!F101))),'Data Summary'!CW107="Yes"),OFFSET('Sanitation Data'!$F$10,0,10*ROW('Sanitation Data'!F101)),NA())</f>
        <v>#N/A</v>
      </c>
      <c r="AI107" s="98" t="e">
        <f ca="true">+IF(AND(ISNUMBER(OFFSET('Sanitation Data'!$F$11,0,10*ROW('Sanitation Data'!F101))),'Data Summary'!CX107="Yes"),OFFSET('Sanitation Data'!$F$11,0,10*ROW('Sanitation Data'!F101)),NA())</f>
        <v>#N/A</v>
      </c>
      <c r="AJ107" s="98" t="e">
        <f ca="true">+IF(AND(ISNUMBER(OFFSET('Sanitation Data'!$F$12,0,10*ROW('Sanitation Data'!F101))),'Data Summary'!CY107="Yes"),OFFSET('Sanitation Data'!$F$12,0,10*ROW('Sanitation Data'!F101)),NA())</f>
        <v>#N/A</v>
      </c>
      <c r="AK107" s="98" t="e">
        <f ca="true">+IF(AND(ISNUMBER(OFFSET('Sanitation Data'!$G$4,0,10*ROW('Sanitation Data'!G101))),'Data Summary'!CZ107="Yes"),100-OFFSET('Sanitation Data'!$G$4,0,10*ROW('Sanitation Data'!G101)),NA())</f>
        <v>#N/A</v>
      </c>
      <c r="AL107" s="98" t="e">
        <f ca="true">+IF(AND(ISNUMBER(OFFSET('Sanitation Data'!$G$6,0,10*ROW('Sanitation Data'!G101))),'Data Summary'!DA107="Yes"),OFFSET('Sanitation Data'!$G$6,0,10*ROW('Sanitation Data'!G101)),NA())</f>
        <v>#N/A</v>
      </c>
      <c r="AM107" s="98" t="e">
        <f ca="true">+IF(AND(ISNUMBER(OFFSET('Sanitation Data'!$G$10,0,10*ROW('Sanitation Data'!G101))),'Data Summary'!DB107="Yes"),OFFSET('Sanitation Data'!$G$10,0,10*ROW('Sanitation Data'!G101)),NA())</f>
        <v>#N/A</v>
      </c>
      <c r="AN107" s="98" t="e">
        <f ca="true">+IF(AND(ISNUMBER(OFFSET('Sanitation Data'!$G$11,0,10*ROW('Sanitation Data'!G101))),'Data Summary'!DC107="Yes"),OFFSET('Sanitation Data'!$G$11,0,10*ROW('Sanitation Data'!G101)),NA())</f>
        <v>#N/A</v>
      </c>
      <c r="AO107" s="98" t="e">
        <f ca="true">+IF(AND(ISNUMBER(OFFSET('Sanitation Data'!$G$12,0,10*ROW('Sanitation Data'!G101))),'Data Summary'!DD107="Yes"),OFFSET('Sanitation Data'!$G$12,0,10*ROW('Sanitation Data'!G101)),NA())</f>
        <v>#N/A</v>
      </c>
      <c r="AP107" s="98" t="e">
        <f ca="true">+IF(AND(ISNUMBER(OFFSET('Sanitation Data'!$H$4,0,10*ROW('Sanitation Data'!H101))),'Data Summary'!DE107="Yes"),100-OFFSET('Sanitation Data'!$H$4,0,10*ROW('Sanitation Data'!H101)),NA())</f>
        <v>#N/A</v>
      </c>
      <c r="AQ107" s="98" t="e">
        <f ca="true">+IF(AND(ISNUMBER(OFFSET('Sanitation Data'!$H$6,0,10*ROW('Sanitation Data'!H101))),'Data Summary'!DF107="Yes"),OFFSET('Sanitation Data'!$H$6,0,10*ROW('Sanitation Data'!H101)),NA())</f>
        <v>#N/A</v>
      </c>
      <c r="AR107" s="98" t="e">
        <f ca="true">+IF(AND(ISNUMBER(OFFSET('Sanitation Data'!$H$10,0,10*ROW('Sanitation Data'!H101))),'Data Summary'!DG107="Yes"),OFFSET('Sanitation Data'!$H$10,0,10*ROW('Sanitation Data'!H101)),NA())</f>
        <v>#N/A</v>
      </c>
      <c r="AS107" s="98" t="e">
        <f ca="true">+IF(AND(ISNUMBER(OFFSET('Sanitation Data'!$H$11,0,10*ROW('Sanitation Data'!H101))),'Data Summary'!DH107="Yes"),OFFSET('Sanitation Data'!$H$11,0,10*ROW('Sanitation Data'!H101)),NA())</f>
        <v>#N/A</v>
      </c>
      <c r="AT107" s="98" t="e">
        <f ca="true">+IF(AND(ISNUMBER(OFFSET('Sanitation Data'!$H$12,0,10*ROW('Sanitation Data'!H101))),'Data Summary'!DI107="Yes"),OFFSET('Sanitation Data'!$H$12,0,10*ROW('Sanitation Data'!H101)),NA())</f>
        <v>#N/A</v>
      </c>
      <c r="AU107" s="98" t="e">
        <f ca="true">+IF(AND(ISNUMBER(OFFSET('Sanitation Data'!$I$4,0,10*ROW('Sanitation Data'!I101))),'Data Summary'!DJ107="Yes"),100-OFFSET('Sanitation Data'!$I$4,0,10*ROW('Sanitation Data'!I101)),NA())</f>
        <v>#N/A</v>
      </c>
      <c r="AV107" s="98" t="e">
        <f ca="true">+IF(AND(ISNUMBER(OFFSET('Sanitation Data'!$I$6,0,10*ROW('Sanitation Data'!I101))),'Data Summary'!DK107="Yes"),OFFSET('Sanitation Data'!$I$6,0,10*ROW('Sanitation Data'!I101)),NA())</f>
        <v>#N/A</v>
      </c>
      <c r="AW107" s="98" t="e">
        <f ca="true">+IF(AND(ISNUMBER(OFFSET('Sanitation Data'!$I$10,0,10*ROW('Sanitation Data'!I101))),'Data Summary'!DL107="Yes"),OFFSET('Sanitation Data'!$I$10,0,10*ROW('Sanitation Data'!I101)),NA())</f>
        <v>#N/A</v>
      </c>
      <c r="AX107" s="98" t="e">
        <f ca="true">+IF(AND(ISNUMBER(OFFSET('Sanitation Data'!$I$11,0,10*ROW('Sanitation Data'!I101))),'Data Summary'!DM107="Yes"),OFFSET('Sanitation Data'!$I$11,0,10*ROW('Sanitation Data'!I101)),NA())</f>
        <v>#N/A</v>
      </c>
      <c r="AY107" s="98" t="e">
        <f ca="true">+IF(AND(ISNUMBER(OFFSET('Sanitation Data'!$I$12,0,10*ROW('Sanitation Data'!I101))),'Data Summary'!DN107="Yes"),OFFSET('Sanitation Data'!$I$12,0,10*ROW('Sanitation Data'!I101)),NA())</f>
        <v>#N/A</v>
      </c>
      <c r="AZ107" s="99" t="e">
        <f ca="true">+IF(AND(ISNUMBER(OFFSET('Hygiene Data'!$D$5,0,10*ROW('Hygiene Data'!D101))),'Data Summary'!DO107="Yes"),OFFSET('Hygiene Data'!$D$5,0,10*ROW('Hygiene Data'!D101)),NA())</f>
        <v>#N/A</v>
      </c>
      <c r="BA107" s="99" t="e">
        <f ca="true">+IF(AND(ISNUMBER(OFFSET('Hygiene Data'!$D$7,0,10*ROW('Hygiene Data'!D101))),'Data Summary'!DP107="Yes"),OFFSET('Hygiene Data'!$D$7,0,10*ROW('Hygiene Data'!D101)),NA())</f>
        <v>#N/A</v>
      </c>
      <c r="BB107" s="99" t="e">
        <f ca="true">+IF(AND(ISNUMBER(OFFSET('Hygiene Data'!$D$9,0,10*ROW('Hygiene Data'!D101))),'Data Summary'!DQ107="Yes"),OFFSET('Hygiene Data'!$D$9,0,10*ROW('Hygiene Data'!D101)),NA())</f>
        <v>#N/A</v>
      </c>
      <c r="BC107" s="99" t="e">
        <f ca="true">+IF(AND(ISNUMBER(OFFSET('Hygiene Data'!$E$5,0,10*ROW('Hygiene Data'!E101))),'Data Summary'!DR107="Yes"),OFFSET('Hygiene Data'!$E$5,0,10*ROW('Hygiene Data'!E101)),NA())</f>
        <v>#N/A</v>
      </c>
      <c r="BD107" s="99" t="e">
        <f ca="true">+IF(AND(ISNUMBER(OFFSET('Hygiene Data'!$E$7,0,10*ROW('Hygiene Data'!E101))),'Data Summary'!DS107="Yes"),OFFSET('Hygiene Data'!$E$7,0,10*ROW('Hygiene Data'!E101)),NA())</f>
        <v>#N/A</v>
      </c>
      <c r="BE107" s="99" t="e">
        <f ca="true">+IF(AND(ISNUMBER(OFFSET('Hygiene Data'!$E$9,0,10*ROW('Hygiene Data'!E101))),'Data Summary'!DT107="Yes"),OFFSET('Hygiene Data'!$E$9,0,10*ROW('Hygiene Data'!E101)),NA())</f>
        <v>#N/A</v>
      </c>
      <c r="BF107" s="99" t="e">
        <f ca="true">+IF(AND(ISNUMBER(OFFSET('Hygiene Data'!$F$5,0,10*ROW('Hygiene Data'!F101))),'Data Summary'!DU107="Yes"),OFFSET('Hygiene Data'!$F$5,0,10*ROW('Hygiene Data'!F101)),NA())</f>
        <v>#N/A</v>
      </c>
      <c r="BG107" s="99" t="e">
        <f ca="true">+IF(AND(ISNUMBER(OFFSET('Hygiene Data'!$F$7,0,10*ROW('Hygiene Data'!F101))),'Data Summary'!DV107="Yes"),OFFSET('Hygiene Data'!$F$7,0,10*ROW('Hygiene Data'!F101)),NA())</f>
        <v>#N/A</v>
      </c>
      <c r="BH107" s="99" t="e">
        <f ca="true">+IF(AND(ISNUMBER(OFFSET('Hygiene Data'!$F$9,0,10*ROW('Hygiene Data'!F101))),'Data Summary'!DW107="Yes"),OFFSET('Hygiene Data'!$F$9,0,10*ROW('Hygiene Data'!F101)),NA())</f>
        <v>#N/A</v>
      </c>
      <c r="BI107" s="99" t="e">
        <f ca="true">+IF(AND(ISNUMBER(OFFSET('Hygiene Data'!$G$5,0,10*ROW('Hygiene Data'!G101))),'Data Summary'!DX107="Yes"),OFFSET('Hygiene Data'!$G$5,0,10*ROW('Hygiene Data'!G101)),NA())</f>
        <v>#N/A</v>
      </c>
      <c r="BJ107" s="99" t="e">
        <f ca="true">+IF(AND(ISNUMBER(OFFSET('Hygiene Data'!$G$7,0,10*ROW('Hygiene Data'!G101))),'Data Summary'!DY107="Yes"),OFFSET('Hygiene Data'!$G$7,0,10*ROW('Hygiene Data'!G101)),NA())</f>
        <v>#N/A</v>
      </c>
      <c r="BK107" s="99" t="e">
        <f ca="true">+IF(AND(ISNUMBER(OFFSET('Hygiene Data'!$G$9,0,10*ROW('Hygiene Data'!G101))),'Data Summary'!DZ107="Yes"),OFFSET('Hygiene Data'!$G$9,0,10*ROW('Hygiene Data'!G101)),NA())</f>
        <v>#N/A</v>
      </c>
      <c r="BL107" s="99" t="e">
        <f ca="true">+IF(AND(ISNUMBER(OFFSET('Hygiene Data'!$H$5,0,10*ROW('Hygiene Data'!H101))),'Data Summary'!EA107="Yes"),OFFSET('Hygiene Data'!$H$5,0,10*ROW('Hygiene Data'!H101)),NA())</f>
        <v>#N/A</v>
      </c>
      <c r="BM107" s="99" t="e">
        <f ca="true">+IF(AND(ISNUMBER(OFFSET('Hygiene Data'!$H$7,0,10*ROW('Hygiene Data'!H101))),'Data Summary'!EB107="Yes"),OFFSET('Hygiene Data'!$H$7,0,10*ROW('Hygiene Data'!H101)),NA())</f>
        <v>#N/A</v>
      </c>
      <c r="BN107" s="99" t="e">
        <f ca="true">+IF(AND(ISNUMBER(OFFSET('Hygiene Data'!$H$9,0,10*ROW('Hygiene Data'!H101))),'Data Summary'!EC107="Yes"),OFFSET('Hygiene Data'!$H$9,0,10*ROW('Hygiene Data'!H101)),NA())</f>
        <v>#N/A</v>
      </c>
      <c r="BO107" s="99" t="e">
        <f ca="true">+IF(AND(ISNUMBER(OFFSET('Hygiene Data'!$I$5,0,10*ROW('Hygiene Data'!I101))),'Data Summary'!ED107="Yes"),OFFSET('Hygiene Data'!$I$5,0,10*ROW('Hygiene Data'!I101)),NA())</f>
        <v>#N/A</v>
      </c>
      <c r="BP107" s="99" t="e">
        <f ca="true">+IF(AND(ISNUMBER(OFFSET('Hygiene Data'!$I$7,0,10*ROW('Hygiene Data'!I101))),'Data Summary'!EE107="Yes"),OFFSET('Hygiene Data'!$I$7,0,10*ROW('Hygiene Data'!I101)),NA())</f>
        <v>#N/A</v>
      </c>
      <c r="BQ107" s="99" t="e">
        <f ca="true">+IF(AND(ISNUMBER(OFFSET('Hygiene Data'!$I$9,0,10*ROW('Hygiene Data'!I101))),'Data Summary'!EF107="Yes"),OFFSET('Hygiene Data'!$I$9,0,10*ROW('Hygiene Data'!I101)),NA())</f>
        <v>#N/A</v>
      </c>
    </row>
    <row xmlns:x14ac="http://schemas.microsoft.com/office/spreadsheetml/2009/9/ac" r="108" x14ac:dyDescent="0.2">
      <c r="A108" s="363" t="e">
        <f ca="true">+RIGHT('Data Summary'!A108,LEN('Data Summary'!A108)-9)</f>
        <v>#VALUE!</v>
      </c>
      <c r="B108" s="38" t="str">
        <f ca="true">+IF(ISTEXT('Data Summary'!B108),'Data Summary'!B108,"")</f>
        <v/>
      </c>
      <c r="C108" s="361" t="e">
        <f ca="true">+VALUE('Data Summary'!C108)</f>
        <v>#VALUE!</v>
      </c>
      <c r="D108" s="97" t="e">
        <f ca="true">+IF(AND(ISNUMBER(OFFSET('Water Data'!$D$4,0,10*ROW('Water Data'!D102))),'Data Summary'!BS108="Yes"),100-OFFSET('Water Data'!$D$4,0,10*ROW('Water Data'!D102)),NA())</f>
        <v>#N/A</v>
      </c>
      <c r="E108" s="97" t="e">
        <f ca="true">+IF(AND(ISNUMBER(OFFSET('Water Data'!$D$6,0,10*ROW('Water Data'!D102))),'Data Summary'!BT108="Yes"),OFFSET('Water Data'!$D$6,0,10*ROW('Water Data'!D102)),NA())</f>
        <v>#N/A</v>
      </c>
      <c r="F108" s="97" t="e">
        <f ca="true">+IF(AND(ISNUMBER(OFFSET('Water Data'!$D$9,0,10*ROW('Water Data'!D102))),'Data Summary'!BU108="Yes"),OFFSET('Water Data'!$D$9,0,10*ROW('Water Data'!D102)),NA())</f>
        <v>#N/A</v>
      </c>
      <c r="G108" s="97" t="e">
        <f ca="true">+IF(AND(ISNUMBER(OFFSET('Water Data'!$E$4,0,10*ROW('Water Data'!E102))),'Data Summary'!BV108="Yes"),100-OFFSET('Water Data'!$E$4,0,10*ROW('Water Data'!E102)),NA())</f>
        <v>#N/A</v>
      </c>
      <c r="H108" s="97" t="e">
        <f ca="true">+IF(AND(ISNUMBER(OFFSET('Water Data'!$E$6,0,10*ROW('Water Data'!E102))),'Data Summary'!BW108="Yes"),OFFSET('Water Data'!$E$6,0,10*ROW('Water Data'!E102)),NA())</f>
        <v>#N/A</v>
      </c>
      <c r="I108" s="97" t="e">
        <f ca="true">+IF(AND(ISNUMBER(OFFSET('Water Data'!$E$9,0,10*ROW('Water Data'!E102))),'Data Summary'!BX108="Yes"),OFFSET('Water Data'!$E$9,0,10*ROW('Water Data'!E102)),NA())</f>
        <v>#N/A</v>
      </c>
      <c r="J108" s="97" t="e">
        <f ca="true">+IF(AND(ISNUMBER(OFFSET('Water Data'!$F$4,0,10*ROW('Water Data'!F102))),'Data Summary'!BY108="Yes"),100-OFFSET('Water Data'!$F$4,0,10*ROW('Water Data'!F102)),NA())</f>
        <v>#N/A</v>
      </c>
      <c r="K108" s="97" t="e">
        <f ca="true">+IF(AND(ISNUMBER(OFFSET('Water Data'!$F$6,0,10*ROW('Water Data'!F102))),'Data Summary'!BZ108="Yes"),OFFSET('Water Data'!$F$6,0,10*ROW('Water Data'!F102)),NA())</f>
        <v>#N/A</v>
      </c>
      <c r="L108" s="97" t="e">
        <f ca="true">+IF(AND(ISNUMBER(OFFSET('Water Data'!$F$9,0,10*ROW('Water Data'!F102))),'Data Summary'!CA108="Yes"),OFFSET('Water Data'!$F$9,0,10*ROW('Water Data'!F102)),NA())</f>
        <v>#N/A</v>
      </c>
      <c r="M108" s="97" t="e">
        <f ca="true">+IF(AND(ISNUMBER(OFFSET('Water Data'!$G$4,0,10*ROW('Water Data'!G102))),'Data Summary'!CB108="Yes"),100-OFFSET('Water Data'!$G$4,0,10*ROW('Water Data'!G102)),NA())</f>
        <v>#N/A</v>
      </c>
      <c r="N108" s="97" t="e">
        <f ca="true">+IF(AND(ISNUMBER(OFFSET('Water Data'!$G$6,0,10*ROW('Water Data'!G102))),'Data Summary'!CC108="Yes"),OFFSET('Water Data'!$G$6,0,10*ROW('Water Data'!G102)),NA())</f>
        <v>#N/A</v>
      </c>
      <c r="O108" s="97" t="e">
        <f ca="true">+IF(AND(ISNUMBER(OFFSET('Water Data'!$G$9,0,10*ROW('Water Data'!G102))),'Data Summary'!CD108="Yes"),OFFSET('Water Data'!$G$9,0,10*ROW('Water Data'!G102)),NA())</f>
        <v>#N/A</v>
      </c>
      <c r="P108" s="97" t="e">
        <f ca="true">+IF(AND(ISNUMBER(OFFSET('Water Data'!$H$4,0,10*ROW('Water Data'!H102))),'Data Summary'!CE108="Yes"),100-OFFSET('Water Data'!$H$4,0,10*ROW('Water Data'!H102)),NA())</f>
        <v>#N/A</v>
      </c>
      <c r="Q108" s="97" t="e">
        <f ca="true">+IF(AND(ISNUMBER(OFFSET('Water Data'!$H$6,0,10*ROW('Water Data'!H102))),'Data Summary'!CF108="Yes"),OFFSET('Water Data'!$H$6,0,10*ROW('Water Data'!H102)),NA())</f>
        <v>#N/A</v>
      </c>
      <c r="R108" s="97" t="e">
        <f ca="true">+IF(AND(ISNUMBER(OFFSET('Water Data'!$H$9,0,10*ROW('Water Data'!H102))),'Data Summary'!CG108="Yes"),OFFSET('Water Data'!$H$9,0,10*ROW('Water Data'!H102)),NA())</f>
        <v>#N/A</v>
      </c>
      <c r="S108" s="97" t="e">
        <f ca="true">+IF(AND(ISNUMBER(OFFSET('Water Data'!$I$4,0,10*ROW('Water Data'!I102))),'Data Summary'!CH108="Yes"),100-OFFSET('Water Data'!$I$4,0,10*ROW('Water Data'!I102)),NA())</f>
        <v>#N/A</v>
      </c>
      <c r="T108" s="97" t="e">
        <f ca="true">+IF(AND(ISNUMBER(OFFSET('Water Data'!$I$6,0,10*ROW('Water Data'!I102))),'Data Summary'!CI108="Yes"),OFFSET('Water Data'!$I$6,0,10*ROW('Water Data'!I102)),NA())</f>
        <v>#N/A</v>
      </c>
      <c r="U108" s="97" t="e">
        <f ca="true">+IF(AND(ISNUMBER(OFFSET('Water Data'!$I$9,0,10*ROW('Water Data'!I102))),'Data Summary'!CJ108="Yes"),OFFSET('Water Data'!$I$9,0,10*ROW('Water Data'!I102)),NA())</f>
        <v>#N/A</v>
      </c>
      <c r="V108" s="98" t="e">
        <f ca="true">+IF(AND(ISNUMBER(OFFSET('Sanitation Data'!$D$4,0,10*ROW('Sanitation Data'!D102))),'Data Summary'!CK108="Yes"),100-OFFSET('Sanitation Data'!$D$4,0,10*ROW('Sanitation Data'!D102)),NA())</f>
        <v>#N/A</v>
      </c>
      <c r="W108" s="98" t="e">
        <f ca="true">+IF(AND(ISNUMBER(OFFSET('Sanitation Data'!$D$6,0,10*ROW('Sanitation Data'!D102))),'Data Summary'!CL108="Yes"),OFFSET('Sanitation Data'!$D$6,0,10*ROW('Sanitation Data'!D102)),NA())</f>
        <v>#N/A</v>
      </c>
      <c r="X108" s="98" t="e">
        <f ca="true">+IF(AND(ISNUMBER(OFFSET('Sanitation Data'!$D$10,0,10*ROW('Sanitation Data'!D102))),'Data Summary'!CM108="Yes"),OFFSET('Sanitation Data'!$D$10,0,10*ROW('Sanitation Data'!D102)),NA())</f>
        <v>#N/A</v>
      </c>
      <c r="Y108" s="98" t="e">
        <f ca="true">+IF(AND(ISNUMBER(OFFSET('Sanitation Data'!$D$11,0,10*ROW('Sanitation Data'!D102))),'Data Summary'!CN108="Yes"),OFFSET('Sanitation Data'!$D$11,0,10*ROW('Sanitation Data'!D102)),NA())</f>
        <v>#N/A</v>
      </c>
      <c r="Z108" s="98" t="e">
        <f ca="true">+IF(AND(ISNUMBER(OFFSET('Sanitation Data'!$D$12,0,10*ROW('Sanitation Data'!D102))),'Data Summary'!CO108="Yes"),OFFSET('Sanitation Data'!$D$12,0,10*ROW('Sanitation Data'!D102)),NA())</f>
        <v>#N/A</v>
      </c>
      <c r="AA108" s="98" t="e">
        <f ca="true">+IF(AND(ISNUMBER(OFFSET('Sanitation Data'!$E$4,0,10*ROW('Sanitation Data'!E102))),'Data Summary'!CP108="Yes"),100-OFFSET('Sanitation Data'!$E$4,0,10*ROW('Sanitation Data'!E102)),NA())</f>
        <v>#N/A</v>
      </c>
      <c r="AB108" s="98" t="e">
        <f ca="true">+IF(AND(ISNUMBER(OFFSET('Sanitation Data'!$E$6,0,10*ROW('Sanitation Data'!E102))),'Data Summary'!CQ108="Yes"),OFFSET('Sanitation Data'!$E$6,0,10*ROW('Sanitation Data'!E102)),NA())</f>
        <v>#N/A</v>
      </c>
      <c r="AC108" s="98" t="e">
        <f ca="true">+IF(AND(ISNUMBER(OFFSET('Sanitation Data'!$E$10,0,10*ROW('Sanitation Data'!E102))),'Data Summary'!CR108="Yes"),OFFSET('Sanitation Data'!$E$10,0,10*ROW('Sanitation Data'!E102)),NA())</f>
        <v>#N/A</v>
      </c>
      <c r="AD108" s="98" t="e">
        <f ca="true">+IF(AND(ISNUMBER(OFFSET('Sanitation Data'!$E$11,0,10*ROW('Sanitation Data'!E102))),'Data Summary'!CS108="Yes"),OFFSET('Sanitation Data'!$E$11,0,10*ROW('Sanitation Data'!E102)),NA())</f>
        <v>#N/A</v>
      </c>
      <c r="AE108" s="98" t="e">
        <f ca="true">+IF(AND(ISNUMBER(OFFSET('Sanitation Data'!$E$12,0,10*ROW('Sanitation Data'!E102))),'Data Summary'!CT108="Yes"),OFFSET('Sanitation Data'!$E$12,0,10*ROW('Sanitation Data'!E102)),NA())</f>
        <v>#N/A</v>
      </c>
      <c r="AF108" s="98" t="e">
        <f ca="true">+IF(AND(ISNUMBER(OFFSET('Sanitation Data'!$F$4,0,10*ROW('Sanitation Data'!F102))),'Data Summary'!CU108="Yes"),100-OFFSET('Sanitation Data'!$F$4,0,10*ROW('Sanitation Data'!F102)),NA())</f>
        <v>#N/A</v>
      </c>
      <c r="AG108" s="98" t="e">
        <f ca="true">+IF(AND(ISNUMBER(OFFSET('Sanitation Data'!$F$6,0,10*ROW('Sanitation Data'!F102))),'Data Summary'!CV108="Yes"),OFFSET('Sanitation Data'!$F$6,0,10*ROW('Sanitation Data'!F102)),NA())</f>
        <v>#N/A</v>
      </c>
      <c r="AH108" s="98" t="e">
        <f ca="true">+IF(AND(ISNUMBER(OFFSET('Sanitation Data'!$F$10,0,10*ROW('Sanitation Data'!F102))),'Data Summary'!CW108="Yes"),OFFSET('Sanitation Data'!$F$10,0,10*ROW('Sanitation Data'!F102)),NA())</f>
        <v>#N/A</v>
      </c>
      <c r="AI108" s="98" t="e">
        <f ca="true">+IF(AND(ISNUMBER(OFFSET('Sanitation Data'!$F$11,0,10*ROW('Sanitation Data'!F102))),'Data Summary'!CX108="Yes"),OFFSET('Sanitation Data'!$F$11,0,10*ROW('Sanitation Data'!F102)),NA())</f>
        <v>#N/A</v>
      </c>
      <c r="AJ108" s="98" t="e">
        <f ca="true">+IF(AND(ISNUMBER(OFFSET('Sanitation Data'!$F$12,0,10*ROW('Sanitation Data'!F102))),'Data Summary'!CY108="Yes"),OFFSET('Sanitation Data'!$F$12,0,10*ROW('Sanitation Data'!F102)),NA())</f>
        <v>#N/A</v>
      </c>
      <c r="AK108" s="98" t="e">
        <f ca="true">+IF(AND(ISNUMBER(OFFSET('Sanitation Data'!$G$4,0,10*ROW('Sanitation Data'!G102))),'Data Summary'!CZ108="Yes"),100-OFFSET('Sanitation Data'!$G$4,0,10*ROW('Sanitation Data'!G102)),NA())</f>
        <v>#N/A</v>
      </c>
      <c r="AL108" s="98" t="e">
        <f ca="true">+IF(AND(ISNUMBER(OFFSET('Sanitation Data'!$G$6,0,10*ROW('Sanitation Data'!G102))),'Data Summary'!DA108="Yes"),OFFSET('Sanitation Data'!$G$6,0,10*ROW('Sanitation Data'!G102)),NA())</f>
        <v>#N/A</v>
      </c>
      <c r="AM108" s="98" t="e">
        <f ca="true">+IF(AND(ISNUMBER(OFFSET('Sanitation Data'!$G$10,0,10*ROW('Sanitation Data'!G102))),'Data Summary'!DB108="Yes"),OFFSET('Sanitation Data'!$G$10,0,10*ROW('Sanitation Data'!G102)),NA())</f>
        <v>#N/A</v>
      </c>
      <c r="AN108" s="98" t="e">
        <f ca="true">+IF(AND(ISNUMBER(OFFSET('Sanitation Data'!$G$11,0,10*ROW('Sanitation Data'!G102))),'Data Summary'!DC108="Yes"),OFFSET('Sanitation Data'!$G$11,0,10*ROW('Sanitation Data'!G102)),NA())</f>
        <v>#N/A</v>
      </c>
      <c r="AO108" s="98" t="e">
        <f ca="true">+IF(AND(ISNUMBER(OFFSET('Sanitation Data'!$G$12,0,10*ROW('Sanitation Data'!G102))),'Data Summary'!DD108="Yes"),OFFSET('Sanitation Data'!$G$12,0,10*ROW('Sanitation Data'!G102)),NA())</f>
        <v>#N/A</v>
      </c>
      <c r="AP108" s="98" t="e">
        <f ca="true">+IF(AND(ISNUMBER(OFFSET('Sanitation Data'!$H$4,0,10*ROW('Sanitation Data'!H102))),'Data Summary'!DE108="Yes"),100-OFFSET('Sanitation Data'!$H$4,0,10*ROW('Sanitation Data'!H102)),NA())</f>
        <v>#N/A</v>
      </c>
      <c r="AQ108" s="98" t="e">
        <f ca="true">+IF(AND(ISNUMBER(OFFSET('Sanitation Data'!$H$6,0,10*ROW('Sanitation Data'!H102))),'Data Summary'!DF108="Yes"),OFFSET('Sanitation Data'!$H$6,0,10*ROW('Sanitation Data'!H102)),NA())</f>
        <v>#N/A</v>
      </c>
      <c r="AR108" s="98" t="e">
        <f ca="true">+IF(AND(ISNUMBER(OFFSET('Sanitation Data'!$H$10,0,10*ROW('Sanitation Data'!H102))),'Data Summary'!DG108="Yes"),OFFSET('Sanitation Data'!$H$10,0,10*ROW('Sanitation Data'!H102)),NA())</f>
        <v>#N/A</v>
      </c>
      <c r="AS108" s="98" t="e">
        <f ca="true">+IF(AND(ISNUMBER(OFFSET('Sanitation Data'!$H$11,0,10*ROW('Sanitation Data'!H102))),'Data Summary'!DH108="Yes"),OFFSET('Sanitation Data'!$H$11,0,10*ROW('Sanitation Data'!H102)),NA())</f>
        <v>#N/A</v>
      </c>
      <c r="AT108" s="98" t="e">
        <f ca="true">+IF(AND(ISNUMBER(OFFSET('Sanitation Data'!$H$12,0,10*ROW('Sanitation Data'!H102))),'Data Summary'!DI108="Yes"),OFFSET('Sanitation Data'!$H$12,0,10*ROW('Sanitation Data'!H102)),NA())</f>
        <v>#N/A</v>
      </c>
      <c r="AU108" s="98" t="e">
        <f ca="true">+IF(AND(ISNUMBER(OFFSET('Sanitation Data'!$I$4,0,10*ROW('Sanitation Data'!I102))),'Data Summary'!DJ108="Yes"),100-OFFSET('Sanitation Data'!$I$4,0,10*ROW('Sanitation Data'!I102)),NA())</f>
        <v>#N/A</v>
      </c>
      <c r="AV108" s="98" t="e">
        <f ca="true">+IF(AND(ISNUMBER(OFFSET('Sanitation Data'!$I$6,0,10*ROW('Sanitation Data'!I102))),'Data Summary'!DK108="Yes"),OFFSET('Sanitation Data'!$I$6,0,10*ROW('Sanitation Data'!I102)),NA())</f>
        <v>#N/A</v>
      </c>
      <c r="AW108" s="98" t="e">
        <f ca="true">+IF(AND(ISNUMBER(OFFSET('Sanitation Data'!$I$10,0,10*ROW('Sanitation Data'!I102))),'Data Summary'!DL108="Yes"),OFFSET('Sanitation Data'!$I$10,0,10*ROW('Sanitation Data'!I102)),NA())</f>
        <v>#N/A</v>
      </c>
      <c r="AX108" s="98" t="e">
        <f ca="true">+IF(AND(ISNUMBER(OFFSET('Sanitation Data'!$I$11,0,10*ROW('Sanitation Data'!I102))),'Data Summary'!DM108="Yes"),OFFSET('Sanitation Data'!$I$11,0,10*ROW('Sanitation Data'!I102)),NA())</f>
        <v>#N/A</v>
      </c>
      <c r="AY108" s="98" t="e">
        <f ca="true">+IF(AND(ISNUMBER(OFFSET('Sanitation Data'!$I$12,0,10*ROW('Sanitation Data'!I102))),'Data Summary'!DN108="Yes"),OFFSET('Sanitation Data'!$I$12,0,10*ROW('Sanitation Data'!I102)),NA())</f>
        <v>#N/A</v>
      </c>
      <c r="AZ108" s="99" t="e">
        <f ca="true">+IF(AND(ISNUMBER(OFFSET('Hygiene Data'!$D$5,0,10*ROW('Hygiene Data'!D102))),'Data Summary'!DO108="Yes"),OFFSET('Hygiene Data'!$D$5,0,10*ROW('Hygiene Data'!D102)),NA())</f>
        <v>#N/A</v>
      </c>
      <c r="BA108" s="99" t="e">
        <f ca="true">+IF(AND(ISNUMBER(OFFSET('Hygiene Data'!$D$7,0,10*ROW('Hygiene Data'!D102))),'Data Summary'!DP108="Yes"),OFFSET('Hygiene Data'!$D$7,0,10*ROW('Hygiene Data'!D102)),NA())</f>
        <v>#N/A</v>
      </c>
      <c r="BB108" s="99" t="e">
        <f ca="true">+IF(AND(ISNUMBER(OFFSET('Hygiene Data'!$D$9,0,10*ROW('Hygiene Data'!D102))),'Data Summary'!DQ108="Yes"),OFFSET('Hygiene Data'!$D$9,0,10*ROW('Hygiene Data'!D102)),NA())</f>
        <v>#N/A</v>
      </c>
      <c r="BC108" s="99" t="e">
        <f ca="true">+IF(AND(ISNUMBER(OFFSET('Hygiene Data'!$E$5,0,10*ROW('Hygiene Data'!E102))),'Data Summary'!DR108="Yes"),OFFSET('Hygiene Data'!$E$5,0,10*ROW('Hygiene Data'!E102)),NA())</f>
        <v>#N/A</v>
      </c>
      <c r="BD108" s="99" t="e">
        <f ca="true">+IF(AND(ISNUMBER(OFFSET('Hygiene Data'!$E$7,0,10*ROW('Hygiene Data'!E102))),'Data Summary'!DS108="Yes"),OFFSET('Hygiene Data'!$E$7,0,10*ROW('Hygiene Data'!E102)),NA())</f>
        <v>#N/A</v>
      </c>
      <c r="BE108" s="99" t="e">
        <f ca="true">+IF(AND(ISNUMBER(OFFSET('Hygiene Data'!$E$9,0,10*ROW('Hygiene Data'!E102))),'Data Summary'!DT108="Yes"),OFFSET('Hygiene Data'!$E$9,0,10*ROW('Hygiene Data'!E102)),NA())</f>
        <v>#N/A</v>
      </c>
      <c r="BF108" s="99" t="e">
        <f ca="true">+IF(AND(ISNUMBER(OFFSET('Hygiene Data'!$F$5,0,10*ROW('Hygiene Data'!F102))),'Data Summary'!DU108="Yes"),OFFSET('Hygiene Data'!$F$5,0,10*ROW('Hygiene Data'!F102)),NA())</f>
        <v>#N/A</v>
      </c>
      <c r="BG108" s="99" t="e">
        <f ca="true">+IF(AND(ISNUMBER(OFFSET('Hygiene Data'!$F$7,0,10*ROW('Hygiene Data'!F102))),'Data Summary'!DV108="Yes"),OFFSET('Hygiene Data'!$F$7,0,10*ROW('Hygiene Data'!F102)),NA())</f>
        <v>#N/A</v>
      </c>
      <c r="BH108" s="99" t="e">
        <f ca="true">+IF(AND(ISNUMBER(OFFSET('Hygiene Data'!$F$9,0,10*ROW('Hygiene Data'!F102))),'Data Summary'!DW108="Yes"),OFFSET('Hygiene Data'!$F$9,0,10*ROW('Hygiene Data'!F102)),NA())</f>
        <v>#N/A</v>
      </c>
      <c r="BI108" s="99" t="e">
        <f ca="true">+IF(AND(ISNUMBER(OFFSET('Hygiene Data'!$G$5,0,10*ROW('Hygiene Data'!G102))),'Data Summary'!DX108="Yes"),OFFSET('Hygiene Data'!$G$5,0,10*ROW('Hygiene Data'!G102)),NA())</f>
        <v>#N/A</v>
      </c>
      <c r="BJ108" s="99" t="e">
        <f ca="true">+IF(AND(ISNUMBER(OFFSET('Hygiene Data'!$G$7,0,10*ROW('Hygiene Data'!G102))),'Data Summary'!DY108="Yes"),OFFSET('Hygiene Data'!$G$7,0,10*ROW('Hygiene Data'!G102)),NA())</f>
        <v>#N/A</v>
      </c>
      <c r="BK108" s="99" t="e">
        <f ca="true">+IF(AND(ISNUMBER(OFFSET('Hygiene Data'!$G$9,0,10*ROW('Hygiene Data'!G102))),'Data Summary'!DZ108="Yes"),OFFSET('Hygiene Data'!$G$9,0,10*ROW('Hygiene Data'!G102)),NA())</f>
        <v>#N/A</v>
      </c>
      <c r="BL108" s="99" t="e">
        <f ca="true">+IF(AND(ISNUMBER(OFFSET('Hygiene Data'!$H$5,0,10*ROW('Hygiene Data'!H102))),'Data Summary'!EA108="Yes"),OFFSET('Hygiene Data'!$H$5,0,10*ROW('Hygiene Data'!H102)),NA())</f>
        <v>#N/A</v>
      </c>
      <c r="BM108" s="99" t="e">
        <f ca="true">+IF(AND(ISNUMBER(OFFSET('Hygiene Data'!$H$7,0,10*ROW('Hygiene Data'!H102))),'Data Summary'!EB108="Yes"),OFFSET('Hygiene Data'!$H$7,0,10*ROW('Hygiene Data'!H102)),NA())</f>
        <v>#N/A</v>
      </c>
      <c r="BN108" s="99" t="e">
        <f ca="true">+IF(AND(ISNUMBER(OFFSET('Hygiene Data'!$H$9,0,10*ROW('Hygiene Data'!H102))),'Data Summary'!EC108="Yes"),OFFSET('Hygiene Data'!$H$9,0,10*ROW('Hygiene Data'!H102)),NA())</f>
        <v>#N/A</v>
      </c>
      <c r="BO108" s="99" t="e">
        <f ca="true">+IF(AND(ISNUMBER(OFFSET('Hygiene Data'!$I$5,0,10*ROW('Hygiene Data'!I102))),'Data Summary'!ED108="Yes"),OFFSET('Hygiene Data'!$I$5,0,10*ROW('Hygiene Data'!I102)),NA())</f>
        <v>#N/A</v>
      </c>
      <c r="BP108" s="99" t="e">
        <f ca="true">+IF(AND(ISNUMBER(OFFSET('Hygiene Data'!$I$7,0,10*ROW('Hygiene Data'!I102))),'Data Summary'!EE108="Yes"),OFFSET('Hygiene Data'!$I$7,0,10*ROW('Hygiene Data'!I102)),NA())</f>
        <v>#N/A</v>
      </c>
      <c r="BQ108" s="99" t="e">
        <f ca="true">+IF(AND(ISNUMBER(OFFSET('Hygiene Data'!$I$9,0,10*ROW('Hygiene Data'!I102))),'Data Summary'!EF108="Yes"),OFFSET('Hygiene Data'!$I$9,0,10*ROW('Hygiene Data'!I102)),NA())</f>
        <v>#N/A</v>
      </c>
    </row>
    <row xmlns:x14ac="http://schemas.microsoft.com/office/spreadsheetml/2009/9/ac" r="109" x14ac:dyDescent="0.2">
      <c r="A109" s="363" t="e">
        <f ca="true">+RIGHT('Data Summary'!A109,LEN('Data Summary'!A109)-9)</f>
        <v>#VALUE!</v>
      </c>
      <c r="B109" s="38" t="str">
        <f ca="true">+IF(ISTEXT('Data Summary'!B109),'Data Summary'!B109,"")</f>
        <v/>
      </c>
      <c r="C109" s="361" t="e">
        <f ca="true">+VALUE('Data Summary'!C109)</f>
        <v>#VALUE!</v>
      </c>
      <c r="D109" s="97" t="e">
        <f ca="true">+IF(AND(ISNUMBER(OFFSET('Water Data'!$D$4,0,10*ROW('Water Data'!D103))),'Data Summary'!BS109="Yes"),100-OFFSET('Water Data'!$D$4,0,10*ROW('Water Data'!D103)),NA())</f>
        <v>#N/A</v>
      </c>
      <c r="E109" s="97" t="e">
        <f ca="true">+IF(AND(ISNUMBER(OFFSET('Water Data'!$D$6,0,10*ROW('Water Data'!D103))),'Data Summary'!BT109="Yes"),OFFSET('Water Data'!$D$6,0,10*ROW('Water Data'!D103)),NA())</f>
        <v>#N/A</v>
      </c>
      <c r="F109" s="97" t="e">
        <f ca="true">+IF(AND(ISNUMBER(OFFSET('Water Data'!$D$9,0,10*ROW('Water Data'!D103))),'Data Summary'!BU109="Yes"),OFFSET('Water Data'!$D$9,0,10*ROW('Water Data'!D103)),NA())</f>
        <v>#N/A</v>
      </c>
      <c r="G109" s="97" t="e">
        <f ca="true">+IF(AND(ISNUMBER(OFFSET('Water Data'!$E$4,0,10*ROW('Water Data'!E103))),'Data Summary'!BV109="Yes"),100-OFFSET('Water Data'!$E$4,0,10*ROW('Water Data'!E103)),NA())</f>
        <v>#N/A</v>
      </c>
      <c r="H109" s="97" t="e">
        <f ca="true">+IF(AND(ISNUMBER(OFFSET('Water Data'!$E$6,0,10*ROW('Water Data'!E103))),'Data Summary'!BW109="Yes"),OFFSET('Water Data'!$E$6,0,10*ROW('Water Data'!E103)),NA())</f>
        <v>#N/A</v>
      </c>
      <c r="I109" s="97" t="e">
        <f ca="true">+IF(AND(ISNUMBER(OFFSET('Water Data'!$E$9,0,10*ROW('Water Data'!E103))),'Data Summary'!BX109="Yes"),OFFSET('Water Data'!$E$9,0,10*ROW('Water Data'!E103)),NA())</f>
        <v>#N/A</v>
      </c>
      <c r="J109" s="97" t="e">
        <f ca="true">+IF(AND(ISNUMBER(OFFSET('Water Data'!$F$4,0,10*ROW('Water Data'!F103))),'Data Summary'!BY109="Yes"),100-OFFSET('Water Data'!$F$4,0,10*ROW('Water Data'!F103)),NA())</f>
        <v>#N/A</v>
      </c>
      <c r="K109" s="97" t="e">
        <f ca="true">+IF(AND(ISNUMBER(OFFSET('Water Data'!$F$6,0,10*ROW('Water Data'!F103))),'Data Summary'!BZ109="Yes"),OFFSET('Water Data'!$F$6,0,10*ROW('Water Data'!F103)),NA())</f>
        <v>#N/A</v>
      </c>
      <c r="L109" s="97" t="e">
        <f ca="true">+IF(AND(ISNUMBER(OFFSET('Water Data'!$F$9,0,10*ROW('Water Data'!F103))),'Data Summary'!CA109="Yes"),OFFSET('Water Data'!$F$9,0,10*ROW('Water Data'!F103)),NA())</f>
        <v>#N/A</v>
      </c>
      <c r="M109" s="97" t="e">
        <f ca="true">+IF(AND(ISNUMBER(OFFSET('Water Data'!$G$4,0,10*ROW('Water Data'!G103))),'Data Summary'!CB109="Yes"),100-OFFSET('Water Data'!$G$4,0,10*ROW('Water Data'!G103)),NA())</f>
        <v>#N/A</v>
      </c>
      <c r="N109" s="97" t="e">
        <f ca="true">+IF(AND(ISNUMBER(OFFSET('Water Data'!$G$6,0,10*ROW('Water Data'!G103))),'Data Summary'!CC109="Yes"),OFFSET('Water Data'!$G$6,0,10*ROW('Water Data'!G103)),NA())</f>
        <v>#N/A</v>
      </c>
      <c r="O109" s="97" t="e">
        <f ca="true">+IF(AND(ISNUMBER(OFFSET('Water Data'!$G$9,0,10*ROW('Water Data'!G103))),'Data Summary'!CD109="Yes"),OFFSET('Water Data'!$G$9,0,10*ROW('Water Data'!G103)),NA())</f>
        <v>#N/A</v>
      </c>
      <c r="P109" s="97" t="e">
        <f ca="true">+IF(AND(ISNUMBER(OFFSET('Water Data'!$H$4,0,10*ROW('Water Data'!H103))),'Data Summary'!CE109="Yes"),100-OFFSET('Water Data'!$H$4,0,10*ROW('Water Data'!H103)),NA())</f>
        <v>#N/A</v>
      </c>
      <c r="Q109" s="97" t="e">
        <f ca="true">+IF(AND(ISNUMBER(OFFSET('Water Data'!$H$6,0,10*ROW('Water Data'!H103))),'Data Summary'!CF109="Yes"),OFFSET('Water Data'!$H$6,0,10*ROW('Water Data'!H103)),NA())</f>
        <v>#N/A</v>
      </c>
      <c r="R109" s="97" t="e">
        <f ca="true">+IF(AND(ISNUMBER(OFFSET('Water Data'!$H$9,0,10*ROW('Water Data'!H103))),'Data Summary'!CG109="Yes"),OFFSET('Water Data'!$H$9,0,10*ROW('Water Data'!H103)),NA())</f>
        <v>#N/A</v>
      </c>
      <c r="S109" s="97" t="e">
        <f ca="true">+IF(AND(ISNUMBER(OFFSET('Water Data'!$I$4,0,10*ROW('Water Data'!I103))),'Data Summary'!CH109="Yes"),100-OFFSET('Water Data'!$I$4,0,10*ROW('Water Data'!I103)),NA())</f>
        <v>#N/A</v>
      </c>
      <c r="T109" s="97" t="e">
        <f ca="true">+IF(AND(ISNUMBER(OFFSET('Water Data'!$I$6,0,10*ROW('Water Data'!I103))),'Data Summary'!CI109="Yes"),OFFSET('Water Data'!$I$6,0,10*ROW('Water Data'!I103)),NA())</f>
        <v>#N/A</v>
      </c>
      <c r="U109" s="97" t="e">
        <f ca="true">+IF(AND(ISNUMBER(OFFSET('Water Data'!$I$9,0,10*ROW('Water Data'!I103))),'Data Summary'!CJ109="Yes"),OFFSET('Water Data'!$I$9,0,10*ROW('Water Data'!I103)),NA())</f>
        <v>#N/A</v>
      </c>
      <c r="V109" s="98" t="e">
        <f ca="true">+IF(AND(ISNUMBER(OFFSET('Sanitation Data'!$D$4,0,10*ROW('Sanitation Data'!D103))),'Data Summary'!CK109="Yes"),100-OFFSET('Sanitation Data'!$D$4,0,10*ROW('Sanitation Data'!D103)),NA())</f>
        <v>#N/A</v>
      </c>
      <c r="W109" s="98" t="e">
        <f ca="true">+IF(AND(ISNUMBER(OFFSET('Sanitation Data'!$D$6,0,10*ROW('Sanitation Data'!D103))),'Data Summary'!CL109="Yes"),OFFSET('Sanitation Data'!$D$6,0,10*ROW('Sanitation Data'!D103)),NA())</f>
        <v>#N/A</v>
      </c>
      <c r="X109" s="98" t="e">
        <f ca="true">+IF(AND(ISNUMBER(OFFSET('Sanitation Data'!$D$10,0,10*ROW('Sanitation Data'!D103))),'Data Summary'!CM109="Yes"),OFFSET('Sanitation Data'!$D$10,0,10*ROW('Sanitation Data'!D103)),NA())</f>
        <v>#N/A</v>
      </c>
      <c r="Y109" s="98" t="e">
        <f ca="true">+IF(AND(ISNUMBER(OFFSET('Sanitation Data'!$D$11,0,10*ROW('Sanitation Data'!D103))),'Data Summary'!CN109="Yes"),OFFSET('Sanitation Data'!$D$11,0,10*ROW('Sanitation Data'!D103)),NA())</f>
        <v>#N/A</v>
      </c>
      <c r="Z109" s="98" t="e">
        <f ca="true">+IF(AND(ISNUMBER(OFFSET('Sanitation Data'!$D$12,0,10*ROW('Sanitation Data'!D103))),'Data Summary'!CO109="Yes"),OFFSET('Sanitation Data'!$D$12,0,10*ROW('Sanitation Data'!D103)),NA())</f>
        <v>#N/A</v>
      </c>
      <c r="AA109" s="98" t="e">
        <f ca="true">+IF(AND(ISNUMBER(OFFSET('Sanitation Data'!$E$4,0,10*ROW('Sanitation Data'!E103))),'Data Summary'!CP109="Yes"),100-OFFSET('Sanitation Data'!$E$4,0,10*ROW('Sanitation Data'!E103)),NA())</f>
        <v>#N/A</v>
      </c>
      <c r="AB109" s="98" t="e">
        <f ca="true">+IF(AND(ISNUMBER(OFFSET('Sanitation Data'!$E$6,0,10*ROW('Sanitation Data'!E103))),'Data Summary'!CQ109="Yes"),OFFSET('Sanitation Data'!$E$6,0,10*ROW('Sanitation Data'!E103)),NA())</f>
        <v>#N/A</v>
      </c>
      <c r="AC109" s="98" t="e">
        <f ca="true">+IF(AND(ISNUMBER(OFFSET('Sanitation Data'!$E$10,0,10*ROW('Sanitation Data'!E103))),'Data Summary'!CR109="Yes"),OFFSET('Sanitation Data'!$E$10,0,10*ROW('Sanitation Data'!E103)),NA())</f>
        <v>#N/A</v>
      </c>
      <c r="AD109" s="98" t="e">
        <f ca="true">+IF(AND(ISNUMBER(OFFSET('Sanitation Data'!$E$11,0,10*ROW('Sanitation Data'!E103))),'Data Summary'!CS109="Yes"),OFFSET('Sanitation Data'!$E$11,0,10*ROW('Sanitation Data'!E103)),NA())</f>
        <v>#N/A</v>
      </c>
      <c r="AE109" s="98" t="e">
        <f ca="true">+IF(AND(ISNUMBER(OFFSET('Sanitation Data'!$E$12,0,10*ROW('Sanitation Data'!E103))),'Data Summary'!CT109="Yes"),OFFSET('Sanitation Data'!$E$12,0,10*ROW('Sanitation Data'!E103)),NA())</f>
        <v>#N/A</v>
      </c>
      <c r="AF109" s="98" t="e">
        <f ca="true">+IF(AND(ISNUMBER(OFFSET('Sanitation Data'!$F$4,0,10*ROW('Sanitation Data'!F103))),'Data Summary'!CU109="Yes"),100-OFFSET('Sanitation Data'!$F$4,0,10*ROW('Sanitation Data'!F103)),NA())</f>
        <v>#N/A</v>
      </c>
      <c r="AG109" s="98" t="e">
        <f ca="true">+IF(AND(ISNUMBER(OFFSET('Sanitation Data'!$F$6,0,10*ROW('Sanitation Data'!F103))),'Data Summary'!CV109="Yes"),OFFSET('Sanitation Data'!$F$6,0,10*ROW('Sanitation Data'!F103)),NA())</f>
        <v>#N/A</v>
      </c>
      <c r="AH109" s="98" t="e">
        <f ca="true">+IF(AND(ISNUMBER(OFFSET('Sanitation Data'!$F$10,0,10*ROW('Sanitation Data'!F103))),'Data Summary'!CW109="Yes"),OFFSET('Sanitation Data'!$F$10,0,10*ROW('Sanitation Data'!F103)),NA())</f>
        <v>#N/A</v>
      </c>
      <c r="AI109" s="98" t="e">
        <f ca="true">+IF(AND(ISNUMBER(OFFSET('Sanitation Data'!$F$11,0,10*ROW('Sanitation Data'!F103))),'Data Summary'!CX109="Yes"),OFFSET('Sanitation Data'!$F$11,0,10*ROW('Sanitation Data'!F103)),NA())</f>
        <v>#N/A</v>
      </c>
      <c r="AJ109" s="98" t="e">
        <f ca="true">+IF(AND(ISNUMBER(OFFSET('Sanitation Data'!$F$12,0,10*ROW('Sanitation Data'!F103))),'Data Summary'!CY109="Yes"),OFFSET('Sanitation Data'!$F$12,0,10*ROW('Sanitation Data'!F103)),NA())</f>
        <v>#N/A</v>
      </c>
      <c r="AK109" s="98" t="e">
        <f ca="true">+IF(AND(ISNUMBER(OFFSET('Sanitation Data'!$G$4,0,10*ROW('Sanitation Data'!G103))),'Data Summary'!CZ109="Yes"),100-OFFSET('Sanitation Data'!$G$4,0,10*ROW('Sanitation Data'!G103)),NA())</f>
        <v>#N/A</v>
      </c>
      <c r="AL109" s="98" t="e">
        <f ca="true">+IF(AND(ISNUMBER(OFFSET('Sanitation Data'!$G$6,0,10*ROW('Sanitation Data'!G103))),'Data Summary'!DA109="Yes"),OFFSET('Sanitation Data'!$G$6,0,10*ROW('Sanitation Data'!G103)),NA())</f>
        <v>#N/A</v>
      </c>
      <c r="AM109" s="98" t="e">
        <f ca="true">+IF(AND(ISNUMBER(OFFSET('Sanitation Data'!$G$10,0,10*ROW('Sanitation Data'!G103))),'Data Summary'!DB109="Yes"),OFFSET('Sanitation Data'!$G$10,0,10*ROW('Sanitation Data'!G103)),NA())</f>
        <v>#N/A</v>
      </c>
      <c r="AN109" s="98" t="e">
        <f ca="true">+IF(AND(ISNUMBER(OFFSET('Sanitation Data'!$G$11,0,10*ROW('Sanitation Data'!G103))),'Data Summary'!DC109="Yes"),OFFSET('Sanitation Data'!$G$11,0,10*ROW('Sanitation Data'!G103)),NA())</f>
        <v>#N/A</v>
      </c>
      <c r="AO109" s="98" t="e">
        <f ca="true">+IF(AND(ISNUMBER(OFFSET('Sanitation Data'!$G$12,0,10*ROW('Sanitation Data'!G103))),'Data Summary'!DD109="Yes"),OFFSET('Sanitation Data'!$G$12,0,10*ROW('Sanitation Data'!G103)),NA())</f>
        <v>#N/A</v>
      </c>
      <c r="AP109" s="98" t="e">
        <f ca="true">+IF(AND(ISNUMBER(OFFSET('Sanitation Data'!$H$4,0,10*ROW('Sanitation Data'!H103))),'Data Summary'!DE109="Yes"),100-OFFSET('Sanitation Data'!$H$4,0,10*ROW('Sanitation Data'!H103)),NA())</f>
        <v>#N/A</v>
      </c>
      <c r="AQ109" s="98" t="e">
        <f ca="true">+IF(AND(ISNUMBER(OFFSET('Sanitation Data'!$H$6,0,10*ROW('Sanitation Data'!H103))),'Data Summary'!DF109="Yes"),OFFSET('Sanitation Data'!$H$6,0,10*ROW('Sanitation Data'!H103)),NA())</f>
        <v>#N/A</v>
      </c>
      <c r="AR109" s="98" t="e">
        <f ca="true">+IF(AND(ISNUMBER(OFFSET('Sanitation Data'!$H$10,0,10*ROW('Sanitation Data'!H103))),'Data Summary'!DG109="Yes"),OFFSET('Sanitation Data'!$H$10,0,10*ROW('Sanitation Data'!H103)),NA())</f>
        <v>#N/A</v>
      </c>
      <c r="AS109" s="98" t="e">
        <f ca="true">+IF(AND(ISNUMBER(OFFSET('Sanitation Data'!$H$11,0,10*ROW('Sanitation Data'!H103))),'Data Summary'!DH109="Yes"),OFFSET('Sanitation Data'!$H$11,0,10*ROW('Sanitation Data'!H103)),NA())</f>
        <v>#N/A</v>
      </c>
      <c r="AT109" s="98" t="e">
        <f ca="true">+IF(AND(ISNUMBER(OFFSET('Sanitation Data'!$H$12,0,10*ROW('Sanitation Data'!H103))),'Data Summary'!DI109="Yes"),OFFSET('Sanitation Data'!$H$12,0,10*ROW('Sanitation Data'!H103)),NA())</f>
        <v>#N/A</v>
      </c>
      <c r="AU109" s="98" t="e">
        <f ca="true">+IF(AND(ISNUMBER(OFFSET('Sanitation Data'!$I$4,0,10*ROW('Sanitation Data'!I103))),'Data Summary'!DJ109="Yes"),100-OFFSET('Sanitation Data'!$I$4,0,10*ROW('Sanitation Data'!I103)),NA())</f>
        <v>#N/A</v>
      </c>
      <c r="AV109" s="98" t="e">
        <f ca="true">+IF(AND(ISNUMBER(OFFSET('Sanitation Data'!$I$6,0,10*ROW('Sanitation Data'!I103))),'Data Summary'!DK109="Yes"),OFFSET('Sanitation Data'!$I$6,0,10*ROW('Sanitation Data'!I103)),NA())</f>
        <v>#N/A</v>
      </c>
      <c r="AW109" s="98" t="e">
        <f ca="true">+IF(AND(ISNUMBER(OFFSET('Sanitation Data'!$I$10,0,10*ROW('Sanitation Data'!I103))),'Data Summary'!DL109="Yes"),OFFSET('Sanitation Data'!$I$10,0,10*ROW('Sanitation Data'!I103)),NA())</f>
        <v>#N/A</v>
      </c>
      <c r="AX109" s="98" t="e">
        <f ca="true">+IF(AND(ISNUMBER(OFFSET('Sanitation Data'!$I$11,0,10*ROW('Sanitation Data'!I103))),'Data Summary'!DM109="Yes"),OFFSET('Sanitation Data'!$I$11,0,10*ROW('Sanitation Data'!I103)),NA())</f>
        <v>#N/A</v>
      </c>
      <c r="AY109" s="98" t="e">
        <f ca="true">+IF(AND(ISNUMBER(OFFSET('Sanitation Data'!$I$12,0,10*ROW('Sanitation Data'!I103))),'Data Summary'!DN109="Yes"),OFFSET('Sanitation Data'!$I$12,0,10*ROW('Sanitation Data'!I103)),NA())</f>
        <v>#N/A</v>
      </c>
      <c r="AZ109" s="99" t="e">
        <f ca="true">+IF(AND(ISNUMBER(OFFSET('Hygiene Data'!$D$5,0,10*ROW('Hygiene Data'!D103))),'Data Summary'!DO109="Yes"),OFFSET('Hygiene Data'!$D$5,0,10*ROW('Hygiene Data'!D103)),NA())</f>
        <v>#N/A</v>
      </c>
      <c r="BA109" s="99" t="e">
        <f ca="true">+IF(AND(ISNUMBER(OFFSET('Hygiene Data'!$D$7,0,10*ROW('Hygiene Data'!D103))),'Data Summary'!DP109="Yes"),OFFSET('Hygiene Data'!$D$7,0,10*ROW('Hygiene Data'!D103)),NA())</f>
        <v>#N/A</v>
      </c>
      <c r="BB109" s="99" t="e">
        <f ca="true">+IF(AND(ISNUMBER(OFFSET('Hygiene Data'!$D$9,0,10*ROW('Hygiene Data'!D103))),'Data Summary'!DQ109="Yes"),OFFSET('Hygiene Data'!$D$9,0,10*ROW('Hygiene Data'!D103)),NA())</f>
        <v>#N/A</v>
      </c>
      <c r="BC109" s="99" t="e">
        <f ca="true">+IF(AND(ISNUMBER(OFFSET('Hygiene Data'!$E$5,0,10*ROW('Hygiene Data'!E103))),'Data Summary'!DR109="Yes"),OFFSET('Hygiene Data'!$E$5,0,10*ROW('Hygiene Data'!E103)),NA())</f>
        <v>#N/A</v>
      </c>
      <c r="BD109" s="99" t="e">
        <f ca="true">+IF(AND(ISNUMBER(OFFSET('Hygiene Data'!$E$7,0,10*ROW('Hygiene Data'!E103))),'Data Summary'!DS109="Yes"),OFFSET('Hygiene Data'!$E$7,0,10*ROW('Hygiene Data'!E103)),NA())</f>
        <v>#N/A</v>
      </c>
      <c r="BE109" s="99" t="e">
        <f ca="true">+IF(AND(ISNUMBER(OFFSET('Hygiene Data'!$E$9,0,10*ROW('Hygiene Data'!E103))),'Data Summary'!DT109="Yes"),OFFSET('Hygiene Data'!$E$9,0,10*ROW('Hygiene Data'!E103)),NA())</f>
        <v>#N/A</v>
      </c>
      <c r="BF109" s="99" t="e">
        <f ca="true">+IF(AND(ISNUMBER(OFFSET('Hygiene Data'!$F$5,0,10*ROW('Hygiene Data'!F103))),'Data Summary'!DU109="Yes"),OFFSET('Hygiene Data'!$F$5,0,10*ROW('Hygiene Data'!F103)),NA())</f>
        <v>#N/A</v>
      </c>
      <c r="BG109" s="99" t="e">
        <f ca="true">+IF(AND(ISNUMBER(OFFSET('Hygiene Data'!$F$7,0,10*ROW('Hygiene Data'!F103))),'Data Summary'!DV109="Yes"),OFFSET('Hygiene Data'!$F$7,0,10*ROW('Hygiene Data'!F103)),NA())</f>
        <v>#N/A</v>
      </c>
      <c r="BH109" s="99" t="e">
        <f ca="true">+IF(AND(ISNUMBER(OFFSET('Hygiene Data'!$F$9,0,10*ROW('Hygiene Data'!F103))),'Data Summary'!DW109="Yes"),OFFSET('Hygiene Data'!$F$9,0,10*ROW('Hygiene Data'!F103)),NA())</f>
        <v>#N/A</v>
      </c>
      <c r="BI109" s="99" t="e">
        <f ca="true">+IF(AND(ISNUMBER(OFFSET('Hygiene Data'!$G$5,0,10*ROW('Hygiene Data'!G103))),'Data Summary'!DX109="Yes"),OFFSET('Hygiene Data'!$G$5,0,10*ROW('Hygiene Data'!G103)),NA())</f>
        <v>#N/A</v>
      </c>
      <c r="BJ109" s="99" t="e">
        <f ca="true">+IF(AND(ISNUMBER(OFFSET('Hygiene Data'!$G$7,0,10*ROW('Hygiene Data'!G103))),'Data Summary'!DY109="Yes"),OFFSET('Hygiene Data'!$G$7,0,10*ROW('Hygiene Data'!G103)),NA())</f>
        <v>#N/A</v>
      </c>
      <c r="BK109" s="99" t="e">
        <f ca="true">+IF(AND(ISNUMBER(OFFSET('Hygiene Data'!$G$9,0,10*ROW('Hygiene Data'!G103))),'Data Summary'!DZ109="Yes"),OFFSET('Hygiene Data'!$G$9,0,10*ROW('Hygiene Data'!G103)),NA())</f>
        <v>#N/A</v>
      </c>
      <c r="BL109" s="99" t="e">
        <f ca="true">+IF(AND(ISNUMBER(OFFSET('Hygiene Data'!$H$5,0,10*ROW('Hygiene Data'!H103))),'Data Summary'!EA109="Yes"),OFFSET('Hygiene Data'!$H$5,0,10*ROW('Hygiene Data'!H103)),NA())</f>
        <v>#N/A</v>
      </c>
      <c r="BM109" s="99" t="e">
        <f ca="true">+IF(AND(ISNUMBER(OFFSET('Hygiene Data'!$H$7,0,10*ROW('Hygiene Data'!H103))),'Data Summary'!EB109="Yes"),OFFSET('Hygiene Data'!$H$7,0,10*ROW('Hygiene Data'!H103)),NA())</f>
        <v>#N/A</v>
      </c>
      <c r="BN109" s="99" t="e">
        <f ca="true">+IF(AND(ISNUMBER(OFFSET('Hygiene Data'!$H$9,0,10*ROW('Hygiene Data'!H103))),'Data Summary'!EC109="Yes"),OFFSET('Hygiene Data'!$H$9,0,10*ROW('Hygiene Data'!H103)),NA())</f>
        <v>#N/A</v>
      </c>
      <c r="BO109" s="99" t="e">
        <f ca="true">+IF(AND(ISNUMBER(OFFSET('Hygiene Data'!$I$5,0,10*ROW('Hygiene Data'!I103))),'Data Summary'!ED109="Yes"),OFFSET('Hygiene Data'!$I$5,0,10*ROW('Hygiene Data'!I103)),NA())</f>
        <v>#N/A</v>
      </c>
      <c r="BP109" s="99" t="e">
        <f ca="true">+IF(AND(ISNUMBER(OFFSET('Hygiene Data'!$I$7,0,10*ROW('Hygiene Data'!I103))),'Data Summary'!EE109="Yes"),OFFSET('Hygiene Data'!$I$7,0,10*ROW('Hygiene Data'!I103)),NA())</f>
        <v>#N/A</v>
      </c>
      <c r="BQ109" s="99" t="e">
        <f ca="true">+IF(AND(ISNUMBER(OFFSET('Hygiene Data'!$I$9,0,10*ROW('Hygiene Data'!I103))),'Data Summary'!EF109="Yes"),OFFSET('Hygiene Data'!$I$9,0,10*ROW('Hygiene Data'!I103)),NA())</f>
        <v>#N/A</v>
      </c>
    </row>
    <row xmlns:x14ac="http://schemas.microsoft.com/office/spreadsheetml/2009/9/ac" r="110" x14ac:dyDescent="0.2">
      <c r="A110" s="363" t="e">
        <f ca="true">+RIGHT('Data Summary'!A110,LEN('Data Summary'!A110)-9)</f>
        <v>#VALUE!</v>
      </c>
      <c r="B110" s="38" t="str">
        <f ca="true">+IF(ISTEXT('Data Summary'!B110),'Data Summary'!B110,"")</f>
        <v/>
      </c>
      <c r="C110" s="361" t="e">
        <f ca="true">+VALUE('Data Summary'!C110)</f>
        <v>#VALUE!</v>
      </c>
      <c r="D110" s="97" t="e">
        <f ca="true">+IF(AND(ISNUMBER(OFFSET('Water Data'!$D$4,0,10*ROW('Water Data'!D104))),'Data Summary'!BS110="Yes"),100-OFFSET('Water Data'!$D$4,0,10*ROW('Water Data'!D104)),NA())</f>
        <v>#N/A</v>
      </c>
      <c r="E110" s="97" t="e">
        <f ca="true">+IF(AND(ISNUMBER(OFFSET('Water Data'!$D$6,0,10*ROW('Water Data'!D104))),'Data Summary'!BT110="Yes"),OFFSET('Water Data'!$D$6,0,10*ROW('Water Data'!D104)),NA())</f>
        <v>#N/A</v>
      </c>
      <c r="F110" s="97" t="e">
        <f ca="true">+IF(AND(ISNUMBER(OFFSET('Water Data'!$D$9,0,10*ROW('Water Data'!D104))),'Data Summary'!BU110="Yes"),OFFSET('Water Data'!$D$9,0,10*ROW('Water Data'!D104)),NA())</f>
        <v>#N/A</v>
      </c>
      <c r="G110" s="97" t="e">
        <f ca="true">+IF(AND(ISNUMBER(OFFSET('Water Data'!$E$4,0,10*ROW('Water Data'!E104))),'Data Summary'!BV110="Yes"),100-OFFSET('Water Data'!$E$4,0,10*ROW('Water Data'!E104)),NA())</f>
        <v>#N/A</v>
      </c>
      <c r="H110" s="97" t="e">
        <f ca="true">+IF(AND(ISNUMBER(OFFSET('Water Data'!$E$6,0,10*ROW('Water Data'!E104))),'Data Summary'!BW110="Yes"),OFFSET('Water Data'!$E$6,0,10*ROW('Water Data'!E104)),NA())</f>
        <v>#N/A</v>
      </c>
      <c r="I110" s="97" t="e">
        <f ca="true">+IF(AND(ISNUMBER(OFFSET('Water Data'!$E$9,0,10*ROW('Water Data'!E104))),'Data Summary'!BX110="Yes"),OFFSET('Water Data'!$E$9,0,10*ROW('Water Data'!E104)),NA())</f>
        <v>#N/A</v>
      </c>
      <c r="J110" s="97" t="e">
        <f ca="true">+IF(AND(ISNUMBER(OFFSET('Water Data'!$F$4,0,10*ROW('Water Data'!F104))),'Data Summary'!BY110="Yes"),100-OFFSET('Water Data'!$F$4,0,10*ROW('Water Data'!F104)),NA())</f>
        <v>#N/A</v>
      </c>
      <c r="K110" s="97" t="e">
        <f ca="true">+IF(AND(ISNUMBER(OFFSET('Water Data'!$F$6,0,10*ROW('Water Data'!F104))),'Data Summary'!BZ110="Yes"),OFFSET('Water Data'!$F$6,0,10*ROW('Water Data'!F104)),NA())</f>
        <v>#N/A</v>
      </c>
      <c r="L110" s="97" t="e">
        <f ca="true">+IF(AND(ISNUMBER(OFFSET('Water Data'!$F$9,0,10*ROW('Water Data'!F104))),'Data Summary'!CA110="Yes"),OFFSET('Water Data'!$F$9,0,10*ROW('Water Data'!F104)),NA())</f>
        <v>#N/A</v>
      </c>
      <c r="M110" s="97" t="e">
        <f ca="true">+IF(AND(ISNUMBER(OFFSET('Water Data'!$G$4,0,10*ROW('Water Data'!G104))),'Data Summary'!CB110="Yes"),100-OFFSET('Water Data'!$G$4,0,10*ROW('Water Data'!G104)),NA())</f>
        <v>#N/A</v>
      </c>
      <c r="N110" s="97" t="e">
        <f ca="true">+IF(AND(ISNUMBER(OFFSET('Water Data'!$G$6,0,10*ROW('Water Data'!G104))),'Data Summary'!CC110="Yes"),OFFSET('Water Data'!$G$6,0,10*ROW('Water Data'!G104)),NA())</f>
        <v>#N/A</v>
      </c>
      <c r="O110" s="97" t="e">
        <f ca="true">+IF(AND(ISNUMBER(OFFSET('Water Data'!$G$9,0,10*ROW('Water Data'!G104))),'Data Summary'!CD110="Yes"),OFFSET('Water Data'!$G$9,0,10*ROW('Water Data'!G104)),NA())</f>
        <v>#N/A</v>
      </c>
      <c r="P110" s="97" t="e">
        <f ca="true">+IF(AND(ISNUMBER(OFFSET('Water Data'!$H$4,0,10*ROW('Water Data'!H104))),'Data Summary'!CE110="Yes"),100-OFFSET('Water Data'!$H$4,0,10*ROW('Water Data'!H104)),NA())</f>
        <v>#N/A</v>
      </c>
      <c r="Q110" s="97" t="e">
        <f ca="true">+IF(AND(ISNUMBER(OFFSET('Water Data'!$H$6,0,10*ROW('Water Data'!H104))),'Data Summary'!CF110="Yes"),OFFSET('Water Data'!$H$6,0,10*ROW('Water Data'!H104)),NA())</f>
        <v>#N/A</v>
      </c>
      <c r="R110" s="97" t="e">
        <f ca="true">+IF(AND(ISNUMBER(OFFSET('Water Data'!$H$9,0,10*ROW('Water Data'!H104))),'Data Summary'!CG110="Yes"),OFFSET('Water Data'!$H$9,0,10*ROW('Water Data'!H104)),NA())</f>
        <v>#N/A</v>
      </c>
      <c r="S110" s="97" t="e">
        <f ca="true">+IF(AND(ISNUMBER(OFFSET('Water Data'!$I$4,0,10*ROW('Water Data'!I104))),'Data Summary'!CH110="Yes"),100-OFFSET('Water Data'!$I$4,0,10*ROW('Water Data'!I104)),NA())</f>
        <v>#N/A</v>
      </c>
      <c r="T110" s="97" t="e">
        <f ca="true">+IF(AND(ISNUMBER(OFFSET('Water Data'!$I$6,0,10*ROW('Water Data'!I104))),'Data Summary'!CI110="Yes"),OFFSET('Water Data'!$I$6,0,10*ROW('Water Data'!I104)),NA())</f>
        <v>#N/A</v>
      </c>
      <c r="U110" s="97" t="e">
        <f ca="true">+IF(AND(ISNUMBER(OFFSET('Water Data'!$I$9,0,10*ROW('Water Data'!I104))),'Data Summary'!CJ110="Yes"),OFFSET('Water Data'!$I$9,0,10*ROW('Water Data'!I104)),NA())</f>
        <v>#N/A</v>
      </c>
      <c r="V110" s="98" t="e">
        <f ca="true">+IF(AND(ISNUMBER(OFFSET('Sanitation Data'!$D$4,0,10*ROW('Sanitation Data'!D104))),'Data Summary'!CK110="Yes"),100-OFFSET('Sanitation Data'!$D$4,0,10*ROW('Sanitation Data'!D104)),NA())</f>
        <v>#N/A</v>
      </c>
      <c r="W110" s="98" t="e">
        <f ca="true">+IF(AND(ISNUMBER(OFFSET('Sanitation Data'!$D$6,0,10*ROW('Sanitation Data'!D104))),'Data Summary'!CL110="Yes"),OFFSET('Sanitation Data'!$D$6,0,10*ROW('Sanitation Data'!D104)),NA())</f>
        <v>#N/A</v>
      </c>
      <c r="X110" s="98" t="e">
        <f ca="true">+IF(AND(ISNUMBER(OFFSET('Sanitation Data'!$D$10,0,10*ROW('Sanitation Data'!D104))),'Data Summary'!CM110="Yes"),OFFSET('Sanitation Data'!$D$10,0,10*ROW('Sanitation Data'!D104)),NA())</f>
        <v>#N/A</v>
      </c>
      <c r="Y110" s="98" t="e">
        <f ca="true">+IF(AND(ISNUMBER(OFFSET('Sanitation Data'!$D$11,0,10*ROW('Sanitation Data'!D104))),'Data Summary'!CN110="Yes"),OFFSET('Sanitation Data'!$D$11,0,10*ROW('Sanitation Data'!D104)),NA())</f>
        <v>#N/A</v>
      </c>
      <c r="Z110" s="98" t="e">
        <f ca="true">+IF(AND(ISNUMBER(OFFSET('Sanitation Data'!$D$12,0,10*ROW('Sanitation Data'!D104))),'Data Summary'!CO110="Yes"),OFFSET('Sanitation Data'!$D$12,0,10*ROW('Sanitation Data'!D104)),NA())</f>
        <v>#N/A</v>
      </c>
      <c r="AA110" s="98" t="e">
        <f ca="true">+IF(AND(ISNUMBER(OFFSET('Sanitation Data'!$E$4,0,10*ROW('Sanitation Data'!E104))),'Data Summary'!CP110="Yes"),100-OFFSET('Sanitation Data'!$E$4,0,10*ROW('Sanitation Data'!E104)),NA())</f>
        <v>#N/A</v>
      </c>
      <c r="AB110" s="98" t="e">
        <f ca="true">+IF(AND(ISNUMBER(OFFSET('Sanitation Data'!$E$6,0,10*ROW('Sanitation Data'!E104))),'Data Summary'!CQ110="Yes"),OFFSET('Sanitation Data'!$E$6,0,10*ROW('Sanitation Data'!E104)),NA())</f>
        <v>#N/A</v>
      </c>
      <c r="AC110" s="98" t="e">
        <f ca="true">+IF(AND(ISNUMBER(OFFSET('Sanitation Data'!$E$10,0,10*ROW('Sanitation Data'!E104))),'Data Summary'!CR110="Yes"),OFFSET('Sanitation Data'!$E$10,0,10*ROW('Sanitation Data'!E104)),NA())</f>
        <v>#N/A</v>
      </c>
      <c r="AD110" s="98" t="e">
        <f ca="true">+IF(AND(ISNUMBER(OFFSET('Sanitation Data'!$E$11,0,10*ROW('Sanitation Data'!E104))),'Data Summary'!CS110="Yes"),OFFSET('Sanitation Data'!$E$11,0,10*ROW('Sanitation Data'!E104)),NA())</f>
        <v>#N/A</v>
      </c>
      <c r="AE110" s="98" t="e">
        <f ca="true">+IF(AND(ISNUMBER(OFFSET('Sanitation Data'!$E$12,0,10*ROW('Sanitation Data'!E104))),'Data Summary'!CT110="Yes"),OFFSET('Sanitation Data'!$E$12,0,10*ROW('Sanitation Data'!E104)),NA())</f>
        <v>#N/A</v>
      </c>
      <c r="AF110" s="98" t="e">
        <f ca="true">+IF(AND(ISNUMBER(OFFSET('Sanitation Data'!$F$4,0,10*ROW('Sanitation Data'!F104))),'Data Summary'!CU110="Yes"),100-OFFSET('Sanitation Data'!$F$4,0,10*ROW('Sanitation Data'!F104)),NA())</f>
        <v>#N/A</v>
      </c>
      <c r="AG110" s="98" t="e">
        <f ca="true">+IF(AND(ISNUMBER(OFFSET('Sanitation Data'!$F$6,0,10*ROW('Sanitation Data'!F104))),'Data Summary'!CV110="Yes"),OFFSET('Sanitation Data'!$F$6,0,10*ROW('Sanitation Data'!F104)),NA())</f>
        <v>#N/A</v>
      </c>
      <c r="AH110" s="98" t="e">
        <f ca="true">+IF(AND(ISNUMBER(OFFSET('Sanitation Data'!$F$10,0,10*ROW('Sanitation Data'!F104))),'Data Summary'!CW110="Yes"),OFFSET('Sanitation Data'!$F$10,0,10*ROW('Sanitation Data'!F104)),NA())</f>
        <v>#N/A</v>
      </c>
      <c r="AI110" s="98" t="e">
        <f ca="true">+IF(AND(ISNUMBER(OFFSET('Sanitation Data'!$F$11,0,10*ROW('Sanitation Data'!F104))),'Data Summary'!CX110="Yes"),OFFSET('Sanitation Data'!$F$11,0,10*ROW('Sanitation Data'!F104)),NA())</f>
        <v>#N/A</v>
      </c>
      <c r="AJ110" s="98" t="e">
        <f ca="true">+IF(AND(ISNUMBER(OFFSET('Sanitation Data'!$F$12,0,10*ROW('Sanitation Data'!F104))),'Data Summary'!CY110="Yes"),OFFSET('Sanitation Data'!$F$12,0,10*ROW('Sanitation Data'!F104)),NA())</f>
        <v>#N/A</v>
      </c>
      <c r="AK110" s="98" t="e">
        <f ca="true">+IF(AND(ISNUMBER(OFFSET('Sanitation Data'!$G$4,0,10*ROW('Sanitation Data'!G104))),'Data Summary'!CZ110="Yes"),100-OFFSET('Sanitation Data'!$G$4,0,10*ROW('Sanitation Data'!G104)),NA())</f>
        <v>#N/A</v>
      </c>
      <c r="AL110" s="98" t="e">
        <f ca="true">+IF(AND(ISNUMBER(OFFSET('Sanitation Data'!$G$6,0,10*ROW('Sanitation Data'!G104))),'Data Summary'!DA110="Yes"),OFFSET('Sanitation Data'!$G$6,0,10*ROW('Sanitation Data'!G104)),NA())</f>
        <v>#N/A</v>
      </c>
      <c r="AM110" s="98" t="e">
        <f ca="true">+IF(AND(ISNUMBER(OFFSET('Sanitation Data'!$G$10,0,10*ROW('Sanitation Data'!G104))),'Data Summary'!DB110="Yes"),OFFSET('Sanitation Data'!$G$10,0,10*ROW('Sanitation Data'!G104)),NA())</f>
        <v>#N/A</v>
      </c>
      <c r="AN110" s="98" t="e">
        <f ca="true">+IF(AND(ISNUMBER(OFFSET('Sanitation Data'!$G$11,0,10*ROW('Sanitation Data'!G104))),'Data Summary'!DC110="Yes"),OFFSET('Sanitation Data'!$G$11,0,10*ROW('Sanitation Data'!G104)),NA())</f>
        <v>#N/A</v>
      </c>
      <c r="AO110" s="98" t="e">
        <f ca="true">+IF(AND(ISNUMBER(OFFSET('Sanitation Data'!$G$12,0,10*ROW('Sanitation Data'!G104))),'Data Summary'!DD110="Yes"),OFFSET('Sanitation Data'!$G$12,0,10*ROW('Sanitation Data'!G104)),NA())</f>
        <v>#N/A</v>
      </c>
      <c r="AP110" s="98" t="e">
        <f ca="true">+IF(AND(ISNUMBER(OFFSET('Sanitation Data'!$H$4,0,10*ROW('Sanitation Data'!H104))),'Data Summary'!DE110="Yes"),100-OFFSET('Sanitation Data'!$H$4,0,10*ROW('Sanitation Data'!H104)),NA())</f>
        <v>#N/A</v>
      </c>
      <c r="AQ110" s="98" t="e">
        <f ca="true">+IF(AND(ISNUMBER(OFFSET('Sanitation Data'!$H$6,0,10*ROW('Sanitation Data'!H104))),'Data Summary'!DF110="Yes"),OFFSET('Sanitation Data'!$H$6,0,10*ROW('Sanitation Data'!H104)),NA())</f>
        <v>#N/A</v>
      </c>
      <c r="AR110" s="98" t="e">
        <f ca="true">+IF(AND(ISNUMBER(OFFSET('Sanitation Data'!$H$10,0,10*ROW('Sanitation Data'!H104))),'Data Summary'!DG110="Yes"),OFFSET('Sanitation Data'!$H$10,0,10*ROW('Sanitation Data'!H104)),NA())</f>
        <v>#N/A</v>
      </c>
      <c r="AS110" s="98" t="e">
        <f ca="true">+IF(AND(ISNUMBER(OFFSET('Sanitation Data'!$H$11,0,10*ROW('Sanitation Data'!H104))),'Data Summary'!DH110="Yes"),OFFSET('Sanitation Data'!$H$11,0,10*ROW('Sanitation Data'!H104)),NA())</f>
        <v>#N/A</v>
      </c>
      <c r="AT110" s="98" t="e">
        <f ca="true">+IF(AND(ISNUMBER(OFFSET('Sanitation Data'!$H$12,0,10*ROW('Sanitation Data'!H104))),'Data Summary'!DI110="Yes"),OFFSET('Sanitation Data'!$H$12,0,10*ROW('Sanitation Data'!H104)),NA())</f>
        <v>#N/A</v>
      </c>
      <c r="AU110" s="98" t="e">
        <f ca="true">+IF(AND(ISNUMBER(OFFSET('Sanitation Data'!$I$4,0,10*ROW('Sanitation Data'!I104))),'Data Summary'!DJ110="Yes"),100-OFFSET('Sanitation Data'!$I$4,0,10*ROW('Sanitation Data'!I104)),NA())</f>
        <v>#N/A</v>
      </c>
      <c r="AV110" s="98" t="e">
        <f ca="true">+IF(AND(ISNUMBER(OFFSET('Sanitation Data'!$I$6,0,10*ROW('Sanitation Data'!I104))),'Data Summary'!DK110="Yes"),OFFSET('Sanitation Data'!$I$6,0,10*ROW('Sanitation Data'!I104)),NA())</f>
        <v>#N/A</v>
      </c>
      <c r="AW110" s="98" t="e">
        <f ca="true">+IF(AND(ISNUMBER(OFFSET('Sanitation Data'!$I$10,0,10*ROW('Sanitation Data'!I104))),'Data Summary'!DL110="Yes"),OFFSET('Sanitation Data'!$I$10,0,10*ROW('Sanitation Data'!I104)),NA())</f>
        <v>#N/A</v>
      </c>
      <c r="AX110" s="98" t="e">
        <f ca="true">+IF(AND(ISNUMBER(OFFSET('Sanitation Data'!$I$11,0,10*ROW('Sanitation Data'!I104))),'Data Summary'!DM110="Yes"),OFFSET('Sanitation Data'!$I$11,0,10*ROW('Sanitation Data'!I104)),NA())</f>
        <v>#N/A</v>
      </c>
      <c r="AY110" s="98" t="e">
        <f ca="true">+IF(AND(ISNUMBER(OFFSET('Sanitation Data'!$I$12,0,10*ROW('Sanitation Data'!I104))),'Data Summary'!DN110="Yes"),OFFSET('Sanitation Data'!$I$12,0,10*ROW('Sanitation Data'!I104)),NA())</f>
        <v>#N/A</v>
      </c>
      <c r="AZ110" s="99" t="e">
        <f ca="true">+IF(AND(ISNUMBER(OFFSET('Hygiene Data'!$D$5,0,10*ROW('Hygiene Data'!D104))),'Data Summary'!DO110="Yes"),OFFSET('Hygiene Data'!$D$5,0,10*ROW('Hygiene Data'!D104)),NA())</f>
        <v>#N/A</v>
      </c>
      <c r="BA110" s="99" t="e">
        <f ca="true">+IF(AND(ISNUMBER(OFFSET('Hygiene Data'!$D$7,0,10*ROW('Hygiene Data'!D104))),'Data Summary'!DP110="Yes"),OFFSET('Hygiene Data'!$D$7,0,10*ROW('Hygiene Data'!D104)),NA())</f>
        <v>#N/A</v>
      </c>
      <c r="BB110" s="99" t="e">
        <f ca="true">+IF(AND(ISNUMBER(OFFSET('Hygiene Data'!$D$9,0,10*ROW('Hygiene Data'!D104))),'Data Summary'!DQ110="Yes"),OFFSET('Hygiene Data'!$D$9,0,10*ROW('Hygiene Data'!D104)),NA())</f>
        <v>#N/A</v>
      </c>
      <c r="BC110" s="99" t="e">
        <f ca="true">+IF(AND(ISNUMBER(OFFSET('Hygiene Data'!$E$5,0,10*ROW('Hygiene Data'!E104))),'Data Summary'!DR110="Yes"),OFFSET('Hygiene Data'!$E$5,0,10*ROW('Hygiene Data'!E104)),NA())</f>
        <v>#N/A</v>
      </c>
      <c r="BD110" s="99" t="e">
        <f ca="true">+IF(AND(ISNUMBER(OFFSET('Hygiene Data'!$E$7,0,10*ROW('Hygiene Data'!E104))),'Data Summary'!DS110="Yes"),OFFSET('Hygiene Data'!$E$7,0,10*ROW('Hygiene Data'!E104)),NA())</f>
        <v>#N/A</v>
      </c>
      <c r="BE110" s="99" t="e">
        <f ca="true">+IF(AND(ISNUMBER(OFFSET('Hygiene Data'!$E$9,0,10*ROW('Hygiene Data'!E104))),'Data Summary'!DT110="Yes"),OFFSET('Hygiene Data'!$E$9,0,10*ROW('Hygiene Data'!E104)),NA())</f>
        <v>#N/A</v>
      </c>
      <c r="BF110" s="99" t="e">
        <f ca="true">+IF(AND(ISNUMBER(OFFSET('Hygiene Data'!$F$5,0,10*ROW('Hygiene Data'!F104))),'Data Summary'!DU110="Yes"),OFFSET('Hygiene Data'!$F$5,0,10*ROW('Hygiene Data'!F104)),NA())</f>
        <v>#N/A</v>
      </c>
      <c r="BG110" s="99" t="e">
        <f ca="true">+IF(AND(ISNUMBER(OFFSET('Hygiene Data'!$F$7,0,10*ROW('Hygiene Data'!F104))),'Data Summary'!DV110="Yes"),OFFSET('Hygiene Data'!$F$7,0,10*ROW('Hygiene Data'!F104)),NA())</f>
        <v>#N/A</v>
      </c>
      <c r="BH110" s="99" t="e">
        <f ca="true">+IF(AND(ISNUMBER(OFFSET('Hygiene Data'!$F$9,0,10*ROW('Hygiene Data'!F104))),'Data Summary'!DW110="Yes"),OFFSET('Hygiene Data'!$F$9,0,10*ROW('Hygiene Data'!F104)),NA())</f>
        <v>#N/A</v>
      </c>
      <c r="BI110" s="99" t="e">
        <f ca="true">+IF(AND(ISNUMBER(OFFSET('Hygiene Data'!$G$5,0,10*ROW('Hygiene Data'!G104))),'Data Summary'!DX110="Yes"),OFFSET('Hygiene Data'!$G$5,0,10*ROW('Hygiene Data'!G104)),NA())</f>
        <v>#N/A</v>
      </c>
      <c r="BJ110" s="99" t="e">
        <f ca="true">+IF(AND(ISNUMBER(OFFSET('Hygiene Data'!$G$7,0,10*ROW('Hygiene Data'!G104))),'Data Summary'!DY110="Yes"),OFFSET('Hygiene Data'!$G$7,0,10*ROW('Hygiene Data'!G104)),NA())</f>
        <v>#N/A</v>
      </c>
      <c r="BK110" s="99" t="e">
        <f ca="true">+IF(AND(ISNUMBER(OFFSET('Hygiene Data'!$G$9,0,10*ROW('Hygiene Data'!G104))),'Data Summary'!DZ110="Yes"),OFFSET('Hygiene Data'!$G$9,0,10*ROW('Hygiene Data'!G104)),NA())</f>
        <v>#N/A</v>
      </c>
      <c r="BL110" s="99" t="e">
        <f ca="true">+IF(AND(ISNUMBER(OFFSET('Hygiene Data'!$H$5,0,10*ROW('Hygiene Data'!H104))),'Data Summary'!EA110="Yes"),OFFSET('Hygiene Data'!$H$5,0,10*ROW('Hygiene Data'!H104)),NA())</f>
        <v>#N/A</v>
      </c>
      <c r="BM110" s="99" t="e">
        <f ca="true">+IF(AND(ISNUMBER(OFFSET('Hygiene Data'!$H$7,0,10*ROW('Hygiene Data'!H104))),'Data Summary'!EB110="Yes"),OFFSET('Hygiene Data'!$H$7,0,10*ROW('Hygiene Data'!H104)),NA())</f>
        <v>#N/A</v>
      </c>
      <c r="BN110" s="99" t="e">
        <f ca="true">+IF(AND(ISNUMBER(OFFSET('Hygiene Data'!$H$9,0,10*ROW('Hygiene Data'!H104))),'Data Summary'!EC110="Yes"),OFFSET('Hygiene Data'!$H$9,0,10*ROW('Hygiene Data'!H104)),NA())</f>
        <v>#N/A</v>
      </c>
      <c r="BO110" s="99" t="e">
        <f ca="true">+IF(AND(ISNUMBER(OFFSET('Hygiene Data'!$I$5,0,10*ROW('Hygiene Data'!I104))),'Data Summary'!ED110="Yes"),OFFSET('Hygiene Data'!$I$5,0,10*ROW('Hygiene Data'!I104)),NA())</f>
        <v>#N/A</v>
      </c>
      <c r="BP110" s="99" t="e">
        <f ca="true">+IF(AND(ISNUMBER(OFFSET('Hygiene Data'!$I$7,0,10*ROW('Hygiene Data'!I104))),'Data Summary'!EE110="Yes"),OFFSET('Hygiene Data'!$I$7,0,10*ROW('Hygiene Data'!I104)),NA())</f>
        <v>#N/A</v>
      </c>
      <c r="BQ110" s="99" t="e">
        <f ca="true">+IF(AND(ISNUMBER(OFFSET('Hygiene Data'!$I$9,0,10*ROW('Hygiene Data'!I104))),'Data Summary'!EF110="Yes"),OFFSET('Hygiene Data'!$I$9,0,10*ROW('Hygiene Data'!I104)),NA())</f>
        <v>#N/A</v>
      </c>
    </row>
    <row xmlns:x14ac="http://schemas.microsoft.com/office/spreadsheetml/2009/9/ac" r="111" x14ac:dyDescent="0.2">
      <c r="A111" s="363" t="e">
        <f ca="true">+RIGHT('Data Summary'!A111,LEN('Data Summary'!A111)-9)</f>
        <v>#VALUE!</v>
      </c>
      <c r="B111" s="38" t="str">
        <f ca="true">+IF(ISTEXT('Data Summary'!B111),'Data Summary'!B111,"")</f>
        <v/>
      </c>
      <c r="C111" s="361" t="e">
        <f ca="true">+VALUE('Data Summary'!C111)</f>
        <v>#VALUE!</v>
      </c>
      <c r="D111" s="97" t="e">
        <f ca="true">+IF(AND(ISNUMBER(OFFSET('Water Data'!$D$4,0,10*ROW('Water Data'!D105))),'Data Summary'!BS111="Yes"),100-OFFSET('Water Data'!$D$4,0,10*ROW('Water Data'!D105)),NA())</f>
        <v>#N/A</v>
      </c>
      <c r="E111" s="97" t="e">
        <f ca="true">+IF(AND(ISNUMBER(OFFSET('Water Data'!$D$6,0,10*ROW('Water Data'!D105))),'Data Summary'!BT111="Yes"),OFFSET('Water Data'!$D$6,0,10*ROW('Water Data'!D105)),NA())</f>
        <v>#N/A</v>
      </c>
      <c r="F111" s="97" t="e">
        <f ca="true">+IF(AND(ISNUMBER(OFFSET('Water Data'!$D$9,0,10*ROW('Water Data'!D105))),'Data Summary'!BU111="Yes"),OFFSET('Water Data'!$D$9,0,10*ROW('Water Data'!D105)),NA())</f>
        <v>#N/A</v>
      </c>
      <c r="G111" s="97" t="e">
        <f ca="true">+IF(AND(ISNUMBER(OFFSET('Water Data'!$E$4,0,10*ROW('Water Data'!E105))),'Data Summary'!BV111="Yes"),100-OFFSET('Water Data'!$E$4,0,10*ROW('Water Data'!E105)),NA())</f>
        <v>#N/A</v>
      </c>
      <c r="H111" s="97" t="e">
        <f ca="true">+IF(AND(ISNUMBER(OFFSET('Water Data'!$E$6,0,10*ROW('Water Data'!E105))),'Data Summary'!BW111="Yes"),OFFSET('Water Data'!$E$6,0,10*ROW('Water Data'!E105)),NA())</f>
        <v>#N/A</v>
      </c>
      <c r="I111" s="97" t="e">
        <f ca="true">+IF(AND(ISNUMBER(OFFSET('Water Data'!$E$9,0,10*ROW('Water Data'!E105))),'Data Summary'!BX111="Yes"),OFFSET('Water Data'!$E$9,0,10*ROW('Water Data'!E105)),NA())</f>
        <v>#N/A</v>
      </c>
      <c r="J111" s="97" t="e">
        <f ca="true">+IF(AND(ISNUMBER(OFFSET('Water Data'!$F$4,0,10*ROW('Water Data'!F105))),'Data Summary'!BY111="Yes"),100-OFFSET('Water Data'!$F$4,0,10*ROW('Water Data'!F105)),NA())</f>
        <v>#N/A</v>
      </c>
      <c r="K111" s="97" t="e">
        <f ca="true">+IF(AND(ISNUMBER(OFFSET('Water Data'!$F$6,0,10*ROW('Water Data'!F105))),'Data Summary'!BZ111="Yes"),OFFSET('Water Data'!$F$6,0,10*ROW('Water Data'!F105)),NA())</f>
        <v>#N/A</v>
      </c>
      <c r="L111" s="97" t="e">
        <f ca="true">+IF(AND(ISNUMBER(OFFSET('Water Data'!$F$9,0,10*ROW('Water Data'!F105))),'Data Summary'!CA111="Yes"),OFFSET('Water Data'!$F$9,0,10*ROW('Water Data'!F105)),NA())</f>
        <v>#N/A</v>
      </c>
      <c r="M111" s="97" t="e">
        <f ca="true">+IF(AND(ISNUMBER(OFFSET('Water Data'!$G$4,0,10*ROW('Water Data'!G105))),'Data Summary'!CB111="Yes"),100-OFFSET('Water Data'!$G$4,0,10*ROW('Water Data'!G105)),NA())</f>
        <v>#N/A</v>
      </c>
      <c r="N111" s="97" t="e">
        <f ca="true">+IF(AND(ISNUMBER(OFFSET('Water Data'!$G$6,0,10*ROW('Water Data'!G105))),'Data Summary'!CC111="Yes"),OFFSET('Water Data'!$G$6,0,10*ROW('Water Data'!G105)),NA())</f>
        <v>#N/A</v>
      </c>
      <c r="O111" s="97" t="e">
        <f ca="true">+IF(AND(ISNUMBER(OFFSET('Water Data'!$G$9,0,10*ROW('Water Data'!G105))),'Data Summary'!CD111="Yes"),OFFSET('Water Data'!$G$9,0,10*ROW('Water Data'!G105)),NA())</f>
        <v>#N/A</v>
      </c>
      <c r="P111" s="97" t="e">
        <f ca="true">+IF(AND(ISNUMBER(OFFSET('Water Data'!$H$4,0,10*ROW('Water Data'!H105))),'Data Summary'!CE111="Yes"),100-OFFSET('Water Data'!$H$4,0,10*ROW('Water Data'!H105)),NA())</f>
        <v>#N/A</v>
      </c>
      <c r="Q111" s="97" t="e">
        <f ca="true">+IF(AND(ISNUMBER(OFFSET('Water Data'!$H$6,0,10*ROW('Water Data'!H105))),'Data Summary'!CF111="Yes"),OFFSET('Water Data'!$H$6,0,10*ROW('Water Data'!H105)),NA())</f>
        <v>#N/A</v>
      </c>
      <c r="R111" s="97" t="e">
        <f ca="true">+IF(AND(ISNUMBER(OFFSET('Water Data'!$H$9,0,10*ROW('Water Data'!H105))),'Data Summary'!CG111="Yes"),OFFSET('Water Data'!$H$9,0,10*ROW('Water Data'!H105)),NA())</f>
        <v>#N/A</v>
      </c>
      <c r="S111" s="97" t="e">
        <f ca="true">+IF(AND(ISNUMBER(OFFSET('Water Data'!$I$4,0,10*ROW('Water Data'!I105))),'Data Summary'!CH111="Yes"),100-OFFSET('Water Data'!$I$4,0,10*ROW('Water Data'!I105)),NA())</f>
        <v>#N/A</v>
      </c>
      <c r="T111" s="97" t="e">
        <f ca="true">+IF(AND(ISNUMBER(OFFSET('Water Data'!$I$6,0,10*ROW('Water Data'!I105))),'Data Summary'!CI111="Yes"),OFFSET('Water Data'!$I$6,0,10*ROW('Water Data'!I105)),NA())</f>
        <v>#N/A</v>
      </c>
      <c r="U111" s="97" t="e">
        <f ca="true">+IF(AND(ISNUMBER(OFFSET('Water Data'!$I$9,0,10*ROW('Water Data'!I105))),'Data Summary'!CJ111="Yes"),OFFSET('Water Data'!$I$9,0,10*ROW('Water Data'!I105)),NA())</f>
        <v>#N/A</v>
      </c>
      <c r="V111" s="98" t="e">
        <f ca="true">+IF(AND(ISNUMBER(OFFSET('Sanitation Data'!$D$4,0,10*ROW('Sanitation Data'!D105))),'Data Summary'!CK111="Yes"),100-OFFSET('Sanitation Data'!$D$4,0,10*ROW('Sanitation Data'!D105)),NA())</f>
        <v>#N/A</v>
      </c>
      <c r="W111" s="98" t="e">
        <f ca="true">+IF(AND(ISNUMBER(OFFSET('Sanitation Data'!$D$6,0,10*ROW('Sanitation Data'!D105))),'Data Summary'!CL111="Yes"),OFFSET('Sanitation Data'!$D$6,0,10*ROW('Sanitation Data'!D105)),NA())</f>
        <v>#N/A</v>
      </c>
      <c r="X111" s="98" t="e">
        <f ca="true">+IF(AND(ISNUMBER(OFFSET('Sanitation Data'!$D$10,0,10*ROW('Sanitation Data'!D105))),'Data Summary'!CM111="Yes"),OFFSET('Sanitation Data'!$D$10,0,10*ROW('Sanitation Data'!D105)),NA())</f>
        <v>#N/A</v>
      </c>
      <c r="Y111" s="98" t="e">
        <f ca="true">+IF(AND(ISNUMBER(OFFSET('Sanitation Data'!$D$11,0,10*ROW('Sanitation Data'!D105))),'Data Summary'!CN111="Yes"),OFFSET('Sanitation Data'!$D$11,0,10*ROW('Sanitation Data'!D105)),NA())</f>
        <v>#N/A</v>
      </c>
      <c r="Z111" s="98" t="e">
        <f ca="true">+IF(AND(ISNUMBER(OFFSET('Sanitation Data'!$D$12,0,10*ROW('Sanitation Data'!D105))),'Data Summary'!CO111="Yes"),OFFSET('Sanitation Data'!$D$12,0,10*ROW('Sanitation Data'!D105)),NA())</f>
        <v>#N/A</v>
      </c>
      <c r="AA111" s="98" t="e">
        <f ca="true">+IF(AND(ISNUMBER(OFFSET('Sanitation Data'!$E$4,0,10*ROW('Sanitation Data'!E105))),'Data Summary'!CP111="Yes"),100-OFFSET('Sanitation Data'!$E$4,0,10*ROW('Sanitation Data'!E105)),NA())</f>
        <v>#N/A</v>
      </c>
      <c r="AB111" s="98" t="e">
        <f ca="true">+IF(AND(ISNUMBER(OFFSET('Sanitation Data'!$E$6,0,10*ROW('Sanitation Data'!E105))),'Data Summary'!CQ111="Yes"),OFFSET('Sanitation Data'!$E$6,0,10*ROW('Sanitation Data'!E105)),NA())</f>
        <v>#N/A</v>
      </c>
      <c r="AC111" s="98" t="e">
        <f ca="true">+IF(AND(ISNUMBER(OFFSET('Sanitation Data'!$E$10,0,10*ROW('Sanitation Data'!E105))),'Data Summary'!CR111="Yes"),OFFSET('Sanitation Data'!$E$10,0,10*ROW('Sanitation Data'!E105)),NA())</f>
        <v>#N/A</v>
      </c>
      <c r="AD111" s="98" t="e">
        <f ca="true">+IF(AND(ISNUMBER(OFFSET('Sanitation Data'!$E$11,0,10*ROW('Sanitation Data'!E105))),'Data Summary'!CS111="Yes"),OFFSET('Sanitation Data'!$E$11,0,10*ROW('Sanitation Data'!E105)),NA())</f>
        <v>#N/A</v>
      </c>
      <c r="AE111" s="98" t="e">
        <f ca="true">+IF(AND(ISNUMBER(OFFSET('Sanitation Data'!$E$12,0,10*ROW('Sanitation Data'!E105))),'Data Summary'!CT111="Yes"),OFFSET('Sanitation Data'!$E$12,0,10*ROW('Sanitation Data'!E105)),NA())</f>
        <v>#N/A</v>
      </c>
      <c r="AF111" s="98" t="e">
        <f ca="true">+IF(AND(ISNUMBER(OFFSET('Sanitation Data'!$F$4,0,10*ROW('Sanitation Data'!F105))),'Data Summary'!CU111="Yes"),100-OFFSET('Sanitation Data'!$F$4,0,10*ROW('Sanitation Data'!F105)),NA())</f>
        <v>#N/A</v>
      </c>
      <c r="AG111" s="98" t="e">
        <f ca="true">+IF(AND(ISNUMBER(OFFSET('Sanitation Data'!$F$6,0,10*ROW('Sanitation Data'!F105))),'Data Summary'!CV111="Yes"),OFFSET('Sanitation Data'!$F$6,0,10*ROW('Sanitation Data'!F105)),NA())</f>
        <v>#N/A</v>
      </c>
      <c r="AH111" s="98" t="e">
        <f ca="true">+IF(AND(ISNUMBER(OFFSET('Sanitation Data'!$F$10,0,10*ROW('Sanitation Data'!F105))),'Data Summary'!CW111="Yes"),OFFSET('Sanitation Data'!$F$10,0,10*ROW('Sanitation Data'!F105)),NA())</f>
        <v>#N/A</v>
      </c>
      <c r="AI111" s="98" t="e">
        <f ca="true">+IF(AND(ISNUMBER(OFFSET('Sanitation Data'!$F$11,0,10*ROW('Sanitation Data'!F105))),'Data Summary'!CX111="Yes"),OFFSET('Sanitation Data'!$F$11,0,10*ROW('Sanitation Data'!F105)),NA())</f>
        <v>#N/A</v>
      </c>
      <c r="AJ111" s="98" t="e">
        <f ca="true">+IF(AND(ISNUMBER(OFFSET('Sanitation Data'!$F$12,0,10*ROW('Sanitation Data'!F105))),'Data Summary'!CY111="Yes"),OFFSET('Sanitation Data'!$F$12,0,10*ROW('Sanitation Data'!F105)),NA())</f>
        <v>#N/A</v>
      </c>
      <c r="AK111" s="98" t="e">
        <f ca="true">+IF(AND(ISNUMBER(OFFSET('Sanitation Data'!$G$4,0,10*ROW('Sanitation Data'!G105))),'Data Summary'!CZ111="Yes"),100-OFFSET('Sanitation Data'!$G$4,0,10*ROW('Sanitation Data'!G105)),NA())</f>
        <v>#N/A</v>
      </c>
      <c r="AL111" s="98" t="e">
        <f ca="true">+IF(AND(ISNUMBER(OFFSET('Sanitation Data'!$G$6,0,10*ROW('Sanitation Data'!G105))),'Data Summary'!DA111="Yes"),OFFSET('Sanitation Data'!$G$6,0,10*ROW('Sanitation Data'!G105)),NA())</f>
        <v>#N/A</v>
      </c>
      <c r="AM111" s="98" t="e">
        <f ca="true">+IF(AND(ISNUMBER(OFFSET('Sanitation Data'!$G$10,0,10*ROW('Sanitation Data'!G105))),'Data Summary'!DB111="Yes"),OFFSET('Sanitation Data'!$G$10,0,10*ROW('Sanitation Data'!G105)),NA())</f>
        <v>#N/A</v>
      </c>
      <c r="AN111" s="98" t="e">
        <f ca="true">+IF(AND(ISNUMBER(OFFSET('Sanitation Data'!$G$11,0,10*ROW('Sanitation Data'!G105))),'Data Summary'!DC111="Yes"),OFFSET('Sanitation Data'!$G$11,0,10*ROW('Sanitation Data'!G105)),NA())</f>
        <v>#N/A</v>
      </c>
      <c r="AO111" s="98" t="e">
        <f ca="true">+IF(AND(ISNUMBER(OFFSET('Sanitation Data'!$G$12,0,10*ROW('Sanitation Data'!G105))),'Data Summary'!DD111="Yes"),OFFSET('Sanitation Data'!$G$12,0,10*ROW('Sanitation Data'!G105)),NA())</f>
        <v>#N/A</v>
      </c>
      <c r="AP111" s="98" t="e">
        <f ca="true">+IF(AND(ISNUMBER(OFFSET('Sanitation Data'!$H$4,0,10*ROW('Sanitation Data'!H105))),'Data Summary'!DE111="Yes"),100-OFFSET('Sanitation Data'!$H$4,0,10*ROW('Sanitation Data'!H105)),NA())</f>
        <v>#N/A</v>
      </c>
      <c r="AQ111" s="98" t="e">
        <f ca="true">+IF(AND(ISNUMBER(OFFSET('Sanitation Data'!$H$6,0,10*ROW('Sanitation Data'!H105))),'Data Summary'!DF111="Yes"),OFFSET('Sanitation Data'!$H$6,0,10*ROW('Sanitation Data'!H105)),NA())</f>
        <v>#N/A</v>
      </c>
      <c r="AR111" s="98" t="e">
        <f ca="true">+IF(AND(ISNUMBER(OFFSET('Sanitation Data'!$H$10,0,10*ROW('Sanitation Data'!H105))),'Data Summary'!DG111="Yes"),OFFSET('Sanitation Data'!$H$10,0,10*ROW('Sanitation Data'!H105)),NA())</f>
        <v>#N/A</v>
      </c>
      <c r="AS111" s="98" t="e">
        <f ca="true">+IF(AND(ISNUMBER(OFFSET('Sanitation Data'!$H$11,0,10*ROW('Sanitation Data'!H105))),'Data Summary'!DH111="Yes"),OFFSET('Sanitation Data'!$H$11,0,10*ROW('Sanitation Data'!H105)),NA())</f>
        <v>#N/A</v>
      </c>
      <c r="AT111" s="98" t="e">
        <f ca="true">+IF(AND(ISNUMBER(OFFSET('Sanitation Data'!$H$12,0,10*ROW('Sanitation Data'!H105))),'Data Summary'!DI111="Yes"),OFFSET('Sanitation Data'!$H$12,0,10*ROW('Sanitation Data'!H105)),NA())</f>
        <v>#N/A</v>
      </c>
      <c r="AU111" s="98" t="e">
        <f ca="true">+IF(AND(ISNUMBER(OFFSET('Sanitation Data'!$I$4,0,10*ROW('Sanitation Data'!I105))),'Data Summary'!DJ111="Yes"),100-OFFSET('Sanitation Data'!$I$4,0,10*ROW('Sanitation Data'!I105)),NA())</f>
        <v>#N/A</v>
      </c>
      <c r="AV111" s="98" t="e">
        <f ca="true">+IF(AND(ISNUMBER(OFFSET('Sanitation Data'!$I$6,0,10*ROW('Sanitation Data'!I105))),'Data Summary'!DK111="Yes"),OFFSET('Sanitation Data'!$I$6,0,10*ROW('Sanitation Data'!I105)),NA())</f>
        <v>#N/A</v>
      </c>
      <c r="AW111" s="98" t="e">
        <f ca="true">+IF(AND(ISNUMBER(OFFSET('Sanitation Data'!$I$10,0,10*ROW('Sanitation Data'!I105))),'Data Summary'!DL111="Yes"),OFFSET('Sanitation Data'!$I$10,0,10*ROW('Sanitation Data'!I105)),NA())</f>
        <v>#N/A</v>
      </c>
      <c r="AX111" s="98" t="e">
        <f ca="true">+IF(AND(ISNUMBER(OFFSET('Sanitation Data'!$I$11,0,10*ROW('Sanitation Data'!I105))),'Data Summary'!DM111="Yes"),OFFSET('Sanitation Data'!$I$11,0,10*ROW('Sanitation Data'!I105)),NA())</f>
        <v>#N/A</v>
      </c>
      <c r="AY111" s="98" t="e">
        <f ca="true">+IF(AND(ISNUMBER(OFFSET('Sanitation Data'!$I$12,0,10*ROW('Sanitation Data'!I105))),'Data Summary'!DN111="Yes"),OFFSET('Sanitation Data'!$I$12,0,10*ROW('Sanitation Data'!I105)),NA())</f>
        <v>#N/A</v>
      </c>
      <c r="AZ111" s="99" t="e">
        <f ca="true">+IF(AND(ISNUMBER(OFFSET('Hygiene Data'!$D$5,0,10*ROW('Hygiene Data'!D105))),'Data Summary'!DO111="Yes"),OFFSET('Hygiene Data'!$D$5,0,10*ROW('Hygiene Data'!D105)),NA())</f>
        <v>#N/A</v>
      </c>
      <c r="BA111" s="99" t="e">
        <f ca="true">+IF(AND(ISNUMBER(OFFSET('Hygiene Data'!$D$7,0,10*ROW('Hygiene Data'!D105))),'Data Summary'!DP111="Yes"),OFFSET('Hygiene Data'!$D$7,0,10*ROW('Hygiene Data'!D105)),NA())</f>
        <v>#N/A</v>
      </c>
      <c r="BB111" s="99" t="e">
        <f ca="true">+IF(AND(ISNUMBER(OFFSET('Hygiene Data'!$D$9,0,10*ROW('Hygiene Data'!D105))),'Data Summary'!DQ111="Yes"),OFFSET('Hygiene Data'!$D$9,0,10*ROW('Hygiene Data'!D105)),NA())</f>
        <v>#N/A</v>
      </c>
      <c r="BC111" s="99" t="e">
        <f ca="true">+IF(AND(ISNUMBER(OFFSET('Hygiene Data'!$E$5,0,10*ROW('Hygiene Data'!E105))),'Data Summary'!DR111="Yes"),OFFSET('Hygiene Data'!$E$5,0,10*ROW('Hygiene Data'!E105)),NA())</f>
        <v>#N/A</v>
      </c>
      <c r="BD111" s="99" t="e">
        <f ca="true">+IF(AND(ISNUMBER(OFFSET('Hygiene Data'!$E$7,0,10*ROW('Hygiene Data'!E105))),'Data Summary'!DS111="Yes"),OFFSET('Hygiene Data'!$E$7,0,10*ROW('Hygiene Data'!E105)),NA())</f>
        <v>#N/A</v>
      </c>
      <c r="BE111" s="99" t="e">
        <f ca="true">+IF(AND(ISNUMBER(OFFSET('Hygiene Data'!$E$9,0,10*ROW('Hygiene Data'!E105))),'Data Summary'!DT111="Yes"),OFFSET('Hygiene Data'!$E$9,0,10*ROW('Hygiene Data'!E105)),NA())</f>
        <v>#N/A</v>
      </c>
      <c r="BF111" s="99" t="e">
        <f ca="true">+IF(AND(ISNUMBER(OFFSET('Hygiene Data'!$F$5,0,10*ROW('Hygiene Data'!F105))),'Data Summary'!DU111="Yes"),OFFSET('Hygiene Data'!$F$5,0,10*ROW('Hygiene Data'!F105)),NA())</f>
        <v>#N/A</v>
      </c>
      <c r="BG111" s="99" t="e">
        <f ca="true">+IF(AND(ISNUMBER(OFFSET('Hygiene Data'!$F$7,0,10*ROW('Hygiene Data'!F105))),'Data Summary'!DV111="Yes"),OFFSET('Hygiene Data'!$F$7,0,10*ROW('Hygiene Data'!F105)),NA())</f>
        <v>#N/A</v>
      </c>
      <c r="BH111" s="99" t="e">
        <f ca="true">+IF(AND(ISNUMBER(OFFSET('Hygiene Data'!$F$9,0,10*ROW('Hygiene Data'!F105))),'Data Summary'!DW111="Yes"),OFFSET('Hygiene Data'!$F$9,0,10*ROW('Hygiene Data'!F105)),NA())</f>
        <v>#N/A</v>
      </c>
      <c r="BI111" s="99" t="e">
        <f ca="true">+IF(AND(ISNUMBER(OFFSET('Hygiene Data'!$G$5,0,10*ROW('Hygiene Data'!G105))),'Data Summary'!DX111="Yes"),OFFSET('Hygiene Data'!$G$5,0,10*ROW('Hygiene Data'!G105)),NA())</f>
        <v>#N/A</v>
      </c>
      <c r="BJ111" s="99" t="e">
        <f ca="true">+IF(AND(ISNUMBER(OFFSET('Hygiene Data'!$G$7,0,10*ROW('Hygiene Data'!G105))),'Data Summary'!DY111="Yes"),OFFSET('Hygiene Data'!$G$7,0,10*ROW('Hygiene Data'!G105)),NA())</f>
        <v>#N/A</v>
      </c>
      <c r="BK111" s="99" t="e">
        <f ca="true">+IF(AND(ISNUMBER(OFFSET('Hygiene Data'!$G$9,0,10*ROW('Hygiene Data'!G105))),'Data Summary'!DZ111="Yes"),OFFSET('Hygiene Data'!$G$9,0,10*ROW('Hygiene Data'!G105)),NA())</f>
        <v>#N/A</v>
      </c>
      <c r="BL111" s="99" t="e">
        <f ca="true">+IF(AND(ISNUMBER(OFFSET('Hygiene Data'!$H$5,0,10*ROW('Hygiene Data'!H105))),'Data Summary'!EA111="Yes"),OFFSET('Hygiene Data'!$H$5,0,10*ROW('Hygiene Data'!H105)),NA())</f>
        <v>#N/A</v>
      </c>
      <c r="BM111" s="99" t="e">
        <f ca="true">+IF(AND(ISNUMBER(OFFSET('Hygiene Data'!$H$7,0,10*ROW('Hygiene Data'!H105))),'Data Summary'!EB111="Yes"),OFFSET('Hygiene Data'!$H$7,0,10*ROW('Hygiene Data'!H105)),NA())</f>
        <v>#N/A</v>
      </c>
      <c r="BN111" s="99" t="e">
        <f ca="true">+IF(AND(ISNUMBER(OFFSET('Hygiene Data'!$H$9,0,10*ROW('Hygiene Data'!H105))),'Data Summary'!EC111="Yes"),OFFSET('Hygiene Data'!$H$9,0,10*ROW('Hygiene Data'!H105)),NA())</f>
        <v>#N/A</v>
      </c>
      <c r="BO111" s="99" t="e">
        <f ca="true">+IF(AND(ISNUMBER(OFFSET('Hygiene Data'!$I$5,0,10*ROW('Hygiene Data'!I105))),'Data Summary'!ED111="Yes"),OFFSET('Hygiene Data'!$I$5,0,10*ROW('Hygiene Data'!I105)),NA())</f>
        <v>#N/A</v>
      </c>
      <c r="BP111" s="99" t="e">
        <f ca="true">+IF(AND(ISNUMBER(OFFSET('Hygiene Data'!$I$7,0,10*ROW('Hygiene Data'!I105))),'Data Summary'!EE111="Yes"),OFFSET('Hygiene Data'!$I$7,0,10*ROW('Hygiene Data'!I105)),NA())</f>
        <v>#N/A</v>
      </c>
      <c r="BQ111" s="99" t="e">
        <f ca="true">+IF(AND(ISNUMBER(OFFSET('Hygiene Data'!$I$9,0,10*ROW('Hygiene Data'!I105))),'Data Summary'!EF111="Yes"),OFFSET('Hygiene Data'!$I$9,0,10*ROW('Hygiene Data'!I105)),NA())</f>
        <v>#N/A</v>
      </c>
    </row>
    <row xmlns:x14ac="http://schemas.microsoft.com/office/spreadsheetml/2009/9/ac" r="112" x14ac:dyDescent="0.2">
      <c r="A112" s="363" t="e">
        <f ca="true">+RIGHT('Data Summary'!A112,LEN('Data Summary'!A112)-9)</f>
        <v>#VALUE!</v>
      </c>
      <c r="B112" s="38" t="str">
        <f ca="true">+IF(ISTEXT('Data Summary'!B112),'Data Summary'!B112,"")</f>
        <v/>
      </c>
      <c r="C112" s="361" t="e">
        <f ca="true">+VALUE('Data Summary'!C112)</f>
        <v>#VALUE!</v>
      </c>
      <c r="D112" s="97" t="e">
        <f ca="true">+IF(AND(ISNUMBER(OFFSET('Water Data'!$D$4,0,10*ROW('Water Data'!D106))),'Data Summary'!BS112="Yes"),100-OFFSET('Water Data'!$D$4,0,10*ROW('Water Data'!D106)),NA())</f>
        <v>#N/A</v>
      </c>
      <c r="E112" s="97" t="e">
        <f ca="true">+IF(AND(ISNUMBER(OFFSET('Water Data'!$D$6,0,10*ROW('Water Data'!D106))),'Data Summary'!BT112="Yes"),OFFSET('Water Data'!$D$6,0,10*ROW('Water Data'!D106)),NA())</f>
        <v>#N/A</v>
      </c>
      <c r="F112" s="97" t="e">
        <f ca="true">+IF(AND(ISNUMBER(OFFSET('Water Data'!$D$9,0,10*ROW('Water Data'!D106))),'Data Summary'!BU112="Yes"),OFFSET('Water Data'!$D$9,0,10*ROW('Water Data'!D106)),NA())</f>
        <v>#N/A</v>
      </c>
      <c r="G112" s="97" t="e">
        <f ca="true">+IF(AND(ISNUMBER(OFFSET('Water Data'!$E$4,0,10*ROW('Water Data'!E106))),'Data Summary'!BV112="Yes"),100-OFFSET('Water Data'!$E$4,0,10*ROW('Water Data'!E106)),NA())</f>
        <v>#N/A</v>
      </c>
      <c r="H112" s="97" t="e">
        <f ca="true">+IF(AND(ISNUMBER(OFFSET('Water Data'!$E$6,0,10*ROW('Water Data'!E106))),'Data Summary'!BW112="Yes"),OFFSET('Water Data'!$E$6,0,10*ROW('Water Data'!E106)),NA())</f>
        <v>#N/A</v>
      </c>
      <c r="I112" s="97" t="e">
        <f ca="true">+IF(AND(ISNUMBER(OFFSET('Water Data'!$E$9,0,10*ROW('Water Data'!E106))),'Data Summary'!BX112="Yes"),OFFSET('Water Data'!$E$9,0,10*ROW('Water Data'!E106)),NA())</f>
        <v>#N/A</v>
      </c>
      <c r="J112" s="97" t="e">
        <f ca="true">+IF(AND(ISNUMBER(OFFSET('Water Data'!$F$4,0,10*ROW('Water Data'!F106))),'Data Summary'!BY112="Yes"),100-OFFSET('Water Data'!$F$4,0,10*ROW('Water Data'!F106)),NA())</f>
        <v>#N/A</v>
      </c>
      <c r="K112" s="97" t="e">
        <f ca="true">+IF(AND(ISNUMBER(OFFSET('Water Data'!$F$6,0,10*ROW('Water Data'!F106))),'Data Summary'!BZ112="Yes"),OFFSET('Water Data'!$F$6,0,10*ROW('Water Data'!F106)),NA())</f>
        <v>#N/A</v>
      </c>
      <c r="L112" s="97" t="e">
        <f ca="true">+IF(AND(ISNUMBER(OFFSET('Water Data'!$F$9,0,10*ROW('Water Data'!F106))),'Data Summary'!CA112="Yes"),OFFSET('Water Data'!$F$9,0,10*ROW('Water Data'!F106)),NA())</f>
        <v>#N/A</v>
      </c>
      <c r="M112" s="97" t="e">
        <f ca="true">+IF(AND(ISNUMBER(OFFSET('Water Data'!$G$4,0,10*ROW('Water Data'!G106))),'Data Summary'!CB112="Yes"),100-OFFSET('Water Data'!$G$4,0,10*ROW('Water Data'!G106)),NA())</f>
        <v>#N/A</v>
      </c>
      <c r="N112" s="97" t="e">
        <f ca="true">+IF(AND(ISNUMBER(OFFSET('Water Data'!$G$6,0,10*ROW('Water Data'!G106))),'Data Summary'!CC112="Yes"),OFFSET('Water Data'!$G$6,0,10*ROW('Water Data'!G106)),NA())</f>
        <v>#N/A</v>
      </c>
      <c r="O112" s="97" t="e">
        <f ca="true">+IF(AND(ISNUMBER(OFFSET('Water Data'!$G$9,0,10*ROW('Water Data'!G106))),'Data Summary'!CD112="Yes"),OFFSET('Water Data'!$G$9,0,10*ROW('Water Data'!G106)),NA())</f>
        <v>#N/A</v>
      </c>
      <c r="P112" s="97" t="e">
        <f ca="true">+IF(AND(ISNUMBER(OFFSET('Water Data'!$H$4,0,10*ROW('Water Data'!H106))),'Data Summary'!CE112="Yes"),100-OFFSET('Water Data'!$H$4,0,10*ROW('Water Data'!H106)),NA())</f>
        <v>#N/A</v>
      </c>
      <c r="Q112" s="97" t="e">
        <f ca="true">+IF(AND(ISNUMBER(OFFSET('Water Data'!$H$6,0,10*ROW('Water Data'!H106))),'Data Summary'!CF112="Yes"),OFFSET('Water Data'!$H$6,0,10*ROW('Water Data'!H106)),NA())</f>
        <v>#N/A</v>
      </c>
      <c r="R112" s="97" t="e">
        <f ca="true">+IF(AND(ISNUMBER(OFFSET('Water Data'!$H$9,0,10*ROW('Water Data'!H106))),'Data Summary'!CG112="Yes"),OFFSET('Water Data'!$H$9,0,10*ROW('Water Data'!H106)),NA())</f>
        <v>#N/A</v>
      </c>
      <c r="S112" s="97" t="e">
        <f ca="true">+IF(AND(ISNUMBER(OFFSET('Water Data'!$I$4,0,10*ROW('Water Data'!I106))),'Data Summary'!CH112="Yes"),100-OFFSET('Water Data'!$I$4,0,10*ROW('Water Data'!I106)),NA())</f>
        <v>#N/A</v>
      </c>
      <c r="T112" s="97" t="e">
        <f ca="true">+IF(AND(ISNUMBER(OFFSET('Water Data'!$I$6,0,10*ROW('Water Data'!I106))),'Data Summary'!CI112="Yes"),OFFSET('Water Data'!$I$6,0,10*ROW('Water Data'!I106)),NA())</f>
        <v>#N/A</v>
      </c>
      <c r="U112" s="97" t="e">
        <f ca="true">+IF(AND(ISNUMBER(OFFSET('Water Data'!$I$9,0,10*ROW('Water Data'!I106))),'Data Summary'!CJ112="Yes"),OFFSET('Water Data'!$I$9,0,10*ROW('Water Data'!I106)),NA())</f>
        <v>#N/A</v>
      </c>
      <c r="V112" s="98" t="e">
        <f ca="true">+IF(AND(ISNUMBER(OFFSET('Sanitation Data'!$D$4,0,10*ROW('Sanitation Data'!D106))),'Data Summary'!CK112="Yes"),100-OFFSET('Sanitation Data'!$D$4,0,10*ROW('Sanitation Data'!D106)),NA())</f>
        <v>#N/A</v>
      </c>
      <c r="W112" s="98" t="e">
        <f ca="true">+IF(AND(ISNUMBER(OFFSET('Sanitation Data'!$D$6,0,10*ROW('Sanitation Data'!D106))),'Data Summary'!CL112="Yes"),OFFSET('Sanitation Data'!$D$6,0,10*ROW('Sanitation Data'!D106)),NA())</f>
        <v>#N/A</v>
      </c>
      <c r="X112" s="98" t="e">
        <f ca="true">+IF(AND(ISNUMBER(OFFSET('Sanitation Data'!$D$10,0,10*ROW('Sanitation Data'!D106))),'Data Summary'!CM112="Yes"),OFFSET('Sanitation Data'!$D$10,0,10*ROW('Sanitation Data'!D106)),NA())</f>
        <v>#N/A</v>
      </c>
      <c r="Y112" s="98" t="e">
        <f ca="true">+IF(AND(ISNUMBER(OFFSET('Sanitation Data'!$D$11,0,10*ROW('Sanitation Data'!D106))),'Data Summary'!CN112="Yes"),OFFSET('Sanitation Data'!$D$11,0,10*ROW('Sanitation Data'!D106)),NA())</f>
        <v>#N/A</v>
      </c>
      <c r="Z112" s="98" t="e">
        <f ca="true">+IF(AND(ISNUMBER(OFFSET('Sanitation Data'!$D$12,0,10*ROW('Sanitation Data'!D106))),'Data Summary'!CO112="Yes"),OFFSET('Sanitation Data'!$D$12,0,10*ROW('Sanitation Data'!D106)),NA())</f>
        <v>#N/A</v>
      </c>
      <c r="AA112" s="98" t="e">
        <f ca="true">+IF(AND(ISNUMBER(OFFSET('Sanitation Data'!$E$4,0,10*ROW('Sanitation Data'!E106))),'Data Summary'!CP112="Yes"),100-OFFSET('Sanitation Data'!$E$4,0,10*ROW('Sanitation Data'!E106)),NA())</f>
        <v>#N/A</v>
      </c>
      <c r="AB112" s="98" t="e">
        <f ca="true">+IF(AND(ISNUMBER(OFFSET('Sanitation Data'!$E$6,0,10*ROW('Sanitation Data'!E106))),'Data Summary'!CQ112="Yes"),OFFSET('Sanitation Data'!$E$6,0,10*ROW('Sanitation Data'!E106)),NA())</f>
        <v>#N/A</v>
      </c>
      <c r="AC112" s="98" t="e">
        <f ca="true">+IF(AND(ISNUMBER(OFFSET('Sanitation Data'!$E$10,0,10*ROW('Sanitation Data'!E106))),'Data Summary'!CR112="Yes"),OFFSET('Sanitation Data'!$E$10,0,10*ROW('Sanitation Data'!E106)),NA())</f>
        <v>#N/A</v>
      </c>
      <c r="AD112" s="98" t="e">
        <f ca="true">+IF(AND(ISNUMBER(OFFSET('Sanitation Data'!$E$11,0,10*ROW('Sanitation Data'!E106))),'Data Summary'!CS112="Yes"),OFFSET('Sanitation Data'!$E$11,0,10*ROW('Sanitation Data'!E106)),NA())</f>
        <v>#N/A</v>
      </c>
      <c r="AE112" s="98" t="e">
        <f ca="true">+IF(AND(ISNUMBER(OFFSET('Sanitation Data'!$E$12,0,10*ROW('Sanitation Data'!E106))),'Data Summary'!CT112="Yes"),OFFSET('Sanitation Data'!$E$12,0,10*ROW('Sanitation Data'!E106)),NA())</f>
        <v>#N/A</v>
      </c>
      <c r="AF112" s="98" t="e">
        <f ca="true">+IF(AND(ISNUMBER(OFFSET('Sanitation Data'!$F$4,0,10*ROW('Sanitation Data'!F106))),'Data Summary'!CU112="Yes"),100-OFFSET('Sanitation Data'!$F$4,0,10*ROW('Sanitation Data'!F106)),NA())</f>
        <v>#N/A</v>
      </c>
      <c r="AG112" s="98" t="e">
        <f ca="true">+IF(AND(ISNUMBER(OFFSET('Sanitation Data'!$F$6,0,10*ROW('Sanitation Data'!F106))),'Data Summary'!CV112="Yes"),OFFSET('Sanitation Data'!$F$6,0,10*ROW('Sanitation Data'!F106)),NA())</f>
        <v>#N/A</v>
      </c>
      <c r="AH112" s="98" t="e">
        <f ca="true">+IF(AND(ISNUMBER(OFFSET('Sanitation Data'!$F$10,0,10*ROW('Sanitation Data'!F106))),'Data Summary'!CW112="Yes"),OFFSET('Sanitation Data'!$F$10,0,10*ROW('Sanitation Data'!F106)),NA())</f>
        <v>#N/A</v>
      </c>
      <c r="AI112" s="98" t="e">
        <f ca="true">+IF(AND(ISNUMBER(OFFSET('Sanitation Data'!$F$11,0,10*ROW('Sanitation Data'!F106))),'Data Summary'!CX112="Yes"),OFFSET('Sanitation Data'!$F$11,0,10*ROW('Sanitation Data'!F106)),NA())</f>
        <v>#N/A</v>
      </c>
      <c r="AJ112" s="98" t="e">
        <f ca="true">+IF(AND(ISNUMBER(OFFSET('Sanitation Data'!$F$12,0,10*ROW('Sanitation Data'!F106))),'Data Summary'!CY112="Yes"),OFFSET('Sanitation Data'!$F$12,0,10*ROW('Sanitation Data'!F106)),NA())</f>
        <v>#N/A</v>
      </c>
      <c r="AK112" s="98" t="e">
        <f ca="true">+IF(AND(ISNUMBER(OFFSET('Sanitation Data'!$G$4,0,10*ROW('Sanitation Data'!G106))),'Data Summary'!CZ112="Yes"),100-OFFSET('Sanitation Data'!$G$4,0,10*ROW('Sanitation Data'!G106)),NA())</f>
        <v>#N/A</v>
      </c>
      <c r="AL112" s="98" t="e">
        <f ca="true">+IF(AND(ISNUMBER(OFFSET('Sanitation Data'!$G$6,0,10*ROW('Sanitation Data'!G106))),'Data Summary'!DA112="Yes"),OFFSET('Sanitation Data'!$G$6,0,10*ROW('Sanitation Data'!G106)),NA())</f>
        <v>#N/A</v>
      </c>
      <c r="AM112" s="98" t="e">
        <f ca="true">+IF(AND(ISNUMBER(OFFSET('Sanitation Data'!$G$10,0,10*ROW('Sanitation Data'!G106))),'Data Summary'!DB112="Yes"),OFFSET('Sanitation Data'!$G$10,0,10*ROW('Sanitation Data'!G106)),NA())</f>
        <v>#N/A</v>
      </c>
      <c r="AN112" s="98" t="e">
        <f ca="true">+IF(AND(ISNUMBER(OFFSET('Sanitation Data'!$G$11,0,10*ROW('Sanitation Data'!G106))),'Data Summary'!DC112="Yes"),OFFSET('Sanitation Data'!$G$11,0,10*ROW('Sanitation Data'!G106)),NA())</f>
        <v>#N/A</v>
      </c>
      <c r="AO112" s="98" t="e">
        <f ca="true">+IF(AND(ISNUMBER(OFFSET('Sanitation Data'!$G$12,0,10*ROW('Sanitation Data'!G106))),'Data Summary'!DD112="Yes"),OFFSET('Sanitation Data'!$G$12,0,10*ROW('Sanitation Data'!G106)),NA())</f>
        <v>#N/A</v>
      </c>
      <c r="AP112" s="98" t="e">
        <f ca="true">+IF(AND(ISNUMBER(OFFSET('Sanitation Data'!$H$4,0,10*ROW('Sanitation Data'!H106))),'Data Summary'!DE112="Yes"),100-OFFSET('Sanitation Data'!$H$4,0,10*ROW('Sanitation Data'!H106)),NA())</f>
        <v>#N/A</v>
      </c>
      <c r="AQ112" s="98" t="e">
        <f ca="true">+IF(AND(ISNUMBER(OFFSET('Sanitation Data'!$H$6,0,10*ROW('Sanitation Data'!H106))),'Data Summary'!DF112="Yes"),OFFSET('Sanitation Data'!$H$6,0,10*ROW('Sanitation Data'!H106)),NA())</f>
        <v>#N/A</v>
      </c>
      <c r="AR112" s="98" t="e">
        <f ca="true">+IF(AND(ISNUMBER(OFFSET('Sanitation Data'!$H$10,0,10*ROW('Sanitation Data'!H106))),'Data Summary'!DG112="Yes"),OFFSET('Sanitation Data'!$H$10,0,10*ROW('Sanitation Data'!H106)),NA())</f>
        <v>#N/A</v>
      </c>
      <c r="AS112" s="98" t="e">
        <f ca="true">+IF(AND(ISNUMBER(OFFSET('Sanitation Data'!$H$11,0,10*ROW('Sanitation Data'!H106))),'Data Summary'!DH112="Yes"),OFFSET('Sanitation Data'!$H$11,0,10*ROW('Sanitation Data'!H106)),NA())</f>
        <v>#N/A</v>
      </c>
      <c r="AT112" s="98" t="e">
        <f ca="true">+IF(AND(ISNUMBER(OFFSET('Sanitation Data'!$H$12,0,10*ROW('Sanitation Data'!H106))),'Data Summary'!DI112="Yes"),OFFSET('Sanitation Data'!$H$12,0,10*ROW('Sanitation Data'!H106)),NA())</f>
        <v>#N/A</v>
      </c>
      <c r="AU112" s="98" t="e">
        <f ca="true">+IF(AND(ISNUMBER(OFFSET('Sanitation Data'!$I$4,0,10*ROW('Sanitation Data'!I106))),'Data Summary'!DJ112="Yes"),100-OFFSET('Sanitation Data'!$I$4,0,10*ROW('Sanitation Data'!I106)),NA())</f>
        <v>#N/A</v>
      </c>
      <c r="AV112" s="98" t="e">
        <f ca="true">+IF(AND(ISNUMBER(OFFSET('Sanitation Data'!$I$6,0,10*ROW('Sanitation Data'!I106))),'Data Summary'!DK112="Yes"),OFFSET('Sanitation Data'!$I$6,0,10*ROW('Sanitation Data'!I106)),NA())</f>
        <v>#N/A</v>
      </c>
      <c r="AW112" s="98" t="e">
        <f ca="true">+IF(AND(ISNUMBER(OFFSET('Sanitation Data'!$I$10,0,10*ROW('Sanitation Data'!I106))),'Data Summary'!DL112="Yes"),OFFSET('Sanitation Data'!$I$10,0,10*ROW('Sanitation Data'!I106)),NA())</f>
        <v>#N/A</v>
      </c>
      <c r="AX112" s="98" t="e">
        <f ca="true">+IF(AND(ISNUMBER(OFFSET('Sanitation Data'!$I$11,0,10*ROW('Sanitation Data'!I106))),'Data Summary'!DM112="Yes"),OFFSET('Sanitation Data'!$I$11,0,10*ROW('Sanitation Data'!I106)),NA())</f>
        <v>#N/A</v>
      </c>
      <c r="AY112" s="98" t="e">
        <f ca="true">+IF(AND(ISNUMBER(OFFSET('Sanitation Data'!$I$12,0,10*ROW('Sanitation Data'!I106))),'Data Summary'!DN112="Yes"),OFFSET('Sanitation Data'!$I$12,0,10*ROW('Sanitation Data'!I106)),NA())</f>
        <v>#N/A</v>
      </c>
      <c r="AZ112" s="99" t="e">
        <f ca="true">+IF(AND(ISNUMBER(OFFSET('Hygiene Data'!$D$5,0,10*ROW('Hygiene Data'!D106))),'Data Summary'!DO112="Yes"),OFFSET('Hygiene Data'!$D$5,0,10*ROW('Hygiene Data'!D106)),NA())</f>
        <v>#N/A</v>
      </c>
      <c r="BA112" s="99" t="e">
        <f ca="true">+IF(AND(ISNUMBER(OFFSET('Hygiene Data'!$D$7,0,10*ROW('Hygiene Data'!D106))),'Data Summary'!DP112="Yes"),OFFSET('Hygiene Data'!$D$7,0,10*ROW('Hygiene Data'!D106)),NA())</f>
        <v>#N/A</v>
      </c>
      <c r="BB112" s="99" t="e">
        <f ca="true">+IF(AND(ISNUMBER(OFFSET('Hygiene Data'!$D$9,0,10*ROW('Hygiene Data'!D106))),'Data Summary'!DQ112="Yes"),OFFSET('Hygiene Data'!$D$9,0,10*ROW('Hygiene Data'!D106)),NA())</f>
        <v>#N/A</v>
      </c>
      <c r="BC112" s="99" t="e">
        <f ca="true">+IF(AND(ISNUMBER(OFFSET('Hygiene Data'!$E$5,0,10*ROW('Hygiene Data'!E106))),'Data Summary'!DR112="Yes"),OFFSET('Hygiene Data'!$E$5,0,10*ROW('Hygiene Data'!E106)),NA())</f>
        <v>#N/A</v>
      </c>
      <c r="BD112" s="99" t="e">
        <f ca="true">+IF(AND(ISNUMBER(OFFSET('Hygiene Data'!$E$7,0,10*ROW('Hygiene Data'!E106))),'Data Summary'!DS112="Yes"),OFFSET('Hygiene Data'!$E$7,0,10*ROW('Hygiene Data'!E106)),NA())</f>
        <v>#N/A</v>
      </c>
      <c r="BE112" s="99" t="e">
        <f ca="true">+IF(AND(ISNUMBER(OFFSET('Hygiene Data'!$E$9,0,10*ROW('Hygiene Data'!E106))),'Data Summary'!DT112="Yes"),OFFSET('Hygiene Data'!$E$9,0,10*ROW('Hygiene Data'!E106)),NA())</f>
        <v>#N/A</v>
      </c>
      <c r="BF112" s="99" t="e">
        <f ca="true">+IF(AND(ISNUMBER(OFFSET('Hygiene Data'!$F$5,0,10*ROW('Hygiene Data'!F106))),'Data Summary'!DU112="Yes"),OFFSET('Hygiene Data'!$F$5,0,10*ROW('Hygiene Data'!F106)),NA())</f>
        <v>#N/A</v>
      </c>
      <c r="BG112" s="99" t="e">
        <f ca="true">+IF(AND(ISNUMBER(OFFSET('Hygiene Data'!$F$7,0,10*ROW('Hygiene Data'!F106))),'Data Summary'!DV112="Yes"),OFFSET('Hygiene Data'!$F$7,0,10*ROW('Hygiene Data'!F106)),NA())</f>
        <v>#N/A</v>
      </c>
      <c r="BH112" s="99" t="e">
        <f ca="true">+IF(AND(ISNUMBER(OFFSET('Hygiene Data'!$F$9,0,10*ROW('Hygiene Data'!F106))),'Data Summary'!DW112="Yes"),OFFSET('Hygiene Data'!$F$9,0,10*ROW('Hygiene Data'!F106)),NA())</f>
        <v>#N/A</v>
      </c>
      <c r="BI112" s="99" t="e">
        <f ca="true">+IF(AND(ISNUMBER(OFFSET('Hygiene Data'!$G$5,0,10*ROW('Hygiene Data'!G106))),'Data Summary'!DX112="Yes"),OFFSET('Hygiene Data'!$G$5,0,10*ROW('Hygiene Data'!G106)),NA())</f>
        <v>#N/A</v>
      </c>
      <c r="BJ112" s="99" t="e">
        <f ca="true">+IF(AND(ISNUMBER(OFFSET('Hygiene Data'!$G$7,0,10*ROW('Hygiene Data'!G106))),'Data Summary'!DY112="Yes"),OFFSET('Hygiene Data'!$G$7,0,10*ROW('Hygiene Data'!G106)),NA())</f>
        <v>#N/A</v>
      </c>
      <c r="BK112" s="99" t="e">
        <f ca="true">+IF(AND(ISNUMBER(OFFSET('Hygiene Data'!$G$9,0,10*ROW('Hygiene Data'!G106))),'Data Summary'!DZ112="Yes"),OFFSET('Hygiene Data'!$G$9,0,10*ROW('Hygiene Data'!G106)),NA())</f>
        <v>#N/A</v>
      </c>
      <c r="BL112" s="99" t="e">
        <f ca="true">+IF(AND(ISNUMBER(OFFSET('Hygiene Data'!$H$5,0,10*ROW('Hygiene Data'!H106))),'Data Summary'!EA112="Yes"),OFFSET('Hygiene Data'!$H$5,0,10*ROW('Hygiene Data'!H106)),NA())</f>
        <v>#N/A</v>
      </c>
      <c r="BM112" s="99" t="e">
        <f ca="true">+IF(AND(ISNUMBER(OFFSET('Hygiene Data'!$H$7,0,10*ROW('Hygiene Data'!H106))),'Data Summary'!EB112="Yes"),OFFSET('Hygiene Data'!$H$7,0,10*ROW('Hygiene Data'!H106)),NA())</f>
        <v>#N/A</v>
      </c>
      <c r="BN112" s="99" t="e">
        <f ca="true">+IF(AND(ISNUMBER(OFFSET('Hygiene Data'!$H$9,0,10*ROW('Hygiene Data'!H106))),'Data Summary'!EC112="Yes"),OFFSET('Hygiene Data'!$H$9,0,10*ROW('Hygiene Data'!H106)),NA())</f>
        <v>#N/A</v>
      </c>
      <c r="BO112" s="99" t="e">
        <f ca="true">+IF(AND(ISNUMBER(OFFSET('Hygiene Data'!$I$5,0,10*ROW('Hygiene Data'!I106))),'Data Summary'!ED112="Yes"),OFFSET('Hygiene Data'!$I$5,0,10*ROW('Hygiene Data'!I106)),NA())</f>
        <v>#N/A</v>
      </c>
      <c r="BP112" s="99" t="e">
        <f ca="true">+IF(AND(ISNUMBER(OFFSET('Hygiene Data'!$I$7,0,10*ROW('Hygiene Data'!I106))),'Data Summary'!EE112="Yes"),OFFSET('Hygiene Data'!$I$7,0,10*ROW('Hygiene Data'!I106)),NA())</f>
        <v>#N/A</v>
      </c>
      <c r="BQ112" s="99" t="e">
        <f ca="true">+IF(AND(ISNUMBER(OFFSET('Hygiene Data'!$I$9,0,10*ROW('Hygiene Data'!I106))),'Data Summary'!EF112="Yes"),OFFSET('Hygiene Data'!$I$9,0,10*ROW('Hygiene Data'!I106)),NA())</f>
        <v>#N/A</v>
      </c>
    </row>
    <row xmlns:x14ac="http://schemas.microsoft.com/office/spreadsheetml/2009/9/ac" r="113" x14ac:dyDescent="0.2">
      <c r="A113" s="363" t="e">
        <f ca="true">+RIGHT('Data Summary'!A113,LEN('Data Summary'!A113)-9)</f>
        <v>#VALUE!</v>
      </c>
      <c r="B113" s="38" t="str">
        <f ca="true">+IF(ISTEXT('Data Summary'!B113),'Data Summary'!B113,"")</f>
        <v/>
      </c>
      <c r="C113" s="361" t="e">
        <f ca="true">+VALUE('Data Summary'!C113)</f>
        <v>#VALUE!</v>
      </c>
      <c r="D113" s="97" t="e">
        <f ca="true">+IF(AND(ISNUMBER(OFFSET('Water Data'!$D$4,0,10*ROW('Water Data'!D107))),'Data Summary'!BS113="Yes"),100-OFFSET('Water Data'!$D$4,0,10*ROW('Water Data'!D107)),NA())</f>
        <v>#N/A</v>
      </c>
      <c r="E113" s="97" t="e">
        <f ca="true">+IF(AND(ISNUMBER(OFFSET('Water Data'!$D$6,0,10*ROW('Water Data'!D107))),'Data Summary'!BT113="Yes"),OFFSET('Water Data'!$D$6,0,10*ROW('Water Data'!D107)),NA())</f>
        <v>#N/A</v>
      </c>
      <c r="F113" s="97" t="e">
        <f ca="true">+IF(AND(ISNUMBER(OFFSET('Water Data'!$D$9,0,10*ROW('Water Data'!D107))),'Data Summary'!BU113="Yes"),OFFSET('Water Data'!$D$9,0,10*ROW('Water Data'!D107)),NA())</f>
        <v>#N/A</v>
      </c>
      <c r="G113" s="97" t="e">
        <f ca="true">+IF(AND(ISNUMBER(OFFSET('Water Data'!$E$4,0,10*ROW('Water Data'!E107))),'Data Summary'!BV113="Yes"),100-OFFSET('Water Data'!$E$4,0,10*ROW('Water Data'!E107)),NA())</f>
        <v>#N/A</v>
      </c>
      <c r="H113" s="97" t="e">
        <f ca="true">+IF(AND(ISNUMBER(OFFSET('Water Data'!$E$6,0,10*ROW('Water Data'!E107))),'Data Summary'!BW113="Yes"),OFFSET('Water Data'!$E$6,0,10*ROW('Water Data'!E107)),NA())</f>
        <v>#N/A</v>
      </c>
      <c r="I113" s="97" t="e">
        <f ca="true">+IF(AND(ISNUMBER(OFFSET('Water Data'!$E$9,0,10*ROW('Water Data'!E107))),'Data Summary'!BX113="Yes"),OFFSET('Water Data'!$E$9,0,10*ROW('Water Data'!E107)),NA())</f>
        <v>#N/A</v>
      </c>
      <c r="J113" s="97" t="e">
        <f ca="true">+IF(AND(ISNUMBER(OFFSET('Water Data'!$F$4,0,10*ROW('Water Data'!F107))),'Data Summary'!BY113="Yes"),100-OFFSET('Water Data'!$F$4,0,10*ROW('Water Data'!F107)),NA())</f>
        <v>#N/A</v>
      </c>
      <c r="K113" s="97" t="e">
        <f ca="true">+IF(AND(ISNUMBER(OFFSET('Water Data'!$F$6,0,10*ROW('Water Data'!F107))),'Data Summary'!BZ113="Yes"),OFFSET('Water Data'!$F$6,0,10*ROW('Water Data'!F107)),NA())</f>
        <v>#N/A</v>
      </c>
      <c r="L113" s="97" t="e">
        <f ca="true">+IF(AND(ISNUMBER(OFFSET('Water Data'!$F$9,0,10*ROW('Water Data'!F107))),'Data Summary'!CA113="Yes"),OFFSET('Water Data'!$F$9,0,10*ROW('Water Data'!F107)),NA())</f>
        <v>#N/A</v>
      </c>
      <c r="M113" s="97" t="e">
        <f ca="true">+IF(AND(ISNUMBER(OFFSET('Water Data'!$G$4,0,10*ROW('Water Data'!G107))),'Data Summary'!CB113="Yes"),100-OFFSET('Water Data'!$G$4,0,10*ROW('Water Data'!G107)),NA())</f>
        <v>#N/A</v>
      </c>
      <c r="N113" s="97" t="e">
        <f ca="true">+IF(AND(ISNUMBER(OFFSET('Water Data'!$G$6,0,10*ROW('Water Data'!G107))),'Data Summary'!CC113="Yes"),OFFSET('Water Data'!$G$6,0,10*ROW('Water Data'!G107)),NA())</f>
        <v>#N/A</v>
      </c>
      <c r="O113" s="97" t="e">
        <f ca="true">+IF(AND(ISNUMBER(OFFSET('Water Data'!$G$9,0,10*ROW('Water Data'!G107))),'Data Summary'!CD113="Yes"),OFFSET('Water Data'!$G$9,0,10*ROW('Water Data'!G107)),NA())</f>
        <v>#N/A</v>
      </c>
      <c r="P113" s="97" t="e">
        <f ca="true">+IF(AND(ISNUMBER(OFFSET('Water Data'!$H$4,0,10*ROW('Water Data'!H107))),'Data Summary'!CE113="Yes"),100-OFFSET('Water Data'!$H$4,0,10*ROW('Water Data'!H107)),NA())</f>
        <v>#N/A</v>
      </c>
      <c r="Q113" s="97" t="e">
        <f ca="true">+IF(AND(ISNUMBER(OFFSET('Water Data'!$H$6,0,10*ROW('Water Data'!H107))),'Data Summary'!CF113="Yes"),OFFSET('Water Data'!$H$6,0,10*ROW('Water Data'!H107)),NA())</f>
        <v>#N/A</v>
      </c>
      <c r="R113" s="97" t="e">
        <f ca="true">+IF(AND(ISNUMBER(OFFSET('Water Data'!$H$9,0,10*ROW('Water Data'!H107))),'Data Summary'!CG113="Yes"),OFFSET('Water Data'!$H$9,0,10*ROW('Water Data'!H107)),NA())</f>
        <v>#N/A</v>
      </c>
      <c r="S113" s="97" t="e">
        <f ca="true">+IF(AND(ISNUMBER(OFFSET('Water Data'!$I$4,0,10*ROW('Water Data'!I107))),'Data Summary'!CH113="Yes"),100-OFFSET('Water Data'!$I$4,0,10*ROW('Water Data'!I107)),NA())</f>
        <v>#N/A</v>
      </c>
      <c r="T113" s="97" t="e">
        <f ca="true">+IF(AND(ISNUMBER(OFFSET('Water Data'!$I$6,0,10*ROW('Water Data'!I107))),'Data Summary'!CI113="Yes"),OFFSET('Water Data'!$I$6,0,10*ROW('Water Data'!I107)),NA())</f>
        <v>#N/A</v>
      </c>
      <c r="U113" s="97" t="e">
        <f ca="true">+IF(AND(ISNUMBER(OFFSET('Water Data'!$I$9,0,10*ROW('Water Data'!I107))),'Data Summary'!CJ113="Yes"),OFFSET('Water Data'!$I$9,0,10*ROW('Water Data'!I107)),NA())</f>
        <v>#N/A</v>
      </c>
      <c r="V113" s="98" t="e">
        <f ca="true">+IF(AND(ISNUMBER(OFFSET('Sanitation Data'!$D$4,0,10*ROW('Sanitation Data'!D107))),'Data Summary'!CK113="Yes"),100-OFFSET('Sanitation Data'!$D$4,0,10*ROW('Sanitation Data'!D107)),NA())</f>
        <v>#N/A</v>
      </c>
      <c r="W113" s="98" t="e">
        <f ca="true">+IF(AND(ISNUMBER(OFFSET('Sanitation Data'!$D$6,0,10*ROW('Sanitation Data'!D107))),'Data Summary'!CL113="Yes"),OFFSET('Sanitation Data'!$D$6,0,10*ROW('Sanitation Data'!D107)),NA())</f>
        <v>#N/A</v>
      </c>
      <c r="X113" s="98" t="e">
        <f ca="true">+IF(AND(ISNUMBER(OFFSET('Sanitation Data'!$D$10,0,10*ROW('Sanitation Data'!D107))),'Data Summary'!CM113="Yes"),OFFSET('Sanitation Data'!$D$10,0,10*ROW('Sanitation Data'!D107)),NA())</f>
        <v>#N/A</v>
      </c>
      <c r="Y113" s="98" t="e">
        <f ca="true">+IF(AND(ISNUMBER(OFFSET('Sanitation Data'!$D$11,0,10*ROW('Sanitation Data'!D107))),'Data Summary'!CN113="Yes"),OFFSET('Sanitation Data'!$D$11,0,10*ROW('Sanitation Data'!D107)),NA())</f>
        <v>#N/A</v>
      </c>
      <c r="Z113" s="98" t="e">
        <f ca="true">+IF(AND(ISNUMBER(OFFSET('Sanitation Data'!$D$12,0,10*ROW('Sanitation Data'!D107))),'Data Summary'!CO113="Yes"),OFFSET('Sanitation Data'!$D$12,0,10*ROW('Sanitation Data'!D107)),NA())</f>
        <v>#N/A</v>
      </c>
      <c r="AA113" s="98" t="e">
        <f ca="true">+IF(AND(ISNUMBER(OFFSET('Sanitation Data'!$E$4,0,10*ROW('Sanitation Data'!E107))),'Data Summary'!CP113="Yes"),100-OFFSET('Sanitation Data'!$E$4,0,10*ROW('Sanitation Data'!E107)),NA())</f>
        <v>#N/A</v>
      </c>
      <c r="AB113" s="98" t="e">
        <f ca="true">+IF(AND(ISNUMBER(OFFSET('Sanitation Data'!$E$6,0,10*ROW('Sanitation Data'!E107))),'Data Summary'!CQ113="Yes"),OFFSET('Sanitation Data'!$E$6,0,10*ROW('Sanitation Data'!E107)),NA())</f>
        <v>#N/A</v>
      </c>
      <c r="AC113" s="98" t="e">
        <f ca="true">+IF(AND(ISNUMBER(OFFSET('Sanitation Data'!$E$10,0,10*ROW('Sanitation Data'!E107))),'Data Summary'!CR113="Yes"),OFFSET('Sanitation Data'!$E$10,0,10*ROW('Sanitation Data'!E107)),NA())</f>
        <v>#N/A</v>
      </c>
      <c r="AD113" s="98" t="e">
        <f ca="true">+IF(AND(ISNUMBER(OFFSET('Sanitation Data'!$E$11,0,10*ROW('Sanitation Data'!E107))),'Data Summary'!CS113="Yes"),OFFSET('Sanitation Data'!$E$11,0,10*ROW('Sanitation Data'!E107)),NA())</f>
        <v>#N/A</v>
      </c>
      <c r="AE113" s="98" t="e">
        <f ca="true">+IF(AND(ISNUMBER(OFFSET('Sanitation Data'!$E$12,0,10*ROW('Sanitation Data'!E107))),'Data Summary'!CT113="Yes"),OFFSET('Sanitation Data'!$E$12,0,10*ROW('Sanitation Data'!E107)),NA())</f>
        <v>#N/A</v>
      </c>
      <c r="AF113" s="98" t="e">
        <f ca="true">+IF(AND(ISNUMBER(OFFSET('Sanitation Data'!$F$4,0,10*ROW('Sanitation Data'!F107))),'Data Summary'!CU113="Yes"),100-OFFSET('Sanitation Data'!$F$4,0,10*ROW('Sanitation Data'!F107)),NA())</f>
        <v>#N/A</v>
      </c>
      <c r="AG113" s="98" t="e">
        <f ca="true">+IF(AND(ISNUMBER(OFFSET('Sanitation Data'!$F$6,0,10*ROW('Sanitation Data'!F107))),'Data Summary'!CV113="Yes"),OFFSET('Sanitation Data'!$F$6,0,10*ROW('Sanitation Data'!F107)),NA())</f>
        <v>#N/A</v>
      </c>
      <c r="AH113" s="98" t="e">
        <f ca="true">+IF(AND(ISNUMBER(OFFSET('Sanitation Data'!$F$10,0,10*ROW('Sanitation Data'!F107))),'Data Summary'!CW113="Yes"),OFFSET('Sanitation Data'!$F$10,0,10*ROW('Sanitation Data'!F107)),NA())</f>
        <v>#N/A</v>
      </c>
      <c r="AI113" s="98" t="e">
        <f ca="true">+IF(AND(ISNUMBER(OFFSET('Sanitation Data'!$F$11,0,10*ROW('Sanitation Data'!F107))),'Data Summary'!CX113="Yes"),OFFSET('Sanitation Data'!$F$11,0,10*ROW('Sanitation Data'!F107)),NA())</f>
        <v>#N/A</v>
      </c>
      <c r="AJ113" s="98" t="e">
        <f ca="true">+IF(AND(ISNUMBER(OFFSET('Sanitation Data'!$F$12,0,10*ROW('Sanitation Data'!F107))),'Data Summary'!CY113="Yes"),OFFSET('Sanitation Data'!$F$12,0,10*ROW('Sanitation Data'!F107)),NA())</f>
        <v>#N/A</v>
      </c>
      <c r="AK113" s="98" t="e">
        <f ca="true">+IF(AND(ISNUMBER(OFFSET('Sanitation Data'!$G$4,0,10*ROW('Sanitation Data'!G107))),'Data Summary'!CZ113="Yes"),100-OFFSET('Sanitation Data'!$G$4,0,10*ROW('Sanitation Data'!G107)),NA())</f>
        <v>#N/A</v>
      </c>
      <c r="AL113" s="98" t="e">
        <f ca="true">+IF(AND(ISNUMBER(OFFSET('Sanitation Data'!$G$6,0,10*ROW('Sanitation Data'!G107))),'Data Summary'!DA113="Yes"),OFFSET('Sanitation Data'!$G$6,0,10*ROW('Sanitation Data'!G107)),NA())</f>
        <v>#N/A</v>
      </c>
      <c r="AM113" s="98" t="e">
        <f ca="true">+IF(AND(ISNUMBER(OFFSET('Sanitation Data'!$G$10,0,10*ROW('Sanitation Data'!G107))),'Data Summary'!DB113="Yes"),OFFSET('Sanitation Data'!$G$10,0,10*ROW('Sanitation Data'!G107)),NA())</f>
        <v>#N/A</v>
      </c>
      <c r="AN113" s="98" t="e">
        <f ca="true">+IF(AND(ISNUMBER(OFFSET('Sanitation Data'!$G$11,0,10*ROW('Sanitation Data'!G107))),'Data Summary'!DC113="Yes"),OFFSET('Sanitation Data'!$G$11,0,10*ROW('Sanitation Data'!G107)),NA())</f>
        <v>#N/A</v>
      </c>
      <c r="AO113" s="98" t="e">
        <f ca="true">+IF(AND(ISNUMBER(OFFSET('Sanitation Data'!$G$12,0,10*ROW('Sanitation Data'!G107))),'Data Summary'!DD113="Yes"),OFFSET('Sanitation Data'!$G$12,0,10*ROW('Sanitation Data'!G107)),NA())</f>
        <v>#N/A</v>
      </c>
      <c r="AP113" s="98" t="e">
        <f ca="true">+IF(AND(ISNUMBER(OFFSET('Sanitation Data'!$H$4,0,10*ROW('Sanitation Data'!H107))),'Data Summary'!DE113="Yes"),100-OFFSET('Sanitation Data'!$H$4,0,10*ROW('Sanitation Data'!H107)),NA())</f>
        <v>#N/A</v>
      </c>
      <c r="AQ113" s="98" t="e">
        <f ca="true">+IF(AND(ISNUMBER(OFFSET('Sanitation Data'!$H$6,0,10*ROW('Sanitation Data'!H107))),'Data Summary'!DF113="Yes"),OFFSET('Sanitation Data'!$H$6,0,10*ROW('Sanitation Data'!H107)),NA())</f>
        <v>#N/A</v>
      </c>
      <c r="AR113" s="98" t="e">
        <f ca="true">+IF(AND(ISNUMBER(OFFSET('Sanitation Data'!$H$10,0,10*ROW('Sanitation Data'!H107))),'Data Summary'!DG113="Yes"),OFFSET('Sanitation Data'!$H$10,0,10*ROW('Sanitation Data'!H107)),NA())</f>
        <v>#N/A</v>
      </c>
      <c r="AS113" s="98" t="e">
        <f ca="true">+IF(AND(ISNUMBER(OFFSET('Sanitation Data'!$H$11,0,10*ROW('Sanitation Data'!H107))),'Data Summary'!DH113="Yes"),OFFSET('Sanitation Data'!$H$11,0,10*ROW('Sanitation Data'!H107)),NA())</f>
        <v>#N/A</v>
      </c>
      <c r="AT113" s="98" t="e">
        <f ca="true">+IF(AND(ISNUMBER(OFFSET('Sanitation Data'!$H$12,0,10*ROW('Sanitation Data'!H107))),'Data Summary'!DI113="Yes"),OFFSET('Sanitation Data'!$H$12,0,10*ROW('Sanitation Data'!H107)),NA())</f>
        <v>#N/A</v>
      </c>
      <c r="AU113" s="98" t="e">
        <f ca="true">+IF(AND(ISNUMBER(OFFSET('Sanitation Data'!$I$4,0,10*ROW('Sanitation Data'!I107))),'Data Summary'!DJ113="Yes"),100-OFFSET('Sanitation Data'!$I$4,0,10*ROW('Sanitation Data'!I107)),NA())</f>
        <v>#N/A</v>
      </c>
      <c r="AV113" s="98" t="e">
        <f ca="true">+IF(AND(ISNUMBER(OFFSET('Sanitation Data'!$I$6,0,10*ROW('Sanitation Data'!I107))),'Data Summary'!DK113="Yes"),OFFSET('Sanitation Data'!$I$6,0,10*ROW('Sanitation Data'!I107)),NA())</f>
        <v>#N/A</v>
      </c>
      <c r="AW113" s="98" t="e">
        <f ca="true">+IF(AND(ISNUMBER(OFFSET('Sanitation Data'!$I$10,0,10*ROW('Sanitation Data'!I107))),'Data Summary'!DL113="Yes"),OFFSET('Sanitation Data'!$I$10,0,10*ROW('Sanitation Data'!I107)),NA())</f>
        <v>#N/A</v>
      </c>
      <c r="AX113" s="98" t="e">
        <f ca="true">+IF(AND(ISNUMBER(OFFSET('Sanitation Data'!$I$11,0,10*ROW('Sanitation Data'!I107))),'Data Summary'!DM113="Yes"),OFFSET('Sanitation Data'!$I$11,0,10*ROW('Sanitation Data'!I107)),NA())</f>
        <v>#N/A</v>
      </c>
      <c r="AY113" s="98" t="e">
        <f ca="true">+IF(AND(ISNUMBER(OFFSET('Sanitation Data'!$I$12,0,10*ROW('Sanitation Data'!I107))),'Data Summary'!DN113="Yes"),OFFSET('Sanitation Data'!$I$12,0,10*ROW('Sanitation Data'!I107)),NA())</f>
        <v>#N/A</v>
      </c>
      <c r="AZ113" s="99" t="e">
        <f ca="true">+IF(AND(ISNUMBER(OFFSET('Hygiene Data'!$D$5,0,10*ROW('Hygiene Data'!D107))),'Data Summary'!DO113="Yes"),OFFSET('Hygiene Data'!$D$5,0,10*ROW('Hygiene Data'!D107)),NA())</f>
        <v>#N/A</v>
      </c>
      <c r="BA113" s="99" t="e">
        <f ca="true">+IF(AND(ISNUMBER(OFFSET('Hygiene Data'!$D$7,0,10*ROW('Hygiene Data'!D107))),'Data Summary'!DP113="Yes"),OFFSET('Hygiene Data'!$D$7,0,10*ROW('Hygiene Data'!D107)),NA())</f>
        <v>#N/A</v>
      </c>
      <c r="BB113" s="99" t="e">
        <f ca="true">+IF(AND(ISNUMBER(OFFSET('Hygiene Data'!$D$9,0,10*ROW('Hygiene Data'!D107))),'Data Summary'!DQ113="Yes"),OFFSET('Hygiene Data'!$D$9,0,10*ROW('Hygiene Data'!D107)),NA())</f>
        <v>#N/A</v>
      </c>
      <c r="BC113" s="99" t="e">
        <f ca="true">+IF(AND(ISNUMBER(OFFSET('Hygiene Data'!$E$5,0,10*ROW('Hygiene Data'!E107))),'Data Summary'!DR113="Yes"),OFFSET('Hygiene Data'!$E$5,0,10*ROW('Hygiene Data'!E107)),NA())</f>
        <v>#N/A</v>
      </c>
      <c r="BD113" s="99" t="e">
        <f ca="true">+IF(AND(ISNUMBER(OFFSET('Hygiene Data'!$E$7,0,10*ROW('Hygiene Data'!E107))),'Data Summary'!DS113="Yes"),OFFSET('Hygiene Data'!$E$7,0,10*ROW('Hygiene Data'!E107)),NA())</f>
        <v>#N/A</v>
      </c>
      <c r="BE113" s="99" t="e">
        <f ca="true">+IF(AND(ISNUMBER(OFFSET('Hygiene Data'!$E$9,0,10*ROW('Hygiene Data'!E107))),'Data Summary'!DT113="Yes"),OFFSET('Hygiene Data'!$E$9,0,10*ROW('Hygiene Data'!E107)),NA())</f>
        <v>#N/A</v>
      </c>
      <c r="BF113" s="99" t="e">
        <f ca="true">+IF(AND(ISNUMBER(OFFSET('Hygiene Data'!$F$5,0,10*ROW('Hygiene Data'!F107))),'Data Summary'!DU113="Yes"),OFFSET('Hygiene Data'!$F$5,0,10*ROW('Hygiene Data'!F107)),NA())</f>
        <v>#N/A</v>
      </c>
      <c r="BG113" s="99" t="e">
        <f ca="true">+IF(AND(ISNUMBER(OFFSET('Hygiene Data'!$F$7,0,10*ROW('Hygiene Data'!F107))),'Data Summary'!DV113="Yes"),OFFSET('Hygiene Data'!$F$7,0,10*ROW('Hygiene Data'!F107)),NA())</f>
        <v>#N/A</v>
      </c>
      <c r="BH113" s="99" t="e">
        <f ca="true">+IF(AND(ISNUMBER(OFFSET('Hygiene Data'!$F$9,0,10*ROW('Hygiene Data'!F107))),'Data Summary'!DW113="Yes"),OFFSET('Hygiene Data'!$F$9,0,10*ROW('Hygiene Data'!F107)),NA())</f>
        <v>#N/A</v>
      </c>
      <c r="BI113" s="99" t="e">
        <f ca="true">+IF(AND(ISNUMBER(OFFSET('Hygiene Data'!$G$5,0,10*ROW('Hygiene Data'!G107))),'Data Summary'!DX113="Yes"),OFFSET('Hygiene Data'!$G$5,0,10*ROW('Hygiene Data'!G107)),NA())</f>
        <v>#N/A</v>
      </c>
      <c r="BJ113" s="99" t="e">
        <f ca="true">+IF(AND(ISNUMBER(OFFSET('Hygiene Data'!$G$7,0,10*ROW('Hygiene Data'!G107))),'Data Summary'!DY113="Yes"),OFFSET('Hygiene Data'!$G$7,0,10*ROW('Hygiene Data'!G107)),NA())</f>
        <v>#N/A</v>
      </c>
      <c r="BK113" s="99" t="e">
        <f ca="true">+IF(AND(ISNUMBER(OFFSET('Hygiene Data'!$G$9,0,10*ROW('Hygiene Data'!G107))),'Data Summary'!DZ113="Yes"),OFFSET('Hygiene Data'!$G$9,0,10*ROW('Hygiene Data'!G107)),NA())</f>
        <v>#N/A</v>
      </c>
      <c r="BL113" s="99" t="e">
        <f ca="true">+IF(AND(ISNUMBER(OFFSET('Hygiene Data'!$H$5,0,10*ROW('Hygiene Data'!H107))),'Data Summary'!EA113="Yes"),OFFSET('Hygiene Data'!$H$5,0,10*ROW('Hygiene Data'!H107)),NA())</f>
        <v>#N/A</v>
      </c>
      <c r="BM113" s="99" t="e">
        <f ca="true">+IF(AND(ISNUMBER(OFFSET('Hygiene Data'!$H$7,0,10*ROW('Hygiene Data'!H107))),'Data Summary'!EB113="Yes"),OFFSET('Hygiene Data'!$H$7,0,10*ROW('Hygiene Data'!H107)),NA())</f>
        <v>#N/A</v>
      </c>
      <c r="BN113" s="99" t="e">
        <f ca="true">+IF(AND(ISNUMBER(OFFSET('Hygiene Data'!$H$9,0,10*ROW('Hygiene Data'!H107))),'Data Summary'!EC113="Yes"),OFFSET('Hygiene Data'!$H$9,0,10*ROW('Hygiene Data'!H107)),NA())</f>
        <v>#N/A</v>
      </c>
      <c r="BO113" s="99" t="e">
        <f ca="true">+IF(AND(ISNUMBER(OFFSET('Hygiene Data'!$I$5,0,10*ROW('Hygiene Data'!I107))),'Data Summary'!ED113="Yes"),OFFSET('Hygiene Data'!$I$5,0,10*ROW('Hygiene Data'!I107)),NA())</f>
        <v>#N/A</v>
      </c>
      <c r="BP113" s="99" t="e">
        <f ca="true">+IF(AND(ISNUMBER(OFFSET('Hygiene Data'!$I$7,0,10*ROW('Hygiene Data'!I107))),'Data Summary'!EE113="Yes"),OFFSET('Hygiene Data'!$I$7,0,10*ROW('Hygiene Data'!I107)),NA())</f>
        <v>#N/A</v>
      </c>
      <c r="BQ113" s="99" t="e">
        <f ca="true">+IF(AND(ISNUMBER(OFFSET('Hygiene Data'!$I$9,0,10*ROW('Hygiene Data'!I107))),'Data Summary'!EF113="Yes"),OFFSET('Hygiene Data'!$I$9,0,10*ROW('Hygiene Data'!I107)),NA())</f>
        <v>#N/A</v>
      </c>
    </row>
    <row xmlns:x14ac="http://schemas.microsoft.com/office/spreadsheetml/2009/9/ac" r="114" x14ac:dyDescent="0.2">
      <c r="A114" s="363" t="e">
        <f ca="true">+RIGHT('Data Summary'!A114,LEN('Data Summary'!A114)-9)</f>
        <v>#VALUE!</v>
      </c>
      <c r="B114" s="38" t="str">
        <f ca="true">+IF(ISTEXT('Data Summary'!B114),'Data Summary'!B114,"")</f>
        <v/>
      </c>
      <c r="C114" s="361" t="e">
        <f ca="true">+VALUE('Data Summary'!C114)</f>
        <v>#VALUE!</v>
      </c>
      <c r="D114" s="97" t="e">
        <f ca="true">+IF(AND(ISNUMBER(OFFSET('Water Data'!$D$4,0,10*ROW('Water Data'!D108))),'Data Summary'!BS114="Yes"),100-OFFSET('Water Data'!$D$4,0,10*ROW('Water Data'!D108)),NA())</f>
        <v>#N/A</v>
      </c>
      <c r="E114" s="97" t="e">
        <f ca="true">+IF(AND(ISNUMBER(OFFSET('Water Data'!$D$6,0,10*ROW('Water Data'!D108))),'Data Summary'!BT114="Yes"),OFFSET('Water Data'!$D$6,0,10*ROW('Water Data'!D108)),NA())</f>
        <v>#N/A</v>
      </c>
      <c r="F114" s="97" t="e">
        <f ca="true">+IF(AND(ISNUMBER(OFFSET('Water Data'!$D$9,0,10*ROW('Water Data'!D108))),'Data Summary'!BU114="Yes"),OFFSET('Water Data'!$D$9,0,10*ROW('Water Data'!D108)),NA())</f>
        <v>#N/A</v>
      </c>
      <c r="G114" s="97" t="e">
        <f ca="true">+IF(AND(ISNUMBER(OFFSET('Water Data'!$E$4,0,10*ROW('Water Data'!E108))),'Data Summary'!BV114="Yes"),100-OFFSET('Water Data'!$E$4,0,10*ROW('Water Data'!E108)),NA())</f>
        <v>#N/A</v>
      </c>
      <c r="H114" s="97" t="e">
        <f ca="true">+IF(AND(ISNUMBER(OFFSET('Water Data'!$E$6,0,10*ROW('Water Data'!E108))),'Data Summary'!BW114="Yes"),OFFSET('Water Data'!$E$6,0,10*ROW('Water Data'!E108)),NA())</f>
        <v>#N/A</v>
      </c>
      <c r="I114" s="97" t="e">
        <f ca="true">+IF(AND(ISNUMBER(OFFSET('Water Data'!$E$9,0,10*ROW('Water Data'!E108))),'Data Summary'!BX114="Yes"),OFFSET('Water Data'!$E$9,0,10*ROW('Water Data'!E108)),NA())</f>
        <v>#N/A</v>
      </c>
      <c r="J114" s="97" t="e">
        <f ca="true">+IF(AND(ISNUMBER(OFFSET('Water Data'!$F$4,0,10*ROW('Water Data'!F108))),'Data Summary'!BY114="Yes"),100-OFFSET('Water Data'!$F$4,0,10*ROW('Water Data'!F108)),NA())</f>
        <v>#N/A</v>
      </c>
      <c r="K114" s="97" t="e">
        <f ca="true">+IF(AND(ISNUMBER(OFFSET('Water Data'!$F$6,0,10*ROW('Water Data'!F108))),'Data Summary'!BZ114="Yes"),OFFSET('Water Data'!$F$6,0,10*ROW('Water Data'!F108)),NA())</f>
        <v>#N/A</v>
      </c>
      <c r="L114" s="97" t="e">
        <f ca="true">+IF(AND(ISNUMBER(OFFSET('Water Data'!$F$9,0,10*ROW('Water Data'!F108))),'Data Summary'!CA114="Yes"),OFFSET('Water Data'!$F$9,0,10*ROW('Water Data'!F108)),NA())</f>
        <v>#N/A</v>
      </c>
      <c r="M114" s="97" t="e">
        <f ca="true">+IF(AND(ISNUMBER(OFFSET('Water Data'!$G$4,0,10*ROW('Water Data'!G108))),'Data Summary'!CB114="Yes"),100-OFFSET('Water Data'!$G$4,0,10*ROW('Water Data'!G108)),NA())</f>
        <v>#N/A</v>
      </c>
      <c r="N114" s="97" t="e">
        <f ca="true">+IF(AND(ISNUMBER(OFFSET('Water Data'!$G$6,0,10*ROW('Water Data'!G108))),'Data Summary'!CC114="Yes"),OFFSET('Water Data'!$G$6,0,10*ROW('Water Data'!G108)),NA())</f>
        <v>#N/A</v>
      </c>
      <c r="O114" s="97" t="e">
        <f ca="true">+IF(AND(ISNUMBER(OFFSET('Water Data'!$G$9,0,10*ROW('Water Data'!G108))),'Data Summary'!CD114="Yes"),OFFSET('Water Data'!$G$9,0,10*ROW('Water Data'!G108)),NA())</f>
        <v>#N/A</v>
      </c>
      <c r="P114" s="97" t="e">
        <f ca="true">+IF(AND(ISNUMBER(OFFSET('Water Data'!$H$4,0,10*ROW('Water Data'!H108))),'Data Summary'!CE114="Yes"),100-OFFSET('Water Data'!$H$4,0,10*ROW('Water Data'!H108)),NA())</f>
        <v>#N/A</v>
      </c>
      <c r="Q114" s="97" t="e">
        <f ca="true">+IF(AND(ISNUMBER(OFFSET('Water Data'!$H$6,0,10*ROW('Water Data'!H108))),'Data Summary'!CF114="Yes"),OFFSET('Water Data'!$H$6,0,10*ROW('Water Data'!H108)),NA())</f>
        <v>#N/A</v>
      </c>
      <c r="R114" s="97" t="e">
        <f ca="true">+IF(AND(ISNUMBER(OFFSET('Water Data'!$H$9,0,10*ROW('Water Data'!H108))),'Data Summary'!CG114="Yes"),OFFSET('Water Data'!$H$9,0,10*ROW('Water Data'!H108)),NA())</f>
        <v>#N/A</v>
      </c>
      <c r="S114" s="97" t="e">
        <f ca="true">+IF(AND(ISNUMBER(OFFSET('Water Data'!$I$4,0,10*ROW('Water Data'!I108))),'Data Summary'!CH114="Yes"),100-OFFSET('Water Data'!$I$4,0,10*ROW('Water Data'!I108)),NA())</f>
        <v>#N/A</v>
      </c>
      <c r="T114" s="97" t="e">
        <f ca="true">+IF(AND(ISNUMBER(OFFSET('Water Data'!$I$6,0,10*ROW('Water Data'!I108))),'Data Summary'!CI114="Yes"),OFFSET('Water Data'!$I$6,0,10*ROW('Water Data'!I108)),NA())</f>
        <v>#N/A</v>
      </c>
      <c r="U114" s="97" t="e">
        <f ca="true">+IF(AND(ISNUMBER(OFFSET('Water Data'!$I$9,0,10*ROW('Water Data'!I108))),'Data Summary'!CJ114="Yes"),OFFSET('Water Data'!$I$9,0,10*ROW('Water Data'!I108)),NA())</f>
        <v>#N/A</v>
      </c>
      <c r="V114" s="98" t="e">
        <f ca="true">+IF(AND(ISNUMBER(OFFSET('Sanitation Data'!$D$4,0,10*ROW('Sanitation Data'!D108))),'Data Summary'!CK114="Yes"),100-OFFSET('Sanitation Data'!$D$4,0,10*ROW('Sanitation Data'!D108)),NA())</f>
        <v>#N/A</v>
      </c>
      <c r="W114" s="98" t="e">
        <f ca="true">+IF(AND(ISNUMBER(OFFSET('Sanitation Data'!$D$6,0,10*ROW('Sanitation Data'!D108))),'Data Summary'!CL114="Yes"),OFFSET('Sanitation Data'!$D$6,0,10*ROW('Sanitation Data'!D108)),NA())</f>
        <v>#N/A</v>
      </c>
      <c r="X114" s="98" t="e">
        <f ca="true">+IF(AND(ISNUMBER(OFFSET('Sanitation Data'!$D$10,0,10*ROW('Sanitation Data'!D108))),'Data Summary'!CM114="Yes"),OFFSET('Sanitation Data'!$D$10,0,10*ROW('Sanitation Data'!D108)),NA())</f>
        <v>#N/A</v>
      </c>
      <c r="Y114" s="98" t="e">
        <f ca="true">+IF(AND(ISNUMBER(OFFSET('Sanitation Data'!$D$11,0,10*ROW('Sanitation Data'!D108))),'Data Summary'!CN114="Yes"),OFFSET('Sanitation Data'!$D$11,0,10*ROW('Sanitation Data'!D108)),NA())</f>
        <v>#N/A</v>
      </c>
      <c r="Z114" s="98" t="e">
        <f ca="true">+IF(AND(ISNUMBER(OFFSET('Sanitation Data'!$D$12,0,10*ROW('Sanitation Data'!D108))),'Data Summary'!CO114="Yes"),OFFSET('Sanitation Data'!$D$12,0,10*ROW('Sanitation Data'!D108)),NA())</f>
        <v>#N/A</v>
      </c>
      <c r="AA114" s="98" t="e">
        <f ca="true">+IF(AND(ISNUMBER(OFFSET('Sanitation Data'!$E$4,0,10*ROW('Sanitation Data'!E108))),'Data Summary'!CP114="Yes"),100-OFFSET('Sanitation Data'!$E$4,0,10*ROW('Sanitation Data'!E108)),NA())</f>
        <v>#N/A</v>
      </c>
      <c r="AB114" s="98" t="e">
        <f ca="true">+IF(AND(ISNUMBER(OFFSET('Sanitation Data'!$E$6,0,10*ROW('Sanitation Data'!E108))),'Data Summary'!CQ114="Yes"),OFFSET('Sanitation Data'!$E$6,0,10*ROW('Sanitation Data'!E108)),NA())</f>
        <v>#N/A</v>
      </c>
      <c r="AC114" s="98" t="e">
        <f ca="true">+IF(AND(ISNUMBER(OFFSET('Sanitation Data'!$E$10,0,10*ROW('Sanitation Data'!E108))),'Data Summary'!CR114="Yes"),OFFSET('Sanitation Data'!$E$10,0,10*ROW('Sanitation Data'!E108)),NA())</f>
        <v>#N/A</v>
      </c>
      <c r="AD114" s="98" t="e">
        <f ca="true">+IF(AND(ISNUMBER(OFFSET('Sanitation Data'!$E$11,0,10*ROW('Sanitation Data'!E108))),'Data Summary'!CS114="Yes"),OFFSET('Sanitation Data'!$E$11,0,10*ROW('Sanitation Data'!E108)),NA())</f>
        <v>#N/A</v>
      </c>
      <c r="AE114" s="98" t="e">
        <f ca="true">+IF(AND(ISNUMBER(OFFSET('Sanitation Data'!$E$12,0,10*ROW('Sanitation Data'!E108))),'Data Summary'!CT114="Yes"),OFFSET('Sanitation Data'!$E$12,0,10*ROW('Sanitation Data'!E108)),NA())</f>
        <v>#N/A</v>
      </c>
      <c r="AF114" s="98" t="e">
        <f ca="true">+IF(AND(ISNUMBER(OFFSET('Sanitation Data'!$F$4,0,10*ROW('Sanitation Data'!F108))),'Data Summary'!CU114="Yes"),100-OFFSET('Sanitation Data'!$F$4,0,10*ROW('Sanitation Data'!F108)),NA())</f>
        <v>#N/A</v>
      </c>
      <c r="AG114" s="98" t="e">
        <f ca="true">+IF(AND(ISNUMBER(OFFSET('Sanitation Data'!$F$6,0,10*ROW('Sanitation Data'!F108))),'Data Summary'!CV114="Yes"),OFFSET('Sanitation Data'!$F$6,0,10*ROW('Sanitation Data'!F108)),NA())</f>
        <v>#N/A</v>
      </c>
      <c r="AH114" s="98" t="e">
        <f ca="true">+IF(AND(ISNUMBER(OFFSET('Sanitation Data'!$F$10,0,10*ROW('Sanitation Data'!F108))),'Data Summary'!CW114="Yes"),OFFSET('Sanitation Data'!$F$10,0,10*ROW('Sanitation Data'!F108)),NA())</f>
        <v>#N/A</v>
      </c>
      <c r="AI114" s="98" t="e">
        <f ca="true">+IF(AND(ISNUMBER(OFFSET('Sanitation Data'!$F$11,0,10*ROW('Sanitation Data'!F108))),'Data Summary'!CX114="Yes"),OFFSET('Sanitation Data'!$F$11,0,10*ROW('Sanitation Data'!F108)),NA())</f>
        <v>#N/A</v>
      </c>
      <c r="AJ114" s="98" t="e">
        <f ca="true">+IF(AND(ISNUMBER(OFFSET('Sanitation Data'!$F$12,0,10*ROW('Sanitation Data'!F108))),'Data Summary'!CY114="Yes"),OFFSET('Sanitation Data'!$F$12,0,10*ROW('Sanitation Data'!F108)),NA())</f>
        <v>#N/A</v>
      </c>
      <c r="AK114" s="98" t="e">
        <f ca="true">+IF(AND(ISNUMBER(OFFSET('Sanitation Data'!$G$4,0,10*ROW('Sanitation Data'!G108))),'Data Summary'!CZ114="Yes"),100-OFFSET('Sanitation Data'!$G$4,0,10*ROW('Sanitation Data'!G108)),NA())</f>
        <v>#N/A</v>
      </c>
      <c r="AL114" s="98" t="e">
        <f ca="true">+IF(AND(ISNUMBER(OFFSET('Sanitation Data'!$G$6,0,10*ROW('Sanitation Data'!G108))),'Data Summary'!DA114="Yes"),OFFSET('Sanitation Data'!$G$6,0,10*ROW('Sanitation Data'!G108)),NA())</f>
        <v>#N/A</v>
      </c>
      <c r="AM114" s="98" t="e">
        <f ca="true">+IF(AND(ISNUMBER(OFFSET('Sanitation Data'!$G$10,0,10*ROW('Sanitation Data'!G108))),'Data Summary'!DB114="Yes"),OFFSET('Sanitation Data'!$G$10,0,10*ROW('Sanitation Data'!G108)),NA())</f>
        <v>#N/A</v>
      </c>
      <c r="AN114" s="98" t="e">
        <f ca="true">+IF(AND(ISNUMBER(OFFSET('Sanitation Data'!$G$11,0,10*ROW('Sanitation Data'!G108))),'Data Summary'!DC114="Yes"),OFFSET('Sanitation Data'!$G$11,0,10*ROW('Sanitation Data'!G108)),NA())</f>
        <v>#N/A</v>
      </c>
      <c r="AO114" s="98" t="e">
        <f ca="true">+IF(AND(ISNUMBER(OFFSET('Sanitation Data'!$G$12,0,10*ROW('Sanitation Data'!G108))),'Data Summary'!DD114="Yes"),OFFSET('Sanitation Data'!$G$12,0,10*ROW('Sanitation Data'!G108)),NA())</f>
        <v>#N/A</v>
      </c>
      <c r="AP114" s="98" t="e">
        <f ca="true">+IF(AND(ISNUMBER(OFFSET('Sanitation Data'!$H$4,0,10*ROW('Sanitation Data'!H108))),'Data Summary'!DE114="Yes"),100-OFFSET('Sanitation Data'!$H$4,0,10*ROW('Sanitation Data'!H108)),NA())</f>
        <v>#N/A</v>
      </c>
      <c r="AQ114" s="98" t="e">
        <f ca="true">+IF(AND(ISNUMBER(OFFSET('Sanitation Data'!$H$6,0,10*ROW('Sanitation Data'!H108))),'Data Summary'!DF114="Yes"),OFFSET('Sanitation Data'!$H$6,0,10*ROW('Sanitation Data'!H108)),NA())</f>
        <v>#N/A</v>
      </c>
      <c r="AR114" s="98" t="e">
        <f ca="true">+IF(AND(ISNUMBER(OFFSET('Sanitation Data'!$H$10,0,10*ROW('Sanitation Data'!H108))),'Data Summary'!DG114="Yes"),OFFSET('Sanitation Data'!$H$10,0,10*ROW('Sanitation Data'!H108)),NA())</f>
        <v>#N/A</v>
      </c>
      <c r="AS114" s="98" t="e">
        <f ca="true">+IF(AND(ISNUMBER(OFFSET('Sanitation Data'!$H$11,0,10*ROW('Sanitation Data'!H108))),'Data Summary'!DH114="Yes"),OFFSET('Sanitation Data'!$H$11,0,10*ROW('Sanitation Data'!H108)),NA())</f>
        <v>#N/A</v>
      </c>
      <c r="AT114" s="98" t="e">
        <f ca="true">+IF(AND(ISNUMBER(OFFSET('Sanitation Data'!$H$12,0,10*ROW('Sanitation Data'!H108))),'Data Summary'!DI114="Yes"),OFFSET('Sanitation Data'!$H$12,0,10*ROW('Sanitation Data'!H108)),NA())</f>
        <v>#N/A</v>
      </c>
      <c r="AU114" s="98" t="e">
        <f ca="true">+IF(AND(ISNUMBER(OFFSET('Sanitation Data'!$I$4,0,10*ROW('Sanitation Data'!I108))),'Data Summary'!DJ114="Yes"),100-OFFSET('Sanitation Data'!$I$4,0,10*ROW('Sanitation Data'!I108)),NA())</f>
        <v>#N/A</v>
      </c>
      <c r="AV114" s="98" t="e">
        <f ca="true">+IF(AND(ISNUMBER(OFFSET('Sanitation Data'!$I$6,0,10*ROW('Sanitation Data'!I108))),'Data Summary'!DK114="Yes"),OFFSET('Sanitation Data'!$I$6,0,10*ROW('Sanitation Data'!I108)),NA())</f>
        <v>#N/A</v>
      </c>
      <c r="AW114" s="98" t="e">
        <f ca="true">+IF(AND(ISNUMBER(OFFSET('Sanitation Data'!$I$10,0,10*ROW('Sanitation Data'!I108))),'Data Summary'!DL114="Yes"),OFFSET('Sanitation Data'!$I$10,0,10*ROW('Sanitation Data'!I108)),NA())</f>
        <v>#N/A</v>
      </c>
      <c r="AX114" s="98" t="e">
        <f ca="true">+IF(AND(ISNUMBER(OFFSET('Sanitation Data'!$I$11,0,10*ROW('Sanitation Data'!I108))),'Data Summary'!DM114="Yes"),OFFSET('Sanitation Data'!$I$11,0,10*ROW('Sanitation Data'!I108)),NA())</f>
        <v>#N/A</v>
      </c>
      <c r="AY114" s="98" t="e">
        <f ca="true">+IF(AND(ISNUMBER(OFFSET('Sanitation Data'!$I$12,0,10*ROW('Sanitation Data'!I108))),'Data Summary'!DN114="Yes"),OFFSET('Sanitation Data'!$I$12,0,10*ROW('Sanitation Data'!I108)),NA())</f>
        <v>#N/A</v>
      </c>
      <c r="AZ114" s="99" t="e">
        <f ca="true">+IF(AND(ISNUMBER(OFFSET('Hygiene Data'!$D$5,0,10*ROW('Hygiene Data'!D108))),'Data Summary'!DO114="Yes"),OFFSET('Hygiene Data'!$D$5,0,10*ROW('Hygiene Data'!D108)),NA())</f>
        <v>#N/A</v>
      </c>
      <c r="BA114" s="99" t="e">
        <f ca="true">+IF(AND(ISNUMBER(OFFSET('Hygiene Data'!$D$7,0,10*ROW('Hygiene Data'!D108))),'Data Summary'!DP114="Yes"),OFFSET('Hygiene Data'!$D$7,0,10*ROW('Hygiene Data'!D108)),NA())</f>
        <v>#N/A</v>
      </c>
      <c r="BB114" s="99" t="e">
        <f ca="true">+IF(AND(ISNUMBER(OFFSET('Hygiene Data'!$D$9,0,10*ROW('Hygiene Data'!D108))),'Data Summary'!DQ114="Yes"),OFFSET('Hygiene Data'!$D$9,0,10*ROW('Hygiene Data'!D108)),NA())</f>
        <v>#N/A</v>
      </c>
      <c r="BC114" s="99" t="e">
        <f ca="true">+IF(AND(ISNUMBER(OFFSET('Hygiene Data'!$E$5,0,10*ROW('Hygiene Data'!E108))),'Data Summary'!DR114="Yes"),OFFSET('Hygiene Data'!$E$5,0,10*ROW('Hygiene Data'!E108)),NA())</f>
        <v>#N/A</v>
      </c>
      <c r="BD114" s="99" t="e">
        <f ca="true">+IF(AND(ISNUMBER(OFFSET('Hygiene Data'!$E$7,0,10*ROW('Hygiene Data'!E108))),'Data Summary'!DS114="Yes"),OFFSET('Hygiene Data'!$E$7,0,10*ROW('Hygiene Data'!E108)),NA())</f>
        <v>#N/A</v>
      </c>
      <c r="BE114" s="99" t="e">
        <f ca="true">+IF(AND(ISNUMBER(OFFSET('Hygiene Data'!$E$9,0,10*ROW('Hygiene Data'!E108))),'Data Summary'!DT114="Yes"),OFFSET('Hygiene Data'!$E$9,0,10*ROW('Hygiene Data'!E108)),NA())</f>
        <v>#N/A</v>
      </c>
      <c r="BF114" s="99" t="e">
        <f ca="true">+IF(AND(ISNUMBER(OFFSET('Hygiene Data'!$F$5,0,10*ROW('Hygiene Data'!F108))),'Data Summary'!DU114="Yes"),OFFSET('Hygiene Data'!$F$5,0,10*ROW('Hygiene Data'!F108)),NA())</f>
        <v>#N/A</v>
      </c>
      <c r="BG114" s="99" t="e">
        <f ca="true">+IF(AND(ISNUMBER(OFFSET('Hygiene Data'!$F$7,0,10*ROW('Hygiene Data'!F108))),'Data Summary'!DV114="Yes"),OFFSET('Hygiene Data'!$F$7,0,10*ROW('Hygiene Data'!F108)),NA())</f>
        <v>#N/A</v>
      </c>
      <c r="BH114" s="99" t="e">
        <f ca="true">+IF(AND(ISNUMBER(OFFSET('Hygiene Data'!$F$9,0,10*ROW('Hygiene Data'!F108))),'Data Summary'!DW114="Yes"),OFFSET('Hygiene Data'!$F$9,0,10*ROW('Hygiene Data'!F108)),NA())</f>
        <v>#N/A</v>
      </c>
      <c r="BI114" s="99" t="e">
        <f ca="true">+IF(AND(ISNUMBER(OFFSET('Hygiene Data'!$G$5,0,10*ROW('Hygiene Data'!G108))),'Data Summary'!DX114="Yes"),OFFSET('Hygiene Data'!$G$5,0,10*ROW('Hygiene Data'!G108)),NA())</f>
        <v>#N/A</v>
      </c>
      <c r="BJ114" s="99" t="e">
        <f ca="true">+IF(AND(ISNUMBER(OFFSET('Hygiene Data'!$G$7,0,10*ROW('Hygiene Data'!G108))),'Data Summary'!DY114="Yes"),OFFSET('Hygiene Data'!$G$7,0,10*ROW('Hygiene Data'!G108)),NA())</f>
        <v>#N/A</v>
      </c>
      <c r="BK114" s="99" t="e">
        <f ca="true">+IF(AND(ISNUMBER(OFFSET('Hygiene Data'!$G$9,0,10*ROW('Hygiene Data'!G108))),'Data Summary'!DZ114="Yes"),OFFSET('Hygiene Data'!$G$9,0,10*ROW('Hygiene Data'!G108)),NA())</f>
        <v>#N/A</v>
      </c>
      <c r="BL114" s="99" t="e">
        <f ca="true">+IF(AND(ISNUMBER(OFFSET('Hygiene Data'!$H$5,0,10*ROW('Hygiene Data'!H108))),'Data Summary'!EA114="Yes"),OFFSET('Hygiene Data'!$H$5,0,10*ROW('Hygiene Data'!H108)),NA())</f>
        <v>#N/A</v>
      </c>
      <c r="BM114" s="99" t="e">
        <f ca="true">+IF(AND(ISNUMBER(OFFSET('Hygiene Data'!$H$7,0,10*ROW('Hygiene Data'!H108))),'Data Summary'!EB114="Yes"),OFFSET('Hygiene Data'!$H$7,0,10*ROW('Hygiene Data'!H108)),NA())</f>
        <v>#N/A</v>
      </c>
      <c r="BN114" s="99" t="e">
        <f ca="true">+IF(AND(ISNUMBER(OFFSET('Hygiene Data'!$H$9,0,10*ROW('Hygiene Data'!H108))),'Data Summary'!EC114="Yes"),OFFSET('Hygiene Data'!$H$9,0,10*ROW('Hygiene Data'!H108)),NA())</f>
        <v>#N/A</v>
      </c>
      <c r="BO114" s="99" t="e">
        <f ca="true">+IF(AND(ISNUMBER(OFFSET('Hygiene Data'!$I$5,0,10*ROW('Hygiene Data'!I108))),'Data Summary'!ED114="Yes"),OFFSET('Hygiene Data'!$I$5,0,10*ROW('Hygiene Data'!I108)),NA())</f>
        <v>#N/A</v>
      </c>
      <c r="BP114" s="99" t="e">
        <f ca="true">+IF(AND(ISNUMBER(OFFSET('Hygiene Data'!$I$7,0,10*ROW('Hygiene Data'!I108))),'Data Summary'!EE114="Yes"),OFFSET('Hygiene Data'!$I$7,0,10*ROW('Hygiene Data'!I108)),NA())</f>
        <v>#N/A</v>
      </c>
      <c r="BQ114" s="99" t="e">
        <f ca="true">+IF(AND(ISNUMBER(OFFSET('Hygiene Data'!$I$9,0,10*ROW('Hygiene Data'!I108))),'Data Summary'!EF114="Yes"),OFFSET('Hygiene Data'!$I$9,0,10*ROW('Hygiene Data'!I108)),NA())</f>
        <v>#N/A</v>
      </c>
    </row>
    <row xmlns:x14ac="http://schemas.microsoft.com/office/spreadsheetml/2009/9/ac" r="115" x14ac:dyDescent="0.2">
      <c r="A115" s="363" t="e">
        <f ca="true">+RIGHT('Data Summary'!A115,LEN('Data Summary'!A115)-9)</f>
        <v>#VALUE!</v>
      </c>
      <c r="B115" s="38" t="str">
        <f ca="true">+IF(ISTEXT('Data Summary'!B115),'Data Summary'!B115,"")</f>
        <v/>
      </c>
      <c r="C115" s="361" t="e">
        <f ca="true">+VALUE('Data Summary'!C115)</f>
        <v>#VALUE!</v>
      </c>
      <c r="D115" s="97" t="e">
        <f ca="true">+IF(AND(ISNUMBER(OFFSET('Water Data'!$D$4,0,10*ROW('Water Data'!D109))),'Data Summary'!BS115="Yes"),100-OFFSET('Water Data'!$D$4,0,10*ROW('Water Data'!D109)),NA())</f>
        <v>#N/A</v>
      </c>
      <c r="E115" s="97" t="e">
        <f ca="true">+IF(AND(ISNUMBER(OFFSET('Water Data'!$D$6,0,10*ROW('Water Data'!D109))),'Data Summary'!BT115="Yes"),OFFSET('Water Data'!$D$6,0,10*ROW('Water Data'!D109)),NA())</f>
        <v>#N/A</v>
      </c>
      <c r="F115" s="97" t="e">
        <f ca="true">+IF(AND(ISNUMBER(OFFSET('Water Data'!$D$9,0,10*ROW('Water Data'!D109))),'Data Summary'!BU115="Yes"),OFFSET('Water Data'!$D$9,0,10*ROW('Water Data'!D109)),NA())</f>
        <v>#N/A</v>
      </c>
      <c r="G115" s="97" t="e">
        <f ca="true">+IF(AND(ISNUMBER(OFFSET('Water Data'!$E$4,0,10*ROW('Water Data'!E109))),'Data Summary'!BV115="Yes"),100-OFFSET('Water Data'!$E$4,0,10*ROW('Water Data'!E109)),NA())</f>
        <v>#N/A</v>
      </c>
      <c r="H115" s="97" t="e">
        <f ca="true">+IF(AND(ISNUMBER(OFFSET('Water Data'!$E$6,0,10*ROW('Water Data'!E109))),'Data Summary'!BW115="Yes"),OFFSET('Water Data'!$E$6,0,10*ROW('Water Data'!E109)),NA())</f>
        <v>#N/A</v>
      </c>
      <c r="I115" s="97" t="e">
        <f ca="true">+IF(AND(ISNUMBER(OFFSET('Water Data'!$E$9,0,10*ROW('Water Data'!E109))),'Data Summary'!BX115="Yes"),OFFSET('Water Data'!$E$9,0,10*ROW('Water Data'!E109)),NA())</f>
        <v>#N/A</v>
      </c>
      <c r="J115" s="97" t="e">
        <f ca="true">+IF(AND(ISNUMBER(OFFSET('Water Data'!$F$4,0,10*ROW('Water Data'!F109))),'Data Summary'!BY115="Yes"),100-OFFSET('Water Data'!$F$4,0,10*ROW('Water Data'!F109)),NA())</f>
        <v>#N/A</v>
      </c>
      <c r="K115" s="97" t="e">
        <f ca="true">+IF(AND(ISNUMBER(OFFSET('Water Data'!$F$6,0,10*ROW('Water Data'!F109))),'Data Summary'!BZ115="Yes"),OFFSET('Water Data'!$F$6,0,10*ROW('Water Data'!F109)),NA())</f>
        <v>#N/A</v>
      </c>
      <c r="L115" s="97" t="e">
        <f ca="true">+IF(AND(ISNUMBER(OFFSET('Water Data'!$F$9,0,10*ROW('Water Data'!F109))),'Data Summary'!CA115="Yes"),OFFSET('Water Data'!$F$9,0,10*ROW('Water Data'!F109)),NA())</f>
        <v>#N/A</v>
      </c>
      <c r="M115" s="97" t="e">
        <f ca="true">+IF(AND(ISNUMBER(OFFSET('Water Data'!$G$4,0,10*ROW('Water Data'!G109))),'Data Summary'!CB115="Yes"),100-OFFSET('Water Data'!$G$4,0,10*ROW('Water Data'!G109)),NA())</f>
        <v>#N/A</v>
      </c>
      <c r="N115" s="97" t="e">
        <f ca="true">+IF(AND(ISNUMBER(OFFSET('Water Data'!$G$6,0,10*ROW('Water Data'!G109))),'Data Summary'!CC115="Yes"),OFFSET('Water Data'!$G$6,0,10*ROW('Water Data'!G109)),NA())</f>
        <v>#N/A</v>
      </c>
      <c r="O115" s="97" t="e">
        <f ca="true">+IF(AND(ISNUMBER(OFFSET('Water Data'!$G$9,0,10*ROW('Water Data'!G109))),'Data Summary'!CD115="Yes"),OFFSET('Water Data'!$G$9,0,10*ROW('Water Data'!G109)),NA())</f>
        <v>#N/A</v>
      </c>
      <c r="P115" s="97" t="e">
        <f ca="true">+IF(AND(ISNUMBER(OFFSET('Water Data'!$H$4,0,10*ROW('Water Data'!H109))),'Data Summary'!CE115="Yes"),100-OFFSET('Water Data'!$H$4,0,10*ROW('Water Data'!H109)),NA())</f>
        <v>#N/A</v>
      </c>
      <c r="Q115" s="97" t="e">
        <f ca="true">+IF(AND(ISNUMBER(OFFSET('Water Data'!$H$6,0,10*ROW('Water Data'!H109))),'Data Summary'!CF115="Yes"),OFFSET('Water Data'!$H$6,0,10*ROW('Water Data'!H109)),NA())</f>
        <v>#N/A</v>
      </c>
      <c r="R115" s="97" t="e">
        <f ca="true">+IF(AND(ISNUMBER(OFFSET('Water Data'!$H$9,0,10*ROW('Water Data'!H109))),'Data Summary'!CG115="Yes"),OFFSET('Water Data'!$H$9,0,10*ROW('Water Data'!H109)),NA())</f>
        <v>#N/A</v>
      </c>
      <c r="S115" s="97" t="e">
        <f ca="true">+IF(AND(ISNUMBER(OFFSET('Water Data'!$I$4,0,10*ROW('Water Data'!I109))),'Data Summary'!CH115="Yes"),100-OFFSET('Water Data'!$I$4,0,10*ROW('Water Data'!I109)),NA())</f>
        <v>#N/A</v>
      </c>
      <c r="T115" s="97" t="e">
        <f ca="true">+IF(AND(ISNUMBER(OFFSET('Water Data'!$I$6,0,10*ROW('Water Data'!I109))),'Data Summary'!CI115="Yes"),OFFSET('Water Data'!$I$6,0,10*ROW('Water Data'!I109)),NA())</f>
        <v>#N/A</v>
      </c>
      <c r="U115" s="97" t="e">
        <f ca="true">+IF(AND(ISNUMBER(OFFSET('Water Data'!$I$9,0,10*ROW('Water Data'!I109))),'Data Summary'!CJ115="Yes"),OFFSET('Water Data'!$I$9,0,10*ROW('Water Data'!I109)),NA())</f>
        <v>#N/A</v>
      </c>
      <c r="V115" s="98" t="e">
        <f ca="true">+IF(AND(ISNUMBER(OFFSET('Sanitation Data'!$D$4,0,10*ROW('Sanitation Data'!D109))),'Data Summary'!CK115="Yes"),100-OFFSET('Sanitation Data'!$D$4,0,10*ROW('Sanitation Data'!D109)),NA())</f>
        <v>#N/A</v>
      </c>
      <c r="W115" s="98" t="e">
        <f ca="true">+IF(AND(ISNUMBER(OFFSET('Sanitation Data'!$D$6,0,10*ROW('Sanitation Data'!D109))),'Data Summary'!CL115="Yes"),OFFSET('Sanitation Data'!$D$6,0,10*ROW('Sanitation Data'!D109)),NA())</f>
        <v>#N/A</v>
      </c>
      <c r="X115" s="98" t="e">
        <f ca="true">+IF(AND(ISNUMBER(OFFSET('Sanitation Data'!$D$10,0,10*ROW('Sanitation Data'!D109))),'Data Summary'!CM115="Yes"),OFFSET('Sanitation Data'!$D$10,0,10*ROW('Sanitation Data'!D109)),NA())</f>
        <v>#N/A</v>
      </c>
      <c r="Y115" s="98" t="e">
        <f ca="true">+IF(AND(ISNUMBER(OFFSET('Sanitation Data'!$D$11,0,10*ROW('Sanitation Data'!D109))),'Data Summary'!CN115="Yes"),OFFSET('Sanitation Data'!$D$11,0,10*ROW('Sanitation Data'!D109)),NA())</f>
        <v>#N/A</v>
      </c>
      <c r="Z115" s="98" t="e">
        <f ca="true">+IF(AND(ISNUMBER(OFFSET('Sanitation Data'!$D$12,0,10*ROW('Sanitation Data'!D109))),'Data Summary'!CO115="Yes"),OFFSET('Sanitation Data'!$D$12,0,10*ROW('Sanitation Data'!D109)),NA())</f>
        <v>#N/A</v>
      </c>
      <c r="AA115" s="98" t="e">
        <f ca="true">+IF(AND(ISNUMBER(OFFSET('Sanitation Data'!$E$4,0,10*ROW('Sanitation Data'!E109))),'Data Summary'!CP115="Yes"),100-OFFSET('Sanitation Data'!$E$4,0,10*ROW('Sanitation Data'!E109)),NA())</f>
        <v>#N/A</v>
      </c>
      <c r="AB115" s="98" t="e">
        <f ca="true">+IF(AND(ISNUMBER(OFFSET('Sanitation Data'!$E$6,0,10*ROW('Sanitation Data'!E109))),'Data Summary'!CQ115="Yes"),OFFSET('Sanitation Data'!$E$6,0,10*ROW('Sanitation Data'!E109)),NA())</f>
        <v>#N/A</v>
      </c>
      <c r="AC115" s="98" t="e">
        <f ca="true">+IF(AND(ISNUMBER(OFFSET('Sanitation Data'!$E$10,0,10*ROW('Sanitation Data'!E109))),'Data Summary'!CR115="Yes"),OFFSET('Sanitation Data'!$E$10,0,10*ROW('Sanitation Data'!E109)),NA())</f>
        <v>#N/A</v>
      </c>
      <c r="AD115" s="98" t="e">
        <f ca="true">+IF(AND(ISNUMBER(OFFSET('Sanitation Data'!$E$11,0,10*ROW('Sanitation Data'!E109))),'Data Summary'!CS115="Yes"),OFFSET('Sanitation Data'!$E$11,0,10*ROW('Sanitation Data'!E109)),NA())</f>
        <v>#N/A</v>
      </c>
      <c r="AE115" s="98" t="e">
        <f ca="true">+IF(AND(ISNUMBER(OFFSET('Sanitation Data'!$E$12,0,10*ROW('Sanitation Data'!E109))),'Data Summary'!CT115="Yes"),OFFSET('Sanitation Data'!$E$12,0,10*ROW('Sanitation Data'!E109)),NA())</f>
        <v>#N/A</v>
      </c>
      <c r="AF115" s="98" t="e">
        <f ca="true">+IF(AND(ISNUMBER(OFFSET('Sanitation Data'!$F$4,0,10*ROW('Sanitation Data'!F109))),'Data Summary'!CU115="Yes"),100-OFFSET('Sanitation Data'!$F$4,0,10*ROW('Sanitation Data'!F109)),NA())</f>
        <v>#N/A</v>
      </c>
      <c r="AG115" s="98" t="e">
        <f ca="true">+IF(AND(ISNUMBER(OFFSET('Sanitation Data'!$F$6,0,10*ROW('Sanitation Data'!F109))),'Data Summary'!CV115="Yes"),OFFSET('Sanitation Data'!$F$6,0,10*ROW('Sanitation Data'!F109)),NA())</f>
        <v>#N/A</v>
      </c>
      <c r="AH115" s="98" t="e">
        <f ca="true">+IF(AND(ISNUMBER(OFFSET('Sanitation Data'!$F$10,0,10*ROW('Sanitation Data'!F109))),'Data Summary'!CW115="Yes"),OFFSET('Sanitation Data'!$F$10,0,10*ROW('Sanitation Data'!F109)),NA())</f>
        <v>#N/A</v>
      </c>
      <c r="AI115" s="98" t="e">
        <f ca="true">+IF(AND(ISNUMBER(OFFSET('Sanitation Data'!$F$11,0,10*ROW('Sanitation Data'!F109))),'Data Summary'!CX115="Yes"),OFFSET('Sanitation Data'!$F$11,0,10*ROW('Sanitation Data'!F109)),NA())</f>
        <v>#N/A</v>
      </c>
      <c r="AJ115" s="98" t="e">
        <f ca="true">+IF(AND(ISNUMBER(OFFSET('Sanitation Data'!$F$12,0,10*ROW('Sanitation Data'!F109))),'Data Summary'!CY115="Yes"),OFFSET('Sanitation Data'!$F$12,0,10*ROW('Sanitation Data'!F109)),NA())</f>
        <v>#N/A</v>
      </c>
      <c r="AK115" s="98" t="e">
        <f ca="true">+IF(AND(ISNUMBER(OFFSET('Sanitation Data'!$G$4,0,10*ROW('Sanitation Data'!G109))),'Data Summary'!CZ115="Yes"),100-OFFSET('Sanitation Data'!$G$4,0,10*ROW('Sanitation Data'!G109)),NA())</f>
        <v>#N/A</v>
      </c>
      <c r="AL115" s="98" t="e">
        <f ca="true">+IF(AND(ISNUMBER(OFFSET('Sanitation Data'!$G$6,0,10*ROW('Sanitation Data'!G109))),'Data Summary'!DA115="Yes"),OFFSET('Sanitation Data'!$G$6,0,10*ROW('Sanitation Data'!G109)),NA())</f>
        <v>#N/A</v>
      </c>
      <c r="AM115" s="98" t="e">
        <f ca="true">+IF(AND(ISNUMBER(OFFSET('Sanitation Data'!$G$10,0,10*ROW('Sanitation Data'!G109))),'Data Summary'!DB115="Yes"),OFFSET('Sanitation Data'!$G$10,0,10*ROW('Sanitation Data'!G109)),NA())</f>
        <v>#N/A</v>
      </c>
      <c r="AN115" s="98" t="e">
        <f ca="true">+IF(AND(ISNUMBER(OFFSET('Sanitation Data'!$G$11,0,10*ROW('Sanitation Data'!G109))),'Data Summary'!DC115="Yes"),OFFSET('Sanitation Data'!$G$11,0,10*ROW('Sanitation Data'!G109)),NA())</f>
        <v>#N/A</v>
      </c>
      <c r="AO115" s="98" t="e">
        <f ca="true">+IF(AND(ISNUMBER(OFFSET('Sanitation Data'!$G$12,0,10*ROW('Sanitation Data'!G109))),'Data Summary'!DD115="Yes"),OFFSET('Sanitation Data'!$G$12,0,10*ROW('Sanitation Data'!G109)),NA())</f>
        <v>#N/A</v>
      </c>
      <c r="AP115" s="98" t="e">
        <f ca="true">+IF(AND(ISNUMBER(OFFSET('Sanitation Data'!$H$4,0,10*ROW('Sanitation Data'!H109))),'Data Summary'!DE115="Yes"),100-OFFSET('Sanitation Data'!$H$4,0,10*ROW('Sanitation Data'!H109)),NA())</f>
        <v>#N/A</v>
      </c>
      <c r="AQ115" s="98" t="e">
        <f ca="true">+IF(AND(ISNUMBER(OFFSET('Sanitation Data'!$H$6,0,10*ROW('Sanitation Data'!H109))),'Data Summary'!DF115="Yes"),OFFSET('Sanitation Data'!$H$6,0,10*ROW('Sanitation Data'!H109)),NA())</f>
        <v>#N/A</v>
      </c>
      <c r="AR115" s="98" t="e">
        <f ca="true">+IF(AND(ISNUMBER(OFFSET('Sanitation Data'!$H$10,0,10*ROW('Sanitation Data'!H109))),'Data Summary'!DG115="Yes"),OFFSET('Sanitation Data'!$H$10,0,10*ROW('Sanitation Data'!H109)),NA())</f>
        <v>#N/A</v>
      </c>
      <c r="AS115" s="98" t="e">
        <f ca="true">+IF(AND(ISNUMBER(OFFSET('Sanitation Data'!$H$11,0,10*ROW('Sanitation Data'!H109))),'Data Summary'!DH115="Yes"),OFFSET('Sanitation Data'!$H$11,0,10*ROW('Sanitation Data'!H109)),NA())</f>
        <v>#N/A</v>
      </c>
      <c r="AT115" s="98" t="e">
        <f ca="true">+IF(AND(ISNUMBER(OFFSET('Sanitation Data'!$H$12,0,10*ROW('Sanitation Data'!H109))),'Data Summary'!DI115="Yes"),OFFSET('Sanitation Data'!$H$12,0,10*ROW('Sanitation Data'!H109)),NA())</f>
        <v>#N/A</v>
      </c>
      <c r="AU115" s="98" t="e">
        <f ca="true">+IF(AND(ISNUMBER(OFFSET('Sanitation Data'!$I$4,0,10*ROW('Sanitation Data'!I109))),'Data Summary'!DJ115="Yes"),100-OFFSET('Sanitation Data'!$I$4,0,10*ROW('Sanitation Data'!I109)),NA())</f>
        <v>#N/A</v>
      </c>
      <c r="AV115" s="98" t="e">
        <f ca="true">+IF(AND(ISNUMBER(OFFSET('Sanitation Data'!$I$6,0,10*ROW('Sanitation Data'!I109))),'Data Summary'!DK115="Yes"),OFFSET('Sanitation Data'!$I$6,0,10*ROW('Sanitation Data'!I109)),NA())</f>
        <v>#N/A</v>
      </c>
      <c r="AW115" s="98" t="e">
        <f ca="true">+IF(AND(ISNUMBER(OFFSET('Sanitation Data'!$I$10,0,10*ROW('Sanitation Data'!I109))),'Data Summary'!DL115="Yes"),OFFSET('Sanitation Data'!$I$10,0,10*ROW('Sanitation Data'!I109)),NA())</f>
        <v>#N/A</v>
      </c>
      <c r="AX115" s="98" t="e">
        <f ca="true">+IF(AND(ISNUMBER(OFFSET('Sanitation Data'!$I$11,0,10*ROW('Sanitation Data'!I109))),'Data Summary'!DM115="Yes"),OFFSET('Sanitation Data'!$I$11,0,10*ROW('Sanitation Data'!I109)),NA())</f>
        <v>#N/A</v>
      </c>
      <c r="AY115" s="98" t="e">
        <f ca="true">+IF(AND(ISNUMBER(OFFSET('Sanitation Data'!$I$12,0,10*ROW('Sanitation Data'!I109))),'Data Summary'!DN115="Yes"),OFFSET('Sanitation Data'!$I$12,0,10*ROW('Sanitation Data'!I109)),NA())</f>
        <v>#N/A</v>
      </c>
      <c r="AZ115" s="99" t="e">
        <f ca="true">+IF(AND(ISNUMBER(OFFSET('Hygiene Data'!$D$5,0,10*ROW('Hygiene Data'!D109))),'Data Summary'!DO115="Yes"),OFFSET('Hygiene Data'!$D$5,0,10*ROW('Hygiene Data'!D109)),NA())</f>
        <v>#N/A</v>
      </c>
      <c r="BA115" s="99" t="e">
        <f ca="true">+IF(AND(ISNUMBER(OFFSET('Hygiene Data'!$D$7,0,10*ROW('Hygiene Data'!D109))),'Data Summary'!DP115="Yes"),OFFSET('Hygiene Data'!$D$7,0,10*ROW('Hygiene Data'!D109)),NA())</f>
        <v>#N/A</v>
      </c>
      <c r="BB115" s="99" t="e">
        <f ca="true">+IF(AND(ISNUMBER(OFFSET('Hygiene Data'!$D$9,0,10*ROW('Hygiene Data'!D109))),'Data Summary'!DQ115="Yes"),OFFSET('Hygiene Data'!$D$9,0,10*ROW('Hygiene Data'!D109)),NA())</f>
        <v>#N/A</v>
      </c>
      <c r="BC115" s="99" t="e">
        <f ca="true">+IF(AND(ISNUMBER(OFFSET('Hygiene Data'!$E$5,0,10*ROW('Hygiene Data'!E109))),'Data Summary'!DR115="Yes"),OFFSET('Hygiene Data'!$E$5,0,10*ROW('Hygiene Data'!E109)),NA())</f>
        <v>#N/A</v>
      </c>
      <c r="BD115" s="99" t="e">
        <f ca="true">+IF(AND(ISNUMBER(OFFSET('Hygiene Data'!$E$7,0,10*ROW('Hygiene Data'!E109))),'Data Summary'!DS115="Yes"),OFFSET('Hygiene Data'!$E$7,0,10*ROW('Hygiene Data'!E109)),NA())</f>
        <v>#N/A</v>
      </c>
      <c r="BE115" s="99" t="e">
        <f ca="true">+IF(AND(ISNUMBER(OFFSET('Hygiene Data'!$E$9,0,10*ROW('Hygiene Data'!E109))),'Data Summary'!DT115="Yes"),OFFSET('Hygiene Data'!$E$9,0,10*ROW('Hygiene Data'!E109)),NA())</f>
        <v>#N/A</v>
      </c>
      <c r="BF115" s="99" t="e">
        <f ca="true">+IF(AND(ISNUMBER(OFFSET('Hygiene Data'!$F$5,0,10*ROW('Hygiene Data'!F109))),'Data Summary'!DU115="Yes"),OFFSET('Hygiene Data'!$F$5,0,10*ROW('Hygiene Data'!F109)),NA())</f>
        <v>#N/A</v>
      </c>
      <c r="BG115" s="99" t="e">
        <f ca="true">+IF(AND(ISNUMBER(OFFSET('Hygiene Data'!$F$7,0,10*ROW('Hygiene Data'!F109))),'Data Summary'!DV115="Yes"),OFFSET('Hygiene Data'!$F$7,0,10*ROW('Hygiene Data'!F109)),NA())</f>
        <v>#N/A</v>
      </c>
      <c r="BH115" s="99" t="e">
        <f ca="true">+IF(AND(ISNUMBER(OFFSET('Hygiene Data'!$F$9,0,10*ROW('Hygiene Data'!F109))),'Data Summary'!DW115="Yes"),OFFSET('Hygiene Data'!$F$9,0,10*ROW('Hygiene Data'!F109)),NA())</f>
        <v>#N/A</v>
      </c>
      <c r="BI115" s="99" t="e">
        <f ca="true">+IF(AND(ISNUMBER(OFFSET('Hygiene Data'!$G$5,0,10*ROW('Hygiene Data'!G109))),'Data Summary'!DX115="Yes"),OFFSET('Hygiene Data'!$G$5,0,10*ROW('Hygiene Data'!G109)),NA())</f>
        <v>#N/A</v>
      </c>
      <c r="BJ115" s="99" t="e">
        <f ca="true">+IF(AND(ISNUMBER(OFFSET('Hygiene Data'!$G$7,0,10*ROW('Hygiene Data'!G109))),'Data Summary'!DY115="Yes"),OFFSET('Hygiene Data'!$G$7,0,10*ROW('Hygiene Data'!G109)),NA())</f>
        <v>#N/A</v>
      </c>
      <c r="BK115" s="99" t="e">
        <f ca="true">+IF(AND(ISNUMBER(OFFSET('Hygiene Data'!$G$9,0,10*ROW('Hygiene Data'!G109))),'Data Summary'!DZ115="Yes"),OFFSET('Hygiene Data'!$G$9,0,10*ROW('Hygiene Data'!G109)),NA())</f>
        <v>#N/A</v>
      </c>
      <c r="BL115" s="99" t="e">
        <f ca="true">+IF(AND(ISNUMBER(OFFSET('Hygiene Data'!$H$5,0,10*ROW('Hygiene Data'!H109))),'Data Summary'!EA115="Yes"),OFFSET('Hygiene Data'!$H$5,0,10*ROW('Hygiene Data'!H109)),NA())</f>
        <v>#N/A</v>
      </c>
      <c r="BM115" s="99" t="e">
        <f ca="true">+IF(AND(ISNUMBER(OFFSET('Hygiene Data'!$H$7,0,10*ROW('Hygiene Data'!H109))),'Data Summary'!EB115="Yes"),OFFSET('Hygiene Data'!$H$7,0,10*ROW('Hygiene Data'!H109)),NA())</f>
        <v>#N/A</v>
      </c>
      <c r="BN115" s="99" t="e">
        <f ca="true">+IF(AND(ISNUMBER(OFFSET('Hygiene Data'!$H$9,0,10*ROW('Hygiene Data'!H109))),'Data Summary'!EC115="Yes"),OFFSET('Hygiene Data'!$H$9,0,10*ROW('Hygiene Data'!H109)),NA())</f>
        <v>#N/A</v>
      </c>
      <c r="BO115" s="99" t="e">
        <f ca="true">+IF(AND(ISNUMBER(OFFSET('Hygiene Data'!$I$5,0,10*ROW('Hygiene Data'!I109))),'Data Summary'!ED115="Yes"),OFFSET('Hygiene Data'!$I$5,0,10*ROW('Hygiene Data'!I109)),NA())</f>
        <v>#N/A</v>
      </c>
      <c r="BP115" s="99" t="e">
        <f ca="true">+IF(AND(ISNUMBER(OFFSET('Hygiene Data'!$I$7,0,10*ROW('Hygiene Data'!I109))),'Data Summary'!EE115="Yes"),OFFSET('Hygiene Data'!$I$7,0,10*ROW('Hygiene Data'!I109)),NA())</f>
        <v>#N/A</v>
      </c>
      <c r="BQ115" s="99" t="e">
        <f ca="true">+IF(AND(ISNUMBER(OFFSET('Hygiene Data'!$I$9,0,10*ROW('Hygiene Data'!I109))),'Data Summary'!EF115="Yes"),OFFSET('Hygiene Data'!$I$9,0,10*ROW('Hygiene Data'!I109)),NA())</f>
        <v>#N/A</v>
      </c>
    </row>
    <row xmlns:x14ac="http://schemas.microsoft.com/office/spreadsheetml/2009/9/ac" r="116" x14ac:dyDescent="0.2">
      <c r="A116" s="363" t="e">
        <f ca="true">+RIGHT('Data Summary'!A116,LEN('Data Summary'!A116)-9)</f>
        <v>#VALUE!</v>
      </c>
      <c r="B116" s="38" t="str">
        <f ca="true">+IF(ISTEXT('Data Summary'!B116),'Data Summary'!B116,"")</f>
        <v/>
      </c>
      <c r="C116" s="361" t="e">
        <f ca="true">+VALUE('Data Summary'!C116)</f>
        <v>#VALUE!</v>
      </c>
      <c r="D116" s="97" t="e">
        <f ca="true">+IF(AND(ISNUMBER(OFFSET('Water Data'!$D$4,0,10*ROW('Water Data'!D110))),'Data Summary'!BS116="Yes"),100-OFFSET('Water Data'!$D$4,0,10*ROW('Water Data'!D110)),NA())</f>
        <v>#N/A</v>
      </c>
      <c r="E116" s="97" t="e">
        <f ca="true">+IF(AND(ISNUMBER(OFFSET('Water Data'!$D$6,0,10*ROW('Water Data'!D110))),'Data Summary'!BT116="Yes"),OFFSET('Water Data'!$D$6,0,10*ROW('Water Data'!D110)),NA())</f>
        <v>#N/A</v>
      </c>
      <c r="F116" s="97" t="e">
        <f ca="true">+IF(AND(ISNUMBER(OFFSET('Water Data'!$D$9,0,10*ROW('Water Data'!D110))),'Data Summary'!BU116="Yes"),OFFSET('Water Data'!$D$9,0,10*ROW('Water Data'!D110)),NA())</f>
        <v>#N/A</v>
      </c>
      <c r="G116" s="97" t="e">
        <f ca="true">+IF(AND(ISNUMBER(OFFSET('Water Data'!$E$4,0,10*ROW('Water Data'!E110))),'Data Summary'!BV116="Yes"),100-OFFSET('Water Data'!$E$4,0,10*ROW('Water Data'!E110)),NA())</f>
        <v>#N/A</v>
      </c>
      <c r="H116" s="97" t="e">
        <f ca="true">+IF(AND(ISNUMBER(OFFSET('Water Data'!$E$6,0,10*ROW('Water Data'!E110))),'Data Summary'!BW116="Yes"),OFFSET('Water Data'!$E$6,0,10*ROW('Water Data'!E110)),NA())</f>
        <v>#N/A</v>
      </c>
      <c r="I116" s="97" t="e">
        <f ca="true">+IF(AND(ISNUMBER(OFFSET('Water Data'!$E$9,0,10*ROW('Water Data'!E110))),'Data Summary'!BX116="Yes"),OFFSET('Water Data'!$E$9,0,10*ROW('Water Data'!E110)),NA())</f>
        <v>#N/A</v>
      </c>
      <c r="J116" s="97" t="e">
        <f ca="true">+IF(AND(ISNUMBER(OFFSET('Water Data'!$F$4,0,10*ROW('Water Data'!F110))),'Data Summary'!BY116="Yes"),100-OFFSET('Water Data'!$F$4,0,10*ROW('Water Data'!F110)),NA())</f>
        <v>#N/A</v>
      </c>
      <c r="K116" s="97" t="e">
        <f ca="true">+IF(AND(ISNUMBER(OFFSET('Water Data'!$F$6,0,10*ROW('Water Data'!F110))),'Data Summary'!BZ116="Yes"),OFFSET('Water Data'!$F$6,0,10*ROW('Water Data'!F110)),NA())</f>
        <v>#N/A</v>
      </c>
      <c r="L116" s="97" t="e">
        <f ca="true">+IF(AND(ISNUMBER(OFFSET('Water Data'!$F$9,0,10*ROW('Water Data'!F110))),'Data Summary'!CA116="Yes"),OFFSET('Water Data'!$F$9,0,10*ROW('Water Data'!F110)),NA())</f>
        <v>#N/A</v>
      </c>
      <c r="M116" s="97" t="e">
        <f ca="true">+IF(AND(ISNUMBER(OFFSET('Water Data'!$G$4,0,10*ROW('Water Data'!G110))),'Data Summary'!CB116="Yes"),100-OFFSET('Water Data'!$G$4,0,10*ROW('Water Data'!G110)),NA())</f>
        <v>#N/A</v>
      </c>
      <c r="N116" s="97" t="e">
        <f ca="true">+IF(AND(ISNUMBER(OFFSET('Water Data'!$G$6,0,10*ROW('Water Data'!G110))),'Data Summary'!CC116="Yes"),OFFSET('Water Data'!$G$6,0,10*ROW('Water Data'!G110)),NA())</f>
        <v>#N/A</v>
      </c>
      <c r="O116" s="97" t="e">
        <f ca="true">+IF(AND(ISNUMBER(OFFSET('Water Data'!$G$9,0,10*ROW('Water Data'!G110))),'Data Summary'!CD116="Yes"),OFFSET('Water Data'!$G$9,0,10*ROW('Water Data'!G110)),NA())</f>
        <v>#N/A</v>
      </c>
      <c r="P116" s="97" t="e">
        <f ca="true">+IF(AND(ISNUMBER(OFFSET('Water Data'!$H$4,0,10*ROW('Water Data'!H110))),'Data Summary'!CE116="Yes"),100-OFFSET('Water Data'!$H$4,0,10*ROW('Water Data'!H110)),NA())</f>
        <v>#N/A</v>
      </c>
      <c r="Q116" s="97" t="e">
        <f ca="true">+IF(AND(ISNUMBER(OFFSET('Water Data'!$H$6,0,10*ROW('Water Data'!H110))),'Data Summary'!CF116="Yes"),OFFSET('Water Data'!$H$6,0,10*ROW('Water Data'!H110)),NA())</f>
        <v>#N/A</v>
      </c>
      <c r="R116" s="97" t="e">
        <f ca="true">+IF(AND(ISNUMBER(OFFSET('Water Data'!$H$9,0,10*ROW('Water Data'!H110))),'Data Summary'!CG116="Yes"),OFFSET('Water Data'!$H$9,0,10*ROW('Water Data'!H110)),NA())</f>
        <v>#N/A</v>
      </c>
      <c r="S116" s="97" t="e">
        <f ca="true">+IF(AND(ISNUMBER(OFFSET('Water Data'!$I$4,0,10*ROW('Water Data'!I110))),'Data Summary'!CH116="Yes"),100-OFFSET('Water Data'!$I$4,0,10*ROW('Water Data'!I110)),NA())</f>
        <v>#N/A</v>
      </c>
      <c r="T116" s="97" t="e">
        <f ca="true">+IF(AND(ISNUMBER(OFFSET('Water Data'!$I$6,0,10*ROW('Water Data'!I110))),'Data Summary'!CI116="Yes"),OFFSET('Water Data'!$I$6,0,10*ROW('Water Data'!I110)),NA())</f>
        <v>#N/A</v>
      </c>
      <c r="U116" s="97" t="e">
        <f ca="true">+IF(AND(ISNUMBER(OFFSET('Water Data'!$I$9,0,10*ROW('Water Data'!I110))),'Data Summary'!CJ116="Yes"),OFFSET('Water Data'!$I$9,0,10*ROW('Water Data'!I110)),NA())</f>
        <v>#N/A</v>
      </c>
      <c r="V116" s="98" t="e">
        <f ca="true">+IF(AND(ISNUMBER(OFFSET('Sanitation Data'!$D$4,0,10*ROW('Sanitation Data'!D110))),'Data Summary'!CK116="Yes"),100-OFFSET('Sanitation Data'!$D$4,0,10*ROW('Sanitation Data'!D110)),NA())</f>
        <v>#N/A</v>
      </c>
      <c r="W116" s="98" t="e">
        <f ca="true">+IF(AND(ISNUMBER(OFFSET('Sanitation Data'!$D$6,0,10*ROW('Sanitation Data'!D110))),'Data Summary'!CL116="Yes"),OFFSET('Sanitation Data'!$D$6,0,10*ROW('Sanitation Data'!D110)),NA())</f>
        <v>#N/A</v>
      </c>
      <c r="X116" s="98" t="e">
        <f ca="true">+IF(AND(ISNUMBER(OFFSET('Sanitation Data'!$D$10,0,10*ROW('Sanitation Data'!D110))),'Data Summary'!CM116="Yes"),OFFSET('Sanitation Data'!$D$10,0,10*ROW('Sanitation Data'!D110)),NA())</f>
        <v>#N/A</v>
      </c>
      <c r="Y116" s="98" t="e">
        <f ca="true">+IF(AND(ISNUMBER(OFFSET('Sanitation Data'!$D$11,0,10*ROW('Sanitation Data'!D110))),'Data Summary'!CN116="Yes"),OFFSET('Sanitation Data'!$D$11,0,10*ROW('Sanitation Data'!D110)),NA())</f>
        <v>#N/A</v>
      </c>
      <c r="Z116" s="98" t="e">
        <f ca="true">+IF(AND(ISNUMBER(OFFSET('Sanitation Data'!$D$12,0,10*ROW('Sanitation Data'!D110))),'Data Summary'!CO116="Yes"),OFFSET('Sanitation Data'!$D$12,0,10*ROW('Sanitation Data'!D110)),NA())</f>
        <v>#N/A</v>
      </c>
      <c r="AA116" s="98" t="e">
        <f ca="true">+IF(AND(ISNUMBER(OFFSET('Sanitation Data'!$E$4,0,10*ROW('Sanitation Data'!E110))),'Data Summary'!CP116="Yes"),100-OFFSET('Sanitation Data'!$E$4,0,10*ROW('Sanitation Data'!E110)),NA())</f>
        <v>#N/A</v>
      </c>
      <c r="AB116" s="98" t="e">
        <f ca="true">+IF(AND(ISNUMBER(OFFSET('Sanitation Data'!$E$6,0,10*ROW('Sanitation Data'!E110))),'Data Summary'!CQ116="Yes"),OFFSET('Sanitation Data'!$E$6,0,10*ROW('Sanitation Data'!E110)),NA())</f>
        <v>#N/A</v>
      </c>
      <c r="AC116" s="98" t="e">
        <f ca="true">+IF(AND(ISNUMBER(OFFSET('Sanitation Data'!$E$10,0,10*ROW('Sanitation Data'!E110))),'Data Summary'!CR116="Yes"),OFFSET('Sanitation Data'!$E$10,0,10*ROW('Sanitation Data'!E110)),NA())</f>
        <v>#N/A</v>
      </c>
      <c r="AD116" s="98" t="e">
        <f ca="true">+IF(AND(ISNUMBER(OFFSET('Sanitation Data'!$E$11,0,10*ROW('Sanitation Data'!E110))),'Data Summary'!CS116="Yes"),OFFSET('Sanitation Data'!$E$11,0,10*ROW('Sanitation Data'!E110)),NA())</f>
        <v>#N/A</v>
      </c>
      <c r="AE116" s="98" t="e">
        <f ca="true">+IF(AND(ISNUMBER(OFFSET('Sanitation Data'!$E$12,0,10*ROW('Sanitation Data'!E110))),'Data Summary'!CT116="Yes"),OFFSET('Sanitation Data'!$E$12,0,10*ROW('Sanitation Data'!E110)),NA())</f>
        <v>#N/A</v>
      </c>
      <c r="AF116" s="98" t="e">
        <f ca="true">+IF(AND(ISNUMBER(OFFSET('Sanitation Data'!$F$4,0,10*ROW('Sanitation Data'!F110))),'Data Summary'!CU116="Yes"),100-OFFSET('Sanitation Data'!$F$4,0,10*ROW('Sanitation Data'!F110)),NA())</f>
        <v>#N/A</v>
      </c>
      <c r="AG116" s="98" t="e">
        <f ca="true">+IF(AND(ISNUMBER(OFFSET('Sanitation Data'!$F$6,0,10*ROW('Sanitation Data'!F110))),'Data Summary'!CV116="Yes"),OFFSET('Sanitation Data'!$F$6,0,10*ROW('Sanitation Data'!F110)),NA())</f>
        <v>#N/A</v>
      </c>
      <c r="AH116" s="98" t="e">
        <f ca="true">+IF(AND(ISNUMBER(OFFSET('Sanitation Data'!$F$10,0,10*ROW('Sanitation Data'!F110))),'Data Summary'!CW116="Yes"),OFFSET('Sanitation Data'!$F$10,0,10*ROW('Sanitation Data'!F110)),NA())</f>
        <v>#N/A</v>
      </c>
      <c r="AI116" s="98" t="e">
        <f ca="true">+IF(AND(ISNUMBER(OFFSET('Sanitation Data'!$F$11,0,10*ROW('Sanitation Data'!F110))),'Data Summary'!CX116="Yes"),OFFSET('Sanitation Data'!$F$11,0,10*ROW('Sanitation Data'!F110)),NA())</f>
        <v>#N/A</v>
      </c>
      <c r="AJ116" s="98" t="e">
        <f ca="true">+IF(AND(ISNUMBER(OFFSET('Sanitation Data'!$F$12,0,10*ROW('Sanitation Data'!F110))),'Data Summary'!CY116="Yes"),OFFSET('Sanitation Data'!$F$12,0,10*ROW('Sanitation Data'!F110)),NA())</f>
        <v>#N/A</v>
      </c>
      <c r="AK116" s="98" t="e">
        <f ca="true">+IF(AND(ISNUMBER(OFFSET('Sanitation Data'!$G$4,0,10*ROW('Sanitation Data'!G110))),'Data Summary'!CZ116="Yes"),100-OFFSET('Sanitation Data'!$G$4,0,10*ROW('Sanitation Data'!G110)),NA())</f>
        <v>#N/A</v>
      </c>
      <c r="AL116" s="98" t="e">
        <f ca="true">+IF(AND(ISNUMBER(OFFSET('Sanitation Data'!$G$6,0,10*ROW('Sanitation Data'!G110))),'Data Summary'!DA116="Yes"),OFFSET('Sanitation Data'!$G$6,0,10*ROW('Sanitation Data'!G110)),NA())</f>
        <v>#N/A</v>
      </c>
      <c r="AM116" s="98" t="e">
        <f ca="true">+IF(AND(ISNUMBER(OFFSET('Sanitation Data'!$G$10,0,10*ROW('Sanitation Data'!G110))),'Data Summary'!DB116="Yes"),OFFSET('Sanitation Data'!$G$10,0,10*ROW('Sanitation Data'!G110)),NA())</f>
        <v>#N/A</v>
      </c>
      <c r="AN116" s="98" t="e">
        <f ca="true">+IF(AND(ISNUMBER(OFFSET('Sanitation Data'!$G$11,0,10*ROW('Sanitation Data'!G110))),'Data Summary'!DC116="Yes"),OFFSET('Sanitation Data'!$G$11,0,10*ROW('Sanitation Data'!G110)),NA())</f>
        <v>#N/A</v>
      </c>
      <c r="AO116" s="98" t="e">
        <f ca="true">+IF(AND(ISNUMBER(OFFSET('Sanitation Data'!$G$12,0,10*ROW('Sanitation Data'!G110))),'Data Summary'!DD116="Yes"),OFFSET('Sanitation Data'!$G$12,0,10*ROW('Sanitation Data'!G110)),NA())</f>
        <v>#N/A</v>
      </c>
      <c r="AP116" s="98" t="e">
        <f ca="true">+IF(AND(ISNUMBER(OFFSET('Sanitation Data'!$H$4,0,10*ROW('Sanitation Data'!H110))),'Data Summary'!DE116="Yes"),100-OFFSET('Sanitation Data'!$H$4,0,10*ROW('Sanitation Data'!H110)),NA())</f>
        <v>#N/A</v>
      </c>
      <c r="AQ116" s="98" t="e">
        <f ca="true">+IF(AND(ISNUMBER(OFFSET('Sanitation Data'!$H$6,0,10*ROW('Sanitation Data'!H110))),'Data Summary'!DF116="Yes"),OFFSET('Sanitation Data'!$H$6,0,10*ROW('Sanitation Data'!H110)),NA())</f>
        <v>#N/A</v>
      </c>
      <c r="AR116" s="98" t="e">
        <f ca="true">+IF(AND(ISNUMBER(OFFSET('Sanitation Data'!$H$10,0,10*ROW('Sanitation Data'!H110))),'Data Summary'!DG116="Yes"),OFFSET('Sanitation Data'!$H$10,0,10*ROW('Sanitation Data'!H110)),NA())</f>
        <v>#N/A</v>
      </c>
      <c r="AS116" s="98" t="e">
        <f ca="true">+IF(AND(ISNUMBER(OFFSET('Sanitation Data'!$H$11,0,10*ROW('Sanitation Data'!H110))),'Data Summary'!DH116="Yes"),OFFSET('Sanitation Data'!$H$11,0,10*ROW('Sanitation Data'!H110)),NA())</f>
        <v>#N/A</v>
      </c>
      <c r="AT116" s="98" t="e">
        <f ca="true">+IF(AND(ISNUMBER(OFFSET('Sanitation Data'!$H$12,0,10*ROW('Sanitation Data'!H110))),'Data Summary'!DI116="Yes"),OFFSET('Sanitation Data'!$H$12,0,10*ROW('Sanitation Data'!H110)),NA())</f>
        <v>#N/A</v>
      </c>
      <c r="AU116" s="98" t="e">
        <f ca="true">+IF(AND(ISNUMBER(OFFSET('Sanitation Data'!$I$4,0,10*ROW('Sanitation Data'!I110))),'Data Summary'!DJ116="Yes"),100-OFFSET('Sanitation Data'!$I$4,0,10*ROW('Sanitation Data'!I110)),NA())</f>
        <v>#N/A</v>
      </c>
      <c r="AV116" s="98" t="e">
        <f ca="true">+IF(AND(ISNUMBER(OFFSET('Sanitation Data'!$I$6,0,10*ROW('Sanitation Data'!I110))),'Data Summary'!DK116="Yes"),OFFSET('Sanitation Data'!$I$6,0,10*ROW('Sanitation Data'!I110)),NA())</f>
        <v>#N/A</v>
      </c>
      <c r="AW116" s="98" t="e">
        <f ca="true">+IF(AND(ISNUMBER(OFFSET('Sanitation Data'!$I$10,0,10*ROW('Sanitation Data'!I110))),'Data Summary'!DL116="Yes"),OFFSET('Sanitation Data'!$I$10,0,10*ROW('Sanitation Data'!I110)),NA())</f>
        <v>#N/A</v>
      </c>
      <c r="AX116" s="98" t="e">
        <f ca="true">+IF(AND(ISNUMBER(OFFSET('Sanitation Data'!$I$11,0,10*ROW('Sanitation Data'!I110))),'Data Summary'!DM116="Yes"),OFFSET('Sanitation Data'!$I$11,0,10*ROW('Sanitation Data'!I110)),NA())</f>
        <v>#N/A</v>
      </c>
      <c r="AY116" s="98" t="e">
        <f ca="true">+IF(AND(ISNUMBER(OFFSET('Sanitation Data'!$I$12,0,10*ROW('Sanitation Data'!I110))),'Data Summary'!DN116="Yes"),OFFSET('Sanitation Data'!$I$12,0,10*ROW('Sanitation Data'!I110)),NA())</f>
        <v>#N/A</v>
      </c>
      <c r="AZ116" s="99" t="e">
        <f ca="true">+IF(AND(ISNUMBER(OFFSET('Hygiene Data'!$D$5,0,10*ROW('Hygiene Data'!D110))),'Data Summary'!DO116="Yes"),OFFSET('Hygiene Data'!$D$5,0,10*ROW('Hygiene Data'!D110)),NA())</f>
        <v>#N/A</v>
      </c>
      <c r="BA116" s="99" t="e">
        <f ca="true">+IF(AND(ISNUMBER(OFFSET('Hygiene Data'!$D$7,0,10*ROW('Hygiene Data'!D110))),'Data Summary'!DP116="Yes"),OFFSET('Hygiene Data'!$D$7,0,10*ROW('Hygiene Data'!D110)),NA())</f>
        <v>#N/A</v>
      </c>
      <c r="BB116" s="99" t="e">
        <f ca="true">+IF(AND(ISNUMBER(OFFSET('Hygiene Data'!$D$9,0,10*ROW('Hygiene Data'!D110))),'Data Summary'!DQ116="Yes"),OFFSET('Hygiene Data'!$D$9,0,10*ROW('Hygiene Data'!D110)),NA())</f>
        <v>#N/A</v>
      </c>
      <c r="BC116" s="99" t="e">
        <f ca="true">+IF(AND(ISNUMBER(OFFSET('Hygiene Data'!$E$5,0,10*ROW('Hygiene Data'!E110))),'Data Summary'!DR116="Yes"),OFFSET('Hygiene Data'!$E$5,0,10*ROW('Hygiene Data'!E110)),NA())</f>
        <v>#N/A</v>
      </c>
      <c r="BD116" s="99" t="e">
        <f ca="true">+IF(AND(ISNUMBER(OFFSET('Hygiene Data'!$E$7,0,10*ROW('Hygiene Data'!E110))),'Data Summary'!DS116="Yes"),OFFSET('Hygiene Data'!$E$7,0,10*ROW('Hygiene Data'!E110)),NA())</f>
        <v>#N/A</v>
      </c>
      <c r="BE116" s="99" t="e">
        <f ca="true">+IF(AND(ISNUMBER(OFFSET('Hygiene Data'!$E$9,0,10*ROW('Hygiene Data'!E110))),'Data Summary'!DT116="Yes"),OFFSET('Hygiene Data'!$E$9,0,10*ROW('Hygiene Data'!E110)),NA())</f>
        <v>#N/A</v>
      </c>
      <c r="BF116" s="99" t="e">
        <f ca="true">+IF(AND(ISNUMBER(OFFSET('Hygiene Data'!$F$5,0,10*ROW('Hygiene Data'!F110))),'Data Summary'!DU116="Yes"),OFFSET('Hygiene Data'!$F$5,0,10*ROW('Hygiene Data'!F110)),NA())</f>
        <v>#N/A</v>
      </c>
      <c r="BG116" s="99" t="e">
        <f ca="true">+IF(AND(ISNUMBER(OFFSET('Hygiene Data'!$F$7,0,10*ROW('Hygiene Data'!F110))),'Data Summary'!DV116="Yes"),OFFSET('Hygiene Data'!$F$7,0,10*ROW('Hygiene Data'!F110)),NA())</f>
        <v>#N/A</v>
      </c>
      <c r="BH116" s="99" t="e">
        <f ca="true">+IF(AND(ISNUMBER(OFFSET('Hygiene Data'!$F$9,0,10*ROW('Hygiene Data'!F110))),'Data Summary'!DW116="Yes"),OFFSET('Hygiene Data'!$F$9,0,10*ROW('Hygiene Data'!F110)),NA())</f>
        <v>#N/A</v>
      </c>
      <c r="BI116" s="99" t="e">
        <f ca="true">+IF(AND(ISNUMBER(OFFSET('Hygiene Data'!$G$5,0,10*ROW('Hygiene Data'!G110))),'Data Summary'!DX116="Yes"),OFFSET('Hygiene Data'!$G$5,0,10*ROW('Hygiene Data'!G110)),NA())</f>
        <v>#N/A</v>
      </c>
      <c r="BJ116" s="99" t="e">
        <f ca="true">+IF(AND(ISNUMBER(OFFSET('Hygiene Data'!$G$7,0,10*ROW('Hygiene Data'!G110))),'Data Summary'!DY116="Yes"),OFFSET('Hygiene Data'!$G$7,0,10*ROW('Hygiene Data'!G110)),NA())</f>
        <v>#N/A</v>
      </c>
      <c r="BK116" s="99" t="e">
        <f ca="true">+IF(AND(ISNUMBER(OFFSET('Hygiene Data'!$G$9,0,10*ROW('Hygiene Data'!G110))),'Data Summary'!DZ116="Yes"),OFFSET('Hygiene Data'!$G$9,0,10*ROW('Hygiene Data'!G110)),NA())</f>
        <v>#N/A</v>
      </c>
      <c r="BL116" s="99" t="e">
        <f ca="true">+IF(AND(ISNUMBER(OFFSET('Hygiene Data'!$H$5,0,10*ROW('Hygiene Data'!H110))),'Data Summary'!EA116="Yes"),OFFSET('Hygiene Data'!$H$5,0,10*ROW('Hygiene Data'!H110)),NA())</f>
        <v>#N/A</v>
      </c>
      <c r="BM116" s="99" t="e">
        <f ca="true">+IF(AND(ISNUMBER(OFFSET('Hygiene Data'!$H$7,0,10*ROW('Hygiene Data'!H110))),'Data Summary'!EB116="Yes"),OFFSET('Hygiene Data'!$H$7,0,10*ROW('Hygiene Data'!H110)),NA())</f>
        <v>#N/A</v>
      </c>
      <c r="BN116" s="99" t="e">
        <f ca="true">+IF(AND(ISNUMBER(OFFSET('Hygiene Data'!$H$9,0,10*ROW('Hygiene Data'!H110))),'Data Summary'!EC116="Yes"),OFFSET('Hygiene Data'!$H$9,0,10*ROW('Hygiene Data'!H110)),NA())</f>
        <v>#N/A</v>
      </c>
      <c r="BO116" s="99" t="e">
        <f ca="true">+IF(AND(ISNUMBER(OFFSET('Hygiene Data'!$I$5,0,10*ROW('Hygiene Data'!I110))),'Data Summary'!ED116="Yes"),OFFSET('Hygiene Data'!$I$5,0,10*ROW('Hygiene Data'!I110)),NA())</f>
        <v>#N/A</v>
      </c>
      <c r="BP116" s="99" t="e">
        <f ca="true">+IF(AND(ISNUMBER(OFFSET('Hygiene Data'!$I$7,0,10*ROW('Hygiene Data'!I110))),'Data Summary'!EE116="Yes"),OFFSET('Hygiene Data'!$I$7,0,10*ROW('Hygiene Data'!I110)),NA())</f>
        <v>#N/A</v>
      </c>
      <c r="BQ116" s="99" t="e">
        <f ca="true">+IF(AND(ISNUMBER(OFFSET('Hygiene Data'!$I$9,0,10*ROW('Hygiene Data'!I110))),'Data Summary'!EF116="Yes"),OFFSET('Hygiene Data'!$I$9,0,10*ROW('Hygiene Data'!I110)),NA())</f>
        <v>#N/A</v>
      </c>
    </row>
    <row xmlns:x14ac="http://schemas.microsoft.com/office/spreadsheetml/2009/9/ac" r="117" x14ac:dyDescent="0.2">
      <c r="A117" s="363" t="e">
        <f ca="true">+RIGHT('Data Summary'!A117,LEN('Data Summary'!A117)-9)</f>
        <v>#VALUE!</v>
      </c>
      <c r="B117" s="38" t="str">
        <f ca="true">+IF(ISTEXT('Data Summary'!B117),'Data Summary'!B117,"")</f>
        <v/>
      </c>
      <c r="C117" s="361" t="e">
        <f ca="true">+VALUE('Data Summary'!C117)</f>
        <v>#VALUE!</v>
      </c>
      <c r="D117" s="97" t="e">
        <f ca="true">+IF(AND(ISNUMBER(OFFSET('Water Data'!$D$4,0,10*ROW('Water Data'!D111))),'Data Summary'!BS117="Yes"),100-OFFSET('Water Data'!$D$4,0,10*ROW('Water Data'!D111)),NA())</f>
        <v>#N/A</v>
      </c>
      <c r="E117" s="97" t="e">
        <f ca="true">+IF(AND(ISNUMBER(OFFSET('Water Data'!$D$6,0,10*ROW('Water Data'!D111))),'Data Summary'!BT117="Yes"),OFFSET('Water Data'!$D$6,0,10*ROW('Water Data'!D111)),NA())</f>
        <v>#N/A</v>
      </c>
      <c r="F117" s="97" t="e">
        <f ca="true">+IF(AND(ISNUMBER(OFFSET('Water Data'!$D$9,0,10*ROW('Water Data'!D111))),'Data Summary'!BU117="Yes"),OFFSET('Water Data'!$D$9,0,10*ROW('Water Data'!D111)),NA())</f>
        <v>#N/A</v>
      </c>
      <c r="G117" s="97" t="e">
        <f ca="true">+IF(AND(ISNUMBER(OFFSET('Water Data'!$E$4,0,10*ROW('Water Data'!E111))),'Data Summary'!BV117="Yes"),100-OFFSET('Water Data'!$E$4,0,10*ROW('Water Data'!E111)),NA())</f>
        <v>#N/A</v>
      </c>
      <c r="H117" s="97" t="e">
        <f ca="true">+IF(AND(ISNUMBER(OFFSET('Water Data'!$E$6,0,10*ROW('Water Data'!E111))),'Data Summary'!BW117="Yes"),OFFSET('Water Data'!$E$6,0,10*ROW('Water Data'!E111)),NA())</f>
        <v>#N/A</v>
      </c>
      <c r="I117" s="97" t="e">
        <f ca="true">+IF(AND(ISNUMBER(OFFSET('Water Data'!$E$9,0,10*ROW('Water Data'!E111))),'Data Summary'!BX117="Yes"),OFFSET('Water Data'!$E$9,0,10*ROW('Water Data'!E111)),NA())</f>
        <v>#N/A</v>
      </c>
      <c r="J117" s="97" t="e">
        <f ca="true">+IF(AND(ISNUMBER(OFFSET('Water Data'!$F$4,0,10*ROW('Water Data'!F111))),'Data Summary'!BY117="Yes"),100-OFFSET('Water Data'!$F$4,0,10*ROW('Water Data'!F111)),NA())</f>
        <v>#N/A</v>
      </c>
      <c r="K117" s="97" t="e">
        <f ca="true">+IF(AND(ISNUMBER(OFFSET('Water Data'!$F$6,0,10*ROW('Water Data'!F111))),'Data Summary'!BZ117="Yes"),OFFSET('Water Data'!$F$6,0,10*ROW('Water Data'!F111)),NA())</f>
        <v>#N/A</v>
      </c>
      <c r="L117" s="97" t="e">
        <f ca="true">+IF(AND(ISNUMBER(OFFSET('Water Data'!$F$9,0,10*ROW('Water Data'!F111))),'Data Summary'!CA117="Yes"),OFFSET('Water Data'!$F$9,0,10*ROW('Water Data'!F111)),NA())</f>
        <v>#N/A</v>
      </c>
      <c r="M117" s="97" t="e">
        <f ca="true">+IF(AND(ISNUMBER(OFFSET('Water Data'!$G$4,0,10*ROW('Water Data'!G111))),'Data Summary'!CB117="Yes"),100-OFFSET('Water Data'!$G$4,0,10*ROW('Water Data'!G111)),NA())</f>
        <v>#N/A</v>
      </c>
      <c r="N117" s="97" t="e">
        <f ca="true">+IF(AND(ISNUMBER(OFFSET('Water Data'!$G$6,0,10*ROW('Water Data'!G111))),'Data Summary'!CC117="Yes"),OFFSET('Water Data'!$G$6,0,10*ROW('Water Data'!G111)),NA())</f>
        <v>#N/A</v>
      </c>
      <c r="O117" s="97" t="e">
        <f ca="true">+IF(AND(ISNUMBER(OFFSET('Water Data'!$G$9,0,10*ROW('Water Data'!G111))),'Data Summary'!CD117="Yes"),OFFSET('Water Data'!$G$9,0,10*ROW('Water Data'!G111)),NA())</f>
        <v>#N/A</v>
      </c>
      <c r="P117" s="97" t="e">
        <f ca="true">+IF(AND(ISNUMBER(OFFSET('Water Data'!$H$4,0,10*ROW('Water Data'!H111))),'Data Summary'!CE117="Yes"),100-OFFSET('Water Data'!$H$4,0,10*ROW('Water Data'!H111)),NA())</f>
        <v>#N/A</v>
      </c>
      <c r="Q117" s="97" t="e">
        <f ca="true">+IF(AND(ISNUMBER(OFFSET('Water Data'!$H$6,0,10*ROW('Water Data'!H111))),'Data Summary'!CF117="Yes"),OFFSET('Water Data'!$H$6,0,10*ROW('Water Data'!H111)),NA())</f>
        <v>#N/A</v>
      </c>
      <c r="R117" s="97" t="e">
        <f ca="true">+IF(AND(ISNUMBER(OFFSET('Water Data'!$H$9,0,10*ROW('Water Data'!H111))),'Data Summary'!CG117="Yes"),OFFSET('Water Data'!$H$9,0,10*ROW('Water Data'!H111)),NA())</f>
        <v>#N/A</v>
      </c>
      <c r="S117" s="97" t="e">
        <f ca="true">+IF(AND(ISNUMBER(OFFSET('Water Data'!$I$4,0,10*ROW('Water Data'!I111))),'Data Summary'!CH117="Yes"),100-OFFSET('Water Data'!$I$4,0,10*ROW('Water Data'!I111)),NA())</f>
        <v>#N/A</v>
      </c>
      <c r="T117" s="97" t="e">
        <f ca="true">+IF(AND(ISNUMBER(OFFSET('Water Data'!$I$6,0,10*ROW('Water Data'!I111))),'Data Summary'!CI117="Yes"),OFFSET('Water Data'!$I$6,0,10*ROW('Water Data'!I111)),NA())</f>
        <v>#N/A</v>
      </c>
      <c r="U117" s="97" t="e">
        <f ca="true">+IF(AND(ISNUMBER(OFFSET('Water Data'!$I$9,0,10*ROW('Water Data'!I111))),'Data Summary'!CJ117="Yes"),OFFSET('Water Data'!$I$9,0,10*ROW('Water Data'!I111)),NA())</f>
        <v>#N/A</v>
      </c>
      <c r="V117" s="98" t="e">
        <f ca="true">+IF(AND(ISNUMBER(OFFSET('Sanitation Data'!$D$4,0,10*ROW('Sanitation Data'!D111))),'Data Summary'!CK117="Yes"),100-OFFSET('Sanitation Data'!$D$4,0,10*ROW('Sanitation Data'!D111)),NA())</f>
        <v>#N/A</v>
      </c>
      <c r="W117" s="98" t="e">
        <f ca="true">+IF(AND(ISNUMBER(OFFSET('Sanitation Data'!$D$6,0,10*ROW('Sanitation Data'!D111))),'Data Summary'!CL117="Yes"),OFFSET('Sanitation Data'!$D$6,0,10*ROW('Sanitation Data'!D111)),NA())</f>
        <v>#N/A</v>
      </c>
      <c r="X117" s="98" t="e">
        <f ca="true">+IF(AND(ISNUMBER(OFFSET('Sanitation Data'!$D$10,0,10*ROW('Sanitation Data'!D111))),'Data Summary'!CM117="Yes"),OFFSET('Sanitation Data'!$D$10,0,10*ROW('Sanitation Data'!D111)),NA())</f>
        <v>#N/A</v>
      </c>
      <c r="Y117" s="98" t="e">
        <f ca="true">+IF(AND(ISNUMBER(OFFSET('Sanitation Data'!$D$11,0,10*ROW('Sanitation Data'!D111))),'Data Summary'!CN117="Yes"),OFFSET('Sanitation Data'!$D$11,0,10*ROW('Sanitation Data'!D111)),NA())</f>
        <v>#N/A</v>
      </c>
      <c r="Z117" s="98" t="e">
        <f ca="true">+IF(AND(ISNUMBER(OFFSET('Sanitation Data'!$D$12,0,10*ROW('Sanitation Data'!D111))),'Data Summary'!CO117="Yes"),OFFSET('Sanitation Data'!$D$12,0,10*ROW('Sanitation Data'!D111)),NA())</f>
        <v>#N/A</v>
      </c>
      <c r="AA117" s="98" t="e">
        <f ca="true">+IF(AND(ISNUMBER(OFFSET('Sanitation Data'!$E$4,0,10*ROW('Sanitation Data'!E111))),'Data Summary'!CP117="Yes"),100-OFFSET('Sanitation Data'!$E$4,0,10*ROW('Sanitation Data'!E111)),NA())</f>
        <v>#N/A</v>
      </c>
      <c r="AB117" s="98" t="e">
        <f ca="true">+IF(AND(ISNUMBER(OFFSET('Sanitation Data'!$E$6,0,10*ROW('Sanitation Data'!E111))),'Data Summary'!CQ117="Yes"),OFFSET('Sanitation Data'!$E$6,0,10*ROW('Sanitation Data'!E111)),NA())</f>
        <v>#N/A</v>
      </c>
      <c r="AC117" s="98" t="e">
        <f ca="true">+IF(AND(ISNUMBER(OFFSET('Sanitation Data'!$E$10,0,10*ROW('Sanitation Data'!E111))),'Data Summary'!CR117="Yes"),OFFSET('Sanitation Data'!$E$10,0,10*ROW('Sanitation Data'!E111)),NA())</f>
        <v>#N/A</v>
      </c>
      <c r="AD117" s="98" t="e">
        <f ca="true">+IF(AND(ISNUMBER(OFFSET('Sanitation Data'!$E$11,0,10*ROW('Sanitation Data'!E111))),'Data Summary'!CS117="Yes"),OFFSET('Sanitation Data'!$E$11,0,10*ROW('Sanitation Data'!E111)),NA())</f>
        <v>#N/A</v>
      </c>
      <c r="AE117" s="98" t="e">
        <f ca="true">+IF(AND(ISNUMBER(OFFSET('Sanitation Data'!$E$12,0,10*ROW('Sanitation Data'!E111))),'Data Summary'!CT117="Yes"),OFFSET('Sanitation Data'!$E$12,0,10*ROW('Sanitation Data'!E111)),NA())</f>
        <v>#N/A</v>
      </c>
      <c r="AF117" s="98" t="e">
        <f ca="true">+IF(AND(ISNUMBER(OFFSET('Sanitation Data'!$F$4,0,10*ROW('Sanitation Data'!F111))),'Data Summary'!CU117="Yes"),100-OFFSET('Sanitation Data'!$F$4,0,10*ROW('Sanitation Data'!F111)),NA())</f>
        <v>#N/A</v>
      </c>
      <c r="AG117" s="98" t="e">
        <f ca="true">+IF(AND(ISNUMBER(OFFSET('Sanitation Data'!$F$6,0,10*ROW('Sanitation Data'!F111))),'Data Summary'!CV117="Yes"),OFFSET('Sanitation Data'!$F$6,0,10*ROW('Sanitation Data'!F111)),NA())</f>
        <v>#N/A</v>
      </c>
      <c r="AH117" s="98" t="e">
        <f ca="true">+IF(AND(ISNUMBER(OFFSET('Sanitation Data'!$F$10,0,10*ROW('Sanitation Data'!F111))),'Data Summary'!CW117="Yes"),OFFSET('Sanitation Data'!$F$10,0,10*ROW('Sanitation Data'!F111)),NA())</f>
        <v>#N/A</v>
      </c>
      <c r="AI117" s="98" t="e">
        <f ca="true">+IF(AND(ISNUMBER(OFFSET('Sanitation Data'!$F$11,0,10*ROW('Sanitation Data'!F111))),'Data Summary'!CX117="Yes"),OFFSET('Sanitation Data'!$F$11,0,10*ROW('Sanitation Data'!F111)),NA())</f>
        <v>#N/A</v>
      </c>
      <c r="AJ117" s="98" t="e">
        <f ca="true">+IF(AND(ISNUMBER(OFFSET('Sanitation Data'!$F$12,0,10*ROW('Sanitation Data'!F111))),'Data Summary'!CY117="Yes"),OFFSET('Sanitation Data'!$F$12,0,10*ROW('Sanitation Data'!F111)),NA())</f>
        <v>#N/A</v>
      </c>
      <c r="AK117" s="98" t="e">
        <f ca="true">+IF(AND(ISNUMBER(OFFSET('Sanitation Data'!$G$4,0,10*ROW('Sanitation Data'!G111))),'Data Summary'!CZ117="Yes"),100-OFFSET('Sanitation Data'!$G$4,0,10*ROW('Sanitation Data'!G111)),NA())</f>
        <v>#N/A</v>
      </c>
      <c r="AL117" s="98" t="e">
        <f ca="true">+IF(AND(ISNUMBER(OFFSET('Sanitation Data'!$G$6,0,10*ROW('Sanitation Data'!G111))),'Data Summary'!DA117="Yes"),OFFSET('Sanitation Data'!$G$6,0,10*ROW('Sanitation Data'!G111)),NA())</f>
        <v>#N/A</v>
      </c>
      <c r="AM117" s="98" t="e">
        <f ca="true">+IF(AND(ISNUMBER(OFFSET('Sanitation Data'!$G$10,0,10*ROW('Sanitation Data'!G111))),'Data Summary'!DB117="Yes"),OFFSET('Sanitation Data'!$G$10,0,10*ROW('Sanitation Data'!G111)),NA())</f>
        <v>#N/A</v>
      </c>
      <c r="AN117" s="98" t="e">
        <f ca="true">+IF(AND(ISNUMBER(OFFSET('Sanitation Data'!$G$11,0,10*ROW('Sanitation Data'!G111))),'Data Summary'!DC117="Yes"),OFFSET('Sanitation Data'!$G$11,0,10*ROW('Sanitation Data'!G111)),NA())</f>
        <v>#N/A</v>
      </c>
      <c r="AO117" s="98" t="e">
        <f ca="true">+IF(AND(ISNUMBER(OFFSET('Sanitation Data'!$G$12,0,10*ROW('Sanitation Data'!G111))),'Data Summary'!DD117="Yes"),OFFSET('Sanitation Data'!$G$12,0,10*ROW('Sanitation Data'!G111)),NA())</f>
        <v>#N/A</v>
      </c>
      <c r="AP117" s="98" t="e">
        <f ca="true">+IF(AND(ISNUMBER(OFFSET('Sanitation Data'!$H$4,0,10*ROW('Sanitation Data'!H111))),'Data Summary'!DE117="Yes"),100-OFFSET('Sanitation Data'!$H$4,0,10*ROW('Sanitation Data'!H111)),NA())</f>
        <v>#N/A</v>
      </c>
      <c r="AQ117" s="98" t="e">
        <f ca="true">+IF(AND(ISNUMBER(OFFSET('Sanitation Data'!$H$6,0,10*ROW('Sanitation Data'!H111))),'Data Summary'!DF117="Yes"),OFFSET('Sanitation Data'!$H$6,0,10*ROW('Sanitation Data'!H111)),NA())</f>
        <v>#N/A</v>
      </c>
      <c r="AR117" s="98" t="e">
        <f ca="true">+IF(AND(ISNUMBER(OFFSET('Sanitation Data'!$H$10,0,10*ROW('Sanitation Data'!H111))),'Data Summary'!DG117="Yes"),OFFSET('Sanitation Data'!$H$10,0,10*ROW('Sanitation Data'!H111)),NA())</f>
        <v>#N/A</v>
      </c>
      <c r="AS117" s="98" t="e">
        <f ca="true">+IF(AND(ISNUMBER(OFFSET('Sanitation Data'!$H$11,0,10*ROW('Sanitation Data'!H111))),'Data Summary'!DH117="Yes"),OFFSET('Sanitation Data'!$H$11,0,10*ROW('Sanitation Data'!H111)),NA())</f>
        <v>#N/A</v>
      </c>
      <c r="AT117" s="98" t="e">
        <f ca="true">+IF(AND(ISNUMBER(OFFSET('Sanitation Data'!$H$12,0,10*ROW('Sanitation Data'!H111))),'Data Summary'!DI117="Yes"),OFFSET('Sanitation Data'!$H$12,0,10*ROW('Sanitation Data'!H111)),NA())</f>
        <v>#N/A</v>
      </c>
      <c r="AU117" s="98" t="e">
        <f ca="true">+IF(AND(ISNUMBER(OFFSET('Sanitation Data'!$I$4,0,10*ROW('Sanitation Data'!I111))),'Data Summary'!DJ117="Yes"),100-OFFSET('Sanitation Data'!$I$4,0,10*ROW('Sanitation Data'!I111)),NA())</f>
        <v>#N/A</v>
      </c>
      <c r="AV117" s="98" t="e">
        <f ca="true">+IF(AND(ISNUMBER(OFFSET('Sanitation Data'!$I$6,0,10*ROW('Sanitation Data'!I111))),'Data Summary'!DK117="Yes"),OFFSET('Sanitation Data'!$I$6,0,10*ROW('Sanitation Data'!I111)),NA())</f>
        <v>#N/A</v>
      </c>
      <c r="AW117" s="98" t="e">
        <f ca="true">+IF(AND(ISNUMBER(OFFSET('Sanitation Data'!$I$10,0,10*ROW('Sanitation Data'!I111))),'Data Summary'!DL117="Yes"),OFFSET('Sanitation Data'!$I$10,0,10*ROW('Sanitation Data'!I111)),NA())</f>
        <v>#N/A</v>
      </c>
      <c r="AX117" s="98" t="e">
        <f ca="true">+IF(AND(ISNUMBER(OFFSET('Sanitation Data'!$I$11,0,10*ROW('Sanitation Data'!I111))),'Data Summary'!DM117="Yes"),OFFSET('Sanitation Data'!$I$11,0,10*ROW('Sanitation Data'!I111)),NA())</f>
        <v>#N/A</v>
      </c>
      <c r="AY117" s="98" t="e">
        <f ca="true">+IF(AND(ISNUMBER(OFFSET('Sanitation Data'!$I$12,0,10*ROW('Sanitation Data'!I111))),'Data Summary'!DN117="Yes"),OFFSET('Sanitation Data'!$I$12,0,10*ROW('Sanitation Data'!I111)),NA())</f>
        <v>#N/A</v>
      </c>
      <c r="AZ117" s="99" t="e">
        <f ca="true">+IF(AND(ISNUMBER(OFFSET('Hygiene Data'!$D$5,0,10*ROW('Hygiene Data'!D111))),'Data Summary'!DO117="Yes"),OFFSET('Hygiene Data'!$D$5,0,10*ROW('Hygiene Data'!D111)),NA())</f>
        <v>#N/A</v>
      </c>
      <c r="BA117" s="99" t="e">
        <f ca="true">+IF(AND(ISNUMBER(OFFSET('Hygiene Data'!$D$7,0,10*ROW('Hygiene Data'!D111))),'Data Summary'!DP117="Yes"),OFFSET('Hygiene Data'!$D$7,0,10*ROW('Hygiene Data'!D111)),NA())</f>
        <v>#N/A</v>
      </c>
      <c r="BB117" s="99" t="e">
        <f ca="true">+IF(AND(ISNUMBER(OFFSET('Hygiene Data'!$D$9,0,10*ROW('Hygiene Data'!D111))),'Data Summary'!DQ117="Yes"),OFFSET('Hygiene Data'!$D$9,0,10*ROW('Hygiene Data'!D111)),NA())</f>
        <v>#N/A</v>
      </c>
      <c r="BC117" s="99" t="e">
        <f ca="true">+IF(AND(ISNUMBER(OFFSET('Hygiene Data'!$E$5,0,10*ROW('Hygiene Data'!E111))),'Data Summary'!DR117="Yes"),OFFSET('Hygiene Data'!$E$5,0,10*ROW('Hygiene Data'!E111)),NA())</f>
        <v>#N/A</v>
      </c>
      <c r="BD117" s="99" t="e">
        <f ca="true">+IF(AND(ISNUMBER(OFFSET('Hygiene Data'!$E$7,0,10*ROW('Hygiene Data'!E111))),'Data Summary'!DS117="Yes"),OFFSET('Hygiene Data'!$E$7,0,10*ROW('Hygiene Data'!E111)),NA())</f>
        <v>#N/A</v>
      </c>
      <c r="BE117" s="99" t="e">
        <f ca="true">+IF(AND(ISNUMBER(OFFSET('Hygiene Data'!$E$9,0,10*ROW('Hygiene Data'!E111))),'Data Summary'!DT117="Yes"),OFFSET('Hygiene Data'!$E$9,0,10*ROW('Hygiene Data'!E111)),NA())</f>
        <v>#N/A</v>
      </c>
      <c r="BF117" s="99" t="e">
        <f ca="true">+IF(AND(ISNUMBER(OFFSET('Hygiene Data'!$F$5,0,10*ROW('Hygiene Data'!F111))),'Data Summary'!DU117="Yes"),OFFSET('Hygiene Data'!$F$5,0,10*ROW('Hygiene Data'!F111)),NA())</f>
        <v>#N/A</v>
      </c>
      <c r="BG117" s="99" t="e">
        <f ca="true">+IF(AND(ISNUMBER(OFFSET('Hygiene Data'!$F$7,0,10*ROW('Hygiene Data'!F111))),'Data Summary'!DV117="Yes"),OFFSET('Hygiene Data'!$F$7,0,10*ROW('Hygiene Data'!F111)),NA())</f>
        <v>#N/A</v>
      </c>
      <c r="BH117" s="99" t="e">
        <f ca="true">+IF(AND(ISNUMBER(OFFSET('Hygiene Data'!$F$9,0,10*ROW('Hygiene Data'!F111))),'Data Summary'!DW117="Yes"),OFFSET('Hygiene Data'!$F$9,0,10*ROW('Hygiene Data'!F111)),NA())</f>
        <v>#N/A</v>
      </c>
      <c r="BI117" s="99" t="e">
        <f ca="true">+IF(AND(ISNUMBER(OFFSET('Hygiene Data'!$G$5,0,10*ROW('Hygiene Data'!G111))),'Data Summary'!DX117="Yes"),OFFSET('Hygiene Data'!$G$5,0,10*ROW('Hygiene Data'!G111)),NA())</f>
        <v>#N/A</v>
      </c>
      <c r="BJ117" s="99" t="e">
        <f ca="true">+IF(AND(ISNUMBER(OFFSET('Hygiene Data'!$G$7,0,10*ROW('Hygiene Data'!G111))),'Data Summary'!DY117="Yes"),OFFSET('Hygiene Data'!$G$7,0,10*ROW('Hygiene Data'!G111)),NA())</f>
        <v>#N/A</v>
      </c>
      <c r="BK117" s="99" t="e">
        <f ca="true">+IF(AND(ISNUMBER(OFFSET('Hygiene Data'!$G$9,0,10*ROW('Hygiene Data'!G111))),'Data Summary'!DZ117="Yes"),OFFSET('Hygiene Data'!$G$9,0,10*ROW('Hygiene Data'!G111)),NA())</f>
        <v>#N/A</v>
      </c>
      <c r="BL117" s="99" t="e">
        <f ca="true">+IF(AND(ISNUMBER(OFFSET('Hygiene Data'!$H$5,0,10*ROW('Hygiene Data'!H111))),'Data Summary'!EA117="Yes"),OFFSET('Hygiene Data'!$H$5,0,10*ROW('Hygiene Data'!H111)),NA())</f>
        <v>#N/A</v>
      </c>
      <c r="BM117" s="99" t="e">
        <f ca="true">+IF(AND(ISNUMBER(OFFSET('Hygiene Data'!$H$7,0,10*ROW('Hygiene Data'!H111))),'Data Summary'!EB117="Yes"),OFFSET('Hygiene Data'!$H$7,0,10*ROW('Hygiene Data'!H111)),NA())</f>
        <v>#N/A</v>
      </c>
      <c r="BN117" s="99" t="e">
        <f ca="true">+IF(AND(ISNUMBER(OFFSET('Hygiene Data'!$H$9,0,10*ROW('Hygiene Data'!H111))),'Data Summary'!EC117="Yes"),OFFSET('Hygiene Data'!$H$9,0,10*ROW('Hygiene Data'!H111)),NA())</f>
        <v>#N/A</v>
      </c>
      <c r="BO117" s="99" t="e">
        <f ca="true">+IF(AND(ISNUMBER(OFFSET('Hygiene Data'!$I$5,0,10*ROW('Hygiene Data'!I111))),'Data Summary'!ED117="Yes"),OFFSET('Hygiene Data'!$I$5,0,10*ROW('Hygiene Data'!I111)),NA())</f>
        <v>#N/A</v>
      </c>
      <c r="BP117" s="99" t="e">
        <f ca="true">+IF(AND(ISNUMBER(OFFSET('Hygiene Data'!$I$7,0,10*ROW('Hygiene Data'!I111))),'Data Summary'!EE117="Yes"),OFFSET('Hygiene Data'!$I$7,0,10*ROW('Hygiene Data'!I111)),NA())</f>
        <v>#N/A</v>
      </c>
      <c r="BQ117" s="99" t="e">
        <f ca="true">+IF(AND(ISNUMBER(OFFSET('Hygiene Data'!$I$9,0,10*ROW('Hygiene Data'!I111))),'Data Summary'!EF117="Yes"),OFFSET('Hygiene Data'!$I$9,0,10*ROW('Hygiene Data'!I111)),NA())</f>
        <v>#N/A</v>
      </c>
    </row>
    <row xmlns:x14ac="http://schemas.microsoft.com/office/spreadsheetml/2009/9/ac" r="118" x14ac:dyDescent="0.2">
      <c r="A118" s="363" t="e">
        <f ca="true">+RIGHT('Data Summary'!A118,LEN('Data Summary'!A118)-9)</f>
        <v>#VALUE!</v>
      </c>
      <c r="B118" s="38" t="str">
        <f ca="true">+IF(ISTEXT('Data Summary'!B118),'Data Summary'!B118,"")</f>
        <v/>
      </c>
      <c r="C118" s="361" t="e">
        <f ca="true">+VALUE('Data Summary'!C118)</f>
        <v>#VALUE!</v>
      </c>
      <c r="D118" s="97" t="e">
        <f ca="true">+IF(AND(ISNUMBER(OFFSET('Water Data'!$D$4,0,10*ROW('Water Data'!D112))),'Data Summary'!BS118="Yes"),100-OFFSET('Water Data'!$D$4,0,10*ROW('Water Data'!D112)),NA())</f>
        <v>#N/A</v>
      </c>
      <c r="E118" s="97" t="e">
        <f ca="true">+IF(AND(ISNUMBER(OFFSET('Water Data'!$D$6,0,10*ROW('Water Data'!D112))),'Data Summary'!BT118="Yes"),OFFSET('Water Data'!$D$6,0,10*ROW('Water Data'!D112)),NA())</f>
        <v>#N/A</v>
      </c>
      <c r="F118" s="97" t="e">
        <f ca="true">+IF(AND(ISNUMBER(OFFSET('Water Data'!$D$9,0,10*ROW('Water Data'!D112))),'Data Summary'!BU118="Yes"),OFFSET('Water Data'!$D$9,0,10*ROW('Water Data'!D112)),NA())</f>
        <v>#N/A</v>
      </c>
      <c r="G118" s="97" t="e">
        <f ca="true">+IF(AND(ISNUMBER(OFFSET('Water Data'!$E$4,0,10*ROW('Water Data'!E112))),'Data Summary'!BV118="Yes"),100-OFFSET('Water Data'!$E$4,0,10*ROW('Water Data'!E112)),NA())</f>
        <v>#N/A</v>
      </c>
      <c r="H118" s="97" t="e">
        <f ca="true">+IF(AND(ISNUMBER(OFFSET('Water Data'!$E$6,0,10*ROW('Water Data'!E112))),'Data Summary'!BW118="Yes"),OFFSET('Water Data'!$E$6,0,10*ROW('Water Data'!E112)),NA())</f>
        <v>#N/A</v>
      </c>
      <c r="I118" s="97" t="e">
        <f ca="true">+IF(AND(ISNUMBER(OFFSET('Water Data'!$E$9,0,10*ROW('Water Data'!E112))),'Data Summary'!BX118="Yes"),OFFSET('Water Data'!$E$9,0,10*ROW('Water Data'!E112)),NA())</f>
        <v>#N/A</v>
      </c>
      <c r="J118" s="97" t="e">
        <f ca="true">+IF(AND(ISNUMBER(OFFSET('Water Data'!$F$4,0,10*ROW('Water Data'!F112))),'Data Summary'!BY118="Yes"),100-OFFSET('Water Data'!$F$4,0,10*ROW('Water Data'!F112)),NA())</f>
        <v>#N/A</v>
      </c>
      <c r="K118" s="97" t="e">
        <f ca="true">+IF(AND(ISNUMBER(OFFSET('Water Data'!$F$6,0,10*ROW('Water Data'!F112))),'Data Summary'!BZ118="Yes"),OFFSET('Water Data'!$F$6,0,10*ROW('Water Data'!F112)),NA())</f>
        <v>#N/A</v>
      </c>
      <c r="L118" s="97" t="e">
        <f ca="true">+IF(AND(ISNUMBER(OFFSET('Water Data'!$F$9,0,10*ROW('Water Data'!F112))),'Data Summary'!CA118="Yes"),OFFSET('Water Data'!$F$9,0,10*ROW('Water Data'!F112)),NA())</f>
        <v>#N/A</v>
      </c>
      <c r="M118" s="97" t="e">
        <f ca="true">+IF(AND(ISNUMBER(OFFSET('Water Data'!$G$4,0,10*ROW('Water Data'!G112))),'Data Summary'!CB118="Yes"),100-OFFSET('Water Data'!$G$4,0,10*ROW('Water Data'!G112)),NA())</f>
        <v>#N/A</v>
      </c>
      <c r="N118" s="97" t="e">
        <f ca="true">+IF(AND(ISNUMBER(OFFSET('Water Data'!$G$6,0,10*ROW('Water Data'!G112))),'Data Summary'!CC118="Yes"),OFFSET('Water Data'!$G$6,0,10*ROW('Water Data'!G112)),NA())</f>
        <v>#N/A</v>
      </c>
      <c r="O118" s="97" t="e">
        <f ca="true">+IF(AND(ISNUMBER(OFFSET('Water Data'!$G$9,0,10*ROW('Water Data'!G112))),'Data Summary'!CD118="Yes"),OFFSET('Water Data'!$G$9,0,10*ROW('Water Data'!G112)),NA())</f>
        <v>#N/A</v>
      </c>
      <c r="P118" s="97" t="e">
        <f ca="true">+IF(AND(ISNUMBER(OFFSET('Water Data'!$H$4,0,10*ROW('Water Data'!H112))),'Data Summary'!CE118="Yes"),100-OFFSET('Water Data'!$H$4,0,10*ROW('Water Data'!H112)),NA())</f>
        <v>#N/A</v>
      </c>
      <c r="Q118" s="97" t="e">
        <f ca="true">+IF(AND(ISNUMBER(OFFSET('Water Data'!$H$6,0,10*ROW('Water Data'!H112))),'Data Summary'!CF118="Yes"),OFFSET('Water Data'!$H$6,0,10*ROW('Water Data'!H112)),NA())</f>
        <v>#N/A</v>
      </c>
      <c r="R118" s="97" t="e">
        <f ca="true">+IF(AND(ISNUMBER(OFFSET('Water Data'!$H$9,0,10*ROW('Water Data'!H112))),'Data Summary'!CG118="Yes"),OFFSET('Water Data'!$H$9,0,10*ROW('Water Data'!H112)),NA())</f>
        <v>#N/A</v>
      </c>
      <c r="S118" s="97" t="e">
        <f ca="true">+IF(AND(ISNUMBER(OFFSET('Water Data'!$I$4,0,10*ROW('Water Data'!I112))),'Data Summary'!CH118="Yes"),100-OFFSET('Water Data'!$I$4,0,10*ROW('Water Data'!I112)),NA())</f>
        <v>#N/A</v>
      </c>
      <c r="T118" s="97" t="e">
        <f ca="true">+IF(AND(ISNUMBER(OFFSET('Water Data'!$I$6,0,10*ROW('Water Data'!I112))),'Data Summary'!CI118="Yes"),OFFSET('Water Data'!$I$6,0,10*ROW('Water Data'!I112)),NA())</f>
        <v>#N/A</v>
      </c>
      <c r="U118" s="97" t="e">
        <f ca="true">+IF(AND(ISNUMBER(OFFSET('Water Data'!$I$9,0,10*ROW('Water Data'!I112))),'Data Summary'!CJ118="Yes"),OFFSET('Water Data'!$I$9,0,10*ROW('Water Data'!I112)),NA())</f>
        <v>#N/A</v>
      </c>
      <c r="V118" s="98" t="e">
        <f ca="true">+IF(AND(ISNUMBER(OFFSET('Sanitation Data'!$D$4,0,10*ROW('Sanitation Data'!D112))),'Data Summary'!CK118="Yes"),100-OFFSET('Sanitation Data'!$D$4,0,10*ROW('Sanitation Data'!D112)),NA())</f>
        <v>#N/A</v>
      </c>
      <c r="W118" s="98" t="e">
        <f ca="true">+IF(AND(ISNUMBER(OFFSET('Sanitation Data'!$D$6,0,10*ROW('Sanitation Data'!D112))),'Data Summary'!CL118="Yes"),OFFSET('Sanitation Data'!$D$6,0,10*ROW('Sanitation Data'!D112)),NA())</f>
        <v>#N/A</v>
      </c>
      <c r="X118" s="98" t="e">
        <f ca="true">+IF(AND(ISNUMBER(OFFSET('Sanitation Data'!$D$10,0,10*ROW('Sanitation Data'!D112))),'Data Summary'!CM118="Yes"),OFFSET('Sanitation Data'!$D$10,0,10*ROW('Sanitation Data'!D112)),NA())</f>
        <v>#N/A</v>
      </c>
      <c r="Y118" s="98" t="e">
        <f ca="true">+IF(AND(ISNUMBER(OFFSET('Sanitation Data'!$D$11,0,10*ROW('Sanitation Data'!D112))),'Data Summary'!CN118="Yes"),OFFSET('Sanitation Data'!$D$11,0,10*ROW('Sanitation Data'!D112)),NA())</f>
        <v>#N/A</v>
      </c>
      <c r="Z118" s="98" t="e">
        <f ca="true">+IF(AND(ISNUMBER(OFFSET('Sanitation Data'!$D$12,0,10*ROW('Sanitation Data'!D112))),'Data Summary'!CO118="Yes"),OFFSET('Sanitation Data'!$D$12,0,10*ROW('Sanitation Data'!D112)),NA())</f>
        <v>#N/A</v>
      </c>
      <c r="AA118" s="98" t="e">
        <f ca="true">+IF(AND(ISNUMBER(OFFSET('Sanitation Data'!$E$4,0,10*ROW('Sanitation Data'!E112))),'Data Summary'!CP118="Yes"),100-OFFSET('Sanitation Data'!$E$4,0,10*ROW('Sanitation Data'!E112)),NA())</f>
        <v>#N/A</v>
      </c>
      <c r="AB118" s="98" t="e">
        <f ca="true">+IF(AND(ISNUMBER(OFFSET('Sanitation Data'!$E$6,0,10*ROW('Sanitation Data'!E112))),'Data Summary'!CQ118="Yes"),OFFSET('Sanitation Data'!$E$6,0,10*ROW('Sanitation Data'!E112)),NA())</f>
        <v>#N/A</v>
      </c>
      <c r="AC118" s="98" t="e">
        <f ca="true">+IF(AND(ISNUMBER(OFFSET('Sanitation Data'!$E$10,0,10*ROW('Sanitation Data'!E112))),'Data Summary'!CR118="Yes"),OFFSET('Sanitation Data'!$E$10,0,10*ROW('Sanitation Data'!E112)),NA())</f>
        <v>#N/A</v>
      </c>
      <c r="AD118" s="98" t="e">
        <f ca="true">+IF(AND(ISNUMBER(OFFSET('Sanitation Data'!$E$11,0,10*ROW('Sanitation Data'!E112))),'Data Summary'!CS118="Yes"),OFFSET('Sanitation Data'!$E$11,0,10*ROW('Sanitation Data'!E112)),NA())</f>
        <v>#N/A</v>
      </c>
      <c r="AE118" s="98" t="e">
        <f ca="true">+IF(AND(ISNUMBER(OFFSET('Sanitation Data'!$E$12,0,10*ROW('Sanitation Data'!E112))),'Data Summary'!CT118="Yes"),OFFSET('Sanitation Data'!$E$12,0,10*ROW('Sanitation Data'!E112)),NA())</f>
        <v>#N/A</v>
      </c>
      <c r="AF118" s="98" t="e">
        <f ca="true">+IF(AND(ISNUMBER(OFFSET('Sanitation Data'!$F$4,0,10*ROW('Sanitation Data'!F112))),'Data Summary'!CU118="Yes"),100-OFFSET('Sanitation Data'!$F$4,0,10*ROW('Sanitation Data'!F112)),NA())</f>
        <v>#N/A</v>
      </c>
      <c r="AG118" s="98" t="e">
        <f ca="true">+IF(AND(ISNUMBER(OFFSET('Sanitation Data'!$F$6,0,10*ROW('Sanitation Data'!F112))),'Data Summary'!CV118="Yes"),OFFSET('Sanitation Data'!$F$6,0,10*ROW('Sanitation Data'!F112)),NA())</f>
        <v>#N/A</v>
      </c>
      <c r="AH118" s="98" t="e">
        <f ca="true">+IF(AND(ISNUMBER(OFFSET('Sanitation Data'!$F$10,0,10*ROW('Sanitation Data'!F112))),'Data Summary'!CW118="Yes"),OFFSET('Sanitation Data'!$F$10,0,10*ROW('Sanitation Data'!F112)),NA())</f>
        <v>#N/A</v>
      </c>
      <c r="AI118" s="98" t="e">
        <f ca="true">+IF(AND(ISNUMBER(OFFSET('Sanitation Data'!$F$11,0,10*ROW('Sanitation Data'!F112))),'Data Summary'!CX118="Yes"),OFFSET('Sanitation Data'!$F$11,0,10*ROW('Sanitation Data'!F112)),NA())</f>
        <v>#N/A</v>
      </c>
      <c r="AJ118" s="98" t="e">
        <f ca="true">+IF(AND(ISNUMBER(OFFSET('Sanitation Data'!$F$12,0,10*ROW('Sanitation Data'!F112))),'Data Summary'!CY118="Yes"),OFFSET('Sanitation Data'!$F$12,0,10*ROW('Sanitation Data'!F112)),NA())</f>
        <v>#N/A</v>
      </c>
      <c r="AK118" s="98" t="e">
        <f ca="true">+IF(AND(ISNUMBER(OFFSET('Sanitation Data'!$G$4,0,10*ROW('Sanitation Data'!G112))),'Data Summary'!CZ118="Yes"),100-OFFSET('Sanitation Data'!$G$4,0,10*ROW('Sanitation Data'!G112)),NA())</f>
        <v>#N/A</v>
      </c>
      <c r="AL118" s="98" t="e">
        <f ca="true">+IF(AND(ISNUMBER(OFFSET('Sanitation Data'!$G$6,0,10*ROW('Sanitation Data'!G112))),'Data Summary'!DA118="Yes"),OFFSET('Sanitation Data'!$G$6,0,10*ROW('Sanitation Data'!G112)),NA())</f>
        <v>#N/A</v>
      </c>
      <c r="AM118" s="98" t="e">
        <f ca="true">+IF(AND(ISNUMBER(OFFSET('Sanitation Data'!$G$10,0,10*ROW('Sanitation Data'!G112))),'Data Summary'!DB118="Yes"),OFFSET('Sanitation Data'!$G$10,0,10*ROW('Sanitation Data'!G112)),NA())</f>
        <v>#N/A</v>
      </c>
      <c r="AN118" s="98" t="e">
        <f ca="true">+IF(AND(ISNUMBER(OFFSET('Sanitation Data'!$G$11,0,10*ROW('Sanitation Data'!G112))),'Data Summary'!DC118="Yes"),OFFSET('Sanitation Data'!$G$11,0,10*ROW('Sanitation Data'!G112)),NA())</f>
        <v>#N/A</v>
      </c>
      <c r="AO118" s="98" t="e">
        <f ca="true">+IF(AND(ISNUMBER(OFFSET('Sanitation Data'!$G$12,0,10*ROW('Sanitation Data'!G112))),'Data Summary'!DD118="Yes"),OFFSET('Sanitation Data'!$G$12,0,10*ROW('Sanitation Data'!G112)),NA())</f>
        <v>#N/A</v>
      </c>
      <c r="AP118" s="98" t="e">
        <f ca="true">+IF(AND(ISNUMBER(OFFSET('Sanitation Data'!$H$4,0,10*ROW('Sanitation Data'!H112))),'Data Summary'!DE118="Yes"),100-OFFSET('Sanitation Data'!$H$4,0,10*ROW('Sanitation Data'!H112)),NA())</f>
        <v>#N/A</v>
      </c>
      <c r="AQ118" s="98" t="e">
        <f ca="true">+IF(AND(ISNUMBER(OFFSET('Sanitation Data'!$H$6,0,10*ROW('Sanitation Data'!H112))),'Data Summary'!DF118="Yes"),OFFSET('Sanitation Data'!$H$6,0,10*ROW('Sanitation Data'!H112)),NA())</f>
        <v>#N/A</v>
      </c>
      <c r="AR118" s="98" t="e">
        <f ca="true">+IF(AND(ISNUMBER(OFFSET('Sanitation Data'!$H$10,0,10*ROW('Sanitation Data'!H112))),'Data Summary'!DG118="Yes"),OFFSET('Sanitation Data'!$H$10,0,10*ROW('Sanitation Data'!H112)),NA())</f>
        <v>#N/A</v>
      </c>
      <c r="AS118" s="98" t="e">
        <f ca="true">+IF(AND(ISNUMBER(OFFSET('Sanitation Data'!$H$11,0,10*ROW('Sanitation Data'!H112))),'Data Summary'!DH118="Yes"),OFFSET('Sanitation Data'!$H$11,0,10*ROW('Sanitation Data'!H112)),NA())</f>
        <v>#N/A</v>
      </c>
      <c r="AT118" s="98" t="e">
        <f ca="true">+IF(AND(ISNUMBER(OFFSET('Sanitation Data'!$H$12,0,10*ROW('Sanitation Data'!H112))),'Data Summary'!DI118="Yes"),OFFSET('Sanitation Data'!$H$12,0,10*ROW('Sanitation Data'!H112)),NA())</f>
        <v>#N/A</v>
      </c>
      <c r="AU118" s="98" t="e">
        <f ca="true">+IF(AND(ISNUMBER(OFFSET('Sanitation Data'!$I$4,0,10*ROW('Sanitation Data'!I112))),'Data Summary'!DJ118="Yes"),100-OFFSET('Sanitation Data'!$I$4,0,10*ROW('Sanitation Data'!I112)),NA())</f>
        <v>#N/A</v>
      </c>
      <c r="AV118" s="98" t="e">
        <f ca="true">+IF(AND(ISNUMBER(OFFSET('Sanitation Data'!$I$6,0,10*ROW('Sanitation Data'!I112))),'Data Summary'!DK118="Yes"),OFFSET('Sanitation Data'!$I$6,0,10*ROW('Sanitation Data'!I112)),NA())</f>
        <v>#N/A</v>
      </c>
      <c r="AW118" s="98" t="e">
        <f ca="true">+IF(AND(ISNUMBER(OFFSET('Sanitation Data'!$I$10,0,10*ROW('Sanitation Data'!I112))),'Data Summary'!DL118="Yes"),OFFSET('Sanitation Data'!$I$10,0,10*ROW('Sanitation Data'!I112)),NA())</f>
        <v>#N/A</v>
      </c>
      <c r="AX118" s="98" t="e">
        <f ca="true">+IF(AND(ISNUMBER(OFFSET('Sanitation Data'!$I$11,0,10*ROW('Sanitation Data'!I112))),'Data Summary'!DM118="Yes"),OFFSET('Sanitation Data'!$I$11,0,10*ROW('Sanitation Data'!I112)),NA())</f>
        <v>#N/A</v>
      </c>
      <c r="AY118" s="98" t="e">
        <f ca="true">+IF(AND(ISNUMBER(OFFSET('Sanitation Data'!$I$12,0,10*ROW('Sanitation Data'!I112))),'Data Summary'!DN118="Yes"),OFFSET('Sanitation Data'!$I$12,0,10*ROW('Sanitation Data'!I112)),NA())</f>
        <v>#N/A</v>
      </c>
      <c r="AZ118" s="99" t="e">
        <f ca="true">+IF(AND(ISNUMBER(OFFSET('Hygiene Data'!$D$5,0,10*ROW('Hygiene Data'!D112))),'Data Summary'!DO118="Yes"),OFFSET('Hygiene Data'!$D$5,0,10*ROW('Hygiene Data'!D112)),NA())</f>
        <v>#N/A</v>
      </c>
      <c r="BA118" s="99" t="e">
        <f ca="true">+IF(AND(ISNUMBER(OFFSET('Hygiene Data'!$D$7,0,10*ROW('Hygiene Data'!D112))),'Data Summary'!DP118="Yes"),OFFSET('Hygiene Data'!$D$7,0,10*ROW('Hygiene Data'!D112)),NA())</f>
        <v>#N/A</v>
      </c>
      <c r="BB118" s="99" t="e">
        <f ca="true">+IF(AND(ISNUMBER(OFFSET('Hygiene Data'!$D$9,0,10*ROW('Hygiene Data'!D112))),'Data Summary'!DQ118="Yes"),OFFSET('Hygiene Data'!$D$9,0,10*ROW('Hygiene Data'!D112)),NA())</f>
        <v>#N/A</v>
      </c>
      <c r="BC118" s="99" t="e">
        <f ca="true">+IF(AND(ISNUMBER(OFFSET('Hygiene Data'!$E$5,0,10*ROW('Hygiene Data'!E112))),'Data Summary'!DR118="Yes"),OFFSET('Hygiene Data'!$E$5,0,10*ROW('Hygiene Data'!E112)),NA())</f>
        <v>#N/A</v>
      </c>
      <c r="BD118" s="99" t="e">
        <f ca="true">+IF(AND(ISNUMBER(OFFSET('Hygiene Data'!$E$7,0,10*ROW('Hygiene Data'!E112))),'Data Summary'!DS118="Yes"),OFFSET('Hygiene Data'!$E$7,0,10*ROW('Hygiene Data'!E112)),NA())</f>
        <v>#N/A</v>
      </c>
      <c r="BE118" s="99" t="e">
        <f ca="true">+IF(AND(ISNUMBER(OFFSET('Hygiene Data'!$E$9,0,10*ROW('Hygiene Data'!E112))),'Data Summary'!DT118="Yes"),OFFSET('Hygiene Data'!$E$9,0,10*ROW('Hygiene Data'!E112)),NA())</f>
        <v>#N/A</v>
      </c>
      <c r="BF118" s="99" t="e">
        <f ca="true">+IF(AND(ISNUMBER(OFFSET('Hygiene Data'!$F$5,0,10*ROW('Hygiene Data'!F112))),'Data Summary'!DU118="Yes"),OFFSET('Hygiene Data'!$F$5,0,10*ROW('Hygiene Data'!F112)),NA())</f>
        <v>#N/A</v>
      </c>
      <c r="BG118" s="99" t="e">
        <f ca="true">+IF(AND(ISNUMBER(OFFSET('Hygiene Data'!$F$7,0,10*ROW('Hygiene Data'!F112))),'Data Summary'!DV118="Yes"),OFFSET('Hygiene Data'!$F$7,0,10*ROW('Hygiene Data'!F112)),NA())</f>
        <v>#N/A</v>
      </c>
      <c r="BH118" s="99" t="e">
        <f ca="true">+IF(AND(ISNUMBER(OFFSET('Hygiene Data'!$F$9,0,10*ROW('Hygiene Data'!F112))),'Data Summary'!DW118="Yes"),OFFSET('Hygiene Data'!$F$9,0,10*ROW('Hygiene Data'!F112)),NA())</f>
        <v>#N/A</v>
      </c>
      <c r="BI118" s="99" t="e">
        <f ca="true">+IF(AND(ISNUMBER(OFFSET('Hygiene Data'!$G$5,0,10*ROW('Hygiene Data'!G112))),'Data Summary'!DX118="Yes"),OFFSET('Hygiene Data'!$G$5,0,10*ROW('Hygiene Data'!G112)),NA())</f>
        <v>#N/A</v>
      </c>
      <c r="BJ118" s="99" t="e">
        <f ca="true">+IF(AND(ISNUMBER(OFFSET('Hygiene Data'!$G$7,0,10*ROW('Hygiene Data'!G112))),'Data Summary'!DY118="Yes"),OFFSET('Hygiene Data'!$G$7,0,10*ROW('Hygiene Data'!G112)),NA())</f>
        <v>#N/A</v>
      </c>
      <c r="BK118" s="99" t="e">
        <f ca="true">+IF(AND(ISNUMBER(OFFSET('Hygiene Data'!$G$9,0,10*ROW('Hygiene Data'!G112))),'Data Summary'!DZ118="Yes"),OFFSET('Hygiene Data'!$G$9,0,10*ROW('Hygiene Data'!G112)),NA())</f>
        <v>#N/A</v>
      </c>
      <c r="BL118" s="99" t="e">
        <f ca="true">+IF(AND(ISNUMBER(OFFSET('Hygiene Data'!$H$5,0,10*ROW('Hygiene Data'!H112))),'Data Summary'!EA118="Yes"),OFFSET('Hygiene Data'!$H$5,0,10*ROW('Hygiene Data'!H112)),NA())</f>
        <v>#N/A</v>
      </c>
      <c r="BM118" s="99" t="e">
        <f ca="true">+IF(AND(ISNUMBER(OFFSET('Hygiene Data'!$H$7,0,10*ROW('Hygiene Data'!H112))),'Data Summary'!EB118="Yes"),OFFSET('Hygiene Data'!$H$7,0,10*ROW('Hygiene Data'!H112)),NA())</f>
        <v>#N/A</v>
      </c>
      <c r="BN118" s="99" t="e">
        <f ca="true">+IF(AND(ISNUMBER(OFFSET('Hygiene Data'!$H$9,0,10*ROW('Hygiene Data'!H112))),'Data Summary'!EC118="Yes"),OFFSET('Hygiene Data'!$H$9,0,10*ROW('Hygiene Data'!H112)),NA())</f>
        <v>#N/A</v>
      </c>
      <c r="BO118" s="99" t="e">
        <f ca="true">+IF(AND(ISNUMBER(OFFSET('Hygiene Data'!$I$5,0,10*ROW('Hygiene Data'!I112))),'Data Summary'!ED118="Yes"),OFFSET('Hygiene Data'!$I$5,0,10*ROW('Hygiene Data'!I112)),NA())</f>
        <v>#N/A</v>
      </c>
      <c r="BP118" s="99" t="e">
        <f ca="true">+IF(AND(ISNUMBER(OFFSET('Hygiene Data'!$I$7,0,10*ROW('Hygiene Data'!I112))),'Data Summary'!EE118="Yes"),OFFSET('Hygiene Data'!$I$7,0,10*ROW('Hygiene Data'!I112)),NA())</f>
        <v>#N/A</v>
      </c>
      <c r="BQ118" s="99" t="e">
        <f ca="true">+IF(AND(ISNUMBER(OFFSET('Hygiene Data'!$I$9,0,10*ROW('Hygiene Data'!I112))),'Data Summary'!EF118="Yes"),OFFSET('Hygiene Data'!$I$9,0,10*ROW('Hygiene Data'!I112)),NA())</f>
        <v>#N/A</v>
      </c>
    </row>
    <row xmlns:x14ac="http://schemas.microsoft.com/office/spreadsheetml/2009/9/ac" r="119" x14ac:dyDescent="0.2">
      <c r="A119" s="363" t="e">
        <f ca="true">+RIGHT('Data Summary'!A119,LEN('Data Summary'!A119)-9)</f>
        <v>#VALUE!</v>
      </c>
      <c r="B119" s="38" t="str">
        <f ca="true">+IF(ISTEXT('Data Summary'!B119),'Data Summary'!B119,"")</f>
        <v/>
      </c>
      <c r="C119" s="361" t="e">
        <f ca="true">+VALUE('Data Summary'!C119)</f>
        <v>#VALUE!</v>
      </c>
      <c r="D119" s="97" t="e">
        <f ca="true">+IF(AND(ISNUMBER(OFFSET('Water Data'!$D$4,0,10*ROW('Water Data'!D113))),'Data Summary'!BS119="Yes"),100-OFFSET('Water Data'!$D$4,0,10*ROW('Water Data'!D113)),NA())</f>
        <v>#N/A</v>
      </c>
      <c r="E119" s="97" t="e">
        <f ca="true">+IF(AND(ISNUMBER(OFFSET('Water Data'!$D$6,0,10*ROW('Water Data'!D113))),'Data Summary'!BT119="Yes"),OFFSET('Water Data'!$D$6,0,10*ROW('Water Data'!D113)),NA())</f>
        <v>#N/A</v>
      </c>
      <c r="F119" s="97" t="e">
        <f ca="true">+IF(AND(ISNUMBER(OFFSET('Water Data'!$D$9,0,10*ROW('Water Data'!D113))),'Data Summary'!BU119="Yes"),OFFSET('Water Data'!$D$9,0,10*ROW('Water Data'!D113)),NA())</f>
        <v>#N/A</v>
      </c>
      <c r="G119" s="97" t="e">
        <f ca="true">+IF(AND(ISNUMBER(OFFSET('Water Data'!$E$4,0,10*ROW('Water Data'!E113))),'Data Summary'!BV119="Yes"),100-OFFSET('Water Data'!$E$4,0,10*ROW('Water Data'!E113)),NA())</f>
        <v>#N/A</v>
      </c>
      <c r="H119" s="97" t="e">
        <f ca="true">+IF(AND(ISNUMBER(OFFSET('Water Data'!$E$6,0,10*ROW('Water Data'!E113))),'Data Summary'!BW119="Yes"),OFFSET('Water Data'!$E$6,0,10*ROW('Water Data'!E113)),NA())</f>
        <v>#N/A</v>
      </c>
      <c r="I119" s="97" t="e">
        <f ca="true">+IF(AND(ISNUMBER(OFFSET('Water Data'!$E$9,0,10*ROW('Water Data'!E113))),'Data Summary'!BX119="Yes"),OFFSET('Water Data'!$E$9,0,10*ROW('Water Data'!E113)),NA())</f>
        <v>#N/A</v>
      </c>
      <c r="J119" s="97" t="e">
        <f ca="true">+IF(AND(ISNUMBER(OFFSET('Water Data'!$F$4,0,10*ROW('Water Data'!F113))),'Data Summary'!BY119="Yes"),100-OFFSET('Water Data'!$F$4,0,10*ROW('Water Data'!F113)),NA())</f>
        <v>#N/A</v>
      </c>
      <c r="K119" s="97" t="e">
        <f ca="true">+IF(AND(ISNUMBER(OFFSET('Water Data'!$F$6,0,10*ROW('Water Data'!F113))),'Data Summary'!BZ119="Yes"),OFFSET('Water Data'!$F$6,0,10*ROW('Water Data'!F113)),NA())</f>
        <v>#N/A</v>
      </c>
      <c r="L119" s="97" t="e">
        <f ca="true">+IF(AND(ISNUMBER(OFFSET('Water Data'!$F$9,0,10*ROW('Water Data'!F113))),'Data Summary'!CA119="Yes"),OFFSET('Water Data'!$F$9,0,10*ROW('Water Data'!F113)),NA())</f>
        <v>#N/A</v>
      </c>
      <c r="M119" s="97" t="e">
        <f ca="true">+IF(AND(ISNUMBER(OFFSET('Water Data'!$G$4,0,10*ROW('Water Data'!G113))),'Data Summary'!CB119="Yes"),100-OFFSET('Water Data'!$G$4,0,10*ROW('Water Data'!G113)),NA())</f>
        <v>#N/A</v>
      </c>
      <c r="N119" s="97" t="e">
        <f ca="true">+IF(AND(ISNUMBER(OFFSET('Water Data'!$G$6,0,10*ROW('Water Data'!G113))),'Data Summary'!CC119="Yes"),OFFSET('Water Data'!$G$6,0,10*ROW('Water Data'!G113)),NA())</f>
        <v>#N/A</v>
      </c>
      <c r="O119" s="97" t="e">
        <f ca="true">+IF(AND(ISNUMBER(OFFSET('Water Data'!$G$9,0,10*ROW('Water Data'!G113))),'Data Summary'!CD119="Yes"),OFFSET('Water Data'!$G$9,0,10*ROW('Water Data'!G113)),NA())</f>
        <v>#N/A</v>
      </c>
      <c r="P119" s="97" t="e">
        <f ca="true">+IF(AND(ISNUMBER(OFFSET('Water Data'!$H$4,0,10*ROW('Water Data'!H113))),'Data Summary'!CE119="Yes"),100-OFFSET('Water Data'!$H$4,0,10*ROW('Water Data'!H113)),NA())</f>
        <v>#N/A</v>
      </c>
      <c r="Q119" s="97" t="e">
        <f ca="true">+IF(AND(ISNUMBER(OFFSET('Water Data'!$H$6,0,10*ROW('Water Data'!H113))),'Data Summary'!CF119="Yes"),OFFSET('Water Data'!$H$6,0,10*ROW('Water Data'!H113)),NA())</f>
        <v>#N/A</v>
      </c>
      <c r="R119" s="97" t="e">
        <f ca="true">+IF(AND(ISNUMBER(OFFSET('Water Data'!$H$9,0,10*ROW('Water Data'!H113))),'Data Summary'!CG119="Yes"),OFFSET('Water Data'!$H$9,0,10*ROW('Water Data'!H113)),NA())</f>
        <v>#N/A</v>
      </c>
      <c r="S119" s="97" t="e">
        <f ca="true">+IF(AND(ISNUMBER(OFFSET('Water Data'!$I$4,0,10*ROW('Water Data'!I113))),'Data Summary'!CH119="Yes"),100-OFFSET('Water Data'!$I$4,0,10*ROW('Water Data'!I113)),NA())</f>
        <v>#N/A</v>
      </c>
      <c r="T119" s="97" t="e">
        <f ca="true">+IF(AND(ISNUMBER(OFFSET('Water Data'!$I$6,0,10*ROW('Water Data'!I113))),'Data Summary'!CI119="Yes"),OFFSET('Water Data'!$I$6,0,10*ROW('Water Data'!I113)),NA())</f>
        <v>#N/A</v>
      </c>
      <c r="U119" s="97" t="e">
        <f ca="true">+IF(AND(ISNUMBER(OFFSET('Water Data'!$I$9,0,10*ROW('Water Data'!I113))),'Data Summary'!CJ119="Yes"),OFFSET('Water Data'!$I$9,0,10*ROW('Water Data'!I113)),NA())</f>
        <v>#N/A</v>
      </c>
      <c r="V119" s="98" t="e">
        <f ca="true">+IF(AND(ISNUMBER(OFFSET('Sanitation Data'!$D$4,0,10*ROW('Sanitation Data'!D113))),'Data Summary'!CK119="Yes"),100-OFFSET('Sanitation Data'!$D$4,0,10*ROW('Sanitation Data'!D113)),NA())</f>
        <v>#N/A</v>
      </c>
      <c r="W119" s="98" t="e">
        <f ca="true">+IF(AND(ISNUMBER(OFFSET('Sanitation Data'!$D$6,0,10*ROW('Sanitation Data'!D113))),'Data Summary'!CL119="Yes"),OFFSET('Sanitation Data'!$D$6,0,10*ROW('Sanitation Data'!D113)),NA())</f>
        <v>#N/A</v>
      </c>
      <c r="X119" s="98" t="e">
        <f ca="true">+IF(AND(ISNUMBER(OFFSET('Sanitation Data'!$D$10,0,10*ROW('Sanitation Data'!D113))),'Data Summary'!CM119="Yes"),OFFSET('Sanitation Data'!$D$10,0,10*ROW('Sanitation Data'!D113)),NA())</f>
        <v>#N/A</v>
      </c>
      <c r="Y119" s="98" t="e">
        <f ca="true">+IF(AND(ISNUMBER(OFFSET('Sanitation Data'!$D$11,0,10*ROW('Sanitation Data'!D113))),'Data Summary'!CN119="Yes"),OFFSET('Sanitation Data'!$D$11,0,10*ROW('Sanitation Data'!D113)),NA())</f>
        <v>#N/A</v>
      </c>
      <c r="Z119" s="98" t="e">
        <f ca="true">+IF(AND(ISNUMBER(OFFSET('Sanitation Data'!$D$12,0,10*ROW('Sanitation Data'!D113))),'Data Summary'!CO119="Yes"),OFFSET('Sanitation Data'!$D$12,0,10*ROW('Sanitation Data'!D113)),NA())</f>
        <v>#N/A</v>
      </c>
      <c r="AA119" s="98" t="e">
        <f ca="true">+IF(AND(ISNUMBER(OFFSET('Sanitation Data'!$E$4,0,10*ROW('Sanitation Data'!E113))),'Data Summary'!CP119="Yes"),100-OFFSET('Sanitation Data'!$E$4,0,10*ROW('Sanitation Data'!E113)),NA())</f>
        <v>#N/A</v>
      </c>
      <c r="AB119" s="98" t="e">
        <f ca="true">+IF(AND(ISNUMBER(OFFSET('Sanitation Data'!$E$6,0,10*ROW('Sanitation Data'!E113))),'Data Summary'!CQ119="Yes"),OFFSET('Sanitation Data'!$E$6,0,10*ROW('Sanitation Data'!E113)),NA())</f>
        <v>#N/A</v>
      </c>
      <c r="AC119" s="98" t="e">
        <f ca="true">+IF(AND(ISNUMBER(OFFSET('Sanitation Data'!$E$10,0,10*ROW('Sanitation Data'!E113))),'Data Summary'!CR119="Yes"),OFFSET('Sanitation Data'!$E$10,0,10*ROW('Sanitation Data'!E113)),NA())</f>
        <v>#N/A</v>
      </c>
      <c r="AD119" s="98" t="e">
        <f ca="true">+IF(AND(ISNUMBER(OFFSET('Sanitation Data'!$E$11,0,10*ROW('Sanitation Data'!E113))),'Data Summary'!CS119="Yes"),OFFSET('Sanitation Data'!$E$11,0,10*ROW('Sanitation Data'!E113)),NA())</f>
        <v>#N/A</v>
      </c>
      <c r="AE119" s="98" t="e">
        <f ca="true">+IF(AND(ISNUMBER(OFFSET('Sanitation Data'!$E$12,0,10*ROW('Sanitation Data'!E113))),'Data Summary'!CT119="Yes"),OFFSET('Sanitation Data'!$E$12,0,10*ROW('Sanitation Data'!E113)),NA())</f>
        <v>#N/A</v>
      </c>
      <c r="AF119" s="98" t="e">
        <f ca="true">+IF(AND(ISNUMBER(OFFSET('Sanitation Data'!$F$4,0,10*ROW('Sanitation Data'!F113))),'Data Summary'!CU119="Yes"),100-OFFSET('Sanitation Data'!$F$4,0,10*ROW('Sanitation Data'!F113)),NA())</f>
        <v>#N/A</v>
      </c>
      <c r="AG119" s="98" t="e">
        <f ca="true">+IF(AND(ISNUMBER(OFFSET('Sanitation Data'!$F$6,0,10*ROW('Sanitation Data'!F113))),'Data Summary'!CV119="Yes"),OFFSET('Sanitation Data'!$F$6,0,10*ROW('Sanitation Data'!F113)),NA())</f>
        <v>#N/A</v>
      </c>
      <c r="AH119" s="98" t="e">
        <f ca="true">+IF(AND(ISNUMBER(OFFSET('Sanitation Data'!$F$10,0,10*ROW('Sanitation Data'!F113))),'Data Summary'!CW119="Yes"),OFFSET('Sanitation Data'!$F$10,0,10*ROW('Sanitation Data'!F113)),NA())</f>
        <v>#N/A</v>
      </c>
      <c r="AI119" s="98" t="e">
        <f ca="true">+IF(AND(ISNUMBER(OFFSET('Sanitation Data'!$F$11,0,10*ROW('Sanitation Data'!F113))),'Data Summary'!CX119="Yes"),OFFSET('Sanitation Data'!$F$11,0,10*ROW('Sanitation Data'!F113)),NA())</f>
        <v>#N/A</v>
      </c>
      <c r="AJ119" s="98" t="e">
        <f ca="true">+IF(AND(ISNUMBER(OFFSET('Sanitation Data'!$F$12,0,10*ROW('Sanitation Data'!F113))),'Data Summary'!CY119="Yes"),OFFSET('Sanitation Data'!$F$12,0,10*ROW('Sanitation Data'!F113)),NA())</f>
        <v>#N/A</v>
      </c>
      <c r="AK119" s="98" t="e">
        <f ca="true">+IF(AND(ISNUMBER(OFFSET('Sanitation Data'!$G$4,0,10*ROW('Sanitation Data'!G113))),'Data Summary'!CZ119="Yes"),100-OFFSET('Sanitation Data'!$G$4,0,10*ROW('Sanitation Data'!G113)),NA())</f>
        <v>#N/A</v>
      </c>
      <c r="AL119" s="98" t="e">
        <f ca="true">+IF(AND(ISNUMBER(OFFSET('Sanitation Data'!$G$6,0,10*ROW('Sanitation Data'!G113))),'Data Summary'!DA119="Yes"),OFFSET('Sanitation Data'!$G$6,0,10*ROW('Sanitation Data'!G113)),NA())</f>
        <v>#N/A</v>
      </c>
      <c r="AM119" s="98" t="e">
        <f ca="true">+IF(AND(ISNUMBER(OFFSET('Sanitation Data'!$G$10,0,10*ROW('Sanitation Data'!G113))),'Data Summary'!DB119="Yes"),OFFSET('Sanitation Data'!$G$10,0,10*ROW('Sanitation Data'!G113)),NA())</f>
        <v>#N/A</v>
      </c>
      <c r="AN119" s="98" t="e">
        <f ca="true">+IF(AND(ISNUMBER(OFFSET('Sanitation Data'!$G$11,0,10*ROW('Sanitation Data'!G113))),'Data Summary'!DC119="Yes"),OFFSET('Sanitation Data'!$G$11,0,10*ROW('Sanitation Data'!G113)),NA())</f>
        <v>#N/A</v>
      </c>
      <c r="AO119" s="98" t="e">
        <f ca="true">+IF(AND(ISNUMBER(OFFSET('Sanitation Data'!$G$12,0,10*ROW('Sanitation Data'!G113))),'Data Summary'!DD119="Yes"),OFFSET('Sanitation Data'!$G$12,0,10*ROW('Sanitation Data'!G113)),NA())</f>
        <v>#N/A</v>
      </c>
      <c r="AP119" s="98" t="e">
        <f ca="true">+IF(AND(ISNUMBER(OFFSET('Sanitation Data'!$H$4,0,10*ROW('Sanitation Data'!H113))),'Data Summary'!DE119="Yes"),100-OFFSET('Sanitation Data'!$H$4,0,10*ROW('Sanitation Data'!H113)),NA())</f>
        <v>#N/A</v>
      </c>
      <c r="AQ119" s="98" t="e">
        <f ca="true">+IF(AND(ISNUMBER(OFFSET('Sanitation Data'!$H$6,0,10*ROW('Sanitation Data'!H113))),'Data Summary'!DF119="Yes"),OFFSET('Sanitation Data'!$H$6,0,10*ROW('Sanitation Data'!H113)),NA())</f>
        <v>#N/A</v>
      </c>
      <c r="AR119" s="98" t="e">
        <f ca="true">+IF(AND(ISNUMBER(OFFSET('Sanitation Data'!$H$10,0,10*ROW('Sanitation Data'!H113))),'Data Summary'!DG119="Yes"),OFFSET('Sanitation Data'!$H$10,0,10*ROW('Sanitation Data'!H113)),NA())</f>
        <v>#N/A</v>
      </c>
      <c r="AS119" s="98" t="e">
        <f ca="true">+IF(AND(ISNUMBER(OFFSET('Sanitation Data'!$H$11,0,10*ROW('Sanitation Data'!H113))),'Data Summary'!DH119="Yes"),OFFSET('Sanitation Data'!$H$11,0,10*ROW('Sanitation Data'!H113)),NA())</f>
        <v>#N/A</v>
      </c>
      <c r="AT119" s="98" t="e">
        <f ca="true">+IF(AND(ISNUMBER(OFFSET('Sanitation Data'!$H$12,0,10*ROW('Sanitation Data'!H113))),'Data Summary'!DI119="Yes"),OFFSET('Sanitation Data'!$H$12,0,10*ROW('Sanitation Data'!H113)),NA())</f>
        <v>#N/A</v>
      </c>
      <c r="AU119" s="98" t="e">
        <f ca="true">+IF(AND(ISNUMBER(OFFSET('Sanitation Data'!$I$4,0,10*ROW('Sanitation Data'!I113))),'Data Summary'!DJ119="Yes"),100-OFFSET('Sanitation Data'!$I$4,0,10*ROW('Sanitation Data'!I113)),NA())</f>
        <v>#N/A</v>
      </c>
      <c r="AV119" s="98" t="e">
        <f ca="true">+IF(AND(ISNUMBER(OFFSET('Sanitation Data'!$I$6,0,10*ROW('Sanitation Data'!I113))),'Data Summary'!DK119="Yes"),OFFSET('Sanitation Data'!$I$6,0,10*ROW('Sanitation Data'!I113)),NA())</f>
        <v>#N/A</v>
      </c>
      <c r="AW119" s="98" t="e">
        <f ca="true">+IF(AND(ISNUMBER(OFFSET('Sanitation Data'!$I$10,0,10*ROW('Sanitation Data'!I113))),'Data Summary'!DL119="Yes"),OFFSET('Sanitation Data'!$I$10,0,10*ROW('Sanitation Data'!I113)),NA())</f>
        <v>#N/A</v>
      </c>
      <c r="AX119" s="98" t="e">
        <f ca="true">+IF(AND(ISNUMBER(OFFSET('Sanitation Data'!$I$11,0,10*ROW('Sanitation Data'!I113))),'Data Summary'!DM119="Yes"),OFFSET('Sanitation Data'!$I$11,0,10*ROW('Sanitation Data'!I113)),NA())</f>
        <v>#N/A</v>
      </c>
      <c r="AY119" s="98" t="e">
        <f ca="true">+IF(AND(ISNUMBER(OFFSET('Sanitation Data'!$I$12,0,10*ROW('Sanitation Data'!I113))),'Data Summary'!DN119="Yes"),OFFSET('Sanitation Data'!$I$12,0,10*ROW('Sanitation Data'!I113)),NA())</f>
        <v>#N/A</v>
      </c>
      <c r="AZ119" s="99" t="e">
        <f ca="true">+IF(AND(ISNUMBER(OFFSET('Hygiene Data'!$D$5,0,10*ROW('Hygiene Data'!D113))),'Data Summary'!DO119="Yes"),OFFSET('Hygiene Data'!$D$5,0,10*ROW('Hygiene Data'!D113)),NA())</f>
        <v>#N/A</v>
      </c>
      <c r="BA119" s="99" t="e">
        <f ca="true">+IF(AND(ISNUMBER(OFFSET('Hygiene Data'!$D$7,0,10*ROW('Hygiene Data'!D113))),'Data Summary'!DP119="Yes"),OFFSET('Hygiene Data'!$D$7,0,10*ROW('Hygiene Data'!D113)),NA())</f>
        <v>#N/A</v>
      </c>
      <c r="BB119" s="99" t="e">
        <f ca="true">+IF(AND(ISNUMBER(OFFSET('Hygiene Data'!$D$9,0,10*ROW('Hygiene Data'!D113))),'Data Summary'!DQ119="Yes"),OFFSET('Hygiene Data'!$D$9,0,10*ROW('Hygiene Data'!D113)),NA())</f>
        <v>#N/A</v>
      </c>
      <c r="BC119" s="99" t="e">
        <f ca="true">+IF(AND(ISNUMBER(OFFSET('Hygiene Data'!$E$5,0,10*ROW('Hygiene Data'!E113))),'Data Summary'!DR119="Yes"),OFFSET('Hygiene Data'!$E$5,0,10*ROW('Hygiene Data'!E113)),NA())</f>
        <v>#N/A</v>
      </c>
      <c r="BD119" s="99" t="e">
        <f ca="true">+IF(AND(ISNUMBER(OFFSET('Hygiene Data'!$E$7,0,10*ROW('Hygiene Data'!E113))),'Data Summary'!DS119="Yes"),OFFSET('Hygiene Data'!$E$7,0,10*ROW('Hygiene Data'!E113)),NA())</f>
        <v>#N/A</v>
      </c>
      <c r="BE119" s="99" t="e">
        <f ca="true">+IF(AND(ISNUMBER(OFFSET('Hygiene Data'!$E$9,0,10*ROW('Hygiene Data'!E113))),'Data Summary'!DT119="Yes"),OFFSET('Hygiene Data'!$E$9,0,10*ROW('Hygiene Data'!E113)),NA())</f>
        <v>#N/A</v>
      </c>
      <c r="BF119" s="99" t="e">
        <f ca="true">+IF(AND(ISNUMBER(OFFSET('Hygiene Data'!$F$5,0,10*ROW('Hygiene Data'!F113))),'Data Summary'!DU119="Yes"),OFFSET('Hygiene Data'!$F$5,0,10*ROW('Hygiene Data'!F113)),NA())</f>
        <v>#N/A</v>
      </c>
      <c r="BG119" s="99" t="e">
        <f ca="true">+IF(AND(ISNUMBER(OFFSET('Hygiene Data'!$F$7,0,10*ROW('Hygiene Data'!F113))),'Data Summary'!DV119="Yes"),OFFSET('Hygiene Data'!$F$7,0,10*ROW('Hygiene Data'!F113)),NA())</f>
        <v>#N/A</v>
      </c>
      <c r="BH119" s="99" t="e">
        <f ca="true">+IF(AND(ISNUMBER(OFFSET('Hygiene Data'!$F$9,0,10*ROW('Hygiene Data'!F113))),'Data Summary'!DW119="Yes"),OFFSET('Hygiene Data'!$F$9,0,10*ROW('Hygiene Data'!F113)),NA())</f>
        <v>#N/A</v>
      </c>
      <c r="BI119" s="99" t="e">
        <f ca="true">+IF(AND(ISNUMBER(OFFSET('Hygiene Data'!$G$5,0,10*ROW('Hygiene Data'!G113))),'Data Summary'!DX119="Yes"),OFFSET('Hygiene Data'!$G$5,0,10*ROW('Hygiene Data'!G113)),NA())</f>
        <v>#N/A</v>
      </c>
      <c r="BJ119" s="99" t="e">
        <f ca="true">+IF(AND(ISNUMBER(OFFSET('Hygiene Data'!$G$7,0,10*ROW('Hygiene Data'!G113))),'Data Summary'!DY119="Yes"),OFFSET('Hygiene Data'!$G$7,0,10*ROW('Hygiene Data'!G113)),NA())</f>
        <v>#N/A</v>
      </c>
      <c r="BK119" s="99" t="e">
        <f ca="true">+IF(AND(ISNUMBER(OFFSET('Hygiene Data'!$G$9,0,10*ROW('Hygiene Data'!G113))),'Data Summary'!DZ119="Yes"),OFFSET('Hygiene Data'!$G$9,0,10*ROW('Hygiene Data'!G113)),NA())</f>
        <v>#N/A</v>
      </c>
      <c r="BL119" s="99" t="e">
        <f ca="true">+IF(AND(ISNUMBER(OFFSET('Hygiene Data'!$H$5,0,10*ROW('Hygiene Data'!H113))),'Data Summary'!EA119="Yes"),OFFSET('Hygiene Data'!$H$5,0,10*ROW('Hygiene Data'!H113)),NA())</f>
        <v>#N/A</v>
      </c>
      <c r="BM119" s="99" t="e">
        <f ca="true">+IF(AND(ISNUMBER(OFFSET('Hygiene Data'!$H$7,0,10*ROW('Hygiene Data'!H113))),'Data Summary'!EB119="Yes"),OFFSET('Hygiene Data'!$H$7,0,10*ROW('Hygiene Data'!H113)),NA())</f>
        <v>#N/A</v>
      </c>
      <c r="BN119" s="99" t="e">
        <f ca="true">+IF(AND(ISNUMBER(OFFSET('Hygiene Data'!$H$9,0,10*ROW('Hygiene Data'!H113))),'Data Summary'!EC119="Yes"),OFFSET('Hygiene Data'!$H$9,0,10*ROW('Hygiene Data'!H113)),NA())</f>
        <v>#N/A</v>
      </c>
      <c r="BO119" s="99" t="e">
        <f ca="true">+IF(AND(ISNUMBER(OFFSET('Hygiene Data'!$I$5,0,10*ROW('Hygiene Data'!I113))),'Data Summary'!ED119="Yes"),OFFSET('Hygiene Data'!$I$5,0,10*ROW('Hygiene Data'!I113)),NA())</f>
        <v>#N/A</v>
      </c>
      <c r="BP119" s="99" t="e">
        <f ca="true">+IF(AND(ISNUMBER(OFFSET('Hygiene Data'!$I$7,0,10*ROW('Hygiene Data'!I113))),'Data Summary'!EE119="Yes"),OFFSET('Hygiene Data'!$I$7,0,10*ROW('Hygiene Data'!I113)),NA())</f>
        <v>#N/A</v>
      </c>
      <c r="BQ119" s="99" t="e">
        <f ca="true">+IF(AND(ISNUMBER(OFFSET('Hygiene Data'!$I$9,0,10*ROW('Hygiene Data'!I113))),'Data Summary'!EF119="Yes"),OFFSET('Hygiene Data'!$I$9,0,10*ROW('Hygiene Data'!I113)),NA())</f>
        <v>#N/A</v>
      </c>
    </row>
    <row xmlns:x14ac="http://schemas.microsoft.com/office/spreadsheetml/2009/9/ac" r="120" x14ac:dyDescent="0.2">
      <c r="A120" s="363" t="e">
        <f ca="true">+RIGHT('Data Summary'!A120,LEN('Data Summary'!A120)-9)</f>
        <v>#VALUE!</v>
      </c>
      <c r="B120" s="38" t="str">
        <f ca="true">+IF(ISTEXT('Data Summary'!B120),'Data Summary'!B120,"")</f>
        <v/>
      </c>
      <c r="C120" s="361" t="e">
        <f ca="true">+VALUE('Data Summary'!C120)</f>
        <v>#VALUE!</v>
      </c>
      <c r="D120" s="97" t="e">
        <f ca="true">+IF(AND(ISNUMBER(OFFSET('Water Data'!$D$4,0,10*ROW('Water Data'!D114))),'Data Summary'!BS120="Yes"),100-OFFSET('Water Data'!$D$4,0,10*ROW('Water Data'!D114)),NA())</f>
        <v>#N/A</v>
      </c>
      <c r="E120" s="97" t="e">
        <f ca="true">+IF(AND(ISNUMBER(OFFSET('Water Data'!$D$6,0,10*ROW('Water Data'!D114))),'Data Summary'!BT120="Yes"),OFFSET('Water Data'!$D$6,0,10*ROW('Water Data'!D114)),NA())</f>
        <v>#N/A</v>
      </c>
      <c r="F120" s="97" t="e">
        <f ca="true">+IF(AND(ISNUMBER(OFFSET('Water Data'!$D$9,0,10*ROW('Water Data'!D114))),'Data Summary'!BU120="Yes"),OFFSET('Water Data'!$D$9,0,10*ROW('Water Data'!D114)),NA())</f>
        <v>#N/A</v>
      </c>
      <c r="G120" s="97" t="e">
        <f ca="true">+IF(AND(ISNUMBER(OFFSET('Water Data'!$E$4,0,10*ROW('Water Data'!E114))),'Data Summary'!BV120="Yes"),100-OFFSET('Water Data'!$E$4,0,10*ROW('Water Data'!E114)),NA())</f>
        <v>#N/A</v>
      </c>
      <c r="H120" s="97" t="e">
        <f ca="true">+IF(AND(ISNUMBER(OFFSET('Water Data'!$E$6,0,10*ROW('Water Data'!E114))),'Data Summary'!BW120="Yes"),OFFSET('Water Data'!$E$6,0,10*ROW('Water Data'!E114)),NA())</f>
        <v>#N/A</v>
      </c>
      <c r="I120" s="97" t="e">
        <f ca="true">+IF(AND(ISNUMBER(OFFSET('Water Data'!$E$9,0,10*ROW('Water Data'!E114))),'Data Summary'!BX120="Yes"),OFFSET('Water Data'!$E$9,0,10*ROW('Water Data'!E114)),NA())</f>
        <v>#N/A</v>
      </c>
      <c r="J120" s="97" t="e">
        <f ca="true">+IF(AND(ISNUMBER(OFFSET('Water Data'!$F$4,0,10*ROW('Water Data'!F114))),'Data Summary'!BY120="Yes"),100-OFFSET('Water Data'!$F$4,0,10*ROW('Water Data'!F114)),NA())</f>
        <v>#N/A</v>
      </c>
      <c r="K120" s="97" t="e">
        <f ca="true">+IF(AND(ISNUMBER(OFFSET('Water Data'!$F$6,0,10*ROW('Water Data'!F114))),'Data Summary'!BZ120="Yes"),OFFSET('Water Data'!$F$6,0,10*ROW('Water Data'!F114)),NA())</f>
        <v>#N/A</v>
      </c>
      <c r="L120" s="97" t="e">
        <f ca="true">+IF(AND(ISNUMBER(OFFSET('Water Data'!$F$9,0,10*ROW('Water Data'!F114))),'Data Summary'!CA120="Yes"),OFFSET('Water Data'!$F$9,0,10*ROW('Water Data'!F114)),NA())</f>
        <v>#N/A</v>
      </c>
      <c r="M120" s="97" t="e">
        <f ca="true">+IF(AND(ISNUMBER(OFFSET('Water Data'!$G$4,0,10*ROW('Water Data'!G114))),'Data Summary'!CB120="Yes"),100-OFFSET('Water Data'!$G$4,0,10*ROW('Water Data'!G114)),NA())</f>
        <v>#N/A</v>
      </c>
      <c r="N120" s="97" t="e">
        <f ca="true">+IF(AND(ISNUMBER(OFFSET('Water Data'!$G$6,0,10*ROW('Water Data'!G114))),'Data Summary'!CC120="Yes"),OFFSET('Water Data'!$G$6,0,10*ROW('Water Data'!G114)),NA())</f>
        <v>#N/A</v>
      </c>
      <c r="O120" s="97" t="e">
        <f ca="true">+IF(AND(ISNUMBER(OFFSET('Water Data'!$G$9,0,10*ROW('Water Data'!G114))),'Data Summary'!CD120="Yes"),OFFSET('Water Data'!$G$9,0,10*ROW('Water Data'!G114)),NA())</f>
        <v>#N/A</v>
      </c>
      <c r="P120" s="97" t="e">
        <f ca="true">+IF(AND(ISNUMBER(OFFSET('Water Data'!$H$4,0,10*ROW('Water Data'!H114))),'Data Summary'!CE120="Yes"),100-OFFSET('Water Data'!$H$4,0,10*ROW('Water Data'!H114)),NA())</f>
        <v>#N/A</v>
      </c>
      <c r="Q120" s="97" t="e">
        <f ca="true">+IF(AND(ISNUMBER(OFFSET('Water Data'!$H$6,0,10*ROW('Water Data'!H114))),'Data Summary'!CF120="Yes"),OFFSET('Water Data'!$H$6,0,10*ROW('Water Data'!H114)),NA())</f>
        <v>#N/A</v>
      </c>
      <c r="R120" s="97" t="e">
        <f ca="true">+IF(AND(ISNUMBER(OFFSET('Water Data'!$H$9,0,10*ROW('Water Data'!H114))),'Data Summary'!CG120="Yes"),OFFSET('Water Data'!$H$9,0,10*ROW('Water Data'!H114)),NA())</f>
        <v>#N/A</v>
      </c>
      <c r="S120" s="97" t="e">
        <f ca="true">+IF(AND(ISNUMBER(OFFSET('Water Data'!$I$4,0,10*ROW('Water Data'!I114))),'Data Summary'!CH120="Yes"),100-OFFSET('Water Data'!$I$4,0,10*ROW('Water Data'!I114)),NA())</f>
        <v>#N/A</v>
      </c>
      <c r="T120" s="97" t="e">
        <f ca="true">+IF(AND(ISNUMBER(OFFSET('Water Data'!$I$6,0,10*ROW('Water Data'!I114))),'Data Summary'!CI120="Yes"),OFFSET('Water Data'!$I$6,0,10*ROW('Water Data'!I114)),NA())</f>
        <v>#N/A</v>
      </c>
      <c r="U120" s="97" t="e">
        <f ca="true">+IF(AND(ISNUMBER(OFFSET('Water Data'!$I$9,0,10*ROW('Water Data'!I114))),'Data Summary'!CJ120="Yes"),OFFSET('Water Data'!$I$9,0,10*ROW('Water Data'!I114)),NA())</f>
        <v>#N/A</v>
      </c>
      <c r="V120" s="98" t="e">
        <f ca="true">+IF(AND(ISNUMBER(OFFSET('Sanitation Data'!$D$4,0,10*ROW('Sanitation Data'!D114))),'Data Summary'!CK120="Yes"),100-OFFSET('Sanitation Data'!$D$4,0,10*ROW('Sanitation Data'!D114)),NA())</f>
        <v>#N/A</v>
      </c>
      <c r="W120" s="98" t="e">
        <f ca="true">+IF(AND(ISNUMBER(OFFSET('Sanitation Data'!$D$6,0,10*ROW('Sanitation Data'!D114))),'Data Summary'!CL120="Yes"),OFFSET('Sanitation Data'!$D$6,0,10*ROW('Sanitation Data'!D114)),NA())</f>
        <v>#N/A</v>
      </c>
      <c r="X120" s="98" t="e">
        <f ca="true">+IF(AND(ISNUMBER(OFFSET('Sanitation Data'!$D$10,0,10*ROW('Sanitation Data'!D114))),'Data Summary'!CM120="Yes"),OFFSET('Sanitation Data'!$D$10,0,10*ROW('Sanitation Data'!D114)),NA())</f>
        <v>#N/A</v>
      </c>
      <c r="Y120" s="98" t="e">
        <f ca="true">+IF(AND(ISNUMBER(OFFSET('Sanitation Data'!$D$11,0,10*ROW('Sanitation Data'!D114))),'Data Summary'!CN120="Yes"),OFFSET('Sanitation Data'!$D$11,0,10*ROW('Sanitation Data'!D114)),NA())</f>
        <v>#N/A</v>
      </c>
      <c r="Z120" s="98" t="e">
        <f ca="true">+IF(AND(ISNUMBER(OFFSET('Sanitation Data'!$D$12,0,10*ROW('Sanitation Data'!D114))),'Data Summary'!CO120="Yes"),OFFSET('Sanitation Data'!$D$12,0,10*ROW('Sanitation Data'!D114)),NA())</f>
        <v>#N/A</v>
      </c>
      <c r="AA120" s="98" t="e">
        <f ca="true">+IF(AND(ISNUMBER(OFFSET('Sanitation Data'!$E$4,0,10*ROW('Sanitation Data'!E114))),'Data Summary'!CP120="Yes"),100-OFFSET('Sanitation Data'!$E$4,0,10*ROW('Sanitation Data'!E114)),NA())</f>
        <v>#N/A</v>
      </c>
      <c r="AB120" s="98" t="e">
        <f ca="true">+IF(AND(ISNUMBER(OFFSET('Sanitation Data'!$E$6,0,10*ROW('Sanitation Data'!E114))),'Data Summary'!CQ120="Yes"),OFFSET('Sanitation Data'!$E$6,0,10*ROW('Sanitation Data'!E114)),NA())</f>
        <v>#N/A</v>
      </c>
      <c r="AC120" s="98" t="e">
        <f ca="true">+IF(AND(ISNUMBER(OFFSET('Sanitation Data'!$E$10,0,10*ROW('Sanitation Data'!E114))),'Data Summary'!CR120="Yes"),OFFSET('Sanitation Data'!$E$10,0,10*ROW('Sanitation Data'!E114)),NA())</f>
        <v>#N/A</v>
      </c>
      <c r="AD120" s="98" t="e">
        <f ca="true">+IF(AND(ISNUMBER(OFFSET('Sanitation Data'!$E$11,0,10*ROW('Sanitation Data'!E114))),'Data Summary'!CS120="Yes"),OFFSET('Sanitation Data'!$E$11,0,10*ROW('Sanitation Data'!E114)),NA())</f>
        <v>#N/A</v>
      </c>
      <c r="AE120" s="98" t="e">
        <f ca="true">+IF(AND(ISNUMBER(OFFSET('Sanitation Data'!$E$12,0,10*ROW('Sanitation Data'!E114))),'Data Summary'!CT120="Yes"),OFFSET('Sanitation Data'!$E$12,0,10*ROW('Sanitation Data'!E114)),NA())</f>
        <v>#N/A</v>
      </c>
      <c r="AF120" s="98" t="e">
        <f ca="true">+IF(AND(ISNUMBER(OFFSET('Sanitation Data'!$F$4,0,10*ROW('Sanitation Data'!F114))),'Data Summary'!CU120="Yes"),100-OFFSET('Sanitation Data'!$F$4,0,10*ROW('Sanitation Data'!F114)),NA())</f>
        <v>#N/A</v>
      </c>
      <c r="AG120" s="98" t="e">
        <f ca="true">+IF(AND(ISNUMBER(OFFSET('Sanitation Data'!$F$6,0,10*ROW('Sanitation Data'!F114))),'Data Summary'!CV120="Yes"),OFFSET('Sanitation Data'!$F$6,0,10*ROW('Sanitation Data'!F114)),NA())</f>
        <v>#N/A</v>
      </c>
      <c r="AH120" s="98" t="e">
        <f ca="true">+IF(AND(ISNUMBER(OFFSET('Sanitation Data'!$F$10,0,10*ROW('Sanitation Data'!F114))),'Data Summary'!CW120="Yes"),OFFSET('Sanitation Data'!$F$10,0,10*ROW('Sanitation Data'!F114)),NA())</f>
        <v>#N/A</v>
      </c>
      <c r="AI120" s="98" t="e">
        <f ca="true">+IF(AND(ISNUMBER(OFFSET('Sanitation Data'!$F$11,0,10*ROW('Sanitation Data'!F114))),'Data Summary'!CX120="Yes"),OFFSET('Sanitation Data'!$F$11,0,10*ROW('Sanitation Data'!F114)),NA())</f>
        <v>#N/A</v>
      </c>
      <c r="AJ120" s="98" t="e">
        <f ca="true">+IF(AND(ISNUMBER(OFFSET('Sanitation Data'!$F$12,0,10*ROW('Sanitation Data'!F114))),'Data Summary'!CY120="Yes"),OFFSET('Sanitation Data'!$F$12,0,10*ROW('Sanitation Data'!F114)),NA())</f>
        <v>#N/A</v>
      </c>
      <c r="AK120" s="98" t="e">
        <f ca="true">+IF(AND(ISNUMBER(OFFSET('Sanitation Data'!$G$4,0,10*ROW('Sanitation Data'!G114))),'Data Summary'!CZ120="Yes"),100-OFFSET('Sanitation Data'!$G$4,0,10*ROW('Sanitation Data'!G114)),NA())</f>
        <v>#N/A</v>
      </c>
      <c r="AL120" s="98" t="e">
        <f ca="true">+IF(AND(ISNUMBER(OFFSET('Sanitation Data'!$G$6,0,10*ROW('Sanitation Data'!G114))),'Data Summary'!DA120="Yes"),OFFSET('Sanitation Data'!$G$6,0,10*ROW('Sanitation Data'!G114)),NA())</f>
        <v>#N/A</v>
      </c>
      <c r="AM120" s="98" t="e">
        <f ca="true">+IF(AND(ISNUMBER(OFFSET('Sanitation Data'!$G$10,0,10*ROW('Sanitation Data'!G114))),'Data Summary'!DB120="Yes"),OFFSET('Sanitation Data'!$G$10,0,10*ROW('Sanitation Data'!G114)),NA())</f>
        <v>#N/A</v>
      </c>
      <c r="AN120" s="98" t="e">
        <f ca="true">+IF(AND(ISNUMBER(OFFSET('Sanitation Data'!$G$11,0,10*ROW('Sanitation Data'!G114))),'Data Summary'!DC120="Yes"),OFFSET('Sanitation Data'!$G$11,0,10*ROW('Sanitation Data'!G114)),NA())</f>
        <v>#N/A</v>
      </c>
      <c r="AO120" s="98" t="e">
        <f ca="true">+IF(AND(ISNUMBER(OFFSET('Sanitation Data'!$G$12,0,10*ROW('Sanitation Data'!G114))),'Data Summary'!DD120="Yes"),OFFSET('Sanitation Data'!$G$12,0,10*ROW('Sanitation Data'!G114)),NA())</f>
        <v>#N/A</v>
      </c>
      <c r="AP120" s="98" t="e">
        <f ca="true">+IF(AND(ISNUMBER(OFFSET('Sanitation Data'!$H$4,0,10*ROW('Sanitation Data'!H114))),'Data Summary'!DE120="Yes"),100-OFFSET('Sanitation Data'!$H$4,0,10*ROW('Sanitation Data'!H114)),NA())</f>
        <v>#N/A</v>
      </c>
      <c r="AQ120" s="98" t="e">
        <f ca="true">+IF(AND(ISNUMBER(OFFSET('Sanitation Data'!$H$6,0,10*ROW('Sanitation Data'!H114))),'Data Summary'!DF120="Yes"),OFFSET('Sanitation Data'!$H$6,0,10*ROW('Sanitation Data'!H114)),NA())</f>
        <v>#N/A</v>
      </c>
      <c r="AR120" s="98" t="e">
        <f ca="true">+IF(AND(ISNUMBER(OFFSET('Sanitation Data'!$H$10,0,10*ROW('Sanitation Data'!H114))),'Data Summary'!DG120="Yes"),OFFSET('Sanitation Data'!$H$10,0,10*ROW('Sanitation Data'!H114)),NA())</f>
        <v>#N/A</v>
      </c>
      <c r="AS120" s="98" t="e">
        <f ca="true">+IF(AND(ISNUMBER(OFFSET('Sanitation Data'!$H$11,0,10*ROW('Sanitation Data'!H114))),'Data Summary'!DH120="Yes"),OFFSET('Sanitation Data'!$H$11,0,10*ROW('Sanitation Data'!H114)),NA())</f>
        <v>#N/A</v>
      </c>
      <c r="AT120" s="98" t="e">
        <f ca="true">+IF(AND(ISNUMBER(OFFSET('Sanitation Data'!$H$12,0,10*ROW('Sanitation Data'!H114))),'Data Summary'!DI120="Yes"),OFFSET('Sanitation Data'!$H$12,0,10*ROW('Sanitation Data'!H114)),NA())</f>
        <v>#N/A</v>
      </c>
      <c r="AU120" s="98" t="e">
        <f ca="true">+IF(AND(ISNUMBER(OFFSET('Sanitation Data'!$I$4,0,10*ROW('Sanitation Data'!I114))),'Data Summary'!DJ120="Yes"),100-OFFSET('Sanitation Data'!$I$4,0,10*ROW('Sanitation Data'!I114)),NA())</f>
        <v>#N/A</v>
      </c>
      <c r="AV120" s="98" t="e">
        <f ca="true">+IF(AND(ISNUMBER(OFFSET('Sanitation Data'!$I$6,0,10*ROW('Sanitation Data'!I114))),'Data Summary'!DK120="Yes"),OFFSET('Sanitation Data'!$I$6,0,10*ROW('Sanitation Data'!I114)),NA())</f>
        <v>#N/A</v>
      </c>
      <c r="AW120" s="98" t="e">
        <f ca="true">+IF(AND(ISNUMBER(OFFSET('Sanitation Data'!$I$10,0,10*ROW('Sanitation Data'!I114))),'Data Summary'!DL120="Yes"),OFFSET('Sanitation Data'!$I$10,0,10*ROW('Sanitation Data'!I114)),NA())</f>
        <v>#N/A</v>
      </c>
      <c r="AX120" s="98" t="e">
        <f ca="true">+IF(AND(ISNUMBER(OFFSET('Sanitation Data'!$I$11,0,10*ROW('Sanitation Data'!I114))),'Data Summary'!DM120="Yes"),OFFSET('Sanitation Data'!$I$11,0,10*ROW('Sanitation Data'!I114)),NA())</f>
        <v>#N/A</v>
      </c>
      <c r="AY120" s="98" t="e">
        <f ca="true">+IF(AND(ISNUMBER(OFFSET('Sanitation Data'!$I$12,0,10*ROW('Sanitation Data'!I114))),'Data Summary'!DN120="Yes"),OFFSET('Sanitation Data'!$I$12,0,10*ROW('Sanitation Data'!I114)),NA())</f>
        <v>#N/A</v>
      </c>
      <c r="AZ120" s="99" t="e">
        <f ca="true">+IF(AND(ISNUMBER(OFFSET('Hygiene Data'!$D$5,0,10*ROW('Hygiene Data'!D114))),'Data Summary'!DO120="Yes"),OFFSET('Hygiene Data'!$D$5,0,10*ROW('Hygiene Data'!D114)),NA())</f>
        <v>#N/A</v>
      </c>
      <c r="BA120" s="99" t="e">
        <f ca="true">+IF(AND(ISNUMBER(OFFSET('Hygiene Data'!$D$7,0,10*ROW('Hygiene Data'!D114))),'Data Summary'!DP120="Yes"),OFFSET('Hygiene Data'!$D$7,0,10*ROW('Hygiene Data'!D114)),NA())</f>
        <v>#N/A</v>
      </c>
      <c r="BB120" s="99" t="e">
        <f ca="true">+IF(AND(ISNUMBER(OFFSET('Hygiene Data'!$D$9,0,10*ROW('Hygiene Data'!D114))),'Data Summary'!DQ120="Yes"),OFFSET('Hygiene Data'!$D$9,0,10*ROW('Hygiene Data'!D114)),NA())</f>
        <v>#N/A</v>
      </c>
      <c r="BC120" s="99" t="e">
        <f ca="true">+IF(AND(ISNUMBER(OFFSET('Hygiene Data'!$E$5,0,10*ROW('Hygiene Data'!E114))),'Data Summary'!DR120="Yes"),OFFSET('Hygiene Data'!$E$5,0,10*ROW('Hygiene Data'!E114)),NA())</f>
        <v>#N/A</v>
      </c>
      <c r="BD120" s="99" t="e">
        <f ca="true">+IF(AND(ISNUMBER(OFFSET('Hygiene Data'!$E$7,0,10*ROW('Hygiene Data'!E114))),'Data Summary'!DS120="Yes"),OFFSET('Hygiene Data'!$E$7,0,10*ROW('Hygiene Data'!E114)),NA())</f>
        <v>#N/A</v>
      </c>
      <c r="BE120" s="99" t="e">
        <f ca="true">+IF(AND(ISNUMBER(OFFSET('Hygiene Data'!$E$9,0,10*ROW('Hygiene Data'!E114))),'Data Summary'!DT120="Yes"),OFFSET('Hygiene Data'!$E$9,0,10*ROW('Hygiene Data'!E114)),NA())</f>
        <v>#N/A</v>
      </c>
      <c r="BF120" s="99" t="e">
        <f ca="true">+IF(AND(ISNUMBER(OFFSET('Hygiene Data'!$F$5,0,10*ROW('Hygiene Data'!F114))),'Data Summary'!DU120="Yes"),OFFSET('Hygiene Data'!$F$5,0,10*ROW('Hygiene Data'!F114)),NA())</f>
        <v>#N/A</v>
      </c>
      <c r="BG120" s="99" t="e">
        <f ca="true">+IF(AND(ISNUMBER(OFFSET('Hygiene Data'!$F$7,0,10*ROW('Hygiene Data'!F114))),'Data Summary'!DV120="Yes"),OFFSET('Hygiene Data'!$F$7,0,10*ROW('Hygiene Data'!F114)),NA())</f>
        <v>#N/A</v>
      </c>
      <c r="BH120" s="99" t="e">
        <f ca="true">+IF(AND(ISNUMBER(OFFSET('Hygiene Data'!$F$9,0,10*ROW('Hygiene Data'!F114))),'Data Summary'!DW120="Yes"),OFFSET('Hygiene Data'!$F$9,0,10*ROW('Hygiene Data'!F114)),NA())</f>
        <v>#N/A</v>
      </c>
      <c r="BI120" s="99" t="e">
        <f ca="true">+IF(AND(ISNUMBER(OFFSET('Hygiene Data'!$G$5,0,10*ROW('Hygiene Data'!G114))),'Data Summary'!DX120="Yes"),OFFSET('Hygiene Data'!$G$5,0,10*ROW('Hygiene Data'!G114)),NA())</f>
        <v>#N/A</v>
      </c>
      <c r="BJ120" s="99" t="e">
        <f ca="true">+IF(AND(ISNUMBER(OFFSET('Hygiene Data'!$G$7,0,10*ROW('Hygiene Data'!G114))),'Data Summary'!DY120="Yes"),OFFSET('Hygiene Data'!$G$7,0,10*ROW('Hygiene Data'!G114)),NA())</f>
        <v>#N/A</v>
      </c>
      <c r="BK120" s="99" t="e">
        <f ca="true">+IF(AND(ISNUMBER(OFFSET('Hygiene Data'!$G$9,0,10*ROW('Hygiene Data'!G114))),'Data Summary'!DZ120="Yes"),OFFSET('Hygiene Data'!$G$9,0,10*ROW('Hygiene Data'!G114)),NA())</f>
        <v>#N/A</v>
      </c>
      <c r="BL120" s="99" t="e">
        <f ca="true">+IF(AND(ISNUMBER(OFFSET('Hygiene Data'!$H$5,0,10*ROW('Hygiene Data'!H114))),'Data Summary'!EA120="Yes"),OFFSET('Hygiene Data'!$H$5,0,10*ROW('Hygiene Data'!H114)),NA())</f>
        <v>#N/A</v>
      </c>
      <c r="BM120" s="99" t="e">
        <f ca="true">+IF(AND(ISNUMBER(OFFSET('Hygiene Data'!$H$7,0,10*ROW('Hygiene Data'!H114))),'Data Summary'!EB120="Yes"),OFFSET('Hygiene Data'!$H$7,0,10*ROW('Hygiene Data'!H114)),NA())</f>
        <v>#N/A</v>
      </c>
      <c r="BN120" s="99" t="e">
        <f ca="true">+IF(AND(ISNUMBER(OFFSET('Hygiene Data'!$H$9,0,10*ROW('Hygiene Data'!H114))),'Data Summary'!EC120="Yes"),OFFSET('Hygiene Data'!$H$9,0,10*ROW('Hygiene Data'!H114)),NA())</f>
        <v>#N/A</v>
      </c>
      <c r="BO120" s="99" t="e">
        <f ca="true">+IF(AND(ISNUMBER(OFFSET('Hygiene Data'!$I$5,0,10*ROW('Hygiene Data'!I114))),'Data Summary'!ED120="Yes"),OFFSET('Hygiene Data'!$I$5,0,10*ROW('Hygiene Data'!I114)),NA())</f>
        <v>#N/A</v>
      </c>
      <c r="BP120" s="99" t="e">
        <f ca="true">+IF(AND(ISNUMBER(OFFSET('Hygiene Data'!$I$7,0,10*ROW('Hygiene Data'!I114))),'Data Summary'!EE120="Yes"),OFFSET('Hygiene Data'!$I$7,0,10*ROW('Hygiene Data'!I114)),NA())</f>
        <v>#N/A</v>
      </c>
      <c r="BQ120" s="99" t="e">
        <f ca="true">+IF(AND(ISNUMBER(OFFSET('Hygiene Data'!$I$9,0,10*ROW('Hygiene Data'!I114))),'Data Summary'!EF120="Yes"),OFFSET('Hygiene Data'!$I$9,0,10*ROW('Hygiene Data'!I114)),NA())</f>
        <v>#N/A</v>
      </c>
    </row>
    <row xmlns:x14ac="http://schemas.microsoft.com/office/spreadsheetml/2009/9/ac" r="121" x14ac:dyDescent="0.2">
      <c r="A121" s="363" t="e">
        <f ca="true">+RIGHT('Data Summary'!A121,LEN('Data Summary'!A121)-9)</f>
        <v>#VALUE!</v>
      </c>
      <c r="B121" s="38" t="str">
        <f ca="true">+IF(ISTEXT('Data Summary'!B121),'Data Summary'!B121,"")</f>
        <v/>
      </c>
      <c r="C121" s="361" t="e">
        <f ca="true">+VALUE('Data Summary'!C121)</f>
        <v>#VALUE!</v>
      </c>
      <c r="D121" s="97" t="e">
        <f ca="true">+IF(AND(ISNUMBER(OFFSET('Water Data'!$D$4,0,10*ROW('Water Data'!D115))),'Data Summary'!BS121="Yes"),100-OFFSET('Water Data'!$D$4,0,10*ROW('Water Data'!D115)),NA())</f>
        <v>#N/A</v>
      </c>
      <c r="E121" s="97" t="e">
        <f ca="true">+IF(AND(ISNUMBER(OFFSET('Water Data'!$D$6,0,10*ROW('Water Data'!D115))),'Data Summary'!BT121="Yes"),OFFSET('Water Data'!$D$6,0,10*ROW('Water Data'!D115)),NA())</f>
        <v>#N/A</v>
      </c>
      <c r="F121" s="97" t="e">
        <f ca="true">+IF(AND(ISNUMBER(OFFSET('Water Data'!$D$9,0,10*ROW('Water Data'!D115))),'Data Summary'!BU121="Yes"),OFFSET('Water Data'!$D$9,0,10*ROW('Water Data'!D115)),NA())</f>
        <v>#N/A</v>
      </c>
      <c r="G121" s="97" t="e">
        <f ca="true">+IF(AND(ISNUMBER(OFFSET('Water Data'!$E$4,0,10*ROW('Water Data'!E115))),'Data Summary'!BV121="Yes"),100-OFFSET('Water Data'!$E$4,0,10*ROW('Water Data'!E115)),NA())</f>
        <v>#N/A</v>
      </c>
      <c r="H121" s="97" t="e">
        <f ca="true">+IF(AND(ISNUMBER(OFFSET('Water Data'!$E$6,0,10*ROW('Water Data'!E115))),'Data Summary'!BW121="Yes"),OFFSET('Water Data'!$E$6,0,10*ROW('Water Data'!E115)),NA())</f>
        <v>#N/A</v>
      </c>
      <c r="I121" s="97" t="e">
        <f ca="true">+IF(AND(ISNUMBER(OFFSET('Water Data'!$E$9,0,10*ROW('Water Data'!E115))),'Data Summary'!BX121="Yes"),OFFSET('Water Data'!$E$9,0,10*ROW('Water Data'!E115)),NA())</f>
        <v>#N/A</v>
      </c>
      <c r="J121" s="97" t="e">
        <f ca="true">+IF(AND(ISNUMBER(OFFSET('Water Data'!$F$4,0,10*ROW('Water Data'!F115))),'Data Summary'!BY121="Yes"),100-OFFSET('Water Data'!$F$4,0,10*ROW('Water Data'!F115)),NA())</f>
        <v>#N/A</v>
      </c>
      <c r="K121" s="97" t="e">
        <f ca="true">+IF(AND(ISNUMBER(OFFSET('Water Data'!$F$6,0,10*ROW('Water Data'!F115))),'Data Summary'!BZ121="Yes"),OFFSET('Water Data'!$F$6,0,10*ROW('Water Data'!F115)),NA())</f>
        <v>#N/A</v>
      </c>
      <c r="L121" s="97" t="e">
        <f ca="true">+IF(AND(ISNUMBER(OFFSET('Water Data'!$F$9,0,10*ROW('Water Data'!F115))),'Data Summary'!CA121="Yes"),OFFSET('Water Data'!$F$9,0,10*ROW('Water Data'!F115)),NA())</f>
        <v>#N/A</v>
      </c>
      <c r="M121" s="97" t="e">
        <f ca="true">+IF(AND(ISNUMBER(OFFSET('Water Data'!$G$4,0,10*ROW('Water Data'!G115))),'Data Summary'!CB121="Yes"),100-OFFSET('Water Data'!$G$4,0,10*ROW('Water Data'!G115)),NA())</f>
        <v>#N/A</v>
      </c>
      <c r="N121" s="97" t="e">
        <f ca="true">+IF(AND(ISNUMBER(OFFSET('Water Data'!$G$6,0,10*ROW('Water Data'!G115))),'Data Summary'!CC121="Yes"),OFFSET('Water Data'!$G$6,0,10*ROW('Water Data'!G115)),NA())</f>
        <v>#N/A</v>
      </c>
      <c r="O121" s="97" t="e">
        <f ca="true">+IF(AND(ISNUMBER(OFFSET('Water Data'!$G$9,0,10*ROW('Water Data'!G115))),'Data Summary'!CD121="Yes"),OFFSET('Water Data'!$G$9,0,10*ROW('Water Data'!G115)),NA())</f>
        <v>#N/A</v>
      </c>
      <c r="P121" s="97" t="e">
        <f ca="true">+IF(AND(ISNUMBER(OFFSET('Water Data'!$H$4,0,10*ROW('Water Data'!H115))),'Data Summary'!CE121="Yes"),100-OFFSET('Water Data'!$H$4,0,10*ROW('Water Data'!H115)),NA())</f>
        <v>#N/A</v>
      </c>
      <c r="Q121" s="97" t="e">
        <f ca="true">+IF(AND(ISNUMBER(OFFSET('Water Data'!$H$6,0,10*ROW('Water Data'!H115))),'Data Summary'!CF121="Yes"),OFFSET('Water Data'!$H$6,0,10*ROW('Water Data'!H115)),NA())</f>
        <v>#N/A</v>
      </c>
      <c r="R121" s="97" t="e">
        <f ca="true">+IF(AND(ISNUMBER(OFFSET('Water Data'!$H$9,0,10*ROW('Water Data'!H115))),'Data Summary'!CG121="Yes"),OFFSET('Water Data'!$H$9,0,10*ROW('Water Data'!H115)),NA())</f>
        <v>#N/A</v>
      </c>
      <c r="S121" s="97" t="e">
        <f ca="true">+IF(AND(ISNUMBER(OFFSET('Water Data'!$I$4,0,10*ROW('Water Data'!I115))),'Data Summary'!CH121="Yes"),100-OFFSET('Water Data'!$I$4,0,10*ROW('Water Data'!I115)),NA())</f>
        <v>#N/A</v>
      </c>
      <c r="T121" s="97" t="e">
        <f ca="true">+IF(AND(ISNUMBER(OFFSET('Water Data'!$I$6,0,10*ROW('Water Data'!I115))),'Data Summary'!CI121="Yes"),OFFSET('Water Data'!$I$6,0,10*ROW('Water Data'!I115)),NA())</f>
        <v>#N/A</v>
      </c>
      <c r="U121" s="97" t="e">
        <f ca="true">+IF(AND(ISNUMBER(OFFSET('Water Data'!$I$9,0,10*ROW('Water Data'!I115))),'Data Summary'!CJ121="Yes"),OFFSET('Water Data'!$I$9,0,10*ROW('Water Data'!I115)),NA())</f>
        <v>#N/A</v>
      </c>
      <c r="V121" s="98" t="e">
        <f ca="true">+IF(AND(ISNUMBER(OFFSET('Sanitation Data'!$D$4,0,10*ROW('Sanitation Data'!D115))),'Data Summary'!CK121="Yes"),100-OFFSET('Sanitation Data'!$D$4,0,10*ROW('Sanitation Data'!D115)),NA())</f>
        <v>#N/A</v>
      </c>
      <c r="W121" s="98" t="e">
        <f ca="true">+IF(AND(ISNUMBER(OFFSET('Sanitation Data'!$D$6,0,10*ROW('Sanitation Data'!D115))),'Data Summary'!CL121="Yes"),OFFSET('Sanitation Data'!$D$6,0,10*ROW('Sanitation Data'!D115)),NA())</f>
        <v>#N/A</v>
      </c>
      <c r="X121" s="98" t="e">
        <f ca="true">+IF(AND(ISNUMBER(OFFSET('Sanitation Data'!$D$10,0,10*ROW('Sanitation Data'!D115))),'Data Summary'!CM121="Yes"),OFFSET('Sanitation Data'!$D$10,0,10*ROW('Sanitation Data'!D115)),NA())</f>
        <v>#N/A</v>
      </c>
      <c r="Y121" s="98" t="e">
        <f ca="true">+IF(AND(ISNUMBER(OFFSET('Sanitation Data'!$D$11,0,10*ROW('Sanitation Data'!D115))),'Data Summary'!CN121="Yes"),OFFSET('Sanitation Data'!$D$11,0,10*ROW('Sanitation Data'!D115)),NA())</f>
        <v>#N/A</v>
      </c>
      <c r="Z121" s="98" t="e">
        <f ca="true">+IF(AND(ISNUMBER(OFFSET('Sanitation Data'!$D$12,0,10*ROW('Sanitation Data'!D115))),'Data Summary'!CO121="Yes"),OFFSET('Sanitation Data'!$D$12,0,10*ROW('Sanitation Data'!D115)),NA())</f>
        <v>#N/A</v>
      </c>
      <c r="AA121" s="98" t="e">
        <f ca="true">+IF(AND(ISNUMBER(OFFSET('Sanitation Data'!$E$4,0,10*ROW('Sanitation Data'!E115))),'Data Summary'!CP121="Yes"),100-OFFSET('Sanitation Data'!$E$4,0,10*ROW('Sanitation Data'!E115)),NA())</f>
        <v>#N/A</v>
      </c>
      <c r="AB121" s="98" t="e">
        <f ca="true">+IF(AND(ISNUMBER(OFFSET('Sanitation Data'!$E$6,0,10*ROW('Sanitation Data'!E115))),'Data Summary'!CQ121="Yes"),OFFSET('Sanitation Data'!$E$6,0,10*ROW('Sanitation Data'!E115)),NA())</f>
        <v>#N/A</v>
      </c>
      <c r="AC121" s="98" t="e">
        <f ca="true">+IF(AND(ISNUMBER(OFFSET('Sanitation Data'!$E$10,0,10*ROW('Sanitation Data'!E115))),'Data Summary'!CR121="Yes"),OFFSET('Sanitation Data'!$E$10,0,10*ROW('Sanitation Data'!E115)),NA())</f>
        <v>#N/A</v>
      </c>
      <c r="AD121" s="98" t="e">
        <f ca="true">+IF(AND(ISNUMBER(OFFSET('Sanitation Data'!$E$11,0,10*ROW('Sanitation Data'!E115))),'Data Summary'!CS121="Yes"),OFFSET('Sanitation Data'!$E$11,0,10*ROW('Sanitation Data'!E115)),NA())</f>
        <v>#N/A</v>
      </c>
      <c r="AE121" s="98" t="e">
        <f ca="true">+IF(AND(ISNUMBER(OFFSET('Sanitation Data'!$E$12,0,10*ROW('Sanitation Data'!E115))),'Data Summary'!CT121="Yes"),OFFSET('Sanitation Data'!$E$12,0,10*ROW('Sanitation Data'!E115)),NA())</f>
        <v>#N/A</v>
      </c>
      <c r="AF121" s="98" t="e">
        <f ca="true">+IF(AND(ISNUMBER(OFFSET('Sanitation Data'!$F$4,0,10*ROW('Sanitation Data'!F115))),'Data Summary'!CU121="Yes"),100-OFFSET('Sanitation Data'!$F$4,0,10*ROW('Sanitation Data'!F115)),NA())</f>
        <v>#N/A</v>
      </c>
      <c r="AG121" s="98" t="e">
        <f ca="true">+IF(AND(ISNUMBER(OFFSET('Sanitation Data'!$F$6,0,10*ROW('Sanitation Data'!F115))),'Data Summary'!CV121="Yes"),OFFSET('Sanitation Data'!$F$6,0,10*ROW('Sanitation Data'!F115)),NA())</f>
        <v>#N/A</v>
      </c>
      <c r="AH121" s="98" t="e">
        <f ca="true">+IF(AND(ISNUMBER(OFFSET('Sanitation Data'!$F$10,0,10*ROW('Sanitation Data'!F115))),'Data Summary'!CW121="Yes"),OFFSET('Sanitation Data'!$F$10,0,10*ROW('Sanitation Data'!F115)),NA())</f>
        <v>#N/A</v>
      </c>
      <c r="AI121" s="98" t="e">
        <f ca="true">+IF(AND(ISNUMBER(OFFSET('Sanitation Data'!$F$11,0,10*ROW('Sanitation Data'!F115))),'Data Summary'!CX121="Yes"),OFFSET('Sanitation Data'!$F$11,0,10*ROW('Sanitation Data'!F115)),NA())</f>
        <v>#N/A</v>
      </c>
      <c r="AJ121" s="98" t="e">
        <f ca="true">+IF(AND(ISNUMBER(OFFSET('Sanitation Data'!$F$12,0,10*ROW('Sanitation Data'!F115))),'Data Summary'!CY121="Yes"),OFFSET('Sanitation Data'!$F$12,0,10*ROW('Sanitation Data'!F115)),NA())</f>
        <v>#N/A</v>
      </c>
      <c r="AK121" s="98" t="e">
        <f ca="true">+IF(AND(ISNUMBER(OFFSET('Sanitation Data'!$G$4,0,10*ROW('Sanitation Data'!G115))),'Data Summary'!CZ121="Yes"),100-OFFSET('Sanitation Data'!$G$4,0,10*ROW('Sanitation Data'!G115)),NA())</f>
        <v>#N/A</v>
      </c>
      <c r="AL121" s="98" t="e">
        <f ca="true">+IF(AND(ISNUMBER(OFFSET('Sanitation Data'!$G$6,0,10*ROW('Sanitation Data'!G115))),'Data Summary'!DA121="Yes"),OFFSET('Sanitation Data'!$G$6,0,10*ROW('Sanitation Data'!G115)),NA())</f>
        <v>#N/A</v>
      </c>
      <c r="AM121" s="98" t="e">
        <f ca="true">+IF(AND(ISNUMBER(OFFSET('Sanitation Data'!$G$10,0,10*ROW('Sanitation Data'!G115))),'Data Summary'!DB121="Yes"),OFFSET('Sanitation Data'!$G$10,0,10*ROW('Sanitation Data'!G115)),NA())</f>
        <v>#N/A</v>
      </c>
      <c r="AN121" s="98" t="e">
        <f ca="true">+IF(AND(ISNUMBER(OFFSET('Sanitation Data'!$G$11,0,10*ROW('Sanitation Data'!G115))),'Data Summary'!DC121="Yes"),OFFSET('Sanitation Data'!$G$11,0,10*ROW('Sanitation Data'!G115)),NA())</f>
        <v>#N/A</v>
      </c>
      <c r="AO121" s="98" t="e">
        <f ca="true">+IF(AND(ISNUMBER(OFFSET('Sanitation Data'!$G$12,0,10*ROW('Sanitation Data'!G115))),'Data Summary'!DD121="Yes"),OFFSET('Sanitation Data'!$G$12,0,10*ROW('Sanitation Data'!G115)),NA())</f>
        <v>#N/A</v>
      </c>
      <c r="AP121" s="98" t="e">
        <f ca="true">+IF(AND(ISNUMBER(OFFSET('Sanitation Data'!$H$4,0,10*ROW('Sanitation Data'!H115))),'Data Summary'!DE121="Yes"),100-OFFSET('Sanitation Data'!$H$4,0,10*ROW('Sanitation Data'!H115)),NA())</f>
        <v>#N/A</v>
      </c>
      <c r="AQ121" s="98" t="e">
        <f ca="true">+IF(AND(ISNUMBER(OFFSET('Sanitation Data'!$H$6,0,10*ROW('Sanitation Data'!H115))),'Data Summary'!DF121="Yes"),OFFSET('Sanitation Data'!$H$6,0,10*ROW('Sanitation Data'!H115)),NA())</f>
        <v>#N/A</v>
      </c>
      <c r="AR121" s="98" t="e">
        <f ca="true">+IF(AND(ISNUMBER(OFFSET('Sanitation Data'!$H$10,0,10*ROW('Sanitation Data'!H115))),'Data Summary'!DG121="Yes"),OFFSET('Sanitation Data'!$H$10,0,10*ROW('Sanitation Data'!H115)),NA())</f>
        <v>#N/A</v>
      </c>
      <c r="AS121" s="98" t="e">
        <f ca="true">+IF(AND(ISNUMBER(OFFSET('Sanitation Data'!$H$11,0,10*ROW('Sanitation Data'!H115))),'Data Summary'!DH121="Yes"),OFFSET('Sanitation Data'!$H$11,0,10*ROW('Sanitation Data'!H115)),NA())</f>
        <v>#N/A</v>
      </c>
      <c r="AT121" s="98" t="e">
        <f ca="true">+IF(AND(ISNUMBER(OFFSET('Sanitation Data'!$H$12,0,10*ROW('Sanitation Data'!H115))),'Data Summary'!DI121="Yes"),OFFSET('Sanitation Data'!$H$12,0,10*ROW('Sanitation Data'!H115)),NA())</f>
        <v>#N/A</v>
      </c>
      <c r="AU121" s="98" t="e">
        <f ca="true">+IF(AND(ISNUMBER(OFFSET('Sanitation Data'!$I$4,0,10*ROW('Sanitation Data'!I115))),'Data Summary'!DJ121="Yes"),100-OFFSET('Sanitation Data'!$I$4,0,10*ROW('Sanitation Data'!I115)),NA())</f>
        <v>#N/A</v>
      </c>
      <c r="AV121" s="98" t="e">
        <f ca="true">+IF(AND(ISNUMBER(OFFSET('Sanitation Data'!$I$6,0,10*ROW('Sanitation Data'!I115))),'Data Summary'!DK121="Yes"),OFFSET('Sanitation Data'!$I$6,0,10*ROW('Sanitation Data'!I115)),NA())</f>
        <v>#N/A</v>
      </c>
      <c r="AW121" s="98" t="e">
        <f ca="true">+IF(AND(ISNUMBER(OFFSET('Sanitation Data'!$I$10,0,10*ROW('Sanitation Data'!I115))),'Data Summary'!DL121="Yes"),OFFSET('Sanitation Data'!$I$10,0,10*ROW('Sanitation Data'!I115)),NA())</f>
        <v>#N/A</v>
      </c>
      <c r="AX121" s="98" t="e">
        <f ca="true">+IF(AND(ISNUMBER(OFFSET('Sanitation Data'!$I$11,0,10*ROW('Sanitation Data'!I115))),'Data Summary'!DM121="Yes"),OFFSET('Sanitation Data'!$I$11,0,10*ROW('Sanitation Data'!I115)),NA())</f>
        <v>#N/A</v>
      </c>
      <c r="AY121" s="98" t="e">
        <f ca="true">+IF(AND(ISNUMBER(OFFSET('Sanitation Data'!$I$12,0,10*ROW('Sanitation Data'!I115))),'Data Summary'!DN121="Yes"),OFFSET('Sanitation Data'!$I$12,0,10*ROW('Sanitation Data'!I115)),NA())</f>
        <v>#N/A</v>
      </c>
      <c r="AZ121" s="99" t="e">
        <f ca="true">+IF(AND(ISNUMBER(OFFSET('Hygiene Data'!$D$5,0,10*ROW('Hygiene Data'!D115))),'Data Summary'!DO121="Yes"),OFFSET('Hygiene Data'!$D$5,0,10*ROW('Hygiene Data'!D115)),NA())</f>
        <v>#N/A</v>
      </c>
      <c r="BA121" s="99" t="e">
        <f ca="true">+IF(AND(ISNUMBER(OFFSET('Hygiene Data'!$D$7,0,10*ROW('Hygiene Data'!D115))),'Data Summary'!DP121="Yes"),OFFSET('Hygiene Data'!$D$7,0,10*ROW('Hygiene Data'!D115)),NA())</f>
        <v>#N/A</v>
      </c>
      <c r="BB121" s="99" t="e">
        <f ca="true">+IF(AND(ISNUMBER(OFFSET('Hygiene Data'!$D$9,0,10*ROW('Hygiene Data'!D115))),'Data Summary'!DQ121="Yes"),OFFSET('Hygiene Data'!$D$9,0,10*ROW('Hygiene Data'!D115)),NA())</f>
        <v>#N/A</v>
      </c>
      <c r="BC121" s="99" t="e">
        <f ca="true">+IF(AND(ISNUMBER(OFFSET('Hygiene Data'!$E$5,0,10*ROW('Hygiene Data'!E115))),'Data Summary'!DR121="Yes"),OFFSET('Hygiene Data'!$E$5,0,10*ROW('Hygiene Data'!E115)),NA())</f>
        <v>#N/A</v>
      </c>
      <c r="BD121" s="99" t="e">
        <f ca="true">+IF(AND(ISNUMBER(OFFSET('Hygiene Data'!$E$7,0,10*ROW('Hygiene Data'!E115))),'Data Summary'!DS121="Yes"),OFFSET('Hygiene Data'!$E$7,0,10*ROW('Hygiene Data'!E115)),NA())</f>
        <v>#N/A</v>
      </c>
      <c r="BE121" s="99" t="e">
        <f ca="true">+IF(AND(ISNUMBER(OFFSET('Hygiene Data'!$E$9,0,10*ROW('Hygiene Data'!E115))),'Data Summary'!DT121="Yes"),OFFSET('Hygiene Data'!$E$9,0,10*ROW('Hygiene Data'!E115)),NA())</f>
        <v>#N/A</v>
      </c>
      <c r="BF121" s="99" t="e">
        <f ca="true">+IF(AND(ISNUMBER(OFFSET('Hygiene Data'!$F$5,0,10*ROW('Hygiene Data'!F115))),'Data Summary'!DU121="Yes"),OFFSET('Hygiene Data'!$F$5,0,10*ROW('Hygiene Data'!F115)),NA())</f>
        <v>#N/A</v>
      </c>
      <c r="BG121" s="99" t="e">
        <f ca="true">+IF(AND(ISNUMBER(OFFSET('Hygiene Data'!$F$7,0,10*ROW('Hygiene Data'!F115))),'Data Summary'!DV121="Yes"),OFFSET('Hygiene Data'!$F$7,0,10*ROW('Hygiene Data'!F115)),NA())</f>
        <v>#N/A</v>
      </c>
      <c r="BH121" s="99" t="e">
        <f ca="true">+IF(AND(ISNUMBER(OFFSET('Hygiene Data'!$F$9,0,10*ROW('Hygiene Data'!F115))),'Data Summary'!DW121="Yes"),OFFSET('Hygiene Data'!$F$9,0,10*ROW('Hygiene Data'!F115)),NA())</f>
        <v>#N/A</v>
      </c>
      <c r="BI121" s="99" t="e">
        <f ca="true">+IF(AND(ISNUMBER(OFFSET('Hygiene Data'!$G$5,0,10*ROW('Hygiene Data'!G115))),'Data Summary'!DX121="Yes"),OFFSET('Hygiene Data'!$G$5,0,10*ROW('Hygiene Data'!G115)),NA())</f>
        <v>#N/A</v>
      </c>
      <c r="BJ121" s="99" t="e">
        <f ca="true">+IF(AND(ISNUMBER(OFFSET('Hygiene Data'!$G$7,0,10*ROW('Hygiene Data'!G115))),'Data Summary'!DY121="Yes"),OFFSET('Hygiene Data'!$G$7,0,10*ROW('Hygiene Data'!G115)),NA())</f>
        <v>#N/A</v>
      </c>
      <c r="BK121" s="99" t="e">
        <f ca="true">+IF(AND(ISNUMBER(OFFSET('Hygiene Data'!$G$9,0,10*ROW('Hygiene Data'!G115))),'Data Summary'!DZ121="Yes"),OFFSET('Hygiene Data'!$G$9,0,10*ROW('Hygiene Data'!G115)),NA())</f>
        <v>#N/A</v>
      </c>
      <c r="BL121" s="99" t="e">
        <f ca="true">+IF(AND(ISNUMBER(OFFSET('Hygiene Data'!$H$5,0,10*ROW('Hygiene Data'!H115))),'Data Summary'!EA121="Yes"),OFFSET('Hygiene Data'!$H$5,0,10*ROW('Hygiene Data'!H115)),NA())</f>
        <v>#N/A</v>
      </c>
      <c r="BM121" s="99" t="e">
        <f ca="true">+IF(AND(ISNUMBER(OFFSET('Hygiene Data'!$H$7,0,10*ROW('Hygiene Data'!H115))),'Data Summary'!EB121="Yes"),OFFSET('Hygiene Data'!$H$7,0,10*ROW('Hygiene Data'!H115)),NA())</f>
        <v>#N/A</v>
      </c>
      <c r="BN121" s="99" t="e">
        <f ca="true">+IF(AND(ISNUMBER(OFFSET('Hygiene Data'!$H$9,0,10*ROW('Hygiene Data'!H115))),'Data Summary'!EC121="Yes"),OFFSET('Hygiene Data'!$H$9,0,10*ROW('Hygiene Data'!H115)),NA())</f>
        <v>#N/A</v>
      </c>
      <c r="BO121" s="99" t="e">
        <f ca="true">+IF(AND(ISNUMBER(OFFSET('Hygiene Data'!$I$5,0,10*ROW('Hygiene Data'!I115))),'Data Summary'!ED121="Yes"),OFFSET('Hygiene Data'!$I$5,0,10*ROW('Hygiene Data'!I115)),NA())</f>
        <v>#N/A</v>
      </c>
      <c r="BP121" s="99" t="e">
        <f ca="true">+IF(AND(ISNUMBER(OFFSET('Hygiene Data'!$I$7,0,10*ROW('Hygiene Data'!I115))),'Data Summary'!EE121="Yes"),OFFSET('Hygiene Data'!$I$7,0,10*ROW('Hygiene Data'!I115)),NA())</f>
        <v>#N/A</v>
      </c>
      <c r="BQ121" s="99" t="e">
        <f ca="true">+IF(AND(ISNUMBER(OFFSET('Hygiene Data'!$I$9,0,10*ROW('Hygiene Data'!I115))),'Data Summary'!EF121="Yes"),OFFSET('Hygiene Data'!$I$9,0,10*ROW('Hygiene Data'!I115)),NA())</f>
        <v>#N/A</v>
      </c>
    </row>
    <row xmlns:x14ac="http://schemas.microsoft.com/office/spreadsheetml/2009/9/ac" r="122" x14ac:dyDescent="0.2">
      <c r="A122" s="363" t="e">
        <f ca="true">+RIGHT('Data Summary'!A122,LEN('Data Summary'!A122)-9)</f>
        <v>#VALUE!</v>
      </c>
      <c r="B122" s="38" t="str">
        <f ca="true">+IF(ISTEXT('Data Summary'!B122),'Data Summary'!B122,"")</f>
        <v/>
      </c>
      <c r="C122" s="361" t="e">
        <f ca="true">+VALUE('Data Summary'!C122)</f>
        <v>#VALUE!</v>
      </c>
      <c r="D122" s="97" t="e">
        <f ca="true">+IF(AND(ISNUMBER(OFFSET('Water Data'!$D$4,0,10*ROW('Water Data'!D116))),'Data Summary'!BS122="Yes"),100-OFFSET('Water Data'!$D$4,0,10*ROW('Water Data'!D116)),NA())</f>
        <v>#N/A</v>
      </c>
      <c r="E122" s="97" t="e">
        <f ca="true">+IF(AND(ISNUMBER(OFFSET('Water Data'!$D$6,0,10*ROW('Water Data'!D116))),'Data Summary'!BT122="Yes"),OFFSET('Water Data'!$D$6,0,10*ROW('Water Data'!D116)),NA())</f>
        <v>#N/A</v>
      </c>
      <c r="F122" s="97" t="e">
        <f ca="true">+IF(AND(ISNUMBER(OFFSET('Water Data'!$D$9,0,10*ROW('Water Data'!D116))),'Data Summary'!BU122="Yes"),OFFSET('Water Data'!$D$9,0,10*ROW('Water Data'!D116)),NA())</f>
        <v>#N/A</v>
      </c>
      <c r="G122" s="97" t="e">
        <f ca="true">+IF(AND(ISNUMBER(OFFSET('Water Data'!$E$4,0,10*ROW('Water Data'!E116))),'Data Summary'!BV122="Yes"),100-OFFSET('Water Data'!$E$4,0,10*ROW('Water Data'!E116)),NA())</f>
        <v>#N/A</v>
      </c>
      <c r="H122" s="97" t="e">
        <f ca="true">+IF(AND(ISNUMBER(OFFSET('Water Data'!$E$6,0,10*ROW('Water Data'!E116))),'Data Summary'!BW122="Yes"),OFFSET('Water Data'!$E$6,0,10*ROW('Water Data'!E116)),NA())</f>
        <v>#N/A</v>
      </c>
      <c r="I122" s="97" t="e">
        <f ca="true">+IF(AND(ISNUMBER(OFFSET('Water Data'!$E$9,0,10*ROW('Water Data'!E116))),'Data Summary'!BX122="Yes"),OFFSET('Water Data'!$E$9,0,10*ROW('Water Data'!E116)),NA())</f>
        <v>#N/A</v>
      </c>
      <c r="J122" s="97" t="e">
        <f ca="true">+IF(AND(ISNUMBER(OFFSET('Water Data'!$F$4,0,10*ROW('Water Data'!F116))),'Data Summary'!BY122="Yes"),100-OFFSET('Water Data'!$F$4,0,10*ROW('Water Data'!F116)),NA())</f>
        <v>#N/A</v>
      </c>
      <c r="K122" s="97" t="e">
        <f ca="true">+IF(AND(ISNUMBER(OFFSET('Water Data'!$F$6,0,10*ROW('Water Data'!F116))),'Data Summary'!BZ122="Yes"),OFFSET('Water Data'!$F$6,0,10*ROW('Water Data'!F116)),NA())</f>
        <v>#N/A</v>
      </c>
      <c r="L122" s="97" t="e">
        <f ca="true">+IF(AND(ISNUMBER(OFFSET('Water Data'!$F$9,0,10*ROW('Water Data'!F116))),'Data Summary'!CA122="Yes"),OFFSET('Water Data'!$F$9,0,10*ROW('Water Data'!F116)),NA())</f>
        <v>#N/A</v>
      </c>
      <c r="M122" s="97" t="e">
        <f ca="true">+IF(AND(ISNUMBER(OFFSET('Water Data'!$G$4,0,10*ROW('Water Data'!G116))),'Data Summary'!CB122="Yes"),100-OFFSET('Water Data'!$G$4,0,10*ROW('Water Data'!G116)),NA())</f>
        <v>#N/A</v>
      </c>
      <c r="N122" s="97" t="e">
        <f ca="true">+IF(AND(ISNUMBER(OFFSET('Water Data'!$G$6,0,10*ROW('Water Data'!G116))),'Data Summary'!CC122="Yes"),OFFSET('Water Data'!$G$6,0,10*ROW('Water Data'!G116)),NA())</f>
        <v>#N/A</v>
      </c>
      <c r="O122" s="97" t="e">
        <f ca="true">+IF(AND(ISNUMBER(OFFSET('Water Data'!$G$9,0,10*ROW('Water Data'!G116))),'Data Summary'!CD122="Yes"),OFFSET('Water Data'!$G$9,0,10*ROW('Water Data'!G116)),NA())</f>
        <v>#N/A</v>
      </c>
      <c r="P122" s="97" t="e">
        <f ca="true">+IF(AND(ISNUMBER(OFFSET('Water Data'!$H$4,0,10*ROW('Water Data'!H116))),'Data Summary'!CE122="Yes"),100-OFFSET('Water Data'!$H$4,0,10*ROW('Water Data'!H116)),NA())</f>
        <v>#N/A</v>
      </c>
      <c r="Q122" s="97" t="e">
        <f ca="true">+IF(AND(ISNUMBER(OFFSET('Water Data'!$H$6,0,10*ROW('Water Data'!H116))),'Data Summary'!CF122="Yes"),OFFSET('Water Data'!$H$6,0,10*ROW('Water Data'!H116)),NA())</f>
        <v>#N/A</v>
      </c>
      <c r="R122" s="97" t="e">
        <f ca="true">+IF(AND(ISNUMBER(OFFSET('Water Data'!$H$9,0,10*ROW('Water Data'!H116))),'Data Summary'!CG122="Yes"),OFFSET('Water Data'!$H$9,0,10*ROW('Water Data'!H116)),NA())</f>
        <v>#N/A</v>
      </c>
      <c r="S122" s="97" t="e">
        <f ca="true">+IF(AND(ISNUMBER(OFFSET('Water Data'!$I$4,0,10*ROW('Water Data'!I116))),'Data Summary'!CH122="Yes"),100-OFFSET('Water Data'!$I$4,0,10*ROW('Water Data'!I116)),NA())</f>
        <v>#N/A</v>
      </c>
      <c r="T122" s="97" t="e">
        <f ca="true">+IF(AND(ISNUMBER(OFFSET('Water Data'!$I$6,0,10*ROW('Water Data'!I116))),'Data Summary'!CI122="Yes"),OFFSET('Water Data'!$I$6,0,10*ROW('Water Data'!I116)),NA())</f>
        <v>#N/A</v>
      </c>
      <c r="U122" s="97" t="e">
        <f ca="true">+IF(AND(ISNUMBER(OFFSET('Water Data'!$I$9,0,10*ROW('Water Data'!I116))),'Data Summary'!CJ122="Yes"),OFFSET('Water Data'!$I$9,0,10*ROW('Water Data'!I116)),NA())</f>
        <v>#N/A</v>
      </c>
      <c r="V122" s="98" t="e">
        <f ca="true">+IF(AND(ISNUMBER(OFFSET('Sanitation Data'!$D$4,0,10*ROW('Sanitation Data'!D116))),'Data Summary'!CK122="Yes"),100-OFFSET('Sanitation Data'!$D$4,0,10*ROW('Sanitation Data'!D116)),NA())</f>
        <v>#N/A</v>
      </c>
      <c r="W122" s="98" t="e">
        <f ca="true">+IF(AND(ISNUMBER(OFFSET('Sanitation Data'!$D$6,0,10*ROW('Sanitation Data'!D116))),'Data Summary'!CL122="Yes"),OFFSET('Sanitation Data'!$D$6,0,10*ROW('Sanitation Data'!D116)),NA())</f>
        <v>#N/A</v>
      </c>
      <c r="X122" s="98" t="e">
        <f ca="true">+IF(AND(ISNUMBER(OFFSET('Sanitation Data'!$D$10,0,10*ROW('Sanitation Data'!D116))),'Data Summary'!CM122="Yes"),OFFSET('Sanitation Data'!$D$10,0,10*ROW('Sanitation Data'!D116)),NA())</f>
        <v>#N/A</v>
      </c>
      <c r="Y122" s="98" t="e">
        <f ca="true">+IF(AND(ISNUMBER(OFFSET('Sanitation Data'!$D$11,0,10*ROW('Sanitation Data'!D116))),'Data Summary'!CN122="Yes"),OFFSET('Sanitation Data'!$D$11,0,10*ROW('Sanitation Data'!D116)),NA())</f>
        <v>#N/A</v>
      </c>
      <c r="Z122" s="98" t="e">
        <f ca="true">+IF(AND(ISNUMBER(OFFSET('Sanitation Data'!$D$12,0,10*ROW('Sanitation Data'!D116))),'Data Summary'!CO122="Yes"),OFFSET('Sanitation Data'!$D$12,0,10*ROW('Sanitation Data'!D116)),NA())</f>
        <v>#N/A</v>
      </c>
      <c r="AA122" s="98" t="e">
        <f ca="true">+IF(AND(ISNUMBER(OFFSET('Sanitation Data'!$E$4,0,10*ROW('Sanitation Data'!E116))),'Data Summary'!CP122="Yes"),100-OFFSET('Sanitation Data'!$E$4,0,10*ROW('Sanitation Data'!E116)),NA())</f>
        <v>#N/A</v>
      </c>
      <c r="AB122" s="98" t="e">
        <f ca="true">+IF(AND(ISNUMBER(OFFSET('Sanitation Data'!$E$6,0,10*ROW('Sanitation Data'!E116))),'Data Summary'!CQ122="Yes"),OFFSET('Sanitation Data'!$E$6,0,10*ROW('Sanitation Data'!E116)),NA())</f>
        <v>#N/A</v>
      </c>
      <c r="AC122" s="98" t="e">
        <f ca="true">+IF(AND(ISNUMBER(OFFSET('Sanitation Data'!$E$10,0,10*ROW('Sanitation Data'!E116))),'Data Summary'!CR122="Yes"),OFFSET('Sanitation Data'!$E$10,0,10*ROW('Sanitation Data'!E116)),NA())</f>
        <v>#N/A</v>
      </c>
      <c r="AD122" s="98" t="e">
        <f ca="true">+IF(AND(ISNUMBER(OFFSET('Sanitation Data'!$E$11,0,10*ROW('Sanitation Data'!E116))),'Data Summary'!CS122="Yes"),OFFSET('Sanitation Data'!$E$11,0,10*ROW('Sanitation Data'!E116)),NA())</f>
        <v>#N/A</v>
      </c>
      <c r="AE122" s="98" t="e">
        <f ca="true">+IF(AND(ISNUMBER(OFFSET('Sanitation Data'!$E$12,0,10*ROW('Sanitation Data'!E116))),'Data Summary'!CT122="Yes"),OFFSET('Sanitation Data'!$E$12,0,10*ROW('Sanitation Data'!E116)),NA())</f>
        <v>#N/A</v>
      </c>
      <c r="AF122" s="98" t="e">
        <f ca="true">+IF(AND(ISNUMBER(OFFSET('Sanitation Data'!$F$4,0,10*ROW('Sanitation Data'!F116))),'Data Summary'!CU122="Yes"),100-OFFSET('Sanitation Data'!$F$4,0,10*ROW('Sanitation Data'!F116)),NA())</f>
        <v>#N/A</v>
      </c>
      <c r="AG122" s="98" t="e">
        <f ca="true">+IF(AND(ISNUMBER(OFFSET('Sanitation Data'!$F$6,0,10*ROW('Sanitation Data'!F116))),'Data Summary'!CV122="Yes"),OFFSET('Sanitation Data'!$F$6,0,10*ROW('Sanitation Data'!F116)),NA())</f>
        <v>#N/A</v>
      </c>
      <c r="AH122" s="98" t="e">
        <f ca="true">+IF(AND(ISNUMBER(OFFSET('Sanitation Data'!$F$10,0,10*ROW('Sanitation Data'!F116))),'Data Summary'!CW122="Yes"),OFFSET('Sanitation Data'!$F$10,0,10*ROW('Sanitation Data'!F116)),NA())</f>
        <v>#N/A</v>
      </c>
      <c r="AI122" s="98" t="e">
        <f ca="true">+IF(AND(ISNUMBER(OFFSET('Sanitation Data'!$F$11,0,10*ROW('Sanitation Data'!F116))),'Data Summary'!CX122="Yes"),OFFSET('Sanitation Data'!$F$11,0,10*ROW('Sanitation Data'!F116)),NA())</f>
        <v>#N/A</v>
      </c>
      <c r="AJ122" s="98" t="e">
        <f ca="true">+IF(AND(ISNUMBER(OFFSET('Sanitation Data'!$F$12,0,10*ROW('Sanitation Data'!F116))),'Data Summary'!CY122="Yes"),OFFSET('Sanitation Data'!$F$12,0,10*ROW('Sanitation Data'!F116)),NA())</f>
        <v>#N/A</v>
      </c>
      <c r="AK122" s="98" t="e">
        <f ca="true">+IF(AND(ISNUMBER(OFFSET('Sanitation Data'!$G$4,0,10*ROW('Sanitation Data'!G116))),'Data Summary'!CZ122="Yes"),100-OFFSET('Sanitation Data'!$G$4,0,10*ROW('Sanitation Data'!G116)),NA())</f>
        <v>#N/A</v>
      </c>
      <c r="AL122" s="98" t="e">
        <f ca="true">+IF(AND(ISNUMBER(OFFSET('Sanitation Data'!$G$6,0,10*ROW('Sanitation Data'!G116))),'Data Summary'!DA122="Yes"),OFFSET('Sanitation Data'!$G$6,0,10*ROW('Sanitation Data'!G116)),NA())</f>
        <v>#N/A</v>
      </c>
      <c r="AM122" s="98" t="e">
        <f ca="true">+IF(AND(ISNUMBER(OFFSET('Sanitation Data'!$G$10,0,10*ROW('Sanitation Data'!G116))),'Data Summary'!DB122="Yes"),OFFSET('Sanitation Data'!$G$10,0,10*ROW('Sanitation Data'!G116)),NA())</f>
        <v>#N/A</v>
      </c>
      <c r="AN122" s="98" t="e">
        <f ca="true">+IF(AND(ISNUMBER(OFFSET('Sanitation Data'!$G$11,0,10*ROW('Sanitation Data'!G116))),'Data Summary'!DC122="Yes"),OFFSET('Sanitation Data'!$G$11,0,10*ROW('Sanitation Data'!G116)),NA())</f>
        <v>#N/A</v>
      </c>
      <c r="AO122" s="98" t="e">
        <f ca="true">+IF(AND(ISNUMBER(OFFSET('Sanitation Data'!$G$12,0,10*ROW('Sanitation Data'!G116))),'Data Summary'!DD122="Yes"),OFFSET('Sanitation Data'!$G$12,0,10*ROW('Sanitation Data'!G116)),NA())</f>
        <v>#N/A</v>
      </c>
      <c r="AP122" s="98" t="e">
        <f ca="true">+IF(AND(ISNUMBER(OFFSET('Sanitation Data'!$H$4,0,10*ROW('Sanitation Data'!H116))),'Data Summary'!DE122="Yes"),100-OFFSET('Sanitation Data'!$H$4,0,10*ROW('Sanitation Data'!H116)),NA())</f>
        <v>#N/A</v>
      </c>
      <c r="AQ122" s="98" t="e">
        <f ca="true">+IF(AND(ISNUMBER(OFFSET('Sanitation Data'!$H$6,0,10*ROW('Sanitation Data'!H116))),'Data Summary'!DF122="Yes"),OFFSET('Sanitation Data'!$H$6,0,10*ROW('Sanitation Data'!H116)),NA())</f>
        <v>#N/A</v>
      </c>
      <c r="AR122" s="98" t="e">
        <f ca="true">+IF(AND(ISNUMBER(OFFSET('Sanitation Data'!$H$10,0,10*ROW('Sanitation Data'!H116))),'Data Summary'!DG122="Yes"),OFFSET('Sanitation Data'!$H$10,0,10*ROW('Sanitation Data'!H116)),NA())</f>
        <v>#N/A</v>
      </c>
      <c r="AS122" s="98" t="e">
        <f ca="true">+IF(AND(ISNUMBER(OFFSET('Sanitation Data'!$H$11,0,10*ROW('Sanitation Data'!H116))),'Data Summary'!DH122="Yes"),OFFSET('Sanitation Data'!$H$11,0,10*ROW('Sanitation Data'!H116)),NA())</f>
        <v>#N/A</v>
      </c>
      <c r="AT122" s="98" t="e">
        <f ca="true">+IF(AND(ISNUMBER(OFFSET('Sanitation Data'!$H$12,0,10*ROW('Sanitation Data'!H116))),'Data Summary'!DI122="Yes"),OFFSET('Sanitation Data'!$H$12,0,10*ROW('Sanitation Data'!H116)),NA())</f>
        <v>#N/A</v>
      </c>
      <c r="AU122" s="98" t="e">
        <f ca="true">+IF(AND(ISNUMBER(OFFSET('Sanitation Data'!$I$4,0,10*ROW('Sanitation Data'!I116))),'Data Summary'!DJ122="Yes"),100-OFFSET('Sanitation Data'!$I$4,0,10*ROW('Sanitation Data'!I116)),NA())</f>
        <v>#N/A</v>
      </c>
      <c r="AV122" s="98" t="e">
        <f ca="true">+IF(AND(ISNUMBER(OFFSET('Sanitation Data'!$I$6,0,10*ROW('Sanitation Data'!I116))),'Data Summary'!DK122="Yes"),OFFSET('Sanitation Data'!$I$6,0,10*ROW('Sanitation Data'!I116)),NA())</f>
        <v>#N/A</v>
      </c>
      <c r="AW122" s="98" t="e">
        <f ca="true">+IF(AND(ISNUMBER(OFFSET('Sanitation Data'!$I$10,0,10*ROW('Sanitation Data'!I116))),'Data Summary'!DL122="Yes"),OFFSET('Sanitation Data'!$I$10,0,10*ROW('Sanitation Data'!I116)),NA())</f>
        <v>#N/A</v>
      </c>
      <c r="AX122" s="98" t="e">
        <f ca="true">+IF(AND(ISNUMBER(OFFSET('Sanitation Data'!$I$11,0,10*ROW('Sanitation Data'!I116))),'Data Summary'!DM122="Yes"),OFFSET('Sanitation Data'!$I$11,0,10*ROW('Sanitation Data'!I116)),NA())</f>
        <v>#N/A</v>
      </c>
      <c r="AY122" s="98" t="e">
        <f ca="true">+IF(AND(ISNUMBER(OFFSET('Sanitation Data'!$I$12,0,10*ROW('Sanitation Data'!I116))),'Data Summary'!DN122="Yes"),OFFSET('Sanitation Data'!$I$12,0,10*ROW('Sanitation Data'!I116)),NA())</f>
        <v>#N/A</v>
      </c>
      <c r="AZ122" s="99" t="e">
        <f ca="true">+IF(AND(ISNUMBER(OFFSET('Hygiene Data'!$D$5,0,10*ROW('Hygiene Data'!D116))),'Data Summary'!DO122="Yes"),OFFSET('Hygiene Data'!$D$5,0,10*ROW('Hygiene Data'!D116)),NA())</f>
        <v>#N/A</v>
      </c>
      <c r="BA122" s="99" t="e">
        <f ca="true">+IF(AND(ISNUMBER(OFFSET('Hygiene Data'!$D$7,0,10*ROW('Hygiene Data'!D116))),'Data Summary'!DP122="Yes"),OFFSET('Hygiene Data'!$D$7,0,10*ROW('Hygiene Data'!D116)),NA())</f>
        <v>#N/A</v>
      </c>
      <c r="BB122" s="99" t="e">
        <f ca="true">+IF(AND(ISNUMBER(OFFSET('Hygiene Data'!$D$9,0,10*ROW('Hygiene Data'!D116))),'Data Summary'!DQ122="Yes"),OFFSET('Hygiene Data'!$D$9,0,10*ROW('Hygiene Data'!D116)),NA())</f>
        <v>#N/A</v>
      </c>
      <c r="BC122" s="99" t="e">
        <f ca="true">+IF(AND(ISNUMBER(OFFSET('Hygiene Data'!$E$5,0,10*ROW('Hygiene Data'!E116))),'Data Summary'!DR122="Yes"),OFFSET('Hygiene Data'!$E$5,0,10*ROW('Hygiene Data'!E116)),NA())</f>
        <v>#N/A</v>
      </c>
      <c r="BD122" s="99" t="e">
        <f ca="true">+IF(AND(ISNUMBER(OFFSET('Hygiene Data'!$E$7,0,10*ROW('Hygiene Data'!E116))),'Data Summary'!DS122="Yes"),OFFSET('Hygiene Data'!$E$7,0,10*ROW('Hygiene Data'!E116)),NA())</f>
        <v>#N/A</v>
      </c>
      <c r="BE122" s="99" t="e">
        <f ca="true">+IF(AND(ISNUMBER(OFFSET('Hygiene Data'!$E$9,0,10*ROW('Hygiene Data'!E116))),'Data Summary'!DT122="Yes"),OFFSET('Hygiene Data'!$E$9,0,10*ROW('Hygiene Data'!E116)),NA())</f>
        <v>#N/A</v>
      </c>
      <c r="BF122" s="99" t="e">
        <f ca="true">+IF(AND(ISNUMBER(OFFSET('Hygiene Data'!$F$5,0,10*ROW('Hygiene Data'!F116))),'Data Summary'!DU122="Yes"),OFFSET('Hygiene Data'!$F$5,0,10*ROW('Hygiene Data'!F116)),NA())</f>
        <v>#N/A</v>
      </c>
      <c r="BG122" s="99" t="e">
        <f ca="true">+IF(AND(ISNUMBER(OFFSET('Hygiene Data'!$F$7,0,10*ROW('Hygiene Data'!F116))),'Data Summary'!DV122="Yes"),OFFSET('Hygiene Data'!$F$7,0,10*ROW('Hygiene Data'!F116)),NA())</f>
        <v>#N/A</v>
      </c>
      <c r="BH122" s="99" t="e">
        <f ca="true">+IF(AND(ISNUMBER(OFFSET('Hygiene Data'!$F$9,0,10*ROW('Hygiene Data'!F116))),'Data Summary'!DW122="Yes"),OFFSET('Hygiene Data'!$F$9,0,10*ROW('Hygiene Data'!F116)),NA())</f>
        <v>#N/A</v>
      </c>
      <c r="BI122" s="99" t="e">
        <f ca="true">+IF(AND(ISNUMBER(OFFSET('Hygiene Data'!$G$5,0,10*ROW('Hygiene Data'!G116))),'Data Summary'!DX122="Yes"),OFFSET('Hygiene Data'!$G$5,0,10*ROW('Hygiene Data'!G116)),NA())</f>
        <v>#N/A</v>
      </c>
      <c r="BJ122" s="99" t="e">
        <f ca="true">+IF(AND(ISNUMBER(OFFSET('Hygiene Data'!$G$7,0,10*ROW('Hygiene Data'!G116))),'Data Summary'!DY122="Yes"),OFFSET('Hygiene Data'!$G$7,0,10*ROW('Hygiene Data'!G116)),NA())</f>
        <v>#N/A</v>
      </c>
      <c r="BK122" s="99" t="e">
        <f ca="true">+IF(AND(ISNUMBER(OFFSET('Hygiene Data'!$G$9,0,10*ROW('Hygiene Data'!G116))),'Data Summary'!DZ122="Yes"),OFFSET('Hygiene Data'!$G$9,0,10*ROW('Hygiene Data'!G116)),NA())</f>
        <v>#N/A</v>
      </c>
      <c r="BL122" s="99" t="e">
        <f ca="true">+IF(AND(ISNUMBER(OFFSET('Hygiene Data'!$H$5,0,10*ROW('Hygiene Data'!H116))),'Data Summary'!EA122="Yes"),OFFSET('Hygiene Data'!$H$5,0,10*ROW('Hygiene Data'!H116)),NA())</f>
        <v>#N/A</v>
      </c>
      <c r="BM122" s="99" t="e">
        <f ca="true">+IF(AND(ISNUMBER(OFFSET('Hygiene Data'!$H$7,0,10*ROW('Hygiene Data'!H116))),'Data Summary'!EB122="Yes"),OFFSET('Hygiene Data'!$H$7,0,10*ROW('Hygiene Data'!H116)),NA())</f>
        <v>#N/A</v>
      </c>
      <c r="BN122" s="99" t="e">
        <f ca="true">+IF(AND(ISNUMBER(OFFSET('Hygiene Data'!$H$9,0,10*ROW('Hygiene Data'!H116))),'Data Summary'!EC122="Yes"),OFFSET('Hygiene Data'!$H$9,0,10*ROW('Hygiene Data'!H116)),NA())</f>
        <v>#N/A</v>
      </c>
      <c r="BO122" s="99" t="e">
        <f ca="true">+IF(AND(ISNUMBER(OFFSET('Hygiene Data'!$I$5,0,10*ROW('Hygiene Data'!I116))),'Data Summary'!ED122="Yes"),OFFSET('Hygiene Data'!$I$5,0,10*ROW('Hygiene Data'!I116)),NA())</f>
        <v>#N/A</v>
      </c>
      <c r="BP122" s="99" t="e">
        <f ca="true">+IF(AND(ISNUMBER(OFFSET('Hygiene Data'!$I$7,0,10*ROW('Hygiene Data'!I116))),'Data Summary'!EE122="Yes"),OFFSET('Hygiene Data'!$I$7,0,10*ROW('Hygiene Data'!I116)),NA())</f>
        <v>#N/A</v>
      </c>
      <c r="BQ122" s="99" t="e">
        <f ca="true">+IF(AND(ISNUMBER(OFFSET('Hygiene Data'!$I$9,0,10*ROW('Hygiene Data'!I116))),'Data Summary'!EF122="Yes"),OFFSET('Hygiene Data'!$I$9,0,10*ROW('Hygiene Data'!I116)),NA())</f>
        <v>#N/A</v>
      </c>
    </row>
    <row xmlns:x14ac="http://schemas.microsoft.com/office/spreadsheetml/2009/9/ac" r="123" x14ac:dyDescent="0.2">
      <c r="A123" s="363" t="e">
        <f ca="true">+RIGHT('Data Summary'!A123,LEN('Data Summary'!A123)-9)</f>
        <v>#VALUE!</v>
      </c>
      <c r="B123" s="38" t="str">
        <f ca="true">+IF(ISTEXT('Data Summary'!B123),'Data Summary'!B123,"")</f>
        <v/>
      </c>
      <c r="C123" s="361" t="e">
        <f ca="true">+VALUE('Data Summary'!C123)</f>
        <v>#VALUE!</v>
      </c>
      <c r="D123" s="97" t="e">
        <f ca="true">+IF(AND(ISNUMBER(OFFSET('Water Data'!$D$4,0,10*ROW('Water Data'!D117))),'Data Summary'!BS123="Yes"),100-OFFSET('Water Data'!$D$4,0,10*ROW('Water Data'!D117)),NA())</f>
        <v>#N/A</v>
      </c>
      <c r="E123" s="97" t="e">
        <f ca="true">+IF(AND(ISNUMBER(OFFSET('Water Data'!$D$6,0,10*ROW('Water Data'!D117))),'Data Summary'!BT123="Yes"),OFFSET('Water Data'!$D$6,0,10*ROW('Water Data'!D117)),NA())</f>
        <v>#N/A</v>
      </c>
      <c r="F123" s="97" t="e">
        <f ca="true">+IF(AND(ISNUMBER(OFFSET('Water Data'!$D$9,0,10*ROW('Water Data'!D117))),'Data Summary'!BU123="Yes"),OFFSET('Water Data'!$D$9,0,10*ROW('Water Data'!D117)),NA())</f>
        <v>#N/A</v>
      </c>
      <c r="G123" s="97" t="e">
        <f ca="true">+IF(AND(ISNUMBER(OFFSET('Water Data'!$E$4,0,10*ROW('Water Data'!E117))),'Data Summary'!BV123="Yes"),100-OFFSET('Water Data'!$E$4,0,10*ROW('Water Data'!E117)),NA())</f>
        <v>#N/A</v>
      </c>
      <c r="H123" s="97" t="e">
        <f ca="true">+IF(AND(ISNUMBER(OFFSET('Water Data'!$E$6,0,10*ROW('Water Data'!E117))),'Data Summary'!BW123="Yes"),OFFSET('Water Data'!$E$6,0,10*ROW('Water Data'!E117)),NA())</f>
        <v>#N/A</v>
      </c>
      <c r="I123" s="97" t="e">
        <f ca="true">+IF(AND(ISNUMBER(OFFSET('Water Data'!$E$9,0,10*ROW('Water Data'!E117))),'Data Summary'!BX123="Yes"),OFFSET('Water Data'!$E$9,0,10*ROW('Water Data'!E117)),NA())</f>
        <v>#N/A</v>
      </c>
      <c r="J123" s="97" t="e">
        <f ca="true">+IF(AND(ISNUMBER(OFFSET('Water Data'!$F$4,0,10*ROW('Water Data'!F117))),'Data Summary'!BY123="Yes"),100-OFFSET('Water Data'!$F$4,0,10*ROW('Water Data'!F117)),NA())</f>
        <v>#N/A</v>
      </c>
      <c r="K123" s="97" t="e">
        <f ca="true">+IF(AND(ISNUMBER(OFFSET('Water Data'!$F$6,0,10*ROW('Water Data'!F117))),'Data Summary'!BZ123="Yes"),OFFSET('Water Data'!$F$6,0,10*ROW('Water Data'!F117)),NA())</f>
        <v>#N/A</v>
      </c>
      <c r="L123" s="97" t="e">
        <f ca="true">+IF(AND(ISNUMBER(OFFSET('Water Data'!$F$9,0,10*ROW('Water Data'!F117))),'Data Summary'!CA123="Yes"),OFFSET('Water Data'!$F$9,0,10*ROW('Water Data'!F117)),NA())</f>
        <v>#N/A</v>
      </c>
      <c r="M123" s="97" t="e">
        <f ca="true">+IF(AND(ISNUMBER(OFFSET('Water Data'!$G$4,0,10*ROW('Water Data'!G117))),'Data Summary'!CB123="Yes"),100-OFFSET('Water Data'!$G$4,0,10*ROW('Water Data'!G117)),NA())</f>
        <v>#N/A</v>
      </c>
      <c r="N123" s="97" t="e">
        <f ca="true">+IF(AND(ISNUMBER(OFFSET('Water Data'!$G$6,0,10*ROW('Water Data'!G117))),'Data Summary'!CC123="Yes"),OFFSET('Water Data'!$G$6,0,10*ROW('Water Data'!G117)),NA())</f>
        <v>#N/A</v>
      </c>
      <c r="O123" s="97" t="e">
        <f ca="true">+IF(AND(ISNUMBER(OFFSET('Water Data'!$G$9,0,10*ROW('Water Data'!G117))),'Data Summary'!CD123="Yes"),OFFSET('Water Data'!$G$9,0,10*ROW('Water Data'!G117)),NA())</f>
        <v>#N/A</v>
      </c>
      <c r="P123" s="97" t="e">
        <f ca="true">+IF(AND(ISNUMBER(OFFSET('Water Data'!$H$4,0,10*ROW('Water Data'!H117))),'Data Summary'!CE123="Yes"),100-OFFSET('Water Data'!$H$4,0,10*ROW('Water Data'!H117)),NA())</f>
        <v>#N/A</v>
      </c>
      <c r="Q123" s="97" t="e">
        <f ca="true">+IF(AND(ISNUMBER(OFFSET('Water Data'!$H$6,0,10*ROW('Water Data'!H117))),'Data Summary'!CF123="Yes"),OFFSET('Water Data'!$H$6,0,10*ROW('Water Data'!H117)),NA())</f>
        <v>#N/A</v>
      </c>
      <c r="R123" s="97" t="e">
        <f ca="true">+IF(AND(ISNUMBER(OFFSET('Water Data'!$H$9,0,10*ROW('Water Data'!H117))),'Data Summary'!CG123="Yes"),OFFSET('Water Data'!$H$9,0,10*ROW('Water Data'!H117)),NA())</f>
        <v>#N/A</v>
      </c>
      <c r="S123" s="97" t="e">
        <f ca="true">+IF(AND(ISNUMBER(OFFSET('Water Data'!$I$4,0,10*ROW('Water Data'!I117))),'Data Summary'!CH123="Yes"),100-OFFSET('Water Data'!$I$4,0,10*ROW('Water Data'!I117)),NA())</f>
        <v>#N/A</v>
      </c>
      <c r="T123" s="97" t="e">
        <f ca="true">+IF(AND(ISNUMBER(OFFSET('Water Data'!$I$6,0,10*ROW('Water Data'!I117))),'Data Summary'!CI123="Yes"),OFFSET('Water Data'!$I$6,0,10*ROW('Water Data'!I117)),NA())</f>
        <v>#N/A</v>
      </c>
      <c r="U123" s="97" t="e">
        <f ca="true">+IF(AND(ISNUMBER(OFFSET('Water Data'!$I$9,0,10*ROW('Water Data'!I117))),'Data Summary'!CJ123="Yes"),OFFSET('Water Data'!$I$9,0,10*ROW('Water Data'!I117)),NA())</f>
        <v>#N/A</v>
      </c>
      <c r="V123" s="98" t="e">
        <f ca="true">+IF(AND(ISNUMBER(OFFSET('Sanitation Data'!$D$4,0,10*ROW('Sanitation Data'!D117))),'Data Summary'!CK123="Yes"),100-OFFSET('Sanitation Data'!$D$4,0,10*ROW('Sanitation Data'!D117)),NA())</f>
        <v>#N/A</v>
      </c>
      <c r="W123" s="98" t="e">
        <f ca="true">+IF(AND(ISNUMBER(OFFSET('Sanitation Data'!$D$6,0,10*ROW('Sanitation Data'!D117))),'Data Summary'!CL123="Yes"),OFFSET('Sanitation Data'!$D$6,0,10*ROW('Sanitation Data'!D117)),NA())</f>
        <v>#N/A</v>
      </c>
      <c r="X123" s="98" t="e">
        <f ca="true">+IF(AND(ISNUMBER(OFFSET('Sanitation Data'!$D$10,0,10*ROW('Sanitation Data'!D117))),'Data Summary'!CM123="Yes"),OFFSET('Sanitation Data'!$D$10,0,10*ROW('Sanitation Data'!D117)),NA())</f>
        <v>#N/A</v>
      </c>
      <c r="Y123" s="98" t="e">
        <f ca="true">+IF(AND(ISNUMBER(OFFSET('Sanitation Data'!$D$11,0,10*ROW('Sanitation Data'!D117))),'Data Summary'!CN123="Yes"),OFFSET('Sanitation Data'!$D$11,0,10*ROW('Sanitation Data'!D117)),NA())</f>
        <v>#N/A</v>
      </c>
      <c r="Z123" s="98" t="e">
        <f ca="true">+IF(AND(ISNUMBER(OFFSET('Sanitation Data'!$D$12,0,10*ROW('Sanitation Data'!D117))),'Data Summary'!CO123="Yes"),OFFSET('Sanitation Data'!$D$12,0,10*ROW('Sanitation Data'!D117)),NA())</f>
        <v>#N/A</v>
      </c>
      <c r="AA123" s="98" t="e">
        <f ca="true">+IF(AND(ISNUMBER(OFFSET('Sanitation Data'!$E$4,0,10*ROW('Sanitation Data'!E117))),'Data Summary'!CP123="Yes"),100-OFFSET('Sanitation Data'!$E$4,0,10*ROW('Sanitation Data'!E117)),NA())</f>
        <v>#N/A</v>
      </c>
      <c r="AB123" s="98" t="e">
        <f ca="true">+IF(AND(ISNUMBER(OFFSET('Sanitation Data'!$E$6,0,10*ROW('Sanitation Data'!E117))),'Data Summary'!CQ123="Yes"),OFFSET('Sanitation Data'!$E$6,0,10*ROW('Sanitation Data'!E117)),NA())</f>
        <v>#N/A</v>
      </c>
      <c r="AC123" s="98" t="e">
        <f ca="true">+IF(AND(ISNUMBER(OFFSET('Sanitation Data'!$E$10,0,10*ROW('Sanitation Data'!E117))),'Data Summary'!CR123="Yes"),OFFSET('Sanitation Data'!$E$10,0,10*ROW('Sanitation Data'!E117)),NA())</f>
        <v>#N/A</v>
      </c>
      <c r="AD123" s="98" t="e">
        <f ca="true">+IF(AND(ISNUMBER(OFFSET('Sanitation Data'!$E$11,0,10*ROW('Sanitation Data'!E117))),'Data Summary'!CS123="Yes"),OFFSET('Sanitation Data'!$E$11,0,10*ROW('Sanitation Data'!E117)),NA())</f>
        <v>#N/A</v>
      </c>
      <c r="AE123" s="98" t="e">
        <f ca="true">+IF(AND(ISNUMBER(OFFSET('Sanitation Data'!$E$12,0,10*ROW('Sanitation Data'!E117))),'Data Summary'!CT123="Yes"),OFFSET('Sanitation Data'!$E$12,0,10*ROW('Sanitation Data'!E117)),NA())</f>
        <v>#N/A</v>
      </c>
      <c r="AF123" s="98" t="e">
        <f ca="true">+IF(AND(ISNUMBER(OFFSET('Sanitation Data'!$F$4,0,10*ROW('Sanitation Data'!F117))),'Data Summary'!CU123="Yes"),100-OFFSET('Sanitation Data'!$F$4,0,10*ROW('Sanitation Data'!F117)),NA())</f>
        <v>#N/A</v>
      </c>
      <c r="AG123" s="98" t="e">
        <f ca="true">+IF(AND(ISNUMBER(OFFSET('Sanitation Data'!$F$6,0,10*ROW('Sanitation Data'!F117))),'Data Summary'!CV123="Yes"),OFFSET('Sanitation Data'!$F$6,0,10*ROW('Sanitation Data'!F117)),NA())</f>
        <v>#N/A</v>
      </c>
      <c r="AH123" s="98" t="e">
        <f ca="true">+IF(AND(ISNUMBER(OFFSET('Sanitation Data'!$F$10,0,10*ROW('Sanitation Data'!F117))),'Data Summary'!CW123="Yes"),OFFSET('Sanitation Data'!$F$10,0,10*ROW('Sanitation Data'!F117)),NA())</f>
        <v>#N/A</v>
      </c>
      <c r="AI123" s="98" t="e">
        <f ca="true">+IF(AND(ISNUMBER(OFFSET('Sanitation Data'!$F$11,0,10*ROW('Sanitation Data'!F117))),'Data Summary'!CX123="Yes"),OFFSET('Sanitation Data'!$F$11,0,10*ROW('Sanitation Data'!F117)),NA())</f>
        <v>#N/A</v>
      </c>
      <c r="AJ123" s="98" t="e">
        <f ca="true">+IF(AND(ISNUMBER(OFFSET('Sanitation Data'!$F$12,0,10*ROW('Sanitation Data'!F117))),'Data Summary'!CY123="Yes"),OFFSET('Sanitation Data'!$F$12,0,10*ROW('Sanitation Data'!F117)),NA())</f>
        <v>#N/A</v>
      </c>
      <c r="AK123" s="98" t="e">
        <f ca="true">+IF(AND(ISNUMBER(OFFSET('Sanitation Data'!$G$4,0,10*ROW('Sanitation Data'!G117))),'Data Summary'!CZ123="Yes"),100-OFFSET('Sanitation Data'!$G$4,0,10*ROW('Sanitation Data'!G117)),NA())</f>
        <v>#N/A</v>
      </c>
      <c r="AL123" s="98" t="e">
        <f ca="true">+IF(AND(ISNUMBER(OFFSET('Sanitation Data'!$G$6,0,10*ROW('Sanitation Data'!G117))),'Data Summary'!DA123="Yes"),OFFSET('Sanitation Data'!$G$6,0,10*ROW('Sanitation Data'!G117)),NA())</f>
        <v>#N/A</v>
      </c>
      <c r="AM123" s="98" t="e">
        <f ca="true">+IF(AND(ISNUMBER(OFFSET('Sanitation Data'!$G$10,0,10*ROW('Sanitation Data'!G117))),'Data Summary'!DB123="Yes"),OFFSET('Sanitation Data'!$G$10,0,10*ROW('Sanitation Data'!G117)),NA())</f>
        <v>#N/A</v>
      </c>
      <c r="AN123" s="98" t="e">
        <f ca="true">+IF(AND(ISNUMBER(OFFSET('Sanitation Data'!$G$11,0,10*ROW('Sanitation Data'!G117))),'Data Summary'!DC123="Yes"),OFFSET('Sanitation Data'!$G$11,0,10*ROW('Sanitation Data'!G117)),NA())</f>
        <v>#N/A</v>
      </c>
      <c r="AO123" s="98" t="e">
        <f ca="true">+IF(AND(ISNUMBER(OFFSET('Sanitation Data'!$G$12,0,10*ROW('Sanitation Data'!G117))),'Data Summary'!DD123="Yes"),OFFSET('Sanitation Data'!$G$12,0,10*ROW('Sanitation Data'!G117)),NA())</f>
        <v>#N/A</v>
      </c>
      <c r="AP123" s="98" t="e">
        <f ca="true">+IF(AND(ISNUMBER(OFFSET('Sanitation Data'!$H$4,0,10*ROW('Sanitation Data'!H117))),'Data Summary'!DE123="Yes"),100-OFFSET('Sanitation Data'!$H$4,0,10*ROW('Sanitation Data'!H117)),NA())</f>
        <v>#N/A</v>
      </c>
      <c r="AQ123" s="98" t="e">
        <f ca="true">+IF(AND(ISNUMBER(OFFSET('Sanitation Data'!$H$6,0,10*ROW('Sanitation Data'!H117))),'Data Summary'!DF123="Yes"),OFFSET('Sanitation Data'!$H$6,0,10*ROW('Sanitation Data'!H117)),NA())</f>
        <v>#N/A</v>
      </c>
      <c r="AR123" s="98" t="e">
        <f ca="true">+IF(AND(ISNUMBER(OFFSET('Sanitation Data'!$H$10,0,10*ROW('Sanitation Data'!H117))),'Data Summary'!DG123="Yes"),OFFSET('Sanitation Data'!$H$10,0,10*ROW('Sanitation Data'!H117)),NA())</f>
        <v>#N/A</v>
      </c>
      <c r="AS123" s="98" t="e">
        <f ca="true">+IF(AND(ISNUMBER(OFFSET('Sanitation Data'!$H$11,0,10*ROW('Sanitation Data'!H117))),'Data Summary'!DH123="Yes"),OFFSET('Sanitation Data'!$H$11,0,10*ROW('Sanitation Data'!H117)),NA())</f>
        <v>#N/A</v>
      </c>
      <c r="AT123" s="98" t="e">
        <f ca="true">+IF(AND(ISNUMBER(OFFSET('Sanitation Data'!$H$12,0,10*ROW('Sanitation Data'!H117))),'Data Summary'!DI123="Yes"),OFFSET('Sanitation Data'!$H$12,0,10*ROW('Sanitation Data'!H117)),NA())</f>
        <v>#N/A</v>
      </c>
      <c r="AU123" s="98" t="e">
        <f ca="true">+IF(AND(ISNUMBER(OFFSET('Sanitation Data'!$I$4,0,10*ROW('Sanitation Data'!I117))),'Data Summary'!DJ123="Yes"),100-OFFSET('Sanitation Data'!$I$4,0,10*ROW('Sanitation Data'!I117)),NA())</f>
        <v>#N/A</v>
      </c>
      <c r="AV123" s="98" t="e">
        <f ca="true">+IF(AND(ISNUMBER(OFFSET('Sanitation Data'!$I$6,0,10*ROW('Sanitation Data'!I117))),'Data Summary'!DK123="Yes"),OFFSET('Sanitation Data'!$I$6,0,10*ROW('Sanitation Data'!I117)),NA())</f>
        <v>#N/A</v>
      </c>
      <c r="AW123" s="98" t="e">
        <f ca="true">+IF(AND(ISNUMBER(OFFSET('Sanitation Data'!$I$10,0,10*ROW('Sanitation Data'!I117))),'Data Summary'!DL123="Yes"),OFFSET('Sanitation Data'!$I$10,0,10*ROW('Sanitation Data'!I117)),NA())</f>
        <v>#N/A</v>
      </c>
      <c r="AX123" s="98" t="e">
        <f ca="true">+IF(AND(ISNUMBER(OFFSET('Sanitation Data'!$I$11,0,10*ROW('Sanitation Data'!I117))),'Data Summary'!DM123="Yes"),OFFSET('Sanitation Data'!$I$11,0,10*ROW('Sanitation Data'!I117)),NA())</f>
        <v>#N/A</v>
      </c>
      <c r="AY123" s="98" t="e">
        <f ca="true">+IF(AND(ISNUMBER(OFFSET('Sanitation Data'!$I$12,0,10*ROW('Sanitation Data'!I117))),'Data Summary'!DN123="Yes"),OFFSET('Sanitation Data'!$I$12,0,10*ROW('Sanitation Data'!I117)),NA())</f>
        <v>#N/A</v>
      </c>
      <c r="AZ123" s="99" t="e">
        <f ca="true">+IF(AND(ISNUMBER(OFFSET('Hygiene Data'!$D$5,0,10*ROW('Hygiene Data'!D117))),'Data Summary'!DO123="Yes"),OFFSET('Hygiene Data'!$D$5,0,10*ROW('Hygiene Data'!D117)),NA())</f>
        <v>#N/A</v>
      </c>
      <c r="BA123" s="99" t="e">
        <f ca="true">+IF(AND(ISNUMBER(OFFSET('Hygiene Data'!$D$7,0,10*ROW('Hygiene Data'!D117))),'Data Summary'!DP123="Yes"),OFFSET('Hygiene Data'!$D$7,0,10*ROW('Hygiene Data'!D117)),NA())</f>
        <v>#N/A</v>
      </c>
      <c r="BB123" s="99" t="e">
        <f ca="true">+IF(AND(ISNUMBER(OFFSET('Hygiene Data'!$D$9,0,10*ROW('Hygiene Data'!D117))),'Data Summary'!DQ123="Yes"),OFFSET('Hygiene Data'!$D$9,0,10*ROW('Hygiene Data'!D117)),NA())</f>
        <v>#N/A</v>
      </c>
      <c r="BC123" s="99" t="e">
        <f ca="true">+IF(AND(ISNUMBER(OFFSET('Hygiene Data'!$E$5,0,10*ROW('Hygiene Data'!E117))),'Data Summary'!DR123="Yes"),OFFSET('Hygiene Data'!$E$5,0,10*ROW('Hygiene Data'!E117)),NA())</f>
        <v>#N/A</v>
      </c>
      <c r="BD123" s="99" t="e">
        <f ca="true">+IF(AND(ISNUMBER(OFFSET('Hygiene Data'!$E$7,0,10*ROW('Hygiene Data'!E117))),'Data Summary'!DS123="Yes"),OFFSET('Hygiene Data'!$E$7,0,10*ROW('Hygiene Data'!E117)),NA())</f>
        <v>#N/A</v>
      </c>
      <c r="BE123" s="99" t="e">
        <f ca="true">+IF(AND(ISNUMBER(OFFSET('Hygiene Data'!$E$9,0,10*ROW('Hygiene Data'!E117))),'Data Summary'!DT123="Yes"),OFFSET('Hygiene Data'!$E$9,0,10*ROW('Hygiene Data'!E117)),NA())</f>
        <v>#N/A</v>
      </c>
      <c r="BF123" s="99" t="e">
        <f ca="true">+IF(AND(ISNUMBER(OFFSET('Hygiene Data'!$F$5,0,10*ROW('Hygiene Data'!F117))),'Data Summary'!DU123="Yes"),OFFSET('Hygiene Data'!$F$5,0,10*ROW('Hygiene Data'!F117)),NA())</f>
        <v>#N/A</v>
      </c>
      <c r="BG123" s="99" t="e">
        <f ca="true">+IF(AND(ISNUMBER(OFFSET('Hygiene Data'!$F$7,0,10*ROW('Hygiene Data'!F117))),'Data Summary'!DV123="Yes"),OFFSET('Hygiene Data'!$F$7,0,10*ROW('Hygiene Data'!F117)),NA())</f>
        <v>#N/A</v>
      </c>
      <c r="BH123" s="99" t="e">
        <f ca="true">+IF(AND(ISNUMBER(OFFSET('Hygiene Data'!$F$9,0,10*ROW('Hygiene Data'!F117))),'Data Summary'!DW123="Yes"),OFFSET('Hygiene Data'!$F$9,0,10*ROW('Hygiene Data'!F117)),NA())</f>
        <v>#N/A</v>
      </c>
      <c r="BI123" s="99" t="e">
        <f ca="true">+IF(AND(ISNUMBER(OFFSET('Hygiene Data'!$G$5,0,10*ROW('Hygiene Data'!G117))),'Data Summary'!DX123="Yes"),OFFSET('Hygiene Data'!$G$5,0,10*ROW('Hygiene Data'!G117)),NA())</f>
        <v>#N/A</v>
      </c>
      <c r="BJ123" s="99" t="e">
        <f ca="true">+IF(AND(ISNUMBER(OFFSET('Hygiene Data'!$G$7,0,10*ROW('Hygiene Data'!G117))),'Data Summary'!DY123="Yes"),OFFSET('Hygiene Data'!$G$7,0,10*ROW('Hygiene Data'!G117)),NA())</f>
        <v>#N/A</v>
      </c>
      <c r="BK123" s="99" t="e">
        <f ca="true">+IF(AND(ISNUMBER(OFFSET('Hygiene Data'!$G$9,0,10*ROW('Hygiene Data'!G117))),'Data Summary'!DZ123="Yes"),OFFSET('Hygiene Data'!$G$9,0,10*ROW('Hygiene Data'!G117)),NA())</f>
        <v>#N/A</v>
      </c>
      <c r="BL123" s="99" t="e">
        <f ca="true">+IF(AND(ISNUMBER(OFFSET('Hygiene Data'!$H$5,0,10*ROW('Hygiene Data'!H117))),'Data Summary'!EA123="Yes"),OFFSET('Hygiene Data'!$H$5,0,10*ROW('Hygiene Data'!H117)),NA())</f>
        <v>#N/A</v>
      </c>
      <c r="BM123" s="99" t="e">
        <f ca="true">+IF(AND(ISNUMBER(OFFSET('Hygiene Data'!$H$7,0,10*ROW('Hygiene Data'!H117))),'Data Summary'!EB123="Yes"),OFFSET('Hygiene Data'!$H$7,0,10*ROW('Hygiene Data'!H117)),NA())</f>
        <v>#N/A</v>
      </c>
      <c r="BN123" s="99" t="e">
        <f ca="true">+IF(AND(ISNUMBER(OFFSET('Hygiene Data'!$H$9,0,10*ROW('Hygiene Data'!H117))),'Data Summary'!EC123="Yes"),OFFSET('Hygiene Data'!$H$9,0,10*ROW('Hygiene Data'!H117)),NA())</f>
        <v>#N/A</v>
      </c>
      <c r="BO123" s="99" t="e">
        <f ca="true">+IF(AND(ISNUMBER(OFFSET('Hygiene Data'!$I$5,0,10*ROW('Hygiene Data'!I117))),'Data Summary'!ED123="Yes"),OFFSET('Hygiene Data'!$I$5,0,10*ROW('Hygiene Data'!I117)),NA())</f>
        <v>#N/A</v>
      </c>
      <c r="BP123" s="99" t="e">
        <f ca="true">+IF(AND(ISNUMBER(OFFSET('Hygiene Data'!$I$7,0,10*ROW('Hygiene Data'!I117))),'Data Summary'!EE123="Yes"),OFFSET('Hygiene Data'!$I$7,0,10*ROW('Hygiene Data'!I117)),NA())</f>
        <v>#N/A</v>
      </c>
      <c r="BQ123" s="99" t="e">
        <f ca="true">+IF(AND(ISNUMBER(OFFSET('Hygiene Data'!$I$9,0,10*ROW('Hygiene Data'!I117))),'Data Summary'!EF123="Yes"),OFFSET('Hygiene Data'!$I$9,0,10*ROW('Hygiene Data'!I117)),NA())</f>
        <v>#N/A</v>
      </c>
    </row>
    <row xmlns:x14ac="http://schemas.microsoft.com/office/spreadsheetml/2009/9/ac" r="124" x14ac:dyDescent="0.2">
      <c r="A124" s="363" t="e">
        <f ca="true">+RIGHT('Data Summary'!A124,LEN('Data Summary'!A124)-9)</f>
        <v>#VALUE!</v>
      </c>
      <c r="B124" s="38" t="str">
        <f ca="true">+IF(ISTEXT('Data Summary'!B124),'Data Summary'!B124,"")</f>
        <v/>
      </c>
      <c r="C124" s="361" t="e">
        <f ca="true">+VALUE('Data Summary'!C124)</f>
        <v>#VALUE!</v>
      </c>
      <c r="D124" s="97" t="e">
        <f ca="true">+IF(AND(ISNUMBER(OFFSET('Water Data'!$D$4,0,10*ROW('Water Data'!D118))),'Data Summary'!BS124="Yes"),100-OFFSET('Water Data'!$D$4,0,10*ROW('Water Data'!D118)),NA())</f>
        <v>#N/A</v>
      </c>
      <c r="E124" s="97" t="e">
        <f ca="true">+IF(AND(ISNUMBER(OFFSET('Water Data'!$D$6,0,10*ROW('Water Data'!D118))),'Data Summary'!BT124="Yes"),OFFSET('Water Data'!$D$6,0,10*ROW('Water Data'!D118)),NA())</f>
        <v>#N/A</v>
      </c>
      <c r="F124" s="97" t="e">
        <f ca="true">+IF(AND(ISNUMBER(OFFSET('Water Data'!$D$9,0,10*ROW('Water Data'!D118))),'Data Summary'!BU124="Yes"),OFFSET('Water Data'!$D$9,0,10*ROW('Water Data'!D118)),NA())</f>
        <v>#N/A</v>
      </c>
      <c r="G124" s="97" t="e">
        <f ca="true">+IF(AND(ISNUMBER(OFFSET('Water Data'!$E$4,0,10*ROW('Water Data'!E118))),'Data Summary'!BV124="Yes"),100-OFFSET('Water Data'!$E$4,0,10*ROW('Water Data'!E118)),NA())</f>
        <v>#N/A</v>
      </c>
      <c r="H124" s="97" t="e">
        <f ca="true">+IF(AND(ISNUMBER(OFFSET('Water Data'!$E$6,0,10*ROW('Water Data'!E118))),'Data Summary'!BW124="Yes"),OFFSET('Water Data'!$E$6,0,10*ROW('Water Data'!E118)),NA())</f>
        <v>#N/A</v>
      </c>
      <c r="I124" s="97" t="e">
        <f ca="true">+IF(AND(ISNUMBER(OFFSET('Water Data'!$E$9,0,10*ROW('Water Data'!E118))),'Data Summary'!BX124="Yes"),OFFSET('Water Data'!$E$9,0,10*ROW('Water Data'!E118)),NA())</f>
        <v>#N/A</v>
      </c>
      <c r="J124" s="97" t="e">
        <f ca="true">+IF(AND(ISNUMBER(OFFSET('Water Data'!$F$4,0,10*ROW('Water Data'!F118))),'Data Summary'!BY124="Yes"),100-OFFSET('Water Data'!$F$4,0,10*ROW('Water Data'!F118)),NA())</f>
        <v>#N/A</v>
      </c>
      <c r="K124" s="97" t="e">
        <f ca="true">+IF(AND(ISNUMBER(OFFSET('Water Data'!$F$6,0,10*ROW('Water Data'!F118))),'Data Summary'!BZ124="Yes"),OFFSET('Water Data'!$F$6,0,10*ROW('Water Data'!F118)),NA())</f>
        <v>#N/A</v>
      </c>
      <c r="L124" s="97" t="e">
        <f ca="true">+IF(AND(ISNUMBER(OFFSET('Water Data'!$F$9,0,10*ROW('Water Data'!F118))),'Data Summary'!CA124="Yes"),OFFSET('Water Data'!$F$9,0,10*ROW('Water Data'!F118)),NA())</f>
        <v>#N/A</v>
      </c>
      <c r="M124" s="97" t="e">
        <f ca="true">+IF(AND(ISNUMBER(OFFSET('Water Data'!$G$4,0,10*ROW('Water Data'!G118))),'Data Summary'!CB124="Yes"),100-OFFSET('Water Data'!$G$4,0,10*ROW('Water Data'!G118)),NA())</f>
        <v>#N/A</v>
      </c>
      <c r="N124" s="97" t="e">
        <f ca="true">+IF(AND(ISNUMBER(OFFSET('Water Data'!$G$6,0,10*ROW('Water Data'!G118))),'Data Summary'!CC124="Yes"),OFFSET('Water Data'!$G$6,0,10*ROW('Water Data'!G118)),NA())</f>
        <v>#N/A</v>
      </c>
      <c r="O124" s="97" t="e">
        <f ca="true">+IF(AND(ISNUMBER(OFFSET('Water Data'!$G$9,0,10*ROW('Water Data'!G118))),'Data Summary'!CD124="Yes"),OFFSET('Water Data'!$G$9,0,10*ROW('Water Data'!G118)),NA())</f>
        <v>#N/A</v>
      </c>
      <c r="P124" s="97" t="e">
        <f ca="true">+IF(AND(ISNUMBER(OFFSET('Water Data'!$H$4,0,10*ROW('Water Data'!H118))),'Data Summary'!CE124="Yes"),100-OFFSET('Water Data'!$H$4,0,10*ROW('Water Data'!H118)),NA())</f>
        <v>#N/A</v>
      </c>
      <c r="Q124" s="97" t="e">
        <f ca="true">+IF(AND(ISNUMBER(OFFSET('Water Data'!$H$6,0,10*ROW('Water Data'!H118))),'Data Summary'!CF124="Yes"),OFFSET('Water Data'!$H$6,0,10*ROW('Water Data'!H118)),NA())</f>
        <v>#N/A</v>
      </c>
      <c r="R124" s="97" t="e">
        <f ca="true">+IF(AND(ISNUMBER(OFFSET('Water Data'!$H$9,0,10*ROW('Water Data'!H118))),'Data Summary'!CG124="Yes"),OFFSET('Water Data'!$H$9,0,10*ROW('Water Data'!H118)),NA())</f>
        <v>#N/A</v>
      </c>
      <c r="S124" s="97" t="e">
        <f ca="true">+IF(AND(ISNUMBER(OFFSET('Water Data'!$I$4,0,10*ROW('Water Data'!I118))),'Data Summary'!CH124="Yes"),100-OFFSET('Water Data'!$I$4,0,10*ROW('Water Data'!I118)),NA())</f>
        <v>#N/A</v>
      </c>
      <c r="T124" s="97" t="e">
        <f ca="true">+IF(AND(ISNUMBER(OFFSET('Water Data'!$I$6,0,10*ROW('Water Data'!I118))),'Data Summary'!CI124="Yes"),OFFSET('Water Data'!$I$6,0,10*ROW('Water Data'!I118)),NA())</f>
        <v>#N/A</v>
      </c>
      <c r="U124" s="97" t="e">
        <f ca="true">+IF(AND(ISNUMBER(OFFSET('Water Data'!$I$9,0,10*ROW('Water Data'!I118))),'Data Summary'!CJ124="Yes"),OFFSET('Water Data'!$I$9,0,10*ROW('Water Data'!I118)),NA())</f>
        <v>#N/A</v>
      </c>
      <c r="V124" s="98" t="e">
        <f ca="true">+IF(AND(ISNUMBER(OFFSET('Sanitation Data'!$D$4,0,10*ROW('Sanitation Data'!D118))),'Data Summary'!CK124="Yes"),100-OFFSET('Sanitation Data'!$D$4,0,10*ROW('Sanitation Data'!D118)),NA())</f>
        <v>#N/A</v>
      </c>
      <c r="W124" s="98" t="e">
        <f ca="true">+IF(AND(ISNUMBER(OFFSET('Sanitation Data'!$D$6,0,10*ROW('Sanitation Data'!D118))),'Data Summary'!CL124="Yes"),OFFSET('Sanitation Data'!$D$6,0,10*ROW('Sanitation Data'!D118)),NA())</f>
        <v>#N/A</v>
      </c>
      <c r="X124" s="98" t="e">
        <f ca="true">+IF(AND(ISNUMBER(OFFSET('Sanitation Data'!$D$10,0,10*ROW('Sanitation Data'!D118))),'Data Summary'!CM124="Yes"),OFFSET('Sanitation Data'!$D$10,0,10*ROW('Sanitation Data'!D118)),NA())</f>
        <v>#N/A</v>
      </c>
      <c r="Y124" s="98" t="e">
        <f ca="true">+IF(AND(ISNUMBER(OFFSET('Sanitation Data'!$D$11,0,10*ROW('Sanitation Data'!D118))),'Data Summary'!CN124="Yes"),OFFSET('Sanitation Data'!$D$11,0,10*ROW('Sanitation Data'!D118)),NA())</f>
        <v>#N/A</v>
      </c>
      <c r="Z124" s="98" t="e">
        <f ca="true">+IF(AND(ISNUMBER(OFFSET('Sanitation Data'!$D$12,0,10*ROW('Sanitation Data'!D118))),'Data Summary'!CO124="Yes"),OFFSET('Sanitation Data'!$D$12,0,10*ROW('Sanitation Data'!D118)),NA())</f>
        <v>#N/A</v>
      </c>
      <c r="AA124" s="98" t="e">
        <f ca="true">+IF(AND(ISNUMBER(OFFSET('Sanitation Data'!$E$4,0,10*ROW('Sanitation Data'!E118))),'Data Summary'!CP124="Yes"),100-OFFSET('Sanitation Data'!$E$4,0,10*ROW('Sanitation Data'!E118)),NA())</f>
        <v>#N/A</v>
      </c>
      <c r="AB124" s="98" t="e">
        <f ca="true">+IF(AND(ISNUMBER(OFFSET('Sanitation Data'!$E$6,0,10*ROW('Sanitation Data'!E118))),'Data Summary'!CQ124="Yes"),OFFSET('Sanitation Data'!$E$6,0,10*ROW('Sanitation Data'!E118)),NA())</f>
        <v>#N/A</v>
      </c>
      <c r="AC124" s="98" t="e">
        <f ca="true">+IF(AND(ISNUMBER(OFFSET('Sanitation Data'!$E$10,0,10*ROW('Sanitation Data'!E118))),'Data Summary'!CR124="Yes"),OFFSET('Sanitation Data'!$E$10,0,10*ROW('Sanitation Data'!E118)),NA())</f>
        <v>#N/A</v>
      </c>
      <c r="AD124" s="98" t="e">
        <f ca="true">+IF(AND(ISNUMBER(OFFSET('Sanitation Data'!$E$11,0,10*ROW('Sanitation Data'!E118))),'Data Summary'!CS124="Yes"),OFFSET('Sanitation Data'!$E$11,0,10*ROW('Sanitation Data'!E118)),NA())</f>
        <v>#N/A</v>
      </c>
      <c r="AE124" s="98" t="e">
        <f ca="true">+IF(AND(ISNUMBER(OFFSET('Sanitation Data'!$E$12,0,10*ROW('Sanitation Data'!E118))),'Data Summary'!CT124="Yes"),OFFSET('Sanitation Data'!$E$12,0,10*ROW('Sanitation Data'!E118)),NA())</f>
        <v>#N/A</v>
      </c>
      <c r="AF124" s="98" t="e">
        <f ca="true">+IF(AND(ISNUMBER(OFFSET('Sanitation Data'!$F$4,0,10*ROW('Sanitation Data'!F118))),'Data Summary'!CU124="Yes"),100-OFFSET('Sanitation Data'!$F$4,0,10*ROW('Sanitation Data'!F118)),NA())</f>
        <v>#N/A</v>
      </c>
      <c r="AG124" s="98" t="e">
        <f ca="true">+IF(AND(ISNUMBER(OFFSET('Sanitation Data'!$F$6,0,10*ROW('Sanitation Data'!F118))),'Data Summary'!CV124="Yes"),OFFSET('Sanitation Data'!$F$6,0,10*ROW('Sanitation Data'!F118)),NA())</f>
        <v>#N/A</v>
      </c>
      <c r="AH124" s="98" t="e">
        <f ca="true">+IF(AND(ISNUMBER(OFFSET('Sanitation Data'!$F$10,0,10*ROW('Sanitation Data'!F118))),'Data Summary'!CW124="Yes"),OFFSET('Sanitation Data'!$F$10,0,10*ROW('Sanitation Data'!F118)),NA())</f>
        <v>#N/A</v>
      </c>
      <c r="AI124" s="98" t="e">
        <f ca="true">+IF(AND(ISNUMBER(OFFSET('Sanitation Data'!$F$11,0,10*ROW('Sanitation Data'!F118))),'Data Summary'!CX124="Yes"),OFFSET('Sanitation Data'!$F$11,0,10*ROW('Sanitation Data'!F118)),NA())</f>
        <v>#N/A</v>
      </c>
      <c r="AJ124" s="98" t="e">
        <f ca="true">+IF(AND(ISNUMBER(OFFSET('Sanitation Data'!$F$12,0,10*ROW('Sanitation Data'!F118))),'Data Summary'!CY124="Yes"),OFFSET('Sanitation Data'!$F$12,0,10*ROW('Sanitation Data'!F118)),NA())</f>
        <v>#N/A</v>
      </c>
      <c r="AK124" s="98" t="e">
        <f ca="true">+IF(AND(ISNUMBER(OFFSET('Sanitation Data'!$G$4,0,10*ROW('Sanitation Data'!G118))),'Data Summary'!CZ124="Yes"),100-OFFSET('Sanitation Data'!$G$4,0,10*ROW('Sanitation Data'!G118)),NA())</f>
        <v>#N/A</v>
      </c>
      <c r="AL124" s="98" t="e">
        <f ca="true">+IF(AND(ISNUMBER(OFFSET('Sanitation Data'!$G$6,0,10*ROW('Sanitation Data'!G118))),'Data Summary'!DA124="Yes"),OFFSET('Sanitation Data'!$G$6,0,10*ROW('Sanitation Data'!G118)),NA())</f>
        <v>#N/A</v>
      </c>
      <c r="AM124" s="98" t="e">
        <f ca="true">+IF(AND(ISNUMBER(OFFSET('Sanitation Data'!$G$10,0,10*ROW('Sanitation Data'!G118))),'Data Summary'!DB124="Yes"),OFFSET('Sanitation Data'!$G$10,0,10*ROW('Sanitation Data'!G118)),NA())</f>
        <v>#N/A</v>
      </c>
      <c r="AN124" s="98" t="e">
        <f ca="true">+IF(AND(ISNUMBER(OFFSET('Sanitation Data'!$G$11,0,10*ROW('Sanitation Data'!G118))),'Data Summary'!DC124="Yes"),OFFSET('Sanitation Data'!$G$11,0,10*ROW('Sanitation Data'!G118)),NA())</f>
        <v>#N/A</v>
      </c>
      <c r="AO124" s="98" t="e">
        <f ca="true">+IF(AND(ISNUMBER(OFFSET('Sanitation Data'!$G$12,0,10*ROW('Sanitation Data'!G118))),'Data Summary'!DD124="Yes"),OFFSET('Sanitation Data'!$G$12,0,10*ROW('Sanitation Data'!G118)),NA())</f>
        <v>#N/A</v>
      </c>
      <c r="AP124" s="98" t="e">
        <f ca="true">+IF(AND(ISNUMBER(OFFSET('Sanitation Data'!$H$4,0,10*ROW('Sanitation Data'!H118))),'Data Summary'!DE124="Yes"),100-OFFSET('Sanitation Data'!$H$4,0,10*ROW('Sanitation Data'!H118)),NA())</f>
        <v>#N/A</v>
      </c>
      <c r="AQ124" s="98" t="e">
        <f ca="true">+IF(AND(ISNUMBER(OFFSET('Sanitation Data'!$H$6,0,10*ROW('Sanitation Data'!H118))),'Data Summary'!DF124="Yes"),OFFSET('Sanitation Data'!$H$6,0,10*ROW('Sanitation Data'!H118)),NA())</f>
        <v>#N/A</v>
      </c>
      <c r="AR124" s="98" t="e">
        <f ca="true">+IF(AND(ISNUMBER(OFFSET('Sanitation Data'!$H$10,0,10*ROW('Sanitation Data'!H118))),'Data Summary'!DG124="Yes"),OFFSET('Sanitation Data'!$H$10,0,10*ROW('Sanitation Data'!H118)),NA())</f>
        <v>#N/A</v>
      </c>
      <c r="AS124" s="98" t="e">
        <f ca="true">+IF(AND(ISNUMBER(OFFSET('Sanitation Data'!$H$11,0,10*ROW('Sanitation Data'!H118))),'Data Summary'!DH124="Yes"),OFFSET('Sanitation Data'!$H$11,0,10*ROW('Sanitation Data'!H118)),NA())</f>
        <v>#N/A</v>
      </c>
      <c r="AT124" s="98" t="e">
        <f ca="true">+IF(AND(ISNUMBER(OFFSET('Sanitation Data'!$H$12,0,10*ROW('Sanitation Data'!H118))),'Data Summary'!DI124="Yes"),OFFSET('Sanitation Data'!$H$12,0,10*ROW('Sanitation Data'!H118)),NA())</f>
        <v>#N/A</v>
      </c>
      <c r="AU124" s="98" t="e">
        <f ca="true">+IF(AND(ISNUMBER(OFFSET('Sanitation Data'!$I$4,0,10*ROW('Sanitation Data'!I118))),'Data Summary'!DJ124="Yes"),100-OFFSET('Sanitation Data'!$I$4,0,10*ROW('Sanitation Data'!I118)),NA())</f>
        <v>#N/A</v>
      </c>
      <c r="AV124" s="98" t="e">
        <f ca="true">+IF(AND(ISNUMBER(OFFSET('Sanitation Data'!$I$6,0,10*ROW('Sanitation Data'!I118))),'Data Summary'!DK124="Yes"),OFFSET('Sanitation Data'!$I$6,0,10*ROW('Sanitation Data'!I118)),NA())</f>
        <v>#N/A</v>
      </c>
      <c r="AW124" s="98" t="e">
        <f ca="true">+IF(AND(ISNUMBER(OFFSET('Sanitation Data'!$I$10,0,10*ROW('Sanitation Data'!I118))),'Data Summary'!DL124="Yes"),OFFSET('Sanitation Data'!$I$10,0,10*ROW('Sanitation Data'!I118)),NA())</f>
        <v>#N/A</v>
      </c>
      <c r="AX124" s="98" t="e">
        <f ca="true">+IF(AND(ISNUMBER(OFFSET('Sanitation Data'!$I$11,0,10*ROW('Sanitation Data'!I118))),'Data Summary'!DM124="Yes"),OFFSET('Sanitation Data'!$I$11,0,10*ROW('Sanitation Data'!I118)),NA())</f>
        <v>#N/A</v>
      </c>
      <c r="AY124" s="98" t="e">
        <f ca="true">+IF(AND(ISNUMBER(OFFSET('Sanitation Data'!$I$12,0,10*ROW('Sanitation Data'!I118))),'Data Summary'!DN124="Yes"),OFFSET('Sanitation Data'!$I$12,0,10*ROW('Sanitation Data'!I118)),NA())</f>
        <v>#N/A</v>
      </c>
      <c r="AZ124" s="99" t="e">
        <f ca="true">+IF(AND(ISNUMBER(OFFSET('Hygiene Data'!$D$5,0,10*ROW('Hygiene Data'!D118))),'Data Summary'!DO124="Yes"),OFFSET('Hygiene Data'!$D$5,0,10*ROW('Hygiene Data'!D118)),NA())</f>
        <v>#N/A</v>
      </c>
      <c r="BA124" s="99" t="e">
        <f ca="true">+IF(AND(ISNUMBER(OFFSET('Hygiene Data'!$D$7,0,10*ROW('Hygiene Data'!D118))),'Data Summary'!DP124="Yes"),OFFSET('Hygiene Data'!$D$7,0,10*ROW('Hygiene Data'!D118)),NA())</f>
        <v>#N/A</v>
      </c>
      <c r="BB124" s="99" t="e">
        <f ca="true">+IF(AND(ISNUMBER(OFFSET('Hygiene Data'!$D$9,0,10*ROW('Hygiene Data'!D118))),'Data Summary'!DQ124="Yes"),OFFSET('Hygiene Data'!$D$9,0,10*ROW('Hygiene Data'!D118)),NA())</f>
        <v>#N/A</v>
      </c>
      <c r="BC124" s="99" t="e">
        <f ca="true">+IF(AND(ISNUMBER(OFFSET('Hygiene Data'!$E$5,0,10*ROW('Hygiene Data'!E118))),'Data Summary'!DR124="Yes"),OFFSET('Hygiene Data'!$E$5,0,10*ROW('Hygiene Data'!E118)),NA())</f>
        <v>#N/A</v>
      </c>
      <c r="BD124" s="99" t="e">
        <f ca="true">+IF(AND(ISNUMBER(OFFSET('Hygiene Data'!$E$7,0,10*ROW('Hygiene Data'!E118))),'Data Summary'!DS124="Yes"),OFFSET('Hygiene Data'!$E$7,0,10*ROW('Hygiene Data'!E118)),NA())</f>
        <v>#N/A</v>
      </c>
      <c r="BE124" s="99" t="e">
        <f ca="true">+IF(AND(ISNUMBER(OFFSET('Hygiene Data'!$E$9,0,10*ROW('Hygiene Data'!E118))),'Data Summary'!DT124="Yes"),OFFSET('Hygiene Data'!$E$9,0,10*ROW('Hygiene Data'!E118)),NA())</f>
        <v>#N/A</v>
      </c>
      <c r="BF124" s="99" t="e">
        <f ca="true">+IF(AND(ISNUMBER(OFFSET('Hygiene Data'!$F$5,0,10*ROW('Hygiene Data'!F118))),'Data Summary'!DU124="Yes"),OFFSET('Hygiene Data'!$F$5,0,10*ROW('Hygiene Data'!F118)),NA())</f>
        <v>#N/A</v>
      </c>
      <c r="BG124" s="99" t="e">
        <f ca="true">+IF(AND(ISNUMBER(OFFSET('Hygiene Data'!$F$7,0,10*ROW('Hygiene Data'!F118))),'Data Summary'!DV124="Yes"),OFFSET('Hygiene Data'!$F$7,0,10*ROW('Hygiene Data'!F118)),NA())</f>
        <v>#N/A</v>
      </c>
      <c r="BH124" s="99" t="e">
        <f ca="true">+IF(AND(ISNUMBER(OFFSET('Hygiene Data'!$F$9,0,10*ROW('Hygiene Data'!F118))),'Data Summary'!DW124="Yes"),OFFSET('Hygiene Data'!$F$9,0,10*ROW('Hygiene Data'!F118)),NA())</f>
        <v>#N/A</v>
      </c>
      <c r="BI124" s="99" t="e">
        <f ca="true">+IF(AND(ISNUMBER(OFFSET('Hygiene Data'!$G$5,0,10*ROW('Hygiene Data'!G118))),'Data Summary'!DX124="Yes"),OFFSET('Hygiene Data'!$G$5,0,10*ROW('Hygiene Data'!G118)),NA())</f>
        <v>#N/A</v>
      </c>
      <c r="BJ124" s="99" t="e">
        <f ca="true">+IF(AND(ISNUMBER(OFFSET('Hygiene Data'!$G$7,0,10*ROW('Hygiene Data'!G118))),'Data Summary'!DY124="Yes"),OFFSET('Hygiene Data'!$G$7,0,10*ROW('Hygiene Data'!G118)),NA())</f>
        <v>#N/A</v>
      </c>
      <c r="BK124" s="99" t="e">
        <f ca="true">+IF(AND(ISNUMBER(OFFSET('Hygiene Data'!$G$9,0,10*ROW('Hygiene Data'!G118))),'Data Summary'!DZ124="Yes"),OFFSET('Hygiene Data'!$G$9,0,10*ROW('Hygiene Data'!G118)),NA())</f>
        <v>#N/A</v>
      </c>
      <c r="BL124" s="99" t="e">
        <f ca="true">+IF(AND(ISNUMBER(OFFSET('Hygiene Data'!$H$5,0,10*ROW('Hygiene Data'!H118))),'Data Summary'!EA124="Yes"),OFFSET('Hygiene Data'!$H$5,0,10*ROW('Hygiene Data'!H118)),NA())</f>
        <v>#N/A</v>
      </c>
      <c r="BM124" s="99" t="e">
        <f ca="true">+IF(AND(ISNUMBER(OFFSET('Hygiene Data'!$H$7,0,10*ROW('Hygiene Data'!H118))),'Data Summary'!EB124="Yes"),OFFSET('Hygiene Data'!$H$7,0,10*ROW('Hygiene Data'!H118)),NA())</f>
        <v>#N/A</v>
      </c>
      <c r="BN124" s="99" t="e">
        <f ca="true">+IF(AND(ISNUMBER(OFFSET('Hygiene Data'!$H$9,0,10*ROW('Hygiene Data'!H118))),'Data Summary'!EC124="Yes"),OFFSET('Hygiene Data'!$H$9,0,10*ROW('Hygiene Data'!H118)),NA())</f>
        <v>#N/A</v>
      </c>
      <c r="BO124" s="99" t="e">
        <f ca="true">+IF(AND(ISNUMBER(OFFSET('Hygiene Data'!$I$5,0,10*ROW('Hygiene Data'!I118))),'Data Summary'!ED124="Yes"),OFFSET('Hygiene Data'!$I$5,0,10*ROW('Hygiene Data'!I118)),NA())</f>
        <v>#N/A</v>
      </c>
      <c r="BP124" s="99" t="e">
        <f ca="true">+IF(AND(ISNUMBER(OFFSET('Hygiene Data'!$I$7,0,10*ROW('Hygiene Data'!I118))),'Data Summary'!EE124="Yes"),OFFSET('Hygiene Data'!$I$7,0,10*ROW('Hygiene Data'!I118)),NA())</f>
        <v>#N/A</v>
      </c>
      <c r="BQ124" s="99" t="e">
        <f ca="true">+IF(AND(ISNUMBER(OFFSET('Hygiene Data'!$I$9,0,10*ROW('Hygiene Data'!I118))),'Data Summary'!EF124="Yes"),OFFSET('Hygiene Data'!$I$9,0,10*ROW('Hygiene Data'!I118)),NA())</f>
        <v>#N/A</v>
      </c>
    </row>
    <row xmlns:x14ac="http://schemas.microsoft.com/office/spreadsheetml/2009/9/ac" r="125" x14ac:dyDescent="0.2">
      <c r="A125" s="363" t="e">
        <f ca="true">+RIGHT('Data Summary'!A125,LEN('Data Summary'!A125)-9)</f>
        <v>#VALUE!</v>
      </c>
      <c r="B125" s="38" t="str">
        <f ca="true">+IF(ISTEXT('Data Summary'!B125),'Data Summary'!B125,"")</f>
        <v/>
      </c>
      <c r="C125" s="361" t="e">
        <f ca="true">+VALUE('Data Summary'!C125)</f>
        <v>#VALUE!</v>
      </c>
      <c r="D125" s="97" t="e">
        <f ca="true">+IF(AND(ISNUMBER(OFFSET('Water Data'!$D$4,0,10*ROW('Water Data'!D119))),'Data Summary'!BS125="Yes"),100-OFFSET('Water Data'!$D$4,0,10*ROW('Water Data'!D119)),NA())</f>
        <v>#N/A</v>
      </c>
      <c r="E125" s="97" t="e">
        <f ca="true">+IF(AND(ISNUMBER(OFFSET('Water Data'!$D$6,0,10*ROW('Water Data'!D119))),'Data Summary'!BT125="Yes"),OFFSET('Water Data'!$D$6,0,10*ROW('Water Data'!D119)),NA())</f>
        <v>#N/A</v>
      </c>
      <c r="F125" s="97" t="e">
        <f ca="true">+IF(AND(ISNUMBER(OFFSET('Water Data'!$D$9,0,10*ROW('Water Data'!D119))),'Data Summary'!BU125="Yes"),OFFSET('Water Data'!$D$9,0,10*ROW('Water Data'!D119)),NA())</f>
        <v>#N/A</v>
      </c>
      <c r="G125" s="97" t="e">
        <f ca="true">+IF(AND(ISNUMBER(OFFSET('Water Data'!$E$4,0,10*ROW('Water Data'!E119))),'Data Summary'!BV125="Yes"),100-OFFSET('Water Data'!$E$4,0,10*ROW('Water Data'!E119)),NA())</f>
        <v>#N/A</v>
      </c>
      <c r="H125" s="97" t="e">
        <f ca="true">+IF(AND(ISNUMBER(OFFSET('Water Data'!$E$6,0,10*ROW('Water Data'!E119))),'Data Summary'!BW125="Yes"),OFFSET('Water Data'!$E$6,0,10*ROW('Water Data'!E119)),NA())</f>
        <v>#N/A</v>
      </c>
      <c r="I125" s="97" t="e">
        <f ca="true">+IF(AND(ISNUMBER(OFFSET('Water Data'!$E$9,0,10*ROW('Water Data'!E119))),'Data Summary'!BX125="Yes"),OFFSET('Water Data'!$E$9,0,10*ROW('Water Data'!E119)),NA())</f>
        <v>#N/A</v>
      </c>
      <c r="J125" s="97" t="e">
        <f ca="true">+IF(AND(ISNUMBER(OFFSET('Water Data'!$F$4,0,10*ROW('Water Data'!F119))),'Data Summary'!BY125="Yes"),100-OFFSET('Water Data'!$F$4,0,10*ROW('Water Data'!F119)),NA())</f>
        <v>#N/A</v>
      </c>
      <c r="K125" s="97" t="e">
        <f ca="true">+IF(AND(ISNUMBER(OFFSET('Water Data'!$F$6,0,10*ROW('Water Data'!F119))),'Data Summary'!BZ125="Yes"),OFFSET('Water Data'!$F$6,0,10*ROW('Water Data'!F119)),NA())</f>
        <v>#N/A</v>
      </c>
      <c r="L125" s="97" t="e">
        <f ca="true">+IF(AND(ISNUMBER(OFFSET('Water Data'!$F$9,0,10*ROW('Water Data'!F119))),'Data Summary'!CA125="Yes"),OFFSET('Water Data'!$F$9,0,10*ROW('Water Data'!F119)),NA())</f>
        <v>#N/A</v>
      </c>
      <c r="M125" s="97" t="e">
        <f ca="true">+IF(AND(ISNUMBER(OFFSET('Water Data'!$G$4,0,10*ROW('Water Data'!G119))),'Data Summary'!CB125="Yes"),100-OFFSET('Water Data'!$G$4,0,10*ROW('Water Data'!G119)),NA())</f>
        <v>#N/A</v>
      </c>
      <c r="N125" s="97" t="e">
        <f ca="true">+IF(AND(ISNUMBER(OFFSET('Water Data'!$G$6,0,10*ROW('Water Data'!G119))),'Data Summary'!CC125="Yes"),OFFSET('Water Data'!$G$6,0,10*ROW('Water Data'!G119)),NA())</f>
        <v>#N/A</v>
      </c>
      <c r="O125" s="97" t="e">
        <f ca="true">+IF(AND(ISNUMBER(OFFSET('Water Data'!$G$9,0,10*ROW('Water Data'!G119))),'Data Summary'!CD125="Yes"),OFFSET('Water Data'!$G$9,0,10*ROW('Water Data'!G119)),NA())</f>
        <v>#N/A</v>
      </c>
      <c r="P125" s="97" t="e">
        <f ca="true">+IF(AND(ISNUMBER(OFFSET('Water Data'!$H$4,0,10*ROW('Water Data'!H119))),'Data Summary'!CE125="Yes"),100-OFFSET('Water Data'!$H$4,0,10*ROW('Water Data'!H119)),NA())</f>
        <v>#N/A</v>
      </c>
      <c r="Q125" s="97" t="e">
        <f ca="true">+IF(AND(ISNUMBER(OFFSET('Water Data'!$H$6,0,10*ROW('Water Data'!H119))),'Data Summary'!CF125="Yes"),OFFSET('Water Data'!$H$6,0,10*ROW('Water Data'!H119)),NA())</f>
        <v>#N/A</v>
      </c>
      <c r="R125" s="97" t="e">
        <f ca="true">+IF(AND(ISNUMBER(OFFSET('Water Data'!$H$9,0,10*ROW('Water Data'!H119))),'Data Summary'!CG125="Yes"),OFFSET('Water Data'!$H$9,0,10*ROW('Water Data'!H119)),NA())</f>
        <v>#N/A</v>
      </c>
      <c r="S125" s="97" t="e">
        <f ca="true">+IF(AND(ISNUMBER(OFFSET('Water Data'!$I$4,0,10*ROW('Water Data'!I119))),'Data Summary'!CH125="Yes"),100-OFFSET('Water Data'!$I$4,0,10*ROW('Water Data'!I119)),NA())</f>
        <v>#N/A</v>
      </c>
      <c r="T125" s="97" t="e">
        <f ca="true">+IF(AND(ISNUMBER(OFFSET('Water Data'!$I$6,0,10*ROW('Water Data'!I119))),'Data Summary'!CI125="Yes"),OFFSET('Water Data'!$I$6,0,10*ROW('Water Data'!I119)),NA())</f>
        <v>#N/A</v>
      </c>
      <c r="U125" s="97" t="e">
        <f ca="true">+IF(AND(ISNUMBER(OFFSET('Water Data'!$I$9,0,10*ROW('Water Data'!I119))),'Data Summary'!CJ125="Yes"),OFFSET('Water Data'!$I$9,0,10*ROW('Water Data'!I119)),NA())</f>
        <v>#N/A</v>
      </c>
      <c r="V125" s="98" t="e">
        <f ca="true">+IF(AND(ISNUMBER(OFFSET('Sanitation Data'!$D$4,0,10*ROW('Sanitation Data'!D119))),'Data Summary'!CK125="Yes"),100-OFFSET('Sanitation Data'!$D$4,0,10*ROW('Sanitation Data'!D119)),NA())</f>
        <v>#N/A</v>
      </c>
      <c r="W125" s="98" t="e">
        <f ca="true">+IF(AND(ISNUMBER(OFFSET('Sanitation Data'!$D$6,0,10*ROW('Sanitation Data'!D119))),'Data Summary'!CL125="Yes"),OFFSET('Sanitation Data'!$D$6,0,10*ROW('Sanitation Data'!D119)),NA())</f>
        <v>#N/A</v>
      </c>
      <c r="X125" s="98" t="e">
        <f ca="true">+IF(AND(ISNUMBER(OFFSET('Sanitation Data'!$D$10,0,10*ROW('Sanitation Data'!D119))),'Data Summary'!CM125="Yes"),OFFSET('Sanitation Data'!$D$10,0,10*ROW('Sanitation Data'!D119)),NA())</f>
        <v>#N/A</v>
      </c>
      <c r="Y125" s="98" t="e">
        <f ca="true">+IF(AND(ISNUMBER(OFFSET('Sanitation Data'!$D$11,0,10*ROW('Sanitation Data'!D119))),'Data Summary'!CN125="Yes"),OFFSET('Sanitation Data'!$D$11,0,10*ROW('Sanitation Data'!D119)),NA())</f>
        <v>#N/A</v>
      </c>
      <c r="Z125" s="98" t="e">
        <f ca="true">+IF(AND(ISNUMBER(OFFSET('Sanitation Data'!$D$12,0,10*ROW('Sanitation Data'!D119))),'Data Summary'!CO125="Yes"),OFFSET('Sanitation Data'!$D$12,0,10*ROW('Sanitation Data'!D119)),NA())</f>
        <v>#N/A</v>
      </c>
      <c r="AA125" s="98" t="e">
        <f ca="true">+IF(AND(ISNUMBER(OFFSET('Sanitation Data'!$E$4,0,10*ROW('Sanitation Data'!E119))),'Data Summary'!CP125="Yes"),100-OFFSET('Sanitation Data'!$E$4,0,10*ROW('Sanitation Data'!E119)),NA())</f>
        <v>#N/A</v>
      </c>
      <c r="AB125" s="98" t="e">
        <f ca="true">+IF(AND(ISNUMBER(OFFSET('Sanitation Data'!$E$6,0,10*ROW('Sanitation Data'!E119))),'Data Summary'!CQ125="Yes"),OFFSET('Sanitation Data'!$E$6,0,10*ROW('Sanitation Data'!E119)),NA())</f>
        <v>#N/A</v>
      </c>
      <c r="AC125" s="98" t="e">
        <f ca="true">+IF(AND(ISNUMBER(OFFSET('Sanitation Data'!$E$10,0,10*ROW('Sanitation Data'!E119))),'Data Summary'!CR125="Yes"),OFFSET('Sanitation Data'!$E$10,0,10*ROW('Sanitation Data'!E119)),NA())</f>
        <v>#N/A</v>
      </c>
      <c r="AD125" s="98" t="e">
        <f ca="true">+IF(AND(ISNUMBER(OFFSET('Sanitation Data'!$E$11,0,10*ROW('Sanitation Data'!E119))),'Data Summary'!CS125="Yes"),OFFSET('Sanitation Data'!$E$11,0,10*ROW('Sanitation Data'!E119)),NA())</f>
        <v>#N/A</v>
      </c>
      <c r="AE125" s="98" t="e">
        <f ca="true">+IF(AND(ISNUMBER(OFFSET('Sanitation Data'!$E$12,0,10*ROW('Sanitation Data'!E119))),'Data Summary'!CT125="Yes"),OFFSET('Sanitation Data'!$E$12,0,10*ROW('Sanitation Data'!E119)),NA())</f>
        <v>#N/A</v>
      </c>
      <c r="AF125" s="98" t="e">
        <f ca="true">+IF(AND(ISNUMBER(OFFSET('Sanitation Data'!$F$4,0,10*ROW('Sanitation Data'!F119))),'Data Summary'!CU125="Yes"),100-OFFSET('Sanitation Data'!$F$4,0,10*ROW('Sanitation Data'!F119)),NA())</f>
        <v>#N/A</v>
      </c>
      <c r="AG125" s="98" t="e">
        <f ca="true">+IF(AND(ISNUMBER(OFFSET('Sanitation Data'!$F$6,0,10*ROW('Sanitation Data'!F119))),'Data Summary'!CV125="Yes"),OFFSET('Sanitation Data'!$F$6,0,10*ROW('Sanitation Data'!F119)),NA())</f>
        <v>#N/A</v>
      </c>
      <c r="AH125" s="98" t="e">
        <f ca="true">+IF(AND(ISNUMBER(OFFSET('Sanitation Data'!$F$10,0,10*ROW('Sanitation Data'!F119))),'Data Summary'!CW125="Yes"),OFFSET('Sanitation Data'!$F$10,0,10*ROW('Sanitation Data'!F119)),NA())</f>
        <v>#N/A</v>
      </c>
      <c r="AI125" s="98" t="e">
        <f ca="true">+IF(AND(ISNUMBER(OFFSET('Sanitation Data'!$F$11,0,10*ROW('Sanitation Data'!F119))),'Data Summary'!CX125="Yes"),OFFSET('Sanitation Data'!$F$11,0,10*ROW('Sanitation Data'!F119)),NA())</f>
        <v>#N/A</v>
      </c>
      <c r="AJ125" s="98" t="e">
        <f ca="true">+IF(AND(ISNUMBER(OFFSET('Sanitation Data'!$F$12,0,10*ROW('Sanitation Data'!F119))),'Data Summary'!CY125="Yes"),OFFSET('Sanitation Data'!$F$12,0,10*ROW('Sanitation Data'!F119)),NA())</f>
        <v>#N/A</v>
      </c>
      <c r="AK125" s="98" t="e">
        <f ca="true">+IF(AND(ISNUMBER(OFFSET('Sanitation Data'!$G$4,0,10*ROW('Sanitation Data'!G119))),'Data Summary'!CZ125="Yes"),100-OFFSET('Sanitation Data'!$G$4,0,10*ROW('Sanitation Data'!G119)),NA())</f>
        <v>#N/A</v>
      </c>
      <c r="AL125" s="98" t="e">
        <f ca="true">+IF(AND(ISNUMBER(OFFSET('Sanitation Data'!$G$6,0,10*ROW('Sanitation Data'!G119))),'Data Summary'!DA125="Yes"),OFFSET('Sanitation Data'!$G$6,0,10*ROW('Sanitation Data'!G119)),NA())</f>
        <v>#N/A</v>
      </c>
      <c r="AM125" s="98" t="e">
        <f ca="true">+IF(AND(ISNUMBER(OFFSET('Sanitation Data'!$G$10,0,10*ROW('Sanitation Data'!G119))),'Data Summary'!DB125="Yes"),OFFSET('Sanitation Data'!$G$10,0,10*ROW('Sanitation Data'!G119)),NA())</f>
        <v>#N/A</v>
      </c>
      <c r="AN125" s="98" t="e">
        <f ca="true">+IF(AND(ISNUMBER(OFFSET('Sanitation Data'!$G$11,0,10*ROW('Sanitation Data'!G119))),'Data Summary'!DC125="Yes"),OFFSET('Sanitation Data'!$G$11,0,10*ROW('Sanitation Data'!G119)),NA())</f>
        <v>#N/A</v>
      </c>
      <c r="AO125" s="98" t="e">
        <f ca="true">+IF(AND(ISNUMBER(OFFSET('Sanitation Data'!$G$12,0,10*ROW('Sanitation Data'!G119))),'Data Summary'!DD125="Yes"),OFFSET('Sanitation Data'!$G$12,0,10*ROW('Sanitation Data'!G119)),NA())</f>
        <v>#N/A</v>
      </c>
      <c r="AP125" s="98" t="e">
        <f ca="true">+IF(AND(ISNUMBER(OFFSET('Sanitation Data'!$H$4,0,10*ROW('Sanitation Data'!H119))),'Data Summary'!DE125="Yes"),100-OFFSET('Sanitation Data'!$H$4,0,10*ROW('Sanitation Data'!H119)),NA())</f>
        <v>#N/A</v>
      </c>
      <c r="AQ125" s="98" t="e">
        <f ca="true">+IF(AND(ISNUMBER(OFFSET('Sanitation Data'!$H$6,0,10*ROW('Sanitation Data'!H119))),'Data Summary'!DF125="Yes"),OFFSET('Sanitation Data'!$H$6,0,10*ROW('Sanitation Data'!H119)),NA())</f>
        <v>#N/A</v>
      </c>
      <c r="AR125" s="98" t="e">
        <f ca="true">+IF(AND(ISNUMBER(OFFSET('Sanitation Data'!$H$10,0,10*ROW('Sanitation Data'!H119))),'Data Summary'!DG125="Yes"),OFFSET('Sanitation Data'!$H$10,0,10*ROW('Sanitation Data'!H119)),NA())</f>
        <v>#N/A</v>
      </c>
      <c r="AS125" s="98" t="e">
        <f ca="true">+IF(AND(ISNUMBER(OFFSET('Sanitation Data'!$H$11,0,10*ROW('Sanitation Data'!H119))),'Data Summary'!DH125="Yes"),OFFSET('Sanitation Data'!$H$11,0,10*ROW('Sanitation Data'!H119)),NA())</f>
        <v>#N/A</v>
      </c>
      <c r="AT125" s="98" t="e">
        <f ca="true">+IF(AND(ISNUMBER(OFFSET('Sanitation Data'!$H$12,0,10*ROW('Sanitation Data'!H119))),'Data Summary'!DI125="Yes"),OFFSET('Sanitation Data'!$H$12,0,10*ROW('Sanitation Data'!H119)),NA())</f>
        <v>#N/A</v>
      </c>
      <c r="AU125" s="98" t="e">
        <f ca="true">+IF(AND(ISNUMBER(OFFSET('Sanitation Data'!$I$4,0,10*ROW('Sanitation Data'!I119))),'Data Summary'!DJ125="Yes"),100-OFFSET('Sanitation Data'!$I$4,0,10*ROW('Sanitation Data'!I119)),NA())</f>
        <v>#N/A</v>
      </c>
      <c r="AV125" s="98" t="e">
        <f ca="true">+IF(AND(ISNUMBER(OFFSET('Sanitation Data'!$I$6,0,10*ROW('Sanitation Data'!I119))),'Data Summary'!DK125="Yes"),OFFSET('Sanitation Data'!$I$6,0,10*ROW('Sanitation Data'!I119)),NA())</f>
        <v>#N/A</v>
      </c>
      <c r="AW125" s="98" t="e">
        <f ca="true">+IF(AND(ISNUMBER(OFFSET('Sanitation Data'!$I$10,0,10*ROW('Sanitation Data'!I119))),'Data Summary'!DL125="Yes"),OFFSET('Sanitation Data'!$I$10,0,10*ROW('Sanitation Data'!I119)),NA())</f>
        <v>#N/A</v>
      </c>
      <c r="AX125" s="98" t="e">
        <f ca="true">+IF(AND(ISNUMBER(OFFSET('Sanitation Data'!$I$11,0,10*ROW('Sanitation Data'!I119))),'Data Summary'!DM125="Yes"),OFFSET('Sanitation Data'!$I$11,0,10*ROW('Sanitation Data'!I119)),NA())</f>
        <v>#N/A</v>
      </c>
      <c r="AY125" s="98" t="e">
        <f ca="true">+IF(AND(ISNUMBER(OFFSET('Sanitation Data'!$I$12,0,10*ROW('Sanitation Data'!I119))),'Data Summary'!DN125="Yes"),OFFSET('Sanitation Data'!$I$12,0,10*ROW('Sanitation Data'!I119)),NA())</f>
        <v>#N/A</v>
      </c>
      <c r="AZ125" s="99" t="e">
        <f ca="true">+IF(AND(ISNUMBER(OFFSET('Hygiene Data'!$D$5,0,10*ROW('Hygiene Data'!D119))),'Data Summary'!DO125="Yes"),OFFSET('Hygiene Data'!$D$5,0,10*ROW('Hygiene Data'!D119)),NA())</f>
        <v>#N/A</v>
      </c>
      <c r="BA125" s="99" t="e">
        <f ca="true">+IF(AND(ISNUMBER(OFFSET('Hygiene Data'!$D$7,0,10*ROW('Hygiene Data'!D119))),'Data Summary'!DP125="Yes"),OFFSET('Hygiene Data'!$D$7,0,10*ROW('Hygiene Data'!D119)),NA())</f>
        <v>#N/A</v>
      </c>
      <c r="BB125" s="99" t="e">
        <f ca="true">+IF(AND(ISNUMBER(OFFSET('Hygiene Data'!$D$9,0,10*ROW('Hygiene Data'!D119))),'Data Summary'!DQ125="Yes"),OFFSET('Hygiene Data'!$D$9,0,10*ROW('Hygiene Data'!D119)),NA())</f>
        <v>#N/A</v>
      </c>
      <c r="BC125" s="99" t="e">
        <f ca="true">+IF(AND(ISNUMBER(OFFSET('Hygiene Data'!$E$5,0,10*ROW('Hygiene Data'!E119))),'Data Summary'!DR125="Yes"),OFFSET('Hygiene Data'!$E$5,0,10*ROW('Hygiene Data'!E119)),NA())</f>
        <v>#N/A</v>
      </c>
      <c r="BD125" s="99" t="e">
        <f ca="true">+IF(AND(ISNUMBER(OFFSET('Hygiene Data'!$E$7,0,10*ROW('Hygiene Data'!E119))),'Data Summary'!DS125="Yes"),OFFSET('Hygiene Data'!$E$7,0,10*ROW('Hygiene Data'!E119)),NA())</f>
        <v>#N/A</v>
      </c>
      <c r="BE125" s="99" t="e">
        <f ca="true">+IF(AND(ISNUMBER(OFFSET('Hygiene Data'!$E$9,0,10*ROW('Hygiene Data'!E119))),'Data Summary'!DT125="Yes"),OFFSET('Hygiene Data'!$E$9,0,10*ROW('Hygiene Data'!E119)),NA())</f>
        <v>#N/A</v>
      </c>
      <c r="BF125" s="99" t="e">
        <f ca="true">+IF(AND(ISNUMBER(OFFSET('Hygiene Data'!$F$5,0,10*ROW('Hygiene Data'!F119))),'Data Summary'!DU125="Yes"),OFFSET('Hygiene Data'!$F$5,0,10*ROW('Hygiene Data'!F119)),NA())</f>
        <v>#N/A</v>
      </c>
      <c r="BG125" s="99" t="e">
        <f ca="true">+IF(AND(ISNUMBER(OFFSET('Hygiene Data'!$F$7,0,10*ROW('Hygiene Data'!F119))),'Data Summary'!DV125="Yes"),OFFSET('Hygiene Data'!$F$7,0,10*ROW('Hygiene Data'!F119)),NA())</f>
        <v>#N/A</v>
      </c>
      <c r="BH125" s="99" t="e">
        <f ca="true">+IF(AND(ISNUMBER(OFFSET('Hygiene Data'!$F$9,0,10*ROW('Hygiene Data'!F119))),'Data Summary'!DW125="Yes"),OFFSET('Hygiene Data'!$F$9,0,10*ROW('Hygiene Data'!F119)),NA())</f>
        <v>#N/A</v>
      </c>
      <c r="BI125" s="99" t="e">
        <f ca="true">+IF(AND(ISNUMBER(OFFSET('Hygiene Data'!$G$5,0,10*ROW('Hygiene Data'!G119))),'Data Summary'!DX125="Yes"),OFFSET('Hygiene Data'!$G$5,0,10*ROW('Hygiene Data'!G119)),NA())</f>
        <v>#N/A</v>
      </c>
      <c r="BJ125" s="99" t="e">
        <f ca="true">+IF(AND(ISNUMBER(OFFSET('Hygiene Data'!$G$7,0,10*ROW('Hygiene Data'!G119))),'Data Summary'!DY125="Yes"),OFFSET('Hygiene Data'!$G$7,0,10*ROW('Hygiene Data'!G119)),NA())</f>
        <v>#N/A</v>
      </c>
      <c r="BK125" s="99" t="e">
        <f ca="true">+IF(AND(ISNUMBER(OFFSET('Hygiene Data'!$G$9,0,10*ROW('Hygiene Data'!G119))),'Data Summary'!DZ125="Yes"),OFFSET('Hygiene Data'!$G$9,0,10*ROW('Hygiene Data'!G119)),NA())</f>
        <v>#N/A</v>
      </c>
      <c r="BL125" s="99" t="e">
        <f ca="true">+IF(AND(ISNUMBER(OFFSET('Hygiene Data'!$H$5,0,10*ROW('Hygiene Data'!H119))),'Data Summary'!EA125="Yes"),OFFSET('Hygiene Data'!$H$5,0,10*ROW('Hygiene Data'!H119)),NA())</f>
        <v>#N/A</v>
      </c>
      <c r="BM125" s="99" t="e">
        <f ca="true">+IF(AND(ISNUMBER(OFFSET('Hygiene Data'!$H$7,0,10*ROW('Hygiene Data'!H119))),'Data Summary'!EB125="Yes"),OFFSET('Hygiene Data'!$H$7,0,10*ROW('Hygiene Data'!H119)),NA())</f>
        <v>#N/A</v>
      </c>
      <c r="BN125" s="99" t="e">
        <f ca="true">+IF(AND(ISNUMBER(OFFSET('Hygiene Data'!$H$9,0,10*ROW('Hygiene Data'!H119))),'Data Summary'!EC125="Yes"),OFFSET('Hygiene Data'!$H$9,0,10*ROW('Hygiene Data'!H119)),NA())</f>
        <v>#N/A</v>
      </c>
      <c r="BO125" s="99" t="e">
        <f ca="true">+IF(AND(ISNUMBER(OFFSET('Hygiene Data'!$I$5,0,10*ROW('Hygiene Data'!I119))),'Data Summary'!ED125="Yes"),OFFSET('Hygiene Data'!$I$5,0,10*ROW('Hygiene Data'!I119)),NA())</f>
        <v>#N/A</v>
      </c>
      <c r="BP125" s="99" t="e">
        <f ca="true">+IF(AND(ISNUMBER(OFFSET('Hygiene Data'!$I$7,0,10*ROW('Hygiene Data'!I119))),'Data Summary'!EE125="Yes"),OFFSET('Hygiene Data'!$I$7,0,10*ROW('Hygiene Data'!I119)),NA())</f>
        <v>#N/A</v>
      </c>
      <c r="BQ125" s="99" t="e">
        <f ca="true">+IF(AND(ISNUMBER(OFFSET('Hygiene Data'!$I$9,0,10*ROW('Hygiene Data'!I119))),'Data Summary'!EF125="Yes"),OFFSET('Hygiene Data'!$I$9,0,10*ROW('Hygiene Data'!I119)),NA())</f>
        <v>#N/A</v>
      </c>
    </row>
    <row xmlns:x14ac="http://schemas.microsoft.com/office/spreadsheetml/2009/9/ac" r="126" x14ac:dyDescent="0.2">
      <c r="A126" s="363" t="e">
        <f ca="true">+RIGHT('Data Summary'!A126,LEN('Data Summary'!A126)-9)</f>
        <v>#VALUE!</v>
      </c>
      <c r="B126" s="38" t="str">
        <f ca="true">+IF(ISTEXT('Data Summary'!B126),'Data Summary'!B126,"")</f>
        <v/>
      </c>
      <c r="C126" s="361" t="e">
        <f ca="true">+VALUE('Data Summary'!C126)</f>
        <v>#VALUE!</v>
      </c>
      <c r="D126" s="97" t="e">
        <f ca="true">+IF(AND(ISNUMBER(OFFSET('Water Data'!$D$4,0,10*ROW('Water Data'!D120))),'Data Summary'!BS126="Yes"),100-OFFSET('Water Data'!$D$4,0,10*ROW('Water Data'!D120)),NA())</f>
        <v>#N/A</v>
      </c>
      <c r="E126" s="97" t="e">
        <f ca="true">+IF(AND(ISNUMBER(OFFSET('Water Data'!$D$6,0,10*ROW('Water Data'!D120))),'Data Summary'!BT126="Yes"),OFFSET('Water Data'!$D$6,0,10*ROW('Water Data'!D120)),NA())</f>
        <v>#N/A</v>
      </c>
      <c r="F126" s="97" t="e">
        <f ca="true">+IF(AND(ISNUMBER(OFFSET('Water Data'!$D$9,0,10*ROW('Water Data'!D120))),'Data Summary'!BU126="Yes"),OFFSET('Water Data'!$D$9,0,10*ROW('Water Data'!D120)),NA())</f>
        <v>#N/A</v>
      </c>
      <c r="G126" s="97" t="e">
        <f ca="true">+IF(AND(ISNUMBER(OFFSET('Water Data'!$E$4,0,10*ROW('Water Data'!E120))),'Data Summary'!BV126="Yes"),100-OFFSET('Water Data'!$E$4,0,10*ROW('Water Data'!E120)),NA())</f>
        <v>#N/A</v>
      </c>
      <c r="H126" s="97" t="e">
        <f ca="true">+IF(AND(ISNUMBER(OFFSET('Water Data'!$E$6,0,10*ROW('Water Data'!E120))),'Data Summary'!BW126="Yes"),OFFSET('Water Data'!$E$6,0,10*ROW('Water Data'!E120)),NA())</f>
        <v>#N/A</v>
      </c>
      <c r="I126" s="97" t="e">
        <f ca="true">+IF(AND(ISNUMBER(OFFSET('Water Data'!$E$9,0,10*ROW('Water Data'!E120))),'Data Summary'!BX126="Yes"),OFFSET('Water Data'!$E$9,0,10*ROW('Water Data'!E120)),NA())</f>
        <v>#N/A</v>
      </c>
      <c r="J126" s="97" t="e">
        <f ca="true">+IF(AND(ISNUMBER(OFFSET('Water Data'!$F$4,0,10*ROW('Water Data'!F120))),'Data Summary'!BY126="Yes"),100-OFFSET('Water Data'!$F$4,0,10*ROW('Water Data'!F120)),NA())</f>
        <v>#N/A</v>
      </c>
      <c r="K126" s="97" t="e">
        <f ca="true">+IF(AND(ISNUMBER(OFFSET('Water Data'!$F$6,0,10*ROW('Water Data'!F120))),'Data Summary'!BZ126="Yes"),OFFSET('Water Data'!$F$6,0,10*ROW('Water Data'!F120)),NA())</f>
        <v>#N/A</v>
      </c>
      <c r="L126" s="97" t="e">
        <f ca="true">+IF(AND(ISNUMBER(OFFSET('Water Data'!$F$9,0,10*ROW('Water Data'!F120))),'Data Summary'!CA126="Yes"),OFFSET('Water Data'!$F$9,0,10*ROW('Water Data'!F120)),NA())</f>
        <v>#N/A</v>
      </c>
      <c r="M126" s="97" t="e">
        <f ca="true">+IF(AND(ISNUMBER(OFFSET('Water Data'!$G$4,0,10*ROW('Water Data'!G120))),'Data Summary'!CB126="Yes"),100-OFFSET('Water Data'!$G$4,0,10*ROW('Water Data'!G120)),NA())</f>
        <v>#N/A</v>
      </c>
      <c r="N126" s="97" t="e">
        <f ca="true">+IF(AND(ISNUMBER(OFFSET('Water Data'!$G$6,0,10*ROW('Water Data'!G120))),'Data Summary'!CC126="Yes"),OFFSET('Water Data'!$G$6,0,10*ROW('Water Data'!G120)),NA())</f>
        <v>#N/A</v>
      </c>
      <c r="O126" s="97" t="e">
        <f ca="true">+IF(AND(ISNUMBER(OFFSET('Water Data'!$G$9,0,10*ROW('Water Data'!G120))),'Data Summary'!CD126="Yes"),OFFSET('Water Data'!$G$9,0,10*ROW('Water Data'!G120)),NA())</f>
        <v>#N/A</v>
      </c>
      <c r="P126" s="97" t="e">
        <f ca="true">+IF(AND(ISNUMBER(OFFSET('Water Data'!$H$4,0,10*ROW('Water Data'!H120))),'Data Summary'!CE126="Yes"),100-OFFSET('Water Data'!$H$4,0,10*ROW('Water Data'!H120)),NA())</f>
        <v>#N/A</v>
      </c>
      <c r="Q126" s="97" t="e">
        <f ca="true">+IF(AND(ISNUMBER(OFFSET('Water Data'!$H$6,0,10*ROW('Water Data'!H120))),'Data Summary'!CF126="Yes"),OFFSET('Water Data'!$H$6,0,10*ROW('Water Data'!H120)),NA())</f>
        <v>#N/A</v>
      </c>
      <c r="R126" s="97" t="e">
        <f ca="true">+IF(AND(ISNUMBER(OFFSET('Water Data'!$H$9,0,10*ROW('Water Data'!H120))),'Data Summary'!CG126="Yes"),OFFSET('Water Data'!$H$9,0,10*ROW('Water Data'!H120)),NA())</f>
        <v>#N/A</v>
      </c>
      <c r="S126" s="97" t="e">
        <f ca="true">+IF(AND(ISNUMBER(OFFSET('Water Data'!$I$4,0,10*ROW('Water Data'!I120))),'Data Summary'!CH126="Yes"),100-OFFSET('Water Data'!$I$4,0,10*ROW('Water Data'!I120)),NA())</f>
        <v>#N/A</v>
      </c>
      <c r="T126" s="97" t="e">
        <f ca="true">+IF(AND(ISNUMBER(OFFSET('Water Data'!$I$6,0,10*ROW('Water Data'!I120))),'Data Summary'!CI126="Yes"),OFFSET('Water Data'!$I$6,0,10*ROW('Water Data'!I120)),NA())</f>
        <v>#N/A</v>
      </c>
      <c r="U126" s="97" t="e">
        <f ca="true">+IF(AND(ISNUMBER(OFFSET('Water Data'!$I$9,0,10*ROW('Water Data'!I120))),'Data Summary'!CJ126="Yes"),OFFSET('Water Data'!$I$9,0,10*ROW('Water Data'!I120)),NA())</f>
        <v>#N/A</v>
      </c>
      <c r="V126" s="98" t="e">
        <f ca="true">+IF(AND(ISNUMBER(OFFSET('Sanitation Data'!$D$4,0,10*ROW('Sanitation Data'!D120))),'Data Summary'!CK126="Yes"),100-OFFSET('Sanitation Data'!$D$4,0,10*ROW('Sanitation Data'!D120)),NA())</f>
        <v>#N/A</v>
      </c>
      <c r="W126" s="98" t="e">
        <f ca="true">+IF(AND(ISNUMBER(OFFSET('Sanitation Data'!$D$6,0,10*ROW('Sanitation Data'!D120))),'Data Summary'!CL126="Yes"),OFFSET('Sanitation Data'!$D$6,0,10*ROW('Sanitation Data'!D120)),NA())</f>
        <v>#N/A</v>
      </c>
      <c r="X126" s="98" t="e">
        <f ca="true">+IF(AND(ISNUMBER(OFFSET('Sanitation Data'!$D$10,0,10*ROW('Sanitation Data'!D120))),'Data Summary'!CM126="Yes"),OFFSET('Sanitation Data'!$D$10,0,10*ROW('Sanitation Data'!D120)),NA())</f>
        <v>#N/A</v>
      </c>
      <c r="Y126" s="98" t="e">
        <f ca="true">+IF(AND(ISNUMBER(OFFSET('Sanitation Data'!$D$11,0,10*ROW('Sanitation Data'!D120))),'Data Summary'!CN126="Yes"),OFFSET('Sanitation Data'!$D$11,0,10*ROW('Sanitation Data'!D120)),NA())</f>
        <v>#N/A</v>
      </c>
      <c r="Z126" s="98" t="e">
        <f ca="true">+IF(AND(ISNUMBER(OFFSET('Sanitation Data'!$D$12,0,10*ROW('Sanitation Data'!D120))),'Data Summary'!CO126="Yes"),OFFSET('Sanitation Data'!$D$12,0,10*ROW('Sanitation Data'!D120)),NA())</f>
        <v>#N/A</v>
      </c>
      <c r="AA126" s="98" t="e">
        <f ca="true">+IF(AND(ISNUMBER(OFFSET('Sanitation Data'!$E$4,0,10*ROW('Sanitation Data'!E120))),'Data Summary'!CP126="Yes"),100-OFFSET('Sanitation Data'!$E$4,0,10*ROW('Sanitation Data'!E120)),NA())</f>
        <v>#N/A</v>
      </c>
      <c r="AB126" s="98" t="e">
        <f ca="true">+IF(AND(ISNUMBER(OFFSET('Sanitation Data'!$E$6,0,10*ROW('Sanitation Data'!E120))),'Data Summary'!CQ126="Yes"),OFFSET('Sanitation Data'!$E$6,0,10*ROW('Sanitation Data'!E120)),NA())</f>
        <v>#N/A</v>
      </c>
      <c r="AC126" s="98" t="e">
        <f ca="true">+IF(AND(ISNUMBER(OFFSET('Sanitation Data'!$E$10,0,10*ROW('Sanitation Data'!E120))),'Data Summary'!CR126="Yes"),OFFSET('Sanitation Data'!$E$10,0,10*ROW('Sanitation Data'!E120)),NA())</f>
        <v>#N/A</v>
      </c>
      <c r="AD126" s="98" t="e">
        <f ca="true">+IF(AND(ISNUMBER(OFFSET('Sanitation Data'!$E$11,0,10*ROW('Sanitation Data'!E120))),'Data Summary'!CS126="Yes"),OFFSET('Sanitation Data'!$E$11,0,10*ROW('Sanitation Data'!E120)),NA())</f>
        <v>#N/A</v>
      </c>
      <c r="AE126" s="98" t="e">
        <f ca="true">+IF(AND(ISNUMBER(OFFSET('Sanitation Data'!$E$12,0,10*ROW('Sanitation Data'!E120))),'Data Summary'!CT126="Yes"),OFFSET('Sanitation Data'!$E$12,0,10*ROW('Sanitation Data'!E120)),NA())</f>
        <v>#N/A</v>
      </c>
      <c r="AF126" s="98" t="e">
        <f ca="true">+IF(AND(ISNUMBER(OFFSET('Sanitation Data'!$F$4,0,10*ROW('Sanitation Data'!F120))),'Data Summary'!CU126="Yes"),100-OFFSET('Sanitation Data'!$F$4,0,10*ROW('Sanitation Data'!F120)),NA())</f>
        <v>#N/A</v>
      </c>
      <c r="AG126" s="98" t="e">
        <f ca="true">+IF(AND(ISNUMBER(OFFSET('Sanitation Data'!$F$6,0,10*ROW('Sanitation Data'!F120))),'Data Summary'!CV126="Yes"),OFFSET('Sanitation Data'!$F$6,0,10*ROW('Sanitation Data'!F120)),NA())</f>
        <v>#N/A</v>
      </c>
      <c r="AH126" s="98" t="e">
        <f ca="true">+IF(AND(ISNUMBER(OFFSET('Sanitation Data'!$F$10,0,10*ROW('Sanitation Data'!F120))),'Data Summary'!CW126="Yes"),OFFSET('Sanitation Data'!$F$10,0,10*ROW('Sanitation Data'!F120)),NA())</f>
        <v>#N/A</v>
      </c>
      <c r="AI126" s="98" t="e">
        <f ca="true">+IF(AND(ISNUMBER(OFFSET('Sanitation Data'!$F$11,0,10*ROW('Sanitation Data'!F120))),'Data Summary'!CX126="Yes"),OFFSET('Sanitation Data'!$F$11,0,10*ROW('Sanitation Data'!F120)),NA())</f>
        <v>#N/A</v>
      </c>
      <c r="AJ126" s="98" t="e">
        <f ca="true">+IF(AND(ISNUMBER(OFFSET('Sanitation Data'!$F$12,0,10*ROW('Sanitation Data'!F120))),'Data Summary'!CY126="Yes"),OFFSET('Sanitation Data'!$F$12,0,10*ROW('Sanitation Data'!F120)),NA())</f>
        <v>#N/A</v>
      </c>
      <c r="AK126" s="98" t="e">
        <f ca="true">+IF(AND(ISNUMBER(OFFSET('Sanitation Data'!$G$4,0,10*ROW('Sanitation Data'!G120))),'Data Summary'!CZ126="Yes"),100-OFFSET('Sanitation Data'!$G$4,0,10*ROW('Sanitation Data'!G120)),NA())</f>
        <v>#N/A</v>
      </c>
      <c r="AL126" s="98" t="e">
        <f ca="true">+IF(AND(ISNUMBER(OFFSET('Sanitation Data'!$G$6,0,10*ROW('Sanitation Data'!G120))),'Data Summary'!DA126="Yes"),OFFSET('Sanitation Data'!$G$6,0,10*ROW('Sanitation Data'!G120)),NA())</f>
        <v>#N/A</v>
      </c>
      <c r="AM126" s="98" t="e">
        <f ca="true">+IF(AND(ISNUMBER(OFFSET('Sanitation Data'!$G$10,0,10*ROW('Sanitation Data'!G120))),'Data Summary'!DB126="Yes"),OFFSET('Sanitation Data'!$G$10,0,10*ROW('Sanitation Data'!G120)),NA())</f>
        <v>#N/A</v>
      </c>
      <c r="AN126" s="98" t="e">
        <f ca="true">+IF(AND(ISNUMBER(OFFSET('Sanitation Data'!$G$11,0,10*ROW('Sanitation Data'!G120))),'Data Summary'!DC126="Yes"),OFFSET('Sanitation Data'!$G$11,0,10*ROW('Sanitation Data'!G120)),NA())</f>
        <v>#N/A</v>
      </c>
      <c r="AO126" s="98" t="e">
        <f ca="true">+IF(AND(ISNUMBER(OFFSET('Sanitation Data'!$G$12,0,10*ROW('Sanitation Data'!G120))),'Data Summary'!DD126="Yes"),OFFSET('Sanitation Data'!$G$12,0,10*ROW('Sanitation Data'!G120)),NA())</f>
        <v>#N/A</v>
      </c>
      <c r="AP126" s="98" t="e">
        <f ca="true">+IF(AND(ISNUMBER(OFFSET('Sanitation Data'!$H$4,0,10*ROW('Sanitation Data'!H120))),'Data Summary'!DE126="Yes"),100-OFFSET('Sanitation Data'!$H$4,0,10*ROW('Sanitation Data'!H120)),NA())</f>
        <v>#N/A</v>
      </c>
      <c r="AQ126" s="98" t="e">
        <f ca="true">+IF(AND(ISNUMBER(OFFSET('Sanitation Data'!$H$6,0,10*ROW('Sanitation Data'!H120))),'Data Summary'!DF126="Yes"),OFFSET('Sanitation Data'!$H$6,0,10*ROW('Sanitation Data'!H120)),NA())</f>
        <v>#N/A</v>
      </c>
      <c r="AR126" s="98" t="e">
        <f ca="true">+IF(AND(ISNUMBER(OFFSET('Sanitation Data'!$H$10,0,10*ROW('Sanitation Data'!H120))),'Data Summary'!DG126="Yes"),OFFSET('Sanitation Data'!$H$10,0,10*ROW('Sanitation Data'!H120)),NA())</f>
        <v>#N/A</v>
      </c>
      <c r="AS126" s="98" t="e">
        <f ca="true">+IF(AND(ISNUMBER(OFFSET('Sanitation Data'!$H$11,0,10*ROW('Sanitation Data'!H120))),'Data Summary'!DH126="Yes"),OFFSET('Sanitation Data'!$H$11,0,10*ROW('Sanitation Data'!H120)),NA())</f>
        <v>#N/A</v>
      </c>
      <c r="AT126" s="98" t="e">
        <f ca="true">+IF(AND(ISNUMBER(OFFSET('Sanitation Data'!$H$12,0,10*ROW('Sanitation Data'!H120))),'Data Summary'!DI126="Yes"),OFFSET('Sanitation Data'!$H$12,0,10*ROW('Sanitation Data'!H120)),NA())</f>
        <v>#N/A</v>
      </c>
      <c r="AU126" s="98" t="e">
        <f ca="true">+IF(AND(ISNUMBER(OFFSET('Sanitation Data'!$I$4,0,10*ROW('Sanitation Data'!I120))),'Data Summary'!DJ126="Yes"),100-OFFSET('Sanitation Data'!$I$4,0,10*ROW('Sanitation Data'!I120)),NA())</f>
        <v>#N/A</v>
      </c>
      <c r="AV126" s="98" t="e">
        <f ca="true">+IF(AND(ISNUMBER(OFFSET('Sanitation Data'!$I$6,0,10*ROW('Sanitation Data'!I120))),'Data Summary'!DK126="Yes"),OFFSET('Sanitation Data'!$I$6,0,10*ROW('Sanitation Data'!I120)),NA())</f>
        <v>#N/A</v>
      </c>
      <c r="AW126" s="98" t="e">
        <f ca="true">+IF(AND(ISNUMBER(OFFSET('Sanitation Data'!$I$10,0,10*ROW('Sanitation Data'!I120))),'Data Summary'!DL126="Yes"),OFFSET('Sanitation Data'!$I$10,0,10*ROW('Sanitation Data'!I120)),NA())</f>
        <v>#N/A</v>
      </c>
      <c r="AX126" s="98" t="e">
        <f ca="true">+IF(AND(ISNUMBER(OFFSET('Sanitation Data'!$I$11,0,10*ROW('Sanitation Data'!I120))),'Data Summary'!DM126="Yes"),OFFSET('Sanitation Data'!$I$11,0,10*ROW('Sanitation Data'!I120)),NA())</f>
        <v>#N/A</v>
      </c>
      <c r="AY126" s="98" t="e">
        <f ca="true">+IF(AND(ISNUMBER(OFFSET('Sanitation Data'!$I$12,0,10*ROW('Sanitation Data'!I120))),'Data Summary'!DN126="Yes"),OFFSET('Sanitation Data'!$I$12,0,10*ROW('Sanitation Data'!I120)),NA())</f>
        <v>#N/A</v>
      </c>
      <c r="AZ126" s="99" t="e">
        <f ca="true">+IF(AND(ISNUMBER(OFFSET('Hygiene Data'!$D$5,0,10*ROW('Hygiene Data'!D120))),'Data Summary'!DO126="Yes"),OFFSET('Hygiene Data'!$D$5,0,10*ROW('Hygiene Data'!D120)),NA())</f>
        <v>#N/A</v>
      </c>
      <c r="BA126" s="99" t="e">
        <f ca="true">+IF(AND(ISNUMBER(OFFSET('Hygiene Data'!$D$7,0,10*ROW('Hygiene Data'!D120))),'Data Summary'!DP126="Yes"),OFFSET('Hygiene Data'!$D$7,0,10*ROW('Hygiene Data'!D120)),NA())</f>
        <v>#N/A</v>
      </c>
      <c r="BB126" s="99" t="e">
        <f ca="true">+IF(AND(ISNUMBER(OFFSET('Hygiene Data'!$D$9,0,10*ROW('Hygiene Data'!D120))),'Data Summary'!DQ126="Yes"),OFFSET('Hygiene Data'!$D$9,0,10*ROW('Hygiene Data'!D120)),NA())</f>
        <v>#N/A</v>
      </c>
      <c r="BC126" s="99" t="e">
        <f ca="true">+IF(AND(ISNUMBER(OFFSET('Hygiene Data'!$E$5,0,10*ROW('Hygiene Data'!E120))),'Data Summary'!DR126="Yes"),OFFSET('Hygiene Data'!$E$5,0,10*ROW('Hygiene Data'!E120)),NA())</f>
        <v>#N/A</v>
      </c>
      <c r="BD126" s="99" t="e">
        <f ca="true">+IF(AND(ISNUMBER(OFFSET('Hygiene Data'!$E$7,0,10*ROW('Hygiene Data'!E120))),'Data Summary'!DS126="Yes"),OFFSET('Hygiene Data'!$E$7,0,10*ROW('Hygiene Data'!E120)),NA())</f>
        <v>#N/A</v>
      </c>
      <c r="BE126" s="99" t="e">
        <f ca="true">+IF(AND(ISNUMBER(OFFSET('Hygiene Data'!$E$9,0,10*ROW('Hygiene Data'!E120))),'Data Summary'!DT126="Yes"),OFFSET('Hygiene Data'!$E$9,0,10*ROW('Hygiene Data'!E120)),NA())</f>
        <v>#N/A</v>
      </c>
      <c r="BF126" s="99" t="e">
        <f ca="true">+IF(AND(ISNUMBER(OFFSET('Hygiene Data'!$F$5,0,10*ROW('Hygiene Data'!F120))),'Data Summary'!DU126="Yes"),OFFSET('Hygiene Data'!$F$5,0,10*ROW('Hygiene Data'!F120)),NA())</f>
        <v>#N/A</v>
      </c>
      <c r="BG126" s="99" t="e">
        <f ca="true">+IF(AND(ISNUMBER(OFFSET('Hygiene Data'!$F$7,0,10*ROW('Hygiene Data'!F120))),'Data Summary'!DV126="Yes"),OFFSET('Hygiene Data'!$F$7,0,10*ROW('Hygiene Data'!F120)),NA())</f>
        <v>#N/A</v>
      </c>
      <c r="BH126" s="99" t="e">
        <f ca="true">+IF(AND(ISNUMBER(OFFSET('Hygiene Data'!$F$9,0,10*ROW('Hygiene Data'!F120))),'Data Summary'!DW126="Yes"),OFFSET('Hygiene Data'!$F$9,0,10*ROW('Hygiene Data'!F120)),NA())</f>
        <v>#N/A</v>
      </c>
      <c r="BI126" s="99" t="e">
        <f ca="true">+IF(AND(ISNUMBER(OFFSET('Hygiene Data'!$G$5,0,10*ROW('Hygiene Data'!G120))),'Data Summary'!DX126="Yes"),OFFSET('Hygiene Data'!$G$5,0,10*ROW('Hygiene Data'!G120)),NA())</f>
        <v>#N/A</v>
      </c>
      <c r="BJ126" s="99" t="e">
        <f ca="true">+IF(AND(ISNUMBER(OFFSET('Hygiene Data'!$G$7,0,10*ROW('Hygiene Data'!G120))),'Data Summary'!DY126="Yes"),OFFSET('Hygiene Data'!$G$7,0,10*ROW('Hygiene Data'!G120)),NA())</f>
        <v>#N/A</v>
      </c>
      <c r="BK126" s="99" t="e">
        <f ca="true">+IF(AND(ISNUMBER(OFFSET('Hygiene Data'!$G$9,0,10*ROW('Hygiene Data'!G120))),'Data Summary'!DZ126="Yes"),OFFSET('Hygiene Data'!$G$9,0,10*ROW('Hygiene Data'!G120)),NA())</f>
        <v>#N/A</v>
      </c>
      <c r="BL126" s="99" t="e">
        <f ca="true">+IF(AND(ISNUMBER(OFFSET('Hygiene Data'!$H$5,0,10*ROW('Hygiene Data'!H120))),'Data Summary'!EA126="Yes"),OFFSET('Hygiene Data'!$H$5,0,10*ROW('Hygiene Data'!H120)),NA())</f>
        <v>#N/A</v>
      </c>
      <c r="BM126" s="99" t="e">
        <f ca="true">+IF(AND(ISNUMBER(OFFSET('Hygiene Data'!$H$7,0,10*ROW('Hygiene Data'!H120))),'Data Summary'!EB126="Yes"),OFFSET('Hygiene Data'!$H$7,0,10*ROW('Hygiene Data'!H120)),NA())</f>
        <v>#N/A</v>
      </c>
      <c r="BN126" s="99" t="e">
        <f ca="true">+IF(AND(ISNUMBER(OFFSET('Hygiene Data'!$H$9,0,10*ROW('Hygiene Data'!H120))),'Data Summary'!EC126="Yes"),OFFSET('Hygiene Data'!$H$9,0,10*ROW('Hygiene Data'!H120)),NA())</f>
        <v>#N/A</v>
      </c>
      <c r="BO126" s="99" t="e">
        <f ca="true">+IF(AND(ISNUMBER(OFFSET('Hygiene Data'!$I$5,0,10*ROW('Hygiene Data'!I120))),'Data Summary'!ED126="Yes"),OFFSET('Hygiene Data'!$I$5,0,10*ROW('Hygiene Data'!I120)),NA())</f>
        <v>#N/A</v>
      </c>
      <c r="BP126" s="99" t="e">
        <f ca="true">+IF(AND(ISNUMBER(OFFSET('Hygiene Data'!$I$7,0,10*ROW('Hygiene Data'!I120))),'Data Summary'!EE126="Yes"),OFFSET('Hygiene Data'!$I$7,0,10*ROW('Hygiene Data'!I120)),NA())</f>
        <v>#N/A</v>
      </c>
      <c r="BQ126" s="99" t="e">
        <f ca="true">+IF(AND(ISNUMBER(OFFSET('Hygiene Data'!$I$9,0,10*ROW('Hygiene Data'!I120))),'Data Summary'!EF126="Yes"),OFFSET('Hygiene Data'!$I$9,0,10*ROW('Hygiene Data'!I120)),NA())</f>
        <v>#N/A</v>
      </c>
    </row>
    <row xmlns:x14ac="http://schemas.microsoft.com/office/spreadsheetml/2009/9/ac" r="127" x14ac:dyDescent="0.2">
      <c r="A127" s="363" t="e">
        <f ca="true">+RIGHT('Data Summary'!A127,LEN('Data Summary'!A127)-9)</f>
        <v>#VALUE!</v>
      </c>
      <c r="B127" s="38" t="str">
        <f ca="true">+IF(ISTEXT('Data Summary'!B127),'Data Summary'!B127,"")</f>
        <v/>
      </c>
      <c r="C127" s="361" t="e">
        <f ca="true">+VALUE('Data Summary'!C127)</f>
        <v>#VALUE!</v>
      </c>
      <c r="D127" s="97" t="e">
        <f ca="true">+IF(AND(ISNUMBER(OFFSET('Water Data'!$D$4,0,10*ROW('Water Data'!D121))),'Data Summary'!BS127="Yes"),100-OFFSET('Water Data'!$D$4,0,10*ROW('Water Data'!D121)),NA())</f>
        <v>#N/A</v>
      </c>
      <c r="E127" s="97" t="e">
        <f ca="true">+IF(AND(ISNUMBER(OFFSET('Water Data'!$D$6,0,10*ROW('Water Data'!D121))),'Data Summary'!BT127="Yes"),OFFSET('Water Data'!$D$6,0,10*ROW('Water Data'!D121)),NA())</f>
        <v>#N/A</v>
      </c>
      <c r="F127" s="97" t="e">
        <f ca="true">+IF(AND(ISNUMBER(OFFSET('Water Data'!$D$9,0,10*ROW('Water Data'!D121))),'Data Summary'!BU127="Yes"),OFFSET('Water Data'!$D$9,0,10*ROW('Water Data'!D121)),NA())</f>
        <v>#N/A</v>
      </c>
      <c r="G127" s="97" t="e">
        <f ca="true">+IF(AND(ISNUMBER(OFFSET('Water Data'!$E$4,0,10*ROW('Water Data'!E121))),'Data Summary'!BV127="Yes"),100-OFFSET('Water Data'!$E$4,0,10*ROW('Water Data'!E121)),NA())</f>
        <v>#N/A</v>
      </c>
      <c r="H127" s="97" t="e">
        <f ca="true">+IF(AND(ISNUMBER(OFFSET('Water Data'!$E$6,0,10*ROW('Water Data'!E121))),'Data Summary'!BW127="Yes"),OFFSET('Water Data'!$E$6,0,10*ROW('Water Data'!E121)),NA())</f>
        <v>#N/A</v>
      </c>
      <c r="I127" s="97" t="e">
        <f ca="true">+IF(AND(ISNUMBER(OFFSET('Water Data'!$E$9,0,10*ROW('Water Data'!E121))),'Data Summary'!BX127="Yes"),OFFSET('Water Data'!$E$9,0,10*ROW('Water Data'!E121)),NA())</f>
        <v>#N/A</v>
      </c>
      <c r="J127" s="97" t="e">
        <f ca="true">+IF(AND(ISNUMBER(OFFSET('Water Data'!$F$4,0,10*ROW('Water Data'!F121))),'Data Summary'!BY127="Yes"),100-OFFSET('Water Data'!$F$4,0,10*ROW('Water Data'!F121)),NA())</f>
        <v>#N/A</v>
      </c>
      <c r="K127" s="97" t="e">
        <f ca="true">+IF(AND(ISNUMBER(OFFSET('Water Data'!$F$6,0,10*ROW('Water Data'!F121))),'Data Summary'!BZ127="Yes"),OFFSET('Water Data'!$F$6,0,10*ROW('Water Data'!F121)),NA())</f>
        <v>#N/A</v>
      </c>
      <c r="L127" s="97" t="e">
        <f ca="true">+IF(AND(ISNUMBER(OFFSET('Water Data'!$F$9,0,10*ROW('Water Data'!F121))),'Data Summary'!CA127="Yes"),OFFSET('Water Data'!$F$9,0,10*ROW('Water Data'!F121)),NA())</f>
        <v>#N/A</v>
      </c>
      <c r="M127" s="97" t="e">
        <f ca="true">+IF(AND(ISNUMBER(OFFSET('Water Data'!$G$4,0,10*ROW('Water Data'!G121))),'Data Summary'!CB127="Yes"),100-OFFSET('Water Data'!$G$4,0,10*ROW('Water Data'!G121)),NA())</f>
        <v>#N/A</v>
      </c>
      <c r="N127" s="97" t="e">
        <f ca="true">+IF(AND(ISNUMBER(OFFSET('Water Data'!$G$6,0,10*ROW('Water Data'!G121))),'Data Summary'!CC127="Yes"),OFFSET('Water Data'!$G$6,0,10*ROW('Water Data'!G121)),NA())</f>
        <v>#N/A</v>
      </c>
      <c r="O127" s="97" t="e">
        <f ca="true">+IF(AND(ISNUMBER(OFFSET('Water Data'!$G$9,0,10*ROW('Water Data'!G121))),'Data Summary'!CD127="Yes"),OFFSET('Water Data'!$G$9,0,10*ROW('Water Data'!G121)),NA())</f>
        <v>#N/A</v>
      </c>
      <c r="P127" s="97" t="e">
        <f ca="true">+IF(AND(ISNUMBER(OFFSET('Water Data'!$H$4,0,10*ROW('Water Data'!H121))),'Data Summary'!CE127="Yes"),100-OFFSET('Water Data'!$H$4,0,10*ROW('Water Data'!H121)),NA())</f>
        <v>#N/A</v>
      </c>
      <c r="Q127" s="97" t="e">
        <f ca="true">+IF(AND(ISNUMBER(OFFSET('Water Data'!$H$6,0,10*ROW('Water Data'!H121))),'Data Summary'!CF127="Yes"),OFFSET('Water Data'!$H$6,0,10*ROW('Water Data'!H121)),NA())</f>
        <v>#N/A</v>
      </c>
      <c r="R127" s="97" t="e">
        <f ca="true">+IF(AND(ISNUMBER(OFFSET('Water Data'!$H$9,0,10*ROW('Water Data'!H121))),'Data Summary'!CG127="Yes"),OFFSET('Water Data'!$H$9,0,10*ROW('Water Data'!H121)),NA())</f>
        <v>#N/A</v>
      </c>
      <c r="S127" s="97" t="e">
        <f ca="true">+IF(AND(ISNUMBER(OFFSET('Water Data'!$I$4,0,10*ROW('Water Data'!I121))),'Data Summary'!CH127="Yes"),100-OFFSET('Water Data'!$I$4,0,10*ROW('Water Data'!I121)),NA())</f>
        <v>#N/A</v>
      </c>
      <c r="T127" s="97" t="e">
        <f ca="true">+IF(AND(ISNUMBER(OFFSET('Water Data'!$I$6,0,10*ROW('Water Data'!I121))),'Data Summary'!CI127="Yes"),OFFSET('Water Data'!$I$6,0,10*ROW('Water Data'!I121)),NA())</f>
        <v>#N/A</v>
      </c>
      <c r="U127" s="97" t="e">
        <f ca="true">+IF(AND(ISNUMBER(OFFSET('Water Data'!$I$9,0,10*ROW('Water Data'!I121))),'Data Summary'!CJ127="Yes"),OFFSET('Water Data'!$I$9,0,10*ROW('Water Data'!I121)),NA())</f>
        <v>#N/A</v>
      </c>
      <c r="V127" s="98" t="e">
        <f ca="true">+IF(AND(ISNUMBER(OFFSET('Sanitation Data'!$D$4,0,10*ROW('Sanitation Data'!D121))),'Data Summary'!CK127="Yes"),100-OFFSET('Sanitation Data'!$D$4,0,10*ROW('Sanitation Data'!D121)),NA())</f>
        <v>#N/A</v>
      </c>
      <c r="W127" s="98" t="e">
        <f ca="true">+IF(AND(ISNUMBER(OFFSET('Sanitation Data'!$D$6,0,10*ROW('Sanitation Data'!D121))),'Data Summary'!CL127="Yes"),OFFSET('Sanitation Data'!$D$6,0,10*ROW('Sanitation Data'!D121)),NA())</f>
        <v>#N/A</v>
      </c>
      <c r="X127" s="98" t="e">
        <f ca="true">+IF(AND(ISNUMBER(OFFSET('Sanitation Data'!$D$10,0,10*ROW('Sanitation Data'!D121))),'Data Summary'!CM127="Yes"),OFFSET('Sanitation Data'!$D$10,0,10*ROW('Sanitation Data'!D121)),NA())</f>
        <v>#N/A</v>
      </c>
      <c r="Y127" s="98" t="e">
        <f ca="true">+IF(AND(ISNUMBER(OFFSET('Sanitation Data'!$D$11,0,10*ROW('Sanitation Data'!D121))),'Data Summary'!CN127="Yes"),OFFSET('Sanitation Data'!$D$11,0,10*ROW('Sanitation Data'!D121)),NA())</f>
        <v>#N/A</v>
      </c>
      <c r="Z127" s="98" t="e">
        <f ca="true">+IF(AND(ISNUMBER(OFFSET('Sanitation Data'!$D$12,0,10*ROW('Sanitation Data'!D121))),'Data Summary'!CO127="Yes"),OFFSET('Sanitation Data'!$D$12,0,10*ROW('Sanitation Data'!D121)),NA())</f>
        <v>#N/A</v>
      </c>
      <c r="AA127" s="98" t="e">
        <f ca="true">+IF(AND(ISNUMBER(OFFSET('Sanitation Data'!$E$4,0,10*ROW('Sanitation Data'!E121))),'Data Summary'!CP127="Yes"),100-OFFSET('Sanitation Data'!$E$4,0,10*ROW('Sanitation Data'!E121)),NA())</f>
        <v>#N/A</v>
      </c>
      <c r="AB127" s="98" t="e">
        <f ca="true">+IF(AND(ISNUMBER(OFFSET('Sanitation Data'!$E$6,0,10*ROW('Sanitation Data'!E121))),'Data Summary'!CQ127="Yes"),OFFSET('Sanitation Data'!$E$6,0,10*ROW('Sanitation Data'!E121)),NA())</f>
        <v>#N/A</v>
      </c>
      <c r="AC127" s="98" t="e">
        <f ca="true">+IF(AND(ISNUMBER(OFFSET('Sanitation Data'!$E$10,0,10*ROW('Sanitation Data'!E121))),'Data Summary'!CR127="Yes"),OFFSET('Sanitation Data'!$E$10,0,10*ROW('Sanitation Data'!E121)),NA())</f>
        <v>#N/A</v>
      </c>
      <c r="AD127" s="98" t="e">
        <f ca="true">+IF(AND(ISNUMBER(OFFSET('Sanitation Data'!$E$11,0,10*ROW('Sanitation Data'!E121))),'Data Summary'!CS127="Yes"),OFFSET('Sanitation Data'!$E$11,0,10*ROW('Sanitation Data'!E121)),NA())</f>
        <v>#N/A</v>
      </c>
      <c r="AE127" s="98" t="e">
        <f ca="true">+IF(AND(ISNUMBER(OFFSET('Sanitation Data'!$E$12,0,10*ROW('Sanitation Data'!E121))),'Data Summary'!CT127="Yes"),OFFSET('Sanitation Data'!$E$12,0,10*ROW('Sanitation Data'!E121)),NA())</f>
        <v>#N/A</v>
      </c>
      <c r="AF127" s="98" t="e">
        <f ca="true">+IF(AND(ISNUMBER(OFFSET('Sanitation Data'!$F$4,0,10*ROW('Sanitation Data'!F121))),'Data Summary'!CU127="Yes"),100-OFFSET('Sanitation Data'!$F$4,0,10*ROW('Sanitation Data'!F121)),NA())</f>
        <v>#N/A</v>
      </c>
      <c r="AG127" s="98" t="e">
        <f ca="true">+IF(AND(ISNUMBER(OFFSET('Sanitation Data'!$F$6,0,10*ROW('Sanitation Data'!F121))),'Data Summary'!CV127="Yes"),OFFSET('Sanitation Data'!$F$6,0,10*ROW('Sanitation Data'!F121)),NA())</f>
        <v>#N/A</v>
      </c>
      <c r="AH127" s="98" t="e">
        <f ca="true">+IF(AND(ISNUMBER(OFFSET('Sanitation Data'!$F$10,0,10*ROW('Sanitation Data'!F121))),'Data Summary'!CW127="Yes"),OFFSET('Sanitation Data'!$F$10,0,10*ROW('Sanitation Data'!F121)),NA())</f>
        <v>#N/A</v>
      </c>
      <c r="AI127" s="98" t="e">
        <f ca="true">+IF(AND(ISNUMBER(OFFSET('Sanitation Data'!$F$11,0,10*ROW('Sanitation Data'!F121))),'Data Summary'!CX127="Yes"),OFFSET('Sanitation Data'!$F$11,0,10*ROW('Sanitation Data'!F121)),NA())</f>
        <v>#N/A</v>
      </c>
      <c r="AJ127" s="98" t="e">
        <f ca="true">+IF(AND(ISNUMBER(OFFSET('Sanitation Data'!$F$12,0,10*ROW('Sanitation Data'!F121))),'Data Summary'!CY127="Yes"),OFFSET('Sanitation Data'!$F$12,0,10*ROW('Sanitation Data'!F121)),NA())</f>
        <v>#N/A</v>
      </c>
      <c r="AK127" s="98" t="e">
        <f ca="true">+IF(AND(ISNUMBER(OFFSET('Sanitation Data'!$G$4,0,10*ROW('Sanitation Data'!G121))),'Data Summary'!CZ127="Yes"),100-OFFSET('Sanitation Data'!$G$4,0,10*ROW('Sanitation Data'!G121)),NA())</f>
        <v>#N/A</v>
      </c>
      <c r="AL127" s="98" t="e">
        <f ca="true">+IF(AND(ISNUMBER(OFFSET('Sanitation Data'!$G$6,0,10*ROW('Sanitation Data'!G121))),'Data Summary'!DA127="Yes"),OFFSET('Sanitation Data'!$G$6,0,10*ROW('Sanitation Data'!G121)),NA())</f>
        <v>#N/A</v>
      </c>
      <c r="AM127" s="98" t="e">
        <f ca="true">+IF(AND(ISNUMBER(OFFSET('Sanitation Data'!$G$10,0,10*ROW('Sanitation Data'!G121))),'Data Summary'!DB127="Yes"),OFFSET('Sanitation Data'!$G$10,0,10*ROW('Sanitation Data'!G121)),NA())</f>
        <v>#N/A</v>
      </c>
      <c r="AN127" s="98" t="e">
        <f ca="true">+IF(AND(ISNUMBER(OFFSET('Sanitation Data'!$G$11,0,10*ROW('Sanitation Data'!G121))),'Data Summary'!DC127="Yes"),OFFSET('Sanitation Data'!$G$11,0,10*ROW('Sanitation Data'!G121)),NA())</f>
        <v>#N/A</v>
      </c>
      <c r="AO127" s="98" t="e">
        <f ca="true">+IF(AND(ISNUMBER(OFFSET('Sanitation Data'!$G$12,0,10*ROW('Sanitation Data'!G121))),'Data Summary'!DD127="Yes"),OFFSET('Sanitation Data'!$G$12,0,10*ROW('Sanitation Data'!G121)),NA())</f>
        <v>#N/A</v>
      </c>
      <c r="AP127" s="98" t="e">
        <f ca="true">+IF(AND(ISNUMBER(OFFSET('Sanitation Data'!$H$4,0,10*ROW('Sanitation Data'!H121))),'Data Summary'!DE127="Yes"),100-OFFSET('Sanitation Data'!$H$4,0,10*ROW('Sanitation Data'!H121)),NA())</f>
        <v>#N/A</v>
      </c>
      <c r="AQ127" s="98" t="e">
        <f ca="true">+IF(AND(ISNUMBER(OFFSET('Sanitation Data'!$H$6,0,10*ROW('Sanitation Data'!H121))),'Data Summary'!DF127="Yes"),OFFSET('Sanitation Data'!$H$6,0,10*ROW('Sanitation Data'!H121)),NA())</f>
        <v>#N/A</v>
      </c>
      <c r="AR127" s="98" t="e">
        <f ca="true">+IF(AND(ISNUMBER(OFFSET('Sanitation Data'!$H$10,0,10*ROW('Sanitation Data'!H121))),'Data Summary'!DG127="Yes"),OFFSET('Sanitation Data'!$H$10,0,10*ROW('Sanitation Data'!H121)),NA())</f>
        <v>#N/A</v>
      </c>
      <c r="AS127" s="98" t="e">
        <f ca="true">+IF(AND(ISNUMBER(OFFSET('Sanitation Data'!$H$11,0,10*ROW('Sanitation Data'!H121))),'Data Summary'!DH127="Yes"),OFFSET('Sanitation Data'!$H$11,0,10*ROW('Sanitation Data'!H121)),NA())</f>
        <v>#N/A</v>
      </c>
      <c r="AT127" s="98" t="e">
        <f ca="true">+IF(AND(ISNUMBER(OFFSET('Sanitation Data'!$H$12,0,10*ROW('Sanitation Data'!H121))),'Data Summary'!DI127="Yes"),OFFSET('Sanitation Data'!$H$12,0,10*ROW('Sanitation Data'!H121)),NA())</f>
        <v>#N/A</v>
      </c>
      <c r="AU127" s="98" t="e">
        <f ca="true">+IF(AND(ISNUMBER(OFFSET('Sanitation Data'!$I$4,0,10*ROW('Sanitation Data'!I121))),'Data Summary'!DJ127="Yes"),100-OFFSET('Sanitation Data'!$I$4,0,10*ROW('Sanitation Data'!I121)),NA())</f>
        <v>#N/A</v>
      </c>
      <c r="AV127" s="98" t="e">
        <f ca="true">+IF(AND(ISNUMBER(OFFSET('Sanitation Data'!$I$6,0,10*ROW('Sanitation Data'!I121))),'Data Summary'!DK127="Yes"),OFFSET('Sanitation Data'!$I$6,0,10*ROW('Sanitation Data'!I121)),NA())</f>
        <v>#N/A</v>
      </c>
      <c r="AW127" s="98" t="e">
        <f ca="true">+IF(AND(ISNUMBER(OFFSET('Sanitation Data'!$I$10,0,10*ROW('Sanitation Data'!I121))),'Data Summary'!DL127="Yes"),OFFSET('Sanitation Data'!$I$10,0,10*ROW('Sanitation Data'!I121)),NA())</f>
        <v>#N/A</v>
      </c>
      <c r="AX127" s="98" t="e">
        <f ca="true">+IF(AND(ISNUMBER(OFFSET('Sanitation Data'!$I$11,0,10*ROW('Sanitation Data'!I121))),'Data Summary'!DM127="Yes"),OFFSET('Sanitation Data'!$I$11,0,10*ROW('Sanitation Data'!I121)),NA())</f>
        <v>#N/A</v>
      </c>
      <c r="AY127" s="98" t="e">
        <f ca="true">+IF(AND(ISNUMBER(OFFSET('Sanitation Data'!$I$12,0,10*ROW('Sanitation Data'!I121))),'Data Summary'!DN127="Yes"),OFFSET('Sanitation Data'!$I$12,0,10*ROW('Sanitation Data'!I121)),NA())</f>
        <v>#N/A</v>
      </c>
      <c r="AZ127" s="99" t="e">
        <f ca="true">+IF(AND(ISNUMBER(OFFSET('Hygiene Data'!$D$5,0,10*ROW('Hygiene Data'!D121))),'Data Summary'!DO127="Yes"),OFFSET('Hygiene Data'!$D$5,0,10*ROW('Hygiene Data'!D121)),NA())</f>
        <v>#N/A</v>
      </c>
      <c r="BA127" s="99" t="e">
        <f ca="true">+IF(AND(ISNUMBER(OFFSET('Hygiene Data'!$D$7,0,10*ROW('Hygiene Data'!D121))),'Data Summary'!DP127="Yes"),OFFSET('Hygiene Data'!$D$7,0,10*ROW('Hygiene Data'!D121)),NA())</f>
        <v>#N/A</v>
      </c>
      <c r="BB127" s="99" t="e">
        <f ca="true">+IF(AND(ISNUMBER(OFFSET('Hygiene Data'!$D$9,0,10*ROW('Hygiene Data'!D121))),'Data Summary'!DQ127="Yes"),OFFSET('Hygiene Data'!$D$9,0,10*ROW('Hygiene Data'!D121)),NA())</f>
        <v>#N/A</v>
      </c>
      <c r="BC127" s="99" t="e">
        <f ca="true">+IF(AND(ISNUMBER(OFFSET('Hygiene Data'!$E$5,0,10*ROW('Hygiene Data'!E121))),'Data Summary'!DR127="Yes"),OFFSET('Hygiene Data'!$E$5,0,10*ROW('Hygiene Data'!E121)),NA())</f>
        <v>#N/A</v>
      </c>
      <c r="BD127" s="99" t="e">
        <f ca="true">+IF(AND(ISNUMBER(OFFSET('Hygiene Data'!$E$7,0,10*ROW('Hygiene Data'!E121))),'Data Summary'!DS127="Yes"),OFFSET('Hygiene Data'!$E$7,0,10*ROW('Hygiene Data'!E121)),NA())</f>
        <v>#N/A</v>
      </c>
      <c r="BE127" s="99" t="e">
        <f ca="true">+IF(AND(ISNUMBER(OFFSET('Hygiene Data'!$E$9,0,10*ROW('Hygiene Data'!E121))),'Data Summary'!DT127="Yes"),OFFSET('Hygiene Data'!$E$9,0,10*ROW('Hygiene Data'!E121)),NA())</f>
        <v>#N/A</v>
      </c>
      <c r="BF127" s="99" t="e">
        <f ca="true">+IF(AND(ISNUMBER(OFFSET('Hygiene Data'!$F$5,0,10*ROW('Hygiene Data'!F121))),'Data Summary'!DU127="Yes"),OFFSET('Hygiene Data'!$F$5,0,10*ROW('Hygiene Data'!F121)),NA())</f>
        <v>#N/A</v>
      </c>
      <c r="BG127" s="99" t="e">
        <f ca="true">+IF(AND(ISNUMBER(OFFSET('Hygiene Data'!$F$7,0,10*ROW('Hygiene Data'!F121))),'Data Summary'!DV127="Yes"),OFFSET('Hygiene Data'!$F$7,0,10*ROW('Hygiene Data'!F121)),NA())</f>
        <v>#N/A</v>
      </c>
      <c r="BH127" s="99" t="e">
        <f ca="true">+IF(AND(ISNUMBER(OFFSET('Hygiene Data'!$F$9,0,10*ROW('Hygiene Data'!F121))),'Data Summary'!DW127="Yes"),OFFSET('Hygiene Data'!$F$9,0,10*ROW('Hygiene Data'!F121)),NA())</f>
        <v>#N/A</v>
      </c>
      <c r="BI127" s="99" t="e">
        <f ca="true">+IF(AND(ISNUMBER(OFFSET('Hygiene Data'!$G$5,0,10*ROW('Hygiene Data'!G121))),'Data Summary'!DX127="Yes"),OFFSET('Hygiene Data'!$G$5,0,10*ROW('Hygiene Data'!G121)),NA())</f>
        <v>#N/A</v>
      </c>
      <c r="BJ127" s="99" t="e">
        <f ca="true">+IF(AND(ISNUMBER(OFFSET('Hygiene Data'!$G$7,0,10*ROW('Hygiene Data'!G121))),'Data Summary'!DY127="Yes"),OFFSET('Hygiene Data'!$G$7,0,10*ROW('Hygiene Data'!G121)),NA())</f>
        <v>#N/A</v>
      </c>
      <c r="BK127" s="99" t="e">
        <f ca="true">+IF(AND(ISNUMBER(OFFSET('Hygiene Data'!$G$9,0,10*ROW('Hygiene Data'!G121))),'Data Summary'!DZ127="Yes"),OFFSET('Hygiene Data'!$G$9,0,10*ROW('Hygiene Data'!G121)),NA())</f>
        <v>#N/A</v>
      </c>
      <c r="BL127" s="99" t="e">
        <f ca="true">+IF(AND(ISNUMBER(OFFSET('Hygiene Data'!$H$5,0,10*ROW('Hygiene Data'!H121))),'Data Summary'!EA127="Yes"),OFFSET('Hygiene Data'!$H$5,0,10*ROW('Hygiene Data'!H121)),NA())</f>
        <v>#N/A</v>
      </c>
      <c r="BM127" s="99" t="e">
        <f ca="true">+IF(AND(ISNUMBER(OFFSET('Hygiene Data'!$H$7,0,10*ROW('Hygiene Data'!H121))),'Data Summary'!EB127="Yes"),OFFSET('Hygiene Data'!$H$7,0,10*ROW('Hygiene Data'!H121)),NA())</f>
        <v>#N/A</v>
      </c>
      <c r="BN127" s="99" t="e">
        <f ca="true">+IF(AND(ISNUMBER(OFFSET('Hygiene Data'!$H$9,0,10*ROW('Hygiene Data'!H121))),'Data Summary'!EC127="Yes"),OFFSET('Hygiene Data'!$H$9,0,10*ROW('Hygiene Data'!H121)),NA())</f>
        <v>#N/A</v>
      </c>
      <c r="BO127" s="99" t="e">
        <f ca="true">+IF(AND(ISNUMBER(OFFSET('Hygiene Data'!$I$5,0,10*ROW('Hygiene Data'!I121))),'Data Summary'!ED127="Yes"),OFFSET('Hygiene Data'!$I$5,0,10*ROW('Hygiene Data'!I121)),NA())</f>
        <v>#N/A</v>
      </c>
      <c r="BP127" s="99" t="e">
        <f ca="true">+IF(AND(ISNUMBER(OFFSET('Hygiene Data'!$I$7,0,10*ROW('Hygiene Data'!I121))),'Data Summary'!EE127="Yes"),OFFSET('Hygiene Data'!$I$7,0,10*ROW('Hygiene Data'!I121)),NA())</f>
        <v>#N/A</v>
      </c>
      <c r="BQ127" s="99" t="e">
        <f ca="true">+IF(AND(ISNUMBER(OFFSET('Hygiene Data'!$I$9,0,10*ROW('Hygiene Data'!I121))),'Data Summary'!EF127="Yes"),OFFSET('Hygiene Data'!$I$9,0,10*ROW('Hygiene Data'!I121)),NA())</f>
        <v>#N/A</v>
      </c>
    </row>
    <row xmlns:x14ac="http://schemas.microsoft.com/office/spreadsheetml/2009/9/ac" r="128" x14ac:dyDescent="0.2">
      <c r="A128" s="363" t="e">
        <f ca="true">+RIGHT('Data Summary'!A128,LEN('Data Summary'!A128)-9)</f>
        <v>#VALUE!</v>
      </c>
      <c r="B128" s="38" t="str">
        <f ca="true">+IF(ISTEXT('Data Summary'!B128),'Data Summary'!B128,"")</f>
        <v/>
      </c>
      <c r="C128" s="361" t="e">
        <f ca="true">+VALUE('Data Summary'!C128)</f>
        <v>#VALUE!</v>
      </c>
      <c r="D128" s="97" t="e">
        <f ca="true">+IF(AND(ISNUMBER(OFFSET('Water Data'!$D$4,0,10*ROW('Water Data'!D122))),'Data Summary'!BS128="Yes"),100-OFFSET('Water Data'!$D$4,0,10*ROW('Water Data'!D122)),NA())</f>
        <v>#N/A</v>
      </c>
      <c r="E128" s="97" t="e">
        <f ca="true">+IF(AND(ISNUMBER(OFFSET('Water Data'!$D$6,0,10*ROW('Water Data'!D122))),'Data Summary'!BT128="Yes"),OFFSET('Water Data'!$D$6,0,10*ROW('Water Data'!D122)),NA())</f>
        <v>#N/A</v>
      </c>
      <c r="F128" s="97" t="e">
        <f ca="true">+IF(AND(ISNUMBER(OFFSET('Water Data'!$D$9,0,10*ROW('Water Data'!D122))),'Data Summary'!BU128="Yes"),OFFSET('Water Data'!$D$9,0,10*ROW('Water Data'!D122)),NA())</f>
        <v>#N/A</v>
      </c>
      <c r="G128" s="97" t="e">
        <f ca="true">+IF(AND(ISNUMBER(OFFSET('Water Data'!$E$4,0,10*ROW('Water Data'!E122))),'Data Summary'!BV128="Yes"),100-OFFSET('Water Data'!$E$4,0,10*ROW('Water Data'!E122)),NA())</f>
        <v>#N/A</v>
      </c>
      <c r="H128" s="97" t="e">
        <f ca="true">+IF(AND(ISNUMBER(OFFSET('Water Data'!$E$6,0,10*ROW('Water Data'!E122))),'Data Summary'!BW128="Yes"),OFFSET('Water Data'!$E$6,0,10*ROW('Water Data'!E122)),NA())</f>
        <v>#N/A</v>
      </c>
      <c r="I128" s="97" t="e">
        <f ca="true">+IF(AND(ISNUMBER(OFFSET('Water Data'!$E$9,0,10*ROW('Water Data'!E122))),'Data Summary'!BX128="Yes"),OFFSET('Water Data'!$E$9,0,10*ROW('Water Data'!E122)),NA())</f>
        <v>#N/A</v>
      </c>
      <c r="J128" s="97" t="e">
        <f ca="true">+IF(AND(ISNUMBER(OFFSET('Water Data'!$F$4,0,10*ROW('Water Data'!F122))),'Data Summary'!BY128="Yes"),100-OFFSET('Water Data'!$F$4,0,10*ROW('Water Data'!F122)),NA())</f>
        <v>#N/A</v>
      </c>
      <c r="K128" s="97" t="e">
        <f ca="true">+IF(AND(ISNUMBER(OFFSET('Water Data'!$F$6,0,10*ROW('Water Data'!F122))),'Data Summary'!BZ128="Yes"),OFFSET('Water Data'!$F$6,0,10*ROW('Water Data'!F122)),NA())</f>
        <v>#N/A</v>
      </c>
      <c r="L128" s="97" t="e">
        <f ca="true">+IF(AND(ISNUMBER(OFFSET('Water Data'!$F$9,0,10*ROW('Water Data'!F122))),'Data Summary'!CA128="Yes"),OFFSET('Water Data'!$F$9,0,10*ROW('Water Data'!F122)),NA())</f>
        <v>#N/A</v>
      </c>
      <c r="M128" s="97" t="e">
        <f ca="true">+IF(AND(ISNUMBER(OFFSET('Water Data'!$G$4,0,10*ROW('Water Data'!G122))),'Data Summary'!CB128="Yes"),100-OFFSET('Water Data'!$G$4,0,10*ROW('Water Data'!G122)),NA())</f>
        <v>#N/A</v>
      </c>
      <c r="N128" s="97" t="e">
        <f ca="true">+IF(AND(ISNUMBER(OFFSET('Water Data'!$G$6,0,10*ROW('Water Data'!G122))),'Data Summary'!CC128="Yes"),OFFSET('Water Data'!$G$6,0,10*ROW('Water Data'!G122)),NA())</f>
        <v>#N/A</v>
      </c>
      <c r="O128" s="97" t="e">
        <f ca="true">+IF(AND(ISNUMBER(OFFSET('Water Data'!$G$9,0,10*ROW('Water Data'!G122))),'Data Summary'!CD128="Yes"),OFFSET('Water Data'!$G$9,0,10*ROW('Water Data'!G122)),NA())</f>
        <v>#N/A</v>
      </c>
      <c r="P128" s="97" t="e">
        <f ca="true">+IF(AND(ISNUMBER(OFFSET('Water Data'!$H$4,0,10*ROW('Water Data'!H122))),'Data Summary'!CE128="Yes"),100-OFFSET('Water Data'!$H$4,0,10*ROW('Water Data'!H122)),NA())</f>
        <v>#N/A</v>
      </c>
      <c r="Q128" s="97" t="e">
        <f ca="true">+IF(AND(ISNUMBER(OFFSET('Water Data'!$H$6,0,10*ROW('Water Data'!H122))),'Data Summary'!CF128="Yes"),OFFSET('Water Data'!$H$6,0,10*ROW('Water Data'!H122)),NA())</f>
        <v>#N/A</v>
      </c>
      <c r="R128" s="97" t="e">
        <f ca="true">+IF(AND(ISNUMBER(OFFSET('Water Data'!$H$9,0,10*ROW('Water Data'!H122))),'Data Summary'!CG128="Yes"),OFFSET('Water Data'!$H$9,0,10*ROW('Water Data'!H122)),NA())</f>
        <v>#N/A</v>
      </c>
      <c r="S128" s="97" t="e">
        <f ca="true">+IF(AND(ISNUMBER(OFFSET('Water Data'!$I$4,0,10*ROW('Water Data'!I122))),'Data Summary'!CH128="Yes"),100-OFFSET('Water Data'!$I$4,0,10*ROW('Water Data'!I122)),NA())</f>
        <v>#N/A</v>
      </c>
      <c r="T128" s="97" t="e">
        <f ca="true">+IF(AND(ISNUMBER(OFFSET('Water Data'!$I$6,0,10*ROW('Water Data'!I122))),'Data Summary'!CI128="Yes"),OFFSET('Water Data'!$I$6,0,10*ROW('Water Data'!I122)),NA())</f>
        <v>#N/A</v>
      </c>
      <c r="U128" s="97" t="e">
        <f ca="true">+IF(AND(ISNUMBER(OFFSET('Water Data'!$I$9,0,10*ROW('Water Data'!I122))),'Data Summary'!CJ128="Yes"),OFFSET('Water Data'!$I$9,0,10*ROW('Water Data'!I122)),NA())</f>
        <v>#N/A</v>
      </c>
      <c r="V128" s="98" t="e">
        <f ca="true">+IF(AND(ISNUMBER(OFFSET('Sanitation Data'!$D$4,0,10*ROW('Sanitation Data'!D122))),'Data Summary'!CK128="Yes"),100-OFFSET('Sanitation Data'!$D$4,0,10*ROW('Sanitation Data'!D122)),NA())</f>
        <v>#N/A</v>
      </c>
      <c r="W128" s="98" t="e">
        <f ca="true">+IF(AND(ISNUMBER(OFFSET('Sanitation Data'!$D$6,0,10*ROW('Sanitation Data'!D122))),'Data Summary'!CL128="Yes"),OFFSET('Sanitation Data'!$D$6,0,10*ROW('Sanitation Data'!D122)),NA())</f>
        <v>#N/A</v>
      </c>
      <c r="X128" s="98" t="e">
        <f ca="true">+IF(AND(ISNUMBER(OFFSET('Sanitation Data'!$D$10,0,10*ROW('Sanitation Data'!D122))),'Data Summary'!CM128="Yes"),OFFSET('Sanitation Data'!$D$10,0,10*ROW('Sanitation Data'!D122)),NA())</f>
        <v>#N/A</v>
      </c>
      <c r="Y128" s="98" t="e">
        <f ca="true">+IF(AND(ISNUMBER(OFFSET('Sanitation Data'!$D$11,0,10*ROW('Sanitation Data'!D122))),'Data Summary'!CN128="Yes"),OFFSET('Sanitation Data'!$D$11,0,10*ROW('Sanitation Data'!D122)),NA())</f>
        <v>#N/A</v>
      </c>
      <c r="Z128" s="98" t="e">
        <f ca="true">+IF(AND(ISNUMBER(OFFSET('Sanitation Data'!$D$12,0,10*ROW('Sanitation Data'!D122))),'Data Summary'!CO128="Yes"),OFFSET('Sanitation Data'!$D$12,0,10*ROW('Sanitation Data'!D122)),NA())</f>
        <v>#N/A</v>
      </c>
      <c r="AA128" s="98" t="e">
        <f ca="true">+IF(AND(ISNUMBER(OFFSET('Sanitation Data'!$E$4,0,10*ROW('Sanitation Data'!E122))),'Data Summary'!CP128="Yes"),100-OFFSET('Sanitation Data'!$E$4,0,10*ROW('Sanitation Data'!E122)),NA())</f>
        <v>#N/A</v>
      </c>
      <c r="AB128" s="98" t="e">
        <f ca="true">+IF(AND(ISNUMBER(OFFSET('Sanitation Data'!$E$6,0,10*ROW('Sanitation Data'!E122))),'Data Summary'!CQ128="Yes"),OFFSET('Sanitation Data'!$E$6,0,10*ROW('Sanitation Data'!E122)),NA())</f>
        <v>#N/A</v>
      </c>
      <c r="AC128" s="98" t="e">
        <f ca="true">+IF(AND(ISNUMBER(OFFSET('Sanitation Data'!$E$10,0,10*ROW('Sanitation Data'!E122))),'Data Summary'!CR128="Yes"),OFFSET('Sanitation Data'!$E$10,0,10*ROW('Sanitation Data'!E122)),NA())</f>
        <v>#N/A</v>
      </c>
      <c r="AD128" s="98" t="e">
        <f ca="true">+IF(AND(ISNUMBER(OFFSET('Sanitation Data'!$E$11,0,10*ROW('Sanitation Data'!E122))),'Data Summary'!CS128="Yes"),OFFSET('Sanitation Data'!$E$11,0,10*ROW('Sanitation Data'!E122)),NA())</f>
        <v>#N/A</v>
      </c>
      <c r="AE128" s="98" t="e">
        <f ca="true">+IF(AND(ISNUMBER(OFFSET('Sanitation Data'!$E$12,0,10*ROW('Sanitation Data'!E122))),'Data Summary'!CT128="Yes"),OFFSET('Sanitation Data'!$E$12,0,10*ROW('Sanitation Data'!E122)),NA())</f>
        <v>#N/A</v>
      </c>
      <c r="AF128" s="98" t="e">
        <f ca="true">+IF(AND(ISNUMBER(OFFSET('Sanitation Data'!$F$4,0,10*ROW('Sanitation Data'!F122))),'Data Summary'!CU128="Yes"),100-OFFSET('Sanitation Data'!$F$4,0,10*ROW('Sanitation Data'!F122)),NA())</f>
        <v>#N/A</v>
      </c>
      <c r="AG128" s="98" t="e">
        <f ca="true">+IF(AND(ISNUMBER(OFFSET('Sanitation Data'!$F$6,0,10*ROW('Sanitation Data'!F122))),'Data Summary'!CV128="Yes"),OFFSET('Sanitation Data'!$F$6,0,10*ROW('Sanitation Data'!F122)),NA())</f>
        <v>#N/A</v>
      </c>
      <c r="AH128" s="98" t="e">
        <f ca="true">+IF(AND(ISNUMBER(OFFSET('Sanitation Data'!$F$10,0,10*ROW('Sanitation Data'!F122))),'Data Summary'!CW128="Yes"),OFFSET('Sanitation Data'!$F$10,0,10*ROW('Sanitation Data'!F122)),NA())</f>
        <v>#N/A</v>
      </c>
      <c r="AI128" s="98" t="e">
        <f ca="true">+IF(AND(ISNUMBER(OFFSET('Sanitation Data'!$F$11,0,10*ROW('Sanitation Data'!F122))),'Data Summary'!CX128="Yes"),OFFSET('Sanitation Data'!$F$11,0,10*ROW('Sanitation Data'!F122)),NA())</f>
        <v>#N/A</v>
      </c>
      <c r="AJ128" s="98" t="e">
        <f ca="true">+IF(AND(ISNUMBER(OFFSET('Sanitation Data'!$F$12,0,10*ROW('Sanitation Data'!F122))),'Data Summary'!CY128="Yes"),OFFSET('Sanitation Data'!$F$12,0,10*ROW('Sanitation Data'!F122)),NA())</f>
        <v>#N/A</v>
      </c>
      <c r="AK128" s="98" t="e">
        <f ca="true">+IF(AND(ISNUMBER(OFFSET('Sanitation Data'!$G$4,0,10*ROW('Sanitation Data'!G122))),'Data Summary'!CZ128="Yes"),100-OFFSET('Sanitation Data'!$G$4,0,10*ROW('Sanitation Data'!G122)),NA())</f>
        <v>#N/A</v>
      </c>
      <c r="AL128" s="98" t="e">
        <f ca="true">+IF(AND(ISNUMBER(OFFSET('Sanitation Data'!$G$6,0,10*ROW('Sanitation Data'!G122))),'Data Summary'!DA128="Yes"),OFFSET('Sanitation Data'!$G$6,0,10*ROW('Sanitation Data'!G122)),NA())</f>
        <v>#N/A</v>
      </c>
      <c r="AM128" s="98" t="e">
        <f ca="true">+IF(AND(ISNUMBER(OFFSET('Sanitation Data'!$G$10,0,10*ROW('Sanitation Data'!G122))),'Data Summary'!DB128="Yes"),OFFSET('Sanitation Data'!$G$10,0,10*ROW('Sanitation Data'!G122)),NA())</f>
        <v>#N/A</v>
      </c>
      <c r="AN128" s="98" t="e">
        <f ca="true">+IF(AND(ISNUMBER(OFFSET('Sanitation Data'!$G$11,0,10*ROW('Sanitation Data'!G122))),'Data Summary'!DC128="Yes"),OFFSET('Sanitation Data'!$G$11,0,10*ROW('Sanitation Data'!G122)),NA())</f>
        <v>#N/A</v>
      </c>
      <c r="AO128" s="98" t="e">
        <f ca="true">+IF(AND(ISNUMBER(OFFSET('Sanitation Data'!$G$12,0,10*ROW('Sanitation Data'!G122))),'Data Summary'!DD128="Yes"),OFFSET('Sanitation Data'!$G$12,0,10*ROW('Sanitation Data'!G122)),NA())</f>
        <v>#N/A</v>
      </c>
      <c r="AP128" s="98" t="e">
        <f ca="true">+IF(AND(ISNUMBER(OFFSET('Sanitation Data'!$H$4,0,10*ROW('Sanitation Data'!H122))),'Data Summary'!DE128="Yes"),100-OFFSET('Sanitation Data'!$H$4,0,10*ROW('Sanitation Data'!H122)),NA())</f>
        <v>#N/A</v>
      </c>
      <c r="AQ128" s="98" t="e">
        <f ca="true">+IF(AND(ISNUMBER(OFFSET('Sanitation Data'!$H$6,0,10*ROW('Sanitation Data'!H122))),'Data Summary'!DF128="Yes"),OFFSET('Sanitation Data'!$H$6,0,10*ROW('Sanitation Data'!H122)),NA())</f>
        <v>#N/A</v>
      </c>
      <c r="AR128" s="98" t="e">
        <f ca="true">+IF(AND(ISNUMBER(OFFSET('Sanitation Data'!$H$10,0,10*ROW('Sanitation Data'!H122))),'Data Summary'!DG128="Yes"),OFFSET('Sanitation Data'!$H$10,0,10*ROW('Sanitation Data'!H122)),NA())</f>
        <v>#N/A</v>
      </c>
      <c r="AS128" s="98" t="e">
        <f ca="true">+IF(AND(ISNUMBER(OFFSET('Sanitation Data'!$H$11,0,10*ROW('Sanitation Data'!H122))),'Data Summary'!DH128="Yes"),OFFSET('Sanitation Data'!$H$11,0,10*ROW('Sanitation Data'!H122)),NA())</f>
        <v>#N/A</v>
      </c>
      <c r="AT128" s="98" t="e">
        <f ca="true">+IF(AND(ISNUMBER(OFFSET('Sanitation Data'!$H$12,0,10*ROW('Sanitation Data'!H122))),'Data Summary'!DI128="Yes"),OFFSET('Sanitation Data'!$H$12,0,10*ROW('Sanitation Data'!H122)),NA())</f>
        <v>#N/A</v>
      </c>
      <c r="AU128" s="98" t="e">
        <f ca="true">+IF(AND(ISNUMBER(OFFSET('Sanitation Data'!$I$4,0,10*ROW('Sanitation Data'!I122))),'Data Summary'!DJ128="Yes"),100-OFFSET('Sanitation Data'!$I$4,0,10*ROW('Sanitation Data'!I122)),NA())</f>
        <v>#N/A</v>
      </c>
      <c r="AV128" s="98" t="e">
        <f ca="true">+IF(AND(ISNUMBER(OFFSET('Sanitation Data'!$I$6,0,10*ROW('Sanitation Data'!I122))),'Data Summary'!DK128="Yes"),OFFSET('Sanitation Data'!$I$6,0,10*ROW('Sanitation Data'!I122)),NA())</f>
        <v>#N/A</v>
      </c>
      <c r="AW128" s="98" t="e">
        <f ca="true">+IF(AND(ISNUMBER(OFFSET('Sanitation Data'!$I$10,0,10*ROW('Sanitation Data'!I122))),'Data Summary'!DL128="Yes"),OFFSET('Sanitation Data'!$I$10,0,10*ROW('Sanitation Data'!I122)),NA())</f>
        <v>#N/A</v>
      </c>
      <c r="AX128" s="98" t="e">
        <f ca="true">+IF(AND(ISNUMBER(OFFSET('Sanitation Data'!$I$11,0,10*ROW('Sanitation Data'!I122))),'Data Summary'!DM128="Yes"),OFFSET('Sanitation Data'!$I$11,0,10*ROW('Sanitation Data'!I122)),NA())</f>
        <v>#N/A</v>
      </c>
      <c r="AY128" s="98" t="e">
        <f ca="true">+IF(AND(ISNUMBER(OFFSET('Sanitation Data'!$I$12,0,10*ROW('Sanitation Data'!I122))),'Data Summary'!DN128="Yes"),OFFSET('Sanitation Data'!$I$12,0,10*ROW('Sanitation Data'!I122)),NA())</f>
        <v>#N/A</v>
      </c>
      <c r="AZ128" s="99" t="e">
        <f ca="true">+IF(AND(ISNUMBER(OFFSET('Hygiene Data'!$D$5,0,10*ROW('Hygiene Data'!D122))),'Data Summary'!DO128="Yes"),OFFSET('Hygiene Data'!$D$5,0,10*ROW('Hygiene Data'!D122)),NA())</f>
        <v>#N/A</v>
      </c>
      <c r="BA128" s="99" t="e">
        <f ca="true">+IF(AND(ISNUMBER(OFFSET('Hygiene Data'!$D$7,0,10*ROW('Hygiene Data'!D122))),'Data Summary'!DP128="Yes"),OFFSET('Hygiene Data'!$D$7,0,10*ROW('Hygiene Data'!D122)),NA())</f>
        <v>#N/A</v>
      </c>
      <c r="BB128" s="99" t="e">
        <f ca="true">+IF(AND(ISNUMBER(OFFSET('Hygiene Data'!$D$9,0,10*ROW('Hygiene Data'!D122))),'Data Summary'!DQ128="Yes"),OFFSET('Hygiene Data'!$D$9,0,10*ROW('Hygiene Data'!D122)),NA())</f>
        <v>#N/A</v>
      </c>
      <c r="BC128" s="99" t="e">
        <f ca="true">+IF(AND(ISNUMBER(OFFSET('Hygiene Data'!$E$5,0,10*ROW('Hygiene Data'!E122))),'Data Summary'!DR128="Yes"),OFFSET('Hygiene Data'!$E$5,0,10*ROW('Hygiene Data'!E122)),NA())</f>
        <v>#N/A</v>
      </c>
      <c r="BD128" s="99" t="e">
        <f ca="true">+IF(AND(ISNUMBER(OFFSET('Hygiene Data'!$E$7,0,10*ROW('Hygiene Data'!E122))),'Data Summary'!DS128="Yes"),OFFSET('Hygiene Data'!$E$7,0,10*ROW('Hygiene Data'!E122)),NA())</f>
        <v>#N/A</v>
      </c>
      <c r="BE128" s="99" t="e">
        <f ca="true">+IF(AND(ISNUMBER(OFFSET('Hygiene Data'!$E$9,0,10*ROW('Hygiene Data'!E122))),'Data Summary'!DT128="Yes"),OFFSET('Hygiene Data'!$E$9,0,10*ROW('Hygiene Data'!E122)),NA())</f>
        <v>#N/A</v>
      </c>
      <c r="BF128" s="99" t="e">
        <f ca="true">+IF(AND(ISNUMBER(OFFSET('Hygiene Data'!$F$5,0,10*ROW('Hygiene Data'!F122))),'Data Summary'!DU128="Yes"),OFFSET('Hygiene Data'!$F$5,0,10*ROW('Hygiene Data'!F122)),NA())</f>
        <v>#N/A</v>
      </c>
      <c r="BG128" s="99" t="e">
        <f ca="true">+IF(AND(ISNUMBER(OFFSET('Hygiene Data'!$F$7,0,10*ROW('Hygiene Data'!F122))),'Data Summary'!DV128="Yes"),OFFSET('Hygiene Data'!$F$7,0,10*ROW('Hygiene Data'!F122)),NA())</f>
        <v>#N/A</v>
      </c>
      <c r="BH128" s="99" t="e">
        <f ca="true">+IF(AND(ISNUMBER(OFFSET('Hygiene Data'!$F$9,0,10*ROW('Hygiene Data'!F122))),'Data Summary'!DW128="Yes"),OFFSET('Hygiene Data'!$F$9,0,10*ROW('Hygiene Data'!F122)),NA())</f>
        <v>#N/A</v>
      </c>
      <c r="BI128" s="99" t="e">
        <f ca="true">+IF(AND(ISNUMBER(OFFSET('Hygiene Data'!$G$5,0,10*ROW('Hygiene Data'!G122))),'Data Summary'!DX128="Yes"),OFFSET('Hygiene Data'!$G$5,0,10*ROW('Hygiene Data'!G122)),NA())</f>
        <v>#N/A</v>
      </c>
      <c r="BJ128" s="99" t="e">
        <f ca="true">+IF(AND(ISNUMBER(OFFSET('Hygiene Data'!$G$7,0,10*ROW('Hygiene Data'!G122))),'Data Summary'!DY128="Yes"),OFFSET('Hygiene Data'!$G$7,0,10*ROW('Hygiene Data'!G122)),NA())</f>
        <v>#N/A</v>
      </c>
      <c r="BK128" s="99" t="e">
        <f ca="true">+IF(AND(ISNUMBER(OFFSET('Hygiene Data'!$G$9,0,10*ROW('Hygiene Data'!G122))),'Data Summary'!DZ128="Yes"),OFFSET('Hygiene Data'!$G$9,0,10*ROW('Hygiene Data'!G122)),NA())</f>
        <v>#N/A</v>
      </c>
      <c r="BL128" s="99" t="e">
        <f ca="true">+IF(AND(ISNUMBER(OFFSET('Hygiene Data'!$H$5,0,10*ROW('Hygiene Data'!H122))),'Data Summary'!EA128="Yes"),OFFSET('Hygiene Data'!$H$5,0,10*ROW('Hygiene Data'!H122)),NA())</f>
        <v>#N/A</v>
      </c>
      <c r="BM128" s="99" t="e">
        <f ca="true">+IF(AND(ISNUMBER(OFFSET('Hygiene Data'!$H$7,0,10*ROW('Hygiene Data'!H122))),'Data Summary'!EB128="Yes"),OFFSET('Hygiene Data'!$H$7,0,10*ROW('Hygiene Data'!H122)),NA())</f>
        <v>#N/A</v>
      </c>
      <c r="BN128" s="99" t="e">
        <f ca="true">+IF(AND(ISNUMBER(OFFSET('Hygiene Data'!$H$9,0,10*ROW('Hygiene Data'!H122))),'Data Summary'!EC128="Yes"),OFFSET('Hygiene Data'!$H$9,0,10*ROW('Hygiene Data'!H122)),NA())</f>
        <v>#N/A</v>
      </c>
      <c r="BO128" s="99" t="e">
        <f ca="true">+IF(AND(ISNUMBER(OFFSET('Hygiene Data'!$I$5,0,10*ROW('Hygiene Data'!I122))),'Data Summary'!ED128="Yes"),OFFSET('Hygiene Data'!$I$5,0,10*ROW('Hygiene Data'!I122)),NA())</f>
        <v>#N/A</v>
      </c>
      <c r="BP128" s="99" t="e">
        <f ca="true">+IF(AND(ISNUMBER(OFFSET('Hygiene Data'!$I$7,0,10*ROW('Hygiene Data'!I122))),'Data Summary'!EE128="Yes"),OFFSET('Hygiene Data'!$I$7,0,10*ROW('Hygiene Data'!I122)),NA())</f>
        <v>#N/A</v>
      </c>
      <c r="BQ128" s="99" t="e">
        <f ca="true">+IF(AND(ISNUMBER(OFFSET('Hygiene Data'!$I$9,0,10*ROW('Hygiene Data'!I122))),'Data Summary'!EF128="Yes"),OFFSET('Hygiene Data'!$I$9,0,10*ROW('Hygiene Data'!I122)),NA())</f>
        <v>#N/A</v>
      </c>
    </row>
    <row xmlns:x14ac="http://schemas.microsoft.com/office/spreadsheetml/2009/9/ac" r="129" x14ac:dyDescent="0.2">
      <c r="A129" s="363" t="e">
        <f ca="true">+RIGHT('Data Summary'!A129,LEN('Data Summary'!A129)-9)</f>
        <v>#VALUE!</v>
      </c>
      <c r="B129" s="38" t="str">
        <f ca="true">+IF(ISTEXT('Data Summary'!B129),'Data Summary'!B129,"")</f>
        <v/>
      </c>
      <c r="C129" s="361" t="e">
        <f ca="true">+VALUE('Data Summary'!C129)</f>
        <v>#VALUE!</v>
      </c>
      <c r="D129" s="97" t="e">
        <f ca="true">+IF(AND(ISNUMBER(OFFSET('Water Data'!$D$4,0,10*ROW('Water Data'!D123))),'Data Summary'!BS129="Yes"),100-OFFSET('Water Data'!$D$4,0,10*ROW('Water Data'!D123)),NA())</f>
        <v>#N/A</v>
      </c>
      <c r="E129" s="97" t="e">
        <f ca="true">+IF(AND(ISNUMBER(OFFSET('Water Data'!$D$6,0,10*ROW('Water Data'!D123))),'Data Summary'!BT129="Yes"),OFFSET('Water Data'!$D$6,0,10*ROW('Water Data'!D123)),NA())</f>
        <v>#N/A</v>
      </c>
      <c r="F129" s="97" t="e">
        <f ca="true">+IF(AND(ISNUMBER(OFFSET('Water Data'!$D$9,0,10*ROW('Water Data'!D123))),'Data Summary'!BU129="Yes"),OFFSET('Water Data'!$D$9,0,10*ROW('Water Data'!D123)),NA())</f>
        <v>#N/A</v>
      </c>
      <c r="G129" s="97" t="e">
        <f ca="true">+IF(AND(ISNUMBER(OFFSET('Water Data'!$E$4,0,10*ROW('Water Data'!E123))),'Data Summary'!BV129="Yes"),100-OFFSET('Water Data'!$E$4,0,10*ROW('Water Data'!E123)),NA())</f>
        <v>#N/A</v>
      </c>
      <c r="H129" s="97" t="e">
        <f ca="true">+IF(AND(ISNUMBER(OFFSET('Water Data'!$E$6,0,10*ROW('Water Data'!E123))),'Data Summary'!BW129="Yes"),OFFSET('Water Data'!$E$6,0,10*ROW('Water Data'!E123)),NA())</f>
        <v>#N/A</v>
      </c>
      <c r="I129" s="97" t="e">
        <f ca="true">+IF(AND(ISNUMBER(OFFSET('Water Data'!$E$9,0,10*ROW('Water Data'!E123))),'Data Summary'!BX129="Yes"),OFFSET('Water Data'!$E$9,0,10*ROW('Water Data'!E123)),NA())</f>
        <v>#N/A</v>
      </c>
      <c r="J129" s="97" t="e">
        <f ca="true">+IF(AND(ISNUMBER(OFFSET('Water Data'!$F$4,0,10*ROW('Water Data'!F123))),'Data Summary'!BY129="Yes"),100-OFFSET('Water Data'!$F$4,0,10*ROW('Water Data'!F123)),NA())</f>
        <v>#N/A</v>
      </c>
      <c r="K129" s="97" t="e">
        <f ca="true">+IF(AND(ISNUMBER(OFFSET('Water Data'!$F$6,0,10*ROW('Water Data'!F123))),'Data Summary'!BZ129="Yes"),OFFSET('Water Data'!$F$6,0,10*ROW('Water Data'!F123)),NA())</f>
        <v>#N/A</v>
      </c>
      <c r="L129" s="97" t="e">
        <f ca="true">+IF(AND(ISNUMBER(OFFSET('Water Data'!$F$9,0,10*ROW('Water Data'!F123))),'Data Summary'!CA129="Yes"),OFFSET('Water Data'!$F$9,0,10*ROW('Water Data'!F123)),NA())</f>
        <v>#N/A</v>
      </c>
      <c r="M129" s="97" t="e">
        <f ca="true">+IF(AND(ISNUMBER(OFFSET('Water Data'!$G$4,0,10*ROW('Water Data'!G123))),'Data Summary'!CB129="Yes"),100-OFFSET('Water Data'!$G$4,0,10*ROW('Water Data'!G123)),NA())</f>
        <v>#N/A</v>
      </c>
      <c r="N129" s="97" t="e">
        <f ca="true">+IF(AND(ISNUMBER(OFFSET('Water Data'!$G$6,0,10*ROW('Water Data'!G123))),'Data Summary'!CC129="Yes"),OFFSET('Water Data'!$G$6,0,10*ROW('Water Data'!G123)),NA())</f>
        <v>#N/A</v>
      </c>
      <c r="O129" s="97" t="e">
        <f ca="true">+IF(AND(ISNUMBER(OFFSET('Water Data'!$G$9,0,10*ROW('Water Data'!G123))),'Data Summary'!CD129="Yes"),OFFSET('Water Data'!$G$9,0,10*ROW('Water Data'!G123)),NA())</f>
        <v>#N/A</v>
      </c>
      <c r="P129" s="97" t="e">
        <f ca="true">+IF(AND(ISNUMBER(OFFSET('Water Data'!$H$4,0,10*ROW('Water Data'!H123))),'Data Summary'!CE129="Yes"),100-OFFSET('Water Data'!$H$4,0,10*ROW('Water Data'!H123)),NA())</f>
        <v>#N/A</v>
      </c>
      <c r="Q129" s="97" t="e">
        <f ca="true">+IF(AND(ISNUMBER(OFFSET('Water Data'!$H$6,0,10*ROW('Water Data'!H123))),'Data Summary'!CF129="Yes"),OFFSET('Water Data'!$H$6,0,10*ROW('Water Data'!H123)),NA())</f>
        <v>#N/A</v>
      </c>
      <c r="R129" s="97" t="e">
        <f ca="true">+IF(AND(ISNUMBER(OFFSET('Water Data'!$H$9,0,10*ROW('Water Data'!H123))),'Data Summary'!CG129="Yes"),OFFSET('Water Data'!$H$9,0,10*ROW('Water Data'!H123)),NA())</f>
        <v>#N/A</v>
      </c>
      <c r="S129" s="97" t="e">
        <f ca="true">+IF(AND(ISNUMBER(OFFSET('Water Data'!$I$4,0,10*ROW('Water Data'!I123))),'Data Summary'!CH129="Yes"),100-OFFSET('Water Data'!$I$4,0,10*ROW('Water Data'!I123)),NA())</f>
        <v>#N/A</v>
      </c>
      <c r="T129" s="97" t="e">
        <f ca="true">+IF(AND(ISNUMBER(OFFSET('Water Data'!$I$6,0,10*ROW('Water Data'!I123))),'Data Summary'!CI129="Yes"),OFFSET('Water Data'!$I$6,0,10*ROW('Water Data'!I123)),NA())</f>
        <v>#N/A</v>
      </c>
      <c r="U129" s="97" t="e">
        <f ca="true">+IF(AND(ISNUMBER(OFFSET('Water Data'!$I$9,0,10*ROW('Water Data'!I123))),'Data Summary'!CJ129="Yes"),OFFSET('Water Data'!$I$9,0,10*ROW('Water Data'!I123)),NA())</f>
        <v>#N/A</v>
      </c>
      <c r="V129" s="98" t="e">
        <f ca="true">+IF(AND(ISNUMBER(OFFSET('Sanitation Data'!$D$4,0,10*ROW('Sanitation Data'!D123))),'Data Summary'!CK129="Yes"),100-OFFSET('Sanitation Data'!$D$4,0,10*ROW('Sanitation Data'!D123)),NA())</f>
        <v>#N/A</v>
      </c>
      <c r="W129" s="98" t="e">
        <f ca="true">+IF(AND(ISNUMBER(OFFSET('Sanitation Data'!$D$6,0,10*ROW('Sanitation Data'!D123))),'Data Summary'!CL129="Yes"),OFFSET('Sanitation Data'!$D$6,0,10*ROW('Sanitation Data'!D123)),NA())</f>
        <v>#N/A</v>
      </c>
      <c r="X129" s="98" t="e">
        <f ca="true">+IF(AND(ISNUMBER(OFFSET('Sanitation Data'!$D$10,0,10*ROW('Sanitation Data'!D123))),'Data Summary'!CM129="Yes"),OFFSET('Sanitation Data'!$D$10,0,10*ROW('Sanitation Data'!D123)),NA())</f>
        <v>#N/A</v>
      </c>
      <c r="Y129" s="98" t="e">
        <f ca="true">+IF(AND(ISNUMBER(OFFSET('Sanitation Data'!$D$11,0,10*ROW('Sanitation Data'!D123))),'Data Summary'!CN129="Yes"),OFFSET('Sanitation Data'!$D$11,0,10*ROW('Sanitation Data'!D123)),NA())</f>
        <v>#N/A</v>
      </c>
      <c r="Z129" s="98" t="e">
        <f ca="true">+IF(AND(ISNUMBER(OFFSET('Sanitation Data'!$D$12,0,10*ROW('Sanitation Data'!D123))),'Data Summary'!CO129="Yes"),OFFSET('Sanitation Data'!$D$12,0,10*ROW('Sanitation Data'!D123)),NA())</f>
        <v>#N/A</v>
      </c>
      <c r="AA129" s="98" t="e">
        <f ca="true">+IF(AND(ISNUMBER(OFFSET('Sanitation Data'!$E$4,0,10*ROW('Sanitation Data'!E123))),'Data Summary'!CP129="Yes"),100-OFFSET('Sanitation Data'!$E$4,0,10*ROW('Sanitation Data'!E123)),NA())</f>
        <v>#N/A</v>
      </c>
      <c r="AB129" s="98" t="e">
        <f ca="true">+IF(AND(ISNUMBER(OFFSET('Sanitation Data'!$E$6,0,10*ROW('Sanitation Data'!E123))),'Data Summary'!CQ129="Yes"),OFFSET('Sanitation Data'!$E$6,0,10*ROW('Sanitation Data'!E123)),NA())</f>
        <v>#N/A</v>
      </c>
      <c r="AC129" s="98" t="e">
        <f ca="true">+IF(AND(ISNUMBER(OFFSET('Sanitation Data'!$E$10,0,10*ROW('Sanitation Data'!E123))),'Data Summary'!CR129="Yes"),OFFSET('Sanitation Data'!$E$10,0,10*ROW('Sanitation Data'!E123)),NA())</f>
        <v>#N/A</v>
      </c>
      <c r="AD129" s="98" t="e">
        <f ca="true">+IF(AND(ISNUMBER(OFFSET('Sanitation Data'!$E$11,0,10*ROW('Sanitation Data'!E123))),'Data Summary'!CS129="Yes"),OFFSET('Sanitation Data'!$E$11,0,10*ROW('Sanitation Data'!E123)),NA())</f>
        <v>#N/A</v>
      </c>
      <c r="AE129" s="98" t="e">
        <f ca="true">+IF(AND(ISNUMBER(OFFSET('Sanitation Data'!$E$12,0,10*ROW('Sanitation Data'!E123))),'Data Summary'!CT129="Yes"),OFFSET('Sanitation Data'!$E$12,0,10*ROW('Sanitation Data'!E123)),NA())</f>
        <v>#N/A</v>
      </c>
      <c r="AF129" s="98" t="e">
        <f ca="true">+IF(AND(ISNUMBER(OFFSET('Sanitation Data'!$F$4,0,10*ROW('Sanitation Data'!F123))),'Data Summary'!CU129="Yes"),100-OFFSET('Sanitation Data'!$F$4,0,10*ROW('Sanitation Data'!F123)),NA())</f>
        <v>#N/A</v>
      </c>
      <c r="AG129" s="98" t="e">
        <f ca="true">+IF(AND(ISNUMBER(OFFSET('Sanitation Data'!$F$6,0,10*ROW('Sanitation Data'!F123))),'Data Summary'!CV129="Yes"),OFFSET('Sanitation Data'!$F$6,0,10*ROW('Sanitation Data'!F123)),NA())</f>
        <v>#N/A</v>
      </c>
      <c r="AH129" s="98" t="e">
        <f ca="true">+IF(AND(ISNUMBER(OFFSET('Sanitation Data'!$F$10,0,10*ROW('Sanitation Data'!F123))),'Data Summary'!CW129="Yes"),OFFSET('Sanitation Data'!$F$10,0,10*ROW('Sanitation Data'!F123)),NA())</f>
        <v>#N/A</v>
      </c>
      <c r="AI129" s="98" t="e">
        <f ca="true">+IF(AND(ISNUMBER(OFFSET('Sanitation Data'!$F$11,0,10*ROW('Sanitation Data'!F123))),'Data Summary'!CX129="Yes"),OFFSET('Sanitation Data'!$F$11,0,10*ROW('Sanitation Data'!F123)),NA())</f>
        <v>#N/A</v>
      </c>
      <c r="AJ129" s="98" t="e">
        <f ca="true">+IF(AND(ISNUMBER(OFFSET('Sanitation Data'!$F$12,0,10*ROW('Sanitation Data'!F123))),'Data Summary'!CY129="Yes"),OFFSET('Sanitation Data'!$F$12,0,10*ROW('Sanitation Data'!F123)),NA())</f>
        <v>#N/A</v>
      </c>
      <c r="AK129" s="98" t="e">
        <f ca="true">+IF(AND(ISNUMBER(OFFSET('Sanitation Data'!$G$4,0,10*ROW('Sanitation Data'!G123))),'Data Summary'!CZ129="Yes"),100-OFFSET('Sanitation Data'!$G$4,0,10*ROW('Sanitation Data'!G123)),NA())</f>
        <v>#N/A</v>
      </c>
      <c r="AL129" s="98" t="e">
        <f ca="true">+IF(AND(ISNUMBER(OFFSET('Sanitation Data'!$G$6,0,10*ROW('Sanitation Data'!G123))),'Data Summary'!DA129="Yes"),OFFSET('Sanitation Data'!$G$6,0,10*ROW('Sanitation Data'!G123)),NA())</f>
        <v>#N/A</v>
      </c>
      <c r="AM129" s="98" t="e">
        <f ca="true">+IF(AND(ISNUMBER(OFFSET('Sanitation Data'!$G$10,0,10*ROW('Sanitation Data'!G123))),'Data Summary'!DB129="Yes"),OFFSET('Sanitation Data'!$G$10,0,10*ROW('Sanitation Data'!G123)),NA())</f>
        <v>#N/A</v>
      </c>
      <c r="AN129" s="98" t="e">
        <f ca="true">+IF(AND(ISNUMBER(OFFSET('Sanitation Data'!$G$11,0,10*ROW('Sanitation Data'!G123))),'Data Summary'!DC129="Yes"),OFFSET('Sanitation Data'!$G$11,0,10*ROW('Sanitation Data'!G123)),NA())</f>
        <v>#N/A</v>
      </c>
      <c r="AO129" s="98" t="e">
        <f ca="true">+IF(AND(ISNUMBER(OFFSET('Sanitation Data'!$G$12,0,10*ROW('Sanitation Data'!G123))),'Data Summary'!DD129="Yes"),OFFSET('Sanitation Data'!$G$12,0,10*ROW('Sanitation Data'!G123)),NA())</f>
        <v>#N/A</v>
      </c>
      <c r="AP129" s="98" t="e">
        <f ca="true">+IF(AND(ISNUMBER(OFFSET('Sanitation Data'!$H$4,0,10*ROW('Sanitation Data'!H123))),'Data Summary'!DE129="Yes"),100-OFFSET('Sanitation Data'!$H$4,0,10*ROW('Sanitation Data'!H123)),NA())</f>
        <v>#N/A</v>
      </c>
      <c r="AQ129" s="98" t="e">
        <f ca="true">+IF(AND(ISNUMBER(OFFSET('Sanitation Data'!$H$6,0,10*ROW('Sanitation Data'!H123))),'Data Summary'!DF129="Yes"),OFFSET('Sanitation Data'!$H$6,0,10*ROW('Sanitation Data'!H123)),NA())</f>
        <v>#N/A</v>
      </c>
      <c r="AR129" s="98" t="e">
        <f ca="true">+IF(AND(ISNUMBER(OFFSET('Sanitation Data'!$H$10,0,10*ROW('Sanitation Data'!H123))),'Data Summary'!DG129="Yes"),OFFSET('Sanitation Data'!$H$10,0,10*ROW('Sanitation Data'!H123)),NA())</f>
        <v>#N/A</v>
      </c>
      <c r="AS129" s="98" t="e">
        <f ca="true">+IF(AND(ISNUMBER(OFFSET('Sanitation Data'!$H$11,0,10*ROW('Sanitation Data'!H123))),'Data Summary'!DH129="Yes"),OFFSET('Sanitation Data'!$H$11,0,10*ROW('Sanitation Data'!H123)),NA())</f>
        <v>#N/A</v>
      </c>
      <c r="AT129" s="98" t="e">
        <f ca="true">+IF(AND(ISNUMBER(OFFSET('Sanitation Data'!$H$12,0,10*ROW('Sanitation Data'!H123))),'Data Summary'!DI129="Yes"),OFFSET('Sanitation Data'!$H$12,0,10*ROW('Sanitation Data'!H123)),NA())</f>
        <v>#N/A</v>
      </c>
      <c r="AU129" s="98" t="e">
        <f ca="true">+IF(AND(ISNUMBER(OFFSET('Sanitation Data'!$I$4,0,10*ROW('Sanitation Data'!I123))),'Data Summary'!DJ129="Yes"),100-OFFSET('Sanitation Data'!$I$4,0,10*ROW('Sanitation Data'!I123)),NA())</f>
        <v>#N/A</v>
      </c>
      <c r="AV129" s="98" t="e">
        <f ca="true">+IF(AND(ISNUMBER(OFFSET('Sanitation Data'!$I$6,0,10*ROW('Sanitation Data'!I123))),'Data Summary'!DK129="Yes"),OFFSET('Sanitation Data'!$I$6,0,10*ROW('Sanitation Data'!I123)),NA())</f>
        <v>#N/A</v>
      </c>
      <c r="AW129" s="98" t="e">
        <f ca="true">+IF(AND(ISNUMBER(OFFSET('Sanitation Data'!$I$10,0,10*ROW('Sanitation Data'!I123))),'Data Summary'!DL129="Yes"),OFFSET('Sanitation Data'!$I$10,0,10*ROW('Sanitation Data'!I123)),NA())</f>
        <v>#N/A</v>
      </c>
      <c r="AX129" s="98" t="e">
        <f ca="true">+IF(AND(ISNUMBER(OFFSET('Sanitation Data'!$I$11,0,10*ROW('Sanitation Data'!I123))),'Data Summary'!DM129="Yes"),OFFSET('Sanitation Data'!$I$11,0,10*ROW('Sanitation Data'!I123)),NA())</f>
        <v>#N/A</v>
      </c>
      <c r="AY129" s="98" t="e">
        <f ca="true">+IF(AND(ISNUMBER(OFFSET('Sanitation Data'!$I$12,0,10*ROW('Sanitation Data'!I123))),'Data Summary'!DN129="Yes"),OFFSET('Sanitation Data'!$I$12,0,10*ROW('Sanitation Data'!I123)),NA())</f>
        <v>#N/A</v>
      </c>
      <c r="AZ129" s="99" t="e">
        <f ca="true">+IF(AND(ISNUMBER(OFFSET('Hygiene Data'!$D$5,0,10*ROW('Hygiene Data'!D123))),'Data Summary'!DO129="Yes"),OFFSET('Hygiene Data'!$D$5,0,10*ROW('Hygiene Data'!D123)),NA())</f>
        <v>#N/A</v>
      </c>
      <c r="BA129" s="99" t="e">
        <f ca="true">+IF(AND(ISNUMBER(OFFSET('Hygiene Data'!$D$7,0,10*ROW('Hygiene Data'!D123))),'Data Summary'!DP129="Yes"),OFFSET('Hygiene Data'!$D$7,0,10*ROW('Hygiene Data'!D123)),NA())</f>
        <v>#N/A</v>
      </c>
      <c r="BB129" s="99" t="e">
        <f ca="true">+IF(AND(ISNUMBER(OFFSET('Hygiene Data'!$D$9,0,10*ROW('Hygiene Data'!D123))),'Data Summary'!DQ129="Yes"),OFFSET('Hygiene Data'!$D$9,0,10*ROW('Hygiene Data'!D123)),NA())</f>
        <v>#N/A</v>
      </c>
      <c r="BC129" s="99" t="e">
        <f ca="true">+IF(AND(ISNUMBER(OFFSET('Hygiene Data'!$E$5,0,10*ROW('Hygiene Data'!E123))),'Data Summary'!DR129="Yes"),OFFSET('Hygiene Data'!$E$5,0,10*ROW('Hygiene Data'!E123)),NA())</f>
        <v>#N/A</v>
      </c>
      <c r="BD129" s="99" t="e">
        <f ca="true">+IF(AND(ISNUMBER(OFFSET('Hygiene Data'!$E$7,0,10*ROW('Hygiene Data'!E123))),'Data Summary'!DS129="Yes"),OFFSET('Hygiene Data'!$E$7,0,10*ROW('Hygiene Data'!E123)),NA())</f>
        <v>#N/A</v>
      </c>
      <c r="BE129" s="99" t="e">
        <f ca="true">+IF(AND(ISNUMBER(OFFSET('Hygiene Data'!$E$9,0,10*ROW('Hygiene Data'!E123))),'Data Summary'!DT129="Yes"),OFFSET('Hygiene Data'!$E$9,0,10*ROW('Hygiene Data'!E123)),NA())</f>
        <v>#N/A</v>
      </c>
      <c r="BF129" s="99" t="e">
        <f ca="true">+IF(AND(ISNUMBER(OFFSET('Hygiene Data'!$F$5,0,10*ROW('Hygiene Data'!F123))),'Data Summary'!DU129="Yes"),OFFSET('Hygiene Data'!$F$5,0,10*ROW('Hygiene Data'!F123)),NA())</f>
        <v>#N/A</v>
      </c>
      <c r="BG129" s="99" t="e">
        <f ca="true">+IF(AND(ISNUMBER(OFFSET('Hygiene Data'!$F$7,0,10*ROW('Hygiene Data'!F123))),'Data Summary'!DV129="Yes"),OFFSET('Hygiene Data'!$F$7,0,10*ROW('Hygiene Data'!F123)),NA())</f>
        <v>#N/A</v>
      </c>
      <c r="BH129" s="99" t="e">
        <f ca="true">+IF(AND(ISNUMBER(OFFSET('Hygiene Data'!$F$9,0,10*ROW('Hygiene Data'!F123))),'Data Summary'!DW129="Yes"),OFFSET('Hygiene Data'!$F$9,0,10*ROW('Hygiene Data'!F123)),NA())</f>
        <v>#N/A</v>
      </c>
      <c r="BI129" s="99" t="e">
        <f ca="true">+IF(AND(ISNUMBER(OFFSET('Hygiene Data'!$G$5,0,10*ROW('Hygiene Data'!G123))),'Data Summary'!DX129="Yes"),OFFSET('Hygiene Data'!$G$5,0,10*ROW('Hygiene Data'!G123)),NA())</f>
        <v>#N/A</v>
      </c>
      <c r="BJ129" s="99" t="e">
        <f ca="true">+IF(AND(ISNUMBER(OFFSET('Hygiene Data'!$G$7,0,10*ROW('Hygiene Data'!G123))),'Data Summary'!DY129="Yes"),OFFSET('Hygiene Data'!$G$7,0,10*ROW('Hygiene Data'!G123)),NA())</f>
        <v>#N/A</v>
      </c>
      <c r="BK129" s="99" t="e">
        <f ca="true">+IF(AND(ISNUMBER(OFFSET('Hygiene Data'!$G$9,0,10*ROW('Hygiene Data'!G123))),'Data Summary'!DZ129="Yes"),OFFSET('Hygiene Data'!$G$9,0,10*ROW('Hygiene Data'!G123)),NA())</f>
        <v>#N/A</v>
      </c>
      <c r="BL129" s="99" t="e">
        <f ca="true">+IF(AND(ISNUMBER(OFFSET('Hygiene Data'!$H$5,0,10*ROW('Hygiene Data'!H123))),'Data Summary'!EA129="Yes"),OFFSET('Hygiene Data'!$H$5,0,10*ROW('Hygiene Data'!H123)),NA())</f>
        <v>#N/A</v>
      </c>
      <c r="BM129" s="99" t="e">
        <f ca="true">+IF(AND(ISNUMBER(OFFSET('Hygiene Data'!$H$7,0,10*ROW('Hygiene Data'!H123))),'Data Summary'!EB129="Yes"),OFFSET('Hygiene Data'!$H$7,0,10*ROW('Hygiene Data'!H123)),NA())</f>
        <v>#N/A</v>
      </c>
      <c r="BN129" s="99" t="e">
        <f ca="true">+IF(AND(ISNUMBER(OFFSET('Hygiene Data'!$H$9,0,10*ROW('Hygiene Data'!H123))),'Data Summary'!EC129="Yes"),OFFSET('Hygiene Data'!$H$9,0,10*ROW('Hygiene Data'!H123)),NA())</f>
        <v>#N/A</v>
      </c>
      <c r="BO129" s="99" t="e">
        <f ca="true">+IF(AND(ISNUMBER(OFFSET('Hygiene Data'!$I$5,0,10*ROW('Hygiene Data'!I123))),'Data Summary'!ED129="Yes"),OFFSET('Hygiene Data'!$I$5,0,10*ROW('Hygiene Data'!I123)),NA())</f>
        <v>#N/A</v>
      </c>
      <c r="BP129" s="99" t="e">
        <f ca="true">+IF(AND(ISNUMBER(OFFSET('Hygiene Data'!$I$7,0,10*ROW('Hygiene Data'!I123))),'Data Summary'!EE129="Yes"),OFFSET('Hygiene Data'!$I$7,0,10*ROW('Hygiene Data'!I123)),NA())</f>
        <v>#N/A</v>
      </c>
      <c r="BQ129" s="99" t="e">
        <f ca="true">+IF(AND(ISNUMBER(OFFSET('Hygiene Data'!$I$9,0,10*ROW('Hygiene Data'!I123))),'Data Summary'!EF129="Yes"),OFFSET('Hygiene Data'!$I$9,0,10*ROW('Hygiene Data'!I123)),NA())</f>
        <v>#N/A</v>
      </c>
    </row>
    <row xmlns:x14ac="http://schemas.microsoft.com/office/spreadsheetml/2009/9/ac" r="130" x14ac:dyDescent="0.2">
      <c r="A130" s="363" t="e">
        <f ca="true">+RIGHT('Data Summary'!A130,LEN('Data Summary'!A130)-9)</f>
        <v>#VALUE!</v>
      </c>
      <c r="B130" s="38" t="str">
        <f ca="true">+IF(ISTEXT('Data Summary'!B130),'Data Summary'!B130,"")</f>
        <v/>
      </c>
      <c r="C130" s="361" t="e">
        <f ca="true">+VALUE('Data Summary'!C130)</f>
        <v>#VALUE!</v>
      </c>
      <c r="D130" s="97" t="e">
        <f ca="true">+IF(AND(ISNUMBER(OFFSET('Water Data'!$D$4,0,10*ROW('Water Data'!D124))),'Data Summary'!BS130="Yes"),100-OFFSET('Water Data'!$D$4,0,10*ROW('Water Data'!D124)),NA())</f>
        <v>#N/A</v>
      </c>
      <c r="E130" s="97" t="e">
        <f ca="true">+IF(AND(ISNUMBER(OFFSET('Water Data'!$D$6,0,10*ROW('Water Data'!D124))),'Data Summary'!BT130="Yes"),OFFSET('Water Data'!$D$6,0,10*ROW('Water Data'!D124)),NA())</f>
        <v>#N/A</v>
      </c>
      <c r="F130" s="97" t="e">
        <f ca="true">+IF(AND(ISNUMBER(OFFSET('Water Data'!$D$9,0,10*ROW('Water Data'!D124))),'Data Summary'!BU130="Yes"),OFFSET('Water Data'!$D$9,0,10*ROW('Water Data'!D124)),NA())</f>
        <v>#N/A</v>
      </c>
      <c r="G130" s="97" t="e">
        <f ca="true">+IF(AND(ISNUMBER(OFFSET('Water Data'!$E$4,0,10*ROW('Water Data'!E124))),'Data Summary'!BV130="Yes"),100-OFFSET('Water Data'!$E$4,0,10*ROW('Water Data'!E124)),NA())</f>
        <v>#N/A</v>
      </c>
      <c r="H130" s="97" t="e">
        <f ca="true">+IF(AND(ISNUMBER(OFFSET('Water Data'!$E$6,0,10*ROW('Water Data'!E124))),'Data Summary'!BW130="Yes"),OFFSET('Water Data'!$E$6,0,10*ROW('Water Data'!E124)),NA())</f>
        <v>#N/A</v>
      </c>
      <c r="I130" s="97" t="e">
        <f ca="true">+IF(AND(ISNUMBER(OFFSET('Water Data'!$E$9,0,10*ROW('Water Data'!E124))),'Data Summary'!BX130="Yes"),OFFSET('Water Data'!$E$9,0,10*ROW('Water Data'!E124)),NA())</f>
        <v>#N/A</v>
      </c>
      <c r="J130" s="97" t="e">
        <f ca="true">+IF(AND(ISNUMBER(OFFSET('Water Data'!$F$4,0,10*ROW('Water Data'!F124))),'Data Summary'!BY130="Yes"),100-OFFSET('Water Data'!$F$4,0,10*ROW('Water Data'!F124)),NA())</f>
        <v>#N/A</v>
      </c>
      <c r="K130" s="97" t="e">
        <f ca="true">+IF(AND(ISNUMBER(OFFSET('Water Data'!$F$6,0,10*ROW('Water Data'!F124))),'Data Summary'!BZ130="Yes"),OFFSET('Water Data'!$F$6,0,10*ROW('Water Data'!F124)),NA())</f>
        <v>#N/A</v>
      </c>
      <c r="L130" s="97" t="e">
        <f ca="true">+IF(AND(ISNUMBER(OFFSET('Water Data'!$F$9,0,10*ROW('Water Data'!F124))),'Data Summary'!CA130="Yes"),OFFSET('Water Data'!$F$9,0,10*ROW('Water Data'!F124)),NA())</f>
        <v>#N/A</v>
      </c>
      <c r="M130" s="97" t="e">
        <f ca="true">+IF(AND(ISNUMBER(OFFSET('Water Data'!$G$4,0,10*ROW('Water Data'!G124))),'Data Summary'!CB130="Yes"),100-OFFSET('Water Data'!$G$4,0,10*ROW('Water Data'!G124)),NA())</f>
        <v>#N/A</v>
      </c>
      <c r="N130" s="97" t="e">
        <f ca="true">+IF(AND(ISNUMBER(OFFSET('Water Data'!$G$6,0,10*ROW('Water Data'!G124))),'Data Summary'!CC130="Yes"),OFFSET('Water Data'!$G$6,0,10*ROW('Water Data'!G124)),NA())</f>
        <v>#N/A</v>
      </c>
      <c r="O130" s="97" t="e">
        <f ca="true">+IF(AND(ISNUMBER(OFFSET('Water Data'!$G$9,0,10*ROW('Water Data'!G124))),'Data Summary'!CD130="Yes"),OFFSET('Water Data'!$G$9,0,10*ROW('Water Data'!G124)),NA())</f>
        <v>#N/A</v>
      </c>
      <c r="P130" s="97" t="e">
        <f ca="true">+IF(AND(ISNUMBER(OFFSET('Water Data'!$H$4,0,10*ROW('Water Data'!H124))),'Data Summary'!CE130="Yes"),100-OFFSET('Water Data'!$H$4,0,10*ROW('Water Data'!H124)),NA())</f>
        <v>#N/A</v>
      </c>
      <c r="Q130" s="97" t="e">
        <f ca="true">+IF(AND(ISNUMBER(OFFSET('Water Data'!$H$6,0,10*ROW('Water Data'!H124))),'Data Summary'!CF130="Yes"),OFFSET('Water Data'!$H$6,0,10*ROW('Water Data'!H124)),NA())</f>
        <v>#N/A</v>
      </c>
      <c r="R130" s="97" t="e">
        <f ca="true">+IF(AND(ISNUMBER(OFFSET('Water Data'!$H$9,0,10*ROW('Water Data'!H124))),'Data Summary'!CG130="Yes"),OFFSET('Water Data'!$H$9,0,10*ROW('Water Data'!H124)),NA())</f>
        <v>#N/A</v>
      </c>
      <c r="S130" s="97" t="e">
        <f ca="true">+IF(AND(ISNUMBER(OFFSET('Water Data'!$I$4,0,10*ROW('Water Data'!I124))),'Data Summary'!CH130="Yes"),100-OFFSET('Water Data'!$I$4,0,10*ROW('Water Data'!I124)),NA())</f>
        <v>#N/A</v>
      </c>
      <c r="T130" s="97" t="e">
        <f ca="true">+IF(AND(ISNUMBER(OFFSET('Water Data'!$I$6,0,10*ROW('Water Data'!I124))),'Data Summary'!CI130="Yes"),OFFSET('Water Data'!$I$6,0,10*ROW('Water Data'!I124)),NA())</f>
        <v>#N/A</v>
      </c>
      <c r="U130" s="97" t="e">
        <f ca="true">+IF(AND(ISNUMBER(OFFSET('Water Data'!$I$9,0,10*ROW('Water Data'!I124))),'Data Summary'!CJ130="Yes"),OFFSET('Water Data'!$I$9,0,10*ROW('Water Data'!I124)),NA())</f>
        <v>#N/A</v>
      </c>
      <c r="V130" s="98" t="e">
        <f ca="true">+IF(AND(ISNUMBER(OFFSET('Sanitation Data'!$D$4,0,10*ROW('Sanitation Data'!D124))),'Data Summary'!CK130="Yes"),100-OFFSET('Sanitation Data'!$D$4,0,10*ROW('Sanitation Data'!D124)),NA())</f>
        <v>#N/A</v>
      </c>
      <c r="W130" s="98" t="e">
        <f ca="true">+IF(AND(ISNUMBER(OFFSET('Sanitation Data'!$D$6,0,10*ROW('Sanitation Data'!D124))),'Data Summary'!CL130="Yes"),OFFSET('Sanitation Data'!$D$6,0,10*ROW('Sanitation Data'!D124)),NA())</f>
        <v>#N/A</v>
      </c>
      <c r="X130" s="98" t="e">
        <f ca="true">+IF(AND(ISNUMBER(OFFSET('Sanitation Data'!$D$10,0,10*ROW('Sanitation Data'!D124))),'Data Summary'!CM130="Yes"),OFFSET('Sanitation Data'!$D$10,0,10*ROW('Sanitation Data'!D124)),NA())</f>
        <v>#N/A</v>
      </c>
      <c r="Y130" s="98" t="e">
        <f ca="true">+IF(AND(ISNUMBER(OFFSET('Sanitation Data'!$D$11,0,10*ROW('Sanitation Data'!D124))),'Data Summary'!CN130="Yes"),OFFSET('Sanitation Data'!$D$11,0,10*ROW('Sanitation Data'!D124)),NA())</f>
        <v>#N/A</v>
      </c>
      <c r="Z130" s="98" t="e">
        <f ca="true">+IF(AND(ISNUMBER(OFFSET('Sanitation Data'!$D$12,0,10*ROW('Sanitation Data'!D124))),'Data Summary'!CO130="Yes"),OFFSET('Sanitation Data'!$D$12,0,10*ROW('Sanitation Data'!D124)),NA())</f>
        <v>#N/A</v>
      </c>
      <c r="AA130" s="98" t="e">
        <f ca="true">+IF(AND(ISNUMBER(OFFSET('Sanitation Data'!$E$4,0,10*ROW('Sanitation Data'!E124))),'Data Summary'!CP130="Yes"),100-OFFSET('Sanitation Data'!$E$4,0,10*ROW('Sanitation Data'!E124)),NA())</f>
        <v>#N/A</v>
      </c>
      <c r="AB130" s="98" t="e">
        <f ca="true">+IF(AND(ISNUMBER(OFFSET('Sanitation Data'!$E$6,0,10*ROW('Sanitation Data'!E124))),'Data Summary'!CQ130="Yes"),OFFSET('Sanitation Data'!$E$6,0,10*ROW('Sanitation Data'!E124)),NA())</f>
        <v>#N/A</v>
      </c>
      <c r="AC130" s="98" t="e">
        <f ca="true">+IF(AND(ISNUMBER(OFFSET('Sanitation Data'!$E$10,0,10*ROW('Sanitation Data'!E124))),'Data Summary'!CR130="Yes"),OFFSET('Sanitation Data'!$E$10,0,10*ROW('Sanitation Data'!E124)),NA())</f>
        <v>#N/A</v>
      </c>
      <c r="AD130" s="98" t="e">
        <f ca="true">+IF(AND(ISNUMBER(OFFSET('Sanitation Data'!$E$11,0,10*ROW('Sanitation Data'!E124))),'Data Summary'!CS130="Yes"),OFFSET('Sanitation Data'!$E$11,0,10*ROW('Sanitation Data'!E124)),NA())</f>
        <v>#N/A</v>
      </c>
      <c r="AE130" s="98" t="e">
        <f ca="true">+IF(AND(ISNUMBER(OFFSET('Sanitation Data'!$E$12,0,10*ROW('Sanitation Data'!E124))),'Data Summary'!CT130="Yes"),OFFSET('Sanitation Data'!$E$12,0,10*ROW('Sanitation Data'!E124)),NA())</f>
        <v>#N/A</v>
      </c>
      <c r="AF130" s="98" t="e">
        <f ca="true">+IF(AND(ISNUMBER(OFFSET('Sanitation Data'!$F$4,0,10*ROW('Sanitation Data'!F124))),'Data Summary'!CU130="Yes"),100-OFFSET('Sanitation Data'!$F$4,0,10*ROW('Sanitation Data'!F124)),NA())</f>
        <v>#N/A</v>
      </c>
      <c r="AG130" s="98" t="e">
        <f ca="true">+IF(AND(ISNUMBER(OFFSET('Sanitation Data'!$F$6,0,10*ROW('Sanitation Data'!F124))),'Data Summary'!CV130="Yes"),OFFSET('Sanitation Data'!$F$6,0,10*ROW('Sanitation Data'!F124)),NA())</f>
        <v>#N/A</v>
      </c>
      <c r="AH130" s="98" t="e">
        <f ca="true">+IF(AND(ISNUMBER(OFFSET('Sanitation Data'!$F$10,0,10*ROW('Sanitation Data'!F124))),'Data Summary'!CW130="Yes"),OFFSET('Sanitation Data'!$F$10,0,10*ROW('Sanitation Data'!F124)),NA())</f>
        <v>#N/A</v>
      </c>
      <c r="AI130" s="98" t="e">
        <f ca="true">+IF(AND(ISNUMBER(OFFSET('Sanitation Data'!$F$11,0,10*ROW('Sanitation Data'!F124))),'Data Summary'!CX130="Yes"),OFFSET('Sanitation Data'!$F$11,0,10*ROW('Sanitation Data'!F124)),NA())</f>
        <v>#N/A</v>
      </c>
      <c r="AJ130" s="98" t="e">
        <f ca="true">+IF(AND(ISNUMBER(OFFSET('Sanitation Data'!$F$12,0,10*ROW('Sanitation Data'!F124))),'Data Summary'!CY130="Yes"),OFFSET('Sanitation Data'!$F$12,0,10*ROW('Sanitation Data'!F124)),NA())</f>
        <v>#N/A</v>
      </c>
      <c r="AK130" s="98" t="e">
        <f ca="true">+IF(AND(ISNUMBER(OFFSET('Sanitation Data'!$G$4,0,10*ROW('Sanitation Data'!G124))),'Data Summary'!CZ130="Yes"),100-OFFSET('Sanitation Data'!$G$4,0,10*ROW('Sanitation Data'!G124)),NA())</f>
        <v>#N/A</v>
      </c>
      <c r="AL130" s="98" t="e">
        <f ca="true">+IF(AND(ISNUMBER(OFFSET('Sanitation Data'!$G$6,0,10*ROW('Sanitation Data'!G124))),'Data Summary'!DA130="Yes"),OFFSET('Sanitation Data'!$G$6,0,10*ROW('Sanitation Data'!G124)),NA())</f>
        <v>#N/A</v>
      </c>
      <c r="AM130" s="98" t="e">
        <f ca="true">+IF(AND(ISNUMBER(OFFSET('Sanitation Data'!$G$10,0,10*ROW('Sanitation Data'!G124))),'Data Summary'!DB130="Yes"),OFFSET('Sanitation Data'!$G$10,0,10*ROW('Sanitation Data'!G124)),NA())</f>
        <v>#N/A</v>
      </c>
      <c r="AN130" s="98" t="e">
        <f ca="true">+IF(AND(ISNUMBER(OFFSET('Sanitation Data'!$G$11,0,10*ROW('Sanitation Data'!G124))),'Data Summary'!DC130="Yes"),OFFSET('Sanitation Data'!$G$11,0,10*ROW('Sanitation Data'!G124)),NA())</f>
        <v>#N/A</v>
      </c>
      <c r="AO130" s="98" t="e">
        <f ca="true">+IF(AND(ISNUMBER(OFFSET('Sanitation Data'!$G$12,0,10*ROW('Sanitation Data'!G124))),'Data Summary'!DD130="Yes"),OFFSET('Sanitation Data'!$G$12,0,10*ROW('Sanitation Data'!G124)),NA())</f>
        <v>#N/A</v>
      </c>
      <c r="AP130" s="98" t="e">
        <f ca="true">+IF(AND(ISNUMBER(OFFSET('Sanitation Data'!$H$4,0,10*ROW('Sanitation Data'!H124))),'Data Summary'!DE130="Yes"),100-OFFSET('Sanitation Data'!$H$4,0,10*ROW('Sanitation Data'!H124)),NA())</f>
        <v>#N/A</v>
      </c>
      <c r="AQ130" s="98" t="e">
        <f ca="true">+IF(AND(ISNUMBER(OFFSET('Sanitation Data'!$H$6,0,10*ROW('Sanitation Data'!H124))),'Data Summary'!DF130="Yes"),OFFSET('Sanitation Data'!$H$6,0,10*ROW('Sanitation Data'!H124)),NA())</f>
        <v>#N/A</v>
      </c>
      <c r="AR130" s="98" t="e">
        <f ca="true">+IF(AND(ISNUMBER(OFFSET('Sanitation Data'!$H$10,0,10*ROW('Sanitation Data'!H124))),'Data Summary'!DG130="Yes"),OFFSET('Sanitation Data'!$H$10,0,10*ROW('Sanitation Data'!H124)),NA())</f>
        <v>#N/A</v>
      </c>
      <c r="AS130" s="98" t="e">
        <f ca="true">+IF(AND(ISNUMBER(OFFSET('Sanitation Data'!$H$11,0,10*ROW('Sanitation Data'!H124))),'Data Summary'!DH130="Yes"),OFFSET('Sanitation Data'!$H$11,0,10*ROW('Sanitation Data'!H124)),NA())</f>
        <v>#N/A</v>
      </c>
      <c r="AT130" s="98" t="e">
        <f ca="true">+IF(AND(ISNUMBER(OFFSET('Sanitation Data'!$H$12,0,10*ROW('Sanitation Data'!H124))),'Data Summary'!DI130="Yes"),OFFSET('Sanitation Data'!$H$12,0,10*ROW('Sanitation Data'!H124)),NA())</f>
        <v>#N/A</v>
      </c>
      <c r="AU130" s="98" t="e">
        <f ca="true">+IF(AND(ISNUMBER(OFFSET('Sanitation Data'!$I$4,0,10*ROW('Sanitation Data'!I124))),'Data Summary'!DJ130="Yes"),100-OFFSET('Sanitation Data'!$I$4,0,10*ROW('Sanitation Data'!I124)),NA())</f>
        <v>#N/A</v>
      </c>
      <c r="AV130" s="98" t="e">
        <f ca="true">+IF(AND(ISNUMBER(OFFSET('Sanitation Data'!$I$6,0,10*ROW('Sanitation Data'!I124))),'Data Summary'!DK130="Yes"),OFFSET('Sanitation Data'!$I$6,0,10*ROW('Sanitation Data'!I124)),NA())</f>
        <v>#N/A</v>
      </c>
      <c r="AW130" s="98" t="e">
        <f ca="true">+IF(AND(ISNUMBER(OFFSET('Sanitation Data'!$I$10,0,10*ROW('Sanitation Data'!I124))),'Data Summary'!DL130="Yes"),OFFSET('Sanitation Data'!$I$10,0,10*ROW('Sanitation Data'!I124)),NA())</f>
        <v>#N/A</v>
      </c>
      <c r="AX130" s="98" t="e">
        <f ca="true">+IF(AND(ISNUMBER(OFFSET('Sanitation Data'!$I$11,0,10*ROW('Sanitation Data'!I124))),'Data Summary'!DM130="Yes"),OFFSET('Sanitation Data'!$I$11,0,10*ROW('Sanitation Data'!I124)),NA())</f>
        <v>#N/A</v>
      </c>
      <c r="AY130" s="98" t="e">
        <f ca="true">+IF(AND(ISNUMBER(OFFSET('Sanitation Data'!$I$12,0,10*ROW('Sanitation Data'!I124))),'Data Summary'!DN130="Yes"),OFFSET('Sanitation Data'!$I$12,0,10*ROW('Sanitation Data'!I124)),NA())</f>
        <v>#N/A</v>
      </c>
      <c r="AZ130" s="99" t="e">
        <f ca="true">+IF(AND(ISNUMBER(OFFSET('Hygiene Data'!$D$5,0,10*ROW('Hygiene Data'!D124))),'Data Summary'!DO130="Yes"),OFFSET('Hygiene Data'!$D$5,0,10*ROW('Hygiene Data'!D124)),NA())</f>
        <v>#N/A</v>
      </c>
      <c r="BA130" s="99" t="e">
        <f ca="true">+IF(AND(ISNUMBER(OFFSET('Hygiene Data'!$D$7,0,10*ROW('Hygiene Data'!D124))),'Data Summary'!DP130="Yes"),OFFSET('Hygiene Data'!$D$7,0,10*ROW('Hygiene Data'!D124)),NA())</f>
        <v>#N/A</v>
      </c>
      <c r="BB130" s="99" t="e">
        <f ca="true">+IF(AND(ISNUMBER(OFFSET('Hygiene Data'!$D$9,0,10*ROW('Hygiene Data'!D124))),'Data Summary'!DQ130="Yes"),OFFSET('Hygiene Data'!$D$9,0,10*ROW('Hygiene Data'!D124)),NA())</f>
        <v>#N/A</v>
      </c>
      <c r="BC130" s="99" t="e">
        <f ca="true">+IF(AND(ISNUMBER(OFFSET('Hygiene Data'!$E$5,0,10*ROW('Hygiene Data'!E124))),'Data Summary'!DR130="Yes"),OFFSET('Hygiene Data'!$E$5,0,10*ROW('Hygiene Data'!E124)),NA())</f>
        <v>#N/A</v>
      </c>
      <c r="BD130" s="99" t="e">
        <f ca="true">+IF(AND(ISNUMBER(OFFSET('Hygiene Data'!$E$7,0,10*ROW('Hygiene Data'!E124))),'Data Summary'!DS130="Yes"),OFFSET('Hygiene Data'!$E$7,0,10*ROW('Hygiene Data'!E124)),NA())</f>
        <v>#N/A</v>
      </c>
      <c r="BE130" s="99" t="e">
        <f ca="true">+IF(AND(ISNUMBER(OFFSET('Hygiene Data'!$E$9,0,10*ROW('Hygiene Data'!E124))),'Data Summary'!DT130="Yes"),OFFSET('Hygiene Data'!$E$9,0,10*ROW('Hygiene Data'!E124)),NA())</f>
        <v>#N/A</v>
      </c>
      <c r="BF130" s="99" t="e">
        <f ca="true">+IF(AND(ISNUMBER(OFFSET('Hygiene Data'!$F$5,0,10*ROW('Hygiene Data'!F124))),'Data Summary'!DU130="Yes"),OFFSET('Hygiene Data'!$F$5,0,10*ROW('Hygiene Data'!F124)),NA())</f>
        <v>#N/A</v>
      </c>
      <c r="BG130" s="99" t="e">
        <f ca="true">+IF(AND(ISNUMBER(OFFSET('Hygiene Data'!$F$7,0,10*ROW('Hygiene Data'!F124))),'Data Summary'!DV130="Yes"),OFFSET('Hygiene Data'!$F$7,0,10*ROW('Hygiene Data'!F124)),NA())</f>
        <v>#N/A</v>
      </c>
      <c r="BH130" s="99" t="e">
        <f ca="true">+IF(AND(ISNUMBER(OFFSET('Hygiene Data'!$F$9,0,10*ROW('Hygiene Data'!F124))),'Data Summary'!DW130="Yes"),OFFSET('Hygiene Data'!$F$9,0,10*ROW('Hygiene Data'!F124)),NA())</f>
        <v>#N/A</v>
      </c>
      <c r="BI130" s="99" t="e">
        <f ca="true">+IF(AND(ISNUMBER(OFFSET('Hygiene Data'!$G$5,0,10*ROW('Hygiene Data'!G124))),'Data Summary'!DX130="Yes"),OFFSET('Hygiene Data'!$G$5,0,10*ROW('Hygiene Data'!G124)),NA())</f>
        <v>#N/A</v>
      </c>
      <c r="BJ130" s="99" t="e">
        <f ca="true">+IF(AND(ISNUMBER(OFFSET('Hygiene Data'!$G$7,0,10*ROW('Hygiene Data'!G124))),'Data Summary'!DY130="Yes"),OFFSET('Hygiene Data'!$G$7,0,10*ROW('Hygiene Data'!G124)),NA())</f>
        <v>#N/A</v>
      </c>
      <c r="BK130" s="99" t="e">
        <f ca="true">+IF(AND(ISNUMBER(OFFSET('Hygiene Data'!$G$9,0,10*ROW('Hygiene Data'!G124))),'Data Summary'!DZ130="Yes"),OFFSET('Hygiene Data'!$G$9,0,10*ROW('Hygiene Data'!G124)),NA())</f>
        <v>#N/A</v>
      </c>
      <c r="BL130" s="99" t="e">
        <f ca="true">+IF(AND(ISNUMBER(OFFSET('Hygiene Data'!$H$5,0,10*ROW('Hygiene Data'!H124))),'Data Summary'!EA130="Yes"),OFFSET('Hygiene Data'!$H$5,0,10*ROW('Hygiene Data'!H124)),NA())</f>
        <v>#N/A</v>
      </c>
      <c r="BM130" s="99" t="e">
        <f ca="true">+IF(AND(ISNUMBER(OFFSET('Hygiene Data'!$H$7,0,10*ROW('Hygiene Data'!H124))),'Data Summary'!EB130="Yes"),OFFSET('Hygiene Data'!$H$7,0,10*ROW('Hygiene Data'!H124)),NA())</f>
        <v>#N/A</v>
      </c>
      <c r="BN130" s="99" t="e">
        <f ca="true">+IF(AND(ISNUMBER(OFFSET('Hygiene Data'!$H$9,0,10*ROW('Hygiene Data'!H124))),'Data Summary'!EC130="Yes"),OFFSET('Hygiene Data'!$H$9,0,10*ROW('Hygiene Data'!H124)),NA())</f>
        <v>#N/A</v>
      </c>
      <c r="BO130" s="99" t="e">
        <f ca="true">+IF(AND(ISNUMBER(OFFSET('Hygiene Data'!$I$5,0,10*ROW('Hygiene Data'!I124))),'Data Summary'!ED130="Yes"),OFFSET('Hygiene Data'!$I$5,0,10*ROW('Hygiene Data'!I124)),NA())</f>
        <v>#N/A</v>
      </c>
      <c r="BP130" s="99" t="e">
        <f ca="true">+IF(AND(ISNUMBER(OFFSET('Hygiene Data'!$I$7,0,10*ROW('Hygiene Data'!I124))),'Data Summary'!EE130="Yes"),OFFSET('Hygiene Data'!$I$7,0,10*ROW('Hygiene Data'!I124)),NA())</f>
        <v>#N/A</v>
      </c>
      <c r="BQ130" s="99" t="e">
        <f ca="true">+IF(AND(ISNUMBER(OFFSET('Hygiene Data'!$I$9,0,10*ROW('Hygiene Data'!I124))),'Data Summary'!EF130="Yes"),OFFSET('Hygiene Data'!$I$9,0,10*ROW('Hygiene Data'!I124)),NA())</f>
        <v>#N/A</v>
      </c>
    </row>
    <row xmlns:x14ac="http://schemas.microsoft.com/office/spreadsheetml/2009/9/ac" r="131" x14ac:dyDescent="0.2">
      <c r="A131" s="363" t="e">
        <f ca="true">+RIGHT('Data Summary'!A131,LEN('Data Summary'!A131)-9)</f>
        <v>#VALUE!</v>
      </c>
      <c r="B131" s="38" t="str">
        <f ca="true">+IF(ISTEXT('Data Summary'!B131),'Data Summary'!B131,"")</f>
        <v/>
      </c>
      <c r="C131" s="361" t="e">
        <f ca="true">+VALUE('Data Summary'!C131)</f>
        <v>#VALUE!</v>
      </c>
      <c r="D131" s="97" t="e">
        <f ca="true">+IF(AND(ISNUMBER(OFFSET('Water Data'!$D$4,0,10*ROW('Water Data'!D125))),'Data Summary'!BS131="Yes"),100-OFFSET('Water Data'!$D$4,0,10*ROW('Water Data'!D125)),NA())</f>
        <v>#N/A</v>
      </c>
      <c r="E131" s="97" t="e">
        <f ca="true">+IF(AND(ISNUMBER(OFFSET('Water Data'!$D$6,0,10*ROW('Water Data'!D125))),'Data Summary'!BT131="Yes"),OFFSET('Water Data'!$D$6,0,10*ROW('Water Data'!D125)),NA())</f>
        <v>#N/A</v>
      </c>
      <c r="F131" s="97" t="e">
        <f ca="true">+IF(AND(ISNUMBER(OFFSET('Water Data'!$D$9,0,10*ROW('Water Data'!D125))),'Data Summary'!BU131="Yes"),OFFSET('Water Data'!$D$9,0,10*ROW('Water Data'!D125)),NA())</f>
        <v>#N/A</v>
      </c>
      <c r="G131" s="97" t="e">
        <f ca="true">+IF(AND(ISNUMBER(OFFSET('Water Data'!$E$4,0,10*ROW('Water Data'!E125))),'Data Summary'!BV131="Yes"),100-OFFSET('Water Data'!$E$4,0,10*ROW('Water Data'!E125)),NA())</f>
        <v>#N/A</v>
      </c>
      <c r="H131" s="97" t="e">
        <f ca="true">+IF(AND(ISNUMBER(OFFSET('Water Data'!$E$6,0,10*ROW('Water Data'!E125))),'Data Summary'!BW131="Yes"),OFFSET('Water Data'!$E$6,0,10*ROW('Water Data'!E125)),NA())</f>
        <v>#N/A</v>
      </c>
      <c r="I131" s="97" t="e">
        <f ca="true">+IF(AND(ISNUMBER(OFFSET('Water Data'!$E$9,0,10*ROW('Water Data'!E125))),'Data Summary'!BX131="Yes"),OFFSET('Water Data'!$E$9,0,10*ROW('Water Data'!E125)),NA())</f>
        <v>#N/A</v>
      </c>
      <c r="J131" s="97" t="e">
        <f ca="true">+IF(AND(ISNUMBER(OFFSET('Water Data'!$F$4,0,10*ROW('Water Data'!F125))),'Data Summary'!BY131="Yes"),100-OFFSET('Water Data'!$F$4,0,10*ROW('Water Data'!F125)),NA())</f>
        <v>#N/A</v>
      </c>
      <c r="K131" s="97" t="e">
        <f ca="true">+IF(AND(ISNUMBER(OFFSET('Water Data'!$F$6,0,10*ROW('Water Data'!F125))),'Data Summary'!BZ131="Yes"),OFFSET('Water Data'!$F$6,0,10*ROW('Water Data'!F125)),NA())</f>
        <v>#N/A</v>
      </c>
      <c r="L131" s="97" t="e">
        <f ca="true">+IF(AND(ISNUMBER(OFFSET('Water Data'!$F$9,0,10*ROW('Water Data'!F125))),'Data Summary'!CA131="Yes"),OFFSET('Water Data'!$F$9,0,10*ROW('Water Data'!F125)),NA())</f>
        <v>#N/A</v>
      </c>
      <c r="M131" s="97" t="e">
        <f ca="true">+IF(AND(ISNUMBER(OFFSET('Water Data'!$G$4,0,10*ROW('Water Data'!G125))),'Data Summary'!CB131="Yes"),100-OFFSET('Water Data'!$G$4,0,10*ROW('Water Data'!G125)),NA())</f>
        <v>#N/A</v>
      </c>
      <c r="N131" s="97" t="e">
        <f ca="true">+IF(AND(ISNUMBER(OFFSET('Water Data'!$G$6,0,10*ROW('Water Data'!G125))),'Data Summary'!CC131="Yes"),OFFSET('Water Data'!$G$6,0,10*ROW('Water Data'!G125)),NA())</f>
        <v>#N/A</v>
      </c>
      <c r="O131" s="97" t="e">
        <f ca="true">+IF(AND(ISNUMBER(OFFSET('Water Data'!$G$9,0,10*ROW('Water Data'!G125))),'Data Summary'!CD131="Yes"),OFFSET('Water Data'!$G$9,0,10*ROW('Water Data'!G125)),NA())</f>
        <v>#N/A</v>
      </c>
      <c r="P131" s="97" t="e">
        <f ca="true">+IF(AND(ISNUMBER(OFFSET('Water Data'!$H$4,0,10*ROW('Water Data'!H125))),'Data Summary'!CE131="Yes"),100-OFFSET('Water Data'!$H$4,0,10*ROW('Water Data'!H125)),NA())</f>
        <v>#N/A</v>
      </c>
      <c r="Q131" s="97" t="e">
        <f ca="true">+IF(AND(ISNUMBER(OFFSET('Water Data'!$H$6,0,10*ROW('Water Data'!H125))),'Data Summary'!CF131="Yes"),OFFSET('Water Data'!$H$6,0,10*ROW('Water Data'!H125)),NA())</f>
        <v>#N/A</v>
      </c>
      <c r="R131" s="97" t="e">
        <f ca="true">+IF(AND(ISNUMBER(OFFSET('Water Data'!$H$9,0,10*ROW('Water Data'!H125))),'Data Summary'!CG131="Yes"),OFFSET('Water Data'!$H$9,0,10*ROW('Water Data'!H125)),NA())</f>
        <v>#N/A</v>
      </c>
      <c r="S131" s="97" t="e">
        <f ca="true">+IF(AND(ISNUMBER(OFFSET('Water Data'!$I$4,0,10*ROW('Water Data'!I125))),'Data Summary'!CH131="Yes"),100-OFFSET('Water Data'!$I$4,0,10*ROW('Water Data'!I125)),NA())</f>
        <v>#N/A</v>
      </c>
      <c r="T131" s="97" t="e">
        <f ca="true">+IF(AND(ISNUMBER(OFFSET('Water Data'!$I$6,0,10*ROW('Water Data'!I125))),'Data Summary'!CI131="Yes"),OFFSET('Water Data'!$I$6,0,10*ROW('Water Data'!I125)),NA())</f>
        <v>#N/A</v>
      </c>
      <c r="U131" s="97" t="e">
        <f ca="true">+IF(AND(ISNUMBER(OFFSET('Water Data'!$I$9,0,10*ROW('Water Data'!I125))),'Data Summary'!CJ131="Yes"),OFFSET('Water Data'!$I$9,0,10*ROW('Water Data'!I125)),NA())</f>
        <v>#N/A</v>
      </c>
      <c r="V131" s="98" t="e">
        <f ca="true">+IF(AND(ISNUMBER(OFFSET('Sanitation Data'!$D$4,0,10*ROW('Sanitation Data'!D125))),'Data Summary'!CK131="Yes"),100-OFFSET('Sanitation Data'!$D$4,0,10*ROW('Sanitation Data'!D125)),NA())</f>
        <v>#N/A</v>
      </c>
      <c r="W131" s="98" t="e">
        <f ca="true">+IF(AND(ISNUMBER(OFFSET('Sanitation Data'!$D$6,0,10*ROW('Sanitation Data'!D125))),'Data Summary'!CL131="Yes"),OFFSET('Sanitation Data'!$D$6,0,10*ROW('Sanitation Data'!D125)),NA())</f>
        <v>#N/A</v>
      </c>
      <c r="X131" s="98" t="e">
        <f ca="true">+IF(AND(ISNUMBER(OFFSET('Sanitation Data'!$D$10,0,10*ROW('Sanitation Data'!D125))),'Data Summary'!CM131="Yes"),OFFSET('Sanitation Data'!$D$10,0,10*ROW('Sanitation Data'!D125)),NA())</f>
        <v>#N/A</v>
      </c>
      <c r="Y131" s="98" t="e">
        <f ca="true">+IF(AND(ISNUMBER(OFFSET('Sanitation Data'!$D$11,0,10*ROW('Sanitation Data'!D125))),'Data Summary'!CN131="Yes"),OFFSET('Sanitation Data'!$D$11,0,10*ROW('Sanitation Data'!D125)),NA())</f>
        <v>#N/A</v>
      </c>
      <c r="Z131" s="98" t="e">
        <f ca="true">+IF(AND(ISNUMBER(OFFSET('Sanitation Data'!$D$12,0,10*ROW('Sanitation Data'!D125))),'Data Summary'!CO131="Yes"),OFFSET('Sanitation Data'!$D$12,0,10*ROW('Sanitation Data'!D125)),NA())</f>
        <v>#N/A</v>
      </c>
      <c r="AA131" s="98" t="e">
        <f ca="true">+IF(AND(ISNUMBER(OFFSET('Sanitation Data'!$E$4,0,10*ROW('Sanitation Data'!E125))),'Data Summary'!CP131="Yes"),100-OFFSET('Sanitation Data'!$E$4,0,10*ROW('Sanitation Data'!E125)),NA())</f>
        <v>#N/A</v>
      </c>
      <c r="AB131" s="98" t="e">
        <f ca="true">+IF(AND(ISNUMBER(OFFSET('Sanitation Data'!$E$6,0,10*ROW('Sanitation Data'!E125))),'Data Summary'!CQ131="Yes"),OFFSET('Sanitation Data'!$E$6,0,10*ROW('Sanitation Data'!E125)),NA())</f>
        <v>#N/A</v>
      </c>
      <c r="AC131" s="98" t="e">
        <f ca="true">+IF(AND(ISNUMBER(OFFSET('Sanitation Data'!$E$10,0,10*ROW('Sanitation Data'!E125))),'Data Summary'!CR131="Yes"),OFFSET('Sanitation Data'!$E$10,0,10*ROW('Sanitation Data'!E125)),NA())</f>
        <v>#N/A</v>
      </c>
      <c r="AD131" s="98" t="e">
        <f ca="true">+IF(AND(ISNUMBER(OFFSET('Sanitation Data'!$E$11,0,10*ROW('Sanitation Data'!E125))),'Data Summary'!CS131="Yes"),OFFSET('Sanitation Data'!$E$11,0,10*ROW('Sanitation Data'!E125)),NA())</f>
        <v>#N/A</v>
      </c>
      <c r="AE131" s="98" t="e">
        <f ca="true">+IF(AND(ISNUMBER(OFFSET('Sanitation Data'!$E$12,0,10*ROW('Sanitation Data'!E125))),'Data Summary'!CT131="Yes"),OFFSET('Sanitation Data'!$E$12,0,10*ROW('Sanitation Data'!E125)),NA())</f>
        <v>#N/A</v>
      </c>
      <c r="AF131" s="98" t="e">
        <f ca="true">+IF(AND(ISNUMBER(OFFSET('Sanitation Data'!$F$4,0,10*ROW('Sanitation Data'!F125))),'Data Summary'!CU131="Yes"),100-OFFSET('Sanitation Data'!$F$4,0,10*ROW('Sanitation Data'!F125)),NA())</f>
        <v>#N/A</v>
      </c>
      <c r="AG131" s="98" t="e">
        <f ca="true">+IF(AND(ISNUMBER(OFFSET('Sanitation Data'!$F$6,0,10*ROW('Sanitation Data'!F125))),'Data Summary'!CV131="Yes"),OFFSET('Sanitation Data'!$F$6,0,10*ROW('Sanitation Data'!F125)),NA())</f>
        <v>#N/A</v>
      </c>
      <c r="AH131" s="98" t="e">
        <f ca="true">+IF(AND(ISNUMBER(OFFSET('Sanitation Data'!$F$10,0,10*ROW('Sanitation Data'!F125))),'Data Summary'!CW131="Yes"),OFFSET('Sanitation Data'!$F$10,0,10*ROW('Sanitation Data'!F125)),NA())</f>
        <v>#N/A</v>
      </c>
      <c r="AI131" s="98" t="e">
        <f ca="true">+IF(AND(ISNUMBER(OFFSET('Sanitation Data'!$F$11,0,10*ROW('Sanitation Data'!F125))),'Data Summary'!CX131="Yes"),OFFSET('Sanitation Data'!$F$11,0,10*ROW('Sanitation Data'!F125)),NA())</f>
        <v>#N/A</v>
      </c>
      <c r="AJ131" s="98" t="e">
        <f ca="true">+IF(AND(ISNUMBER(OFFSET('Sanitation Data'!$F$12,0,10*ROW('Sanitation Data'!F125))),'Data Summary'!CY131="Yes"),OFFSET('Sanitation Data'!$F$12,0,10*ROW('Sanitation Data'!F125)),NA())</f>
        <v>#N/A</v>
      </c>
      <c r="AK131" s="98" t="e">
        <f ca="true">+IF(AND(ISNUMBER(OFFSET('Sanitation Data'!$G$4,0,10*ROW('Sanitation Data'!G125))),'Data Summary'!CZ131="Yes"),100-OFFSET('Sanitation Data'!$G$4,0,10*ROW('Sanitation Data'!G125)),NA())</f>
        <v>#N/A</v>
      </c>
      <c r="AL131" s="98" t="e">
        <f ca="true">+IF(AND(ISNUMBER(OFFSET('Sanitation Data'!$G$6,0,10*ROW('Sanitation Data'!G125))),'Data Summary'!DA131="Yes"),OFFSET('Sanitation Data'!$G$6,0,10*ROW('Sanitation Data'!G125)),NA())</f>
        <v>#N/A</v>
      </c>
      <c r="AM131" s="98" t="e">
        <f ca="true">+IF(AND(ISNUMBER(OFFSET('Sanitation Data'!$G$10,0,10*ROW('Sanitation Data'!G125))),'Data Summary'!DB131="Yes"),OFFSET('Sanitation Data'!$G$10,0,10*ROW('Sanitation Data'!G125)),NA())</f>
        <v>#N/A</v>
      </c>
      <c r="AN131" s="98" t="e">
        <f ca="true">+IF(AND(ISNUMBER(OFFSET('Sanitation Data'!$G$11,0,10*ROW('Sanitation Data'!G125))),'Data Summary'!DC131="Yes"),OFFSET('Sanitation Data'!$G$11,0,10*ROW('Sanitation Data'!G125)),NA())</f>
        <v>#N/A</v>
      </c>
      <c r="AO131" s="98" t="e">
        <f ca="true">+IF(AND(ISNUMBER(OFFSET('Sanitation Data'!$G$12,0,10*ROW('Sanitation Data'!G125))),'Data Summary'!DD131="Yes"),OFFSET('Sanitation Data'!$G$12,0,10*ROW('Sanitation Data'!G125)),NA())</f>
        <v>#N/A</v>
      </c>
      <c r="AP131" s="98" t="e">
        <f ca="true">+IF(AND(ISNUMBER(OFFSET('Sanitation Data'!$H$4,0,10*ROW('Sanitation Data'!H125))),'Data Summary'!DE131="Yes"),100-OFFSET('Sanitation Data'!$H$4,0,10*ROW('Sanitation Data'!H125)),NA())</f>
        <v>#N/A</v>
      </c>
      <c r="AQ131" s="98" t="e">
        <f ca="true">+IF(AND(ISNUMBER(OFFSET('Sanitation Data'!$H$6,0,10*ROW('Sanitation Data'!H125))),'Data Summary'!DF131="Yes"),OFFSET('Sanitation Data'!$H$6,0,10*ROW('Sanitation Data'!H125)),NA())</f>
        <v>#N/A</v>
      </c>
      <c r="AR131" s="98" t="e">
        <f ca="true">+IF(AND(ISNUMBER(OFFSET('Sanitation Data'!$H$10,0,10*ROW('Sanitation Data'!H125))),'Data Summary'!DG131="Yes"),OFFSET('Sanitation Data'!$H$10,0,10*ROW('Sanitation Data'!H125)),NA())</f>
        <v>#N/A</v>
      </c>
      <c r="AS131" s="98" t="e">
        <f ca="true">+IF(AND(ISNUMBER(OFFSET('Sanitation Data'!$H$11,0,10*ROW('Sanitation Data'!H125))),'Data Summary'!DH131="Yes"),OFFSET('Sanitation Data'!$H$11,0,10*ROW('Sanitation Data'!H125)),NA())</f>
        <v>#N/A</v>
      </c>
      <c r="AT131" s="98" t="e">
        <f ca="true">+IF(AND(ISNUMBER(OFFSET('Sanitation Data'!$H$12,0,10*ROW('Sanitation Data'!H125))),'Data Summary'!DI131="Yes"),OFFSET('Sanitation Data'!$H$12,0,10*ROW('Sanitation Data'!H125)),NA())</f>
        <v>#N/A</v>
      </c>
      <c r="AU131" s="98" t="e">
        <f ca="true">+IF(AND(ISNUMBER(OFFSET('Sanitation Data'!$I$4,0,10*ROW('Sanitation Data'!I125))),'Data Summary'!DJ131="Yes"),100-OFFSET('Sanitation Data'!$I$4,0,10*ROW('Sanitation Data'!I125)),NA())</f>
        <v>#N/A</v>
      </c>
      <c r="AV131" s="98" t="e">
        <f ca="true">+IF(AND(ISNUMBER(OFFSET('Sanitation Data'!$I$6,0,10*ROW('Sanitation Data'!I125))),'Data Summary'!DK131="Yes"),OFFSET('Sanitation Data'!$I$6,0,10*ROW('Sanitation Data'!I125)),NA())</f>
        <v>#N/A</v>
      </c>
      <c r="AW131" s="98" t="e">
        <f ca="true">+IF(AND(ISNUMBER(OFFSET('Sanitation Data'!$I$10,0,10*ROW('Sanitation Data'!I125))),'Data Summary'!DL131="Yes"),OFFSET('Sanitation Data'!$I$10,0,10*ROW('Sanitation Data'!I125)),NA())</f>
        <v>#N/A</v>
      </c>
      <c r="AX131" s="98" t="e">
        <f ca="true">+IF(AND(ISNUMBER(OFFSET('Sanitation Data'!$I$11,0,10*ROW('Sanitation Data'!I125))),'Data Summary'!DM131="Yes"),OFFSET('Sanitation Data'!$I$11,0,10*ROW('Sanitation Data'!I125)),NA())</f>
        <v>#N/A</v>
      </c>
      <c r="AY131" s="98" t="e">
        <f ca="true">+IF(AND(ISNUMBER(OFFSET('Sanitation Data'!$I$12,0,10*ROW('Sanitation Data'!I125))),'Data Summary'!DN131="Yes"),OFFSET('Sanitation Data'!$I$12,0,10*ROW('Sanitation Data'!I125)),NA())</f>
        <v>#N/A</v>
      </c>
      <c r="AZ131" s="99" t="e">
        <f ca="true">+IF(AND(ISNUMBER(OFFSET('Hygiene Data'!$D$5,0,10*ROW('Hygiene Data'!D125))),'Data Summary'!DO131="Yes"),OFFSET('Hygiene Data'!$D$5,0,10*ROW('Hygiene Data'!D125)),NA())</f>
        <v>#N/A</v>
      </c>
      <c r="BA131" s="99" t="e">
        <f ca="true">+IF(AND(ISNUMBER(OFFSET('Hygiene Data'!$D$7,0,10*ROW('Hygiene Data'!D125))),'Data Summary'!DP131="Yes"),OFFSET('Hygiene Data'!$D$7,0,10*ROW('Hygiene Data'!D125)),NA())</f>
        <v>#N/A</v>
      </c>
      <c r="BB131" s="99" t="e">
        <f ca="true">+IF(AND(ISNUMBER(OFFSET('Hygiene Data'!$D$9,0,10*ROW('Hygiene Data'!D125))),'Data Summary'!DQ131="Yes"),OFFSET('Hygiene Data'!$D$9,0,10*ROW('Hygiene Data'!D125)),NA())</f>
        <v>#N/A</v>
      </c>
      <c r="BC131" s="99" t="e">
        <f ca="true">+IF(AND(ISNUMBER(OFFSET('Hygiene Data'!$E$5,0,10*ROW('Hygiene Data'!E125))),'Data Summary'!DR131="Yes"),OFFSET('Hygiene Data'!$E$5,0,10*ROW('Hygiene Data'!E125)),NA())</f>
        <v>#N/A</v>
      </c>
      <c r="BD131" s="99" t="e">
        <f ca="true">+IF(AND(ISNUMBER(OFFSET('Hygiene Data'!$E$7,0,10*ROW('Hygiene Data'!E125))),'Data Summary'!DS131="Yes"),OFFSET('Hygiene Data'!$E$7,0,10*ROW('Hygiene Data'!E125)),NA())</f>
        <v>#N/A</v>
      </c>
      <c r="BE131" s="99" t="e">
        <f ca="true">+IF(AND(ISNUMBER(OFFSET('Hygiene Data'!$E$9,0,10*ROW('Hygiene Data'!E125))),'Data Summary'!DT131="Yes"),OFFSET('Hygiene Data'!$E$9,0,10*ROW('Hygiene Data'!E125)),NA())</f>
        <v>#N/A</v>
      </c>
      <c r="BF131" s="99" t="e">
        <f ca="true">+IF(AND(ISNUMBER(OFFSET('Hygiene Data'!$F$5,0,10*ROW('Hygiene Data'!F125))),'Data Summary'!DU131="Yes"),OFFSET('Hygiene Data'!$F$5,0,10*ROW('Hygiene Data'!F125)),NA())</f>
        <v>#N/A</v>
      </c>
      <c r="BG131" s="99" t="e">
        <f ca="true">+IF(AND(ISNUMBER(OFFSET('Hygiene Data'!$F$7,0,10*ROW('Hygiene Data'!F125))),'Data Summary'!DV131="Yes"),OFFSET('Hygiene Data'!$F$7,0,10*ROW('Hygiene Data'!F125)),NA())</f>
        <v>#N/A</v>
      </c>
      <c r="BH131" s="99" t="e">
        <f ca="true">+IF(AND(ISNUMBER(OFFSET('Hygiene Data'!$F$9,0,10*ROW('Hygiene Data'!F125))),'Data Summary'!DW131="Yes"),OFFSET('Hygiene Data'!$F$9,0,10*ROW('Hygiene Data'!F125)),NA())</f>
        <v>#N/A</v>
      </c>
      <c r="BI131" s="99" t="e">
        <f ca="true">+IF(AND(ISNUMBER(OFFSET('Hygiene Data'!$G$5,0,10*ROW('Hygiene Data'!G125))),'Data Summary'!DX131="Yes"),OFFSET('Hygiene Data'!$G$5,0,10*ROW('Hygiene Data'!G125)),NA())</f>
        <v>#N/A</v>
      </c>
      <c r="BJ131" s="99" t="e">
        <f ca="true">+IF(AND(ISNUMBER(OFFSET('Hygiene Data'!$G$7,0,10*ROW('Hygiene Data'!G125))),'Data Summary'!DY131="Yes"),OFFSET('Hygiene Data'!$G$7,0,10*ROW('Hygiene Data'!G125)),NA())</f>
        <v>#N/A</v>
      </c>
      <c r="BK131" s="99" t="e">
        <f ca="true">+IF(AND(ISNUMBER(OFFSET('Hygiene Data'!$G$9,0,10*ROW('Hygiene Data'!G125))),'Data Summary'!DZ131="Yes"),OFFSET('Hygiene Data'!$G$9,0,10*ROW('Hygiene Data'!G125)),NA())</f>
        <v>#N/A</v>
      </c>
      <c r="BL131" s="99" t="e">
        <f ca="true">+IF(AND(ISNUMBER(OFFSET('Hygiene Data'!$H$5,0,10*ROW('Hygiene Data'!H125))),'Data Summary'!EA131="Yes"),OFFSET('Hygiene Data'!$H$5,0,10*ROW('Hygiene Data'!H125)),NA())</f>
        <v>#N/A</v>
      </c>
      <c r="BM131" s="99" t="e">
        <f ca="true">+IF(AND(ISNUMBER(OFFSET('Hygiene Data'!$H$7,0,10*ROW('Hygiene Data'!H125))),'Data Summary'!EB131="Yes"),OFFSET('Hygiene Data'!$H$7,0,10*ROW('Hygiene Data'!H125)),NA())</f>
        <v>#N/A</v>
      </c>
      <c r="BN131" s="99" t="e">
        <f ca="true">+IF(AND(ISNUMBER(OFFSET('Hygiene Data'!$H$9,0,10*ROW('Hygiene Data'!H125))),'Data Summary'!EC131="Yes"),OFFSET('Hygiene Data'!$H$9,0,10*ROW('Hygiene Data'!H125)),NA())</f>
        <v>#N/A</v>
      </c>
      <c r="BO131" s="99" t="e">
        <f ca="true">+IF(AND(ISNUMBER(OFFSET('Hygiene Data'!$I$5,0,10*ROW('Hygiene Data'!I125))),'Data Summary'!ED131="Yes"),OFFSET('Hygiene Data'!$I$5,0,10*ROW('Hygiene Data'!I125)),NA())</f>
        <v>#N/A</v>
      </c>
      <c r="BP131" s="99" t="e">
        <f ca="true">+IF(AND(ISNUMBER(OFFSET('Hygiene Data'!$I$7,0,10*ROW('Hygiene Data'!I125))),'Data Summary'!EE131="Yes"),OFFSET('Hygiene Data'!$I$7,0,10*ROW('Hygiene Data'!I125)),NA())</f>
        <v>#N/A</v>
      </c>
      <c r="BQ131" s="99" t="e">
        <f ca="true">+IF(AND(ISNUMBER(OFFSET('Hygiene Data'!$I$9,0,10*ROW('Hygiene Data'!I125))),'Data Summary'!EF131="Yes"),OFFSET('Hygiene Data'!$I$9,0,10*ROW('Hygiene Data'!I125)),NA())</f>
        <v>#N/A</v>
      </c>
    </row>
    <row xmlns:x14ac="http://schemas.microsoft.com/office/spreadsheetml/2009/9/ac" r="132" x14ac:dyDescent="0.2">
      <c r="A132" s="363" t="e">
        <f ca="true">+RIGHT('Data Summary'!A132,LEN('Data Summary'!A132)-9)</f>
        <v>#VALUE!</v>
      </c>
      <c r="B132" s="38" t="str">
        <f ca="true">+IF(ISTEXT('Data Summary'!B132),'Data Summary'!B132,"")</f>
        <v/>
      </c>
      <c r="C132" s="361" t="e">
        <f ca="true">+VALUE('Data Summary'!C132)</f>
        <v>#VALUE!</v>
      </c>
      <c r="D132" s="97" t="e">
        <f ca="true">+IF(AND(ISNUMBER(OFFSET('Water Data'!$D$4,0,10*ROW('Water Data'!D126))),'Data Summary'!BS132="Yes"),100-OFFSET('Water Data'!$D$4,0,10*ROW('Water Data'!D126)),NA())</f>
        <v>#N/A</v>
      </c>
      <c r="E132" s="97" t="e">
        <f ca="true">+IF(AND(ISNUMBER(OFFSET('Water Data'!$D$6,0,10*ROW('Water Data'!D126))),'Data Summary'!BT132="Yes"),OFFSET('Water Data'!$D$6,0,10*ROW('Water Data'!D126)),NA())</f>
        <v>#N/A</v>
      </c>
      <c r="F132" s="97" t="e">
        <f ca="true">+IF(AND(ISNUMBER(OFFSET('Water Data'!$D$9,0,10*ROW('Water Data'!D126))),'Data Summary'!BU132="Yes"),OFFSET('Water Data'!$D$9,0,10*ROW('Water Data'!D126)),NA())</f>
        <v>#N/A</v>
      </c>
      <c r="G132" s="97" t="e">
        <f ca="true">+IF(AND(ISNUMBER(OFFSET('Water Data'!$E$4,0,10*ROW('Water Data'!E126))),'Data Summary'!BV132="Yes"),100-OFFSET('Water Data'!$E$4,0,10*ROW('Water Data'!E126)),NA())</f>
        <v>#N/A</v>
      </c>
      <c r="H132" s="97" t="e">
        <f ca="true">+IF(AND(ISNUMBER(OFFSET('Water Data'!$E$6,0,10*ROW('Water Data'!E126))),'Data Summary'!BW132="Yes"),OFFSET('Water Data'!$E$6,0,10*ROW('Water Data'!E126)),NA())</f>
        <v>#N/A</v>
      </c>
      <c r="I132" s="97" t="e">
        <f ca="true">+IF(AND(ISNUMBER(OFFSET('Water Data'!$E$9,0,10*ROW('Water Data'!E126))),'Data Summary'!BX132="Yes"),OFFSET('Water Data'!$E$9,0,10*ROW('Water Data'!E126)),NA())</f>
        <v>#N/A</v>
      </c>
      <c r="J132" s="97" t="e">
        <f ca="true">+IF(AND(ISNUMBER(OFFSET('Water Data'!$F$4,0,10*ROW('Water Data'!F126))),'Data Summary'!BY132="Yes"),100-OFFSET('Water Data'!$F$4,0,10*ROW('Water Data'!F126)),NA())</f>
        <v>#N/A</v>
      </c>
      <c r="K132" s="97" t="e">
        <f ca="true">+IF(AND(ISNUMBER(OFFSET('Water Data'!$F$6,0,10*ROW('Water Data'!F126))),'Data Summary'!BZ132="Yes"),OFFSET('Water Data'!$F$6,0,10*ROW('Water Data'!F126)),NA())</f>
        <v>#N/A</v>
      </c>
      <c r="L132" s="97" t="e">
        <f ca="true">+IF(AND(ISNUMBER(OFFSET('Water Data'!$F$9,0,10*ROW('Water Data'!F126))),'Data Summary'!CA132="Yes"),OFFSET('Water Data'!$F$9,0,10*ROW('Water Data'!F126)),NA())</f>
        <v>#N/A</v>
      </c>
      <c r="M132" s="97" t="e">
        <f ca="true">+IF(AND(ISNUMBER(OFFSET('Water Data'!$G$4,0,10*ROW('Water Data'!G126))),'Data Summary'!CB132="Yes"),100-OFFSET('Water Data'!$G$4,0,10*ROW('Water Data'!G126)),NA())</f>
        <v>#N/A</v>
      </c>
      <c r="N132" s="97" t="e">
        <f ca="true">+IF(AND(ISNUMBER(OFFSET('Water Data'!$G$6,0,10*ROW('Water Data'!G126))),'Data Summary'!CC132="Yes"),OFFSET('Water Data'!$G$6,0,10*ROW('Water Data'!G126)),NA())</f>
        <v>#N/A</v>
      </c>
      <c r="O132" s="97" t="e">
        <f ca="true">+IF(AND(ISNUMBER(OFFSET('Water Data'!$G$9,0,10*ROW('Water Data'!G126))),'Data Summary'!CD132="Yes"),OFFSET('Water Data'!$G$9,0,10*ROW('Water Data'!G126)),NA())</f>
        <v>#N/A</v>
      </c>
      <c r="P132" s="97" t="e">
        <f ca="true">+IF(AND(ISNUMBER(OFFSET('Water Data'!$H$4,0,10*ROW('Water Data'!H126))),'Data Summary'!CE132="Yes"),100-OFFSET('Water Data'!$H$4,0,10*ROW('Water Data'!H126)),NA())</f>
        <v>#N/A</v>
      </c>
      <c r="Q132" s="97" t="e">
        <f ca="true">+IF(AND(ISNUMBER(OFFSET('Water Data'!$H$6,0,10*ROW('Water Data'!H126))),'Data Summary'!CF132="Yes"),OFFSET('Water Data'!$H$6,0,10*ROW('Water Data'!H126)),NA())</f>
        <v>#N/A</v>
      </c>
      <c r="R132" s="97" t="e">
        <f ca="true">+IF(AND(ISNUMBER(OFFSET('Water Data'!$H$9,0,10*ROW('Water Data'!H126))),'Data Summary'!CG132="Yes"),OFFSET('Water Data'!$H$9,0,10*ROW('Water Data'!H126)),NA())</f>
        <v>#N/A</v>
      </c>
      <c r="S132" s="97" t="e">
        <f ca="true">+IF(AND(ISNUMBER(OFFSET('Water Data'!$I$4,0,10*ROW('Water Data'!I126))),'Data Summary'!CH132="Yes"),100-OFFSET('Water Data'!$I$4,0,10*ROW('Water Data'!I126)),NA())</f>
        <v>#N/A</v>
      </c>
      <c r="T132" s="97" t="e">
        <f ca="true">+IF(AND(ISNUMBER(OFFSET('Water Data'!$I$6,0,10*ROW('Water Data'!I126))),'Data Summary'!CI132="Yes"),OFFSET('Water Data'!$I$6,0,10*ROW('Water Data'!I126)),NA())</f>
        <v>#N/A</v>
      </c>
      <c r="U132" s="97" t="e">
        <f ca="true">+IF(AND(ISNUMBER(OFFSET('Water Data'!$I$9,0,10*ROW('Water Data'!I126))),'Data Summary'!CJ132="Yes"),OFFSET('Water Data'!$I$9,0,10*ROW('Water Data'!I126)),NA())</f>
        <v>#N/A</v>
      </c>
      <c r="V132" s="98" t="e">
        <f ca="true">+IF(AND(ISNUMBER(OFFSET('Sanitation Data'!$D$4,0,10*ROW('Sanitation Data'!D126))),'Data Summary'!CK132="Yes"),100-OFFSET('Sanitation Data'!$D$4,0,10*ROW('Sanitation Data'!D126)),NA())</f>
        <v>#N/A</v>
      </c>
      <c r="W132" s="98" t="e">
        <f ca="true">+IF(AND(ISNUMBER(OFFSET('Sanitation Data'!$D$6,0,10*ROW('Sanitation Data'!D126))),'Data Summary'!CL132="Yes"),OFFSET('Sanitation Data'!$D$6,0,10*ROW('Sanitation Data'!D126)),NA())</f>
        <v>#N/A</v>
      </c>
      <c r="X132" s="98" t="e">
        <f ca="true">+IF(AND(ISNUMBER(OFFSET('Sanitation Data'!$D$10,0,10*ROW('Sanitation Data'!D126))),'Data Summary'!CM132="Yes"),OFFSET('Sanitation Data'!$D$10,0,10*ROW('Sanitation Data'!D126)),NA())</f>
        <v>#N/A</v>
      </c>
      <c r="Y132" s="98" t="e">
        <f ca="true">+IF(AND(ISNUMBER(OFFSET('Sanitation Data'!$D$11,0,10*ROW('Sanitation Data'!D126))),'Data Summary'!CN132="Yes"),OFFSET('Sanitation Data'!$D$11,0,10*ROW('Sanitation Data'!D126)),NA())</f>
        <v>#N/A</v>
      </c>
      <c r="Z132" s="98" t="e">
        <f ca="true">+IF(AND(ISNUMBER(OFFSET('Sanitation Data'!$D$12,0,10*ROW('Sanitation Data'!D126))),'Data Summary'!CO132="Yes"),OFFSET('Sanitation Data'!$D$12,0,10*ROW('Sanitation Data'!D126)),NA())</f>
        <v>#N/A</v>
      </c>
      <c r="AA132" s="98" t="e">
        <f ca="true">+IF(AND(ISNUMBER(OFFSET('Sanitation Data'!$E$4,0,10*ROW('Sanitation Data'!E126))),'Data Summary'!CP132="Yes"),100-OFFSET('Sanitation Data'!$E$4,0,10*ROW('Sanitation Data'!E126)),NA())</f>
        <v>#N/A</v>
      </c>
      <c r="AB132" s="98" t="e">
        <f ca="true">+IF(AND(ISNUMBER(OFFSET('Sanitation Data'!$E$6,0,10*ROW('Sanitation Data'!E126))),'Data Summary'!CQ132="Yes"),OFFSET('Sanitation Data'!$E$6,0,10*ROW('Sanitation Data'!E126)),NA())</f>
        <v>#N/A</v>
      </c>
      <c r="AC132" s="98" t="e">
        <f ca="true">+IF(AND(ISNUMBER(OFFSET('Sanitation Data'!$E$10,0,10*ROW('Sanitation Data'!E126))),'Data Summary'!CR132="Yes"),OFFSET('Sanitation Data'!$E$10,0,10*ROW('Sanitation Data'!E126)),NA())</f>
        <v>#N/A</v>
      </c>
      <c r="AD132" s="98" t="e">
        <f ca="true">+IF(AND(ISNUMBER(OFFSET('Sanitation Data'!$E$11,0,10*ROW('Sanitation Data'!E126))),'Data Summary'!CS132="Yes"),OFFSET('Sanitation Data'!$E$11,0,10*ROW('Sanitation Data'!E126)),NA())</f>
        <v>#N/A</v>
      </c>
      <c r="AE132" s="98" t="e">
        <f ca="true">+IF(AND(ISNUMBER(OFFSET('Sanitation Data'!$E$12,0,10*ROW('Sanitation Data'!E126))),'Data Summary'!CT132="Yes"),OFFSET('Sanitation Data'!$E$12,0,10*ROW('Sanitation Data'!E126)),NA())</f>
        <v>#N/A</v>
      </c>
      <c r="AF132" s="98" t="e">
        <f ca="true">+IF(AND(ISNUMBER(OFFSET('Sanitation Data'!$F$4,0,10*ROW('Sanitation Data'!F126))),'Data Summary'!CU132="Yes"),100-OFFSET('Sanitation Data'!$F$4,0,10*ROW('Sanitation Data'!F126)),NA())</f>
        <v>#N/A</v>
      </c>
      <c r="AG132" s="98" t="e">
        <f ca="true">+IF(AND(ISNUMBER(OFFSET('Sanitation Data'!$F$6,0,10*ROW('Sanitation Data'!F126))),'Data Summary'!CV132="Yes"),OFFSET('Sanitation Data'!$F$6,0,10*ROW('Sanitation Data'!F126)),NA())</f>
        <v>#N/A</v>
      </c>
      <c r="AH132" s="98" t="e">
        <f ca="true">+IF(AND(ISNUMBER(OFFSET('Sanitation Data'!$F$10,0,10*ROW('Sanitation Data'!F126))),'Data Summary'!CW132="Yes"),OFFSET('Sanitation Data'!$F$10,0,10*ROW('Sanitation Data'!F126)),NA())</f>
        <v>#N/A</v>
      </c>
      <c r="AI132" s="98" t="e">
        <f ca="true">+IF(AND(ISNUMBER(OFFSET('Sanitation Data'!$F$11,0,10*ROW('Sanitation Data'!F126))),'Data Summary'!CX132="Yes"),OFFSET('Sanitation Data'!$F$11,0,10*ROW('Sanitation Data'!F126)),NA())</f>
        <v>#N/A</v>
      </c>
      <c r="AJ132" s="98" t="e">
        <f ca="true">+IF(AND(ISNUMBER(OFFSET('Sanitation Data'!$F$12,0,10*ROW('Sanitation Data'!F126))),'Data Summary'!CY132="Yes"),OFFSET('Sanitation Data'!$F$12,0,10*ROW('Sanitation Data'!F126)),NA())</f>
        <v>#N/A</v>
      </c>
      <c r="AK132" s="98" t="e">
        <f ca="true">+IF(AND(ISNUMBER(OFFSET('Sanitation Data'!$G$4,0,10*ROW('Sanitation Data'!G126))),'Data Summary'!CZ132="Yes"),100-OFFSET('Sanitation Data'!$G$4,0,10*ROW('Sanitation Data'!G126)),NA())</f>
        <v>#N/A</v>
      </c>
      <c r="AL132" s="98" t="e">
        <f ca="true">+IF(AND(ISNUMBER(OFFSET('Sanitation Data'!$G$6,0,10*ROW('Sanitation Data'!G126))),'Data Summary'!DA132="Yes"),OFFSET('Sanitation Data'!$G$6,0,10*ROW('Sanitation Data'!G126)),NA())</f>
        <v>#N/A</v>
      </c>
      <c r="AM132" s="98" t="e">
        <f ca="true">+IF(AND(ISNUMBER(OFFSET('Sanitation Data'!$G$10,0,10*ROW('Sanitation Data'!G126))),'Data Summary'!DB132="Yes"),OFFSET('Sanitation Data'!$G$10,0,10*ROW('Sanitation Data'!G126)),NA())</f>
        <v>#N/A</v>
      </c>
      <c r="AN132" s="98" t="e">
        <f ca="true">+IF(AND(ISNUMBER(OFFSET('Sanitation Data'!$G$11,0,10*ROW('Sanitation Data'!G126))),'Data Summary'!DC132="Yes"),OFFSET('Sanitation Data'!$G$11,0,10*ROW('Sanitation Data'!G126)),NA())</f>
        <v>#N/A</v>
      </c>
      <c r="AO132" s="98" t="e">
        <f ca="true">+IF(AND(ISNUMBER(OFFSET('Sanitation Data'!$G$12,0,10*ROW('Sanitation Data'!G126))),'Data Summary'!DD132="Yes"),OFFSET('Sanitation Data'!$G$12,0,10*ROW('Sanitation Data'!G126)),NA())</f>
        <v>#N/A</v>
      </c>
      <c r="AP132" s="98" t="e">
        <f ca="true">+IF(AND(ISNUMBER(OFFSET('Sanitation Data'!$H$4,0,10*ROW('Sanitation Data'!H126))),'Data Summary'!DE132="Yes"),100-OFFSET('Sanitation Data'!$H$4,0,10*ROW('Sanitation Data'!H126)),NA())</f>
        <v>#N/A</v>
      </c>
      <c r="AQ132" s="98" t="e">
        <f ca="true">+IF(AND(ISNUMBER(OFFSET('Sanitation Data'!$H$6,0,10*ROW('Sanitation Data'!H126))),'Data Summary'!DF132="Yes"),OFFSET('Sanitation Data'!$H$6,0,10*ROW('Sanitation Data'!H126)),NA())</f>
        <v>#N/A</v>
      </c>
      <c r="AR132" s="98" t="e">
        <f ca="true">+IF(AND(ISNUMBER(OFFSET('Sanitation Data'!$H$10,0,10*ROW('Sanitation Data'!H126))),'Data Summary'!DG132="Yes"),OFFSET('Sanitation Data'!$H$10,0,10*ROW('Sanitation Data'!H126)),NA())</f>
        <v>#N/A</v>
      </c>
      <c r="AS132" s="98" t="e">
        <f ca="true">+IF(AND(ISNUMBER(OFFSET('Sanitation Data'!$H$11,0,10*ROW('Sanitation Data'!H126))),'Data Summary'!DH132="Yes"),OFFSET('Sanitation Data'!$H$11,0,10*ROW('Sanitation Data'!H126)),NA())</f>
        <v>#N/A</v>
      </c>
      <c r="AT132" s="98" t="e">
        <f ca="true">+IF(AND(ISNUMBER(OFFSET('Sanitation Data'!$H$12,0,10*ROW('Sanitation Data'!H126))),'Data Summary'!DI132="Yes"),OFFSET('Sanitation Data'!$H$12,0,10*ROW('Sanitation Data'!H126)),NA())</f>
        <v>#N/A</v>
      </c>
      <c r="AU132" s="98" t="e">
        <f ca="true">+IF(AND(ISNUMBER(OFFSET('Sanitation Data'!$I$4,0,10*ROW('Sanitation Data'!I126))),'Data Summary'!DJ132="Yes"),100-OFFSET('Sanitation Data'!$I$4,0,10*ROW('Sanitation Data'!I126)),NA())</f>
        <v>#N/A</v>
      </c>
      <c r="AV132" s="98" t="e">
        <f ca="true">+IF(AND(ISNUMBER(OFFSET('Sanitation Data'!$I$6,0,10*ROW('Sanitation Data'!I126))),'Data Summary'!DK132="Yes"),OFFSET('Sanitation Data'!$I$6,0,10*ROW('Sanitation Data'!I126)),NA())</f>
        <v>#N/A</v>
      </c>
      <c r="AW132" s="98" t="e">
        <f ca="true">+IF(AND(ISNUMBER(OFFSET('Sanitation Data'!$I$10,0,10*ROW('Sanitation Data'!I126))),'Data Summary'!DL132="Yes"),OFFSET('Sanitation Data'!$I$10,0,10*ROW('Sanitation Data'!I126)),NA())</f>
        <v>#N/A</v>
      </c>
      <c r="AX132" s="98" t="e">
        <f ca="true">+IF(AND(ISNUMBER(OFFSET('Sanitation Data'!$I$11,0,10*ROW('Sanitation Data'!I126))),'Data Summary'!DM132="Yes"),OFFSET('Sanitation Data'!$I$11,0,10*ROW('Sanitation Data'!I126)),NA())</f>
        <v>#N/A</v>
      </c>
      <c r="AY132" s="98" t="e">
        <f ca="true">+IF(AND(ISNUMBER(OFFSET('Sanitation Data'!$I$12,0,10*ROW('Sanitation Data'!I126))),'Data Summary'!DN132="Yes"),OFFSET('Sanitation Data'!$I$12,0,10*ROW('Sanitation Data'!I126)),NA())</f>
        <v>#N/A</v>
      </c>
      <c r="AZ132" s="99" t="e">
        <f ca="true">+IF(AND(ISNUMBER(OFFSET('Hygiene Data'!$D$5,0,10*ROW('Hygiene Data'!D126))),'Data Summary'!DO132="Yes"),OFFSET('Hygiene Data'!$D$5,0,10*ROW('Hygiene Data'!D126)),NA())</f>
        <v>#N/A</v>
      </c>
      <c r="BA132" s="99" t="e">
        <f ca="true">+IF(AND(ISNUMBER(OFFSET('Hygiene Data'!$D$7,0,10*ROW('Hygiene Data'!D126))),'Data Summary'!DP132="Yes"),OFFSET('Hygiene Data'!$D$7,0,10*ROW('Hygiene Data'!D126)),NA())</f>
        <v>#N/A</v>
      </c>
      <c r="BB132" s="99" t="e">
        <f ca="true">+IF(AND(ISNUMBER(OFFSET('Hygiene Data'!$D$9,0,10*ROW('Hygiene Data'!D126))),'Data Summary'!DQ132="Yes"),OFFSET('Hygiene Data'!$D$9,0,10*ROW('Hygiene Data'!D126)),NA())</f>
        <v>#N/A</v>
      </c>
      <c r="BC132" s="99" t="e">
        <f ca="true">+IF(AND(ISNUMBER(OFFSET('Hygiene Data'!$E$5,0,10*ROW('Hygiene Data'!E126))),'Data Summary'!DR132="Yes"),OFFSET('Hygiene Data'!$E$5,0,10*ROW('Hygiene Data'!E126)),NA())</f>
        <v>#N/A</v>
      </c>
      <c r="BD132" s="99" t="e">
        <f ca="true">+IF(AND(ISNUMBER(OFFSET('Hygiene Data'!$E$7,0,10*ROW('Hygiene Data'!E126))),'Data Summary'!DS132="Yes"),OFFSET('Hygiene Data'!$E$7,0,10*ROW('Hygiene Data'!E126)),NA())</f>
        <v>#N/A</v>
      </c>
      <c r="BE132" s="99" t="e">
        <f ca="true">+IF(AND(ISNUMBER(OFFSET('Hygiene Data'!$E$9,0,10*ROW('Hygiene Data'!E126))),'Data Summary'!DT132="Yes"),OFFSET('Hygiene Data'!$E$9,0,10*ROW('Hygiene Data'!E126)),NA())</f>
        <v>#N/A</v>
      </c>
      <c r="BF132" s="99" t="e">
        <f ca="true">+IF(AND(ISNUMBER(OFFSET('Hygiene Data'!$F$5,0,10*ROW('Hygiene Data'!F126))),'Data Summary'!DU132="Yes"),OFFSET('Hygiene Data'!$F$5,0,10*ROW('Hygiene Data'!F126)),NA())</f>
        <v>#N/A</v>
      </c>
      <c r="BG132" s="99" t="e">
        <f ca="true">+IF(AND(ISNUMBER(OFFSET('Hygiene Data'!$F$7,0,10*ROW('Hygiene Data'!F126))),'Data Summary'!DV132="Yes"),OFFSET('Hygiene Data'!$F$7,0,10*ROW('Hygiene Data'!F126)),NA())</f>
        <v>#N/A</v>
      </c>
      <c r="BH132" s="99" t="e">
        <f ca="true">+IF(AND(ISNUMBER(OFFSET('Hygiene Data'!$F$9,0,10*ROW('Hygiene Data'!F126))),'Data Summary'!DW132="Yes"),OFFSET('Hygiene Data'!$F$9,0,10*ROW('Hygiene Data'!F126)),NA())</f>
        <v>#N/A</v>
      </c>
      <c r="BI132" s="99" t="e">
        <f ca="true">+IF(AND(ISNUMBER(OFFSET('Hygiene Data'!$G$5,0,10*ROW('Hygiene Data'!G126))),'Data Summary'!DX132="Yes"),OFFSET('Hygiene Data'!$G$5,0,10*ROW('Hygiene Data'!G126)),NA())</f>
        <v>#N/A</v>
      </c>
      <c r="BJ132" s="99" t="e">
        <f ca="true">+IF(AND(ISNUMBER(OFFSET('Hygiene Data'!$G$7,0,10*ROW('Hygiene Data'!G126))),'Data Summary'!DY132="Yes"),OFFSET('Hygiene Data'!$G$7,0,10*ROW('Hygiene Data'!G126)),NA())</f>
        <v>#N/A</v>
      </c>
      <c r="BK132" s="99" t="e">
        <f ca="true">+IF(AND(ISNUMBER(OFFSET('Hygiene Data'!$G$9,0,10*ROW('Hygiene Data'!G126))),'Data Summary'!DZ132="Yes"),OFFSET('Hygiene Data'!$G$9,0,10*ROW('Hygiene Data'!G126)),NA())</f>
        <v>#N/A</v>
      </c>
      <c r="BL132" s="99" t="e">
        <f ca="true">+IF(AND(ISNUMBER(OFFSET('Hygiene Data'!$H$5,0,10*ROW('Hygiene Data'!H126))),'Data Summary'!EA132="Yes"),OFFSET('Hygiene Data'!$H$5,0,10*ROW('Hygiene Data'!H126)),NA())</f>
        <v>#N/A</v>
      </c>
      <c r="BM132" s="99" t="e">
        <f ca="true">+IF(AND(ISNUMBER(OFFSET('Hygiene Data'!$H$7,0,10*ROW('Hygiene Data'!H126))),'Data Summary'!EB132="Yes"),OFFSET('Hygiene Data'!$H$7,0,10*ROW('Hygiene Data'!H126)),NA())</f>
        <v>#N/A</v>
      </c>
      <c r="BN132" s="99" t="e">
        <f ca="true">+IF(AND(ISNUMBER(OFFSET('Hygiene Data'!$H$9,0,10*ROW('Hygiene Data'!H126))),'Data Summary'!EC132="Yes"),OFFSET('Hygiene Data'!$H$9,0,10*ROW('Hygiene Data'!H126)),NA())</f>
        <v>#N/A</v>
      </c>
      <c r="BO132" s="99" t="e">
        <f ca="true">+IF(AND(ISNUMBER(OFFSET('Hygiene Data'!$I$5,0,10*ROW('Hygiene Data'!I126))),'Data Summary'!ED132="Yes"),OFFSET('Hygiene Data'!$I$5,0,10*ROW('Hygiene Data'!I126)),NA())</f>
        <v>#N/A</v>
      </c>
      <c r="BP132" s="99" t="e">
        <f ca="true">+IF(AND(ISNUMBER(OFFSET('Hygiene Data'!$I$7,0,10*ROW('Hygiene Data'!I126))),'Data Summary'!EE132="Yes"),OFFSET('Hygiene Data'!$I$7,0,10*ROW('Hygiene Data'!I126)),NA())</f>
        <v>#N/A</v>
      </c>
      <c r="BQ132" s="99" t="e">
        <f ca="true">+IF(AND(ISNUMBER(OFFSET('Hygiene Data'!$I$9,0,10*ROW('Hygiene Data'!I126))),'Data Summary'!EF132="Yes"),OFFSET('Hygiene Data'!$I$9,0,10*ROW('Hygiene Data'!I126)),NA())</f>
        <v>#N/A</v>
      </c>
    </row>
    <row xmlns:x14ac="http://schemas.microsoft.com/office/spreadsheetml/2009/9/ac" r="133" x14ac:dyDescent="0.2">
      <c r="A133" s="363" t="e">
        <f ca="true">+RIGHT('Data Summary'!A133,LEN('Data Summary'!A133)-9)</f>
        <v>#VALUE!</v>
      </c>
      <c r="B133" s="38" t="str">
        <f ca="true">+IF(ISTEXT('Data Summary'!B133),'Data Summary'!B133,"")</f>
        <v/>
      </c>
      <c r="C133" s="361" t="e">
        <f ca="true">+VALUE('Data Summary'!C133)</f>
        <v>#VALUE!</v>
      </c>
      <c r="D133" s="97" t="e">
        <f ca="true">+IF(AND(ISNUMBER(OFFSET('Water Data'!$D$4,0,10*ROW('Water Data'!D127))),'Data Summary'!BS133="Yes"),100-OFFSET('Water Data'!$D$4,0,10*ROW('Water Data'!D127)),NA())</f>
        <v>#N/A</v>
      </c>
      <c r="E133" s="97" t="e">
        <f ca="true">+IF(AND(ISNUMBER(OFFSET('Water Data'!$D$6,0,10*ROW('Water Data'!D127))),'Data Summary'!BT133="Yes"),OFFSET('Water Data'!$D$6,0,10*ROW('Water Data'!D127)),NA())</f>
        <v>#N/A</v>
      </c>
      <c r="F133" s="97" t="e">
        <f ca="true">+IF(AND(ISNUMBER(OFFSET('Water Data'!$D$9,0,10*ROW('Water Data'!D127))),'Data Summary'!BU133="Yes"),OFFSET('Water Data'!$D$9,0,10*ROW('Water Data'!D127)),NA())</f>
        <v>#N/A</v>
      </c>
      <c r="G133" s="97" t="e">
        <f ca="true">+IF(AND(ISNUMBER(OFFSET('Water Data'!$E$4,0,10*ROW('Water Data'!E127))),'Data Summary'!BV133="Yes"),100-OFFSET('Water Data'!$E$4,0,10*ROW('Water Data'!E127)),NA())</f>
        <v>#N/A</v>
      </c>
      <c r="H133" s="97" t="e">
        <f ca="true">+IF(AND(ISNUMBER(OFFSET('Water Data'!$E$6,0,10*ROW('Water Data'!E127))),'Data Summary'!BW133="Yes"),OFFSET('Water Data'!$E$6,0,10*ROW('Water Data'!E127)),NA())</f>
        <v>#N/A</v>
      </c>
      <c r="I133" s="97" t="e">
        <f ca="true">+IF(AND(ISNUMBER(OFFSET('Water Data'!$E$9,0,10*ROW('Water Data'!E127))),'Data Summary'!BX133="Yes"),OFFSET('Water Data'!$E$9,0,10*ROW('Water Data'!E127)),NA())</f>
        <v>#N/A</v>
      </c>
      <c r="J133" s="97" t="e">
        <f ca="true">+IF(AND(ISNUMBER(OFFSET('Water Data'!$F$4,0,10*ROW('Water Data'!F127))),'Data Summary'!BY133="Yes"),100-OFFSET('Water Data'!$F$4,0,10*ROW('Water Data'!F127)),NA())</f>
        <v>#N/A</v>
      </c>
      <c r="K133" s="97" t="e">
        <f ca="true">+IF(AND(ISNUMBER(OFFSET('Water Data'!$F$6,0,10*ROW('Water Data'!F127))),'Data Summary'!BZ133="Yes"),OFFSET('Water Data'!$F$6,0,10*ROW('Water Data'!F127)),NA())</f>
        <v>#N/A</v>
      </c>
      <c r="L133" s="97" t="e">
        <f ca="true">+IF(AND(ISNUMBER(OFFSET('Water Data'!$F$9,0,10*ROW('Water Data'!F127))),'Data Summary'!CA133="Yes"),OFFSET('Water Data'!$F$9,0,10*ROW('Water Data'!F127)),NA())</f>
        <v>#N/A</v>
      </c>
      <c r="M133" s="97" t="e">
        <f ca="true">+IF(AND(ISNUMBER(OFFSET('Water Data'!$G$4,0,10*ROW('Water Data'!G127))),'Data Summary'!CB133="Yes"),100-OFFSET('Water Data'!$G$4,0,10*ROW('Water Data'!G127)),NA())</f>
        <v>#N/A</v>
      </c>
      <c r="N133" s="97" t="e">
        <f ca="true">+IF(AND(ISNUMBER(OFFSET('Water Data'!$G$6,0,10*ROW('Water Data'!G127))),'Data Summary'!CC133="Yes"),OFFSET('Water Data'!$G$6,0,10*ROW('Water Data'!G127)),NA())</f>
        <v>#N/A</v>
      </c>
      <c r="O133" s="97" t="e">
        <f ca="true">+IF(AND(ISNUMBER(OFFSET('Water Data'!$G$9,0,10*ROW('Water Data'!G127))),'Data Summary'!CD133="Yes"),OFFSET('Water Data'!$G$9,0,10*ROW('Water Data'!G127)),NA())</f>
        <v>#N/A</v>
      </c>
      <c r="P133" s="97" t="e">
        <f ca="true">+IF(AND(ISNUMBER(OFFSET('Water Data'!$H$4,0,10*ROW('Water Data'!H127))),'Data Summary'!CE133="Yes"),100-OFFSET('Water Data'!$H$4,0,10*ROW('Water Data'!H127)),NA())</f>
        <v>#N/A</v>
      </c>
      <c r="Q133" s="97" t="e">
        <f ca="true">+IF(AND(ISNUMBER(OFFSET('Water Data'!$H$6,0,10*ROW('Water Data'!H127))),'Data Summary'!CF133="Yes"),OFFSET('Water Data'!$H$6,0,10*ROW('Water Data'!H127)),NA())</f>
        <v>#N/A</v>
      </c>
      <c r="R133" s="97" t="e">
        <f ca="true">+IF(AND(ISNUMBER(OFFSET('Water Data'!$H$9,0,10*ROW('Water Data'!H127))),'Data Summary'!CG133="Yes"),OFFSET('Water Data'!$H$9,0,10*ROW('Water Data'!H127)),NA())</f>
        <v>#N/A</v>
      </c>
      <c r="S133" s="97" t="e">
        <f ca="true">+IF(AND(ISNUMBER(OFFSET('Water Data'!$I$4,0,10*ROW('Water Data'!I127))),'Data Summary'!CH133="Yes"),100-OFFSET('Water Data'!$I$4,0,10*ROW('Water Data'!I127)),NA())</f>
        <v>#N/A</v>
      </c>
      <c r="T133" s="97" t="e">
        <f ca="true">+IF(AND(ISNUMBER(OFFSET('Water Data'!$I$6,0,10*ROW('Water Data'!I127))),'Data Summary'!CI133="Yes"),OFFSET('Water Data'!$I$6,0,10*ROW('Water Data'!I127)),NA())</f>
        <v>#N/A</v>
      </c>
      <c r="U133" s="97" t="e">
        <f ca="true">+IF(AND(ISNUMBER(OFFSET('Water Data'!$I$9,0,10*ROW('Water Data'!I127))),'Data Summary'!CJ133="Yes"),OFFSET('Water Data'!$I$9,0,10*ROW('Water Data'!I127)),NA())</f>
        <v>#N/A</v>
      </c>
      <c r="V133" s="98" t="e">
        <f ca="true">+IF(AND(ISNUMBER(OFFSET('Sanitation Data'!$D$4,0,10*ROW('Sanitation Data'!D127))),'Data Summary'!CK133="Yes"),100-OFFSET('Sanitation Data'!$D$4,0,10*ROW('Sanitation Data'!D127)),NA())</f>
        <v>#N/A</v>
      </c>
      <c r="W133" s="98" t="e">
        <f ca="true">+IF(AND(ISNUMBER(OFFSET('Sanitation Data'!$D$6,0,10*ROW('Sanitation Data'!D127))),'Data Summary'!CL133="Yes"),OFFSET('Sanitation Data'!$D$6,0,10*ROW('Sanitation Data'!D127)),NA())</f>
        <v>#N/A</v>
      </c>
      <c r="X133" s="98" t="e">
        <f ca="true">+IF(AND(ISNUMBER(OFFSET('Sanitation Data'!$D$10,0,10*ROW('Sanitation Data'!D127))),'Data Summary'!CM133="Yes"),OFFSET('Sanitation Data'!$D$10,0,10*ROW('Sanitation Data'!D127)),NA())</f>
        <v>#N/A</v>
      </c>
      <c r="Y133" s="98" t="e">
        <f ca="true">+IF(AND(ISNUMBER(OFFSET('Sanitation Data'!$D$11,0,10*ROW('Sanitation Data'!D127))),'Data Summary'!CN133="Yes"),OFFSET('Sanitation Data'!$D$11,0,10*ROW('Sanitation Data'!D127)),NA())</f>
        <v>#N/A</v>
      </c>
      <c r="Z133" s="98" t="e">
        <f ca="true">+IF(AND(ISNUMBER(OFFSET('Sanitation Data'!$D$12,0,10*ROW('Sanitation Data'!D127))),'Data Summary'!CO133="Yes"),OFFSET('Sanitation Data'!$D$12,0,10*ROW('Sanitation Data'!D127)),NA())</f>
        <v>#N/A</v>
      </c>
      <c r="AA133" s="98" t="e">
        <f ca="true">+IF(AND(ISNUMBER(OFFSET('Sanitation Data'!$E$4,0,10*ROW('Sanitation Data'!E127))),'Data Summary'!CP133="Yes"),100-OFFSET('Sanitation Data'!$E$4,0,10*ROW('Sanitation Data'!E127)),NA())</f>
        <v>#N/A</v>
      </c>
      <c r="AB133" s="98" t="e">
        <f ca="true">+IF(AND(ISNUMBER(OFFSET('Sanitation Data'!$E$6,0,10*ROW('Sanitation Data'!E127))),'Data Summary'!CQ133="Yes"),OFFSET('Sanitation Data'!$E$6,0,10*ROW('Sanitation Data'!E127)),NA())</f>
        <v>#N/A</v>
      </c>
      <c r="AC133" s="98" t="e">
        <f ca="true">+IF(AND(ISNUMBER(OFFSET('Sanitation Data'!$E$10,0,10*ROW('Sanitation Data'!E127))),'Data Summary'!CR133="Yes"),OFFSET('Sanitation Data'!$E$10,0,10*ROW('Sanitation Data'!E127)),NA())</f>
        <v>#N/A</v>
      </c>
      <c r="AD133" s="98" t="e">
        <f ca="true">+IF(AND(ISNUMBER(OFFSET('Sanitation Data'!$E$11,0,10*ROW('Sanitation Data'!E127))),'Data Summary'!CS133="Yes"),OFFSET('Sanitation Data'!$E$11,0,10*ROW('Sanitation Data'!E127)),NA())</f>
        <v>#N/A</v>
      </c>
      <c r="AE133" s="98" t="e">
        <f ca="true">+IF(AND(ISNUMBER(OFFSET('Sanitation Data'!$E$12,0,10*ROW('Sanitation Data'!E127))),'Data Summary'!CT133="Yes"),OFFSET('Sanitation Data'!$E$12,0,10*ROW('Sanitation Data'!E127)),NA())</f>
        <v>#N/A</v>
      </c>
      <c r="AF133" s="98" t="e">
        <f ca="true">+IF(AND(ISNUMBER(OFFSET('Sanitation Data'!$F$4,0,10*ROW('Sanitation Data'!F127))),'Data Summary'!CU133="Yes"),100-OFFSET('Sanitation Data'!$F$4,0,10*ROW('Sanitation Data'!F127)),NA())</f>
        <v>#N/A</v>
      </c>
      <c r="AG133" s="98" t="e">
        <f ca="true">+IF(AND(ISNUMBER(OFFSET('Sanitation Data'!$F$6,0,10*ROW('Sanitation Data'!F127))),'Data Summary'!CV133="Yes"),OFFSET('Sanitation Data'!$F$6,0,10*ROW('Sanitation Data'!F127)),NA())</f>
        <v>#N/A</v>
      </c>
      <c r="AH133" s="98" t="e">
        <f ca="true">+IF(AND(ISNUMBER(OFFSET('Sanitation Data'!$F$10,0,10*ROW('Sanitation Data'!F127))),'Data Summary'!CW133="Yes"),OFFSET('Sanitation Data'!$F$10,0,10*ROW('Sanitation Data'!F127)),NA())</f>
        <v>#N/A</v>
      </c>
      <c r="AI133" s="98" t="e">
        <f ca="true">+IF(AND(ISNUMBER(OFFSET('Sanitation Data'!$F$11,0,10*ROW('Sanitation Data'!F127))),'Data Summary'!CX133="Yes"),OFFSET('Sanitation Data'!$F$11,0,10*ROW('Sanitation Data'!F127)),NA())</f>
        <v>#N/A</v>
      </c>
      <c r="AJ133" s="98" t="e">
        <f ca="true">+IF(AND(ISNUMBER(OFFSET('Sanitation Data'!$F$12,0,10*ROW('Sanitation Data'!F127))),'Data Summary'!CY133="Yes"),OFFSET('Sanitation Data'!$F$12,0,10*ROW('Sanitation Data'!F127)),NA())</f>
        <v>#N/A</v>
      </c>
      <c r="AK133" s="98" t="e">
        <f ca="true">+IF(AND(ISNUMBER(OFFSET('Sanitation Data'!$G$4,0,10*ROW('Sanitation Data'!G127))),'Data Summary'!CZ133="Yes"),100-OFFSET('Sanitation Data'!$G$4,0,10*ROW('Sanitation Data'!G127)),NA())</f>
        <v>#N/A</v>
      </c>
      <c r="AL133" s="98" t="e">
        <f ca="true">+IF(AND(ISNUMBER(OFFSET('Sanitation Data'!$G$6,0,10*ROW('Sanitation Data'!G127))),'Data Summary'!DA133="Yes"),OFFSET('Sanitation Data'!$G$6,0,10*ROW('Sanitation Data'!G127)),NA())</f>
        <v>#N/A</v>
      </c>
      <c r="AM133" s="98" t="e">
        <f ca="true">+IF(AND(ISNUMBER(OFFSET('Sanitation Data'!$G$10,0,10*ROW('Sanitation Data'!G127))),'Data Summary'!DB133="Yes"),OFFSET('Sanitation Data'!$G$10,0,10*ROW('Sanitation Data'!G127)),NA())</f>
        <v>#N/A</v>
      </c>
      <c r="AN133" s="98" t="e">
        <f ca="true">+IF(AND(ISNUMBER(OFFSET('Sanitation Data'!$G$11,0,10*ROW('Sanitation Data'!G127))),'Data Summary'!DC133="Yes"),OFFSET('Sanitation Data'!$G$11,0,10*ROW('Sanitation Data'!G127)),NA())</f>
        <v>#N/A</v>
      </c>
      <c r="AO133" s="98" t="e">
        <f ca="true">+IF(AND(ISNUMBER(OFFSET('Sanitation Data'!$G$12,0,10*ROW('Sanitation Data'!G127))),'Data Summary'!DD133="Yes"),OFFSET('Sanitation Data'!$G$12,0,10*ROW('Sanitation Data'!G127)),NA())</f>
        <v>#N/A</v>
      </c>
      <c r="AP133" s="98" t="e">
        <f ca="true">+IF(AND(ISNUMBER(OFFSET('Sanitation Data'!$H$4,0,10*ROW('Sanitation Data'!H127))),'Data Summary'!DE133="Yes"),100-OFFSET('Sanitation Data'!$H$4,0,10*ROW('Sanitation Data'!H127)),NA())</f>
        <v>#N/A</v>
      </c>
      <c r="AQ133" s="98" t="e">
        <f ca="true">+IF(AND(ISNUMBER(OFFSET('Sanitation Data'!$H$6,0,10*ROW('Sanitation Data'!H127))),'Data Summary'!DF133="Yes"),OFFSET('Sanitation Data'!$H$6,0,10*ROW('Sanitation Data'!H127)),NA())</f>
        <v>#N/A</v>
      </c>
      <c r="AR133" s="98" t="e">
        <f ca="true">+IF(AND(ISNUMBER(OFFSET('Sanitation Data'!$H$10,0,10*ROW('Sanitation Data'!H127))),'Data Summary'!DG133="Yes"),OFFSET('Sanitation Data'!$H$10,0,10*ROW('Sanitation Data'!H127)),NA())</f>
        <v>#N/A</v>
      </c>
      <c r="AS133" s="98" t="e">
        <f ca="true">+IF(AND(ISNUMBER(OFFSET('Sanitation Data'!$H$11,0,10*ROW('Sanitation Data'!H127))),'Data Summary'!DH133="Yes"),OFFSET('Sanitation Data'!$H$11,0,10*ROW('Sanitation Data'!H127)),NA())</f>
        <v>#N/A</v>
      </c>
      <c r="AT133" s="98" t="e">
        <f ca="true">+IF(AND(ISNUMBER(OFFSET('Sanitation Data'!$H$12,0,10*ROW('Sanitation Data'!H127))),'Data Summary'!DI133="Yes"),OFFSET('Sanitation Data'!$H$12,0,10*ROW('Sanitation Data'!H127)),NA())</f>
        <v>#N/A</v>
      </c>
      <c r="AU133" s="98" t="e">
        <f ca="true">+IF(AND(ISNUMBER(OFFSET('Sanitation Data'!$I$4,0,10*ROW('Sanitation Data'!I127))),'Data Summary'!DJ133="Yes"),100-OFFSET('Sanitation Data'!$I$4,0,10*ROW('Sanitation Data'!I127)),NA())</f>
        <v>#N/A</v>
      </c>
      <c r="AV133" s="98" t="e">
        <f ca="true">+IF(AND(ISNUMBER(OFFSET('Sanitation Data'!$I$6,0,10*ROW('Sanitation Data'!I127))),'Data Summary'!DK133="Yes"),OFFSET('Sanitation Data'!$I$6,0,10*ROW('Sanitation Data'!I127)),NA())</f>
        <v>#N/A</v>
      </c>
      <c r="AW133" s="98" t="e">
        <f ca="true">+IF(AND(ISNUMBER(OFFSET('Sanitation Data'!$I$10,0,10*ROW('Sanitation Data'!I127))),'Data Summary'!DL133="Yes"),OFFSET('Sanitation Data'!$I$10,0,10*ROW('Sanitation Data'!I127)),NA())</f>
        <v>#N/A</v>
      </c>
      <c r="AX133" s="98" t="e">
        <f ca="true">+IF(AND(ISNUMBER(OFFSET('Sanitation Data'!$I$11,0,10*ROW('Sanitation Data'!I127))),'Data Summary'!DM133="Yes"),OFFSET('Sanitation Data'!$I$11,0,10*ROW('Sanitation Data'!I127)),NA())</f>
        <v>#N/A</v>
      </c>
      <c r="AY133" s="98" t="e">
        <f ca="true">+IF(AND(ISNUMBER(OFFSET('Sanitation Data'!$I$12,0,10*ROW('Sanitation Data'!I127))),'Data Summary'!DN133="Yes"),OFFSET('Sanitation Data'!$I$12,0,10*ROW('Sanitation Data'!I127)),NA())</f>
        <v>#N/A</v>
      </c>
      <c r="AZ133" s="99" t="e">
        <f ca="true">+IF(AND(ISNUMBER(OFFSET('Hygiene Data'!$D$5,0,10*ROW('Hygiene Data'!D127))),'Data Summary'!DO133="Yes"),OFFSET('Hygiene Data'!$D$5,0,10*ROW('Hygiene Data'!D127)),NA())</f>
        <v>#N/A</v>
      </c>
      <c r="BA133" s="99" t="e">
        <f ca="true">+IF(AND(ISNUMBER(OFFSET('Hygiene Data'!$D$7,0,10*ROW('Hygiene Data'!D127))),'Data Summary'!DP133="Yes"),OFFSET('Hygiene Data'!$D$7,0,10*ROW('Hygiene Data'!D127)),NA())</f>
        <v>#N/A</v>
      </c>
      <c r="BB133" s="99" t="e">
        <f ca="true">+IF(AND(ISNUMBER(OFFSET('Hygiene Data'!$D$9,0,10*ROW('Hygiene Data'!D127))),'Data Summary'!DQ133="Yes"),OFFSET('Hygiene Data'!$D$9,0,10*ROW('Hygiene Data'!D127)),NA())</f>
        <v>#N/A</v>
      </c>
      <c r="BC133" s="99" t="e">
        <f ca="true">+IF(AND(ISNUMBER(OFFSET('Hygiene Data'!$E$5,0,10*ROW('Hygiene Data'!E127))),'Data Summary'!DR133="Yes"),OFFSET('Hygiene Data'!$E$5,0,10*ROW('Hygiene Data'!E127)),NA())</f>
        <v>#N/A</v>
      </c>
      <c r="BD133" s="99" t="e">
        <f ca="true">+IF(AND(ISNUMBER(OFFSET('Hygiene Data'!$E$7,0,10*ROW('Hygiene Data'!E127))),'Data Summary'!DS133="Yes"),OFFSET('Hygiene Data'!$E$7,0,10*ROW('Hygiene Data'!E127)),NA())</f>
        <v>#N/A</v>
      </c>
      <c r="BE133" s="99" t="e">
        <f ca="true">+IF(AND(ISNUMBER(OFFSET('Hygiene Data'!$E$9,0,10*ROW('Hygiene Data'!E127))),'Data Summary'!DT133="Yes"),OFFSET('Hygiene Data'!$E$9,0,10*ROW('Hygiene Data'!E127)),NA())</f>
        <v>#N/A</v>
      </c>
      <c r="BF133" s="99" t="e">
        <f ca="true">+IF(AND(ISNUMBER(OFFSET('Hygiene Data'!$F$5,0,10*ROW('Hygiene Data'!F127))),'Data Summary'!DU133="Yes"),OFFSET('Hygiene Data'!$F$5,0,10*ROW('Hygiene Data'!F127)),NA())</f>
        <v>#N/A</v>
      </c>
      <c r="BG133" s="99" t="e">
        <f ca="true">+IF(AND(ISNUMBER(OFFSET('Hygiene Data'!$F$7,0,10*ROW('Hygiene Data'!F127))),'Data Summary'!DV133="Yes"),OFFSET('Hygiene Data'!$F$7,0,10*ROW('Hygiene Data'!F127)),NA())</f>
        <v>#N/A</v>
      </c>
      <c r="BH133" s="99" t="e">
        <f ca="true">+IF(AND(ISNUMBER(OFFSET('Hygiene Data'!$F$9,0,10*ROW('Hygiene Data'!F127))),'Data Summary'!DW133="Yes"),OFFSET('Hygiene Data'!$F$9,0,10*ROW('Hygiene Data'!F127)),NA())</f>
        <v>#N/A</v>
      </c>
      <c r="BI133" s="99" t="e">
        <f ca="true">+IF(AND(ISNUMBER(OFFSET('Hygiene Data'!$G$5,0,10*ROW('Hygiene Data'!G127))),'Data Summary'!DX133="Yes"),OFFSET('Hygiene Data'!$G$5,0,10*ROW('Hygiene Data'!G127)),NA())</f>
        <v>#N/A</v>
      </c>
      <c r="BJ133" s="99" t="e">
        <f ca="true">+IF(AND(ISNUMBER(OFFSET('Hygiene Data'!$G$7,0,10*ROW('Hygiene Data'!G127))),'Data Summary'!DY133="Yes"),OFFSET('Hygiene Data'!$G$7,0,10*ROW('Hygiene Data'!G127)),NA())</f>
        <v>#N/A</v>
      </c>
      <c r="BK133" s="99" t="e">
        <f ca="true">+IF(AND(ISNUMBER(OFFSET('Hygiene Data'!$G$9,0,10*ROW('Hygiene Data'!G127))),'Data Summary'!DZ133="Yes"),OFFSET('Hygiene Data'!$G$9,0,10*ROW('Hygiene Data'!G127)),NA())</f>
        <v>#N/A</v>
      </c>
      <c r="BL133" s="99" t="e">
        <f ca="true">+IF(AND(ISNUMBER(OFFSET('Hygiene Data'!$H$5,0,10*ROW('Hygiene Data'!H127))),'Data Summary'!EA133="Yes"),OFFSET('Hygiene Data'!$H$5,0,10*ROW('Hygiene Data'!H127)),NA())</f>
        <v>#N/A</v>
      </c>
      <c r="BM133" s="99" t="e">
        <f ca="true">+IF(AND(ISNUMBER(OFFSET('Hygiene Data'!$H$7,0,10*ROW('Hygiene Data'!H127))),'Data Summary'!EB133="Yes"),OFFSET('Hygiene Data'!$H$7,0,10*ROW('Hygiene Data'!H127)),NA())</f>
        <v>#N/A</v>
      </c>
      <c r="BN133" s="99" t="e">
        <f ca="true">+IF(AND(ISNUMBER(OFFSET('Hygiene Data'!$H$9,0,10*ROW('Hygiene Data'!H127))),'Data Summary'!EC133="Yes"),OFFSET('Hygiene Data'!$H$9,0,10*ROW('Hygiene Data'!H127)),NA())</f>
        <v>#N/A</v>
      </c>
      <c r="BO133" s="99" t="e">
        <f ca="true">+IF(AND(ISNUMBER(OFFSET('Hygiene Data'!$I$5,0,10*ROW('Hygiene Data'!I127))),'Data Summary'!ED133="Yes"),OFFSET('Hygiene Data'!$I$5,0,10*ROW('Hygiene Data'!I127)),NA())</f>
        <v>#N/A</v>
      </c>
      <c r="BP133" s="99" t="e">
        <f ca="true">+IF(AND(ISNUMBER(OFFSET('Hygiene Data'!$I$7,0,10*ROW('Hygiene Data'!I127))),'Data Summary'!EE133="Yes"),OFFSET('Hygiene Data'!$I$7,0,10*ROW('Hygiene Data'!I127)),NA())</f>
        <v>#N/A</v>
      </c>
      <c r="BQ133" s="99" t="e">
        <f ca="true">+IF(AND(ISNUMBER(OFFSET('Hygiene Data'!$I$9,0,10*ROW('Hygiene Data'!I127))),'Data Summary'!EF133="Yes"),OFFSET('Hygiene Data'!$I$9,0,10*ROW('Hygiene Data'!I127)),NA())</f>
        <v>#N/A</v>
      </c>
    </row>
    <row xmlns:x14ac="http://schemas.microsoft.com/office/spreadsheetml/2009/9/ac" r="134" x14ac:dyDescent="0.2">
      <c r="A134" s="363" t="e">
        <f ca="true">+RIGHT('Data Summary'!A134,LEN('Data Summary'!A134)-9)</f>
        <v>#VALUE!</v>
      </c>
      <c r="B134" s="38" t="str">
        <f ca="true">+IF(ISTEXT('Data Summary'!B134),'Data Summary'!B134,"")</f>
        <v/>
      </c>
      <c r="C134" s="361" t="e">
        <f ca="true">+VALUE('Data Summary'!C134)</f>
        <v>#VALUE!</v>
      </c>
      <c r="D134" s="97" t="e">
        <f ca="true">+IF(AND(ISNUMBER(OFFSET('Water Data'!$D$4,0,10*ROW('Water Data'!D128))),'Data Summary'!BS134="Yes"),100-OFFSET('Water Data'!$D$4,0,10*ROW('Water Data'!D128)),NA())</f>
        <v>#N/A</v>
      </c>
      <c r="E134" s="97" t="e">
        <f ca="true">+IF(AND(ISNUMBER(OFFSET('Water Data'!$D$6,0,10*ROW('Water Data'!D128))),'Data Summary'!BT134="Yes"),OFFSET('Water Data'!$D$6,0,10*ROW('Water Data'!D128)),NA())</f>
        <v>#N/A</v>
      </c>
      <c r="F134" s="97" t="e">
        <f ca="true">+IF(AND(ISNUMBER(OFFSET('Water Data'!$D$9,0,10*ROW('Water Data'!D128))),'Data Summary'!BU134="Yes"),OFFSET('Water Data'!$D$9,0,10*ROW('Water Data'!D128)),NA())</f>
        <v>#N/A</v>
      </c>
      <c r="G134" s="97" t="e">
        <f ca="true">+IF(AND(ISNUMBER(OFFSET('Water Data'!$E$4,0,10*ROW('Water Data'!E128))),'Data Summary'!BV134="Yes"),100-OFFSET('Water Data'!$E$4,0,10*ROW('Water Data'!E128)),NA())</f>
        <v>#N/A</v>
      </c>
      <c r="H134" s="97" t="e">
        <f ca="true">+IF(AND(ISNUMBER(OFFSET('Water Data'!$E$6,0,10*ROW('Water Data'!E128))),'Data Summary'!BW134="Yes"),OFFSET('Water Data'!$E$6,0,10*ROW('Water Data'!E128)),NA())</f>
        <v>#N/A</v>
      </c>
      <c r="I134" s="97" t="e">
        <f ca="true">+IF(AND(ISNUMBER(OFFSET('Water Data'!$E$9,0,10*ROW('Water Data'!E128))),'Data Summary'!BX134="Yes"),OFFSET('Water Data'!$E$9,0,10*ROW('Water Data'!E128)),NA())</f>
        <v>#N/A</v>
      </c>
      <c r="J134" s="97" t="e">
        <f ca="true">+IF(AND(ISNUMBER(OFFSET('Water Data'!$F$4,0,10*ROW('Water Data'!F128))),'Data Summary'!BY134="Yes"),100-OFFSET('Water Data'!$F$4,0,10*ROW('Water Data'!F128)),NA())</f>
        <v>#N/A</v>
      </c>
      <c r="K134" s="97" t="e">
        <f ca="true">+IF(AND(ISNUMBER(OFFSET('Water Data'!$F$6,0,10*ROW('Water Data'!F128))),'Data Summary'!BZ134="Yes"),OFFSET('Water Data'!$F$6,0,10*ROW('Water Data'!F128)),NA())</f>
        <v>#N/A</v>
      </c>
      <c r="L134" s="97" t="e">
        <f ca="true">+IF(AND(ISNUMBER(OFFSET('Water Data'!$F$9,0,10*ROW('Water Data'!F128))),'Data Summary'!CA134="Yes"),OFFSET('Water Data'!$F$9,0,10*ROW('Water Data'!F128)),NA())</f>
        <v>#N/A</v>
      </c>
      <c r="M134" s="97" t="e">
        <f ca="true">+IF(AND(ISNUMBER(OFFSET('Water Data'!$G$4,0,10*ROW('Water Data'!G128))),'Data Summary'!CB134="Yes"),100-OFFSET('Water Data'!$G$4,0,10*ROW('Water Data'!G128)),NA())</f>
        <v>#N/A</v>
      </c>
      <c r="N134" s="97" t="e">
        <f ca="true">+IF(AND(ISNUMBER(OFFSET('Water Data'!$G$6,0,10*ROW('Water Data'!G128))),'Data Summary'!CC134="Yes"),OFFSET('Water Data'!$G$6,0,10*ROW('Water Data'!G128)),NA())</f>
        <v>#N/A</v>
      </c>
      <c r="O134" s="97" t="e">
        <f ca="true">+IF(AND(ISNUMBER(OFFSET('Water Data'!$G$9,0,10*ROW('Water Data'!G128))),'Data Summary'!CD134="Yes"),OFFSET('Water Data'!$G$9,0,10*ROW('Water Data'!G128)),NA())</f>
        <v>#N/A</v>
      </c>
      <c r="P134" s="97" t="e">
        <f ca="true">+IF(AND(ISNUMBER(OFFSET('Water Data'!$H$4,0,10*ROW('Water Data'!H128))),'Data Summary'!CE134="Yes"),100-OFFSET('Water Data'!$H$4,0,10*ROW('Water Data'!H128)),NA())</f>
        <v>#N/A</v>
      </c>
      <c r="Q134" s="97" t="e">
        <f ca="true">+IF(AND(ISNUMBER(OFFSET('Water Data'!$H$6,0,10*ROW('Water Data'!H128))),'Data Summary'!CF134="Yes"),OFFSET('Water Data'!$H$6,0,10*ROW('Water Data'!H128)),NA())</f>
        <v>#N/A</v>
      </c>
      <c r="R134" s="97" t="e">
        <f ca="true">+IF(AND(ISNUMBER(OFFSET('Water Data'!$H$9,0,10*ROW('Water Data'!H128))),'Data Summary'!CG134="Yes"),OFFSET('Water Data'!$H$9,0,10*ROW('Water Data'!H128)),NA())</f>
        <v>#N/A</v>
      </c>
      <c r="S134" s="97" t="e">
        <f ca="true">+IF(AND(ISNUMBER(OFFSET('Water Data'!$I$4,0,10*ROW('Water Data'!I128))),'Data Summary'!CH134="Yes"),100-OFFSET('Water Data'!$I$4,0,10*ROW('Water Data'!I128)),NA())</f>
        <v>#N/A</v>
      </c>
      <c r="T134" s="97" t="e">
        <f ca="true">+IF(AND(ISNUMBER(OFFSET('Water Data'!$I$6,0,10*ROW('Water Data'!I128))),'Data Summary'!CI134="Yes"),OFFSET('Water Data'!$I$6,0,10*ROW('Water Data'!I128)),NA())</f>
        <v>#N/A</v>
      </c>
      <c r="U134" s="97" t="e">
        <f ca="true">+IF(AND(ISNUMBER(OFFSET('Water Data'!$I$9,0,10*ROW('Water Data'!I128))),'Data Summary'!CJ134="Yes"),OFFSET('Water Data'!$I$9,0,10*ROW('Water Data'!I128)),NA())</f>
        <v>#N/A</v>
      </c>
      <c r="V134" s="98" t="e">
        <f ca="true">+IF(AND(ISNUMBER(OFFSET('Sanitation Data'!$D$4,0,10*ROW('Sanitation Data'!D128))),'Data Summary'!CK134="Yes"),100-OFFSET('Sanitation Data'!$D$4,0,10*ROW('Sanitation Data'!D128)),NA())</f>
        <v>#N/A</v>
      </c>
      <c r="W134" s="98" t="e">
        <f ca="true">+IF(AND(ISNUMBER(OFFSET('Sanitation Data'!$D$6,0,10*ROW('Sanitation Data'!D128))),'Data Summary'!CL134="Yes"),OFFSET('Sanitation Data'!$D$6,0,10*ROW('Sanitation Data'!D128)),NA())</f>
        <v>#N/A</v>
      </c>
      <c r="X134" s="98" t="e">
        <f ca="true">+IF(AND(ISNUMBER(OFFSET('Sanitation Data'!$D$10,0,10*ROW('Sanitation Data'!D128))),'Data Summary'!CM134="Yes"),OFFSET('Sanitation Data'!$D$10,0,10*ROW('Sanitation Data'!D128)),NA())</f>
        <v>#N/A</v>
      </c>
      <c r="Y134" s="98" t="e">
        <f ca="true">+IF(AND(ISNUMBER(OFFSET('Sanitation Data'!$D$11,0,10*ROW('Sanitation Data'!D128))),'Data Summary'!CN134="Yes"),OFFSET('Sanitation Data'!$D$11,0,10*ROW('Sanitation Data'!D128)),NA())</f>
        <v>#N/A</v>
      </c>
      <c r="Z134" s="98" t="e">
        <f ca="true">+IF(AND(ISNUMBER(OFFSET('Sanitation Data'!$D$12,0,10*ROW('Sanitation Data'!D128))),'Data Summary'!CO134="Yes"),OFFSET('Sanitation Data'!$D$12,0,10*ROW('Sanitation Data'!D128)),NA())</f>
        <v>#N/A</v>
      </c>
      <c r="AA134" s="98" t="e">
        <f ca="true">+IF(AND(ISNUMBER(OFFSET('Sanitation Data'!$E$4,0,10*ROW('Sanitation Data'!E128))),'Data Summary'!CP134="Yes"),100-OFFSET('Sanitation Data'!$E$4,0,10*ROW('Sanitation Data'!E128)),NA())</f>
        <v>#N/A</v>
      </c>
      <c r="AB134" s="98" t="e">
        <f ca="true">+IF(AND(ISNUMBER(OFFSET('Sanitation Data'!$E$6,0,10*ROW('Sanitation Data'!E128))),'Data Summary'!CQ134="Yes"),OFFSET('Sanitation Data'!$E$6,0,10*ROW('Sanitation Data'!E128)),NA())</f>
        <v>#N/A</v>
      </c>
      <c r="AC134" s="98" t="e">
        <f ca="true">+IF(AND(ISNUMBER(OFFSET('Sanitation Data'!$E$10,0,10*ROW('Sanitation Data'!E128))),'Data Summary'!CR134="Yes"),OFFSET('Sanitation Data'!$E$10,0,10*ROW('Sanitation Data'!E128)),NA())</f>
        <v>#N/A</v>
      </c>
      <c r="AD134" s="98" t="e">
        <f ca="true">+IF(AND(ISNUMBER(OFFSET('Sanitation Data'!$E$11,0,10*ROW('Sanitation Data'!E128))),'Data Summary'!CS134="Yes"),OFFSET('Sanitation Data'!$E$11,0,10*ROW('Sanitation Data'!E128)),NA())</f>
        <v>#N/A</v>
      </c>
      <c r="AE134" s="98" t="e">
        <f ca="true">+IF(AND(ISNUMBER(OFFSET('Sanitation Data'!$E$12,0,10*ROW('Sanitation Data'!E128))),'Data Summary'!CT134="Yes"),OFFSET('Sanitation Data'!$E$12,0,10*ROW('Sanitation Data'!E128)),NA())</f>
        <v>#N/A</v>
      </c>
      <c r="AF134" s="98" t="e">
        <f ca="true">+IF(AND(ISNUMBER(OFFSET('Sanitation Data'!$F$4,0,10*ROW('Sanitation Data'!F128))),'Data Summary'!CU134="Yes"),100-OFFSET('Sanitation Data'!$F$4,0,10*ROW('Sanitation Data'!F128)),NA())</f>
        <v>#N/A</v>
      </c>
      <c r="AG134" s="98" t="e">
        <f ca="true">+IF(AND(ISNUMBER(OFFSET('Sanitation Data'!$F$6,0,10*ROW('Sanitation Data'!F128))),'Data Summary'!CV134="Yes"),OFFSET('Sanitation Data'!$F$6,0,10*ROW('Sanitation Data'!F128)),NA())</f>
        <v>#N/A</v>
      </c>
      <c r="AH134" s="98" t="e">
        <f ca="true">+IF(AND(ISNUMBER(OFFSET('Sanitation Data'!$F$10,0,10*ROW('Sanitation Data'!F128))),'Data Summary'!CW134="Yes"),OFFSET('Sanitation Data'!$F$10,0,10*ROW('Sanitation Data'!F128)),NA())</f>
        <v>#N/A</v>
      </c>
      <c r="AI134" s="98" t="e">
        <f ca="true">+IF(AND(ISNUMBER(OFFSET('Sanitation Data'!$F$11,0,10*ROW('Sanitation Data'!F128))),'Data Summary'!CX134="Yes"),OFFSET('Sanitation Data'!$F$11,0,10*ROW('Sanitation Data'!F128)),NA())</f>
        <v>#N/A</v>
      </c>
      <c r="AJ134" s="98" t="e">
        <f ca="true">+IF(AND(ISNUMBER(OFFSET('Sanitation Data'!$F$12,0,10*ROW('Sanitation Data'!F128))),'Data Summary'!CY134="Yes"),OFFSET('Sanitation Data'!$F$12,0,10*ROW('Sanitation Data'!F128)),NA())</f>
        <v>#N/A</v>
      </c>
      <c r="AK134" s="98" t="e">
        <f ca="true">+IF(AND(ISNUMBER(OFFSET('Sanitation Data'!$G$4,0,10*ROW('Sanitation Data'!G128))),'Data Summary'!CZ134="Yes"),100-OFFSET('Sanitation Data'!$G$4,0,10*ROW('Sanitation Data'!G128)),NA())</f>
        <v>#N/A</v>
      </c>
      <c r="AL134" s="98" t="e">
        <f ca="true">+IF(AND(ISNUMBER(OFFSET('Sanitation Data'!$G$6,0,10*ROW('Sanitation Data'!G128))),'Data Summary'!DA134="Yes"),OFFSET('Sanitation Data'!$G$6,0,10*ROW('Sanitation Data'!G128)),NA())</f>
        <v>#N/A</v>
      </c>
      <c r="AM134" s="98" t="e">
        <f ca="true">+IF(AND(ISNUMBER(OFFSET('Sanitation Data'!$G$10,0,10*ROW('Sanitation Data'!G128))),'Data Summary'!DB134="Yes"),OFFSET('Sanitation Data'!$G$10,0,10*ROW('Sanitation Data'!G128)),NA())</f>
        <v>#N/A</v>
      </c>
      <c r="AN134" s="98" t="e">
        <f ca="true">+IF(AND(ISNUMBER(OFFSET('Sanitation Data'!$G$11,0,10*ROW('Sanitation Data'!G128))),'Data Summary'!DC134="Yes"),OFFSET('Sanitation Data'!$G$11,0,10*ROW('Sanitation Data'!G128)),NA())</f>
        <v>#N/A</v>
      </c>
      <c r="AO134" s="98" t="e">
        <f ca="true">+IF(AND(ISNUMBER(OFFSET('Sanitation Data'!$G$12,0,10*ROW('Sanitation Data'!G128))),'Data Summary'!DD134="Yes"),OFFSET('Sanitation Data'!$G$12,0,10*ROW('Sanitation Data'!G128)),NA())</f>
        <v>#N/A</v>
      </c>
      <c r="AP134" s="98" t="e">
        <f ca="true">+IF(AND(ISNUMBER(OFFSET('Sanitation Data'!$H$4,0,10*ROW('Sanitation Data'!H128))),'Data Summary'!DE134="Yes"),100-OFFSET('Sanitation Data'!$H$4,0,10*ROW('Sanitation Data'!H128)),NA())</f>
        <v>#N/A</v>
      </c>
      <c r="AQ134" s="98" t="e">
        <f ca="true">+IF(AND(ISNUMBER(OFFSET('Sanitation Data'!$H$6,0,10*ROW('Sanitation Data'!H128))),'Data Summary'!DF134="Yes"),OFFSET('Sanitation Data'!$H$6,0,10*ROW('Sanitation Data'!H128)),NA())</f>
        <v>#N/A</v>
      </c>
      <c r="AR134" s="98" t="e">
        <f ca="true">+IF(AND(ISNUMBER(OFFSET('Sanitation Data'!$H$10,0,10*ROW('Sanitation Data'!H128))),'Data Summary'!DG134="Yes"),OFFSET('Sanitation Data'!$H$10,0,10*ROW('Sanitation Data'!H128)),NA())</f>
        <v>#N/A</v>
      </c>
      <c r="AS134" s="98" t="e">
        <f ca="true">+IF(AND(ISNUMBER(OFFSET('Sanitation Data'!$H$11,0,10*ROW('Sanitation Data'!H128))),'Data Summary'!DH134="Yes"),OFFSET('Sanitation Data'!$H$11,0,10*ROW('Sanitation Data'!H128)),NA())</f>
        <v>#N/A</v>
      </c>
      <c r="AT134" s="98" t="e">
        <f ca="true">+IF(AND(ISNUMBER(OFFSET('Sanitation Data'!$H$12,0,10*ROW('Sanitation Data'!H128))),'Data Summary'!DI134="Yes"),OFFSET('Sanitation Data'!$H$12,0,10*ROW('Sanitation Data'!H128)),NA())</f>
        <v>#N/A</v>
      </c>
      <c r="AU134" s="98" t="e">
        <f ca="true">+IF(AND(ISNUMBER(OFFSET('Sanitation Data'!$I$4,0,10*ROW('Sanitation Data'!I128))),'Data Summary'!DJ134="Yes"),100-OFFSET('Sanitation Data'!$I$4,0,10*ROW('Sanitation Data'!I128)),NA())</f>
        <v>#N/A</v>
      </c>
      <c r="AV134" s="98" t="e">
        <f ca="true">+IF(AND(ISNUMBER(OFFSET('Sanitation Data'!$I$6,0,10*ROW('Sanitation Data'!I128))),'Data Summary'!DK134="Yes"),OFFSET('Sanitation Data'!$I$6,0,10*ROW('Sanitation Data'!I128)),NA())</f>
        <v>#N/A</v>
      </c>
      <c r="AW134" s="98" t="e">
        <f ca="true">+IF(AND(ISNUMBER(OFFSET('Sanitation Data'!$I$10,0,10*ROW('Sanitation Data'!I128))),'Data Summary'!DL134="Yes"),OFFSET('Sanitation Data'!$I$10,0,10*ROW('Sanitation Data'!I128)),NA())</f>
        <v>#N/A</v>
      </c>
      <c r="AX134" s="98" t="e">
        <f ca="true">+IF(AND(ISNUMBER(OFFSET('Sanitation Data'!$I$11,0,10*ROW('Sanitation Data'!I128))),'Data Summary'!DM134="Yes"),OFFSET('Sanitation Data'!$I$11,0,10*ROW('Sanitation Data'!I128)),NA())</f>
        <v>#N/A</v>
      </c>
      <c r="AY134" s="98" t="e">
        <f ca="true">+IF(AND(ISNUMBER(OFFSET('Sanitation Data'!$I$12,0,10*ROW('Sanitation Data'!I128))),'Data Summary'!DN134="Yes"),OFFSET('Sanitation Data'!$I$12,0,10*ROW('Sanitation Data'!I128)),NA())</f>
        <v>#N/A</v>
      </c>
      <c r="AZ134" s="99" t="e">
        <f ca="true">+IF(AND(ISNUMBER(OFFSET('Hygiene Data'!$D$5,0,10*ROW('Hygiene Data'!D128))),'Data Summary'!DO134="Yes"),OFFSET('Hygiene Data'!$D$5,0,10*ROW('Hygiene Data'!D128)),NA())</f>
        <v>#N/A</v>
      </c>
      <c r="BA134" s="99" t="e">
        <f ca="true">+IF(AND(ISNUMBER(OFFSET('Hygiene Data'!$D$7,0,10*ROW('Hygiene Data'!D128))),'Data Summary'!DP134="Yes"),OFFSET('Hygiene Data'!$D$7,0,10*ROW('Hygiene Data'!D128)),NA())</f>
        <v>#N/A</v>
      </c>
      <c r="BB134" s="99" t="e">
        <f ca="true">+IF(AND(ISNUMBER(OFFSET('Hygiene Data'!$D$9,0,10*ROW('Hygiene Data'!D128))),'Data Summary'!DQ134="Yes"),OFFSET('Hygiene Data'!$D$9,0,10*ROW('Hygiene Data'!D128)),NA())</f>
        <v>#N/A</v>
      </c>
      <c r="BC134" s="99" t="e">
        <f ca="true">+IF(AND(ISNUMBER(OFFSET('Hygiene Data'!$E$5,0,10*ROW('Hygiene Data'!E128))),'Data Summary'!DR134="Yes"),OFFSET('Hygiene Data'!$E$5,0,10*ROW('Hygiene Data'!E128)),NA())</f>
        <v>#N/A</v>
      </c>
      <c r="BD134" s="99" t="e">
        <f ca="true">+IF(AND(ISNUMBER(OFFSET('Hygiene Data'!$E$7,0,10*ROW('Hygiene Data'!E128))),'Data Summary'!DS134="Yes"),OFFSET('Hygiene Data'!$E$7,0,10*ROW('Hygiene Data'!E128)),NA())</f>
        <v>#N/A</v>
      </c>
      <c r="BE134" s="99" t="e">
        <f ca="true">+IF(AND(ISNUMBER(OFFSET('Hygiene Data'!$E$9,0,10*ROW('Hygiene Data'!E128))),'Data Summary'!DT134="Yes"),OFFSET('Hygiene Data'!$E$9,0,10*ROW('Hygiene Data'!E128)),NA())</f>
        <v>#N/A</v>
      </c>
      <c r="BF134" s="99" t="e">
        <f ca="true">+IF(AND(ISNUMBER(OFFSET('Hygiene Data'!$F$5,0,10*ROW('Hygiene Data'!F128))),'Data Summary'!DU134="Yes"),OFFSET('Hygiene Data'!$F$5,0,10*ROW('Hygiene Data'!F128)),NA())</f>
        <v>#N/A</v>
      </c>
      <c r="BG134" s="99" t="e">
        <f ca="true">+IF(AND(ISNUMBER(OFFSET('Hygiene Data'!$F$7,0,10*ROW('Hygiene Data'!F128))),'Data Summary'!DV134="Yes"),OFFSET('Hygiene Data'!$F$7,0,10*ROW('Hygiene Data'!F128)),NA())</f>
        <v>#N/A</v>
      </c>
      <c r="BH134" s="99" t="e">
        <f ca="true">+IF(AND(ISNUMBER(OFFSET('Hygiene Data'!$F$9,0,10*ROW('Hygiene Data'!F128))),'Data Summary'!DW134="Yes"),OFFSET('Hygiene Data'!$F$9,0,10*ROW('Hygiene Data'!F128)),NA())</f>
        <v>#N/A</v>
      </c>
      <c r="BI134" s="99" t="e">
        <f ca="true">+IF(AND(ISNUMBER(OFFSET('Hygiene Data'!$G$5,0,10*ROW('Hygiene Data'!G128))),'Data Summary'!DX134="Yes"),OFFSET('Hygiene Data'!$G$5,0,10*ROW('Hygiene Data'!G128)),NA())</f>
        <v>#N/A</v>
      </c>
      <c r="BJ134" s="99" t="e">
        <f ca="true">+IF(AND(ISNUMBER(OFFSET('Hygiene Data'!$G$7,0,10*ROW('Hygiene Data'!G128))),'Data Summary'!DY134="Yes"),OFFSET('Hygiene Data'!$G$7,0,10*ROW('Hygiene Data'!G128)),NA())</f>
        <v>#N/A</v>
      </c>
      <c r="BK134" s="99" t="e">
        <f ca="true">+IF(AND(ISNUMBER(OFFSET('Hygiene Data'!$G$9,0,10*ROW('Hygiene Data'!G128))),'Data Summary'!DZ134="Yes"),OFFSET('Hygiene Data'!$G$9,0,10*ROW('Hygiene Data'!G128)),NA())</f>
        <v>#N/A</v>
      </c>
      <c r="BL134" s="99" t="e">
        <f ca="true">+IF(AND(ISNUMBER(OFFSET('Hygiene Data'!$H$5,0,10*ROW('Hygiene Data'!H128))),'Data Summary'!EA134="Yes"),OFFSET('Hygiene Data'!$H$5,0,10*ROW('Hygiene Data'!H128)),NA())</f>
        <v>#N/A</v>
      </c>
      <c r="BM134" s="99" t="e">
        <f ca="true">+IF(AND(ISNUMBER(OFFSET('Hygiene Data'!$H$7,0,10*ROW('Hygiene Data'!H128))),'Data Summary'!EB134="Yes"),OFFSET('Hygiene Data'!$H$7,0,10*ROW('Hygiene Data'!H128)),NA())</f>
        <v>#N/A</v>
      </c>
      <c r="BN134" s="99" t="e">
        <f ca="true">+IF(AND(ISNUMBER(OFFSET('Hygiene Data'!$H$9,0,10*ROW('Hygiene Data'!H128))),'Data Summary'!EC134="Yes"),OFFSET('Hygiene Data'!$H$9,0,10*ROW('Hygiene Data'!H128)),NA())</f>
        <v>#N/A</v>
      </c>
      <c r="BO134" s="99" t="e">
        <f ca="true">+IF(AND(ISNUMBER(OFFSET('Hygiene Data'!$I$5,0,10*ROW('Hygiene Data'!I128))),'Data Summary'!ED134="Yes"),OFFSET('Hygiene Data'!$I$5,0,10*ROW('Hygiene Data'!I128)),NA())</f>
        <v>#N/A</v>
      </c>
      <c r="BP134" s="99" t="e">
        <f ca="true">+IF(AND(ISNUMBER(OFFSET('Hygiene Data'!$I$7,0,10*ROW('Hygiene Data'!I128))),'Data Summary'!EE134="Yes"),OFFSET('Hygiene Data'!$I$7,0,10*ROW('Hygiene Data'!I128)),NA())</f>
        <v>#N/A</v>
      </c>
      <c r="BQ134" s="99" t="e">
        <f ca="true">+IF(AND(ISNUMBER(OFFSET('Hygiene Data'!$I$9,0,10*ROW('Hygiene Data'!I128))),'Data Summary'!EF134="Yes"),OFFSET('Hygiene Data'!$I$9,0,10*ROW('Hygiene Data'!I128)),NA())</f>
        <v>#N/A</v>
      </c>
    </row>
    <row xmlns:x14ac="http://schemas.microsoft.com/office/spreadsheetml/2009/9/ac" r="135" x14ac:dyDescent="0.2">
      <c r="A135" s="363" t="e">
        <f ca="true">+RIGHT('Data Summary'!A135,LEN('Data Summary'!A135)-9)</f>
        <v>#VALUE!</v>
      </c>
      <c r="B135" s="38" t="str">
        <f ca="true">+IF(ISTEXT('Data Summary'!B135),'Data Summary'!B135,"")</f>
        <v/>
      </c>
      <c r="C135" s="361" t="e">
        <f ca="true">+VALUE('Data Summary'!C135)</f>
        <v>#VALUE!</v>
      </c>
      <c r="D135" s="97" t="e">
        <f ca="true">+IF(AND(ISNUMBER(OFFSET('Water Data'!$D$4,0,10*ROW('Water Data'!D129))),'Data Summary'!BS135="Yes"),100-OFFSET('Water Data'!$D$4,0,10*ROW('Water Data'!D129)),NA())</f>
        <v>#N/A</v>
      </c>
      <c r="E135" s="97" t="e">
        <f ca="true">+IF(AND(ISNUMBER(OFFSET('Water Data'!$D$6,0,10*ROW('Water Data'!D129))),'Data Summary'!BT135="Yes"),OFFSET('Water Data'!$D$6,0,10*ROW('Water Data'!D129)),NA())</f>
        <v>#N/A</v>
      </c>
      <c r="F135" s="97" t="e">
        <f ca="true">+IF(AND(ISNUMBER(OFFSET('Water Data'!$D$9,0,10*ROW('Water Data'!D129))),'Data Summary'!BU135="Yes"),OFFSET('Water Data'!$D$9,0,10*ROW('Water Data'!D129)),NA())</f>
        <v>#N/A</v>
      </c>
      <c r="G135" s="97" t="e">
        <f ca="true">+IF(AND(ISNUMBER(OFFSET('Water Data'!$E$4,0,10*ROW('Water Data'!E129))),'Data Summary'!BV135="Yes"),100-OFFSET('Water Data'!$E$4,0,10*ROW('Water Data'!E129)),NA())</f>
        <v>#N/A</v>
      </c>
      <c r="H135" s="97" t="e">
        <f ca="true">+IF(AND(ISNUMBER(OFFSET('Water Data'!$E$6,0,10*ROW('Water Data'!E129))),'Data Summary'!BW135="Yes"),OFFSET('Water Data'!$E$6,0,10*ROW('Water Data'!E129)),NA())</f>
        <v>#N/A</v>
      </c>
      <c r="I135" s="97" t="e">
        <f ca="true">+IF(AND(ISNUMBER(OFFSET('Water Data'!$E$9,0,10*ROW('Water Data'!E129))),'Data Summary'!BX135="Yes"),OFFSET('Water Data'!$E$9,0,10*ROW('Water Data'!E129)),NA())</f>
        <v>#N/A</v>
      </c>
      <c r="J135" s="97" t="e">
        <f ca="true">+IF(AND(ISNUMBER(OFFSET('Water Data'!$F$4,0,10*ROW('Water Data'!F129))),'Data Summary'!BY135="Yes"),100-OFFSET('Water Data'!$F$4,0,10*ROW('Water Data'!F129)),NA())</f>
        <v>#N/A</v>
      </c>
      <c r="K135" s="97" t="e">
        <f ca="true">+IF(AND(ISNUMBER(OFFSET('Water Data'!$F$6,0,10*ROW('Water Data'!F129))),'Data Summary'!BZ135="Yes"),OFFSET('Water Data'!$F$6,0,10*ROW('Water Data'!F129)),NA())</f>
        <v>#N/A</v>
      </c>
      <c r="L135" s="97" t="e">
        <f ca="true">+IF(AND(ISNUMBER(OFFSET('Water Data'!$F$9,0,10*ROW('Water Data'!F129))),'Data Summary'!CA135="Yes"),OFFSET('Water Data'!$F$9,0,10*ROW('Water Data'!F129)),NA())</f>
        <v>#N/A</v>
      </c>
      <c r="M135" s="97" t="e">
        <f ca="true">+IF(AND(ISNUMBER(OFFSET('Water Data'!$G$4,0,10*ROW('Water Data'!G129))),'Data Summary'!CB135="Yes"),100-OFFSET('Water Data'!$G$4,0,10*ROW('Water Data'!G129)),NA())</f>
        <v>#N/A</v>
      </c>
      <c r="N135" s="97" t="e">
        <f ca="true">+IF(AND(ISNUMBER(OFFSET('Water Data'!$G$6,0,10*ROW('Water Data'!G129))),'Data Summary'!CC135="Yes"),OFFSET('Water Data'!$G$6,0,10*ROW('Water Data'!G129)),NA())</f>
        <v>#N/A</v>
      </c>
      <c r="O135" s="97" t="e">
        <f ca="true">+IF(AND(ISNUMBER(OFFSET('Water Data'!$G$9,0,10*ROW('Water Data'!G129))),'Data Summary'!CD135="Yes"),OFFSET('Water Data'!$G$9,0,10*ROW('Water Data'!G129)),NA())</f>
        <v>#N/A</v>
      </c>
      <c r="P135" s="97" t="e">
        <f ca="true">+IF(AND(ISNUMBER(OFFSET('Water Data'!$H$4,0,10*ROW('Water Data'!H129))),'Data Summary'!CE135="Yes"),100-OFFSET('Water Data'!$H$4,0,10*ROW('Water Data'!H129)),NA())</f>
        <v>#N/A</v>
      </c>
      <c r="Q135" s="97" t="e">
        <f ca="true">+IF(AND(ISNUMBER(OFFSET('Water Data'!$H$6,0,10*ROW('Water Data'!H129))),'Data Summary'!CF135="Yes"),OFFSET('Water Data'!$H$6,0,10*ROW('Water Data'!H129)),NA())</f>
        <v>#N/A</v>
      </c>
      <c r="R135" s="97" t="e">
        <f ca="true">+IF(AND(ISNUMBER(OFFSET('Water Data'!$H$9,0,10*ROW('Water Data'!H129))),'Data Summary'!CG135="Yes"),OFFSET('Water Data'!$H$9,0,10*ROW('Water Data'!H129)),NA())</f>
        <v>#N/A</v>
      </c>
      <c r="S135" s="97" t="e">
        <f ca="true">+IF(AND(ISNUMBER(OFFSET('Water Data'!$I$4,0,10*ROW('Water Data'!I129))),'Data Summary'!CH135="Yes"),100-OFFSET('Water Data'!$I$4,0,10*ROW('Water Data'!I129)),NA())</f>
        <v>#N/A</v>
      </c>
      <c r="T135" s="97" t="e">
        <f ca="true">+IF(AND(ISNUMBER(OFFSET('Water Data'!$I$6,0,10*ROW('Water Data'!I129))),'Data Summary'!CI135="Yes"),OFFSET('Water Data'!$I$6,0,10*ROW('Water Data'!I129)),NA())</f>
        <v>#N/A</v>
      </c>
      <c r="U135" s="97" t="e">
        <f ca="true">+IF(AND(ISNUMBER(OFFSET('Water Data'!$I$9,0,10*ROW('Water Data'!I129))),'Data Summary'!CJ135="Yes"),OFFSET('Water Data'!$I$9,0,10*ROW('Water Data'!I129)),NA())</f>
        <v>#N/A</v>
      </c>
      <c r="V135" s="98" t="e">
        <f ca="true">+IF(AND(ISNUMBER(OFFSET('Sanitation Data'!$D$4,0,10*ROW('Sanitation Data'!D129))),'Data Summary'!CK135="Yes"),100-OFFSET('Sanitation Data'!$D$4,0,10*ROW('Sanitation Data'!D129)),NA())</f>
        <v>#N/A</v>
      </c>
      <c r="W135" s="98" t="e">
        <f ca="true">+IF(AND(ISNUMBER(OFFSET('Sanitation Data'!$D$6,0,10*ROW('Sanitation Data'!D129))),'Data Summary'!CL135="Yes"),OFFSET('Sanitation Data'!$D$6,0,10*ROW('Sanitation Data'!D129)),NA())</f>
        <v>#N/A</v>
      </c>
      <c r="X135" s="98" t="e">
        <f ca="true">+IF(AND(ISNUMBER(OFFSET('Sanitation Data'!$D$10,0,10*ROW('Sanitation Data'!D129))),'Data Summary'!CM135="Yes"),OFFSET('Sanitation Data'!$D$10,0,10*ROW('Sanitation Data'!D129)),NA())</f>
        <v>#N/A</v>
      </c>
      <c r="Y135" s="98" t="e">
        <f ca="true">+IF(AND(ISNUMBER(OFFSET('Sanitation Data'!$D$11,0,10*ROW('Sanitation Data'!D129))),'Data Summary'!CN135="Yes"),OFFSET('Sanitation Data'!$D$11,0,10*ROW('Sanitation Data'!D129)),NA())</f>
        <v>#N/A</v>
      </c>
      <c r="Z135" s="98" t="e">
        <f ca="true">+IF(AND(ISNUMBER(OFFSET('Sanitation Data'!$D$12,0,10*ROW('Sanitation Data'!D129))),'Data Summary'!CO135="Yes"),OFFSET('Sanitation Data'!$D$12,0,10*ROW('Sanitation Data'!D129)),NA())</f>
        <v>#N/A</v>
      </c>
      <c r="AA135" s="98" t="e">
        <f ca="true">+IF(AND(ISNUMBER(OFFSET('Sanitation Data'!$E$4,0,10*ROW('Sanitation Data'!E129))),'Data Summary'!CP135="Yes"),100-OFFSET('Sanitation Data'!$E$4,0,10*ROW('Sanitation Data'!E129)),NA())</f>
        <v>#N/A</v>
      </c>
      <c r="AB135" s="98" t="e">
        <f ca="true">+IF(AND(ISNUMBER(OFFSET('Sanitation Data'!$E$6,0,10*ROW('Sanitation Data'!E129))),'Data Summary'!CQ135="Yes"),OFFSET('Sanitation Data'!$E$6,0,10*ROW('Sanitation Data'!E129)),NA())</f>
        <v>#N/A</v>
      </c>
      <c r="AC135" s="98" t="e">
        <f ca="true">+IF(AND(ISNUMBER(OFFSET('Sanitation Data'!$E$10,0,10*ROW('Sanitation Data'!E129))),'Data Summary'!CR135="Yes"),OFFSET('Sanitation Data'!$E$10,0,10*ROW('Sanitation Data'!E129)),NA())</f>
        <v>#N/A</v>
      </c>
      <c r="AD135" s="98" t="e">
        <f ca="true">+IF(AND(ISNUMBER(OFFSET('Sanitation Data'!$E$11,0,10*ROW('Sanitation Data'!E129))),'Data Summary'!CS135="Yes"),OFFSET('Sanitation Data'!$E$11,0,10*ROW('Sanitation Data'!E129)),NA())</f>
        <v>#N/A</v>
      </c>
      <c r="AE135" s="98" t="e">
        <f ca="true">+IF(AND(ISNUMBER(OFFSET('Sanitation Data'!$E$12,0,10*ROW('Sanitation Data'!E129))),'Data Summary'!CT135="Yes"),OFFSET('Sanitation Data'!$E$12,0,10*ROW('Sanitation Data'!E129)),NA())</f>
        <v>#N/A</v>
      </c>
      <c r="AF135" s="98" t="e">
        <f ca="true">+IF(AND(ISNUMBER(OFFSET('Sanitation Data'!$F$4,0,10*ROW('Sanitation Data'!F129))),'Data Summary'!CU135="Yes"),100-OFFSET('Sanitation Data'!$F$4,0,10*ROW('Sanitation Data'!F129)),NA())</f>
        <v>#N/A</v>
      </c>
      <c r="AG135" s="98" t="e">
        <f ca="true">+IF(AND(ISNUMBER(OFFSET('Sanitation Data'!$F$6,0,10*ROW('Sanitation Data'!F129))),'Data Summary'!CV135="Yes"),OFFSET('Sanitation Data'!$F$6,0,10*ROW('Sanitation Data'!F129)),NA())</f>
        <v>#N/A</v>
      </c>
      <c r="AH135" s="98" t="e">
        <f ca="true">+IF(AND(ISNUMBER(OFFSET('Sanitation Data'!$F$10,0,10*ROW('Sanitation Data'!F129))),'Data Summary'!CW135="Yes"),OFFSET('Sanitation Data'!$F$10,0,10*ROW('Sanitation Data'!F129)),NA())</f>
        <v>#N/A</v>
      </c>
      <c r="AI135" s="98" t="e">
        <f ca="true">+IF(AND(ISNUMBER(OFFSET('Sanitation Data'!$F$11,0,10*ROW('Sanitation Data'!F129))),'Data Summary'!CX135="Yes"),OFFSET('Sanitation Data'!$F$11,0,10*ROW('Sanitation Data'!F129)),NA())</f>
        <v>#N/A</v>
      </c>
      <c r="AJ135" s="98" t="e">
        <f ca="true">+IF(AND(ISNUMBER(OFFSET('Sanitation Data'!$F$12,0,10*ROW('Sanitation Data'!F129))),'Data Summary'!CY135="Yes"),OFFSET('Sanitation Data'!$F$12,0,10*ROW('Sanitation Data'!F129)),NA())</f>
        <v>#N/A</v>
      </c>
      <c r="AK135" s="98" t="e">
        <f ca="true">+IF(AND(ISNUMBER(OFFSET('Sanitation Data'!$G$4,0,10*ROW('Sanitation Data'!G129))),'Data Summary'!CZ135="Yes"),100-OFFSET('Sanitation Data'!$G$4,0,10*ROW('Sanitation Data'!G129)),NA())</f>
        <v>#N/A</v>
      </c>
      <c r="AL135" s="98" t="e">
        <f ca="true">+IF(AND(ISNUMBER(OFFSET('Sanitation Data'!$G$6,0,10*ROW('Sanitation Data'!G129))),'Data Summary'!DA135="Yes"),OFFSET('Sanitation Data'!$G$6,0,10*ROW('Sanitation Data'!G129)),NA())</f>
        <v>#N/A</v>
      </c>
      <c r="AM135" s="98" t="e">
        <f ca="true">+IF(AND(ISNUMBER(OFFSET('Sanitation Data'!$G$10,0,10*ROW('Sanitation Data'!G129))),'Data Summary'!DB135="Yes"),OFFSET('Sanitation Data'!$G$10,0,10*ROW('Sanitation Data'!G129)),NA())</f>
        <v>#N/A</v>
      </c>
      <c r="AN135" s="98" t="e">
        <f ca="true">+IF(AND(ISNUMBER(OFFSET('Sanitation Data'!$G$11,0,10*ROW('Sanitation Data'!G129))),'Data Summary'!DC135="Yes"),OFFSET('Sanitation Data'!$G$11,0,10*ROW('Sanitation Data'!G129)),NA())</f>
        <v>#N/A</v>
      </c>
      <c r="AO135" s="98" t="e">
        <f ca="true">+IF(AND(ISNUMBER(OFFSET('Sanitation Data'!$G$12,0,10*ROW('Sanitation Data'!G129))),'Data Summary'!DD135="Yes"),OFFSET('Sanitation Data'!$G$12,0,10*ROW('Sanitation Data'!G129)),NA())</f>
        <v>#N/A</v>
      </c>
      <c r="AP135" s="98" t="e">
        <f ca="true">+IF(AND(ISNUMBER(OFFSET('Sanitation Data'!$H$4,0,10*ROW('Sanitation Data'!H129))),'Data Summary'!DE135="Yes"),100-OFFSET('Sanitation Data'!$H$4,0,10*ROW('Sanitation Data'!H129)),NA())</f>
        <v>#N/A</v>
      </c>
      <c r="AQ135" s="98" t="e">
        <f ca="true">+IF(AND(ISNUMBER(OFFSET('Sanitation Data'!$H$6,0,10*ROW('Sanitation Data'!H129))),'Data Summary'!DF135="Yes"),OFFSET('Sanitation Data'!$H$6,0,10*ROW('Sanitation Data'!H129)),NA())</f>
        <v>#N/A</v>
      </c>
      <c r="AR135" s="98" t="e">
        <f ca="true">+IF(AND(ISNUMBER(OFFSET('Sanitation Data'!$H$10,0,10*ROW('Sanitation Data'!H129))),'Data Summary'!DG135="Yes"),OFFSET('Sanitation Data'!$H$10,0,10*ROW('Sanitation Data'!H129)),NA())</f>
        <v>#N/A</v>
      </c>
      <c r="AS135" s="98" t="e">
        <f ca="true">+IF(AND(ISNUMBER(OFFSET('Sanitation Data'!$H$11,0,10*ROW('Sanitation Data'!H129))),'Data Summary'!DH135="Yes"),OFFSET('Sanitation Data'!$H$11,0,10*ROW('Sanitation Data'!H129)),NA())</f>
        <v>#N/A</v>
      </c>
      <c r="AT135" s="98" t="e">
        <f ca="true">+IF(AND(ISNUMBER(OFFSET('Sanitation Data'!$H$12,0,10*ROW('Sanitation Data'!H129))),'Data Summary'!DI135="Yes"),OFFSET('Sanitation Data'!$H$12,0,10*ROW('Sanitation Data'!H129)),NA())</f>
        <v>#N/A</v>
      </c>
      <c r="AU135" s="98" t="e">
        <f ca="true">+IF(AND(ISNUMBER(OFFSET('Sanitation Data'!$I$4,0,10*ROW('Sanitation Data'!I129))),'Data Summary'!DJ135="Yes"),100-OFFSET('Sanitation Data'!$I$4,0,10*ROW('Sanitation Data'!I129)),NA())</f>
        <v>#N/A</v>
      </c>
      <c r="AV135" s="98" t="e">
        <f ca="true">+IF(AND(ISNUMBER(OFFSET('Sanitation Data'!$I$6,0,10*ROW('Sanitation Data'!I129))),'Data Summary'!DK135="Yes"),OFFSET('Sanitation Data'!$I$6,0,10*ROW('Sanitation Data'!I129)),NA())</f>
        <v>#N/A</v>
      </c>
      <c r="AW135" s="98" t="e">
        <f ca="true">+IF(AND(ISNUMBER(OFFSET('Sanitation Data'!$I$10,0,10*ROW('Sanitation Data'!I129))),'Data Summary'!DL135="Yes"),OFFSET('Sanitation Data'!$I$10,0,10*ROW('Sanitation Data'!I129)),NA())</f>
        <v>#N/A</v>
      </c>
      <c r="AX135" s="98" t="e">
        <f ca="true">+IF(AND(ISNUMBER(OFFSET('Sanitation Data'!$I$11,0,10*ROW('Sanitation Data'!I129))),'Data Summary'!DM135="Yes"),OFFSET('Sanitation Data'!$I$11,0,10*ROW('Sanitation Data'!I129)),NA())</f>
        <v>#N/A</v>
      </c>
      <c r="AY135" s="98" t="e">
        <f ca="true">+IF(AND(ISNUMBER(OFFSET('Sanitation Data'!$I$12,0,10*ROW('Sanitation Data'!I129))),'Data Summary'!DN135="Yes"),OFFSET('Sanitation Data'!$I$12,0,10*ROW('Sanitation Data'!I129)),NA())</f>
        <v>#N/A</v>
      </c>
      <c r="AZ135" s="99" t="e">
        <f ca="true">+IF(AND(ISNUMBER(OFFSET('Hygiene Data'!$D$5,0,10*ROW('Hygiene Data'!D129))),'Data Summary'!DO135="Yes"),OFFSET('Hygiene Data'!$D$5,0,10*ROW('Hygiene Data'!D129)),NA())</f>
        <v>#N/A</v>
      </c>
      <c r="BA135" s="99" t="e">
        <f ca="true">+IF(AND(ISNUMBER(OFFSET('Hygiene Data'!$D$7,0,10*ROW('Hygiene Data'!D129))),'Data Summary'!DP135="Yes"),OFFSET('Hygiene Data'!$D$7,0,10*ROW('Hygiene Data'!D129)),NA())</f>
        <v>#N/A</v>
      </c>
      <c r="BB135" s="99" t="e">
        <f ca="true">+IF(AND(ISNUMBER(OFFSET('Hygiene Data'!$D$9,0,10*ROW('Hygiene Data'!D129))),'Data Summary'!DQ135="Yes"),OFFSET('Hygiene Data'!$D$9,0,10*ROW('Hygiene Data'!D129)),NA())</f>
        <v>#N/A</v>
      </c>
      <c r="BC135" s="99" t="e">
        <f ca="true">+IF(AND(ISNUMBER(OFFSET('Hygiene Data'!$E$5,0,10*ROW('Hygiene Data'!E129))),'Data Summary'!DR135="Yes"),OFFSET('Hygiene Data'!$E$5,0,10*ROW('Hygiene Data'!E129)),NA())</f>
        <v>#N/A</v>
      </c>
      <c r="BD135" s="99" t="e">
        <f ca="true">+IF(AND(ISNUMBER(OFFSET('Hygiene Data'!$E$7,0,10*ROW('Hygiene Data'!E129))),'Data Summary'!DS135="Yes"),OFFSET('Hygiene Data'!$E$7,0,10*ROW('Hygiene Data'!E129)),NA())</f>
        <v>#N/A</v>
      </c>
      <c r="BE135" s="99" t="e">
        <f ca="true">+IF(AND(ISNUMBER(OFFSET('Hygiene Data'!$E$9,0,10*ROW('Hygiene Data'!E129))),'Data Summary'!DT135="Yes"),OFFSET('Hygiene Data'!$E$9,0,10*ROW('Hygiene Data'!E129)),NA())</f>
        <v>#N/A</v>
      </c>
      <c r="BF135" s="99" t="e">
        <f ca="true">+IF(AND(ISNUMBER(OFFSET('Hygiene Data'!$F$5,0,10*ROW('Hygiene Data'!F129))),'Data Summary'!DU135="Yes"),OFFSET('Hygiene Data'!$F$5,0,10*ROW('Hygiene Data'!F129)),NA())</f>
        <v>#N/A</v>
      </c>
      <c r="BG135" s="99" t="e">
        <f ca="true">+IF(AND(ISNUMBER(OFFSET('Hygiene Data'!$F$7,0,10*ROW('Hygiene Data'!F129))),'Data Summary'!DV135="Yes"),OFFSET('Hygiene Data'!$F$7,0,10*ROW('Hygiene Data'!F129)),NA())</f>
        <v>#N/A</v>
      </c>
      <c r="BH135" s="99" t="e">
        <f ca="true">+IF(AND(ISNUMBER(OFFSET('Hygiene Data'!$F$9,0,10*ROW('Hygiene Data'!F129))),'Data Summary'!DW135="Yes"),OFFSET('Hygiene Data'!$F$9,0,10*ROW('Hygiene Data'!F129)),NA())</f>
        <v>#N/A</v>
      </c>
      <c r="BI135" s="99" t="e">
        <f ca="true">+IF(AND(ISNUMBER(OFFSET('Hygiene Data'!$G$5,0,10*ROW('Hygiene Data'!G129))),'Data Summary'!DX135="Yes"),OFFSET('Hygiene Data'!$G$5,0,10*ROW('Hygiene Data'!G129)),NA())</f>
        <v>#N/A</v>
      </c>
      <c r="BJ135" s="99" t="e">
        <f ca="true">+IF(AND(ISNUMBER(OFFSET('Hygiene Data'!$G$7,0,10*ROW('Hygiene Data'!G129))),'Data Summary'!DY135="Yes"),OFFSET('Hygiene Data'!$G$7,0,10*ROW('Hygiene Data'!G129)),NA())</f>
        <v>#N/A</v>
      </c>
      <c r="BK135" s="99" t="e">
        <f ca="true">+IF(AND(ISNUMBER(OFFSET('Hygiene Data'!$G$9,0,10*ROW('Hygiene Data'!G129))),'Data Summary'!DZ135="Yes"),OFFSET('Hygiene Data'!$G$9,0,10*ROW('Hygiene Data'!G129)),NA())</f>
        <v>#N/A</v>
      </c>
      <c r="BL135" s="99" t="e">
        <f ca="true">+IF(AND(ISNUMBER(OFFSET('Hygiene Data'!$H$5,0,10*ROW('Hygiene Data'!H129))),'Data Summary'!EA135="Yes"),OFFSET('Hygiene Data'!$H$5,0,10*ROW('Hygiene Data'!H129)),NA())</f>
        <v>#N/A</v>
      </c>
      <c r="BM135" s="99" t="e">
        <f ca="true">+IF(AND(ISNUMBER(OFFSET('Hygiene Data'!$H$7,0,10*ROW('Hygiene Data'!H129))),'Data Summary'!EB135="Yes"),OFFSET('Hygiene Data'!$H$7,0,10*ROW('Hygiene Data'!H129)),NA())</f>
        <v>#N/A</v>
      </c>
      <c r="BN135" s="99" t="e">
        <f ca="true">+IF(AND(ISNUMBER(OFFSET('Hygiene Data'!$H$9,0,10*ROW('Hygiene Data'!H129))),'Data Summary'!EC135="Yes"),OFFSET('Hygiene Data'!$H$9,0,10*ROW('Hygiene Data'!H129)),NA())</f>
        <v>#N/A</v>
      </c>
      <c r="BO135" s="99" t="e">
        <f ca="true">+IF(AND(ISNUMBER(OFFSET('Hygiene Data'!$I$5,0,10*ROW('Hygiene Data'!I129))),'Data Summary'!ED135="Yes"),OFFSET('Hygiene Data'!$I$5,0,10*ROW('Hygiene Data'!I129)),NA())</f>
        <v>#N/A</v>
      </c>
      <c r="BP135" s="99" t="e">
        <f ca="true">+IF(AND(ISNUMBER(OFFSET('Hygiene Data'!$I$7,0,10*ROW('Hygiene Data'!I129))),'Data Summary'!EE135="Yes"),OFFSET('Hygiene Data'!$I$7,0,10*ROW('Hygiene Data'!I129)),NA())</f>
        <v>#N/A</v>
      </c>
      <c r="BQ135" s="99" t="e">
        <f ca="true">+IF(AND(ISNUMBER(OFFSET('Hygiene Data'!$I$9,0,10*ROW('Hygiene Data'!I129))),'Data Summary'!EF135="Yes"),OFFSET('Hygiene Data'!$I$9,0,10*ROW('Hygiene Data'!I129)),NA())</f>
        <v>#N/A</v>
      </c>
    </row>
    <row xmlns:x14ac="http://schemas.microsoft.com/office/spreadsheetml/2009/9/ac" r="136" x14ac:dyDescent="0.2">
      <c r="A136" s="363" t="e">
        <f ca="true">+RIGHT('Data Summary'!A136,LEN('Data Summary'!A136)-9)</f>
        <v>#VALUE!</v>
      </c>
      <c r="B136" s="38" t="str">
        <f ca="true">+IF(ISTEXT('Data Summary'!B136),'Data Summary'!B136,"")</f>
        <v/>
      </c>
      <c r="C136" s="361" t="e">
        <f ca="true">+VALUE('Data Summary'!C136)</f>
        <v>#VALUE!</v>
      </c>
      <c r="D136" s="97" t="e">
        <f ca="true">+IF(AND(ISNUMBER(OFFSET('Water Data'!$D$4,0,10*ROW('Water Data'!D130))),'Data Summary'!BS136="Yes"),100-OFFSET('Water Data'!$D$4,0,10*ROW('Water Data'!D130)),NA())</f>
        <v>#N/A</v>
      </c>
      <c r="E136" s="97" t="e">
        <f ca="true">+IF(AND(ISNUMBER(OFFSET('Water Data'!$D$6,0,10*ROW('Water Data'!D130))),'Data Summary'!BT136="Yes"),OFFSET('Water Data'!$D$6,0,10*ROW('Water Data'!D130)),NA())</f>
        <v>#N/A</v>
      </c>
      <c r="F136" s="97" t="e">
        <f ca="true">+IF(AND(ISNUMBER(OFFSET('Water Data'!$D$9,0,10*ROW('Water Data'!D130))),'Data Summary'!BU136="Yes"),OFFSET('Water Data'!$D$9,0,10*ROW('Water Data'!D130)),NA())</f>
        <v>#N/A</v>
      </c>
      <c r="G136" s="97" t="e">
        <f ca="true">+IF(AND(ISNUMBER(OFFSET('Water Data'!$E$4,0,10*ROW('Water Data'!E130))),'Data Summary'!BV136="Yes"),100-OFFSET('Water Data'!$E$4,0,10*ROW('Water Data'!E130)),NA())</f>
        <v>#N/A</v>
      </c>
      <c r="H136" s="97" t="e">
        <f ca="true">+IF(AND(ISNUMBER(OFFSET('Water Data'!$E$6,0,10*ROW('Water Data'!E130))),'Data Summary'!BW136="Yes"),OFFSET('Water Data'!$E$6,0,10*ROW('Water Data'!E130)),NA())</f>
        <v>#N/A</v>
      </c>
      <c r="I136" s="97" t="e">
        <f ca="true">+IF(AND(ISNUMBER(OFFSET('Water Data'!$E$9,0,10*ROW('Water Data'!E130))),'Data Summary'!BX136="Yes"),OFFSET('Water Data'!$E$9,0,10*ROW('Water Data'!E130)),NA())</f>
        <v>#N/A</v>
      </c>
      <c r="J136" s="97" t="e">
        <f ca="true">+IF(AND(ISNUMBER(OFFSET('Water Data'!$F$4,0,10*ROW('Water Data'!F130))),'Data Summary'!BY136="Yes"),100-OFFSET('Water Data'!$F$4,0,10*ROW('Water Data'!F130)),NA())</f>
        <v>#N/A</v>
      </c>
      <c r="K136" s="97" t="e">
        <f ca="true">+IF(AND(ISNUMBER(OFFSET('Water Data'!$F$6,0,10*ROW('Water Data'!F130))),'Data Summary'!BZ136="Yes"),OFFSET('Water Data'!$F$6,0,10*ROW('Water Data'!F130)),NA())</f>
        <v>#N/A</v>
      </c>
      <c r="L136" s="97" t="e">
        <f ca="true">+IF(AND(ISNUMBER(OFFSET('Water Data'!$F$9,0,10*ROW('Water Data'!F130))),'Data Summary'!CA136="Yes"),OFFSET('Water Data'!$F$9,0,10*ROW('Water Data'!F130)),NA())</f>
        <v>#N/A</v>
      </c>
      <c r="M136" s="97" t="e">
        <f ca="true">+IF(AND(ISNUMBER(OFFSET('Water Data'!$G$4,0,10*ROW('Water Data'!G130))),'Data Summary'!CB136="Yes"),100-OFFSET('Water Data'!$G$4,0,10*ROW('Water Data'!G130)),NA())</f>
        <v>#N/A</v>
      </c>
      <c r="N136" s="97" t="e">
        <f ca="true">+IF(AND(ISNUMBER(OFFSET('Water Data'!$G$6,0,10*ROW('Water Data'!G130))),'Data Summary'!CC136="Yes"),OFFSET('Water Data'!$G$6,0,10*ROW('Water Data'!G130)),NA())</f>
        <v>#N/A</v>
      </c>
      <c r="O136" s="97" t="e">
        <f ca="true">+IF(AND(ISNUMBER(OFFSET('Water Data'!$G$9,0,10*ROW('Water Data'!G130))),'Data Summary'!CD136="Yes"),OFFSET('Water Data'!$G$9,0,10*ROW('Water Data'!G130)),NA())</f>
        <v>#N/A</v>
      </c>
      <c r="P136" s="97" t="e">
        <f ca="true">+IF(AND(ISNUMBER(OFFSET('Water Data'!$H$4,0,10*ROW('Water Data'!H130))),'Data Summary'!CE136="Yes"),100-OFFSET('Water Data'!$H$4,0,10*ROW('Water Data'!H130)),NA())</f>
        <v>#N/A</v>
      </c>
      <c r="Q136" s="97" t="e">
        <f ca="true">+IF(AND(ISNUMBER(OFFSET('Water Data'!$H$6,0,10*ROW('Water Data'!H130))),'Data Summary'!CF136="Yes"),OFFSET('Water Data'!$H$6,0,10*ROW('Water Data'!H130)),NA())</f>
        <v>#N/A</v>
      </c>
      <c r="R136" s="97" t="e">
        <f ca="true">+IF(AND(ISNUMBER(OFFSET('Water Data'!$H$9,0,10*ROW('Water Data'!H130))),'Data Summary'!CG136="Yes"),OFFSET('Water Data'!$H$9,0,10*ROW('Water Data'!H130)),NA())</f>
        <v>#N/A</v>
      </c>
      <c r="S136" s="97" t="e">
        <f ca="true">+IF(AND(ISNUMBER(OFFSET('Water Data'!$I$4,0,10*ROW('Water Data'!I130))),'Data Summary'!CH136="Yes"),100-OFFSET('Water Data'!$I$4,0,10*ROW('Water Data'!I130)),NA())</f>
        <v>#N/A</v>
      </c>
      <c r="T136" s="97" t="e">
        <f ca="true">+IF(AND(ISNUMBER(OFFSET('Water Data'!$I$6,0,10*ROW('Water Data'!I130))),'Data Summary'!CI136="Yes"),OFFSET('Water Data'!$I$6,0,10*ROW('Water Data'!I130)),NA())</f>
        <v>#N/A</v>
      </c>
      <c r="U136" s="97" t="e">
        <f ca="true">+IF(AND(ISNUMBER(OFFSET('Water Data'!$I$9,0,10*ROW('Water Data'!I130))),'Data Summary'!CJ136="Yes"),OFFSET('Water Data'!$I$9,0,10*ROW('Water Data'!I130)),NA())</f>
        <v>#N/A</v>
      </c>
      <c r="V136" s="98" t="e">
        <f ca="true">+IF(AND(ISNUMBER(OFFSET('Sanitation Data'!$D$4,0,10*ROW('Sanitation Data'!D130))),'Data Summary'!CK136="Yes"),100-OFFSET('Sanitation Data'!$D$4,0,10*ROW('Sanitation Data'!D130)),NA())</f>
        <v>#N/A</v>
      </c>
      <c r="W136" s="98" t="e">
        <f ca="true">+IF(AND(ISNUMBER(OFFSET('Sanitation Data'!$D$6,0,10*ROW('Sanitation Data'!D130))),'Data Summary'!CL136="Yes"),OFFSET('Sanitation Data'!$D$6,0,10*ROW('Sanitation Data'!D130)),NA())</f>
        <v>#N/A</v>
      </c>
      <c r="X136" s="98" t="e">
        <f ca="true">+IF(AND(ISNUMBER(OFFSET('Sanitation Data'!$D$10,0,10*ROW('Sanitation Data'!D130))),'Data Summary'!CM136="Yes"),OFFSET('Sanitation Data'!$D$10,0,10*ROW('Sanitation Data'!D130)),NA())</f>
        <v>#N/A</v>
      </c>
      <c r="Y136" s="98" t="e">
        <f ca="true">+IF(AND(ISNUMBER(OFFSET('Sanitation Data'!$D$11,0,10*ROW('Sanitation Data'!D130))),'Data Summary'!CN136="Yes"),OFFSET('Sanitation Data'!$D$11,0,10*ROW('Sanitation Data'!D130)),NA())</f>
        <v>#N/A</v>
      </c>
      <c r="Z136" s="98" t="e">
        <f ca="true">+IF(AND(ISNUMBER(OFFSET('Sanitation Data'!$D$12,0,10*ROW('Sanitation Data'!D130))),'Data Summary'!CO136="Yes"),OFFSET('Sanitation Data'!$D$12,0,10*ROW('Sanitation Data'!D130)),NA())</f>
        <v>#N/A</v>
      </c>
      <c r="AA136" s="98" t="e">
        <f ca="true">+IF(AND(ISNUMBER(OFFSET('Sanitation Data'!$E$4,0,10*ROW('Sanitation Data'!E130))),'Data Summary'!CP136="Yes"),100-OFFSET('Sanitation Data'!$E$4,0,10*ROW('Sanitation Data'!E130)),NA())</f>
        <v>#N/A</v>
      </c>
      <c r="AB136" s="98" t="e">
        <f ca="true">+IF(AND(ISNUMBER(OFFSET('Sanitation Data'!$E$6,0,10*ROW('Sanitation Data'!E130))),'Data Summary'!CQ136="Yes"),OFFSET('Sanitation Data'!$E$6,0,10*ROW('Sanitation Data'!E130)),NA())</f>
        <v>#N/A</v>
      </c>
      <c r="AC136" s="98" t="e">
        <f ca="true">+IF(AND(ISNUMBER(OFFSET('Sanitation Data'!$E$10,0,10*ROW('Sanitation Data'!E130))),'Data Summary'!CR136="Yes"),OFFSET('Sanitation Data'!$E$10,0,10*ROW('Sanitation Data'!E130)),NA())</f>
        <v>#N/A</v>
      </c>
      <c r="AD136" s="98" t="e">
        <f ca="true">+IF(AND(ISNUMBER(OFFSET('Sanitation Data'!$E$11,0,10*ROW('Sanitation Data'!E130))),'Data Summary'!CS136="Yes"),OFFSET('Sanitation Data'!$E$11,0,10*ROW('Sanitation Data'!E130)),NA())</f>
        <v>#N/A</v>
      </c>
      <c r="AE136" s="98" t="e">
        <f ca="true">+IF(AND(ISNUMBER(OFFSET('Sanitation Data'!$E$12,0,10*ROW('Sanitation Data'!E130))),'Data Summary'!CT136="Yes"),OFFSET('Sanitation Data'!$E$12,0,10*ROW('Sanitation Data'!E130)),NA())</f>
        <v>#N/A</v>
      </c>
      <c r="AF136" s="98" t="e">
        <f ca="true">+IF(AND(ISNUMBER(OFFSET('Sanitation Data'!$F$4,0,10*ROW('Sanitation Data'!F130))),'Data Summary'!CU136="Yes"),100-OFFSET('Sanitation Data'!$F$4,0,10*ROW('Sanitation Data'!F130)),NA())</f>
        <v>#N/A</v>
      </c>
      <c r="AG136" s="98" t="e">
        <f ca="true">+IF(AND(ISNUMBER(OFFSET('Sanitation Data'!$F$6,0,10*ROW('Sanitation Data'!F130))),'Data Summary'!CV136="Yes"),OFFSET('Sanitation Data'!$F$6,0,10*ROW('Sanitation Data'!F130)),NA())</f>
        <v>#N/A</v>
      </c>
      <c r="AH136" s="98" t="e">
        <f ca="true">+IF(AND(ISNUMBER(OFFSET('Sanitation Data'!$F$10,0,10*ROW('Sanitation Data'!F130))),'Data Summary'!CW136="Yes"),OFFSET('Sanitation Data'!$F$10,0,10*ROW('Sanitation Data'!F130)),NA())</f>
        <v>#N/A</v>
      </c>
      <c r="AI136" s="98" t="e">
        <f ca="true">+IF(AND(ISNUMBER(OFFSET('Sanitation Data'!$F$11,0,10*ROW('Sanitation Data'!F130))),'Data Summary'!CX136="Yes"),OFFSET('Sanitation Data'!$F$11,0,10*ROW('Sanitation Data'!F130)),NA())</f>
        <v>#N/A</v>
      </c>
      <c r="AJ136" s="98" t="e">
        <f ca="true">+IF(AND(ISNUMBER(OFFSET('Sanitation Data'!$F$12,0,10*ROW('Sanitation Data'!F130))),'Data Summary'!CY136="Yes"),OFFSET('Sanitation Data'!$F$12,0,10*ROW('Sanitation Data'!F130)),NA())</f>
        <v>#N/A</v>
      </c>
      <c r="AK136" s="98" t="e">
        <f ca="true">+IF(AND(ISNUMBER(OFFSET('Sanitation Data'!$G$4,0,10*ROW('Sanitation Data'!G130))),'Data Summary'!CZ136="Yes"),100-OFFSET('Sanitation Data'!$G$4,0,10*ROW('Sanitation Data'!G130)),NA())</f>
        <v>#N/A</v>
      </c>
      <c r="AL136" s="98" t="e">
        <f ca="true">+IF(AND(ISNUMBER(OFFSET('Sanitation Data'!$G$6,0,10*ROW('Sanitation Data'!G130))),'Data Summary'!DA136="Yes"),OFFSET('Sanitation Data'!$G$6,0,10*ROW('Sanitation Data'!G130)),NA())</f>
        <v>#N/A</v>
      </c>
      <c r="AM136" s="98" t="e">
        <f ca="true">+IF(AND(ISNUMBER(OFFSET('Sanitation Data'!$G$10,0,10*ROW('Sanitation Data'!G130))),'Data Summary'!DB136="Yes"),OFFSET('Sanitation Data'!$G$10,0,10*ROW('Sanitation Data'!G130)),NA())</f>
        <v>#N/A</v>
      </c>
      <c r="AN136" s="98" t="e">
        <f ca="true">+IF(AND(ISNUMBER(OFFSET('Sanitation Data'!$G$11,0,10*ROW('Sanitation Data'!G130))),'Data Summary'!DC136="Yes"),OFFSET('Sanitation Data'!$G$11,0,10*ROW('Sanitation Data'!G130)),NA())</f>
        <v>#N/A</v>
      </c>
      <c r="AO136" s="98" t="e">
        <f ca="true">+IF(AND(ISNUMBER(OFFSET('Sanitation Data'!$G$12,0,10*ROW('Sanitation Data'!G130))),'Data Summary'!DD136="Yes"),OFFSET('Sanitation Data'!$G$12,0,10*ROW('Sanitation Data'!G130)),NA())</f>
        <v>#N/A</v>
      </c>
      <c r="AP136" s="98" t="e">
        <f ca="true">+IF(AND(ISNUMBER(OFFSET('Sanitation Data'!$H$4,0,10*ROW('Sanitation Data'!H130))),'Data Summary'!DE136="Yes"),100-OFFSET('Sanitation Data'!$H$4,0,10*ROW('Sanitation Data'!H130)),NA())</f>
        <v>#N/A</v>
      </c>
      <c r="AQ136" s="98" t="e">
        <f ca="true">+IF(AND(ISNUMBER(OFFSET('Sanitation Data'!$H$6,0,10*ROW('Sanitation Data'!H130))),'Data Summary'!DF136="Yes"),OFFSET('Sanitation Data'!$H$6,0,10*ROW('Sanitation Data'!H130)),NA())</f>
        <v>#N/A</v>
      </c>
      <c r="AR136" s="98" t="e">
        <f ca="true">+IF(AND(ISNUMBER(OFFSET('Sanitation Data'!$H$10,0,10*ROW('Sanitation Data'!H130))),'Data Summary'!DG136="Yes"),OFFSET('Sanitation Data'!$H$10,0,10*ROW('Sanitation Data'!H130)),NA())</f>
        <v>#N/A</v>
      </c>
      <c r="AS136" s="98" t="e">
        <f ca="true">+IF(AND(ISNUMBER(OFFSET('Sanitation Data'!$H$11,0,10*ROW('Sanitation Data'!H130))),'Data Summary'!DH136="Yes"),OFFSET('Sanitation Data'!$H$11,0,10*ROW('Sanitation Data'!H130)),NA())</f>
        <v>#N/A</v>
      </c>
      <c r="AT136" s="98" t="e">
        <f ca="true">+IF(AND(ISNUMBER(OFFSET('Sanitation Data'!$H$12,0,10*ROW('Sanitation Data'!H130))),'Data Summary'!DI136="Yes"),OFFSET('Sanitation Data'!$H$12,0,10*ROW('Sanitation Data'!H130)),NA())</f>
        <v>#N/A</v>
      </c>
      <c r="AU136" s="98" t="e">
        <f ca="true">+IF(AND(ISNUMBER(OFFSET('Sanitation Data'!$I$4,0,10*ROW('Sanitation Data'!I130))),'Data Summary'!DJ136="Yes"),100-OFFSET('Sanitation Data'!$I$4,0,10*ROW('Sanitation Data'!I130)),NA())</f>
        <v>#N/A</v>
      </c>
      <c r="AV136" s="98" t="e">
        <f ca="true">+IF(AND(ISNUMBER(OFFSET('Sanitation Data'!$I$6,0,10*ROW('Sanitation Data'!I130))),'Data Summary'!DK136="Yes"),OFFSET('Sanitation Data'!$I$6,0,10*ROW('Sanitation Data'!I130)),NA())</f>
        <v>#N/A</v>
      </c>
      <c r="AW136" s="98" t="e">
        <f ca="true">+IF(AND(ISNUMBER(OFFSET('Sanitation Data'!$I$10,0,10*ROW('Sanitation Data'!I130))),'Data Summary'!DL136="Yes"),OFFSET('Sanitation Data'!$I$10,0,10*ROW('Sanitation Data'!I130)),NA())</f>
        <v>#N/A</v>
      </c>
      <c r="AX136" s="98" t="e">
        <f ca="true">+IF(AND(ISNUMBER(OFFSET('Sanitation Data'!$I$11,0,10*ROW('Sanitation Data'!I130))),'Data Summary'!DM136="Yes"),OFFSET('Sanitation Data'!$I$11,0,10*ROW('Sanitation Data'!I130)),NA())</f>
        <v>#N/A</v>
      </c>
      <c r="AY136" s="98" t="e">
        <f ca="true">+IF(AND(ISNUMBER(OFFSET('Sanitation Data'!$I$12,0,10*ROW('Sanitation Data'!I130))),'Data Summary'!DN136="Yes"),OFFSET('Sanitation Data'!$I$12,0,10*ROW('Sanitation Data'!I130)),NA())</f>
        <v>#N/A</v>
      </c>
      <c r="AZ136" s="99" t="e">
        <f ca="true">+IF(AND(ISNUMBER(OFFSET('Hygiene Data'!$D$5,0,10*ROW('Hygiene Data'!D130))),'Data Summary'!DO136="Yes"),OFFSET('Hygiene Data'!$D$5,0,10*ROW('Hygiene Data'!D130)),NA())</f>
        <v>#N/A</v>
      </c>
      <c r="BA136" s="99" t="e">
        <f ca="true">+IF(AND(ISNUMBER(OFFSET('Hygiene Data'!$D$7,0,10*ROW('Hygiene Data'!D130))),'Data Summary'!DP136="Yes"),OFFSET('Hygiene Data'!$D$7,0,10*ROW('Hygiene Data'!D130)),NA())</f>
        <v>#N/A</v>
      </c>
      <c r="BB136" s="99" t="e">
        <f ca="true">+IF(AND(ISNUMBER(OFFSET('Hygiene Data'!$D$9,0,10*ROW('Hygiene Data'!D130))),'Data Summary'!DQ136="Yes"),OFFSET('Hygiene Data'!$D$9,0,10*ROW('Hygiene Data'!D130)),NA())</f>
        <v>#N/A</v>
      </c>
      <c r="BC136" s="99" t="e">
        <f ca="true">+IF(AND(ISNUMBER(OFFSET('Hygiene Data'!$E$5,0,10*ROW('Hygiene Data'!E130))),'Data Summary'!DR136="Yes"),OFFSET('Hygiene Data'!$E$5,0,10*ROW('Hygiene Data'!E130)),NA())</f>
        <v>#N/A</v>
      </c>
      <c r="BD136" s="99" t="e">
        <f ca="true">+IF(AND(ISNUMBER(OFFSET('Hygiene Data'!$E$7,0,10*ROW('Hygiene Data'!E130))),'Data Summary'!DS136="Yes"),OFFSET('Hygiene Data'!$E$7,0,10*ROW('Hygiene Data'!E130)),NA())</f>
        <v>#N/A</v>
      </c>
      <c r="BE136" s="99" t="e">
        <f ca="true">+IF(AND(ISNUMBER(OFFSET('Hygiene Data'!$E$9,0,10*ROW('Hygiene Data'!E130))),'Data Summary'!DT136="Yes"),OFFSET('Hygiene Data'!$E$9,0,10*ROW('Hygiene Data'!E130)),NA())</f>
        <v>#N/A</v>
      </c>
      <c r="BF136" s="99" t="e">
        <f ca="true">+IF(AND(ISNUMBER(OFFSET('Hygiene Data'!$F$5,0,10*ROW('Hygiene Data'!F130))),'Data Summary'!DU136="Yes"),OFFSET('Hygiene Data'!$F$5,0,10*ROW('Hygiene Data'!F130)),NA())</f>
        <v>#N/A</v>
      </c>
      <c r="BG136" s="99" t="e">
        <f ca="true">+IF(AND(ISNUMBER(OFFSET('Hygiene Data'!$F$7,0,10*ROW('Hygiene Data'!F130))),'Data Summary'!DV136="Yes"),OFFSET('Hygiene Data'!$F$7,0,10*ROW('Hygiene Data'!F130)),NA())</f>
        <v>#N/A</v>
      </c>
      <c r="BH136" s="99" t="e">
        <f ca="true">+IF(AND(ISNUMBER(OFFSET('Hygiene Data'!$F$9,0,10*ROW('Hygiene Data'!F130))),'Data Summary'!DW136="Yes"),OFFSET('Hygiene Data'!$F$9,0,10*ROW('Hygiene Data'!F130)),NA())</f>
        <v>#N/A</v>
      </c>
      <c r="BI136" s="99" t="e">
        <f ca="true">+IF(AND(ISNUMBER(OFFSET('Hygiene Data'!$G$5,0,10*ROW('Hygiene Data'!G130))),'Data Summary'!DX136="Yes"),OFFSET('Hygiene Data'!$G$5,0,10*ROW('Hygiene Data'!G130)),NA())</f>
        <v>#N/A</v>
      </c>
      <c r="BJ136" s="99" t="e">
        <f ca="true">+IF(AND(ISNUMBER(OFFSET('Hygiene Data'!$G$7,0,10*ROW('Hygiene Data'!G130))),'Data Summary'!DY136="Yes"),OFFSET('Hygiene Data'!$G$7,0,10*ROW('Hygiene Data'!G130)),NA())</f>
        <v>#N/A</v>
      </c>
      <c r="BK136" s="99" t="e">
        <f ca="true">+IF(AND(ISNUMBER(OFFSET('Hygiene Data'!$G$9,0,10*ROW('Hygiene Data'!G130))),'Data Summary'!DZ136="Yes"),OFFSET('Hygiene Data'!$G$9,0,10*ROW('Hygiene Data'!G130)),NA())</f>
        <v>#N/A</v>
      </c>
      <c r="BL136" s="99" t="e">
        <f ca="true">+IF(AND(ISNUMBER(OFFSET('Hygiene Data'!$H$5,0,10*ROW('Hygiene Data'!H130))),'Data Summary'!EA136="Yes"),OFFSET('Hygiene Data'!$H$5,0,10*ROW('Hygiene Data'!H130)),NA())</f>
        <v>#N/A</v>
      </c>
      <c r="BM136" s="99" t="e">
        <f ca="true">+IF(AND(ISNUMBER(OFFSET('Hygiene Data'!$H$7,0,10*ROW('Hygiene Data'!H130))),'Data Summary'!EB136="Yes"),OFFSET('Hygiene Data'!$H$7,0,10*ROW('Hygiene Data'!H130)),NA())</f>
        <v>#N/A</v>
      </c>
      <c r="BN136" s="99" t="e">
        <f ca="true">+IF(AND(ISNUMBER(OFFSET('Hygiene Data'!$H$9,0,10*ROW('Hygiene Data'!H130))),'Data Summary'!EC136="Yes"),OFFSET('Hygiene Data'!$H$9,0,10*ROW('Hygiene Data'!H130)),NA())</f>
        <v>#N/A</v>
      </c>
      <c r="BO136" s="99" t="e">
        <f ca="true">+IF(AND(ISNUMBER(OFFSET('Hygiene Data'!$I$5,0,10*ROW('Hygiene Data'!I130))),'Data Summary'!ED136="Yes"),OFFSET('Hygiene Data'!$I$5,0,10*ROW('Hygiene Data'!I130)),NA())</f>
        <v>#N/A</v>
      </c>
      <c r="BP136" s="99" t="e">
        <f ca="true">+IF(AND(ISNUMBER(OFFSET('Hygiene Data'!$I$7,0,10*ROW('Hygiene Data'!I130))),'Data Summary'!EE136="Yes"),OFFSET('Hygiene Data'!$I$7,0,10*ROW('Hygiene Data'!I130)),NA())</f>
        <v>#N/A</v>
      </c>
      <c r="BQ136" s="99" t="e">
        <f ca="true">+IF(AND(ISNUMBER(OFFSET('Hygiene Data'!$I$9,0,10*ROW('Hygiene Data'!I130))),'Data Summary'!EF136="Yes"),OFFSET('Hygiene Data'!$I$9,0,10*ROW('Hygiene Data'!I130)),NA())</f>
        <v>#N/A</v>
      </c>
    </row>
    <row xmlns:x14ac="http://schemas.microsoft.com/office/spreadsheetml/2009/9/ac" r="137" x14ac:dyDescent="0.2">
      <c r="A137" s="363" t="e">
        <f ca="true">+RIGHT('Data Summary'!A137,LEN('Data Summary'!A137)-9)</f>
        <v>#VALUE!</v>
      </c>
      <c r="B137" s="38" t="str">
        <f ca="true">+IF(ISTEXT('Data Summary'!B137),'Data Summary'!B137,"")</f>
        <v/>
      </c>
      <c r="C137" s="361" t="e">
        <f ca="true">+VALUE('Data Summary'!C137)</f>
        <v>#VALUE!</v>
      </c>
      <c r="D137" s="97" t="e">
        <f ca="true">+IF(AND(ISNUMBER(OFFSET('Water Data'!$D$4,0,10*ROW('Water Data'!D131))),'Data Summary'!BS137="Yes"),100-OFFSET('Water Data'!$D$4,0,10*ROW('Water Data'!D131)),NA())</f>
        <v>#N/A</v>
      </c>
      <c r="E137" s="97" t="e">
        <f ca="true">+IF(AND(ISNUMBER(OFFSET('Water Data'!$D$6,0,10*ROW('Water Data'!D131))),'Data Summary'!BT137="Yes"),OFFSET('Water Data'!$D$6,0,10*ROW('Water Data'!D131)),NA())</f>
        <v>#N/A</v>
      </c>
      <c r="F137" s="97" t="e">
        <f ca="true">+IF(AND(ISNUMBER(OFFSET('Water Data'!$D$9,0,10*ROW('Water Data'!D131))),'Data Summary'!BU137="Yes"),OFFSET('Water Data'!$D$9,0,10*ROW('Water Data'!D131)),NA())</f>
        <v>#N/A</v>
      </c>
      <c r="G137" s="97" t="e">
        <f ca="true">+IF(AND(ISNUMBER(OFFSET('Water Data'!$E$4,0,10*ROW('Water Data'!E131))),'Data Summary'!BV137="Yes"),100-OFFSET('Water Data'!$E$4,0,10*ROW('Water Data'!E131)),NA())</f>
        <v>#N/A</v>
      </c>
      <c r="H137" s="97" t="e">
        <f ca="true">+IF(AND(ISNUMBER(OFFSET('Water Data'!$E$6,0,10*ROW('Water Data'!E131))),'Data Summary'!BW137="Yes"),OFFSET('Water Data'!$E$6,0,10*ROW('Water Data'!E131)),NA())</f>
        <v>#N/A</v>
      </c>
      <c r="I137" s="97" t="e">
        <f ca="true">+IF(AND(ISNUMBER(OFFSET('Water Data'!$E$9,0,10*ROW('Water Data'!E131))),'Data Summary'!BX137="Yes"),OFFSET('Water Data'!$E$9,0,10*ROW('Water Data'!E131)),NA())</f>
        <v>#N/A</v>
      </c>
      <c r="J137" s="97" t="e">
        <f ca="true">+IF(AND(ISNUMBER(OFFSET('Water Data'!$F$4,0,10*ROW('Water Data'!F131))),'Data Summary'!BY137="Yes"),100-OFFSET('Water Data'!$F$4,0,10*ROW('Water Data'!F131)),NA())</f>
        <v>#N/A</v>
      </c>
      <c r="K137" s="97" t="e">
        <f ca="true">+IF(AND(ISNUMBER(OFFSET('Water Data'!$F$6,0,10*ROW('Water Data'!F131))),'Data Summary'!BZ137="Yes"),OFFSET('Water Data'!$F$6,0,10*ROW('Water Data'!F131)),NA())</f>
        <v>#N/A</v>
      </c>
      <c r="L137" s="97" t="e">
        <f ca="true">+IF(AND(ISNUMBER(OFFSET('Water Data'!$F$9,0,10*ROW('Water Data'!F131))),'Data Summary'!CA137="Yes"),OFFSET('Water Data'!$F$9,0,10*ROW('Water Data'!F131)),NA())</f>
        <v>#N/A</v>
      </c>
      <c r="M137" s="97" t="e">
        <f ca="true">+IF(AND(ISNUMBER(OFFSET('Water Data'!$G$4,0,10*ROW('Water Data'!G131))),'Data Summary'!CB137="Yes"),100-OFFSET('Water Data'!$G$4,0,10*ROW('Water Data'!G131)),NA())</f>
        <v>#N/A</v>
      </c>
      <c r="N137" s="97" t="e">
        <f ca="true">+IF(AND(ISNUMBER(OFFSET('Water Data'!$G$6,0,10*ROW('Water Data'!G131))),'Data Summary'!CC137="Yes"),OFFSET('Water Data'!$G$6,0,10*ROW('Water Data'!G131)),NA())</f>
        <v>#N/A</v>
      </c>
      <c r="O137" s="97" t="e">
        <f ca="true">+IF(AND(ISNUMBER(OFFSET('Water Data'!$G$9,0,10*ROW('Water Data'!G131))),'Data Summary'!CD137="Yes"),OFFSET('Water Data'!$G$9,0,10*ROW('Water Data'!G131)),NA())</f>
        <v>#N/A</v>
      </c>
      <c r="P137" s="97" t="e">
        <f ca="true">+IF(AND(ISNUMBER(OFFSET('Water Data'!$H$4,0,10*ROW('Water Data'!H131))),'Data Summary'!CE137="Yes"),100-OFFSET('Water Data'!$H$4,0,10*ROW('Water Data'!H131)),NA())</f>
        <v>#N/A</v>
      </c>
      <c r="Q137" s="97" t="e">
        <f ca="true">+IF(AND(ISNUMBER(OFFSET('Water Data'!$H$6,0,10*ROW('Water Data'!H131))),'Data Summary'!CF137="Yes"),OFFSET('Water Data'!$H$6,0,10*ROW('Water Data'!H131)),NA())</f>
        <v>#N/A</v>
      </c>
      <c r="R137" s="97" t="e">
        <f ca="true">+IF(AND(ISNUMBER(OFFSET('Water Data'!$H$9,0,10*ROW('Water Data'!H131))),'Data Summary'!CG137="Yes"),OFFSET('Water Data'!$H$9,0,10*ROW('Water Data'!H131)),NA())</f>
        <v>#N/A</v>
      </c>
      <c r="S137" s="97" t="e">
        <f ca="true">+IF(AND(ISNUMBER(OFFSET('Water Data'!$I$4,0,10*ROW('Water Data'!I131))),'Data Summary'!CH137="Yes"),100-OFFSET('Water Data'!$I$4,0,10*ROW('Water Data'!I131)),NA())</f>
        <v>#N/A</v>
      </c>
      <c r="T137" s="97" t="e">
        <f ca="true">+IF(AND(ISNUMBER(OFFSET('Water Data'!$I$6,0,10*ROW('Water Data'!I131))),'Data Summary'!CI137="Yes"),OFFSET('Water Data'!$I$6,0,10*ROW('Water Data'!I131)),NA())</f>
        <v>#N/A</v>
      </c>
      <c r="U137" s="97" t="e">
        <f ca="true">+IF(AND(ISNUMBER(OFFSET('Water Data'!$I$9,0,10*ROW('Water Data'!I131))),'Data Summary'!CJ137="Yes"),OFFSET('Water Data'!$I$9,0,10*ROW('Water Data'!I131)),NA())</f>
        <v>#N/A</v>
      </c>
      <c r="V137" s="98" t="e">
        <f ca="true">+IF(AND(ISNUMBER(OFFSET('Sanitation Data'!$D$4,0,10*ROW('Sanitation Data'!D131))),'Data Summary'!CK137="Yes"),100-OFFSET('Sanitation Data'!$D$4,0,10*ROW('Sanitation Data'!D131)),NA())</f>
        <v>#N/A</v>
      </c>
      <c r="W137" s="98" t="e">
        <f ca="true">+IF(AND(ISNUMBER(OFFSET('Sanitation Data'!$D$6,0,10*ROW('Sanitation Data'!D131))),'Data Summary'!CL137="Yes"),OFFSET('Sanitation Data'!$D$6,0,10*ROW('Sanitation Data'!D131)),NA())</f>
        <v>#N/A</v>
      </c>
      <c r="X137" s="98" t="e">
        <f ca="true">+IF(AND(ISNUMBER(OFFSET('Sanitation Data'!$D$10,0,10*ROW('Sanitation Data'!D131))),'Data Summary'!CM137="Yes"),OFFSET('Sanitation Data'!$D$10,0,10*ROW('Sanitation Data'!D131)),NA())</f>
        <v>#N/A</v>
      </c>
      <c r="Y137" s="98" t="e">
        <f ca="true">+IF(AND(ISNUMBER(OFFSET('Sanitation Data'!$D$11,0,10*ROW('Sanitation Data'!D131))),'Data Summary'!CN137="Yes"),OFFSET('Sanitation Data'!$D$11,0,10*ROW('Sanitation Data'!D131)),NA())</f>
        <v>#N/A</v>
      </c>
      <c r="Z137" s="98" t="e">
        <f ca="true">+IF(AND(ISNUMBER(OFFSET('Sanitation Data'!$D$12,0,10*ROW('Sanitation Data'!D131))),'Data Summary'!CO137="Yes"),OFFSET('Sanitation Data'!$D$12,0,10*ROW('Sanitation Data'!D131)),NA())</f>
        <v>#N/A</v>
      </c>
      <c r="AA137" s="98" t="e">
        <f ca="true">+IF(AND(ISNUMBER(OFFSET('Sanitation Data'!$E$4,0,10*ROW('Sanitation Data'!E131))),'Data Summary'!CP137="Yes"),100-OFFSET('Sanitation Data'!$E$4,0,10*ROW('Sanitation Data'!E131)),NA())</f>
        <v>#N/A</v>
      </c>
      <c r="AB137" s="98" t="e">
        <f ca="true">+IF(AND(ISNUMBER(OFFSET('Sanitation Data'!$E$6,0,10*ROW('Sanitation Data'!E131))),'Data Summary'!CQ137="Yes"),OFFSET('Sanitation Data'!$E$6,0,10*ROW('Sanitation Data'!E131)),NA())</f>
        <v>#N/A</v>
      </c>
      <c r="AC137" s="98" t="e">
        <f ca="true">+IF(AND(ISNUMBER(OFFSET('Sanitation Data'!$E$10,0,10*ROW('Sanitation Data'!E131))),'Data Summary'!CR137="Yes"),OFFSET('Sanitation Data'!$E$10,0,10*ROW('Sanitation Data'!E131)),NA())</f>
        <v>#N/A</v>
      </c>
      <c r="AD137" s="98" t="e">
        <f ca="true">+IF(AND(ISNUMBER(OFFSET('Sanitation Data'!$E$11,0,10*ROW('Sanitation Data'!E131))),'Data Summary'!CS137="Yes"),OFFSET('Sanitation Data'!$E$11,0,10*ROW('Sanitation Data'!E131)),NA())</f>
        <v>#N/A</v>
      </c>
      <c r="AE137" s="98" t="e">
        <f ca="true">+IF(AND(ISNUMBER(OFFSET('Sanitation Data'!$E$12,0,10*ROW('Sanitation Data'!E131))),'Data Summary'!CT137="Yes"),OFFSET('Sanitation Data'!$E$12,0,10*ROW('Sanitation Data'!E131)),NA())</f>
        <v>#N/A</v>
      </c>
      <c r="AF137" s="98" t="e">
        <f ca="true">+IF(AND(ISNUMBER(OFFSET('Sanitation Data'!$F$4,0,10*ROW('Sanitation Data'!F131))),'Data Summary'!CU137="Yes"),100-OFFSET('Sanitation Data'!$F$4,0,10*ROW('Sanitation Data'!F131)),NA())</f>
        <v>#N/A</v>
      </c>
      <c r="AG137" s="98" t="e">
        <f ca="true">+IF(AND(ISNUMBER(OFFSET('Sanitation Data'!$F$6,0,10*ROW('Sanitation Data'!F131))),'Data Summary'!CV137="Yes"),OFFSET('Sanitation Data'!$F$6,0,10*ROW('Sanitation Data'!F131)),NA())</f>
        <v>#N/A</v>
      </c>
      <c r="AH137" s="98" t="e">
        <f ca="true">+IF(AND(ISNUMBER(OFFSET('Sanitation Data'!$F$10,0,10*ROW('Sanitation Data'!F131))),'Data Summary'!CW137="Yes"),OFFSET('Sanitation Data'!$F$10,0,10*ROW('Sanitation Data'!F131)),NA())</f>
        <v>#N/A</v>
      </c>
      <c r="AI137" s="98" t="e">
        <f ca="true">+IF(AND(ISNUMBER(OFFSET('Sanitation Data'!$F$11,0,10*ROW('Sanitation Data'!F131))),'Data Summary'!CX137="Yes"),OFFSET('Sanitation Data'!$F$11,0,10*ROW('Sanitation Data'!F131)),NA())</f>
        <v>#N/A</v>
      </c>
      <c r="AJ137" s="98" t="e">
        <f ca="true">+IF(AND(ISNUMBER(OFFSET('Sanitation Data'!$F$12,0,10*ROW('Sanitation Data'!F131))),'Data Summary'!CY137="Yes"),OFFSET('Sanitation Data'!$F$12,0,10*ROW('Sanitation Data'!F131)),NA())</f>
        <v>#N/A</v>
      </c>
      <c r="AK137" s="98" t="e">
        <f ca="true">+IF(AND(ISNUMBER(OFFSET('Sanitation Data'!$G$4,0,10*ROW('Sanitation Data'!G131))),'Data Summary'!CZ137="Yes"),100-OFFSET('Sanitation Data'!$G$4,0,10*ROW('Sanitation Data'!G131)),NA())</f>
        <v>#N/A</v>
      </c>
      <c r="AL137" s="98" t="e">
        <f ca="true">+IF(AND(ISNUMBER(OFFSET('Sanitation Data'!$G$6,0,10*ROW('Sanitation Data'!G131))),'Data Summary'!DA137="Yes"),OFFSET('Sanitation Data'!$G$6,0,10*ROW('Sanitation Data'!G131)),NA())</f>
        <v>#N/A</v>
      </c>
      <c r="AM137" s="98" t="e">
        <f ca="true">+IF(AND(ISNUMBER(OFFSET('Sanitation Data'!$G$10,0,10*ROW('Sanitation Data'!G131))),'Data Summary'!DB137="Yes"),OFFSET('Sanitation Data'!$G$10,0,10*ROW('Sanitation Data'!G131)),NA())</f>
        <v>#N/A</v>
      </c>
      <c r="AN137" s="98" t="e">
        <f ca="true">+IF(AND(ISNUMBER(OFFSET('Sanitation Data'!$G$11,0,10*ROW('Sanitation Data'!G131))),'Data Summary'!DC137="Yes"),OFFSET('Sanitation Data'!$G$11,0,10*ROW('Sanitation Data'!G131)),NA())</f>
        <v>#N/A</v>
      </c>
      <c r="AO137" s="98" t="e">
        <f ca="true">+IF(AND(ISNUMBER(OFFSET('Sanitation Data'!$G$12,0,10*ROW('Sanitation Data'!G131))),'Data Summary'!DD137="Yes"),OFFSET('Sanitation Data'!$G$12,0,10*ROW('Sanitation Data'!G131)),NA())</f>
        <v>#N/A</v>
      </c>
      <c r="AP137" s="98" t="e">
        <f ca="true">+IF(AND(ISNUMBER(OFFSET('Sanitation Data'!$H$4,0,10*ROW('Sanitation Data'!H131))),'Data Summary'!DE137="Yes"),100-OFFSET('Sanitation Data'!$H$4,0,10*ROW('Sanitation Data'!H131)),NA())</f>
        <v>#N/A</v>
      </c>
      <c r="AQ137" s="98" t="e">
        <f ca="true">+IF(AND(ISNUMBER(OFFSET('Sanitation Data'!$H$6,0,10*ROW('Sanitation Data'!H131))),'Data Summary'!DF137="Yes"),OFFSET('Sanitation Data'!$H$6,0,10*ROW('Sanitation Data'!H131)),NA())</f>
        <v>#N/A</v>
      </c>
      <c r="AR137" s="98" t="e">
        <f ca="true">+IF(AND(ISNUMBER(OFFSET('Sanitation Data'!$H$10,0,10*ROW('Sanitation Data'!H131))),'Data Summary'!DG137="Yes"),OFFSET('Sanitation Data'!$H$10,0,10*ROW('Sanitation Data'!H131)),NA())</f>
        <v>#N/A</v>
      </c>
      <c r="AS137" s="98" t="e">
        <f ca="true">+IF(AND(ISNUMBER(OFFSET('Sanitation Data'!$H$11,0,10*ROW('Sanitation Data'!H131))),'Data Summary'!DH137="Yes"),OFFSET('Sanitation Data'!$H$11,0,10*ROW('Sanitation Data'!H131)),NA())</f>
        <v>#N/A</v>
      </c>
      <c r="AT137" s="98" t="e">
        <f ca="true">+IF(AND(ISNUMBER(OFFSET('Sanitation Data'!$H$12,0,10*ROW('Sanitation Data'!H131))),'Data Summary'!DI137="Yes"),OFFSET('Sanitation Data'!$H$12,0,10*ROW('Sanitation Data'!H131)),NA())</f>
        <v>#N/A</v>
      </c>
      <c r="AU137" s="98" t="e">
        <f ca="true">+IF(AND(ISNUMBER(OFFSET('Sanitation Data'!$I$4,0,10*ROW('Sanitation Data'!I131))),'Data Summary'!DJ137="Yes"),100-OFFSET('Sanitation Data'!$I$4,0,10*ROW('Sanitation Data'!I131)),NA())</f>
        <v>#N/A</v>
      </c>
      <c r="AV137" s="98" t="e">
        <f ca="true">+IF(AND(ISNUMBER(OFFSET('Sanitation Data'!$I$6,0,10*ROW('Sanitation Data'!I131))),'Data Summary'!DK137="Yes"),OFFSET('Sanitation Data'!$I$6,0,10*ROW('Sanitation Data'!I131)),NA())</f>
        <v>#N/A</v>
      </c>
      <c r="AW137" s="98" t="e">
        <f ca="true">+IF(AND(ISNUMBER(OFFSET('Sanitation Data'!$I$10,0,10*ROW('Sanitation Data'!I131))),'Data Summary'!DL137="Yes"),OFFSET('Sanitation Data'!$I$10,0,10*ROW('Sanitation Data'!I131)),NA())</f>
        <v>#N/A</v>
      </c>
      <c r="AX137" s="98" t="e">
        <f ca="true">+IF(AND(ISNUMBER(OFFSET('Sanitation Data'!$I$11,0,10*ROW('Sanitation Data'!I131))),'Data Summary'!DM137="Yes"),OFFSET('Sanitation Data'!$I$11,0,10*ROW('Sanitation Data'!I131)),NA())</f>
        <v>#N/A</v>
      </c>
      <c r="AY137" s="98" t="e">
        <f ca="true">+IF(AND(ISNUMBER(OFFSET('Sanitation Data'!$I$12,0,10*ROW('Sanitation Data'!I131))),'Data Summary'!DN137="Yes"),OFFSET('Sanitation Data'!$I$12,0,10*ROW('Sanitation Data'!I131)),NA())</f>
        <v>#N/A</v>
      </c>
      <c r="AZ137" s="99" t="e">
        <f ca="true">+IF(AND(ISNUMBER(OFFSET('Hygiene Data'!$D$5,0,10*ROW('Hygiene Data'!D131))),'Data Summary'!DO137="Yes"),OFFSET('Hygiene Data'!$D$5,0,10*ROW('Hygiene Data'!D131)),NA())</f>
        <v>#N/A</v>
      </c>
      <c r="BA137" s="99" t="e">
        <f ca="true">+IF(AND(ISNUMBER(OFFSET('Hygiene Data'!$D$7,0,10*ROW('Hygiene Data'!D131))),'Data Summary'!DP137="Yes"),OFFSET('Hygiene Data'!$D$7,0,10*ROW('Hygiene Data'!D131)),NA())</f>
        <v>#N/A</v>
      </c>
      <c r="BB137" s="99" t="e">
        <f ca="true">+IF(AND(ISNUMBER(OFFSET('Hygiene Data'!$D$9,0,10*ROW('Hygiene Data'!D131))),'Data Summary'!DQ137="Yes"),OFFSET('Hygiene Data'!$D$9,0,10*ROW('Hygiene Data'!D131)),NA())</f>
        <v>#N/A</v>
      </c>
      <c r="BC137" s="99" t="e">
        <f ca="true">+IF(AND(ISNUMBER(OFFSET('Hygiene Data'!$E$5,0,10*ROW('Hygiene Data'!E131))),'Data Summary'!DR137="Yes"),OFFSET('Hygiene Data'!$E$5,0,10*ROW('Hygiene Data'!E131)),NA())</f>
        <v>#N/A</v>
      </c>
      <c r="BD137" s="99" t="e">
        <f ca="true">+IF(AND(ISNUMBER(OFFSET('Hygiene Data'!$E$7,0,10*ROW('Hygiene Data'!E131))),'Data Summary'!DS137="Yes"),OFFSET('Hygiene Data'!$E$7,0,10*ROW('Hygiene Data'!E131)),NA())</f>
        <v>#N/A</v>
      </c>
      <c r="BE137" s="99" t="e">
        <f ca="true">+IF(AND(ISNUMBER(OFFSET('Hygiene Data'!$E$9,0,10*ROW('Hygiene Data'!E131))),'Data Summary'!DT137="Yes"),OFFSET('Hygiene Data'!$E$9,0,10*ROW('Hygiene Data'!E131)),NA())</f>
        <v>#N/A</v>
      </c>
      <c r="BF137" s="99" t="e">
        <f ca="true">+IF(AND(ISNUMBER(OFFSET('Hygiene Data'!$F$5,0,10*ROW('Hygiene Data'!F131))),'Data Summary'!DU137="Yes"),OFFSET('Hygiene Data'!$F$5,0,10*ROW('Hygiene Data'!F131)),NA())</f>
        <v>#N/A</v>
      </c>
      <c r="BG137" s="99" t="e">
        <f ca="true">+IF(AND(ISNUMBER(OFFSET('Hygiene Data'!$F$7,0,10*ROW('Hygiene Data'!F131))),'Data Summary'!DV137="Yes"),OFFSET('Hygiene Data'!$F$7,0,10*ROW('Hygiene Data'!F131)),NA())</f>
        <v>#N/A</v>
      </c>
      <c r="BH137" s="99" t="e">
        <f ca="true">+IF(AND(ISNUMBER(OFFSET('Hygiene Data'!$F$9,0,10*ROW('Hygiene Data'!F131))),'Data Summary'!DW137="Yes"),OFFSET('Hygiene Data'!$F$9,0,10*ROW('Hygiene Data'!F131)),NA())</f>
        <v>#N/A</v>
      </c>
      <c r="BI137" s="99" t="e">
        <f ca="true">+IF(AND(ISNUMBER(OFFSET('Hygiene Data'!$G$5,0,10*ROW('Hygiene Data'!G131))),'Data Summary'!DX137="Yes"),OFFSET('Hygiene Data'!$G$5,0,10*ROW('Hygiene Data'!G131)),NA())</f>
        <v>#N/A</v>
      </c>
      <c r="BJ137" s="99" t="e">
        <f ca="true">+IF(AND(ISNUMBER(OFFSET('Hygiene Data'!$G$7,0,10*ROW('Hygiene Data'!G131))),'Data Summary'!DY137="Yes"),OFFSET('Hygiene Data'!$G$7,0,10*ROW('Hygiene Data'!G131)),NA())</f>
        <v>#N/A</v>
      </c>
      <c r="BK137" s="99" t="e">
        <f ca="true">+IF(AND(ISNUMBER(OFFSET('Hygiene Data'!$G$9,0,10*ROW('Hygiene Data'!G131))),'Data Summary'!DZ137="Yes"),OFFSET('Hygiene Data'!$G$9,0,10*ROW('Hygiene Data'!G131)),NA())</f>
        <v>#N/A</v>
      </c>
      <c r="BL137" s="99" t="e">
        <f ca="true">+IF(AND(ISNUMBER(OFFSET('Hygiene Data'!$H$5,0,10*ROW('Hygiene Data'!H131))),'Data Summary'!EA137="Yes"),OFFSET('Hygiene Data'!$H$5,0,10*ROW('Hygiene Data'!H131)),NA())</f>
        <v>#N/A</v>
      </c>
      <c r="BM137" s="99" t="e">
        <f ca="true">+IF(AND(ISNUMBER(OFFSET('Hygiene Data'!$H$7,0,10*ROW('Hygiene Data'!H131))),'Data Summary'!EB137="Yes"),OFFSET('Hygiene Data'!$H$7,0,10*ROW('Hygiene Data'!H131)),NA())</f>
        <v>#N/A</v>
      </c>
      <c r="BN137" s="99" t="e">
        <f ca="true">+IF(AND(ISNUMBER(OFFSET('Hygiene Data'!$H$9,0,10*ROW('Hygiene Data'!H131))),'Data Summary'!EC137="Yes"),OFFSET('Hygiene Data'!$H$9,0,10*ROW('Hygiene Data'!H131)),NA())</f>
        <v>#N/A</v>
      </c>
      <c r="BO137" s="99" t="e">
        <f ca="true">+IF(AND(ISNUMBER(OFFSET('Hygiene Data'!$I$5,0,10*ROW('Hygiene Data'!I131))),'Data Summary'!ED137="Yes"),OFFSET('Hygiene Data'!$I$5,0,10*ROW('Hygiene Data'!I131)),NA())</f>
        <v>#N/A</v>
      </c>
      <c r="BP137" s="99" t="e">
        <f ca="true">+IF(AND(ISNUMBER(OFFSET('Hygiene Data'!$I$7,0,10*ROW('Hygiene Data'!I131))),'Data Summary'!EE137="Yes"),OFFSET('Hygiene Data'!$I$7,0,10*ROW('Hygiene Data'!I131)),NA())</f>
        <v>#N/A</v>
      </c>
      <c r="BQ137" s="99" t="e">
        <f ca="true">+IF(AND(ISNUMBER(OFFSET('Hygiene Data'!$I$9,0,10*ROW('Hygiene Data'!I131))),'Data Summary'!EF137="Yes"),OFFSET('Hygiene Data'!$I$9,0,10*ROW('Hygiene Data'!I131)),NA())</f>
        <v>#N/A</v>
      </c>
    </row>
    <row xmlns:x14ac="http://schemas.microsoft.com/office/spreadsheetml/2009/9/ac" r="138" x14ac:dyDescent="0.2">
      <c r="A138" s="363" t="e">
        <f ca="true">+RIGHT('Data Summary'!A138,LEN('Data Summary'!A138)-9)</f>
        <v>#VALUE!</v>
      </c>
      <c r="B138" s="38" t="str">
        <f ca="true">+IF(ISTEXT('Data Summary'!B138),'Data Summary'!B138,"")</f>
        <v/>
      </c>
      <c r="C138" s="361" t="e">
        <f ca="true">+VALUE('Data Summary'!C138)</f>
        <v>#VALUE!</v>
      </c>
      <c r="D138" s="97" t="e">
        <f ca="true">+IF(AND(ISNUMBER(OFFSET('Water Data'!$D$4,0,10*ROW('Water Data'!D132))),'Data Summary'!BS138="Yes"),100-OFFSET('Water Data'!$D$4,0,10*ROW('Water Data'!D132)),NA())</f>
        <v>#N/A</v>
      </c>
      <c r="E138" s="97" t="e">
        <f ca="true">+IF(AND(ISNUMBER(OFFSET('Water Data'!$D$6,0,10*ROW('Water Data'!D132))),'Data Summary'!BT138="Yes"),OFFSET('Water Data'!$D$6,0,10*ROW('Water Data'!D132)),NA())</f>
        <v>#N/A</v>
      </c>
      <c r="F138" s="97" t="e">
        <f ca="true">+IF(AND(ISNUMBER(OFFSET('Water Data'!$D$9,0,10*ROW('Water Data'!D132))),'Data Summary'!BU138="Yes"),OFFSET('Water Data'!$D$9,0,10*ROW('Water Data'!D132)),NA())</f>
        <v>#N/A</v>
      </c>
      <c r="G138" s="97" t="e">
        <f ca="true">+IF(AND(ISNUMBER(OFFSET('Water Data'!$E$4,0,10*ROW('Water Data'!E132))),'Data Summary'!BV138="Yes"),100-OFFSET('Water Data'!$E$4,0,10*ROW('Water Data'!E132)),NA())</f>
        <v>#N/A</v>
      </c>
      <c r="H138" s="97" t="e">
        <f ca="true">+IF(AND(ISNUMBER(OFFSET('Water Data'!$E$6,0,10*ROW('Water Data'!E132))),'Data Summary'!BW138="Yes"),OFFSET('Water Data'!$E$6,0,10*ROW('Water Data'!E132)),NA())</f>
        <v>#N/A</v>
      </c>
      <c r="I138" s="97" t="e">
        <f ca="true">+IF(AND(ISNUMBER(OFFSET('Water Data'!$E$9,0,10*ROW('Water Data'!E132))),'Data Summary'!BX138="Yes"),OFFSET('Water Data'!$E$9,0,10*ROW('Water Data'!E132)),NA())</f>
        <v>#N/A</v>
      </c>
      <c r="J138" s="97" t="e">
        <f ca="true">+IF(AND(ISNUMBER(OFFSET('Water Data'!$F$4,0,10*ROW('Water Data'!F132))),'Data Summary'!BY138="Yes"),100-OFFSET('Water Data'!$F$4,0,10*ROW('Water Data'!F132)),NA())</f>
        <v>#N/A</v>
      </c>
      <c r="K138" s="97" t="e">
        <f ca="true">+IF(AND(ISNUMBER(OFFSET('Water Data'!$F$6,0,10*ROW('Water Data'!F132))),'Data Summary'!BZ138="Yes"),OFFSET('Water Data'!$F$6,0,10*ROW('Water Data'!F132)),NA())</f>
        <v>#N/A</v>
      </c>
      <c r="L138" s="97" t="e">
        <f ca="true">+IF(AND(ISNUMBER(OFFSET('Water Data'!$F$9,0,10*ROW('Water Data'!F132))),'Data Summary'!CA138="Yes"),OFFSET('Water Data'!$F$9,0,10*ROW('Water Data'!F132)),NA())</f>
        <v>#N/A</v>
      </c>
      <c r="M138" s="97" t="e">
        <f ca="true">+IF(AND(ISNUMBER(OFFSET('Water Data'!$G$4,0,10*ROW('Water Data'!G132))),'Data Summary'!CB138="Yes"),100-OFFSET('Water Data'!$G$4,0,10*ROW('Water Data'!G132)),NA())</f>
        <v>#N/A</v>
      </c>
      <c r="N138" s="97" t="e">
        <f ca="true">+IF(AND(ISNUMBER(OFFSET('Water Data'!$G$6,0,10*ROW('Water Data'!G132))),'Data Summary'!CC138="Yes"),OFFSET('Water Data'!$G$6,0,10*ROW('Water Data'!G132)),NA())</f>
        <v>#N/A</v>
      </c>
      <c r="O138" s="97" t="e">
        <f ca="true">+IF(AND(ISNUMBER(OFFSET('Water Data'!$G$9,0,10*ROW('Water Data'!G132))),'Data Summary'!CD138="Yes"),OFFSET('Water Data'!$G$9,0,10*ROW('Water Data'!G132)),NA())</f>
        <v>#N/A</v>
      </c>
      <c r="P138" s="97" t="e">
        <f ca="true">+IF(AND(ISNUMBER(OFFSET('Water Data'!$H$4,0,10*ROW('Water Data'!H132))),'Data Summary'!CE138="Yes"),100-OFFSET('Water Data'!$H$4,0,10*ROW('Water Data'!H132)),NA())</f>
        <v>#N/A</v>
      </c>
      <c r="Q138" s="97" t="e">
        <f ca="true">+IF(AND(ISNUMBER(OFFSET('Water Data'!$H$6,0,10*ROW('Water Data'!H132))),'Data Summary'!CF138="Yes"),OFFSET('Water Data'!$H$6,0,10*ROW('Water Data'!H132)),NA())</f>
        <v>#N/A</v>
      </c>
      <c r="R138" s="97" t="e">
        <f ca="true">+IF(AND(ISNUMBER(OFFSET('Water Data'!$H$9,0,10*ROW('Water Data'!H132))),'Data Summary'!CG138="Yes"),OFFSET('Water Data'!$H$9,0,10*ROW('Water Data'!H132)),NA())</f>
        <v>#N/A</v>
      </c>
      <c r="S138" s="97" t="e">
        <f ca="true">+IF(AND(ISNUMBER(OFFSET('Water Data'!$I$4,0,10*ROW('Water Data'!I132))),'Data Summary'!CH138="Yes"),100-OFFSET('Water Data'!$I$4,0,10*ROW('Water Data'!I132)),NA())</f>
        <v>#N/A</v>
      </c>
      <c r="T138" s="97" t="e">
        <f ca="true">+IF(AND(ISNUMBER(OFFSET('Water Data'!$I$6,0,10*ROW('Water Data'!I132))),'Data Summary'!CI138="Yes"),OFFSET('Water Data'!$I$6,0,10*ROW('Water Data'!I132)),NA())</f>
        <v>#N/A</v>
      </c>
      <c r="U138" s="97" t="e">
        <f ca="true">+IF(AND(ISNUMBER(OFFSET('Water Data'!$I$9,0,10*ROW('Water Data'!I132))),'Data Summary'!CJ138="Yes"),OFFSET('Water Data'!$I$9,0,10*ROW('Water Data'!I132)),NA())</f>
        <v>#N/A</v>
      </c>
      <c r="V138" s="98" t="e">
        <f ca="true">+IF(AND(ISNUMBER(OFFSET('Sanitation Data'!$D$4,0,10*ROW('Sanitation Data'!D132))),'Data Summary'!CK138="Yes"),100-OFFSET('Sanitation Data'!$D$4,0,10*ROW('Sanitation Data'!D132)),NA())</f>
        <v>#N/A</v>
      </c>
      <c r="W138" s="98" t="e">
        <f ca="true">+IF(AND(ISNUMBER(OFFSET('Sanitation Data'!$D$6,0,10*ROW('Sanitation Data'!D132))),'Data Summary'!CL138="Yes"),OFFSET('Sanitation Data'!$D$6,0,10*ROW('Sanitation Data'!D132)),NA())</f>
        <v>#N/A</v>
      </c>
      <c r="X138" s="98" t="e">
        <f ca="true">+IF(AND(ISNUMBER(OFFSET('Sanitation Data'!$D$10,0,10*ROW('Sanitation Data'!D132))),'Data Summary'!CM138="Yes"),OFFSET('Sanitation Data'!$D$10,0,10*ROW('Sanitation Data'!D132)),NA())</f>
        <v>#N/A</v>
      </c>
      <c r="Y138" s="98" t="e">
        <f ca="true">+IF(AND(ISNUMBER(OFFSET('Sanitation Data'!$D$11,0,10*ROW('Sanitation Data'!D132))),'Data Summary'!CN138="Yes"),OFFSET('Sanitation Data'!$D$11,0,10*ROW('Sanitation Data'!D132)),NA())</f>
        <v>#N/A</v>
      </c>
      <c r="Z138" s="98" t="e">
        <f ca="true">+IF(AND(ISNUMBER(OFFSET('Sanitation Data'!$D$12,0,10*ROW('Sanitation Data'!D132))),'Data Summary'!CO138="Yes"),OFFSET('Sanitation Data'!$D$12,0,10*ROW('Sanitation Data'!D132)),NA())</f>
        <v>#N/A</v>
      </c>
      <c r="AA138" s="98" t="e">
        <f ca="true">+IF(AND(ISNUMBER(OFFSET('Sanitation Data'!$E$4,0,10*ROW('Sanitation Data'!E132))),'Data Summary'!CP138="Yes"),100-OFFSET('Sanitation Data'!$E$4,0,10*ROW('Sanitation Data'!E132)),NA())</f>
        <v>#N/A</v>
      </c>
      <c r="AB138" s="98" t="e">
        <f ca="true">+IF(AND(ISNUMBER(OFFSET('Sanitation Data'!$E$6,0,10*ROW('Sanitation Data'!E132))),'Data Summary'!CQ138="Yes"),OFFSET('Sanitation Data'!$E$6,0,10*ROW('Sanitation Data'!E132)),NA())</f>
        <v>#N/A</v>
      </c>
      <c r="AC138" s="98" t="e">
        <f ca="true">+IF(AND(ISNUMBER(OFFSET('Sanitation Data'!$E$10,0,10*ROW('Sanitation Data'!E132))),'Data Summary'!CR138="Yes"),OFFSET('Sanitation Data'!$E$10,0,10*ROW('Sanitation Data'!E132)),NA())</f>
        <v>#N/A</v>
      </c>
      <c r="AD138" s="98" t="e">
        <f ca="true">+IF(AND(ISNUMBER(OFFSET('Sanitation Data'!$E$11,0,10*ROW('Sanitation Data'!E132))),'Data Summary'!CS138="Yes"),OFFSET('Sanitation Data'!$E$11,0,10*ROW('Sanitation Data'!E132)),NA())</f>
        <v>#N/A</v>
      </c>
      <c r="AE138" s="98" t="e">
        <f ca="true">+IF(AND(ISNUMBER(OFFSET('Sanitation Data'!$E$12,0,10*ROW('Sanitation Data'!E132))),'Data Summary'!CT138="Yes"),OFFSET('Sanitation Data'!$E$12,0,10*ROW('Sanitation Data'!E132)),NA())</f>
        <v>#N/A</v>
      </c>
      <c r="AF138" s="98" t="e">
        <f ca="true">+IF(AND(ISNUMBER(OFFSET('Sanitation Data'!$F$4,0,10*ROW('Sanitation Data'!F132))),'Data Summary'!CU138="Yes"),100-OFFSET('Sanitation Data'!$F$4,0,10*ROW('Sanitation Data'!F132)),NA())</f>
        <v>#N/A</v>
      </c>
      <c r="AG138" s="98" t="e">
        <f ca="true">+IF(AND(ISNUMBER(OFFSET('Sanitation Data'!$F$6,0,10*ROW('Sanitation Data'!F132))),'Data Summary'!CV138="Yes"),OFFSET('Sanitation Data'!$F$6,0,10*ROW('Sanitation Data'!F132)),NA())</f>
        <v>#N/A</v>
      </c>
      <c r="AH138" s="98" t="e">
        <f ca="true">+IF(AND(ISNUMBER(OFFSET('Sanitation Data'!$F$10,0,10*ROW('Sanitation Data'!F132))),'Data Summary'!CW138="Yes"),OFFSET('Sanitation Data'!$F$10,0,10*ROW('Sanitation Data'!F132)),NA())</f>
        <v>#N/A</v>
      </c>
      <c r="AI138" s="98" t="e">
        <f ca="true">+IF(AND(ISNUMBER(OFFSET('Sanitation Data'!$F$11,0,10*ROW('Sanitation Data'!F132))),'Data Summary'!CX138="Yes"),OFFSET('Sanitation Data'!$F$11,0,10*ROW('Sanitation Data'!F132)),NA())</f>
        <v>#N/A</v>
      </c>
      <c r="AJ138" s="98" t="e">
        <f ca="true">+IF(AND(ISNUMBER(OFFSET('Sanitation Data'!$F$12,0,10*ROW('Sanitation Data'!F132))),'Data Summary'!CY138="Yes"),OFFSET('Sanitation Data'!$F$12,0,10*ROW('Sanitation Data'!F132)),NA())</f>
        <v>#N/A</v>
      </c>
      <c r="AK138" s="98" t="e">
        <f ca="true">+IF(AND(ISNUMBER(OFFSET('Sanitation Data'!$G$4,0,10*ROW('Sanitation Data'!G132))),'Data Summary'!CZ138="Yes"),100-OFFSET('Sanitation Data'!$G$4,0,10*ROW('Sanitation Data'!G132)),NA())</f>
        <v>#N/A</v>
      </c>
      <c r="AL138" s="98" t="e">
        <f ca="true">+IF(AND(ISNUMBER(OFFSET('Sanitation Data'!$G$6,0,10*ROW('Sanitation Data'!G132))),'Data Summary'!DA138="Yes"),OFFSET('Sanitation Data'!$G$6,0,10*ROW('Sanitation Data'!G132)),NA())</f>
        <v>#N/A</v>
      </c>
      <c r="AM138" s="98" t="e">
        <f ca="true">+IF(AND(ISNUMBER(OFFSET('Sanitation Data'!$G$10,0,10*ROW('Sanitation Data'!G132))),'Data Summary'!DB138="Yes"),OFFSET('Sanitation Data'!$G$10,0,10*ROW('Sanitation Data'!G132)),NA())</f>
        <v>#N/A</v>
      </c>
      <c r="AN138" s="98" t="e">
        <f ca="true">+IF(AND(ISNUMBER(OFFSET('Sanitation Data'!$G$11,0,10*ROW('Sanitation Data'!G132))),'Data Summary'!DC138="Yes"),OFFSET('Sanitation Data'!$G$11,0,10*ROW('Sanitation Data'!G132)),NA())</f>
        <v>#N/A</v>
      </c>
      <c r="AO138" s="98" t="e">
        <f ca="true">+IF(AND(ISNUMBER(OFFSET('Sanitation Data'!$G$12,0,10*ROW('Sanitation Data'!G132))),'Data Summary'!DD138="Yes"),OFFSET('Sanitation Data'!$G$12,0,10*ROW('Sanitation Data'!G132)),NA())</f>
        <v>#N/A</v>
      </c>
      <c r="AP138" s="98" t="e">
        <f ca="true">+IF(AND(ISNUMBER(OFFSET('Sanitation Data'!$H$4,0,10*ROW('Sanitation Data'!H132))),'Data Summary'!DE138="Yes"),100-OFFSET('Sanitation Data'!$H$4,0,10*ROW('Sanitation Data'!H132)),NA())</f>
        <v>#N/A</v>
      </c>
      <c r="AQ138" s="98" t="e">
        <f ca="true">+IF(AND(ISNUMBER(OFFSET('Sanitation Data'!$H$6,0,10*ROW('Sanitation Data'!H132))),'Data Summary'!DF138="Yes"),OFFSET('Sanitation Data'!$H$6,0,10*ROW('Sanitation Data'!H132)),NA())</f>
        <v>#N/A</v>
      </c>
      <c r="AR138" s="98" t="e">
        <f ca="true">+IF(AND(ISNUMBER(OFFSET('Sanitation Data'!$H$10,0,10*ROW('Sanitation Data'!H132))),'Data Summary'!DG138="Yes"),OFFSET('Sanitation Data'!$H$10,0,10*ROW('Sanitation Data'!H132)),NA())</f>
        <v>#N/A</v>
      </c>
      <c r="AS138" s="98" t="e">
        <f ca="true">+IF(AND(ISNUMBER(OFFSET('Sanitation Data'!$H$11,0,10*ROW('Sanitation Data'!H132))),'Data Summary'!DH138="Yes"),OFFSET('Sanitation Data'!$H$11,0,10*ROW('Sanitation Data'!H132)),NA())</f>
        <v>#N/A</v>
      </c>
      <c r="AT138" s="98" t="e">
        <f ca="true">+IF(AND(ISNUMBER(OFFSET('Sanitation Data'!$H$12,0,10*ROW('Sanitation Data'!H132))),'Data Summary'!DI138="Yes"),OFFSET('Sanitation Data'!$H$12,0,10*ROW('Sanitation Data'!H132)),NA())</f>
        <v>#N/A</v>
      </c>
      <c r="AU138" s="98" t="e">
        <f ca="true">+IF(AND(ISNUMBER(OFFSET('Sanitation Data'!$I$4,0,10*ROW('Sanitation Data'!I132))),'Data Summary'!DJ138="Yes"),100-OFFSET('Sanitation Data'!$I$4,0,10*ROW('Sanitation Data'!I132)),NA())</f>
        <v>#N/A</v>
      </c>
      <c r="AV138" s="98" t="e">
        <f ca="true">+IF(AND(ISNUMBER(OFFSET('Sanitation Data'!$I$6,0,10*ROW('Sanitation Data'!I132))),'Data Summary'!DK138="Yes"),OFFSET('Sanitation Data'!$I$6,0,10*ROW('Sanitation Data'!I132)),NA())</f>
        <v>#N/A</v>
      </c>
      <c r="AW138" s="98" t="e">
        <f ca="true">+IF(AND(ISNUMBER(OFFSET('Sanitation Data'!$I$10,0,10*ROW('Sanitation Data'!I132))),'Data Summary'!DL138="Yes"),OFFSET('Sanitation Data'!$I$10,0,10*ROW('Sanitation Data'!I132)),NA())</f>
        <v>#N/A</v>
      </c>
      <c r="AX138" s="98" t="e">
        <f ca="true">+IF(AND(ISNUMBER(OFFSET('Sanitation Data'!$I$11,0,10*ROW('Sanitation Data'!I132))),'Data Summary'!DM138="Yes"),OFFSET('Sanitation Data'!$I$11,0,10*ROW('Sanitation Data'!I132)),NA())</f>
        <v>#N/A</v>
      </c>
      <c r="AY138" s="98" t="e">
        <f ca="true">+IF(AND(ISNUMBER(OFFSET('Sanitation Data'!$I$12,0,10*ROW('Sanitation Data'!I132))),'Data Summary'!DN138="Yes"),OFFSET('Sanitation Data'!$I$12,0,10*ROW('Sanitation Data'!I132)),NA())</f>
        <v>#N/A</v>
      </c>
      <c r="AZ138" s="99" t="e">
        <f ca="true">+IF(AND(ISNUMBER(OFFSET('Hygiene Data'!$D$5,0,10*ROW('Hygiene Data'!D132))),'Data Summary'!DO138="Yes"),OFFSET('Hygiene Data'!$D$5,0,10*ROW('Hygiene Data'!D132)),NA())</f>
        <v>#N/A</v>
      </c>
      <c r="BA138" s="99" t="e">
        <f ca="true">+IF(AND(ISNUMBER(OFFSET('Hygiene Data'!$D$7,0,10*ROW('Hygiene Data'!D132))),'Data Summary'!DP138="Yes"),OFFSET('Hygiene Data'!$D$7,0,10*ROW('Hygiene Data'!D132)),NA())</f>
        <v>#N/A</v>
      </c>
      <c r="BB138" s="99" t="e">
        <f ca="true">+IF(AND(ISNUMBER(OFFSET('Hygiene Data'!$D$9,0,10*ROW('Hygiene Data'!D132))),'Data Summary'!DQ138="Yes"),OFFSET('Hygiene Data'!$D$9,0,10*ROW('Hygiene Data'!D132)),NA())</f>
        <v>#N/A</v>
      </c>
      <c r="BC138" s="99" t="e">
        <f ca="true">+IF(AND(ISNUMBER(OFFSET('Hygiene Data'!$E$5,0,10*ROW('Hygiene Data'!E132))),'Data Summary'!DR138="Yes"),OFFSET('Hygiene Data'!$E$5,0,10*ROW('Hygiene Data'!E132)),NA())</f>
        <v>#N/A</v>
      </c>
      <c r="BD138" s="99" t="e">
        <f ca="true">+IF(AND(ISNUMBER(OFFSET('Hygiene Data'!$E$7,0,10*ROW('Hygiene Data'!E132))),'Data Summary'!DS138="Yes"),OFFSET('Hygiene Data'!$E$7,0,10*ROW('Hygiene Data'!E132)),NA())</f>
        <v>#N/A</v>
      </c>
      <c r="BE138" s="99" t="e">
        <f ca="true">+IF(AND(ISNUMBER(OFFSET('Hygiene Data'!$E$9,0,10*ROW('Hygiene Data'!E132))),'Data Summary'!DT138="Yes"),OFFSET('Hygiene Data'!$E$9,0,10*ROW('Hygiene Data'!E132)),NA())</f>
        <v>#N/A</v>
      </c>
      <c r="BF138" s="99" t="e">
        <f ca="true">+IF(AND(ISNUMBER(OFFSET('Hygiene Data'!$F$5,0,10*ROW('Hygiene Data'!F132))),'Data Summary'!DU138="Yes"),OFFSET('Hygiene Data'!$F$5,0,10*ROW('Hygiene Data'!F132)),NA())</f>
        <v>#N/A</v>
      </c>
      <c r="BG138" s="99" t="e">
        <f ca="true">+IF(AND(ISNUMBER(OFFSET('Hygiene Data'!$F$7,0,10*ROW('Hygiene Data'!F132))),'Data Summary'!DV138="Yes"),OFFSET('Hygiene Data'!$F$7,0,10*ROW('Hygiene Data'!F132)),NA())</f>
        <v>#N/A</v>
      </c>
      <c r="BH138" s="99" t="e">
        <f ca="true">+IF(AND(ISNUMBER(OFFSET('Hygiene Data'!$F$9,0,10*ROW('Hygiene Data'!F132))),'Data Summary'!DW138="Yes"),OFFSET('Hygiene Data'!$F$9,0,10*ROW('Hygiene Data'!F132)),NA())</f>
        <v>#N/A</v>
      </c>
      <c r="BI138" s="99" t="e">
        <f ca="true">+IF(AND(ISNUMBER(OFFSET('Hygiene Data'!$G$5,0,10*ROW('Hygiene Data'!G132))),'Data Summary'!DX138="Yes"),OFFSET('Hygiene Data'!$G$5,0,10*ROW('Hygiene Data'!G132)),NA())</f>
        <v>#N/A</v>
      </c>
      <c r="BJ138" s="99" t="e">
        <f ca="true">+IF(AND(ISNUMBER(OFFSET('Hygiene Data'!$G$7,0,10*ROW('Hygiene Data'!G132))),'Data Summary'!DY138="Yes"),OFFSET('Hygiene Data'!$G$7,0,10*ROW('Hygiene Data'!G132)),NA())</f>
        <v>#N/A</v>
      </c>
      <c r="BK138" s="99" t="e">
        <f ca="true">+IF(AND(ISNUMBER(OFFSET('Hygiene Data'!$G$9,0,10*ROW('Hygiene Data'!G132))),'Data Summary'!DZ138="Yes"),OFFSET('Hygiene Data'!$G$9,0,10*ROW('Hygiene Data'!G132)),NA())</f>
        <v>#N/A</v>
      </c>
      <c r="BL138" s="99" t="e">
        <f ca="true">+IF(AND(ISNUMBER(OFFSET('Hygiene Data'!$H$5,0,10*ROW('Hygiene Data'!H132))),'Data Summary'!EA138="Yes"),OFFSET('Hygiene Data'!$H$5,0,10*ROW('Hygiene Data'!H132)),NA())</f>
        <v>#N/A</v>
      </c>
      <c r="BM138" s="99" t="e">
        <f ca="true">+IF(AND(ISNUMBER(OFFSET('Hygiene Data'!$H$7,0,10*ROW('Hygiene Data'!H132))),'Data Summary'!EB138="Yes"),OFFSET('Hygiene Data'!$H$7,0,10*ROW('Hygiene Data'!H132)),NA())</f>
        <v>#N/A</v>
      </c>
      <c r="BN138" s="99" t="e">
        <f ca="true">+IF(AND(ISNUMBER(OFFSET('Hygiene Data'!$H$9,0,10*ROW('Hygiene Data'!H132))),'Data Summary'!EC138="Yes"),OFFSET('Hygiene Data'!$H$9,0,10*ROW('Hygiene Data'!H132)),NA())</f>
        <v>#N/A</v>
      </c>
      <c r="BO138" s="99" t="e">
        <f ca="true">+IF(AND(ISNUMBER(OFFSET('Hygiene Data'!$I$5,0,10*ROW('Hygiene Data'!I132))),'Data Summary'!ED138="Yes"),OFFSET('Hygiene Data'!$I$5,0,10*ROW('Hygiene Data'!I132)),NA())</f>
        <v>#N/A</v>
      </c>
      <c r="BP138" s="99" t="e">
        <f ca="true">+IF(AND(ISNUMBER(OFFSET('Hygiene Data'!$I$7,0,10*ROW('Hygiene Data'!I132))),'Data Summary'!EE138="Yes"),OFFSET('Hygiene Data'!$I$7,0,10*ROW('Hygiene Data'!I132)),NA())</f>
        <v>#N/A</v>
      </c>
      <c r="BQ138" s="99" t="e">
        <f ca="true">+IF(AND(ISNUMBER(OFFSET('Hygiene Data'!$I$9,0,10*ROW('Hygiene Data'!I132))),'Data Summary'!EF138="Yes"),OFFSET('Hygiene Data'!$I$9,0,10*ROW('Hygiene Data'!I132)),NA())</f>
        <v>#N/A</v>
      </c>
    </row>
    <row xmlns:x14ac="http://schemas.microsoft.com/office/spreadsheetml/2009/9/ac" r="139" x14ac:dyDescent="0.2">
      <c r="A139" s="363" t="e">
        <f ca="true">+RIGHT('Data Summary'!A139,LEN('Data Summary'!A139)-9)</f>
        <v>#VALUE!</v>
      </c>
      <c r="B139" s="38" t="str">
        <f ca="true">+IF(ISTEXT('Data Summary'!B139),'Data Summary'!B139,"")</f>
        <v/>
      </c>
      <c r="C139" s="361" t="e">
        <f ca="true">+VALUE('Data Summary'!C139)</f>
        <v>#VALUE!</v>
      </c>
      <c r="D139" s="97" t="e">
        <f ca="true">+IF(AND(ISNUMBER(OFFSET('Water Data'!$D$4,0,10*ROW('Water Data'!D133))),'Data Summary'!BS139="Yes"),100-OFFSET('Water Data'!$D$4,0,10*ROW('Water Data'!D133)),NA())</f>
        <v>#N/A</v>
      </c>
      <c r="E139" s="97" t="e">
        <f ca="true">+IF(AND(ISNUMBER(OFFSET('Water Data'!$D$6,0,10*ROW('Water Data'!D133))),'Data Summary'!BT139="Yes"),OFFSET('Water Data'!$D$6,0,10*ROW('Water Data'!D133)),NA())</f>
        <v>#N/A</v>
      </c>
      <c r="F139" s="97" t="e">
        <f ca="true">+IF(AND(ISNUMBER(OFFSET('Water Data'!$D$9,0,10*ROW('Water Data'!D133))),'Data Summary'!BU139="Yes"),OFFSET('Water Data'!$D$9,0,10*ROW('Water Data'!D133)),NA())</f>
        <v>#N/A</v>
      </c>
      <c r="G139" s="97" t="e">
        <f ca="true">+IF(AND(ISNUMBER(OFFSET('Water Data'!$E$4,0,10*ROW('Water Data'!E133))),'Data Summary'!BV139="Yes"),100-OFFSET('Water Data'!$E$4,0,10*ROW('Water Data'!E133)),NA())</f>
        <v>#N/A</v>
      </c>
      <c r="H139" s="97" t="e">
        <f ca="true">+IF(AND(ISNUMBER(OFFSET('Water Data'!$E$6,0,10*ROW('Water Data'!E133))),'Data Summary'!BW139="Yes"),OFFSET('Water Data'!$E$6,0,10*ROW('Water Data'!E133)),NA())</f>
        <v>#N/A</v>
      </c>
      <c r="I139" s="97" t="e">
        <f ca="true">+IF(AND(ISNUMBER(OFFSET('Water Data'!$E$9,0,10*ROW('Water Data'!E133))),'Data Summary'!BX139="Yes"),OFFSET('Water Data'!$E$9,0,10*ROW('Water Data'!E133)),NA())</f>
        <v>#N/A</v>
      </c>
      <c r="J139" s="97" t="e">
        <f ca="true">+IF(AND(ISNUMBER(OFFSET('Water Data'!$F$4,0,10*ROW('Water Data'!F133))),'Data Summary'!BY139="Yes"),100-OFFSET('Water Data'!$F$4,0,10*ROW('Water Data'!F133)),NA())</f>
        <v>#N/A</v>
      </c>
      <c r="K139" s="97" t="e">
        <f ca="true">+IF(AND(ISNUMBER(OFFSET('Water Data'!$F$6,0,10*ROW('Water Data'!F133))),'Data Summary'!BZ139="Yes"),OFFSET('Water Data'!$F$6,0,10*ROW('Water Data'!F133)),NA())</f>
        <v>#N/A</v>
      </c>
      <c r="L139" s="97" t="e">
        <f ca="true">+IF(AND(ISNUMBER(OFFSET('Water Data'!$F$9,0,10*ROW('Water Data'!F133))),'Data Summary'!CA139="Yes"),OFFSET('Water Data'!$F$9,0,10*ROW('Water Data'!F133)),NA())</f>
        <v>#N/A</v>
      </c>
      <c r="M139" s="97" t="e">
        <f ca="true">+IF(AND(ISNUMBER(OFFSET('Water Data'!$G$4,0,10*ROW('Water Data'!G133))),'Data Summary'!CB139="Yes"),100-OFFSET('Water Data'!$G$4,0,10*ROW('Water Data'!G133)),NA())</f>
        <v>#N/A</v>
      </c>
      <c r="N139" s="97" t="e">
        <f ca="true">+IF(AND(ISNUMBER(OFFSET('Water Data'!$G$6,0,10*ROW('Water Data'!G133))),'Data Summary'!CC139="Yes"),OFFSET('Water Data'!$G$6,0,10*ROW('Water Data'!G133)),NA())</f>
        <v>#N/A</v>
      </c>
      <c r="O139" s="97" t="e">
        <f ca="true">+IF(AND(ISNUMBER(OFFSET('Water Data'!$G$9,0,10*ROW('Water Data'!G133))),'Data Summary'!CD139="Yes"),OFFSET('Water Data'!$G$9,0,10*ROW('Water Data'!G133)),NA())</f>
        <v>#N/A</v>
      </c>
      <c r="P139" s="97" t="e">
        <f ca="true">+IF(AND(ISNUMBER(OFFSET('Water Data'!$H$4,0,10*ROW('Water Data'!H133))),'Data Summary'!CE139="Yes"),100-OFFSET('Water Data'!$H$4,0,10*ROW('Water Data'!H133)),NA())</f>
        <v>#N/A</v>
      </c>
      <c r="Q139" s="97" t="e">
        <f ca="true">+IF(AND(ISNUMBER(OFFSET('Water Data'!$H$6,0,10*ROW('Water Data'!H133))),'Data Summary'!CF139="Yes"),OFFSET('Water Data'!$H$6,0,10*ROW('Water Data'!H133)),NA())</f>
        <v>#N/A</v>
      </c>
      <c r="R139" s="97" t="e">
        <f ca="true">+IF(AND(ISNUMBER(OFFSET('Water Data'!$H$9,0,10*ROW('Water Data'!H133))),'Data Summary'!CG139="Yes"),OFFSET('Water Data'!$H$9,0,10*ROW('Water Data'!H133)),NA())</f>
        <v>#N/A</v>
      </c>
      <c r="S139" s="97" t="e">
        <f ca="true">+IF(AND(ISNUMBER(OFFSET('Water Data'!$I$4,0,10*ROW('Water Data'!I133))),'Data Summary'!CH139="Yes"),100-OFFSET('Water Data'!$I$4,0,10*ROW('Water Data'!I133)),NA())</f>
        <v>#N/A</v>
      </c>
      <c r="T139" s="97" t="e">
        <f ca="true">+IF(AND(ISNUMBER(OFFSET('Water Data'!$I$6,0,10*ROW('Water Data'!I133))),'Data Summary'!CI139="Yes"),OFFSET('Water Data'!$I$6,0,10*ROW('Water Data'!I133)),NA())</f>
        <v>#N/A</v>
      </c>
      <c r="U139" s="97" t="e">
        <f ca="true">+IF(AND(ISNUMBER(OFFSET('Water Data'!$I$9,0,10*ROW('Water Data'!I133))),'Data Summary'!CJ139="Yes"),OFFSET('Water Data'!$I$9,0,10*ROW('Water Data'!I133)),NA())</f>
        <v>#N/A</v>
      </c>
      <c r="V139" s="98" t="e">
        <f ca="true">+IF(AND(ISNUMBER(OFFSET('Sanitation Data'!$D$4,0,10*ROW('Sanitation Data'!D133))),'Data Summary'!CK139="Yes"),100-OFFSET('Sanitation Data'!$D$4,0,10*ROW('Sanitation Data'!D133)),NA())</f>
        <v>#N/A</v>
      </c>
      <c r="W139" s="98" t="e">
        <f ca="true">+IF(AND(ISNUMBER(OFFSET('Sanitation Data'!$D$6,0,10*ROW('Sanitation Data'!D133))),'Data Summary'!CL139="Yes"),OFFSET('Sanitation Data'!$D$6,0,10*ROW('Sanitation Data'!D133)),NA())</f>
        <v>#N/A</v>
      </c>
      <c r="X139" s="98" t="e">
        <f ca="true">+IF(AND(ISNUMBER(OFFSET('Sanitation Data'!$D$10,0,10*ROW('Sanitation Data'!D133))),'Data Summary'!CM139="Yes"),OFFSET('Sanitation Data'!$D$10,0,10*ROW('Sanitation Data'!D133)),NA())</f>
        <v>#N/A</v>
      </c>
      <c r="Y139" s="98" t="e">
        <f ca="true">+IF(AND(ISNUMBER(OFFSET('Sanitation Data'!$D$11,0,10*ROW('Sanitation Data'!D133))),'Data Summary'!CN139="Yes"),OFFSET('Sanitation Data'!$D$11,0,10*ROW('Sanitation Data'!D133)),NA())</f>
        <v>#N/A</v>
      </c>
      <c r="Z139" s="98" t="e">
        <f ca="true">+IF(AND(ISNUMBER(OFFSET('Sanitation Data'!$D$12,0,10*ROW('Sanitation Data'!D133))),'Data Summary'!CO139="Yes"),OFFSET('Sanitation Data'!$D$12,0,10*ROW('Sanitation Data'!D133)),NA())</f>
        <v>#N/A</v>
      </c>
      <c r="AA139" s="98" t="e">
        <f ca="true">+IF(AND(ISNUMBER(OFFSET('Sanitation Data'!$E$4,0,10*ROW('Sanitation Data'!E133))),'Data Summary'!CP139="Yes"),100-OFFSET('Sanitation Data'!$E$4,0,10*ROW('Sanitation Data'!E133)),NA())</f>
        <v>#N/A</v>
      </c>
      <c r="AB139" s="98" t="e">
        <f ca="true">+IF(AND(ISNUMBER(OFFSET('Sanitation Data'!$E$6,0,10*ROW('Sanitation Data'!E133))),'Data Summary'!CQ139="Yes"),OFFSET('Sanitation Data'!$E$6,0,10*ROW('Sanitation Data'!E133)),NA())</f>
        <v>#N/A</v>
      </c>
      <c r="AC139" s="98" t="e">
        <f ca="true">+IF(AND(ISNUMBER(OFFSET('Sanitation Data'!$E$10,0,10*ROW('Sanitation Data'!E133))),'Data Summary'!CR139="Yes"),OFFSET('Sanitation Data'!$E$10,0,10*ROW('Sanitation Data'!E133)),NA())</f>
        <v>#N/A</v>
      </c>
      <c r="AD139" s="98" t="e">
        <f ca="true">+IF(AND(ISNUMBER(OFFSET('Sanitation Data'!$E$11,0,10*ROW('Sanitation Data'!E133))),'Data Summary'!CS139="Yes"),OFFSET('Sanitation Data'!$E$11,0,10*ROW('Sanitation Data'!E133)),NA())</f>
        <v>#N/A</v>
      </c>
      <c r="AE139" s="98" t="e">
        <f ca="true">+IF(AND(ISNUMBER(OFFSET('Sanitation Data'!$E$12,0,10*ROW('Sanitation Data'!E133))),'Data Summary'!CT139="Yes"),OFFSET('Sanitation Data'!$E$12,0,10*ROW('Sanitation Data'!E133)),NA())</f>
        <v>#N/A</v>
      </c>
      <c r="AF139" s="98" t="e">
        <f ca="true">+IF(AND(ISNUMBER(OFFSET('Sanitation Data'!$F$4,0,10*ROW('Sanitation Data'!F133))),'Data Summary'!CU139="Yes"),100-OFFSET('Sanitation Data'!$F$4,0,10*ROW('Sanitation Data'!F133)),NA())</f>
        <v>#N/A</v>
      </c>
      <c r="AG139" s="98" t="e">
        <f ca="true">+IF(AND(ISNUMBER(OFFSET('Sanitation Data'!$F$6,0,10*ROW('Sanitation Data'!F133))),'Data Summary'!CV139="Yes"),OFFSET('Sanitation Data'!$F$6,0,10*ROW('Sanitation Data'!F133)),NA())</f>
        <v>#N/A</v>
      </c>
      <c r="AH139" s="98" t="e">
        <f ca="true">+IF(AND(ISNUMBER(OFFSET('Sanitation Data'!$F$10,0,10*ROW('Sanitation Data'!F133))),'Data Summary'!CW139="Yes"),OFFSET('Sanitation Data'!$F$10,0,10*ROW('Sanitation Data'!F133)),NA())</f>
        <v>#N/A</v>
      </c>
      <c r="AI139" s="98" t="e">
        <f ca="true">+IF(AND(ISNUMBER(OFFSET('Sanitation Data'!$F$11,0,10*ROW('Sanitation Data'!F133))),'Data Summary'!CX139="Yes"),OFFSET('Sanitation Data'!$F$11,0,10*ROW('Sanitation Data'!F133)),NA())</f>
        <v>#N/A</v>
      </c>
      <c r="AJ139" s="98" t="e">
        <f ca="true">+IF(AND(ISNUMBER(OFFSET('Sanitation Data'!$F$12,0,10*ROW('Sanitation Data'!F133))),'Data Summary'!CY139="Yes"),OFFSET('Sanitation Data'!$F$12,0,10*ROW('Sanitation Data'!F133)),NA())</f>
        <v>#N/A</v>
      </c>
      <c r="AK139" s="98" t="e">
        <f ca="true">+IF(AND(ISNUMBER(OFFSET('Sanitation Data'!$G$4,0,10*ROW('Sanitation Data'!G133))),'Data Summary'!CZ139="Yes"),100-OFFSET('Sanitation Data'!$G$4,0,10*ROW('Sanitation Data'!G133)),NA())</f>
        <v>#N/A</v>
      </c>
      <c r="AL139" s="98" t="e">
        <f ca="true">+IF(AND(ISNUMBER(OFFSET('Sanitation Data'!$G$6,0,10*ROW('Sanitation Data'!G133))),'Data Summary'!DA139="Yes"),OFFSET('Sanitation Data'!$G$6,0,10*ROW('Sanitation Data'!G133)),NA())</f>
        <v>#N/A</v>
      </c>
      <c r="AM139" s="98" t="e">
        <f ca="true">+IF(AND(ISNUMBER(OFFSET('Sanitation Data'!$G$10,0,10*ROW('Sanitation Data'!G133))),'Data Summary'!DB139="Yes"),OFFSET('Sanitation Data'!$G$10,0,10*ROW('Sanitation Data'!G133)),NA())</f>
        <v>#N/A</v>
      </c>
      <c r="AN139" s="98" t="e">
        <f ca="true">+IF(AND(ISNUMBER(OFFSET('Sanitation Data'!$G$11,0,10*ROW('Sanitation Data'!G133))),'Data Summary'!DC139="Yes"),OFFSET('Sanitation Data'!$G$11,0,10*ROW('Sanitation Data'!G133)),NA())</f>
        <v>#N/A</v>
      </c>
      <c r="AO139" s="98" t="e">
        <f ca="true">+IF(AND(ISNUMBER(OFFSET('Sanitation Data'!$G$12,0,10*ROW('Sanitation Data'!G133))),'Data Summary'!DD139="Yes"),OFFSET('Sanitation Data'!$G$12,0,10*ROW('Sanitation Data'!G133)),NA())</f>
        <v>#N/A</v>
      </c>
      <c r="AP139" s="98" t="e">
        <f ca="true">+IF(AND(ISNUMBER(OFFSET('Sanitation Data'!$H$4,0,10*ROW('Sanitation Data'!H133))),'Data Summary'!DE139="Yes"),100-OFFSET('Sanitation Data'!$H$4,0,10*ROW('Sanitation Data'!H133)),NA())</f>
        <v>#N/A</v>
      </c>
      <c r="AQ139" s="98" t="e">
        <f ca="true">+IF(AND(ISNUMBER(OFFSET('Sanitation Data'!$H$6,0,10*ROW('Sanitation Data'!H133))),'Data Summary'!DF139="Yes"),OFFSET('Sanitation Data'!$H$6,0,10*ROW('Sanitation Data'!H133)),NA())</f>
        <v>#N/A</v>
      </c>
      <c r="AR139" s="98" t="e">
        <f ca="true">+IF(AND(ISNUMBER(OFFSET('Sanitation Data'!$H$10,0,10*ROW('Sanitation Data'!H133))),'Data Summary'!DG139="Yes"),OFFSET('Sanitation Data'!$H$10,0,10*ROW('Sanitation Data'!H133)),NA())</f>
        <v>#N/A</v>
      </c>
      <c r="AS139" s="98" t="e">
        <f ca="true">+IF(AND(ISNUMBER(OFFSET('Sanitation Data'!$H$11,0,10*ROW('Sanitation Data'!H133))),'Data Summary'!DH139="Yes"),OFFSET('Sanitation Data'!$H$11,0,10*ROW('Sanitation Data'!H133)),NA())</f>
        <v>#N/A</v>
      </c>
      <c r="AT139" s="98" t="e">
        <f ca="true">+IF(AND(ISNUMBER(OFFSET('Sanitation Data'!$H$12,0,10*ROW('Sanitation Data'!H133))),'Data Summary'!DI139="Yes"),OFFSET('Sanitation Data'!$H$12,0,10*ROW('Sanitation Data'!H133)),NA())</f>
        <v>#N/A</v>
      </c>
      <c r="AU139" s="98" t="e">
        <f ca="true">+IF(AND(ISNUMBER(OFFSET('Sanitation Data'!$I$4,0,10*ROW('Sanitation Data'!I133))),'Data Summary'!DJ139="Yes"),100-OFFSET('Sanitation Data'!$I$4,0,10*ROW('Sanitation Data'!I133)),NA())</f>
        <v>#N/A</v>
      </c>
      <c r="AV139" s="98" t="e">
        <f ca="true">+IF(AND(ISNUMBER(OFFSET('Sanitation Data'!$I$6,0,10*ROW('Sanitation Data'!I133))),'Data Summary'!DK139="Yes"),OFFSET('Sanitation Data'!$I$6,0,10*ROW('Sanitation Data'!I133)),NA())</f>
        <v>#N/A</v>
      </c>
      <c r="AW139" s="98" t="e">
        <f ca="true">+IF(AND(ISNUMBER(OFFSET('Sanitation Data'!$I$10,0,10*ROW('Sanitation Data'!I133))),'Data Summary'!DL139="Yes"),OFFSET('Sanitation Data'!$I$10,0,10*ROW('Sanitation Data'!I133)),NA())</f>
        <v>#N/A</v>
      </c>
      <c r="AX139" s="98" t="e">
        <f ca="true">+IF(AND(ISNUMBER(OFFSET('Sanitation Data'!$I$11,0,10*ROW('Sanitation Data'!I133))),'Data Summary'!DM139="Yes"),OFFSET('Sanitation Data'!$I$11,0,10*ROW('Sanitation Data'!I133)),NA())</f>
        <v>#N/A</v>
      </c>
      <c r="AY139" s="98" t="e">
        <f ca="true">+IF(AND(ISNUMBER(OFFSET('Sanitation Data'!$I$12,0,10*ROW('Sanitation Data'!I133))),'Data Summary'!DN139="Yes"),OFFSET('Sanitation Data'!$I$12,0,10*ROW('Sanitation Data'!I133)),NA())</f>
        <v>#N/A</v>
      </c>
      <c r="AZ139" s="99" t="e">
        <f ca="true">+IF(AND(ISNUMBER(OFFSET('Hygiene Data'!$D$5,0,10*ROW('Hygiene Data'!D133))),'Data Summary'!DO139="Yes"),OFFSET('Hygiene Data'!$D$5,0,10*ROW('Hygiene Data'!D133)),NA())</f>
        <v>#N/A</v>
      </c>
      <c r="BA139" s="99" t="e">
        <f ca="true">+IF(AND(ISNUMBER(OFFSET('Hygiene Data'!$D$7,0,10*ROW('Hygiene Data'!D133))),'Data Summary'!DP139="Yes"),OFFSET('Hygiene Data'!$D$7,0,10*ROW('Hygiene Data'!D133)),NA())</f>
        <v>#N/A</v>
      </c>
      <c r="BB139" s="99" t="e">
        <f ca="true">+IF(AND(ISNUMBER(OFFSET('Hygiene Data'!$D$9,0,10*ROW('Hygiene Data'!D133))),'Data Summary'!DQ139="Yes"),OFFSET('Hygiene Data'!$D$9,0,10*ROW('Hygiene Data'!D133)),NA())</f>
        <v>#N/A</v>
      </c>
      <c r="BC139" s="99" t="e">
        <f ca="true">+IF(AND(ISNUMBER(OFFSET('Hygiene Data'!$E$5,0,10*ROW('Hygiene Data'!E133))),'Data Summary'!DR139="Yes"),OFFSET('Hygiene Data'!$E$5,0,10*ROW('Hygiene Data'!E133)),NA())</f>
        <v>#N/A</v>
      </c>
      <c r="BD139" s="99" t="e">
        <f ca="true">+IF(AND(ISNUMBER(OFFSET('Hygiene Data'!$E$7,0,10*ROW('Hygiene Data'!E133))),'Data Summary'!DS139="Yes"),OFFSET('Hygiene Data'!$E$7,0,10*ROW('Hygiene Data'!E133)),NA())</f>
        <v>#N/A</v>
      </c>
      <c r="BE139" s="99" t="e">
        <f ca="true">+IF(AND(ISNUMBER(OFFSET('Hygiene Data'!$E$9,0,10*ROW('Hygiene Data'!E133))),'Data Summary'!DT139="Yes"),OFFSET('Hygiene Data'!$E$9,0,10*ROW('Hygiene Data'!E133)),NA())</f>
        <v>#N/A</v>
      </c>
      <c r="BF139" s="99" t="e">
        <f ca="true">+IF(AND(ISNUMBER(OFFSET('Hygiene Data'!$F$5,0,10*ROW('Hygiene Data'!F133))),'Data Summary'!DU139="Yes"),OFFSET('Hygiene Data'!$F$5,0,10*ROW('Hygiene Data'!F133)),NA())</f>
        <v>#N/A</v>
      </c>
      <c r="BG139" s="99" t="e">
        <f ca="true">+IF(AND(ISNUMBER(OFFSET('Hygiene Data'!$F$7,0,10*ROW('Hygiene Data'!F133))),'Data Summary'!DV139="Yes"),OFFSET('Hygiene Data'!$F$7,0,10*ROW('Hygiene Data'!F133)),NA())</f>
        <v>#N/A</v>
      </c>
      <c r="BH139" s="99" t="e">
        <f ca="true">+IF(AND(ISNUMBER(OFFSET('Hygiene Data'!$F$9,0,10*ROW('Hygiene Data'!F133))),'Data Summary'!DW139="Yes"),OFFSET('Hygiene Data'!$F$9,0,10*ROW('Hygiene Data'!F133)),NA())</f>
        <v>#N/A</v>
      </c>
      <c r="BI139" s="99" t="e">
        <f ca="true">+IF(AND(ISNUMBER(OFFSET('Hygiene Data'!$G$5,0,10*ROW('Hygiene Data'!G133))),'Data Summary'!DX139="Yes"),OFFSET('Hygiene Data'!$G$5,0,10*ROW('Hygiene Data'!G133)),NA())</f>
        <v>#N/A</v>
      </c>
      <c r="BJ139" s="99" t="e">
        <f ca="true">+IF(AND(ISNUMBER(OFFSET('Hygiene Data'!$G$7,0,10*ROW('Hygiene Data'!G133))),'Data Summary'!DY139="Yes"),OFFSET('Hygiene Data'!$G$7,0,10*ROW('Hygiene Data'!G133)),NA())</f>
        <v>#N/A</v>
      </c>
      <c r="BK139" s="99" t="e">
        <f ca="true">+IF(AND(ISNUMBER(OFFSET('Hygiene Data'!$G$9,0,10*ROW('Hygiene Data'!G133))),'Data Summary'!DZ139="Yes"),OFFSET('Hygiene Data'!$G$9,0,10*ROW('Hygiene Data'!G133)),NA())</f>
        <v>#N/A</v>
      </c>
      <c r="BL139" s="99" t="e">
        <f ca="true">+IF(AND(ISNUMBER(OFFSET('Hygiene Data'!$H$5,0,10*ROW('Hygiene Data'!H133))),'Data Summary'!EA139="Yes"),OFFSET('Hygiene Data'!$H$5,0,10*ROW('Hygiene Data'!H133)),NA())</f>
        <v>#N/A</v>
      </c>
      <c r="BM139" s="99" t="e">
        <f ca="true">+IF(AND(ISNUMBER(OFFSET('Hygiene Data'!$H$7,0,10*ROW('Hygiene Data'!H133))),'Data Summary'!EB139="Yes"),OFFSET('Hygiene Data'!$H$7,0,10*ROW('Hygiene Data'!H133)),NA())</f>
        <v>#N/A</v>
      </c>
      <c r="BN139" s="99" t="e">
        <f ca="true">+IF(AND(ISNUMBER(OFFSET('Hygiene Data'!$H$9,0,10*ROW('Hygiene Data'!H133))),'Data Summary'!EC139="Yes"),OFFSET('Hygiene Data'!$H$9,0,10*ROW('Hygiene Data'!H133)),NA())</f>
        <v>#N/A</v>
      </c>
      <c r="BO139" s="99" t="e">
        <f ca="true">+IF(AND(ISNUMBER(OFFSET('Hygiene Data'!$I$5,0,10*ROW('Hygiene Data'!I133))),'Data Summary'!ED139="Yes"),OFFSET('Hygiene Data'!$I$5,0,10*ROW('Hygiene Data'!I133)),NA())</f>
        <v>#N/A</v>
      </c>
      <c r="BP139" s="99" t="e">
        <f ca="true">+IF(AND(ISNUMBER(OFFSET('Hygiene Data'!$I$7,0,10*ROW('Hygiene Data'!I133))),'Data Summary'!EE139="Yes"),OFFSET('Hygiene Data'!$I$7,0,10*ROW('Hygiene Data'!I133)),NA())</f>
        <v>#N/A</v>
      </c>
      <c r="BQ139" s="99" t="e">
        <f ca="true">+IF(AND(ISNUMBER(OFFSET('Hygiene Data'!$I$9,0,10*ROW('Hygiene Data'!I133))),'Data Summary'!EF139="Yes"),OFFSET('Hygiene Data'!$I$9,0,10*ROW('Hygiene Data'!I133)),NA())</f>
        <v>#N/A</v>
      </c>
    </row>
    <row xmlns:x14ac="http://schemas.microsoft.com/office/spreadsheetml/2009/9/ac" r="140" x14ac:dyDescent="0.2">
      <c r="A140" s="363" t="e">
        <f ca="true">+RIGHT('Data Summary'!A140,LEN('Data Summary'!A140)-9)</f>
        <v>#VALUE!</v>
      </c>
      <c r="B140" s="38" t="str">
        <f ca="true">+IF(ISTEXT('Data Summary'!B140),'Data Summary'!B140,"")</f>
        <v/>
      </c>
      <c r="C140" s="361" t="e">
        <f ca="true">+VALUE('Data Summary'!C140)</f>
        <v>#VALUE!</v>
      </c>
      <c r="D140" s="97" t="e">
        <f ca="true">+IF(AND(ISNUMBER(OFFSET('Water Data'!$D$4,0,10*ROW('Water Data'!D134))),'Data Summary'!BS140="Yes"),100-OFFSET('Water Data'!$D$4,0,10*ROW('Water Data'!D134)),NA())</f>
        <v>#N/A</v>
      </c>
      <c r="E140" s="97" t="e">
        <f ca="true">+IF(AND(ISNUMBER(OFFSET('Water Data'!$D$6,0,10*ROW('Water Data'!D134))),'Data Summary'!BT140="Yes"),OFFSET('Water Data'!$D$6,0,10*ROW('Water Data'!D134)),NA())</f>
        <v>#N/A</v>
      </c>
      <c r="F140" s="97" t="e">
        <f ca="true">+IF(AND(ISNUMBER(OFFSET('Water Data'!$D$9,0,10*ROW('Water Data'!D134))),'Data Summary'!BU140="Yes"),OFFSET('Water Data'!$D$9,0,10*ROW('Water Data'!D134)),NA())</f>
        <v>#N/A</v>
      </c>
      <c r="G140" s="97" t="e">
        <f ca="true">+IF(AND(ISNUMBER(OFFSET('Water Data'!$E$4,0,10*ROW('Water Data'!E134))),'Data Summary'!BV140="Yes"),100-OFFSET('Water Data'!$E$4,0,10*ROW('Water Data'!E134)),NA())</f>
        <v>#N/A</v>
      </c>
      <c r="H140" s="97" t="e">
        <f ca="true">+IF(AND(ISNUMBER(OFFSET('Water Data'!$E$6,0,10*ROW('Water Data'!E134))),'Data Summary'!BW140="Yes"),OFFSET('Water Data'!$E$6,0,10*ROW('Water Data'!E134)),NA())</f>
        <v>#N/A</v>
      </c>
      <c r="I140" s="97" t="e">
        <f ca="true">+IF(AND(ISNUMBER(OFFSET('Water Data'!$E$9,0,10*ROW('Water Data'!E134))),'Data Summary'!BX140="Yes"),OFFSET('Water Data'!$E$9,0,10*ROW('Water Data'!E134)),NA())</f>
        <v>#N/A</v>
      </c>
      <c r="J140" s="97" t="e">
        <f ca="true">+IF(AND(ISNUMBER(OFFSET('Water Data'!$F$4,0,10*ROW('Water Data'!F134))),'Data Summary'!BY140="Yes"),100-OFFSET('Water Data'!$F$4,0,10*ROW('Water Data'!F134)),NA())</f>
        <v>#N/A</v>
      </c>
      <c r="K140" s="97" t="e">
        <f ca="true">+IF(AND(ISNUMBER(OFFSET('Water Data'!$F$6,0,10*ROW('Water Data'!F134))),'Data Summary'!BZ140="Yes"),OFFSET('Water Data'!$F$6,0,10*ROW('Water Data'!F134)),NA())</f>
        <v>#N/A</v>
      </c>
      <c r="L140" s="97" t="e">
        <f ca="true">+IF(AND(ISNUMBER(OFFSET('Water Data'!$F$9,0,10*ROW('Water Data'!F134))),'Data Summary'!CA140="Yes"),OFFSET('Water Data'!$F$9,0,10*ROW('Water Data'!F134)),NA())</f>
        <v>#N/A</v>
      </c>
      <c r="M140" s="97" t="e">
        <f ca="true">+IF(AND(ISNUMBER(OFFSET('Water Data'!$G$4,0,10*ROW('Water Data'!G134))),'Data Summary'!CB140="Yes"),100-OFFSET('Water Data'!$G$4,0,10*ROW('Water Data'!G134)),NA())</f>
        <v>#N/A</v>
      </c>
      <c r="N140" s="97" t="e">
        <f ca="true">+IF(AND(ISNUMBER(OFFSET('Water Data'!$G$6,0,10*ROW('Water Data'!G134))),'Data Summary'!CC140="Yes"),OFFSET('Water Data'!$G$6,0,10*ROW('Water Data'!G134)),NA())</f>
        <v>#N/A</v>
      </c>
      <c r="O140" s="97" t="e">
        <f ca="true">+IF(AND(ISNUMBER(OFFSET('Water Data'!$G$9,0,10*ROW('Water Data'!G134))),'Data Summary'!CD140="Yes"),OFFSET('Water Data'!$G$9,0,10*ROW('Water Data'!G134)),NA())</f>
        <v>#N/A</v>
      </c>
      <c r="P140" s="97" t="e">
        <f ca="true">+IF(AND(ISNUMBER(OFFSET('Water Data'!$H$4,0,10*ROW('Water Data'!H134))),'Data Summary'!CE140="Yes"),100-OFFSET('Water Data'!$H$4,0,10*ROW('Water Data'!H134)),NA())</f>
        <v>#N/A</v>
      </c>
      <c r="Q140" s="97" t="e">
        <f ca="true">+IF(AND(ISNUMBER(OFFSET('Water Data'!$H$6,0,10*ROW('Water Data'!H134))),'Data Summary'!CF140="Yes"),OFFSET('Water Data'!$H$6,0,10*ROW('Water Data'!H134)),NA())</f>
        <v>#N/A</v>
      </c>
      <c r="R140" s="97" t="e">
        <f ca="true">+IF(AND(ISNUMBER(OFFSET('Water Data'!$H$9,0,10*ROW('Water Data'!H134))),'Data Summary'!CG140="Yes"),OFFSET('Water Data'!$H$9,0,10*ROW('Water Data'!H134)),NA())</f>
        <v>#N/A</v>
      </c>
      <c r="S140" s="97" t="e">
        <f ca="true">+IF(AND(ISNUMBER(OFFSET('Water Data'!$I$4,0,10*ROW('Water Data'!I134))),'Data Summary'!CH140="Yes"),100-OFFSET('Water Data'!$I$4,0,10*ROW('Water Data'!I134)),NA())</f>
        <v>#N/A</v>
      </c>
      <c r="T140" s="97" t="e">
        <f ca="true">+IF(AND(ISNUMBER(OFFSET('Water Data'!$I$6,0,10*ROW('Water Data'!I134))),'Data Summary'!CI140="Yes"),OFFSET('Water Data'!$I$6,0,10*ROW('Water Data'!I134)),NA())</f>
        <v>#N/A</v>
      </c>
      <c r="U140" s="97" t="e">
        <f ca="true">+IF(AND(ISNUMBER(OFFSET('Water Data'!$I$9,0,10*ROW('Water Data'!I134))),'Data Summary'!CJ140="Yes"),OFFSET('Water Data'!$I$9,0,10*ROW('Water Data'!I134)),NA())</f>
        <v>#N/A</v>
      </c>
      <c r="V140" s="98" t="e">
        <f ca="true">+IF(AND(ISNUMBER(OFFSET('Sanitation Data'!$D$4,0,10*ROW('Sanitation Data'!D134))),'Data Summary'!CK140="Yes"),100-OFFSET('Sanitation Data'!$D$4,0,10*ROW('Sanitation Data'!D134)),NA())</f>
        <v>#N/A</v>
      </c>
      <c r="W140" s="98" t="e">
        <f ca="true">+IF(AND(ISNUMBER(OFFSET('Sanitation Data'!$D$6,0,10*ROW('Sanitation Data'!D134))),'Data Summary'!CL140="Yes"),OFFSET('Sanitation Data'!$D$6,0,10*ROW('Sanitation Data'!D134)),NA())</f>
        <v>#N/A</v>
      </c>
      <c r="X140" s="98" t="e">
        <f ca="true">+IF(AND(ISNUMBER(OFFSET('Sanitation Data'!$D$10,0,10*ROW('Sanitation Data'!D134))),'Data Summary'!CM140="Yes"),OFFSET('Sanitation Data'!$D$10,0,10*ROW('Sanitation Data'!D134)),NA())</f>
        <v>#N/A</v>
      </c>
      <c r="Y140" s="98" t="e">
        <f ca="true">+IF(AND(ISNUMBER(OFFSET('Sanitation Data'!$D$11,0,10*ROW('Sanitation Data'!D134))),'Data Summary'!CN140="Yes"),OFFSET('Sanitation Data'!$D$11,0,10*ROW('Sanitation Data'!D134)),NA())</f>
        <v>#N/A</v>
      </c>
      <c r="Z140" s="98" t="e">
        <f ca="true">+IF(AND(ISNUMBER(OFFSET('Sanitation Data'!$D$12,0,10*ROW('Sanitation Data'!D134))),'Data Summary'!CO140="Yes"),OFFSET('Sanitation Data'!$D$12,0,10*ROW('Sanitation Data'!D134)),NA())</f>
        <v>#N/A</v>
      </c>
      <c r="AA140" s="98" t="e">
        <f ca="true">+IF(AND(ISNUMBER(OFFSET('Sanitation Data'!$E$4,0,10*ROW('Sanitation Data'!E134))),'Data Summary'!CP140="Yes"),100-OFFSET('Sanitation Data'!$E$4,0,10*ROW('Sanitation Data'!E134)),NA())</f>
        <v>#N/A</v>
      </c>
      <c r="AB140" s="98" t="e">
        <f ca="true">+IF(AND(ISNUMBER(OFFSET('Sanitation Data'!$E$6,0,10*ROW('Sanitation Data'!E134))),'Data Summary'!CQ140="Yes"),OFFSET('Sanitation Data'!$E$6,0,10*ROW('Sanitation Data'!E134)),NA())</f>
        <v>#N/A</v>
      </c>
      <c r="AC140" s="98" t="e">
        <f ca="true">+IF(AND(ISNUMBER(OFFSET('Sanitation Data'!$E$10,0,10*ROW('Sanitation Data'!E134))),'Data Summary'!CR140="Yes"),OFFSET('Sanitation Data'!$E$10,0,10*ROW('Sanitation Data'!E134)),NA())</f>
        <v>#N/A</v>
      </c>
      <c r="AD140" s="98" t="e">
        <f ca="true">+IF(AND(ISNUMBER(OFFSET('Sanitation Data'!$E$11,0,10*ROW('Sanitation Data'!E134))),'Data Summary'!CS140="Yes"),OFFSET('Sanitation Data'!$E$11,0,10*ROW('Sanitation Data'!E134)),NA())</f>
        <v>#N/A</v>
      </c>
      <c r="AE140" s="98" t="e">
        <f ca="true">+IF(AND(ISNUMBER(OFFSET('Sanitation Data'!$E$12,0,10*ROW('Sanitation Data'!E134))),'Data Summary'!CT140="Yes"),OFFSET('Sanitation Data'!$E$12,0,10*ROW('Sanitation Data'!E134)),NA())</f>
        <v>#N/A</v>
      </c>
      <c r="AF140" s="98" t="e">
        <f ca="true">+IF(AND(ISNUMBER(OFFSET('Sanitation Data'!$F$4,0,10*ROW('Sanitation Data'!F134))),'Data Summary'!CU140="Yes"),100-OFFSET('Sanitation Data'!$F$4,0,10*ROW('Sanitation Data'!F134)),NA())</f>
        <v>#N/A</v>
      </c>
      <c r="AG140" s="98" t="e">
        <f ca="true">+IF(AND(ISNUMBER(OFFSET('Sanitation Data'!$F$6,0,10*ROW('Sanitation Data'!F134))),'Data Summary'!CV140="Yes"),OFFSET('Sanitation Data'!$F$6,0,10*ROW('Sanitation Data'!F134)),NA())</f>
        <v>#N/A</v>
      </c>
      <c r="AH140" s="98" t="e">
        <f ca="true">+IF(AND(ISNUMBER(OFFSET('Sanitation Data'!$F$10,0,10*ROW('Sanitation Data'!F134))),'Data Summary'!CW140="Yes"),OFFSET('Sanitation Data'!$F$10,0,10*ROW('Sanitation Data'!F134)),NA())</f>
        <v>#N/A</v>
      </c>
      <c r="AI140" s="98" t="e">
        <f ca="true">+IF(AND(ISNUMBER(OFFSET('Sanitation Data'!$F$11,0,10*ROW('Sanitation Data'!F134))),'Data Summary'!CX140="Yes"),OFFSET('Sanitation Data'!$F$11,0,10*ROW('Sanitation Data'!F134)),NA())</f>
        <v>#N/A</v>
      </c>
      <c r="AJ140" s="98" t="e">
        <f ca="true">+IF(AND(ISNUMBER(OFFSET('Sanitation Data'!$F$12,0,10*ROW('Sanitation Data'!F134))),'Data Summary'!CY140="Yes"),OFFSET('Sanitation Data'!$F$12,0,10*ROW('Sanitation Data'!F134)),NA())</f>
        <v>#N/A</v>
      </c>
      <c r="AK140" s="98" t="e">
        <f ca="true">+IF(AND(ISNUMBER(OFFSET('Sanitation Data'!$G$4,0,10*ROW('Sanitation Data'!G134))),'Data Summary'!CZ140="Yes"),100-OFFSET('Sanitation Data'!$G$4,0,10*ROW('Sanitation Data'!G134)),NA())</f>
        <v>#N/A</v>
      </c>
      <c r="AL140" s="98" t="e">
        <f ca="true">+IF(AND(ISNUMBER(OFFSET('Sanitation Data'!$G$6,0,10*ROW('Sanitation Data'!G134))),'Data Summary'!DA140="Yes"),OFFSET('Sanitation Data'!$G$6,0,10*ROW('Sanitation Data'!G134)),NA())</f>
        <v>#N/A</v>
      </c>
      <c r="AM140" s="98" t="e">
        <f ca="true">+IF(AND(ISNUMBER(OFFSET('Sanitation Data'!$G$10,0,10*ROW('Sanitation Data'!G134))),'Data Summary'!DB140="Yes"),OFFSET('Sanitation Data'!$G$10,0,10*ROW('Sanitation Data'!G134)),NA())</f>
        <v>#N/A</v>
      </c>
      <c r="AN140" s="98" t="e">
        <f ca="true">+IF(AND(ISNUMBER(OFFSET('Sanitation Data'!$G$11,0,10*ROW('Sanitation Data'!G134))),'Data Summary'!DC140="Yes"),OFFSET('Sanitation Data'!$G$11,0,10*ROW('Sanitation Data'!G134)),NA())</f>
        <v>#N/A</v>
      </c>
      <c r="AO140" s="98" t="e">
        <f ca="true">+IF(AND(ISNUMBER(OFFSET('Sanitation Data'!$G$12,0,10*ROW('Sanitation Data'!G134))),'Data Summary'!DD140="Yes"),OFFSET('Sanitation Data'!$G$12,0,10*ROW('Sanitation Data'!G134)),NA())</f>
        <v>#N/A</v>
      </c>
      <c r="AP140" s="98" t="e">
        <f ca="true">+IF(AND(ISNUMBER(OFFSET('Sanitation Data'!$H$4,0,10*ROW('Sanitation Data'!H134))),'Data Summary'!DE140="Yes"),100-OFFSET('Sanitation Data'!$H$4,0,10*ROW('Sanitation Data'!H134)),NA())</f>
        <v>#N/A</v>
      </c>
      <c r="AQ140" s="98" t="e">
        <f ca="true">+IF(AND(ISNUMBER(OFFSET('Sanitation Data'!$H$6,0,10*ROW('Sanitation Data'!H134))),'Data Summary'!DF140="Yes"),OFFSET('Sanitation Data'!$H$6,0,10*ROW('Sanitation Data'!H134)),NA())</f>
        <v>#N/A</v>
      </c>
      <c r="AR140" s="98" t="e">
        <f ca="true">+IF(AND(ISNUMBER(OFFSET('Sanitation Data'!$H$10,0,10*ROW('Sanitation Data'!H134))),'Data Summary'!DG140="Yes"),OFFSET('Sanitation Data'!$H$10,0,10*ROW('Sanitation Data'!H134)),NA())</f>
        <v>#N/A</v>
      </c>
      <c r="AS140" s="98" t="e">
        <f ca="true">+IF(AND(ISNUMBER(OFFSET('Sanitation Data'!$H$11,0,10*ROW('Sanitation Data'!H134))),'Data Summary'!DH140="Yes"),OFFSET('Sanitation Data'!$H$11,0,10*ROW('Sanitation Data'!H134)),NA())</f>
        <v>#N/A</v>
      </c>
      <c r="AT140" s="98" t="e">
        <f ca="true">+IF(AND(ISNUMBER(OFFSET('Sanitation Data'!$H$12,0,10*ROW('Sanitation Data'!H134))),'Data Summary'!DI140="Yes"),OFFSET('Sanitation Data'!$H$12,0,10*ROW('Sanitation Data'!H134)),NA())</f>
        <v>#N/A</v>
      </c>
      <c r="AU140" s="98" t="e">
        <f ca="true">+IF(AND(ISNUMBER(OFFSET('Sanitation Data'!$I$4,0,10*ROW('Sanitation Data'!I134))),'Data Summary'!DJ140="Yes"),100-OFFSET('Sanitation Data'!$I$4,0,10*ROW('Sanitation Data'!I134)),NA())</f>
        <v>#N/A</v>
      </c>
      <c r="AV140" s="98" t="e">
        <f ca="true">+IF(AND(ISNUMBER(OFFSET('Sanitation Data'!$I$6,0,10*ROW('Sanitation Data'!I134))),'Data Summary'!DK140="Yes"),OFFSET('Sanitation Data'!$I$6,0,10*ROW('Sanitation Data'!I134)),NA())</f>
        <v>#N/A</v>
      </c>
      <c r="AW140" s="98" t="e">
        <f ca="true">+IF(AND(ISNUMBER(OFFSET('Sanitation Data'!$I$10,0,10*ROW('Sanitation Data'!I134))),'Data Summary'!DL140="Yes"),OFFSET('Sanitation Data'!$I$10,0,10*ROW('Sanitation Data'!I134)),NA())</f>
        <v>#N/A</v>
      </c>
      <c r="AX140" s="98" t="e">
        <f ca="true">+IF(AND(ISNUMBER(OFFSET('Sanitation Data'!$I$11,0,10*ROW('Sanitation Data'!I134))),'Data Summary'!DM140="Yes"),OFFSET('Sanitation Data'!$I$11,0,10*ROW('Sanitation Data'!I134)),NA())</f>
        <v>#N/A</v>
      </c>
      <c r="AY140" s="98" t="e">
        <f ca="true">+IF(AND(ISNUMBER(OFFSET('Sanitation Data'!$I$12,0,10*ROW('Sanitation Data'!I134))),'Data Summary'!DN140="Yes"),OFFSET('Sanitation Data'!$I$12,0,10*ROW('Sanitation Data'!I134)),NA())</f>
        <v>#N/A</v>
      </c>
      <c r="AZ140" s="99" t="e">
        <f ca="true">+IF(AND(ISNUMBER(OFFSET('Hygiene Data'!$D$5,0,10*ROW('Hygiene Data'!D134))),'Data Summary'!DO140="Yes"),OFFSET('Hygiene Data'!$D$5,0,10*ROW('Hygiene Data'!D134)),NA())</f>
        <v>#N/A</v>
      </c>
      <c r="BA140" s="99" t="e">
        <f ca="true">+IF(AND(ISNUMBER(OFFSET('Hygiene Data'!$D$7,0,10*ROW('Hygiene Data'!D134))),'Data Summary'!DP140="Yes"),OFFSET('Hygiene Data'!$D$7,0,10*ROW('Hygiene Data'!D134)),NA())</f>
        <v>#N/A</v>
      </c>
      <c r="BB140" s="99" t="e">
        <f ca="true">+IF(AND(ISNUMBER(OFFSET('Hygiene Data'!$D$9,0,10*ROW('Hygiene Data'!D134))),'Data Summary'!DQ140="Yes"),OFFSET('Hygiene Data'!$D$9,0,10*ROW('Hygiene Data'!D134)),NA())</f>
        <v>#N/A</v>
      </c>
      <c r="BC140" s="99" t="e">
        <f ca="true">+IF(AND(ISNUMBER(OFFSET('Hygiene Data'!$E$5,0,10*ROW('Hygiene Data'!E134))),'Data Summary'!DR140="Yes"),OFFSET('Hygiene Data'!$E$5,0,10*ROW('Hygiene Data'!E134)),NA())</f>
        <v>#N/A</v>
      </c>
      <c r="BD140" s="99" t="e">
        <f ca="true">+IF(AND(ISNUMBER(OFFSET('Hygiene Data'!$E$7,0,10*ROW('Hygiene Data'!E134))),'Data Summary'!DS140="Yes"),OFFSET('Hygiene Data'!$E$7,0,10*ROW('Hygiene Data'!E134)),NA())</f>
        <v>#N/A</v>
      </c>
      <c r="BE140" s="99" t="e">
        <f ca="true">+IF(AND(ISNUMBER(OFFSET('Hygiene Data'!$E$9,0,10*ROW('Hygiene Data'!E134))),'Data Summary'!DT140="Yes"),OFFSET('Hygiene Data'!$E$9,0,10*ROW('Hygiene Data'!E134)),NA())</f>
        <v>#N/A</v>
      </c>
      <c r="BF140" s="99" t="e">
        <f ca="true">+IF(AND(ISNUMBER(OFFSET('Hygiene Data'!$F$5,0,10*ROW('Hygiene Data'!F134))),'Data Summary'!DU140="Yes"),OFFSET('Hygiene Data'!$F$5,0,10*ROW('Hygiene Data'!F134)),NA())</f>
        <v>#N/A</v>
      </c>
      <c r="BG140" s="99" t="e">
        <f ca="true">+IF(AND(ISNUMBER(OFFSET('Hygiene Data'!$F$7,0,10*ROW('Hygiene Data'!F134))),'Data Summary'!DV140="Yes"),OFFSET('Hygiene Data'!$F$7,0,10*ROW('Hygiene Data'!F134)),NA())</f>
        <v>#N/A</v>
      </c>
      <c r="BH140" s="99" t="e">
        <f ca="true">+IF(AND(ISNUMBER(OFFSET('Hygiene Data'!$F$9,0,10*ROW('Hygiene Data'!F134))),'Data Summary'!DW140="Yes"),OFFSET('Hygiene Data'!$F$9,0,10*ROW('Hygiene Data'!F134)),NA())</f>
        <v>#N/A</v>
      </c>
      <c r="BI140" s="99" t="e">
        <f ca="true">+IF(AND(ISNUMBER(OFFSET('Hygiene Data'!$G$5,0,10*ROW('Hygiene Data'!G134))),'Data Summary'!DX140="Yes"),OFFSET('Hygiene Data'!$G$5,0,10*ROW('Hygiene Data'!G134)),NA())</f>
        <v>#N/A</v>
      </c>
      <c r="BJ140" s="99" t="e">
        <f ca="true">+IF(AND(ISNUMBER(OFFSET('Hygiene Data'!$G$7,0,10*ROW('Hygiene Data'!G134))),'Data Summary'!DY140="Yes"),OFFSET('Hygiene Data'!$G$7,0,10*ROW('Hygiene Data'!G134)),NA())</f>
        <v>#N/A</v>
      </c>
      <c r="BK140" s="99" t="e">
        <f ca="true">+IF(AND(ISNUMBER(OFFSET('Hygiene Data'!$G$9,0,10*ROW('Hygiene Data'!G134))),'Data Summary'!DZ140="Yes"),OFFSET('Hygiene Data'!$G$9,0,10*ROW('Hygiene Data'!G134)),NA())</f>
        <v>#N/A</v>
      </c>
      <c r="BL140" s="99" t="e">
        <f ca="true">+IF(AND(ISNUMBER(OFFSET('Hygiene Data'!$H$5,0,10*ROW('Hygiene Data'!H134))),'Data Summary'!EA140="Yes"),OFFSET('Hygiene Data'!$H$5,0,10*ROW('Hygiene Data'!H134)),NA())</f>
        <v>#N/A</v>
      </c>
      <c r="BM140" s="99" t="e">
        <f ca="true">+IF(AND(ISNUMBER(OFFSET('Hygiene Data'!$H$7,0,10*ROW('Hygiene Data'!H134))),'Data Summary'!EB140="Yes"),OFFSET('Hygiene Data'!$H$7,0,10*ROW('Hygiene Data'!H134)),NA())</f>
        <v>#N/A</v>
      </c>
      <c r="BN140" s="99" t="e">
        <f ca="true">+IF(AND(ISNUMBER(OFFSET('Hygiene Data'!$H$9,0,10*ROW('Hygiene Data'!H134))),'Data Summary'!EC140="Yes"),OFFSET('Hygiene Data'!$H$9,0,10*ROW('Hygiene Data'!H134)),NA())</f>
        <v>#N/A</v>
      </c>
      <c r="BO140" s="99" t="e">
        <f ca="true">+IF(AND(ISNUMBER(OFFSET('Hygiene Data'!$I$5,0,10*ROW('Hygiene Data'!I134))),'Data Summary'!ED140="Yes"),OFFSET('Hygiene Data'!$I$5,0,10*ROW('Hygiene Data'!I134)),NA())</f>
        <v>#N/A</v>
      </c>
      <c r="BP140" s="99" t="e">
        <f ca="true">+IF(AND(ISNUMBER(OFFSET('Hygiene Data'!$I$7,0,10*ROW('Hygiene Data'!I134))),'Data Summary'!EE140="Yes"),OFFSET('Hygiene Data'!$I$7,0,10*ROW('Hygiene Data'!I134)),NA())</f>
        <v>#N/A</v>
      </c>
      <c r="BQ140" s="99" t="e">
        <f ca="true">+IF(AND(ISNUMBER(OFFSET('Hygiene Data'!$I$9,0,10*ROW('Hygiene Data'!I134))),'Data Summary'!EF140="Yes"),OFFSET('Hygiene Data'!$I$9,0,10*ROW('Hygiene Data'!I134)),NA())</f>
        <v>#N/A</v>
      </c>
    </row>
    <row xmlns:x14ac="http://schemas.microsoft.com/office/spreadsheetml/2009/9/ac" r="141" x14ac:dyDescent="0.2">
      <c r="A141" s="363" t="e">
        <f ca="true">+RIGHT('Data Summary'!A141,LEN('Data Summary'!A141)-9)</f>
        <v>#VALUE!</v>
      </c>
      <c r="B141" s="38" t="str">
        <f ca="true">+IF(ISTEXT('Data Summary'!B141),'Data Summary'!B141,"")</f>
        <v/>
      </c>
      <c r="C141" s="361" t="e">
        <f ca="true">+VALUE('Data Summary'!C141)</f>
        <v>#VALUE!</v>
      </c>
      <c r="D141" s="97" t="e">
        <f ca="true">+IF(AND(ISNUMBER(OFFSET('Water Data'!$D$4,0,10*ROW('Water Data'!D135))),'Data Summary'!BS141="Yes"),100-OFFSET('Water Data'!$D$4,0,10*ROW('Water Data'!D135)),NA())</f>
        <v>#N/A</v>
      </c>
      <c r="E141" s="97" t="e">
        <f ca="true">+IF(AND(ISNUMBER(OFFSET('Water Data'!$D$6,0,10*ROW('Water Data'!D135))),'Data Summary'!BT141="Yes"),OFFSET('Water Data'!$D$6,0,10*ROW('Water Data'!D135)),NA())</f>
        <v>#N/A</v>
      </c>
      <c r="F141" s="97" t="e">
        <f ca="true">+IF(AND(ISNUMBER(OFFSET('Water Data'!$D$9,0,10*ROW('Water Data'!D135))),'Data Summary'!BU141="Yes"),OFFSET('Water Data'!$D$9,0,10*ROW('Water Data'!D135)),NA())</f>
        <v>#N/A</v>
      </c>
      <c r="G141" s="97" t="e">
        <f ca="true">+IF(AND(ISNUMBER(OFFSET('Water Data'!$E$4,0,10*ROW('Water Data'!E135))),'Data Summary'!BV141="Yes"),100-OFFSET('Water Data'!$E$4,0,10*ROW('Water Data'!E135)),NA())</f>
        <v>#N/A</v>
      </c>
      <c r="H141" s="97" t="e">
        <f ca="true">+IF(AND(ISNUMBER(OFFSET('Water Data'!$E$6,0,10*ROW('Water Data'!E135))),'Data Summary'!BW141="Yes"),OFFSET('Water Data'!$E$6,0,10*ROW('Water Data'!E135)),NA())</f>
        <v>#N/A</v>
      </c>
      <c r="I141" s="97" t="e">
        <f ca="true">+IF(AND(ISNUMBER(OFFSET('Water Data'!$E$9,0,10*ROW('Water Data'!E135))),'Data Summary'!BX141="Yes"),OFFSET('Water Data'!$E$9,0,10*ROW('Water Data'!E135)),NA())</f>
        <v>#N/A</v>
      </c>
      <c r="J141" s="97" t="e">
        <f ca="true">+IF(AND(ISNUMBER(OFFSET('Water Data'!$F$4,0,10*ROW('Water Data'!F135))),'Data Summary'!BY141="Yes"),100-OFFSET('Water Data'!$F$4,0,10*ROW('Water Data'!F135)),NA())</f>
        <v>#N/A</v>
      </c>
      <c r="K141" s="97" t="e">
        <f ca="true">+IF(AND(ISNUMBER(OFFSET('Water Data'!$F$6,0,10*ROW('Water Data'!F135))),'Data Summary'!BZ141="Yes"),OFFSET('Water Data'!$F$6,0,10*ROW('Water Data'!F135)),NA())</f>
        <v>#N/A</v>
      </c>
      <c r="L141" s="97" t="e">
        <f ca="true">+IF(AND(ISNUMBER(OFFSET('Water Data'!$F$9,0,10*ROW('Water Data'!F135))),'Data Summary'!CA141="Yes"),OFFSET('Water Data'!$F$9,0,10*ROW('Water Data'!F135)),NA())</f>
        <v>#N/A</v>
      </c>
      <c r="M141" s="97" t="e">
        <f ca="true">+IF(AND(ISNUMBER(OFFSET('Water Data'!$G$4,0,10*ROW('Water Data'!G135))),'Data Summary'!CB141="Yes"),100-OFFSET('Water Data'!$G$4,0,10*ROW('Water Data'!G135)),NA())</f>
        <v>#N/A</v>
      </c>
      <c r="N141" s="97" t="e">
        <f ca="true">+IF(AND(ISNUMBER(OFFSET('Water Data'!$G$6,0,10*ROW('Water Data'!G135))),'Data Summary'!CC141="Yes"),OFFSET('Water Data'!$G$6,0,10*ROW('Water Data'!G135)),NA())</f>
        <v>#N/A</v>
      </c>
      <c r="O141" s="97" t="e">
        <f ca="true">+IF(AND(ISNUMBER(OFFSET('Water Data'!$G$9,0,10*ROW('Water Data'!G135))),'Data Summary'!CD141="Yes"),OFFSET('Water Data'!$G$9,0,10*ROW('Water Data'!G135)),NA())</f>
        <v>#N/A</v>
      </c>
      <c r="P141" s="97" t="e">
        <f ca="true">+IF(AND(ISNUMBER(OFFSET('Water Data'!$H$4,0,10*ROW('Water Data'!H135))),'Data Summary'!CE141="Yes"),100-OFFSET('Water Data'!$H$4,0,10*ROW('Water Data'!H135)),NA())</f>
        <v>#N/A</v>
      </c>
      <c r="Q141" s="97" t="e">
        <f ca="true">+IF(AND(ISNUMBER(OFFSET('Water Data'!$H$6,0,10*ROW('Water Data'!H135))),'Data Summary'!CF141="Yes"),OFFSET('Water Data'!$H$6,0,10*ROW('Water Data'!H135)),NA())</f>
        <v>#N/A</v>
      </c>
      <c r="R141" s="97" t="e">
        <f ca="true">+IF(AND(ISNUMBER(OFFSET('Water Data'!$H$9,0,10*ROW('Water Data'!H135))),'Data Summary'!CG141="Yes"),OFFSET('Water Data'!$H$9,0,10*ROW('Water Data'!H135)),NA())</f>
        <v>#N/A</v>
      </c>
      <c r="S141" s="97" t="e">
        <f ca="true">+IF(AND(ISNUMBER(OFFSET('Water Data'!$I$4,0,10*ROW('Water Data'!I135))),'Data Summary'!CH141="Yes"),100-OFFSET('Water Data'!$I$4,0,10*ROW('Water Data'!I135)),NA())</f>
        <v>#N/A</v>
      </c>
      <c r="T141" s="97" t="e">
        <f ca="true">+IF(AND(ISNUMBER(OFFSET('Water Data'!$I$6,0,10*ROW('Water Data'!I135))),'Data Summary'!CI141="Yes"),OFFSET('Water Data'!$I$6,0,10*ROW('Water Data'!I135)),NA())</f>
        <v>#N/A</v>
      </c>
      <c r="U141" s="97" t="e">
        <f ca="true">+IF(AND(ISNUMBER(OFFSET('Water Data'!$I$9,0,10*ROW('Water Data'!I135))),'Data Summary'!CJ141="Yes"),OFFSET('Water Data'!$I$9,0,10*ROW('Water Data'!I135)),NA())</f>
        <v>#N/A</v>
      </c>
      <c r="V141" s="98" t="e">
        <f ca="true">+IF(AND(ISNUMBER(OFFSET('Sanitation Data'!$D$4,0,10*ROW('Sanitation Data'!D135))),'Data Summary'!CK141="Yes"),100-OFFSET('Sanitation Data'!$D$4,0,10*ROW('Sanitation Data'!D135)),NA())</f>
        <v>#N/A</v>
      </c>
      <c r="W141" s="98" t="e">
        <f ca="true">+IF(AND(ISNUMBER(OFFSET('Sanitation Data'!$D$6,0,10*ROW('Sanitation Data'!D135))),'Data Summary'!CL141="Yes"),OFFSET('Sanitation Data'!$D$6,0,10*ROW('Sanitation Data'!D135)),NA())</f>
        <v>#N/A</v>
      </c>
      <c r="X141" s="98" t="e">
        <f ca="true">+IF(AND(ISNUMBER(OFFSET('Sanitation Data'!$D$10,0,10*ROW('Sanitation Data'!D135))),'Data Summary'!CM141="Yes"),OFFSET('Sanitation Data'!$D$10,0,10*ROW('Sanitation Data'!D135)),NA())</f>
        <v>#N/A</v>
      </c>
      <c r="Y141" s="98" t="e">
        <f ca="true">+IF(AND(ISNUMBER(OFFSET('Sanitation Data'!$D$11,0,10*ROW('Sanitation Data'!D135))),'Data Summary'!CN141="Yes"),OFFSET('Sanitation Data'!$D$11,0,10*ROW('Sanitation Data'!D135)),NA())</f>
        <v>#N/A</v>
      </c>
      <c r="Z141" s="98" t="e">
        <f ca="true">+IF(AND(ISNUMBER(OFFSET('Sanitation Data'!$D$12,0,10*ROW('Sanitation Data'!D135))),'Data Summary'!CO141="Yes"),OFFSET('Sanitation Data'!$D$12,0,10*ROW('Sanitation Data'!D135)),NA())</f>
        <v>#N/A</v>
      </c>
      <c r="AA141" s="98" t="e">
        <f ca="true">+IF(AND(ISNUMBER(OFFSET('Sanitation Data'!$E$4,0,10*ROW('Sanitation Data'!E135))),'Data Summary'!CP141="Yes"),100-OFFSET('Sanitation Data'!$E$4,0,10*ROW('Sanitation Data'!E135)),NA())</f>
        <v>#N/A</v>
      </c>
      <c r="AB141" s="98" t="e">
        <f ca="true">+IF(AND(ISNUMBER(OFFSET('Sanitation Data'!$E$6,0,10*ROW('Sanitation Data'!E135))),'Data Summary'!CQ141="Yes"),OFFSET('Sanitation Data'!$E$6,0,10*ROW('Sanitation Data'!E135)),NA())</f>
        <v>#N/A</v>
      </c>
      <c r="AC141" s="98" t="e">
        <f ca="true">+IF(AND(ISNUMBER(OFFSET('Sanitation Data'!$E$10,0,10*ROW('Sanitation Data'!E135))),'Data Summary'!CR141="Yes"),OFFSET('Sanitation Data'!$E$10,0,10*ROW('Sanitation Data'!E135)),NA())</f>
        <v>#N/A</v>
      </c>
      <c r="AD141" s="98" t="e">
        <f ca="true">+IF(AND(ISNUMBER(OFFSET('Sanitation Data'!$E$11,0,10*ROW('Sanitation Data'!E135))),'Data Summary'!CS141="Yes"),OFFSET('Sanitation Data'!$E$11,0,10*ROW('Sanitation Data'!E135)),NA())</f>
        <v>#N/A</v>
      </c>
      <c r="AE141" s="98" t="e">
        <f ca="true">+IF(AND(ISNUMBER(OFFSET('Sanitation Data'!$E$12,0,10*ROW('Sanitation Data'!E135))),'Data Summary'!CT141="Yes"),OFFSET('Sanitation Data'!$E$12,0,10*ROW('Sanitation Data'!E135)),NA())</f>
        <v>#N/A</v>
      </c>
      <c r="AF141" s="98" t="e">
        <f ca="true">+IF(AND(ISNUMBER(OFFSET('Sanitation Data'!$F$4,0,10*ROW('Sanitation Data'!F135))),'Data Summary'!CU141="Yes"),100-OFFSET('Sanitation Data'!$F$4,0,10*ROW('Sanitation Data'!F135)),NA())</f>
        <v>#N/A</v>
      </c>
      <c r="AG141" s="98" t="e">
        <f ca="true">+IF(AND(ISNUMBER(OFFSET('Sanitation Data'!$F$6,0,10*ROW('Sanitation Data'!F135))),'Data Summary'!CV141="Yes"),OFFSET('Sanitation Data'!$F$6,0,10*ROW('Sanitation Data'!F135)),NA())</f>
        <v>#N/A</v>
      </c>
      <c r="AH141" s="98" t="e">
        <f ca="true">+IF(AND(ISNUMBER(OFFSET('Sanitation Data'!$F$10,0,10*ROW('Sanitation Data'!F135))),'Data Summary'!CW141="Yes"),OFFSET('Sanitation Data'!$F$10,0,10*ROW('Sanitation Data'!F135)),NA())</f>
        <v>#N/A</v>
      </c>
      <c r="AI141" s="98" t="e">
        <f ca="true">+IF(AND(ISNUMBER(OFFSET('Sanitation Data'!$F$11,0,10*ROW('Sanitation Data'!F135))),'Data Summary'!CX141="Yes"),OFFSET('Sanitation Data'!$F$11,0,10*ROW('Sanitation Data'!F135)),NA())</f>
        <v>#N/A</v>
      </c>
      <c r="AJ141" s="98" t="e">
        <f ca="true">+IF(AND(ISNUMBER(OFFSET('Sanitation Data'!$F$12,0,10*ROW('Sanitation Data'!F135))),'Data Summary'!CY141="Yes"),OFFSET('Sanitation Data'!$F$12,0,10*ROW('Sanitation Data'!F135)),NA())</f>
        <v>#N/A</v>
      </c>
      <c r="AK141" s="98" t="e">
        <f ca="true">+IF(AND(ISNUMBER(OFFSET('Sanitation Data'!$G$4,0,10*ROW('Sanitation Data'!G135))),'Data Summary'!CZ141="Yes"),100-OFFSET('Sanitation Data'!$G$4,0,10*ROW('Sanitation Data'!G135)),NA())</f>
        <v>#N/A</v>
      </c>
      <c r="AL141" s="98" t="e">
        <f ca="true">+IF(AND(ISNUMBER(OFFSET('Sanitation Data'!$G$6,0,10*ROW('Sanitation Data'!G135))),'Data Summary'!DA141="Yes"),OFFSET('Sanitation Data'!$G$6,0,10*ROW('Sanitation Data'!G135)),NA())</f>
        <v>#N/A</v>
      </c>
      <c r="AM141" s="98" t="e">
        <f ca="true">+IF(AND(ISNUMBER(OFFSET('Sanitation Data'!$G$10,0,10*ROW('Sanitation Data'!G135))),'Data Summary'!DB141="Yes"),OFFSET('Sanitation Data'!$G$10,0,10*ROW('Sanitation Data'!G135)),NA())</f>
        <v>#N/A</v>
      </c>
      <c r="AN141" s="98" t="e">
        <f ca="true">+IF(AND(ISNUMBER(OFFSET('Sanitation Data'!$G$11,0,10*ROW('Sanitation Data'!G135))),'Data Summary'!DC141="Yes"),OFFSET('Sanitation Data'!$G$11,0,10*ROW('Sanitation Data'!G135)),NA())</f>
        <v>#N/A</v>
      </c>
      <c r="AO141" s="98" t="e">
        <f ca="true">+IF(AND(ISNUMBER(OFFSET('Sanitation Data'!$G$12,0,10*ROW('Sanitation Data'!G135))),'Data Summary'!DD141="Yes"),OFFSET('Sanitation Data'!$G$12,0,10*ROW('Sanitation Data'!G135)),NA())</f>
        <v>#N/A</v>
      </c>
      <c r="AP141" s="98" t="e">
        <f ca="true">+IF(AND(ISNUMBER(OFFSET('Sanitation Data'!$H$4,0,10*ROW('Sanitation Data'!H135))),'Data Summary'!DE141="Yes"),100-OFFSET('Sanitation Data'!$H$4,0,10*ROW('Sanitation Data'!H135)),NA())</f>
        <v>#N/A</v>
      </c>
      <c r="AQ141" s="98" t="e">
        <f ca="true">+IF(AND(ISNUMBER(OFFSET('Sanitation Data'!$H$6,0,10*ROW('Sanitation Data'!H135))),'Data Summary'!DF141="Yes"),OFFSET('Sanitation Data'!$H$6,0,10*ROW('Sanitation Data'!H135)),NA())</f>
        <v>#N/A</v>
      </c>
      <c r="AR141" s="98" t="e">
        <f ca="true">+IF(AND(ISNUMBER(OFFSET('Sanitation Data'!$H$10,0,10*ROW('Sanitation Data'!H135))),'Data Summary'!DG141="Yes"),OFFSET('Sanitation Data'!$H$10,0,10*ROW('Sanitation Data'!H135)),NA())</f>
        <v>#N/A</v>
      </c>
      <c r="AS141" s="98" t="e">
        <f ca="true">+IF(AND(ISNUMBER(OFFSET('Sanitation Data'!$H$11,0,10*ROW('Sanitation Data'!H135))),'Data Summary'!DH141="Yes"),OFFSET('Sanitation Data'!$H$11,0,10*ROW('Sanitation Data'!H135)),NA())</f>
        <v>#N/A</v>
      </c>
      <c r="AT141" s="98" t="e">
        <f ca="true">+IF(AND(ISNUMBER(OFFSET('Sanitation Data'!$H$12,0,10*ROW('Sanitation Data'!H135))),'Data Summary'!DI141="Yes"),OFFSET('Sanitation Data'!$H$12,0,10*ROW('Sanitation Data'!H135)),NA())</f>
        <v>#N/A</v>
      </c>
      <c r="AU141" s="98" t="e">
        <f ca="true">+IF(AND(ISNUMBER(OFFSET('Sanitation Data'!$I$4,0,10*ROW('Sanitation Data'!I135))),'Data Summary'!DJ141="Yes"),100-OFFSET('Sanitation Data'!$I$4,0,10*ROW('Sanitation Data'!I135)),NA())</f>
        <v>#N/A</v>
      </c>
      <c r="AV141" s="98" t="e">
        <f ca="true">+IF(AND(ISNUMBER(OFFSET('Sanitation Data'!$I$6,0,10*ROW('Sanitation Data'!I135))),'Data Summary'!DK141="Yes"),OFFSET('Sanitation Data'!$I$6,0,10*ROW('Sanitation Data'!I135)),NA())</f>
        <v>#N/A</v>
      </c>
      <c r="AW141" s="98" t="e">
        <f ca="true">+IF(AND(ISNUMBER(OFFSET('Sanitation Data'!$I$10,0,10*ROW('Sanitation Data'!I135))),'Data Summary'!DL141="Yes"),OFFSET('Sanitation Data'!$I$10,0,10*ROW('Sanitation Data'!I135)),NA())</f>
        <v>#N/A</v>
      </c>
      <c r="AX141" s="98" t="e">
        <f ca="true">+IF(AND(ISNUMBER(OFFSET('Sanitation Data'!$I$11,0,10*ROW('Sanitation Data'!I135))),'Data Summary'!DM141="Yes"),OFFSET('Sanitation Data'!$I$11,0,10*ROW('Sanitation Data'!I135)),NA())</f>
        <v>#N/A</v>
      </c>
      <c r="AY141" s="98" t="e">
        <f ca="true">+IF(AND(ISNUMBER(OFFSET('Sanitation Data'!$I$12,0,10*ROW('Sanitation Data'!I135))),'Data Summary'!DN141="Yes"),OFFSET('Sanitation Data'!$I$12,0,10*ROW('Sanitation Data'!I135)),NA())</f>
        <v>#N/A</v>
      </c>
      <c r="AZ141" s="99" t="e">
        <f ca="true">+IF(AND(ISNUMBER(OFFSET('Hygiene Data'!$D$5,0,10*ROW('Hygiene Data'!D135))),'Data Summary'!DO141="Yes"),OFFSET('Hygiene Data'!$D$5,0,10*ROW('Hygiene Data'!D135)),NA())</f>
        <v>#N/A</v>
      </c>
      <c r="BA141" s="99" t="e">
        <f ca="true">+IF(AND(ISNUMBER(OFFSET('Hygiene Data'!$D$7,0,10*ROW('Hygiene Data'!D135))),'Data Summary'!DP141="Yes"),OFFSET('Hygiene Data'!$D$7,0,10*ROW('Hygiene Data'!D135)),NA())</f>
        <v>#N/A</v>
      </c>
      <c r="BB141" s="99" t="e">
        <f ca="true">+IF(AND(ISNUMBER(OFFSET('Hygiene Data'!$D$9,0,10*ROW('Hygiene Data'!D135))),'Data Summary'!DQ141="Yes"),OFFSET('Hygiene Data'!$D$9,0,10*ROW('Hygiene Data'!D135)),NA())</f>
        <v>#N/A</v>
      </c>
      <c r="BC141" s="99" t="e">
        <f ca="true">+IF(AND(ISNUMBER(OFFSET('Hygiene Data'!$E$5,0,10*ROW('Hygiene Data'!E135))),'Data Summary'!DR141="Yes"),OFFSET('Hygiene Data'!$E$5,0,10*ROW('Hygiene Data'!E135)),NA())</f>
        <v>#N/A</v>
      </c>
      <c r="BD141" s="99" t="e">
        <f ca="true">+IF(AND(ISNUMBER(OFFSET('Hygiene Data'!$E$7,0,10*ROW('Hygiene Data'!E135))),'Data Summary'!DS141="Yes"),OFFSET('Hygiene Data'!$E$7,0,10*ROW('Hygiene Data'!E135)),NA())</f>
        <v>#N/A</v>
      </c>
      <c r="BE141" s="99" t="e">
        <f ca="true">+IF(AND(ISNUMBER(OFFSET('Hygiene Data'!$E$9,0,10*ROW('Hygiene Data'!E135))),'Data Summary'!DT141="Yes"),OFFSET('Hygiene Data'!$E$9,0,10*ROW('Hygiene Data'!E135)),NA())</f>
        <v>#N/A</v>
      </c>
      <c r="BF141" s="99" t="e">
        <f ca="true">+IF(AND(ISNUMBER(OFFSET('Hygiene Data'!$F$5,0,10*ROW('Hygiene Data'!F135))),'Data Summary'!DU141="Yes"),OFFSET('Hygiene Data'!$F$5,0,10*ROW('Hygiene Data'!F135)),NA())</f>
        <v>#N/A</v>
      </c>
      <c r="BG141" s="99" t="e">
        <f ca="true">+IF(AND(ISNUMBER(OFFSET('Hygiene Data'!$F$7,0,10*ROW('Hygiene Data'!F135))),'Data Summary'!DV141="Yes"),OFFSET('Hygiene Data'!$F$7,0,10*ROW('Hygiene Data'!F135)),NA())</f>
        <v>#N/A</v>
      </c>
      <c r="BH141" s="99" t="e">
        <f ca="true">+IF(AND(ISNUMBER(OFFSET('Hygiene Data'!$F$9,0,10*ROW('Hygiene Data'!F135))),'Data Summary'!DW141="Yes"),OFFSET('Hygiene Data'!$F$9,0,10*ROW('Hygiene Data'!F135)),NA())</f>
        <v>#N/A</v>
      </c>
      <c r="BI141" s="99" t="e">
        <f ca="true">+IF(AND(ISNUMBER(OFFSET('Hygiene Data'!$G$5,0,10*ROW('Hygiene Data'!G135))),'Data Summary'!DX141="Yes"),OFFSET('Hygiene Data'!$G$5,0,10*ROW('Hygiene Data'!G135)),NA())</f>
        <v>#N/A</v>
      </c>
      <c r="BJ141" s="99" t="e">
        <f ca="true">+IF(AND(ISNUMBER(OFFSET('Hygiene Data'!$G$7,0,10*ROW('Hygiene Data'!G135))),'Data Summary'!DY141="Yes"),OFFSET('Hygiene Data'!$G$7,0,10*ROW('Hygiene Data'!G135)),NA())</f>
        <v>#N/A</v>
      </c>
      <c r="BK141" s="99" t="e">
        <f ca="true">+IF(AND(ISNUMBER(OFFSET('Hygiene Data'!$G$9,0,10*ROW('Hygiene Data'!G135))),'Data Summary'!DZ141="Yes"),OFFSET('Hygiene Data'!$G$9,0,10*ROW('Hygiene Data'!G135)),NA())</f>
        <v>#N/A</v>
      </c>
      <c r="BL141" s="99" t="e">
        <f ca="true">+IF(AND(ISNUMBER(OFFSET('Hygiene Data'!$H$5,0,10*ROW('Hygiene Data'!H135))),'Data Summary'!EA141="Yes"),OFFSET('Hygiene Data'!$H$5,0,10*ROW('Hygiene Data'!H135)),NA())</f>
        <v>#N/A</v>
      </c>
      <c r="BM141" s="99" t="e">
        <f ca="true">+IF(AND(ISNUMBER(OFFSET('Hygiene Data'!$H$7,0,10*ROW('Hygiene Data'!H135))),'Data Summary'!EB141="Yes"),OFFSET('Hygiene Data'!$H$7,0,10*ROW('Hygiene Data'!H135)),NA())</f>
        <v>#N/A</v>
      </c>
      <c r="BN141" s="99" t="e">
        <f ca="true">+IF(AND(ISNUMBER(OFFSET('Hygiene Data'!$H$9,0,10*ROW('Hygiene Data'!H135))),'Data Summary'!EC141="Yes"),OFFSET('Hygiene Data'!$H$9,0,10*ROW('Hygiene Data'!H135)),NA())</f>
        <v>#N/A</v>
      </c>
      <c r="BO141" s="99" t="e">
        <f ca="true">+IF(AND(ISNUMBER(OFFSET('Hygiene Data'!$I$5,0,10*ROW('Hygiene Data'!I135))),'Data Summary'!ED141="Yes"),OFFSET('Hygiene Data'!$I$5,0,10*ROW('Hygiene Data'!I135)),NA())</f>
        <v>#N/A</v>
      </c>
      <c r="BP141" s="99" t="e">
        <f ca="true">+IF(AND(ISNUMBER(OFFSET('Hygiene Data'!$I$7,0,10*ROW('Hygiene Data'!I135))),'Data Summary'!EE141="Yes"),OFFSET('Hygiene Data'!$I$7,0,10*ROW('Hygiene Data'!I135)),NA())</f>
        <v>#N/A</v>
      </c>
      <c r="BQ141" s="99" t="e">
        <f ca="true">+IF(AND(ISNUMBER(OFFSET('Hygiene Data'!$I$9,0,10*ROW('Hygiene Data'!I135))),'Data Summary'!EF141="Yes"),OFFSET('Hygiene Data'!$I$9,0,10*ROW('Hygiene Data'!I135)),NA())</f>
        <v>#N/A</v>
      </c>
    </row>
    <row xmlns:x14ac="http://schemas.microsoft.com/office/spreadsheetml/2009/9/ac" r="142" x14ac:dyDescent="0.2">
      <c r="A142" s="363" t="e">
        <f ca="true">+RIGHT('Data Summary'!A142,LEN('Data Summary'!A142)-9)</f>
        <v>#VALUE!</v>
      </c>
      <c r="B142" s="38" t="str">
        <f ca="true">+IF(ISTEXT('Data Summary'!B142),'Data Summary'!B142,"")</f>
        <v/>
      </c>
      <c r="C142" s="361" t="e">
        <f ca="true">+VALUE('Data Summary'!C142)</f>
        <v>#VALUE!</v>
      </c>
      <c r="D142" s="97" t="e">
        <f ca="true">+IF(AND(ISNUMBER(OFFSET('Water Data'!$D$4,0,10*ROW('Water Data'!D136))),'Data Summary'!BS142="Yes"),100-OFFSET('Water Data'!$D$4,0,10*ROW('Water Data'!D136)),NA())</f>
        <v>#N/A</v>
      </c>
      <c r="E142" s="97" t="e">
        <f ca="true">+IF(AND(ISNUMBER(OFFSET('Water Data'!$D$6,0,10*ROW('Water Data'!D136))),'Data Summary'!BT142="Yes"),OFFSET('Water Data'!$D$6,0,10*ROW('Water Data'!D136)),NA())</f>
        <v>#N/A</v>
      </c>
      <c r="F142" s="97" t="e">
        <f ca="true">+IF(AND(ISNUMBER(OFFSET('Water Data'!$D$9,0,10*ROW('Water Data'!D136))),'Data Summary'!BU142="Yes"),OFFSET('Water Data'!$D$9,0,10*ROW('Water Data'!D136)),NA())</f>
        <v>#N/A</v>
      </c>
      <c r="G142" s="97" t="e">
        <f ca="true">+IF(AND(ISNUMBER(OFFSET('Water Data'!$E$4,0,10*ROW('Water Data'!E136))),'Data Summary'!BV142="Yes"),100-OFFSET('Water Data'!$E$4,0,10*ROW('Water Data'!E136)),NA())</f>
        <v>#N/A</v>
      </c>
      <c r="H142" s="97" t="e">
        <f ca="true">+IF(AND(ISNUMBER(OFFSET('Water Data'!$E$6,0,10*ROW('Water Data'!E136))),'Data Summary'!BW142="Yes"),OFFSET('Water Data'!$E$6,0,10*ROW('Water Data'!E136)),NA())</f>
        <v>#N/A</v>
      </c>
      <c r="I142" s="97" t="e">
        <f ca="true">+IF(AND(ISNUMBER(OFFSET('Water Data'!$E$9,0,10*ROW('Water Data'!E136))),'Data Summary'!BX142="Yes"),OFFSET('Water Data'!$E$9,0,10*ROW('Water Data'!E136)),NA())</f>
        <v>#N/A</v>
      </c>
      <c r="J142" s="97" t="e">
        <f ca="true">+IF(AND(ISNUMBER(OFFSET('Water Data'!$F$4,0,10*ROW('Water Data'!F136))),'Data Summary'!BY142="Yes"),100-OFFSET('Water Data'!$F$4,0,10*ROW('Water Data'!F136)),NA())</f>
        <v>#N/A</v>
      </c>
      <c r="K142" s="97" t="e">
        <f ca="true">+IF(AND(ISNUMBER(OFFSET('Water Data'!$F$6,0,10*ROW('Water Data'!F136))),'Data Summary'!BZ142="Yes"),OFFSET('Water Data'!$F$6,0,10*ROW('Water Data'!F136)),NA())</f>
        <v>#N/A</v>
      </c>
      <c r="L142" s="97" t="e">
        <f ca="true">+IF(AND(ISNUMBER(OFFSET('Water Data'!$F$9,0,10*ROW('Water Data'!F136))),'Data Summary'!CA142="Yes"),OFFSET('Water Data'!$F$9,0,10*ROW('Water Data'!F136)),NA())</f>
        <v>#N/A</v>
      </c>
      <c r="M142" s="97" t="e">
        <f ca="true">+IF(AND(ISNUMBER(OFFSET('Water Data'!$G$4,0,10*ROW('Water Data'!G136))),'Data Summary'!CB142="Yes"),100-OFFSET('Water Data'!$G$4,0,10*ROW('Water Data'!G136)),NA())</f>
        <v>#N/A</v>
      </c>
      <c r="N142" s="97" t="e">
        <f ca="true">+IF(AND(ISNUMBER(OFFSET('Water Data'!$G$6,0,10*ROW('Water Data'!G136))),'Data Summary'!CC142="Yes"),OFFSET('Water Data'!$G$6,0,10*ROW('Water Data'!G136)),NA())</f>
        <v>#N/A</v>
      </c>
      <c r="O142" s="97" t="e">
        <f ca="true">+IF(AND(ISNUMBER(OFFSET('Water Data'!$G$9,0,10*ROW('Water Data'!G136))),'Data Summary'!CD142="Yes"),OFFSET('Water Data'!$G$9,0,10*ROW('Water Data'!G136)),NA())</f>
        <v>#N/A</v>
      </c>
      <c r="P142" s="97" t="e">
        <f ca="true">+IF(AND(ISNUMBER(OFFSET('Water Data'!$H$4,0,10*ROW('Water Data'!H136))),'Data Summary'!CE142="Yes"),100-OFFSET('Water Data'!$H$4,0,10*ROW('Water Data'!H136)),NA())</f>
        <v>#N/A</v>
      </c>
      <c r="Q142" s="97" t="e">
        <f ca="true">+IF(AND(ISNUMBER(OFFSET('Water Data'!$H$6,0,10*ROW('Water Data'!H136))),'Data Summary'!CF142="Yes"),OFFSET('Water Data'!$H$6,0,10*ROW('Water Data'!H136)),NA())</f>
        <v>#N/A</v>
      </c>
      <c r="R142" s="97" t="e">
        <f ca="true">+IF(AND(ISNUMBER(OFFSET('Water Data'!$H$9,0,10*ROW('Water Data'!H136))),'Data Summary'!CG142="Yes"),OFFSET('Water Data'!$H$9,0,10*ROW('Water Data'!H136)),NA())</f>
        <v>#N/A</v>
      </c>
      <c r="S142" s="97" t="e">
        <f ca="true">+IF(AND(ISNUMBER(OFFSET('Water Data'!$I$4,0,10*ROW('Water Data'!I136))),'Data Summary'!CH142="Yes"),100-OFFSET('Water Data'!$I$4,0,10*ROW('Water Data'!I136)),NA())</f>
        <v>#N/A</v>
      </c>
      <c r="T142" s="97" t="e">
        <f ca="true">+IF(AND(ISNUMBER(OFFSET('Water Data'!$I$6,0,10*ROW('Water Data'!I136))),'Data Summary'!CI142="Yes"),OFFSET('Water Data'!$I$6,0,10*ROW('Water Data'!I136)),NA())</f>
        <v>#N/A</v>
      </c>
      <c r="U142" s="97" t="e">
        <f ca="true">+IF(AND(ISNUMBER(OFFSET('Water Data'!$I$9,0,10*ROW('Water Data'!I136))),'Data Summary'!CJ142="Yes"),OFFSET('Water Data'!$I$9,0,10*ROW('Water Data'!I136)),NA())</f>
        <v>#N/A</v>
      </c>
      <c r="V142" s="98" t="e">
        <f ca="true">+IF(AND(ISNUMBER(OFFSET('Sanitation Data'!$D$4,0,10*ROW('Sanitation Data'!D136))),'Data Summary'!CK142="Yes"),100-OFFSET('Sanitation Data'!$D$4,0,10*ROW('Sanitation Data'!D136)),NA())</f>
        <v>#N/A</v>
      </c>
      <c r="W142" s="98" t="e">
        <f ca="true">+IF(AND(ISNUMBER(OFFSET('Sanitation Data'!$D$6,0,10*ROW('Sanitation Data'!D136))),'Data Summary'!CL142="Yes"),OFFSET('Sanitation Data'!$D$6,0,10*ROW('Sanitation Data'!D136)),NA())</f>
        <v>#N/A</v>
      </c>
      <c r="X142" s="98" t="e">
        <f ca="true">+IF(AND(ISNUMBER(OFFSET('Sanitation Data'!$D$10,0,10*ROW('Sanitation Data'!D136))),'Data Summary'!CM142="Yes"),OFFSET('Sanitation Data'!$D$10,0,10*ROW('Sanitation Data'!D136)),NA())</f>
        <v>#N/A</v>
      </c>
      <c r="Y142" s="98" t="e">
        <f ca="true">+IF(AND(ISNUMBER(OFFSET('Sanitation Data'!$D$11,0,10*ROW('Sanitation Data'!D136))),'Data Summary'!CN142="Yes"),OFFSET('Sanitation Data'!$D$11,0,10*ROW('Sanitation Data'!D136)),NA())</f>
        <v>#N/A</v>
      </c>
      <c r="Z142" s="98" t="e">
        <f ca="true">+IF(AND(ISNUMBER(OFFSET('Sanitation Data'!$D$12,0,10*ROW('Sanitation Data'!D136))),'Data Summary'!CO142="Yes"),OFFSET('Sanitation Data'!$D$12,0,10*ROW('Sanitation Data'!D136)),NA())</f>
        <v>#N/A</v>
      </c>
      <c r="AA142" s="98" t="e">
        <f ca="true">+IF(AND(ISNUMBER(OFFSET('Sanitation Data'!$E$4,0,10*ROW('Sanitation Data'!E136))),'Data Summary'!CP142="Yes"),100-OFFSET('Sanitation Data'!$E$4,0,10*ROW('Sanitation Data'!E136)),NA())</f>
        <v>#N/A</v>
      </c>
      <c r="AB142" s="98" t="e">
        <f ca="true">+IF(AND(ISNUMBER(OFFSET('Sanitation Data'!$E$6,0,10*ROW('Sanitation Data'!E136))),'Data Summary'!CQ142="Yes"),OFFSET('Sanitation Data'!$E$6,0,10*ROW('Sanitation Data'!E136)),NA())</f>
        <v>#N/A</v>
      </c>
      <c r="AC142" s="98" t="e">
        <f ca="true">+IF(AND(ISNUMBER(OFFSET('Sanitation Data'!$E$10,0,10*ROW('Sanitation Data'!E136))),'Data Summary'!CR142="Yes"),OFFSET('Sanitation Data'!$E$10,0,10*ROW('Sanitation Data'!E136)),NA())</f>
        <v>#N/A</v>
      </c>
      <c r="AD142" s="98" t="e">
        <f ca="true">+IF(AND(ISNUMBER(OFFSET('Sanitation Data'!$E$11,0,10*ROW('Sanitation Data'!E136))),'Data Summary'!CS142="Yes"),OFFSET('Sanitation Data'!$E$11,0,10*ROW('Sanitation Data'!E136)),NA())</f>
        <v>#N/A</v>
      </c>
      <c r="AE142" s="98" t="e">
        <f ca="true">+IF(AND(ISNUMBER(OFFSET('Sanitation Data'!$E$12,0,10*ROW('Sanitation Data'!E136))),'Data Summary'!CT142="Yes"),OFFSET('Sanitation Data'!$E$12,0,10*ROW('Sanitation Data'!E136)),NA())</f>
        <v>#N/A</v>
      </c>
      <c r="AF142" s="98" t="e">
        <f ca="true">+IF(AND(ISNUMBER(OFFSET('Sanitation Data'!$F$4,0,10*ROW('Sanitation Data'!F136))),'Data Summary'!CU142="Yes"),100-OFFSET('Sanitation Data'!$F$4,0,10*ROW('Sanitation Data'!F136)),NA())</f>
        <v>#N/A</v>
      </c>
      <c r="AG142" s="98" t="e">
        <f ca="true">+IF(AND(ISNUMBER(OFFSET('Sanitation Data'!$F$6,0,10*ROW('Sanitation Data'!F136))),'Data Summary'!CV142="Yes"),OFFSET('Sanitation Data'!$F$6,0,10*ROW('Sanitation Data'!F136)),NA())</f>
        <v>#N/A</v>
      </c>
      <c r="AH142" s="98" t="e">
        <f ca="true">+IF(AND(ISNUMBER(OFFSET('Sanitation Data'!$F$10,0,10*ROW('Sanitation Data'!F136))),'Data Summary'!CW142="Yes"),OFFSET('Sanitation Data'!$F$10,0,10*ROW('Sanitation Data'!F136)),NA())</f>
        <v>#N/A</v>
      </c>
      <c r="AI142" s="98" t="e">
        <f ca="true">+IF(AND(ISNUMBER(OFFSET('Sanitation Data'!$F$11,0,10*ROW('Sanitation Data'!F136))),'Data Summary'!CX142="Yes"),OFFSET('Sanitation Data'!$F$11,0,10*ROW('Sanitation Data'!F136)),NA())</f>
        <v>#N/A</v>
      </c>
      <c r="AJ142" s="98" t="e">
        <f ca="true">+IF(AND(ISNUMBER(OFFSET('Sanitation Data'!$F$12,0,10*ROW('Sanitation Data'!F136))),'Data Summary'!CY142="Yes"),OFFSET('Sanitation Data'!$F$12,0,10*ROW('Sanitation Data'!F136)),NA())</f>
        <v>#N/A</v>
      </c>
      <c r="AK142" s="98" t="e">
        <f ca="true">+IF(AND(ISNUMBER(OFFSET('Sanitation Data'!$G$4,0,10*ROW('Sanitation Data'!G136))),'Data Summary'!CZ142="Yes"),100-OFFSET('Sanitation Data'!$G$4,0,10*ROW('Sanitation Data'!G136)),NA())</f>
        <v>#N/A</v>
      </c>
      <c r="AL142" s="98" t="e">
        <f ca="true">+IF(AND(ISNUMBER(OFFSET('Sanitation Data'!$G$6,0,10*ROW('Sanitation Data'!G136))),'Data Summary'!DA142="Yes"),OFFSET('Sanitation Data'!$G$6,0,10*ROW('Sanitation Data'!G136)),NA())</f>
        <v>#N/A</v>
      </c>
      <c r="AM142" s="98" t="e">
        <f ca="true">+IF(AND(ISNUMBER(OFFSET('Sanitation Data'!$G$10,0,10*ROW('Sanitation Data'!G136))),'Data Summary'!DB142="Yes"),OFFSET('Sanitation Data'!$G$10,0,10*ROW('Sanitation Data'!G136)),NA())</f>
        <v>#N/A</v>
      </c>
      <c r="AN142" s="98" t="e">
        <f ca="true">+IF(AND(ISNUMBER(OFFSET('Sanitation Data'!$G$11,0,10*ROW('Sanitation Data'!G136))),'Data Summary'!DC142="Yes"),OFFSET('Sanitation Data'!$G$11,0,10*ROW('Sanitation Data'!G136)),NA())</f>
        <v>#N/A</v>
      </c>
      <c r="AO142" s="98" t="e">
        <f ca="true">+IF(AND(ISNUMBER(OFFSET('Sanitation Data'!$G$12,0,10*ROW('Sanitation Data'!G136))),'Data Summary'!DD142="Yes"),OFFSET('Sanitation Data'!$G$12,0,10*ROW('Sanitation Data'!G136)),NA())</f>
        <v>#N/A</v>
      </c>
      <c r="AP142" s="98" t="e">
        <f ca="true">+IF(AND(ISNUMBER(OFFSET('Sanitation Data'!$H$4,0,10*ROW('Sanitation Data'!H136))),'Data Summary'!DE142="Yes"),100-OFFSET('Sanitation Data'!$H$4,0,10*ROW('Sanitation Data'!H136)),NA())</f>
        <v>#N/A</v>
      </c>
      <c r="AQ142" s="98" t="e">
        <f ca="true">+IF(AND(ISNUMBER(OFFSET('Sanitation Data'!$H$6,0,10*ROW('Sanitation Data'!H136))),'Data Summary'!DF142="Yes"),OFFSET('Sanitation Data'!$H$6,0,10*ROW('Sanitation Data'!H136)),NA())</f>
        <v>#N/A</v>
      </c>
      <c r="AR142" s="98" t="e">
        <f ca="true">+IF(AND(ISNUMBER(OFFSET('Sanitation Data'!$H$10,0,10*ROW('Sanitation Data'!H136))),'Data Summary'!DG142="Yes"),OFFSET('Sanitation Data'!$H$10,0,10*ROW('Sanitation Data'!H136)),NA())</f>
        <v>#N/A</v>
      </c>
      <c r="AS142" s="98" t="e">
        <f ca="true">+IF(AND(ISNUMBER(OFFSET('Sanitation Data'!$H$11,0,10*ROW('Sanitation Data'!H136))),'Data Summary'!DH142="Yes"),OFFSET('Sanitation Data'!$H$11,0,10*ROW('Sanitation Data'!H136)),NA())</f>
        <v>#N/A</v>
      </c>
      <c r="AT142" s="98" t="e">
        <f ca="true">+IF(AND(ISNUMBER(OFFSET('Sanitation Data'!$H$12,0,10*ROW('Sanitation Data'!H136))),'Data Summary'!DI142="Yes"),OFFSET('Sanitation Data'!$H$12,0,10*ROW('Sanitation Data'!H136)),NA())</f>
        <v>#N/A</v>
      </c>
      <c r="AU142" s="98" t="e">
        <f ca="true">+IF(AND(ISNUMBER(OFFSET('Sanitation Data'!$I$4,0,10*ROW('Sanitation Data'!I136))),'Data Summary'!DJ142="Yes"),100-OFFSET('Sanitation Data'!$I$4,0,10*ROW('Sanitation Data'!I136)),NA())</f>
        <v>#N/A</v>
      </c>
      <c r="AV142" s="98" t="e">
        <f ca="true">+IF(AND(ISNUMBER(OFFSET('Sanitation Data'!$I$6,0,10*ROW('Sanitation Data'!I136))),'Data Summary'!DK142="Yes"),OFFSET('Sanitation Data'!$I$6,0,10*ROW('Sanitation Data'!I136)),NA())</f>
        <v>#N/A</v>
      </c>
      <c r="AW142" s="98" t="e">
        <f ca="true">+IF(AND(ISNUMBER(OFFSET('Sanitation Data'!$I$10,0,10*ROW('Sanitation Data'!I136))),'Data Summary'!DL142="Yes"),OFFSET('Sanitation Data'!$I$10,0,10*ROW('Sanitation Data'!I136)),NA())</f>
        <v>#N/A</v>
      </c>
      <c r="AX142" s="98" t="e">
        <f ca="true">+IF(AND(ISNUMBER(OFFSET('Sanitation Data'!$I$11,0,10*ROW('Sanitation Data'!I136))),'Data Summary'!DM142="Yes"),OFFSET('Sanitation Data'!$I$11,0,10*ROW('Sanitation Data'!I136)),NA())</f>
        <v>#N/A</v>
      </c>
      <c r="AY142" s="98" t="e">
        <f ca="true">+IF(AND(ISNUMBER(OFFSET('Sanitation Data'!$I$12,0,10*ROW('Sanitation Data'!I136))),'Data Summary'!DN142="Yes"),OFFSET('Sanitation Data'!$I$12,0,10*ROW('Sanitation Data'!I136)),NA())</f>
        <v>#N/A</v>
      </c>
      <c r="AZ142" s="99" t="e">
        <f ca="true">+IF(AND(ISNUMBER(OFFSET('Hygiene Data'!$D$5,0,10*ROW('Hygiene Data'!D136))),'Data Summary'!DO142="Yes"),OFFSET('Hygiene Data'!$D$5,0,10*ROW('Hygiene Data'!D136)),NA())</f>
        <v>#N/A</v>
      </c>
      <c r="BA142" s="99" t="e">
        <f ca="true">+IF(AND(ISNUMBER(OFFSET('Hygiene Data'!$D$7,0,10*ROW('Hygiene Data'!D136))),'Data Summary'!DP142="Yes"),OFFSET('Hygiene Data'!$D$7,0,10*ROW('Hygiene Data'!D136)),NA())</f>
        <v>#N/A</v>
      </c>
      <c r="BB142" s="99" t="e">
        <f ca="true">+IF(AND(ISNUMBER(OFFSET('Hygiene Data'!$D$9,0,10*ROW('Hygiene Data'!D136))),'Data Summary'!DQ142="Yes"),OFFSET('Hygiene Data'!$D$9,0,10*ROW('Hygiene Data'!D136)),NA())</f>
        <v>#N/A</v>
      </c>
      <c r="BC142" s="99" t="e">
        <f ca="true">+IF(AND(ISNUMBER(OFFSET('Hygiene Data'!$E$5,0,10*ROW('Hygiene Data'!E136))),'Data Summary'!DR142="Yes"),OFFSET('Hygiene Data'!$E$5,0,10*ROW('Hygiene Data'!E136)),NA())</f>
        <v>#N/A</v>
      </c>
      <c r="BD142" s="99" t="e">
        <f ca="true">+IF(AND(ISNUMBER(OFFSET('Hygiene Data'!$E$7,0,10*ROW('Hygiene Data'!E136))),'Data Summary'!DS142="Yes"),OFFSET('Hygiene Data'!$E$7,0,10*ROW('Hygiene Data'!E136)),NA())</f>
        <v>#N/A</v>
      </c>
      <c r="BE142" s="99" t="e">
        <f ca="true">+IF(AND(ISNUMBER(OFFSET('Hygiene Data'!$E$9,0,10*ROW('Hygiene Data'!E136))),'Data Summary'!DT142="Yes"),OFFSET('Hygiene Data'!$E$9,0,10*ROW('Hygiene Data'!E136)),NA())</f>
        <v>#N/A</v>
      </c>
      <c r="BF142" s="99" t="e">
        <f ca="true">+IF(AND(ISNUMBER(OFFSET('Hygiene Data'!$F$5,0,10*ROW('Hygiene Data'!F136))),'Data Summary'!DU142="Yes"),OFFSET('Hygiene Data'!$F$5,0,10*ROW('Hygiene Data'!F136)),NA())</f>
        <v>#N/A</v>
      </c>
      <c r="BG142" s="99" t="e">
        <f ca="true">+IF(AND(ISNUMBER(OFFSET('Hygiene Data'!$F$7,0,10*ROW('Hygiene Data'!F136))),'Data Summary'!DV142="Yes"),OFFSET('Hygiene Data'!$F$7,0,10*ROW('Hygiene Data'!F136)),NA())</f>
        <v>#N/A</v>
      </c>
      <c r="BH142" s="99" t="e">
        <f ca="true">+IF(AND(ISNUMBER(OFFSET('Hygiene Data'!$F$9,0,10*ROW('Hygiene Data'!F136))),'Data Summary'!DW142="Yes"),OFFSET('Hygiene Data'!$F$9,0,10*ROW('Hygiene Data'!F136)),NA())</f>
        <v>#N/A</v>
      </c>
      <c r="BI142" s="99" t="e">
        <f ca="true">+IF(AND(ISNUMBER(OFFSET('Hygiene Data'!$G$5,0,10*ROW('Hygiene Data'!G136))),'Data Summary'!DX142="Yes"),OFFSET('Hygiene Data'!$G$5,0,10*ROW('Hygiene Data'!G136)),NA())</f>
        <v>#N/A</v>
      </c>
      <c r="BJ142" s="99" t="e">
        <f ca="true">+IF(AND(ISNUMBER(OFFSET('Hygiene Data'!$G$7,0,10*ROW('Hygiene Data'!G136))),'Data Summary'!DY142="Yes"),OFFSET('Hygiene Data'!$G$7,0,10*ROW('Hygiene Data'!G136)),NA())</f>
        <v>#N/A</v>
      </c>
      <c r="BK142" s="99" t="e">
        <f ca="true">+IF(AND(ISNUMBER(OFFSET('Hygiene Data'!$G$9,0,10*ROW('Hygiene Data'!G136))),'Data Summary'!DZ142="Yes"),OFFSET('Hygiene Data'!$G$9,0,10*ROW('Hygiene Data'!G136)),NA())</f>
        <v>#N/A</v>
      </c>
      <c r="BL142" s="99" t="e">
        <f ca="true">+IF(AND(ISNUMBER(OFFSET('Hygiene Data'!$H$5,0,10*ROW('Hygiene Data'!H136))),'Data Summary'!EA142="Yes"),OFFSET('Hygiene Data'!$H$5,0,10*ROW('Hygiene Data'!H136)),NA())</f>
        <v>#N/A</v>
      </c>
      <c r="BM142" s="99" t="e">
        <f ca="true">+IF(AND(ISNUMBER(OFFSET('Hygiene Data'!$H$7,0,10*ROW('Hygiene Data'!H136))),'Data Summary'!EB142="Yes"),OFFSET('Hygiene Data'!$H$7,0,10*ROW('Hygiene Data'!H136)),NA())</f>
        <v>#N/A</v>
      </c>
      <c r="BN142" s="99" t="e">
        <f ca="true">+IF(AND(ISNUMBER(OFFSET('Hygiene Data'!$H$9,0,10*ROW('Hygiene Data'!H136))),'Data Summary'!EC142="Yes"),OFFSET('Hygiene Data'!$H$9,0,10*ROW('Hygiene Data'!H136)),NA())</f>
        <v>#N/A</v>
      </c>
      <c r="BO142" s="99" t="e">
        <f ca="true">+IF(AND(ISNUMBER(OFFSET('Hygiene Data'!$I$5,0,10*ROW('Hygiene Data'!I136))),'Data Summary'!ED142="Yes"),OFFSET('Hygiene Data'!$I$5,0,10*ROW('Hygiene Data'!I136)),NA())</f>
        <v>#N/A</v>
      </c>
      <c r="BP142" s="99" t="e">
        <f ca="true">+IF(AND(ISNUMBER(OFFSET('Hygiene Data'!$I$7,0,10*ROW('Hygiene Data'!I136))),'Data Summary'!EE142="Yes"),OFFSET('Hygiene Data'!$I$7,0,10*ROW('Hygiene Data'!I136)),NA())</f>
        <v>#N/A</v>
      </c>
      <c r="BQ142" s="99" t="e">
        <f ca="true">+IF(AND(ISNUMBER(OFFSET('Hygiene Data'!$I$9,0,10*ROW('Hygiene Data'!I136))),'Data Summary'!EF142="Yes"),OFFSET('Hygiene Data'!$I$9,0,10*ROW('Hygiene Data'!I136)),NA())</f>
        <v>#N/A</v>
      </c>
    </row>
    <row xmlns:x14ac="http://schemas.microsoft.com/office/spreadsheetml/2009/9/ac" r="143" x14ac:dyDescent="0.2">
      <c r="A143" s="363" t="e">
        <f ca="true">+RIGHT('Data Summary'!A143,LEN('Data Summary'!A143)-9)</f>
        <v>#VALUE!</v>
      </c>
      <c r="B143" s="38" t="str">
        <f ca="true">+IF(ISTEXT('Data Summary'!B143),'Data Summary'!B143,"")</f>
        <v/>
      </c>
      <c r="C143" s="361" t="e">
        <f ca="true">+VALUE('Data Summary'!C143)</f>
        <v>#VALUE!</v>
      </c>
      <c r="D143" s="97" t="e">
        <f ca="true">+IF(AND(ISNUMBER(OFFSET('Water Data'!$D$4,0,10*ROW('Water Data'!D137))),'Data Summary'!BS143="Yes"),100-OFFSET('Water Data'!$D$4,0,10*ROW('Water Data'!D137)),NA())</f>
        <v>#N/A</v>
      </c>
      <c r="E143" s="97" t="e">
        <f ca="true">+IF(AND(ISNUMBER(OFFSET('Water Data'!$D$6,0,10*ROW('Water Data'!D137))),'Data Summary'!BT143="Yes"),OFFSET('Water Data'!$D$6,0,10*ROW('Water Data'!D137)),NA())</f>
        <v>#N/A</v>
      </c>
      <c r="F143" s="97" t="e">
        <f ca="true">+IF(AND(ISNUMBER(OFFSET('Water Data'!$D$9,0,10*ROW('Water Data'!D137))),'Data Summary'!BU143="Yes"),OFFSET('Water Data'!$D$9,0,10*ROW('Water Data'!D137)),NA())</f>
        <v>#N/A</v>
      </c>
      <c r="G143" s="97" t="e">
        <f ca="true">+IF(AND(ISNUMBER(OFFSET('Water Data'!$E$4,0,10*ROW('Water Data'!E137))),'Data Summary'!BV143="Yes"),100-OFFSET('Water Data'!$E$4,0,10*ROW('Water Data'!E137)),NA())</f>
        <v>#N/A</v>
      </c>
      <c r="H143" s="97" t="e">
        <f ca="true">+IF(AND(ISNUMBER(OFFSET('Water Data'!$E$6,0,10*ROW('Water Data'!E137))),'Data Summary'!BW143="Yes"),OFFSET('Water Data'!$E$6,0,10*ROW('Water Data'!E137)),NA())</f>
        <v>#N/A</v>
      </c>
      <c r="I143" s="97" t="e">
        <f ca="true">+IF(AND(ISNUMBER(OFFSET('Water Data'!$E$9,0,10*ROW('Water Data'!E137))),'Data Summary'!BX143="Yes"),OFFSET('Water Data'!$E$9,0,10*ROW('Water Data'!E137)),NA())</f>
        <v>#N/A</v>
      </c>
      <c r="J143" s="97" t="e">
        <f ca="true">+IF(AND(ISNUMBER(OFFSET('Water Data'!$F$4,0,10*ROW('Water Data'!F137))),'Data Summary'!BY143="Yes"),100-OFFSET('Water Data'!$F$4,0,10*ROW('Water Data'!F137)),NA())</f>
        <v>#N/A</v>
      </c>
      <c r="K143" s="97" t="e">
        <f ca="true">+IF(AND(ISNUMBER(OFFSET('Water Data'!$F$6,0,10*ROW('Water Data'!F137))),'Data Summary'!BZ143="Yes"),OFFSET('Water Data'!$F$6,0,10*ROW('Water Data'!F137)),NA())</f>
        <v>#N/A</v>
      </c>
      <c r="L143" s="97" t="e">
        <f ca="true">+IF(AND(ISNUMBER(OFFSET('Water Data'!$F$9,0,10*ROW('Water Data'!F137))),'Data Summary'!CA143="Yes"),OFFSET('Water Data'!$F$9,0,10*ROW('Water Data'!F137)),NA())</f>
        <v>#N/A</v>
      </c>
      <c r="M143" s="97" t="e">
        <f ca="true">+IF(AND(ISNUMBER(OFFSET('Water Data'!$G$4,0,10*ROW('Water Data'!G137))),'Data Summary'!CB143="Yes"),100-OFFSET('Water Data'!$G$4,0,10*ROW('Water Data'!G137)),NA())</f>
        <v>#N/A</v>
      </c>
      <c r="N143" s="97" t="e">
        <f ca="true">+IF(AND(ISNUMBER(OFFSET('Water Data'!$G$6,0,10*ROW('Water Data'!G137))),'Data Summary'!CC143="Yes"),OFFSET('Water Data'!$G$6,0,10*ROW('Water Data'!G137)),NA())</f>
        <v>#N/A</v>
      </c>
      <c r="O143" s="97" t="e">
        <f ca="true">+IF(AND(ISNUMBER(OFFSET('Water Data'!$G$9,0,10*ROW('Water Data'!G137))),'Data Summary'!CD143="Yes"),OFFSET('Water Data'!$G$9,0,10*ROW('Water Data'!G137)),NA())</f>
        <v>#N/A</v>
      </c>
      <c r="P143" s="97" t="e">
        <f ca="true">+IF(AND(ISNUMBER(OFFSET('Water Data'!$H$4,0,10*ROW('Water Data'!H137))),'Data Summary'!CE143="Yes"),100-OFFSET('Water Data'!$H$4,0,10*ROW('Water Data'!H137)),NA())</f>
        <v>#N/A</v>
      </c>
      <c r="Q143" s="97" t="e">
        <f ca="true">+IF(AND(ISNUMBER(OFFSET('Water Data'!$H$6,0,10*ROW('Water Data'!H137))),'Data Summary'!CF143="Yes"),OFFSET('Water Data'!$H$6,0,10*ROW('Water Data'!H137)),NA())</f>
        <v>#N/A</v>
      </c>
      <c r="R143" s="97" t="e">
        <f ca="true">+IF(AND(ISNUMBER(OFFSET('Water Data'!$H$9,0,10*ROW('Water Data'!H137))),'Data Summary'!CG143="Yes"),OFFSET('Water Data'!$H$9,0,10*ROW('Water Data'!H137)),NA())</f>
        <v>#N/A</v>
      </c>
      <c r="S143" s="97" t="e">
        <f ca="true">+IF(AND(ISNUMBER(OFFSET('Water Data'!$I$4,0,10*ROW('Water Data'!I137))),'Data Summary'!CH143="Yes"),100-OFFSET('Water Data'!$I$4,0,10*ROW('Water Data'!I137)),NA())</f>
        <v>#N/A</v>
      </c>
      <c r="T143" s="97" t="e">
        <f ca="true">+IF(AND(ISNUMBER(OFFSET('Water Data'!$I$6,0,10*ROW('Water Data'!I137))),'Data Summary'!CI143="Yes"),OFFSET('Water Data'!$I$6,0,10*ROW('Water Data'!I137)),NA())</f>
        <v>#N/A</v>
      </c>
      <c r="U143" s="97" t="e">
        <f ca="true">+IF(AND(ISNUMBER(OFFSET('Water Data'!$I$9,0,10*ROW('Water Data'!I137))),'Data Summary'!CJ143="Yes"),OFFSET('Water Data'!$I$9,0,10*ROW('Water Data'!I137)),NA())</f>
        <v>#N/A</v>
      </c>
      <c r="V143" s="98" t="e">
        <f ca="true">+IF(AND(ISNUMBER(OFFSET('Sanitation Data'!$D$4,0,10*ROW('Sanitation Data'!D137))),'Data Summary'!CK143="Yes"),100-OFFSET('Sanitation Data'!$D$4,0,10*ROW('Sanitation Data'!D137)),NA())</f>
        <v>#N/A</v>
      </c>
      <c r="W143" s="98" t="e">
        <f ca="true">+IF(AND(ISNUMBER(OFFSET('Sanitation Data'!$D$6,0,10*ROW('Sanitation Data'!D137))),'Data Summary'!CL143="Yes"),OFFSET('Sanitation Data'!$D$6,0,10*ROW('Sanitation Data'!D137)),NA())</f>
        <v>#N/A</v>
      </c>
      <c r="X143" s="98" t="e">
        <f ca="true">+IF(AND(ISNUMBER(OFFSET('Sanitation Data'!$D$10,0,10*ROW('Sanitation Data'!D137))),'Data Summary'!CM143="Yes"),OFFSET('Sanitation Data'!$D$10,0,10*ROW('Sanitation Data'!D137)),NA())</f>
        <v>#N/A</v>
      </c>
      <c r="Y143" s="98" t="e">
        <f ca="true">+IF(AND(ISNUMBER(OFFSET('Sanitation Data'!$D$11,0,10*ROW('Sanitation Data'!D137))),'Data Summary'!CN143="Yes"),OFFSET('Sanitation Data'!$D$11,0,10*ROW('Sanitation Data'!D137)),NA())</f>
        <v>#N/A</v>
      </c>
      <c r="Z143" s="98" t="e">
        <f ca="true">+IF(AND(ISNUMBER(OFFSET('Sanitation Data'!$D$12,0,10*ROW('Sanitation Data'!D137))),'Data Summary'!CO143="Yes"),OFFSET('Sanitation Data'!$D$12,0,10*ROW('Sanitation Data'!D137)),NA())</f>
        <v>#N/A</v>
      </c>
      <c r="AA143" s="98" t="e">
        <f ca="true">+IF(AND(ISNUMBER(OFFSET('Sanitation Data'!$E$4,0,10*ROW('Sanitation Data'!E137))),'Data Summary'!CP143="Yes"),100-OFFSET('Sanitation Data'!$E$4,0,10*ROW('Sanitation Data'!E137)),NA())</f>
        <v>#N/A</v>
      </c>
      <c r="AB143" s="98" t="e">
        <f ca="true">+IF(AND(ISNUMBER(OFFSET('Sanitation Data'!$E$6,0,10*ROW('Sanitation Data'!E137))),'Data Summary'!CQ143="Yes"),OFFSET('Sanitation Data'!$E$6,0,10*ROW('Sanitation Data'!E137)),NA())</f>
        <v>#N/A</v>
      </c>
      <c r="AC143" s="98" t="e">
        <f ca="true">+IF(AND(ISNUMBER(OFFSET('Sanitation Data'!$E$10,0,10*ROW('Sanitation Data'!E137))),'Data Summary'!CR143="Yes"),OFFSET('Sanitation Data'!$E$10,0,10*ROW('Sanitation Data'!E137)),NA())</f>
        <v>#N/A</v>
      </c>
      <c r="AD143" s="98" t="e">
        <f ca="true">+IF(AND(ISNUMBER(OFFSET('Sanitation Data'!$E$11,0,10*ROW('Sanitation Data'!E137))),'Data Summary'!CS143="Yes"),OFFSET('Sanitation Data'!$E$11,0,10*ROW('Sanitation Data'!E137)),NA())</f>
        <v>#N/A</v>
      </c>
      <c r="AE143" s="98" t="e">
        <f ca="true">+IF(AND(ISNUMBER(OFFSET('Sanitation Data'!$E$12,0,10*ROW('Sanitation Data'!E137))),'Data Summary'!CT143="Yes"),OFFSET('Sanitation Data'!$E$12,0,10*ROW('Sanitation Data'!E137)),NA())</f>
        <v>#N/A</v>
      </c>
      <c r="AF143" s="98" t="e">
        <f ca="true">+IF(AND(ISNUMBER(OFFSET('Sanitation Data'!$F$4,0,10*ROW('Sanitation Data'!F137))),'Data Summary'!CU143="Yes"),100-OFFSET('Sanitation Data'!$F$4,0,10*ROW('Sanitation Data'!F137)),NA())</f>
        <v>#N/A</v>
      </c>
      <c r="AG143" s="98" t="e">
        <f ca="true">+IF(AND(ISNUMBER(OFFSET('Sanitation Data'!$F$6,0,10*ROW('Sanitation Data'!F137))),'Data Summary'!CV143="Yes"),OFFSET('Sanitation Data'!$F$6,0,10*ROW('Sanitation Data'!F137)),NA())</f>
        <v>#N/A</v>
      </c>
      <c r="AH143" s="98" t="e">
        <f ca="true">+IF(AND(ISNUMBER(OFFSET('Sanitation Data'!$F$10,0,10*ROW('Sanitation Data'!F137))),'Data Summary'!CW143="Yes"),OFFSET('Sanitation Data'!$F$10,0,10*ROW('Sanitation Data'!F137)),NA())</f>
        <v>#N/A</v>
      </c>
      <c r="AI143" s="98" t="e">
        <f ca="true">+IF(AND(ISNUMBER(OFFSET('Sanitation Data'!$F$11,0,10*ROW('Sanitation Data'!F137))),'Data Summary'!CX143="Yes"),OFFSET('Sanitation Data'!$F$11,0,10*ROW('Sanitation Data'!F137)),NA())</f>
        <v>#N/A</v>
      </c>
      <c r="AJ143" s="98" t="e">
        <f ca="true">+IF(AND(ISNUMBER(OFFSET('Sanitation Data'!$F$12,0,10*ROW('Sanitation Data'!F137))),'Data Summary'!CY143="Yes"),OFFSET('Sanitation Data'!$F$12,0,10*ROW('Sanitation Data'!F137)),NA())</f>
        <v>#N/A</v>
      </c>
      <c r="AK143" s="98" t="e">
        <f ca="true">+IF(AND(ISNUMBER(OFFSET('Sanitation Data'!$G$4,0,10*ROW('Sanitation Data'!G137))),'Data Summary'!CZ143="Yes"),100-OFFSET('Sanitation Data'!$G$4,0,10*ROW('Sanitation Data'!G137)),NA())</f>
        <v>#N/A</v>
      </c>
      <c r="AL143" s="98" t="e">
        <f ca="true">+IF(AND(ISNUMBER(OFFSET('Sanitation Data'!$G$6,0,10*ROW('Sanitation Data'!G137))),'Data Summary'!DA143="Yes"),OFFSET('Sanitation Data'!$G$6,0,10*ROW('Sanitation Data'!G137)),NA())</f>
        <v>#N/A</v>
      </c>
      <c r="AM143" s="98" t="e">
        <f ca="true">+IF(AND(ISNUMBER(OFFSET('Sanitation Data'!$G$10,0,10*ROW('Sanitation Data'!G137))),'Data Summary'!DB143="Yes"),OFFSET('Sanitation Data'!$G$10,0,10*ROW('Sanitation Data'!G137)),NA())</f>
        <v>#N/A</v>
      </c>
      <c r="AN143" s="98" t="e">
        <f ca="true">+IF(AND(ISNUMBER(OFFSET('Sanitation Data'!$G$11,0,10*ROW('Sanitation Data'!G137))),'Data Summary'!DC143="Yes"),OFFSET('Sanitation Data'!$G$11,0,10*ROW('Sanitation Data'!G137)),NA())</f>
        <v>#N/A</v>
      </c>
      <c r="AO143" s="98" t="e">
        <f ca="true">+IF(AND(ISNUMBER(OFFSET('Sanitation Data'!$G$12,0,10*ROW('Sanitation Data'!G137))),'Data Summary'!DD143="Yes"),OFFSET('Sanitation Data'!$G$12,0,10*ROW('Sanitation Data'!G137)),NA())</f>
        <v>#N/A</v>
      </c>
      <c r="AP143" s="98" t="e">
        <f ca="true">+IF(AND(ISNUMBER(OFFSET('Sanitation Data'!$H$4,0,10*ROW('Sanitation Data'!H137))),'Data Summary'!DE143="Yes"),100-OFFSET('Sanitation Data'!$H$4,0,10*ROW('Sanitation Data'!H137)),NA())</f>
        <v>#N/A</v>
      </c>
      <c r="AQ143" s="98" t="e">
        <f ca="true">+IF(AND(ISNUMBER(OFFSET('Sanitation Data'!$H$6,0,10*ROW('Sanitation Data'!H137))),'Data Summary'!DF143="Yes"),OFFSET('Sanitation Data'!$H$6,0,10*ROW('Sanitation Data'!H137)),NA())</f>
        <v>#N/A</v>
      </c>
      <c r="AR143" s="98" t="e">
        <f ca="true">+IF(AND(ISNUMBER(OFFSET('Sanitation Data'!$H$10,0,10*ROW('Sanitation Data'!H137))),'Data Summary'!DG143="Yes"),OFFSET('Sanitation Data'!$H$10,0,10*ROW('Sanitation Data'!H137)),NA())</f>
        <v>#N/A</v>
      </c>
      <c r="AS143" s="98" t="e">
        <f ca="true">+IF(AND(ISNUMBER(OFFSET('Sanitation Data'!$H$11,0,10*ROW('Sanitation Data'!H137))),'Data Summary'!DH143="Yes"),OFFSET('Sanitation Data'!$H$11,0,10*ROW('Sanitation Data'!H137)),NA())</f>
        <v>#N/A</v>
      </c>
      <c r="AT143" s="98" t="e">
        <f ca="true">+IF(AND(ISNUMBER(OFFSET('Sanitation Data'!$H$12,0,10*ROW('Sanitation Data'!H137))),'Data Summary'!DI143="Yes"),OFFSET('Sanitation Data'!$H$12,0,10*ROW('Sanitation Data'!H137)),NA())</f>
        <v>#N/A</v>
      </c>
      <c r="AU143" s="98" t="e">
        <f ca="true">+IF(AND(ISNUMBER(OFFSET('Sanitation Data'!$I$4,0,10*ROW('Sanitation Data'!I137))),'Data Summary'!DJ143="Yes"),100-OFFSET('Sanitation Data'!$I$4,0,10*ROW('Sanitation Data'!I137)),NA())</f>
        <v>#N/A</v>
      </c>
      <c r="AV143" s="98" t="e">
        <f ca="true">+IF(AND(ISNUMBER(OFFSET('Sanitation Data'!$I$6,0,10*ROW('Sanitation Data'!I137))),'Data Summary'!DK143="Yes"),OFFSET('Sanitation Data'!$I$6,0,10*ROW('Sanitation Data'!I137)),NA())</f>
        <v>#N/A</v>
      </c>
      <c r="AW143" s="98" t="e">
        <f ca="true">+IF(AND(ISNUMBER(OFFSET('Sanitation Data'!$I$10,0,10*ROW('Sanitation Data'!I137))),'Data Summary'!DL143="Yes"),OFFSET('Sanitation Data'!$I$10,0,10*ROW('Sanitation Data'!I137)),NA())</f>
        <v>#N/A</v>
      </c>
      <c r="AX143" s="98" t="e">
        <f ca="true">+IF(AND(ISNUMBER(OFFSET('Sanitation Data'!$I$11,0,10*ROW('Sanitation Data'!I137))),'Data Summary'!DM143="Yes"),OFFSET('Sanitation Data'!$I$11,0,10*ROW('Sanitation Data'!I137)),NA())</f>
        <v>#N/A</v>
      </c>
      <c r="AY143" s="98" t="e">
        <f ca="true">+IF(AND(ISNUMBER(OFFSET('Sanitation Data'!$I$12,0,10*ROW('Sanitation Data'!I137))),'Data Summary'!DN143="Yes"),OFFSET('Sanitation Data'!$I$12,0,10*ROW('Sanitation Data'!I137)),NA())</f>
        <v>#N/A</v>
      </c>
      <c r="AZ143" s="99" t="e">
        <f ca="true">+IF(AND(ISNUMBER(OFFSET('Hygiene Data'!$D$5,0,10*ROW('Hygiene Data'!D137))),'Data Summary'!DO143="Yes"),OFFSET('Hygiene Data'!$D$5,0,10*ROW('Hygiene Data'!D137)),NA())</f>
        <v>#N/A</v>
      </c>
      <c r="BA143" s="99" t="e">
        <f ca="true">+IF(AND(ISNUMBER(OFFSET('Hygiene Data'!$D$7,0,10*ROW('Hygiene Data'!D137))),'Data Summary'!DP143="Yes"),OFFSET('Hygiene Data'!$D$7,0,10*ROW('Hygiene Data'!D137)),NA())</f>
        <v>#N/A</v>
      </c>
      <c r="BB143" s="99" t="e">
        <f ca="true">+IF(AND(ISNUMBER(OFFSET('Hygiene Data'!$D$9,0,10*ROW('Hygiene Data'!D137))),'Data Summary'!DQ143="Yes"),OFFSET('Hygiene Data'!$D$9,0,10*ROW('Hygiene Data'!D137)),NA())</f>
        <v>#N/A</v>
      </c>
      <c r="BC143" s="99" t="e">
        <f ca="true">+IF(AND(ISNUMBER(OFFSET('Hygiene Data'!$E$5,0,10*ROW('Hygiene Data'!E137))),'Data Summary'!DR143="Yes"),OFFSET('Hygiene Data'!$E$5,0,10*ROW('Hygiene Data'!E137)),NA())</f>
        <v>#N/A</v>
      </c>
      <c r="BD143" s="99" t="e">
        <f ca="true">+IF(AND(ISNUMBER(OFFSET('Hygiene Data'!$E$7,0,10*ROW('Hygiene Data'!E137))),'Data Summary'!DS143="Yes"),OFFSET('Hygiene Data'!$E$7,0,10*ROW('Hygiene Data'!E137)),NA())</f>
        <v>#N/A</v>
      </c>
      <c r="BE143" s="99" t="e">
        <f ca="true">+IF(AND(ISNUMBER(OFFSET('Hygiene Data'!$E$9,0,10*ROW('Hygiene Data'!E137))),'Data Summary'!DT143="Yes"),OFFSET('Hygiene Data'!$E$9,0,10*ROW('Hygiene Data'!E137)),NA())</f>
        <v>#N/A</v>
      </c>
      <c r="BF143" s="99" t="e">
        <f ca="true">+IF(AND(ISNUMBER(OFFSET('Hygiene Data'!$F$5,0,10*ROW('Hygiene Data'!F137))),'Data Summary'!DU143="Yes"),OFFSET('Hygiene Data'!$F$5,0,10*ROW('Hygiene Data'!F137)),NA())</f>
        <v>#N/A</v>
      </c>
      <c r="BG143" s="99" t="e">
        <f ca="true">+IF(AND(ISNUMBER(OFFSET('Hygiene Data'!$F$7,0,10*ROW('Hygiene Data'!F137))),'Data Summary'!DV143="Yes"),OFFSET('Hygiene Data'!$F$7,0,10*ROW('Hygiene Data'!F137)),NA())</f>
        <v>#N/A</v>
      </c>
      <c r="BH143" s="99" t="e">
        <f ca="true">+IF(AND(ISNUMBER(OFFSET('Hygiene Data'!$F$9,0,10*ROW('Hygiene Data'!F137))),'Data Summary'!DW143="Yes"),OFFSET('Hygiene Data'!$F$9,0,10*ROW('Hygiene Data'!F137)),NA())</f>
        <v>#N/A</v>
      </c>
      <c r="BI143" s="99" t="e">
        <f ca="true">+IF(AND(ISNUMBER(OFFSET('Hygiene Data'!$G$5,0,10*ROW('Hygiene Data'!G137))),'Data Summary'!DX143="Yes"),OFFSET('Hygiene Data'!$G$5,0,10*ROW('Hygiene Data'!G137)),NA())</f>
        <v>#N/A</v>
      </c>
      <c r="BJ143" s="99" t="e">
        <f ca="true">+IF(AND(ISNUMBER(OFFSET('Hygiene Data'!$G$7,0,10*ROW('Hygiene Data'!G137))),'Data Summary'!DY143="Yes"),OFFSET('Hygiene Data'!$G$7,0,10*ROW('Hygiene Data'!G137)),NA())</f>
        <v>#N/A</v>
      </c>
      <c r="BK143" s="99" t="e">
        <f ca="true">+IF(AND(ISNUMBER(OFFSET('Hygiene Data'!$G$9,0,10*ROW('Hygiene Data'!G137))),'Data Summary'!DZ143="Yes"),OFFSET('Hygiene Data'!$G$9,0,10*ROW('Hygiene Data'!G137)),NA())</f>
        <v>#N/A</v>
      </c>
      <c r="BL143" s="99" t="e">
        <f ca="true">+IF(AND(ISNUMBER(OFFSET('Hygiene Data'!$H$5,0,10*ROW('Hygiene Data'!H137))),'Data Summary'!EA143="Yes"),OFFSET('Hygiene Data'!$H$5,0,10*ROW('Hygiene Data'!H137)),NA())</f>
        <v>#N/A</v>
      </c>
      <c r="BM143" s="99" t="e">
        <f ca="true">+IF(AND(ISNUMBER(OFFSET('Hygiene Data'!$H$7,0,10*ROW('Hygiene Data'!H137))),'Data Summary'!EB143="Yes"),OFFSET('Hygiene Data'!$H$7,0,10*ROW('Hygiene Data'!H137)),NA())</f>
        <v>#N/A</v>
      </c>
      <c r="BN143" s="99" t="e">
        <f ca="true">+IF(AND(ISNUMBER(OFFSET('Hygiene Data'!$H$9,0,10*ROW('Hygiene Data'!H137))),'Data Summary'!EC143="Yes"),OFFSET('Hygiene Data'!$H$9,0,10*ROW('Hygiene Data'!H137)),NA())</f>
        <v>#N/A</v>
      </c>
      <c r="BO143" s="99" t="e">
        <f ca="true">+IF(AND(ISNUMBER(OFFSET('Hygiene Data'!$I$5,0,10*ROW('Hygiene Data'!I137))),'Data Summary'!ED143="Yes"),OFFSET('Hygiene Data'!$I$5,0,10*ROW('Hygiene Data'!I137)),NA())</f>
        <v>#N/A</v>
      </c>
      <c r="BP143" s="99" t="e">
        <f ca="true">+IF(AND(ISNUMBER(OFFSET('Hygiene Data'!$I$7,0,10*ROW('Hygiene Data'!I137))),'Data Summary'!EE143="Yes"),OFFSET('Hygiene Data'!$I$7,0,10*ROW('Hygiene Data'!I137)),NA())</f>
        <v>#N/A</v>
      </c>
      <c r="BQ143" s="99" t="e">
        <f ca="true">+IF(AND(ISNUMBER(OFFSET('Hygiene Data'!$I$9,0,10*ROW('Hygiene Data'!I137))),'Data Summary'!EF143="Yes"),OFFSET('Hygiene Data'!$I$9,0,10*ROW('Hygiene Data'!I137)),NA())</f>
        <v>#N/A</v>
      </c>
    </row>
    <row xmlns:x14ac="http://schemas.microsoft.com/office/spreadsheetml/2009/9/ac" r="144" x14ac:dyDescent="0.2">
      <c r="A144" s="363" t="e">
        <f ca="true">+RIGHT('Data Summary'!A144,LEN('Data Summary'!A144)-9)</f>
        <v>#VALUE!</v>
      </c>
      <c r="B144" s="38" t="str">
        <f ca="true">+IF(ISTEXT('Data Summary'!B144),'Data Summary'!B144,"")</f>
        <v/>
      </c>
      <c r="C144" s="361" t="e">
        <f ca="true">+VALUE('Data Summary'!C144)</f>
        <v>#VALUE!</v>
      </c>
      <c r="D144" s="97" t="e">
        <f ca="true">+IF(AND(ISNUMBER(OFFSET('Water Data'!$D$4,0,10*ROW('Water Data'!D138))),'Data Summary'!BS144="Yes"),100-OFFSET('Water Data'!$D$4,0,10*ROW('Water Data'!D138)),NA())</f>
        <v>#N/A</v>
      </c>
      <c r="E144" s="97" t="e">
        <f ca="true">+IF(AND(ISNUMBER(OFFSET('Water Data'!$D$6,0,10*ROW('Water Data'!D138))),'Data Summary'!BT144="Yes"),OFFSET('Water Data'!$D$6,0,10*ROW('Water Data'!D138)),NA())</f>
        <v>#N/A</v>
      </c>
      <c r="F144" s="97" t="e">
        <f ca="true">+IF(AND(ISNUMBER(OFFSET('Water Data'!$D$9,0,10*ROW('Water Data'!D138))),'Data Summary'!BU144="Yes"),OFFSET('Water Data'!$D$9,0,10*ROW('Water Data'!D138)),NA())</f>
        <v>#N/A</v>
      </c>
      <c r="G144" s="97" t="e">
        <f ca="true">+IF(AND(ISNUMBER(OFFSET('Water Data'!$E$4,0,10*ROW('Water Data'!E138))),'Data Summary'!BV144="Yes"),100-OFFSET('Water Data'!$E$4,0,10*ROW('Water Data'!E138)),NA())</f>
        <v>#N/A</v>
      </c>
      <c r="H144" s="97" t="e">
        <f ca="true">+IF(AND(ISNUMBER(OFFSET('Water Data'!$E$6,0,10*ROW('Water Data'!E138))),'Data Summary'!BW144="Yes"),OFFSET('Water Data'!$E$6,0,10*ROW('Water Data'!E138)),NA())</f>
        <v>#N/A</v>
      </c>
      <c r="I144" s="97" t="e">
        <f ca="true">+IF(AND(ISNUMBER(OFFSET('Water Data'!$E$9,0,10*ROW('Water Data'!E138))),'Data Summary'!BX144="Yes"),OFFSET('Water Data'!$E$9,0,10*ROW('Water Data'!E138)),NA())</f>
        <v>#N/A</v>
      </c>
      <c r="J144" s="97" t="e">
        <f ca="true">+IF(AND(ISNUMBER(OFFSET('Water Data'!$F$4,0,10*ROW('Water Data'!F138))),'Data Summary'!BY144="Yes"),100-OFFSET('Water Data'!$F$4,0,10*ROW('Water Data'!F138)),NA())</f>
        <v>#N/A</v>
      </c>
      <c r="K144" s="97" t="e">
        <f ca="true">+IF(AND(ISNUMBER(OFFSET('Water Data'!$F$6,0,10*ROW('Water Data'!F138))),'Data Summary'!BZ144="Yes"),OFFSET('Water Data'!$F$6,0,10*ROW('Water Data'!F138)),NA())</f>
        <v>#N/A</v>
      </c>
      <c r="L144" s="97" t="e">
        <f ca="true">+IF(AND(ISNUMBER(OFFSET('Water Data'!$F$9,0,10*ROW('Water Data'!F138))),'Data Summary'!CA144="Yes"),OFFSET('Water Data'!$F$9,0,10*ROW('Water Data'!F138)),NA())</f>
        <v>#N/A</v>
      </c>
      <c r="M144" s="97" t="e">
        <f ca="true">+IF(AND(ISNUMBER(OFFSET('Water Data'!$G$4,0,10*ROW('Water Data'!G138))),'Data Summary'!CB144="Yes"),100-OFFSET('Water Data'!$G$4,0,10*ROW('Water Data'!G138)),NA())</f>
        <v>#N/A</v>
      </c>
      <c r="N144" s="97" t="e">
        <f ca="true">+IF(AND(ISNUMBER(OFFSET('Water Data'!$G$6,0,10*ROW('Water Data'!G138))),'Data Summary'!CC144="Yes"),OFFSET('Water Data'!$G$6,0,10*ROW('Water Data'!G138)),NA())</f>
        <v>#N/A</v>
      </c>
      <c r="O144" s="97" t="e">
        <f ca="true">+IF(AND(ISNUMBER(OFFSET('Water Data'!$G$9,0,10*ROW('Water Data'!G138))),'Data Summary'!CD144="Yes"),OFFSET('Water Data'!$G$9,0,10*ROW('Water Data'!G138)),NA())</f>
        <v>#N/A</v>
      </c>
      <c r="P144" s="97" t="e">
        <f ca="true">+IF(AND(ISNUMBER(OFFSET('Water Data'!$H$4,0,10*ROW('Water Data'!H138))),'Data Summary'!CE144="Yes"),100-OFFSET('Water Data'!$H$4,0,10*ROW('Water Data'!H138)),NA())</f>
        <v>#N/A</v>
      </c>
      <c r="Q144" s="97" t="e">
        <f ca="true">+IF(AND(ISNUMBER(OFFSET('Water Data'!$H$6,0,10*ROW('Water Data'!H138))),'Data Summary'!CF144="Yes"),OFFSET('Water Data'!$H$6,0,10*ROW('Water Data'!H138)),NA())</f>
        <v>#N/A</v>
      </c>
      <c r="R144" s="97" t="e">
        <f ca="true">+IF(AND(ISNUMBER(OFFSET('Water Data'!$H$9,0,10*ROW('Water Data'!H138))),'Data Summary'!CG144="Yes"),OFFSET('Water Data'!$H$9,0,10*ROW('Water Data'!H138)),NA())</f>
        <v>#N/A</v>
      </c>
      <c r="S144" s="97" t="e">
        <f ca="true">+IF(AND(ISNUMBER(OFFSET('Water Data'!$I$4,0,10*ROW('Water Data'!I138))),'Data Summary'!CH144="Yes"),100-OFFSET('Water Data'!$I$4,0,10*ROW('Water Data'!I138)),NA())</f>
        <v>#N/A</v>
      </c>
      <c r="T144" s="97" t="e">
        <f ca="true">+IF(AND(ISNUMBER(OFFSET('Water Data'!$I$6,0,10*ROW('Water Data'!I138))),'Data Summary'!CI144="Yes"),OFFSET('Water Data'!$I$6,0,10*ROW('Water Data'!I138)),NA())</f>
        <v>#N/A</v>
      </c>
      <c r="U144" s="97" t="e">
        <f ca="true">+IF(AND(ISNUMBER(OFFSET('Water Data'!$I$9,0,10*ROW('Water Data'!I138))),'Data Summary'!CJ144="Yes"),OFFSET('Water Data'!$I$9,0,10*ROW('Water Data'!I138)),NA())</f>
        <v>#N/A</v>
      </c>
      <c r="V144" s="98" t="e">
        <f ca="true">+IF(AND(ISNUMBER(OFFSET('Sanitation Data'!$D$4,0,10*ROW('Sanitation Data'!D138))),'Data Summary'!CK144="Yes"),100-OFFSET('Sanitation Data'!$D$4,0,10*ROW('Sanitation Data'!D138)),NA())</f>
        <v>#N/A</v>
      </c>
      <c r="W144" s="98" t="e">
        <f ca="true">+IF(AND(ISNUMBER(OFFSET('Sanitation Data'!$D$6,0,10*ROW('Sanitation Data'!D138))),'Data Summary'!CL144="Yes"),OFFSET('Sanitation Data'!$D$6,0,10*ROW('Sanitation Data'!D138)),NA())</f>
        <v>#N/A</v>
      </c>
      <c r="X144" s="98" t="e">
        <f ca="true">+IF(AND(ISNUMBER(OFFSET('Sanitation Data'!$D$10,0,10*ROW('Sanitation Data'!D138))),'Data Summary'!CM144="Yes"),OFFSET('Sanitation Data'!$D$10,0,10*ROW('Sanitation Data'!D138)),NA())</f>
        <v>#N/A</v>
      </c>
      <c r="Y144" s="98" t="e">
        <f ca="true">+IF(AND(ISNUMBER(OFFSET('Sanitation Data'!$D$11,0,10*ROW('Sanitation Data'!D138))),'Data Summary'!CN144="Yes"),OFFSET('Sanitation Data'!$D$11,0,10*ROW('Sanitation Data'!D138)),NA())</f>
        <v>#N/A</v>
      </c>
      <c r="Z144" s="98" t="e">
        <f ca="true">+IF(AND(ISNUMBER(OFFSET('Sanitation Data'!$D$12,0,10*ROW('Sanitation Data'!D138))),'Data Summary'!CO144="Yes"),OFFSET('Sanitation Data'!$D$12,0,10*ROW('Sanitation Data'!D138)),NA())</f>
        <v>#N/A</v>
      </c>
      <c r="AA144" s="98" t="e">
        <f ca="true">+IF(AND(ISNUMBER(OFFSET('Sanitation Data'!$E$4,0,10*ROW('Sanitation Data'!E138))),'Data Summary'!CP144="Yes"),100-OFFSET('Sanitation Data'!$E$4,0,10*ROW('Sanitation Data'!E138)),NA())</f>
        <v>#N/A</v>
      </c>
      <c r="AB144" s="98" t="e">
        <f ca="true">+IF(AND(ISNUMBER(OFFSET('Sanitation Data'!$E$6,0,10*ROW('Sanitation Data'!E138))),'Data Summary'!CQ144="Yes"),OFFSET('Sanitation Data'!$E$6,0,10*ROW('Sanitation Data'!E138)),NA())</f>
        <v>#N/A</v>
      </c>
      <c r="AC144" s="98" t="e">
        <f ca="true">+IF(AND(ISNUMBER(OFFSET('Sanitation Data'!$E$10,0,10*ROW('Sanitation Data'!E138))),'Data Summary'!CR144="Yes"),OFFSET('Sanitation Data'!$E$10,0,10*ROW('Sanitation Data'!E138)),NA())</f>
        <v>#N/A</v>
      </c>
      <c r="AD144" s="98" t="e">
        <f ca="true">+IF(AND(ISNUMBER(OFFSET('Sanitation Data'!$E$11,0,10*ROW('Sanitation Data'!E138))),'Data Summary'!CS144="Yes"),OFFSET('Sanitation Data'!$E$11,0,10*ROW('Sanitation Data'!E138)),NA())</f>
        <v>#N/A</v>
      </c>
      <c r="AE144" s="98" t="e">
        <f ca="true">+IF(AND(ISNUMBER(OFFSET('Sanitation Data'!$E$12,0,10*ROW('Sanitation Data'!E138))),'Data Summary'!CT144="Yes"),OFFSET('Sanitation Data'!$E$12,0,10*ROW('Sanitation Data'!E138)),NA())</f>
        <v>#N/A</v>
      </c>
      <c r="AF144" s="98" t="e">
        <f ca="true">+IF(AND(ISNUMBER(OFFSET('Sanitation Data'!$F$4,0,10*ROW('Sanitation Data'!F138))),'Data Summary'!CU144="Yes"),100-OFFSET('Sanitation Data'!$F$4,0,10*ROW('Sanitation Data'!F138)),NA())</f>
        <v>#N/A</v>
      </c>
      <c r="AG144" s="98" t="e">
        <f ca="true">+IF(AND(ISNUMBER(OFFSET('Sanitation Data'!$F$6,0,10*ROW('Sanitation Data'!F138))),'Data Summary'!CV144="Yes"),OFFSET('Sanitation Data'!$F$6,0,10*ROW('Sanitation Data'!F138)),NA())</f>
        <v>#N/A</v>
      </c>
      <c r="AH144" s="98" t="e">
        <f ca="true">+IF(AND(ISNUMBER(OFFSET('Sanitation Data'!$F$10,0,10*ROW('Sanitation Data'!F138))),'Data Summary'!CW144="Yes"),OFFSET('Sanitation Data'!$F$10,0,10*ROW('Sanitation Data'!F138)),NA())</f>
        <v>#N/A</v>
      </c>
      <c r="AI144" s="98" t="e">
        <f ca="true">+IF(AND(ISNUMBER(OFFSET('Sanitation Data'!$F$11,0,10*ROW('Sanitation Data'!F138))),'Data Summary'!CX144="Yes"),OFFSET('Sanitation Data'!$F$11,0,10*ROW('Sanitation Data'!F138)),NA())</f>
        <v>#N/A</v>
      </c>
      <c r="AJ144" s="98" t="e">
        <f ca="true">+IF(AND(ISNUMBER(OFFSET('Sanitation Data'!$F$12,0,10*ROW('Sanitation Data'!F138))),'Data Summary'!CY144="Yes"),OFFSET('Sanitation Data'!$F$12,0,10*ROW('Sanitation Data'!F138)),NA())</f>
        <v>#N/A</v>
      </c>
      <c r="AK144" s="98" t="e">
        <f ca="true">+IF(AND(ISNUMBER(OFFSET('Sanitation Data'!$G$4,0,10*ROW('Sanitation Data'!G138))),'Data Summary'!CZ144="Yes"),100-OFFSET('Sanitation Data'!$G$4,0,10*ROW('Sanitation Data'!G138)),NA())</f>
        <v>#N/A</v>
      </c>
      <c r="AL144" s="98" t="e">
        <f ca="true">+IF(AND(ISNUMBER(OFFSET('Sanitation Data'!$G$6,0,10*ROW('Sanitation Data'!G138))),'Data Summary'!DA144="Yes"),OFFSET('Sanitation Data'!$G$6,0,10*ROW('Sanitation Data'!G138)),NA())</f>
        <v>#N/A</v>
      </c>
      <c r="AM144" s="98" t="e">
        <f ca="true">+IF(AND(ISNUMBER(OFFSET('Sanitation Data'!$G$10,0,10*ROW('Sanitation Data'!G138))),'Data Summary'!DB144="Yes"),OFFSET('Sanitation Data'!$G$10,0,10*ROW('Sanitation Data'!G138)),NA())</f>
        <v>#N/A</v>
      </c>
      <c r="AN144" s="98" t="e">
        <f ca="true">+IF(AND(ISNUMBER(OFFSET('Sanitation Data'!$G$11,0,10*ROW('Sanitation Data'!G138))),'Data Summary'!DC144="Yes"),OFFSET('Sanitation Data'!$G$11,0,10*ROW('Sanitation Data'!G138)),NA())</f>
        <v>#N/A</v>
      </c>
      <c r="AO144" s="98" t="e">
        <f ca="true">+IF(AND(ISNUMBER(OFFSET('Sanitation Data'!$G$12,0,10*ROW('Sanitation Data'!G138))),'Data Summary'!DD144="Yes"),OFFSET('Sanitation Data'!$G$12,0,10*ROW('Sanitation Data'!G138)),NA())</f>
        <v>#N/A</v>
      </c>
      <c r="AP144" s="98" t="e">
        <f ca="true">+IF(AND(ISNUMBER(OFFSET('Sanitation Data'!$H$4,0,10*ROW('Sanitation Data'!H138))),'Data Summary'!DE144="Yes"),100-OFFSET('Sanitation Data'!$H$4,0,10*ROW('Sanitation Data'!H138)),NA())</f>
        <v>#N/A</v>
      </c>
      <c r="AQ144" s="98" t="e">
        <f ca="true">+IF(AND(ISNUMBER(OFFSET('Sanitation Data'!$H$6,0,10*ROW('Sanitation Data'!H138))),'Data Summary'!DF144="Yes"),OFFSET('Sanitation Data'!$H$6,0,10*ROW('Sanitation Data'!H138)),NA())</f>
        <v>#N/A</v>
      </c>
      <c r="AR144" s="98" t="e">
        <f ca="true">+IF(AND(ISNUMBER(OFFSET('Sanitation Data'!$H$10,0,10*ROW('Sanitation Data'!H138))),'Data Summary'!DG144="Yes"),OFFSET('Sanitation Data'!$H$10,0,10*ROW('Sanitation Data'!H138)),NA())</f>
        <v>#N/A</v>
      </c>
      <c r="AS144" s="98" t="e">
        <f ca="true">+IF(AND(ISNUMBER(OFFSET('Sanitation Data'!$H$11,0,10*ROW('Sanitation Data'!H138))),'Data Summary'!DH144="Yes"),OFFSET('Sanitation Data'!$H$11,0,10*ROW('Sanitation Data'!H138)),NA())</f>
        <v>#N/A</v>
      </c>
      <c r="AT144" s="98" t="e">
        <f ca="true">+IF(AND(ISNUMBER(OFFSET('Sanitation Data'!$H$12,0,10*ROW('Sanitation Data'!H138))),'Data Summary'!DI144="Yes"),OFFSET('Sanitation Data'!$H$12,0,10*ROW('Sanitation Data'!H138)),NA())</f>
        <v>#N/A</v>
      </c>
      <c r="AU144" s="98" t="e">
        <f ca="true">+IF(AND(ISNUMBER(OFFSET('Sanitation Data'!$I$4,0,10*ROW('Sanitation Data'!I138))),'Data Summary'!DJ144="Yes"),100-OFFSET('Sanitation Data'!$I$4,0,10*ROW('Sanitation Data'!I138)),NA())</f>
        <v>#N/A</v>
      </c>
      <c r="AV144" s="98" t="e">
        <f ca="true">+IF(AND(ISNUMBER(OFFSET('Sanitation Data'!$I$6,0,10*ROW('Sanitation Data'!I138))),'Data Summary'!DK144="Yes"),OFFSET('Sanitation Data'!$I$6,0,10*ROW('Sanitation Data'!I138)),NA())</f>
        <v>#N/A</v>
      </c>
      <c r="AW144" s="98" t="e">
        <f ca="true">+IF(AND(ISNUMBER(OFFSET('Sanitation Data'!$I$10,0,10*ROW('Sanitation Data'!I138))),'Data Summary'!DL144="Yes"),OFFSET('Sanitation Data'!$I$10,0,10*ROW('Sanitation Data'!I138)),NA())</f>
        <v>#N/A</v>
      </c>
      <c r="AX144" s="98" t="e">
        <f ca="true">+IF(AND(ISNUMBER(OFFSET('Sanitation Data'!$I$11,0,10*ROW('Sanitation Data'!I138))),'Data Summary'!DM144="Yes"),OFFSET('Sanitation Data'!$I$11,0,10*ROW('Sanitation Data'!I138)),NA())</f>
        <v>#N/A</v>
      </c>
      <c r="AY144" s="98" t="e">
        <f ca="true">+IF(AND(ISNUMBER(OFFSET('Sanitation Data'!$I$12,0,10*ROW('Sanitation Data'!I138))),'Data Summary'!DN144="Yes"),OFFSET('Sanitation Data'!$I$12,0,10*ROW('Sanitation Data'!I138)),NA())</f>
        <v>#N/A</v>
      </c>
      <c r="AZ144" s="99" t="e">
        <f ca="true">+IF(AND(ISNUMBER(OFFSET('Hygiene Data'!$D$5,0,10*ROW('Hygiene Data'!D138))),'Data Summary'!DO144="Yes"),OFFSET('Hygiene Data'!$D$5,0,10*ROW('Hygiene Data'!D138)),NA())</f>
        <v>#N/A</v>
      </c>
      <c r="BA144" s="99" t="e">
        <f ca="true">+IF(AND(ISNUMBER(OFFSET('Hygiene Data'!$D$7,0,10*ROW('Hygiene Data'!D138))),'Data Summary'!DP144="Yes"),OFFSET('Hygiene Data'!$D$7,0,10*ROW('Hygiene Data'!D138)),NA())</f>
        <v>#N/A</v>
      </c>
      <c r="BB144" s="99" t="e">
        <f ca="true">+IF(AND(ISNUMBER(OFFSET('Hygiene Data'!$D$9,0,10*ROW('Hygiene Data'!D138))),'Data Summary'!DQ144="Yes"),OFFSET('Hygiene Data'!$D$9,0,10*ROW('Hygiene Data'!D138)),NA())</f>
        <v>#N/A</v>
      </c>
      <c r="BC144" s="99" t="e">
        <f ca="true">+IF(AND(ISNUMBER(OFFSET('Hygiene Data'!$E$5,0,10*ROW('Hygiene Data'!E138))),'Data Summary'!DR144="Yes"),OFFSET('Hygiene Data'!$E$5,0,10*ROW('Hygiene Data'!E138)),NA())</f>
        <v>#N/A</v>
      </c>
      <c r="BD144" s="99" t="e">
        <f ca="true">+IF(AND(ISNUMBER(OFFSET('Hygiene Data'!$E$7,0,10*ROW('Hygiene Data'!E138))),'Data Summary'!DS144="Yes"),OFFSET('Hygiene Data'!$E$7,0,10*ROW('Hygiene Data'!E138)),NA())</f>
        <v>#N/A</v>
      </c>
      <c r="BE144" s="99" t="e">
        <f ca="true">+IF(AND(ISNUMBER(OFFSET('Hygiene Data'!$E$9,0,10*ROW('Hygiene Data'!E138))),'Data Summary'!DT144="Yes"),OFFSET('Hygiene Data'!$E$9,0,10*ROW('Hygiene Data'!E138)),NA())</f>
        <v>#N/A</v>
      </c>
      <c r="BF144" s="99" t="e">
        <f ca="true">+IF(AND(ISNUMBER(OFFSET('Hygiene Data'!$F$5,0,10*ROW('Hygiene Data'!F138))),'Data Summary'!DU144="Yes"),OFFSET('Hygiene Data'!$F$5,0,10*ROW('Hygiene Data'!F138)),NA())</f>
        <v>#N/A</v>
      </c>
      <c r="BG144" s="99" t="e">
        <f ca="true">+IF(AND(ISNUMBER(OFFSET('Hygiene Data'!$F$7,0,10*ROW('Hygiene Data'!F138))),'Data Summary'!DV144="Yes"),OFFSET('Hygiene Data'!$F$7,0,10*ROW('Hygiene Data'!F138)),NA())</f>
        <v>#N/A</v>
      </c>
      <c r="BH144" s="99" t="e">
        <f ca="true">+IF(AND(ISNUMBER(OFFSET('Hygiene Data'!$F$9,0,10*ROW('Hygiene Data'!F138))),'Data Summary'!DW144="Yes"),OFFSET('Hygiene Data'!$F$9,0,10*ROW('Hygiene Data'!F138)),NA())</f>
        <v>#N/A</v>
      </c>
      <c r="BI144" s="99" t="e">
        <f ca="true">+IF(AND(ISNUMBER(OFFSET('Hygiene Data'!$G$5,0,10*ROW('Hygiene Data'!G138))),'Data Summary'!DX144="Yes"),OFFSET('Hygiene Data'!$G$5,0,10*ROW('Hygiene Data'!G138)),NA())</f>
        <v>#N/A</v>
      </c>
      <c r="BJ144" s="99" t="e">
        <f ca="true">+IF(AND(ISNUMBER(OFFSET('Hygiene Data'!$G$7,0,10*ROW('Hygiene Data'!G138))),'Data Summary'!DY144="Yes"),OFFSET('Hygiene Data'!$G$7,0,10*ROW('Hygiene Data'!G138)),NA())</f>
        <v>#N/A</v>
      </c>
      <c r="BK144" s="99" t="e">
        <f ca="true">+IF(AND(ISNUMBER(OFFSET('Hygiene Data'!$G$9,0,10*ROW('Hygiene Data'!G138))),'Data Summary'!DZ144="Yes"),OFFSET('Hygiene Data'!$G$9,0,10*ROW('Hygiene Data'!G138)),NA())</f>
        <v>#N/A</v>
      </c>
      <c r="BL144" s="99" t="e">
        <f ca="true">+IF(AND(ISNUMBER(OFFSET('Hygiene Data'!$H$5,0,10*ROW('Hygiene Data'!H138))),'Data Summary'!EA144="Yes"),OFFSET('Hygiene Data'!$H$5,0,10*ROW('Hygiene Data'!H138)),NA())</f>
        <v>#N/A</v>
      </c>
      <c r="BM144" s="99" t="e">
        <f ca="true">+IF(AND(ISNUMBER(OFFSET('Hygiene Data'!$H$7,0,10*ROW('Hygiene Data'!H138))),'Data Summary'!EB144="Yes"),OFFSET('Hygiene Data'!$H$7,0,10*ROW('Hygiene Data'!H138)),NA())</f>
        <v>#N/A</v>
      </c>
      <c r="BN144" s="99" t="e">
        <f ca="true">+IF(AND(ISNUMBER(OFFSET('Hygiene Data'!$H$9,0,10*ROW('Hygiene Data'!H138))),'Data Summary'!EC144="Yes"),OFFSET('Hygiene Data'!$H$9,0,10*ROW('Hygiene Data'!H138)),NA())</f>
        <v>#N/A</v>
      </c>
      <c r="BO144" s="99" t="e">
        <f ca="true">+IF(AND(ISNUMBER(OFFSET('Hygiene Data'!$I$5,0,10*ROW('Hygiene Data'!I138))),'Data Summary'!ED144="Yes"),OFFSET('Hygiene Data'!$I$5,0,10*ROW('Hygiene Data'!I138)),NA())</f>
        <v>#N/A</v>
      </c>
      <c r="BP144" s="99" t="e">
        <f ca="true">+IF(AND(ISNUMBER(OFFSET('Hygiene Data'!$I$7,0,10*ROW('Hygiene Data'!I138))),'Data Summary'!EE144="Yes"),OFFSET('Hygiene Data'!$I$7,0,10*ROW('Hygiene Data'!I138)),NA())</f>
        <v>#N/A</v>
      </c>
      <c r="BQ144" s="99" t="e">
        <f ca="true">+IF(AND(ISNUMBER(OFFSET('Hygiene Data'!$I$9,0,10*ROW('Hygiene Data'!I138))),'Data Summary'!EF144="Yes"),OFFSET('Hygiene Data'!$I$9,0,10*ROW('Hygiene Data'!I138)),NA())</f>
        <v>#N/A</v>
      </c>
    </row>
    <row xmlns:x14ac="http://schemas.microsoft.com/office/spreadsheetml/2009/9/ac" r="145" x14ac:dyDescent="0.2">
      <c r="A145" s="363" t="e">
        <f ca="true">+RIGHT('Data Summary'!A145,LEN('Data Summary'!A145)-9)</f>
        <v>#VALUE!</v>
      </c>
      <c r="B145" s="38" t="str">
        <f ca="true">+IF(ISTEXT('Data Summary'!B145),'Data Summary'!B145,"")</f>
        <v/>
      </c>
      <c r="C145" s="361" t="e">
        <f ca="true">+VALUE('Data Summary'!C145)</f>
        <v>#VALUE!</v>
      </c>
      <c r="D145" s="97" t="e">
        <f ca="true">+IF(AND(ISNUMBER(OFFSET('Water Data'!$D$4,0,10*ROW('Water Data'!D139))),'Data Summary'!BS145="Yes"),100-OFFSET('Water Data'!$D$4,0,10*ROW('Water Data'!D139)),NA())</f>
        <v>#N/A</v>
      </c>
      <c r="E145" s="97" t="e">
        <f ca="true">+IF(AND(ISNUMBER(OFFSET('Water Data'!$D$6,0,10*ROW('Water Data'!D139))),'Data Summary'!BT145="Yes"),OFFSET('Water Data'!$D$6,0,10*ROW('Water Data'!D139)),NA())</f>
        <v>#N/A</v>
      </c>
      <c r="F145" s="97" t="e">
        <f ca="true">+IF(AND(ISNUMBER(OFFSET('Water Data'!$D$9,0,10*ROW('Water Data'!D139))),'Data Summary'!BU145="Yes"),OFFSET('Water Data'!$D$9,0,10*ROW('Water Data'!D139)),NA())</f>
        <v>#N/A</v>
      </c>
      <c r="G145" s="97" t="e">
        <f ca="true">+IF(AND(ISNUMBER(OFFSET('Water Data'!$E$4,0,10*ROW('Water Data'!E139))),'Data Summary'!BV145="Yes"),100-OFFSET('Water Data'!$E$4,0,10*ROW('Water Data'!E139)),NA())</f>
        <v>#N/A</v>
      </c>
      <c r="H145" s="97" t="e">
        <f ca="true">+IF(AND(ISNUMBER(OFFSET('Water Data'!$E$6,0,10*ROW('Water Data'!E139))),'Data Summary'!BW145="Yes"),OFFSET('Water Data'!$E$6,0,10*ROW('Water Data'!E139)),NA())</f>
        <v>#N/A</v>
      </c>
      <c r="I145" s="97" t="e">
        <f ca="true">+IF(AND(ISNUMBER(OFFSET('Water Data'!$E$9,0,10*ROW('Water Data'!E139))),'Data Summary'!BX145="Yes"),OFFSET('Water Data'!$E$9,0,10*ROW('Water Data'!E139)),NA())</f>
        <v>#N/A</v>
      </c>
      <c r="J145" s="97" t="e">
        <f ca="true">+IF(AND(ISNUMBER(OFFSET('Water Data'!$F$4,0,10*ROW('Water Data'!F139))),'Data Summary'!BY145="Yes"),100-OFFSET('Water Data'!$F$4,0,10*ROW('Water Data'!F139)),NA())</f>
        <v>#N/A</v>
      </c>
      <c r="K145" s="97" t="e">
        <f ca="true">+IF(AND(ISNUMBER(OFFSET('Water Data'!$F$6,0,10*ROW('Water Data'!F139))),'Data Summary'!BZ145="Yes"),OFFSET('Water Data'!$F$6,0,10*ROW('Water Data'!F139)),NA())</f>
        <v>#N/A</v>
      </c>
      <c r="L145" s="97" t="e">
        <f ca="true">+IF(AND(ISNUMBER(OFFSET('Water Data'!$F$9,0,10*ROW('Water Data'!F139))),'Data Summary'!CA145="Yes"),OFFSET('Water Data'!$F$9,0,10*ROW('Water Data'!F139)),NA())</f>
        <v>#N/A</v>
      </c>
      <c r="M145" s="97" t="e">
        <f ca="true">+IF(AND(ISNUMBER(OFFSET('Water Data'!$G$4,0,10*ROW('Water Data'!G139))),'Data Summary'!CB145="Yes"),100-OFFSET('Water Data'!$G$4,0,10*ROW('Water Data'!G139)),NA())</f>
        <v>#N/A</v>
      </c>
      <c r="N145" s="97" t="e">
        <f ca="true">+IF(AND(ISNUMBER(OFFSET('Water Data'!$G$6,0,10*ROW('Water Data'!G139))),'Data Summary'!CC145="Yes"),OFFSET('Water Data'!$G$6,0,10*ROW('Water Data'!G139)),NA())</f>
        <v>#N/A</v>
      </c>
      <c r="O145" s="97" t="e">
        <f ca="true">+IF(AND(ISNUMBER(OFFSET('Water Data'!$G$9,0,10*ROW('Water Data'!G139))),'Data Summary'!CD145="Yes"),OFFSET('Water Data'!$G$9,0,10*ROW('Water Data'!G139)),NA())</f>
        <v>#N/A</v>
      </c>
      <c r="P145" s="97" t="e">
        <f ca="true">+IF(AND(ISNUMBER(OFFSET('Water Data'!$H$4,0,10*ROW('Water Data'!H139))),'Data Summary'!CE145="Yes"),100-OFFSET('Water Data'!$H$4,0,10*ROW('Water Data'!H139)),NA())</f>
        <v>#N/A</v>
      </c>
      <c r="Q145" s="97" t="e">
        <f ca="true">+IF(AND(ISNUMBER(OFFSET('Water Data'!$H$6,0,10*ROW('Water Data'!H139))),'Data Summary'!CF145="Yes"),OFFSET('Water Data'!$H$6,0,10*ROW('Water Data'!H139)),NA())</f>
        <v>#N/A</v>
      </c>
      <c r="R145" s="97" t="e">
        <f ca="true">+IF(AND(ISNUMBER(OFFSET('Water Data'!$H$9,0,10*ROW('Water Data'!H139))),'Data Summary'!CG145="Yes"),OFFSET('Water Data'!$H$9,0,10*ROW('Water Data'!H139)),NA())</f>
        <v>#N/A</v>
      </c>
      <c r="S145" s="97" t="e">
        <f ca="true">+IF(AND(ISNUMBER(OFFSET('Water Data'!$I$4,0,10*ROW('Water Data'!I139))),'Data Summary'!CH145="Yes"),100-OFFSET('Water Data'!$I$4,0,10*ROW('Water Data'!I139)),NA())</f>
        <v>#N/A</v>
      </c>
      <c r="T145" s="97" t="e">
        <f ca="true">+IF(AND(ISNUMBER(OFFSET('Water Data'!$I$6,0,10*ROW('Water Data'!I139))),'Data Summary'!CI145="Yes"),OFFSET('Water Data'!$I$6,0,10*ROW('Water Data'!I139)),NA())</f>
        <v>#N/A</v>
      </c>
      <c r="U145" s="97" t="e">
        <f ca="true">+IF(AND(ISNUMBER(OFFSET('Water Data'!$I$9,0,10*ROW('Water Data'!I139))),'Data Summary'!CJ145="Yes"),OFFSET('Water Data'!$I$9,0,10*ROW('Water Data'!I139)),NA())</f>
        <v>#N/A</v>
      </c>
      <c r="V145" s="98" t="e">
        <f ca="true">+IF(AND(ISNUMBER(OFFSET('Sanitation Data'!$D$4,0,10*ROW('Sanitation Data'!D139))),'Data Summary'!CK145="Yes"),100-OFFSET('Sanitation Data'!$D$4,0,10*ROW('Sanitation Data'!D139)),NA())</f>
        <v>#N/A</v>
      </c>
      <c r="W145" s="98" t="e">
        <f ca="true">+IF(AND(ISNUMBER(OFFSET('Sanitation Data'!$D$6,0,10*ROW('Sanitation Data'!D139))),'Data Summary'!CL145="Yes"),OFFSET('Sanitation Data'!$D$6,0,10*ROW('Sanitation Data'!D139)),NA())</f>
        <v>#N/A</v>
      </c>
      <c r="X145" s="98" t="e">
        <f ca="true">+IF(AND(ISNUMBER(OFFSET('Sanitation Data'!$D$10,0,10*ROW('Sanitation Data'!D139))),'Data Summary'!CM145="Yes"),OFFSET('Sanitation Data'!$D$10,0,10*ROW('Sanitation Data'!D139)),NA())</f>
        <v>#N/A</v>
      </c>
      <c r="Y145" s="98" t="e">
        <f ca="true">+IF(AND(ISNUMBER(OFFSET('Sanitation Data'!$D$11,0,10*ROW('Sanitation Data'!D139))),'Data Summary'!CN145="Yes"),OFFSET('Sanitation Data'!$D$11,0,10*ROW('Sanitation Data'!D139)),NA())</f>
        <v>#N/A</v>
      </c>
      <c r="Z145" s="98" t="e">
        <f ca="true">+IF(AND(ISNUMBER(OFFSET('Sanitation Data'!$D$12,0,10*ROW('Sanitation Data'!D139))),'Data Summary'!CO145="Yes"),OFFSET('Sanitation Data'!$D$12,0,10*ROW('Sanitation Data'!D139)),NA())</f>
        <v>#N/A</v>
      </c>
      <c r="AA145" s="98" t="e">
        <f ca="true">+IF(AND(ISNUMBER(OFFSET('Sanitation Data'!$E$4,0,10*ROW('Sanitation Data'!E139))),'Data Summary'!CP145="Yes"),100-OFFSET('Sanitation Data'!$E$4,0,10*ROW('Sanitation Data'!E139)),NA())</f>
        <v>#N/A</v>
      </c>
      <c r="AB145" s="98" t="e">
        <f ca="true">+IF(AND(ISNUMBER(OFFSET('Sanitation Data'!$E$6,0,10*ROW('Sanitation Data'!E139))),'Data Summary'!CQ145="Yes"),OFFSET('Sanitation Data'!$E$6,0,10*ROW('Sanitation Data'!E139)),NA())</f>
        <v>#N/A</v>
      </c>
      <c r="AC145" s="98" t="e">
        <f ca="true">+IF(AND(ISNUMBER(OFFSET('Sanitation Data'!$E$10,0,10*ROW('Sanitation Data'!E139))),'Data Summary'!CR145="Yes"),OFFSET('Sanitation Data'!$E$10,0,10*ROW('Sanitation Data'!E139)),NA())</f>
        <v>#N/A</v>
      </c>
      <c r="AD145" s="98" t="e">
        <f ca="true">+IF(AND(ISNUMBER(OFFSET('Sanitation Data'!$E$11,0,10*ROW('Sanitation Data'!E139))),'Data Summary'!CS145="Yes"),OFFSET('Sanitation Data'!$E$11,0,10*ROW('Sanitation Data'!E139)),NA())</f>
        <v>#N/A</v>
      </c>
      <c r="AE145" s="98" t="e">
        <f ca="true">+IF(AND(ISNUMBER(OFFSET('Sanitation Data'!$E$12,0,10*ROW('Sanitation Data'!E139))),'Data Summary'!CT145="Yes"),OFFSET('Sanitation Data'!$E$12,0,10*ROW('Sanitation Data'!E139)),NA())</f>
        <v>#N/A</v>
      </c>
      <c r="AF145" s="98" t="e">
        <f ca="true">+IF(AND(ISNUMBER(OFFSET('Sanitation Data'!$F$4,0,10*ROW('Sanitation Data'!F139))),'Data Summary'!CU145="Yes"),100-OFFSET('Sanitation Data'!$F$4,0,10*ROW('Sanitation Data'!F139)),NA())</f>
        <v>#N/A</v>
      </c>
      <c r="AG145" s="98" t="e">
        <f ca="true">+IF(AND(ISNUMBER(OFFSET('Sanitation Data'!$F$6,0,10*ROW('Sanitation Data'!F139))),'Data Summary'!CV145="Yes"),OFFSET('Sanitation Data'!$F$6,0,10*ROW('Sanitation Data'!F139)),NA())</f>
        <v>#N/A</v>
      </c>
      <c r="AH145" s="98" t="e">
        <f ca="true">+IF(AND(ISNUMBER(OFFSET('Sanitation Data'!$F$10,0,10*ROW('Sanitation Data'!F139))),'Data Summary'!CW145="Yes"),OFFSET('Sanitation Data'!$F$10,0,10*ROW('Sanitation Data'!F139)),NA())</f>
        <v>#N/A</v>
      </c>
      <c r="AI145" s="98" t="e">
        <f ca="true">+IF(AND(ISNUMBER(OFFSET('Sanitation Data'!$F$11,0,10*ROW('Sanitation Data'!F139))),'Data Summary'!CX145="Yes"),OFFSET('Sanitation Data'!$F$11,0,10*ROW('Sanitation Data'!F139)),NA())</f>
        <v>#N/A</v>
      </c>
      <c r="AJ145" s="98" t="e">
        <f ca="true">+IF(AND(ISNUMBER(OFFSET('Sanitation Data'!$F$12,0,10*ROW('Sanitation Data'!F139))),'Data Summary'!CY145="Yes"),OFFSET('Sanitation Data'!$F$12,0,10*ROW('Sanitation Data'!F139)),NA())</f>
        <v>#N/A</v>
      </c>
      <c r="AK145" s="98" t="e">
        <f ca="true">+IF(AND(ISNUMBER(OFFSET('Sanitation Data'!$G$4,0,10*ROW('Sanitation Data'!G139))),'Data Summary'!CZ145="Yes"),100-OFFSET('Sanitation Data'!$G$4,0,10*ROW('Sanitation Data'!G139)),NA())</f>
        <v>#N/A</v>
      </c>
      <c r="AL145" s="98" t="e">
        <f ca="true">+IF(AND(ISNUMBER(OFFSET('Sanitation Data'!$G$6,0,10*ROW('Sanitation Data'!G139))),'Data Summary'!DA145="Yes"),OFFSET('Sanitation Data'!$G$6,0,10*ROW('Sanitation Data'!G139)),NA())</f>
        <v>#N/A</v>
      </c>
      <c r="AM145" s="98" t="e">
        <f ca="true">+IF(AND(ISNUMBER(OFFSET('Sanitation Data'!$G$10,0,10*ROW('Sanitation Data'!G139))),'Data Summary'!DB145="Yes"),OFFSET('Sanitation Data'!$G$10,0,10*ROW('Sanitation Data'!G139)),NA())</f>
        <v>#N/A</v>
      </c>
      <c r="AN145" s="98" t="e">
        <f ca="true">+IF(AND(ISNUMBER(OFFSET('Sanitation Data'!$G$11,0,10*ROW('Sanitation Data'!G139))),'Data Summary'!DC145="Yes"),OFFSET('Sanitation Data'!$G$11,0,10*ROW('Sanitation Data'!G139)),NA())</f>
        <v>#N/A</v>
      </c>
      <c r="AO145" s="98" t="e">
        <f ca="true">+IF(AND(ISNUMBER(OFFSET('Sanitation Data'!$G$12,0,10*ROW('Sanitation Data'!G139))),'Data Summary'!DD145="Yes"),OFFSET('Sanitation Data'!$G$12,0,10*ROW('Sanitation Data'!G139)),NA())</f>
        <v>#N/A</v>
      </c>
      <c r="AP145" s="98" t="e">
        <f ca="true">+IF(AND(ISNUMBER(OFFSET('Sanitation Data'!$H$4,0,10*ROW('Sanitation Data'!H139))),'Data Summary'!DE145="Yes"),100-OFFSET('Sanitation Data'!$H$4,0,10*ROW('Sanitation Data'!H139)),NA())</f>
        <v>#N/A</v>
      </c>
      <c r="AQ145" s="98" t="e">
        <f ca="true">+IF(AND(ISNUMBER(OFFSET('Sanitation Data'!$H$6,0,10*ROW('Sanitation Data'!H139))),'Data Summary'!DF145="Yes"),OFFSET('Sanitation Data'!$H$6,0,10*ROW('Sanitation Data'!H139)),NA())</f>
        <v>#N/A</v>
      </c>
      <c r="AR145" s="98" t="e">
        <f ca="true">+IF(AND(ISNUMBER(OFFSET('Sanitation Data'!$H$10,0,10*ROW('Sanitation Data'!H139))),'Data Summary'!DG145="Yes"),OFFSET('Sanitation Data'!$H$10,0,10*ROW('Sanitation Data'!H139)),NA())</f>
        <v>#N/A</v>
      </c>
      <c r="AS145" s="98" t="e">
        <f ca="true">+IF(AND(ISNUMBER(OFFSET('Sanitation Data'!$H$11,0,10*ROW('Sanitation Data'!H139))),'Data Summary'!DH145="Yes"),OFFSET('Sanitation Data'!$H$11,0,10*ROW('Sanitation Data'!H139)),NA())</f>
        <v>#N/A</v>
      </c>
      <c r="AT145" s="98" t="e">
        <f ca="true">+IF(AND(ISNUMBER(OFFSET('Sanitation Data'!$H$12,0,10*ROW('Sanitation Data'!H139))),'Data Summary'!DI145="Yes"),OFFSET('Sanitation Data'!$H$12,0,10*ROW('Sanitation Data'!H139)),NA())</f>
        <v>#N/A</v>
      </c>
      <c r="AU145" s="98" t="e">
        <f ca="true">+IF(AND(ISNUMBER(OFFSET('Sanitation Data'!$I$4,0,10*ROW('Sanitation Data'!I139))),'Data Summary'!DJ145="Yes"),100-OFFSET('Sanitation Data'!$I$4,0,10*ROW('Sanitation Data'!I139)),NA())</f>
        <v>#N/A</v>
      </c>
      <c r="AV145" s="98" t="e">
        <f ca="true">+IF(AND(ISNUMBER(OFFSET('Sanitation Data'!$I$6,0,10*ROW('Sanitation Data'!I139))),'Data Summary'!DK145="Yes"),OFFSET('Sanitation Data'!$I$6,0,10*ROW('Sanitation Data'!I139)),NA())</f>
        <v>#N/A</v>
      </c>
      <c r="AW145" s="98" t="e">
        <f ca="true">+IF(AND(ISNUMBER(OFFSET('Sanitation Data'!$I$10,0,10*ROW('Sanitation Data'!I139))),'Data Summary'!DL145="Yes"),OFFSET('Sanitation Data'!$I$10,0,10*ROW('Sanitation Data'!I139)),NA())</f>
        <v>#N/A</v>
      </c>
      <c r="AX145" s="98" t="e">
        <f ca="true">+IF(AND(ISNUMBER(OFFSET('Sanitation Data'!$I$11,0,10*ROW('Sanitation Data'!I139))),'Data Summary'!DM145="Yes"),OFFSET('Sanitation Data'!$I$11,0,10*ROW('Sanitation Data'!I139)),NA())</f>
        <v>#N/A</v>
      </c>
      <c r="AY145" s="98" t="e">
        <f ca="true">+IF(AND(ISNUMBER(OFFSET('Sanitation Data'!$I$12,0,10*ROW('Sanitation Data'!I139))),'Data Summary'!DN145="Yes"),OFFSET('Sanitation Data'!$I$12,0,10*ROW('Sanitation Data'!I139)),NA())</f>
        <v>#N/A</v>
      </c>
      <c r="AZ145" s="99" t="e">
        <f ca="true">+IF(AND(ISNUMBER(OFFSET('Hygiene Data'!$D$5,0,10*ROW('Hygiene Data'!D139))),'Data Summary'!DO145="Yes"),OFFSET('Hygiene Data'!$D$5,0,10*ROW('Hygiene Data'!D139)),NA())</f>
        <v>#N/A</v>
      </c>
      <c r="BA145" s="99" t="e">
        <f ca="true">+IF(AND(ISNUMBER(OFFSET('Hygiene Data'!$D$7,0,10*ROW('Hygiene Data'!D139))),'Data Summary'!DP145="Yes"),OFFSET('Hygiene Data'!$D$7,0,10*ROW('Hygiene Data'!D139)),NA())</f>
        <v>#N/A</v>
      </c>
      <c r="BB145" s="99" t="e">
        <f ca="true">+IF(AND(ISNUMBER(OFFSET('Hygiene Data'!$D$9,0,10*ROW('Hygiene Data'!D139))),'Data Summary'!DQ145="Yes"),OFFSET('Hygiene Data'!$D$9,0,10*ROW('Hygiene Data'!D139)),NA())</f>
        <v>#N/A</v>
      </c>
      <c r="BC145" s="99" t="e">
        <f ca="true">+IF(AND(ISNUMBER(OFFSET('Hygiene Data'!$E$5,0,10*ROW('Hygiene Data'!E139))),'Data Summary'!DR145="Yes"),OFFSET('Hygiene Data'!$E$5,0,10*ROW('Hygiene Data'!E139)),NA())</f>
        <v>#N/A</v>
      </c>
      <c r="BD145" s="99" t="e">
        <f ca="true">+IF(AND(ISNUMBER(OFFSET('Hygiene Data'!$E$7,0,10*ROW('Hygiene Data'!E139))),'Data Summary'!DS145="Yes"),OFFSET('Hygiene Data'!$E$7,0,10*ROW('Hygiene Data'!E139)),NA())</f>
        <v>#N/A</v>
      </c>
      <c r="BE145" s="99" t="e">
        <f ca="true">+IF(AND(ISNUMBER(OFFSET('Hygiene Data'!$E$9,0,10*ROW('Hygiene Data'!E139))),'Data Summary'!DT145="Yes"),OFFSET('Hygiene Data'!$E$9,0,10*ROW('Hygiene Data'!E139)),NA())</f>
        <v>#N/A</v>
      </c>
      <c r="BF145" s="99" t="e">
        <f ca="true">+IF(AND(ISNUMBER(OFFSET('Hygiene Data'!$F$5,0,10*ROW('Hygiene Data'!F139))),'Data Summary'!DU145="Yes"),OFFSET('Hygiene Data'!$F$5,0,10*ROW('Hygiene Data'!F139)),NA())</f>
        <v>#N/A</v>
      </c>
      <c r="BG145" s="99" t="e">
        <f ca="true">+IF(AND(ISNUMBER(OFFSET('Hygiene Data'!$F$7,0,10*ROW('Hygiene Data'!F139))),'Data Summary'!DV145="Yes"),OFFSET('Hygiene Data'!$F$7,0,10*ROW('Hygiene Data'!F139)),NA())</f>
        <v>#N/A</v>
      </c>
      <c r="BH145" s="99" t="e">
        <f ca="true">+IF(AND(ISNUMBER(OFFSET('Hygiene Data'!$F$9,0,10*ROW('Hygiene Data'!F139))),'Data Summary'!DW145="Yes"),OFFSET('Hygiene Data'!$F$9,0,10*ROW('Hygiene Data'!F139)),NA())</f>
        <v>#N/A</v>
      </c>
      <c r="BI145" s="99" t="e">
        <f ca="true">+IF(AND(ISNUMBER(OFFSET('Hygiene Data'!$G$5,0,10*ROW('Hygiene Data'!G139))),'Data Summary'!DX145="Yes"),OFFSET('Hygiene Data'!$G$5,0,10*ROW('Hygiene Data'!G139)),NA())</f>
        <v>#N/A</v>
      </c>
      <c r="BJ145" s="99" t="e">
        <f ca="true">+IF(AND(ISNUMBER(OFFSET('Hygiene Data'!$G$7,0,10*ROW('Hygiene Data'!G139))),'Data Summary'!DY145="Yes"),OFFSET('Hygiene Data'!$G$7,0,10*ROW('Hygiene Data'!G139)),NA())</f>
        <v>#N/A</v>
      </c>
      <c r="BK145" s="99" t="e">
        <f ca="true">+IF(AND(ISNUMBER(OFFSET('Hygiene Data'!$G$9,0,10*ROW('Hygiene Data'!G139))),'Data Summary'!DZ145="Yes"),OFFSET('Hygiene Data'!$G$9,0,10*ROW('Hygiene Data'!G139)),NA())</f>
        <v>#N/A</v>
      </c>
      <c r="BL145" s="99" t="e">
        <f ca="true">+IF(AND(ISNUMBER(OFFSET('Hygiene Data'!$H$5,0,10*ROW('Hygiene Data'!H139))),'Data Summary'!EA145="Yes"),OFFSET('Hygiene Data'!$H$5,0,10*ROW('Hygiene Data'!H139)),NA())</f>
        <v>#N/A</v>
      </c>
      <c r="BM145" s="99" t="e">
        <f ca="true">+IF(AND(ISNUMBER(OFFSET('Hygiene Data'!$H$7,0,10*ROW('Hygiene Data'!H139))),'Data Summary'!EB145="Yes"),OFFSET('Hygiene Data'!$H$7,0,10*ROW('Hygiene Data'!H139)),NA())</f>
        <v>#N/A</v>
      </c>
      <c r="BN145" s="99" t="e">
        <f ca="true">+IF(AND(ISNUMBER(OFFSET('Hygiene Data'!$H$9,0,10*ROW('Hygiene Data'!H139))),'Data Summary'!EC145="Yes"),OFFSET('Hygiene Data'!$H$9,0,10*ROW('Hygiene Data'!H139)),NA())</f>
        <v>#N/A</v>
      </c>
      <c r="BO145" s="99" t="e">
        <f ca="true">+IF(AND(ISNUMBER(OFFSET('Hygiene Data'!$I$5,0,10*ROW('Hygiene Data'!I139))),'Data Summary'!ED145="Yes"),OFFSET('Hygiene Data'!$I$5,0,10*ROW('Hygiene Data'!I139)),NA())</f>
        <v>#N/A</v>
      </c>
      <c r="BP145" s="99" t="e">
        <f ca="true">+IF(AND(ISNUMBER(OFFSET('Hygiene Data'!$I$7,0,10*ROW('Hygiene Data'!I139))),'Data Summary'!EE145="Yes"),OFFSET('Hygiene Data'!$I$7,0,10*ROW('Hygiene Data'!I139)),NA())</f>
        <v>#N/A</v>
      </c>
      <c r="BQ145" s="99" t="e">
        <f ca="true">+IF(AND(ISNUMBER(OFFSET('Hygiene Data'!$I$9,0,10*ROW('Hygiene Data'!I139))),'Data Summary'!EF145="Yes"),OFFSET('Hygiene Data'!$I$9,0,10*ROW('Hygiene Data'!I139)),NA())</f>
        <v>#N/A</v>
      </c>
    </row>
    <row xmlns:x14ac="http://schemas.microsoft.com/office/spreadsheetml/2009/9/ac" r="146" x14ac:dyDescent="0.2">
      <c r="A146" s="363" t="e">
        <f ca="true">+RIGHT('Data Summary'!A146,LEN('Data Summary'!A146)-9)</f>
        <v>#VALUE!</v>
      </c>
      <c r="B146" s="38" t="str">
        <f ca="true">+IF(ISTEXT('Data Summary'!B146),'Data Summary'!B146,"")</f>
        <v/>
      </c>
      <c r="C146" s="361" t="e">
        <f ca="true">+VALUE('Data Summary'!C146)</f>
        <v>#VALUE!</v>
      </c>
      <c r="D146" s="97" t="e">
        <f ca="true">+IF(AND(ISNUMBER(OFFSET('Water Data'!$D$4,0,10*ROW('Water Data'!D140))),'Data Summary'!BS146="Yes"),100-OFFSET('Water Data'!$D$4,0,10*ROW('Water Data'!D140)),NA())</f>
        <v>#N/A</v>
      </c>
      <c r="E146" s="97" t="e">
        <f ca="true">+IF(AND(ISNUMBER(OFFSET('Water Data'!$D$6,0,10*ROW('Water Data'!D140))),'Data Summary'!BT146="Yes"),OFFSET('Water Data'!$D$6,0,10*ROW('Water Data'!D140)),NA())</f>
        <v>#N/A</v>
      </c>
      <c r="F146" s="97" t="e">
        <f ca="true">+IF(AND(ISNUMBER(OFFSET('Water Data'!$D$9,0,10*ROW('Water Data'!D140))),'Data Summary'!BU146="Yes"),OFFSET('Water Data'!$D$9,0,10*ROW('Water Data'!D140)),NA())</f>
        <v>#N/A</v>
      </c>
      <c r="G146" s="97" t="e">
        <f ca="true">+IF(AND(ISNUMBER(OFFSET('Water Data'!$E$4,0,10*ROW('Water Data'!E140))),'Data Summary'!BV146="Yes"),100-OFFSET('Water Data'!$E$4,0,10*ROW('Water Data'!E140)),NA())</f>
        <v>#N/A</v>
      </c>
      <c r="H146" s="97" t="e">
        <f ca="true">+IF(AND(ISNUMBER(OFFSET('Water Data'!$E$6,0,10*ROW('Water Data'!E140))),'Data Summary'!BW146="Yes"),OFFSET('Water Data'!$E$6,0,10*ROW('Water Data'!E140)),NA())</f>
        <v>#N/A</v>
      </c>
      <c r="I146" s="97" t="e">
        <f ca="true">+IF(AND(ISNUMBER(OFFSET('Water Data'!$E$9,0,10*ROW('Water Data'!E140))),'Data Summary'!BX146="Yes"),OFFSET('Water Data'!$E$9,0,10*ROW('Water Data'!E140)),NA())</f>
        <v>#N/A</v>
      </c>
      <c r="J146" s="97" t="e">
        <f ca="true">+IF(AND(ISNUMBER(OFFSET('Water Data'!$F$4,0,10*ROW('Water Data'!F140))),'Data Summary'!BY146="Yes"),100-OFFSET('Water Data'!$F$4,0,10*ROW('Water Data'!F140)),NA())</f>
        <v>#N/A</v>
      </c>
      <c r="K146" s="97" t="e">
        <f ca="true">+IF(AND(ISNUMBER(OFFSET('Water Data'!$F$6,0,10*ROW('Water Data'!F140))),'Data Summary'!BZ146="Yes"),OFFSET('Water Data'!$F$6,0,10*ROW('Water Data'!F140)),NA())</f>
        <v>#N/A</v>
      </c>
      <c r="L146" s="97" t="e">
        <f ca="true">+IF(AND(ISNUMBER(OFFSET('Water Data'!$F$9,0,10*ROW('Water Data'!F140))),'Data Summary'!CA146="Yes"),OFFSET('Water Data'!$F$9,0,10*ROW('Water Data'!F140)),NA())</f>
        <v>#N/A</v>
      </c>
      <c r="M146" s="97" t="e">
        <f ca="true">+IF(AND(ISNUMBER(OFFSET('Water Data'!$G$4,0,10*ROW('Water Data'!G140))),'Data Summary'!CB146="Yes"),100-OFFSET('Water Data'!$G$4,0,10*ROW('Water Data'!G140)),NA())</f>
        <v>#N/A</v>
      </c>
      <c r="N146" s="97" t="e">
        <f ca="true">+IF(AND(ISNUMBER(OFFSET('Water Data'!$G$6,0,10*ROW('Water Data'!G140))),'Data Summary'!CC146="Yes"),OFFSET('Water Data'!$G$6,0,10*ROW('Water Data'!G140)),NA())</f>
        <v>#N/A</v>
      </c>
      <c r="O146" s="97" t="e">
        <f ca="true">+IF(AND(ISNUMBER(OFFSET('Water Data'!$G$9,0,10*ROW('Water Data'!G140))),'Data Summary'!CD146="Yes"),OFFSET('Water Data'!$G$9,0,10*ROW('Water Data'!G140)),NA())</f>
        <v>#N/A</v>
      </c>
      <c r="P146" s="97" t="e">
        <f ca="true">+IF(AND(ISNUMBER(OFFSET('Water Data'!$H$4,0,10*ROW('Water Data'!H140))),'Data Summary'!CE146="Yes"),100-OFFSET('Water Data'!$H$4,0,10*ROW('Water Data'!H140)),NA())</f>
        <v>#N/A</v>
      </c>
      <c r="Q146" s="97" t="e">
        <f ca="true">+IF(AND(ISNUMBER(OFFSET('Water Data'!$H$6,0,10*ROW('Water Data'!H140))),'Data Summary'!CF146="Yes"),OFFSET('Water Data'!$H$6,0,10*ROW('Water Data'!H140)),NA())</f>
        <v>#N/A</v>
      </c>
      <c r="R146" s="97" t="e">
        <f ca="true">+IF(AND(ISNUMBER(OFFSET('Water Data'!$H$9,0,10*ROW('Water Data'!H140))),'Data Summary'!CG146="Yes"),OFFSET('Water Data'!$H$9,0,10*ROW('Water Data'!H140)),NA())</f>
        <v>#N/A</v>
      </c>
      <c r="S146" s="97" t="e">
        <f ca="true">+IF(AND(ISNUMBER(OFFSET('Water Data'!$I$4,0,10*ROW('Water Data'!I140))),'Data Summary'!CH146="Yes"),100-OFFSET('Water Data'!$I$4,0,10*ROW('Water Data'!I140)),NA())</f>
        <v>#N/A</v>
      </c>
      <c r="T146" s="97" t="e">
        <f ca="true">+IF(AND(ISNUMBER(OFFSET('Water Data'!$I$6,0,10*ROW('Water Data'!I140))),'Data Summary'!CI146="Yes"),OFFSET('Water Data'!$I$6,0,10*ROW('Water Data'!I140)),NA())</f>
        <v>#N/A</v>
      </c>
      <c r="U146" s="97" t="e">
        <f ca="true">+IF(AND(ISNUMBER(OFFSET('Water Data'!$I$9,0,10*ROW('Water Data'!I140))),'Data Summary'!CJ146="Yes"),OFFSET('Water Data'!$I$9,0,10*ROW('Water Data'!I140)),NA())</f>
        <v>#N/A</v>
      </c>
      <c r="V146" s="98" t="e">
        <f ca="true">+IF(AND(ISNUMBER(OFFSET('Sanitation Data'!$D$4,0,10*ROW('Sanitation Data'!D140))),'Data Summary'!CK146="Yes"),100-OFFSET('Sanitation Data'!$D$4,0,10*ROW('Sanitation Data'!D140)),NA())</f>
        <v>#N/A</v>
      </c>
      <c r="W146" s="98" t="e">
        <f ca="true">+IF(AND(ISNUMBER(OFFSET('Sanitation Data'!$D$6,0,10*ROW('Sanitation Data'!D140))),'Data Summary'!CL146="Yes"),OFFSET('Sanitation Data'!$D$6,0,10*ROW('Sanitation Data'!D140)),NA())</f>
        <v>#N/A</v>
      </c>
      <c r="X146" s="98" t="e">
        <f ca="true">+IF(AND(ISNUMBER(OFFSET('Sanitation Data'!$D$10,0,10*ROW('Sanitation Data'!D140))),'Data Summary'!CM146="Yes"),OFFSET('Sanitation Data'!$D$10,0,10*ROW('Sanitation Data'!D140)),NA())</f>
        <v>#N/A</v>
      </c>
      <c r="Y146" s="98" t="e">
        <f ca="true">+IF(AND(ISNUMBER(OFFSET('Sanitation Data'!$D$11,0,10*ROW('Sanitation Data'!D140))),'Data Summary'!CN146="Yes"),OFFSET('Sanitation Data'!$D$11,0,10*ROW('Sanitation Data'!D140)),NA())</f>
        <v>#N/A</v>
      </c>
      <c r="Z146" s="98" t="e">
        <f ca="true">+IF(AND(ISNUMBER(OFFSET('Sanitation Data'!$D$12,0,10*ROW('Sanitation Data'!D140))),'Data Summary'!CO146="Yes"),OFFSET('Sanitation Data'!$D$12,0,10*ROW('Sanitation Data'!D140)),NA())</f>
        <v>#N/A</v>
      </c>
      <c r="AA146" s="98" t="e">
        <f ca="true">+IF(AND(ISNUMBER(OFFSET('Sanitation Data'!$E$4,0,10*ROW('Sanitation Data'!E140))),'Data Summary'!CP146="Yes"),100-OFFSET('Sanitation Data'!$E$4,0,10*ROW('Sanitation Data'!E140)),NA())</f>
        <v>#N/A</v>
      </c>
      <c r="AB146" s="98" t="e">
        <f ca="true">+IF(AND(ISNUMBER(OFFSET('Sanitation Data'!$E$6,0,10*ROW('Sanitation Data'!E140))),'Data Summary'!CQ146="Yes"),OFFSET('Sanitation Data'!$E$6,0,10*ROW('Sanitation Data'!E140)),NA())</f>
        <v>#N/A</v>
      </c>
      <c r="AC146" s="98" t="e">
        <f ca="true">+IF(AND(ISNUMBER(OFFSET('Sanitation Data'!$E$10,0,10*ROW('Sanitation Data'!E140))),'Data Summary'!CR146="Yes"),OFFSET('Sanitation Data'!$E$10,0,10*ROW('Sanitation Data'!E140)),NA())</f>
        <v>#N/A</v>
      </c>
      <c r="AD146" s="98" t="e">
        <f ca="true">+IF(AND(ISNUMBER(OFFSET('Sanitation Data'!$E$11,0,10*ROW('Sanitation Data'!E140))),'Data Summary'!CS146="Yes"),OFFSET('Sanitation Data'!$E$11,0,10*ROW('Sanitation Data'!E140)),NA())</f>
        <v>#N/A</v>
      </c>
      <c r="AE146" s="98" t="e">
        <f ca="true">+IF(AND(ISNUMBER(OFFSET('Sanitation Data'!$E$12,0,10*ROW('Sanitation Data'!E140))),'Data Summary'!CT146="Yes"),OFFSET('Sanitation Data'!$E$12,0,10*ROW('Sanitation Data'!E140)),NA())</f>
        <v>#N/A</v>
      </c>
      <c r="AF146" s="98" t="e">
        <f ca="true">+IF(AND(ISNUMBER(OFFSET('Sanitation Data'!$F$4,0,10*ROW('Sanitation Data'!F140))),'Data Summary'!CU146="Yes"),100-OFFSET('Sanitation Data'!$F$4,0,10*ROW('Sanitation Data'!F140)),NA())</f>
        <v>#N/A</v>
      </c>
      <c r="AG146" s="98" t="e">
        <f ca="true">+IF(AND(ISNUMBER(OFFSET('Sanitation Data'!$F$6,0,10*ROW('Sanitation Data'!F140))),'Data Summary'!CV146="Yes"),OFFSET('Sanitation Data'!$F$6,0,10*ROW('Sanitation Data'!F140)),NA())</f>
        <v>#N/A</v>
      </c>
      <c r="AH146" s="98" t="e">
        <f ca="true">+IF(AND(ISNUMBER(OFFSET('Sanitation Data'!$F$10,0,10*ROW('Sanitation Data'!F140))),'Data Summary'!CW146="Yes"),OFFSET('Sanitation Data'!$F$10,0,10*ROW('Sanitation Data'!F140)),NA())</f>
        <v>#N/A</v>
      </c>
      <c r="AI146" s="98" t="e">
        <f ca="true">+IF(AND(ISNUMBER(OFFSET('Sanitation Data'!$F$11,0,10*ROW('Sanitation Data'!F140))),'Data Summary'!CX146="Yes"),OFFSET('Sanitation Data'!$F$11,0,10*ROW('Sanitation Data'!F140)),NA())</f>
        <v>#N/A</v>
      </c>
      <c r="AJ146" s="98" t="e">
        <f ca="true">+IF(AND(ISNUMBER(OFFSET('Sanitation Data'!$F$12,0,10*ROW('Sanitation Data'!F140))),'Data Summary'!CY146="Yes"),OFFSET('Sanitation Data'!$F$12,0,10*ROW('Sanitation Data'!F140)),NA())</f>
        <v>#N/A</v>
      </c>
      <c r="AK146" s="98" t="e">
        <f ca="true">+IF(AND(ISNUMBER(OFFSET('Sanitation Data'!$G$4,0,10*ROW('Sanitation Data'!G140))),'Data Summary'!CZ146="Yes"),100-OFFSET('Sanitation Data'!$G$4,0,10*ROW('Sanitation Data'!G140)),NA())</f>
        <v>#N/A</v>
      </c>
      <c r="AL146" s="98" t="e">
        <f ca="true">+IF(AND(ISNUMBER(OFFSET('Sanitation Data'!$G$6,0,10*ROW('Sanitation Data'!G140))),'Data Summary'!DA146="Yes"),OFFSET('Sanitation Data'!$G$6,0,10*ROW('Sanitation Data'!G140)),NA())</f>
        <v>#N/A</v>
      </c>
      <c r="AM146" s="98" t="e">
        <f ca="true">+IF(AND(ISNUMBER(OFFSET('Sanitation Data'!$G$10,0,10*ROW('Sanitation Data'!G140))),'Data Summary'!DB146="Yes"),OFFSET('Sanitation Data'!$G$10,0,10*ROW('Sanitation Data'!G140)),NA())</f>
        <v>#N/A</v>
      </c>
      <c r="AN146" s="98" t="e">
        <f ca="true">+IF(AND(ISNUMBER(OFFSET('Sanitation Data'!$G$11,0,10*ROW('Sanitation Data'!G140))),'Data Summary'!DC146="Yes"),OFFSET('Sanitation Data'!$G$11,0,10*ROW('Sanitation Data'!G140)),NA())</f>
        <v>#N/A</v>
      </c>
      <c r="AO146" s="98" t="e">
        <f ca="true">+IF(AND(ISNUMBER(OFFSET('Sanitation Data'!$G$12,0,10*ROW('Sanitation Data'!G140))),'Data Summary'!DD146="Yes"),OFFSET('Sanitation Data'!$G$12,0,10*ROW('Sanitation Data'!G140)),NA())</f>
        <v>#N/A</v>
      </c>
      <c r="AP146" s="98" t="e">
        <f ca="true">+IF(AND(ISNUMBER(OFFSET('Sanitation Data'!$H$4,0,10*ROW('Sanitation Data'!H140))),'Data Summary'!DE146="Yes"),100-OFFSET('Sanitation Data'!$H$4,0,10*ROW('Sanitation Data'!H140)),NA())</f>
        <v>#N/A</v>
      </c>
      <c r="AQ146" s="98" t="e">
        <f ca="true">+IF(AND(ISNUMBER(OFFSET('Sanitation Data'!$H$6,0,10*ROW('Sanitation Data'!H140))),'Data Summary'!DF146="Yes"),OFFSET('Sanitation Data'!$H$6,0,10*ROW('Sanitation Data'!H140)),NA())</f>
        <v>#N/A</v>
      </c>
      <c r="AR146" s="98" t="e">
        <f ca="true">+IF(AND(ISNUMBER(OFFSET('Sanitation Data'!$H$10,0,10*ROW('Sanitation Data'!H140))),'Data Summary'!DG146="Yes"),OFFSET('Sanitation Data'!$H$10,0,10*ROW('Sanitation Data'!H140)),NA())</f>
        <v>#N/A</v>
      </c>
      <c r="AS146" s="98" t="e">
        <f ca="true">+IF(AND(ISNUMBER(OFFSET('Sanitation Data'!$H$11,0,10*ROW('Sanitation Data'!H140))),'Data Summary'!DH146="Yes"),OFFSET('Sanitation Data'!$H$11,0,10*ROW('Sanitation Data'!H140)),NA())</f>
        <v>#N/A</v>
      </c>
      <c r="AT146" s="98" t="e">
        <f ca="true">+IF(AND(ISNUMBER(OFFSET('Sanitation Data'!$H$12,0,10*ROW('Sanitation Data'!H140))),'Data Summary'!DI146="Yes"),OFFSET('Sanitation Data'!$H$12,0,10*ROW('Sanitation Data'!H140)),NA())</f>
        <v>#N/A</v>
      </c>
      <c r="AU146" s="98" t="e">
        <f ca="true">+IF(AND(ISNUMBER(OFFSET('Sanitation Data'!$I$4,0,10*ROW('Sanitation Data'!I140))),'Data Summary'!DJ146="Yes"),100-OFFSET('Sanitation Data'!$I$4,0,10*ROW('Sanitation Data'!I140)),NA())</f>
        <v>#N/A</v>
      </c>
      <c r="AV146" s="98" t="e">
        <f ca="true">+IF(AND(ISNUMBER(OFFSET('Sanitation Data'!$I$6,0,10*ROW('Sanitation Data'!I140))),'Data Summary'!DK146="Yes"),OFFSET('Sanitation Data'!$I$6,0,10*ROW('Sanitation Data'!I140)),NA())</f>
        <v>#N/A</v>
      </c>
      <c r="AW146" s="98" t="e">
        <f ca="true">+IF(AND(ISNUMBER(OFFSET('Sanitation Data'!$I$10,0,10*ROW('Sanitation Data'!I140))),'Data Summary'!DL146="Yes"),OFFSET('Sanitation Data'!$I$10,0,10*ROW('Sanitation Data'!I140)),NA())</f>
        <v>#N/A</v>
      </c>
      <c r="AX146" s="98" t="e">
        <f ca="true">+IF(AND(ISNUMBER(OFFSET('Sanitation Data'!$I$11,0,10*ROW('Sanitation Data'!I140))),'Data Summary'!DM146="Yes"),OFFSET('Sanitation Data'!$I$11,0,10*ROW('Sanitation Data'!I140)),NA())</f>
        <v>#N/A</v>
      </c>
      <c r="AY146" s="98" t="e">
        <f ca="true">+IF(AND(ISNUMBER(OFFSET('Sanitation Data'!$I$12,0,10*ROW('Sanitation Data'!I140))),'Data Summary'!DN146="Yes"),OFFSET('Sanitation Data'!$I$12,0,10*ROW('Sanitation Data'!I140)),NA())</f>
        <v>#N/A</v>
      </c>
      <c r="AZ146" s="99" t="e">
        <f ca="true">+IF(AND(ISNUMBER(OFFSET('Hygiene Data'!$D$5,0,10*ROW('Hygiene Data'!D140))),'Data Summary'!DO146="Yes"),OFFSET('Hygiene Data'!$D$5,0,10*ROW('Hygiene Data'!D140)),NA())</f>
        <v>#N/A</v>
      </c>
      <c r="BA146" s="99" t="e">
        <f ca="true">+IF(AND(ISNUMBER(OFFSET('Hygiene Data'!$D$7,0,10*ROW('Hygiene Data'!D140))),'Data Summary'!DP146="Yes"),OFFSET('Hygiene Data'!$D$7,0,10*ROW('Hygiene Data'!D140)),NA())</f>
        <v>#N/A</v>
      </c>
      <c r="BB146" s="99" t="e">
        <f ca="true">+IF(AND(ISNUMBER(OFFSET('Hygiene Data'!$D$9,0,10*ROW('Hygiene Data'!D140))),'Data Summary'!DQ146="Yes"),OFFSET('Hygiene Data'!$D$9,0,10*ROW('Hygiene Data'!D140)),NA())</f>
        <v>#N/A</v>
      </c>
      <c r="BC146" s="99" t="e">
        <f ca="true">+IF(AND(ISNUMBER(OFFSET('Hygiene Data'!$E$5,0,10*ROW('Hygiene Data'!E140))),'Data Summary'!DR146="Yes"),OFFSET('Hygiene Data'!$E$5,0,10*ROW('Hygiene Data'!E140)),NA())</f>
        <v>#N/A</v>
      </c>
      <c r="BD146" s="99" t="e">
        <f ca="true">+IF(AND(ISNUMBER(OFFSET('Hygiene Data'!$E$7,0,10*ROW('Hygiene Data'!E140))),'Data Summary'!DS146="Yes"),OFFSET('Hygiene Data'!$E$7,0,10*ROW('Hygiene Data'!E140)),NA())</f>
        <v>#N/A</v>
      </c>
      <c r="BE146" s="99" t="e">
        <f ca="true">+IF(AND(ISNUMBER(OFFSET('Hygiene Data'!$E$9,0,10*ROW('Hygiene Data'!E140))),'Data Summary'!DT146="Yes"),OFFSET('Hygiene Data'!$E$9,0,10*ROW('Hygiene Data'!E140)),NA())</f>
        <v>#N/A</v>
      </c>
      <c r="BF146" s="99" t="e">
        <f ca="true">+IF(AND(ISNUMBER(OFFSET('Hygiene Data'!$F$5,0,10*ROW('Hygiene Data'!F140))),'Data Summary'!DU146="Yes"),OFFSET('Hygiene Data'!$F$5,0,10*ROW('Hygiene Data'!F140)),NA())</f>
        <v>#N/A</v>
      </c>
      <c r="BG146" s="99" t="e">
        <f ca="true">+IF(AND(ISNUMBER(OFFSET('Hygiene Data'!$F$7,0,10*ROW('Hygiene Data'!F140))),'Data Summary'!DV146="Yes"),OFFSET('Hygiene Data'!$F$7,0,10*ROW('Hygiene Data'!F140)),NA())</f>
        <v>#N/A</v>
      </c>
      <c r="BH146" s="99" t="e">
        <f ca="true">+IF(AND(ISNUMBER(OFFSET('Hygiene Data'!$F$9,0,10*ROW('Hygiene Data'!F140))),'Data Summary'!DW146="Yes"),OFFSET('Hygiene Data'!$F$9,0,10*ROW('Hygiene Data'!F140)),NA())</f>
        <v>#N/A</v>
      </c>
      <c r="BI146" s="99" t="e">
        <f ca="true">+IF(AND(ISNUMBER(OFFSET('Hygiene Data'!$G$5,0,10*ROW('Hygiene Data'!G140))),'Data Summary'!DX146="Yes"),OFFSET('Hygiene Data'!$G$5,0,10*ROW('Hygiene Data'!G140)),NA())</f>
        <v>#N/A</v>
      </c>
      <c r="BJ146" s="99" t="e">
        <f ca="true">+IF(AND(ISNUMBER(OFFSET('Hygiene Data'!$G$7,0,10*ROW('Hygiene Data'!G140))),'Data Summary'!DY146="Yes"),OFFSET('Hygiene Data'!$G$7,0,10*ROW('Hygiene Data'!G140)),NA())</f>
        <v>#N/A</v>
      </c>
      <c r="BK146" s="99" t="e">
        <f ca="true">+IF(AND(ISNUMBER(OFFSET('Hygiene Data'!$G$9,0,10*ROW('Hygiene Data'!G140))),'Data Summary'!DZ146="Yes"),OFFSET('Hygiene Data'!$G$9,0,10*ROW('Hygiene Data'!G140)),NA())</f>
        <v>#N/A</v>
      </c>
      <c r="BL146" s="99" t="e">
        <f ca="true">+IF(AND(ISNUMBER(OFFSET('Hygiene Data'!$H$5,0,10*ROW('Hygiene Data'!H140))),'Data Summary'!EA146="Yes"),OFFSET('Hygiene Data'!$H$5,0,10*ROW('Hygiene Data'!H140)),NA())</f>
        <v>#N/A</v>
      </c>
      <c r="BM146" s="99" t="e">
        <f ca="true">+IF(AND(ISNUMBER(OFFSET('Hygiene Data'!$H$7,0,10*ROW('Hygiene Data'!H140))),'Data Summary'!EB146="Yes"),OFFSET('Hygiene Data'!$H$7,0,10*ROW('Hygiene Data'!H140)),NA())</f>
        <v>#N/A</v>
      </c>
      <c r="BN146" s="99" t="e">
        <f ca="true">+IF(AND(ISNUMBER(OFFSET('Hygiene Data'!$H$9,0,10*ROW('Hygiene Data'!H140))),'Data Summary'!EC146="Yes"),OFFSET('Hygiene Data'!$H$9,0,10*ROW('Hygiene Data'!H140)),NA())</f>
        <v>#N/A</v>
      </c>
      <c r="BO146" s="99" t="e">
        <f ca="true">+IF(AND(ISNUMBER(OFFSET('Hygiene Data'!$I$5,0,10*ROW('Hygiene Data'!I140))),'Data Summary'!ED146="Yes"),OFFSET('Hygiene Data'!$I$5,0,10*ROW('Hygiene Data'!I140)),NA())</f>
        <v>#N/A</v>
      </c>
      <c r="BP146" s="99" t="e">
        <f ca="true">+IF(AND(ISNUMBER(OFFSET('Hygiene Data'!$I$7,0,10*ROW('Hygiene Data'!I140))),'Data Summary'!EE146="Yes"),OFFSET('Hygiene Data'!$I$7,0,10*ROW('Hygiene Data'!I140)),NA())</f>
        <v>#N/A</v>
      </c>
      <c r="BQ146" s="99" t="e">
        <f ca="true">+IF(AND(ISNUMBER(OFFSET('Hygiene Data'!$I$9,0,10*ROW('Hygiene Data'!I140))),'Data Summary'!EF146="Yes"),OFFSET('Hygiene Data'!$I$9,0,10*ROW('Hygiene Data'!I140)),NA())</f>
        <v>#N/A</v>
      </c>
    </row>
    <row xmlns:x14ac="http://schemas.microsoft.com/office/spreadsheetml/2009/9/ac" r="147" x14ac:dyDescent="0.2">
      <c r="A147" s="363" t="e">
        <f ca="true">+RIGHT('Data Summary'!A147,LEN('Data Summary'!A147)-9)</f>
        <v>#VALUE!</v>
      </c>
      <c r="B147" s="38" t="str">
        <f ca="true">+IF(ISTEXT('Data Summary'!B147),'Data Summary'!B147,"")</f>
        <v/>
      </c>
      <c r="C147" s="361" t="e">
        <f ca="true">+VALUE('Data Summary'!C147)</f>
        <v>#VALUE!</v>
      </c>
      <c r="D147" s="97" t="e">
        <f ca="true">+IF(AND(ISNUMBER(OFFSET('Water Data'!$D$4,0,10*ROW('Water Data'!D141))),'Data Summary'!BS147="Yes"),100-OFFSET('Water Data'!$D$4,0,10*ROW('Water Data'!D141)),NA())</f>
        <v>#N/A</v>
      </c>
      <c r="E147" s="97" t="e">
        <f ca="true">+IF(AND(ISNUMBER(OFFSET('Water Data'!$D$6,0,10*ROW('Water Data'!D141))),'Data Summary'!BT147="Yes"),OFFSET('Water Data'!$D$6,0,10*ROW('Water Data'!D141)),NA())</f>
        <v>#N/A</v>
      </c>
      <c r="F147" s="97" t="e">
        <f ca="true">+IF(AND(ISNUMBER(OFFSET('Water Data'!$D$9,0,10*ROW('Water Data'!D141))),'Data Summary'!BU147="Yes"),OFFSET('Water Data'!$D$9,0,10*ROW('Water Data'!D141)),NA())</f>
        <v>#N/A</v>
      </c>
      <c r="G147" s="97" t="e">
        <f ca="true">+IF(AND(ISNUMBER(OFFSET('Water Data'!$E$4,0,10*ROW('Water Data'!E141))),'Data Summary'!BV147="Yes"),100-OFFSET('Water Data'!$E$4,0,10*ROW('Water Data'!E141)),NA())</f>
        <v>#N/A</v>
      </c>
      <c r="H147" s="97" t="e">
        <f ca="true">+IF(AND(ISNUMBER(OFFSET('Water Data'!$E$6,0,10*ROW('Water Data'!E141))),'Data Summary'!BW147="Yes"),OFFSET('Water Data'!$E$6,0,10*ROW('Water Data'!E141)),NA())</f>
        <v>#N/A</v>
      </c>
      <c r="I147" s="97" t="e">
        <f ca="true">+IF(AND(ISNUMBER(OFFSET('Water Data'!$E$9,0,10*ROW('Water Data'!E141))),'Data Summary'!BX147="Yes"),OFFSET('Water Data'!$E$9,0,10*ROW('Water Data'!E141)),NA())</f>
        <v>#N/A</v>
      </c>
      <c r="J147" s="97" t="e">
        <f ca="true">+IF(AND(ISNUMBER(OFFSET('Water Data'!$F$4,0,10*ROW('Water Data'!F141))),'Data Summary'!BY147="Yes"),100-OFFSET('Water Data'!$F$4,0,10*ROW('Water Data'!F141)),NA())</f>
        <v>#N/A</v>
      </c>
      <c r="K147" s="97" t="e">
        <f ca="true">+IF(AND(ISNUMBER(OFFSET('Water Data'!$F$6,0,10*ROW('Water Data'!F141))),'Data Summary'!BZ147="Yes"),OFFSET('Water Data'!$F$6,0,10*ROW('Water Data'!F141)),NA())</f>
        <v>#N/A</v>
      </c>
      <c r="L147" s="97" t="e">
        <f ca="true">+IF(AND(ISNUMBER(OFFSET('Water Data'!$F$9,0,10*ROW('Water Data'!F141))),'Data Summary'!CA147="Yes"),OFFSET('Water Data'!$F$9,0,10*ROW('Water Data'!F141)),NA())</f>
        <v>#N/A</v>
      </c>
      <c r="M147" s="97" t="e">
        <f ca="true">+IF(AND(ISNUMBER(OFFSET('Water Data'!$G$4,0,10*ROW('Water Data'!G141))),'Data Summary'!CB147="Yes"),100-OFFSET('Water Data'!$G$4,0,10*ROW('Water Data'!G141)),NA())</f>
        <v>#N/A</v>
      </c>
      <c r="N147" s="97" t="e">
        <f ca="true">+IF(AND(ISNUMBER(OFFSET('Water Data'!$G$6,0,10*ROW('Water Data'!G141))),'Data Summary'!CC147="Yes"),OFFSET('Water Data'!$G$6,0,10*ROW('Water Data'!G141)),NA())</f>
        <v>#N/A</v>
      </c>
      <c r="O147" s="97" t="e">
        <f ca="true">+IF(AND(ISNUMBER(OFFSET('Water Data'!$G$9,0,10*ROW('Water Data'!G141))),'Data Summary'!CD147="Yes"),OFFSET('Water Data'!$G$9,0,10*ROW('Water Data'!G141)),NA())</f>
        <v>#N/A</v>
      </c>
      <c r="P147" s="97" t="e">
        <f ca="true">+IF(AND(ISNUMBER(OFFSET('Water Data'!$H$4,0,10*ROW('Water Data'!H141))),'Data Summary'!CE147="Yes"),100-OFFSET('Water Data'!$H$4,0,10*ROW('Water Data'!H141)),NA())</f>
        <v>#N/A</v>
      </c>
      <c r="Q147" s="97" t="e">
        <f ca="true">+IF(AND(ISNUMBER(OFFSET('Water Data'!$H$6,0,10*ROW('Water Data'!H141))),'Data Summary'!CF147="Yes"),OFFSET('Water Data'!$H$6,0,10*ROW('Water Data'!H141)),NA())</f>
        <v>#N/A</v>
      </c>
      <c r="R147" s="97" t="e">
        <f ca="true">+IF(AND(ISNUMBER(OFFSET('Water Data'!$H$9,0,10*ROW('Water Data'!H141))),'Data Summary'!CG147="Yes"),OFFSET('Water Data'!$H$9,0,10*ROW('Water Data'!H141)),NA())</f>
        <v>#N/A</v>
      </c>
      <c r="S147" s="97" t="e">
        <f ca="true">+IF(AND(ISNUMBER(OFFSET('Water Data'!$I$4,0,10*ROW('Water Data'!I141))),'Data Summary'!CH147="Yes"),100-OFFSET('Water Data'!$I$4,0,10*ROW('Water Data'!I141)),NA())</f>
        <v>#N/A</v>
      </c>
      <c r="T147" s="97" t="e">
        <f ca="true">+IF(AND(ISNUMBER(OFFSET('Water Data'!$I$6,0,10*ROW('Water Data'!I141))),'Data Summary'!CI147="Yes"),OFFSET('Water Data'!$I$6,0,10*ROW('Water Data'!I141)),NA())</f>
        <v>#N/A</v>
      </c>
      <c r="U147" s="97" t="e">
        <f ca="true">+IF(AND(ISNUMBER(OFFSET('Water Data'!$I$9,0,10*ROW('Water Data'!I141))),'Data Summary'!CJ147="Yes"),OFFSET('Water Data'!$I$9,0,10*ROW('Water Data'!I141)),NA())</f>
        <v>#N/A</v>
      </c>
      <c r="V147" s="98" t="e">
        <f ca="true">+IF(AND(ISNUMBER(OFFSET('Sanitation Data'!$D$4,0,10*ROW('Sanitation Data'!D141))),'Data Summary'!CK147="Yes"),100-OFFSET('Sanitation Data'!$D$4,0,10*ROW('Sanitation Data'!D141)),NA())</f>
        <v>#N/A</v>
      </c>
      <c r="W147" s="98" t="e">
        <f ca="true">+IF(AND(ISNUMBER(OFFSET('Sanitation Data'!$D$6,0,10*ROW('Sanitation Data'!D141))),'Data Summary'!CL147="Yes"),OFFSET('Sanitation Data'!$D$6,0,10*ROW('Sanitation Data'!D141)),NA())</f>
        <v>#N/A</v>
      </c>
      <c r="X147" s="98" t="e">
        <f ca="true">+IF(AND(ISNUMBER(OFFSET('Sanitation Data'!$D$10,0,10*ROW('Sanitation Data'!D141))),'Data Summary'!CM147="Yes"),OFFSET('Sanitation Data'!$D$10,0,10*ROW('Sanitation Data'!D141)),NA())</f>
        <v>#N/A</v>
      </c>
      <c r="Y147" s="98" t="e">
        <f ca="true">+IF(AND(ISNUMBER(OFFSET('Sanitation Data'!$D$11,0,10*ROW('Sanitation Data'!D141))),'Data Summary'!CN147="Yes"),OFFSET('Sanitation Data'!$D$11,0,10*ROW('Sanitation Data'!D141)),NA())</f>
        <v>#N/A</v>
      </c>
      <c r="Z147" s="98" t="e">
        <f ca="true">+IF(AND(ISNUMBER(OFFSET('Sanitation Data'!$D$12,0,10*ROW('Sanitation Data'!D141))),'Data Summary'!CO147="Yes"),OFFSET('Sanitation Data'!$D$12,0,10*ROW('Sanitation Data'!D141)),NA())</f>
        <v>#N/A</v>
      </c>
      <c r="AA147" s="98" t="e">
        <f ca="true">+IF(AND(ISNUMBER(OFFSET('Sanitation Data'!$E$4,0,10*ROW('Sanitation Data'!E141))),'Data Summary'!CP147="Yes"),100-OFFSET('Sanitation Data'!$E$4,0,10*ROW('Sanitation Data'!E141)),NA())</f>
        <v>#N/A</v>
      </c>
      <c r="AB147" s="98" t="e">
        <f ca="true">+IF(AND(ISNUMBER(OFFSET('Sanitation Data'!$E$6,0,10*ROW('Sanitation Data'!E141))),'Data Summary'!CQ147="Yes"),OFFSET('Sanitation Data'!$E$6,0,10*ROW('Sanitation Data'!E141)),NA())</f>
        <v>#N/A</v>
      </c>
      <c r="AC147" s="98" t="e">
        <f ca="true">+IF(AND(ISNUMBER(OFFSET('Sanitation Data'!$E$10,0,10*ROW('Sanitation Data'!E141))),'Data Summary'!CR147="Yes"),OFFSET('Sanitation Data'!$E$10,0,10*ROW('Sanitation Data'!E141)),NA())</f>
        <v>#N/A</v>
      </c>
      <c r="AD147" s="98" t="e">
        <f ca="true">+IF(AND(ISNUMBER(OFFSET('Sanitation Data'!$E$11,0,10*ROW('Sanitation Data'!E141))),'Data Summary'!CS147="Yes"),OFFSET('Sanitation Data'!$E$11,0,10*ROW('Sanitation Data'!E141)),NA())</f>
        <v>#N/A</v>
      </c>
      <c r="AE147" s="98" t="e">
        <f ca="true">+IF(AND(ISNUMBER(OFFSET('Sanitation Data'!$E$12,0,10*ROW('Sanitation Data'!E141))),'Data Summary'!CT147="Yes"),OFFSET('Sanitation Data'!$E$12,0,10*ROW('Sanitation Data'!E141)),NA())</f>
        <v>#N/A</v>
      </c>
      <c r="AF147" s="98" t="e">
        <f ca="true">+IF(AND(ISNUMBER(OFFSET('Sanitation Data'!$F$4,0,10*ROW('Sanitation Data'!F141))),'Data Summary'!CU147="Yes"),100-OFFSET('Sanitation Data'!$F$4,0,10*ROW('Sanitation Data'!F141)),NA())</f>
        <v>#N/A</v>
      </c>
      <c r="AG147" s="98" t="e">
        <f ca="true">+IF(AND(ISNUMBER(OFFSET('Sanitation Data'!$F$6,0,10*ROW('Sanitation Data'!F141))),'Data Summary'!CV147="Yes"),OFFSET('Sanitation Data'!$F$6,0,10*ROW('Sanitation Data'!F141)),NA())</f>
        <v>#N/A</v>
      </c>
      <c r="AH147" s="98" t="e">
        <f ca="true">+IF(AND(ISNUMBER(OFFSET('Sanitation Data'!$F$10,0,10*ROW('Sanitation Data'!F141))),'Data Summary'!CW147="Yes"),OFFSET('Sanitation Data'!$F$10,0,10*ROW('Sanitation Data'!F141)),NA())</f>
        <v>#N/A</v>
      </c>
      <c r="AI147" s="98" t="e">
        <f ca="true">+IF(AND(ISNUMBER(OFFSET('Sanitation Data'!$F$11,0,10*ROW('Sanitation Data'!F141))),'Data Summary'!CX147="Yes"),OFFSET('Sanitation Data'!$F$11,0,10*ROW('Sanitation Data'!F141)),NA())</f>
        <v>#N/A</v>
      </c>
      <c r="AJ147" s="98" t="e">
        <f ca="true">+IF(AND(ISNUMBER(OFFSET('Sanitation Data'!$F$12,0,10*ROW('Sanitation Data'!F141))),'Data Summary'!CY147="Yes"),OFFSET('Sanitation Data'!$F$12,0,10*ROW('Sanitation Data'!F141)),NA())</f>
        <v>#N/A</v>
      </c>
      <c r="AK147" s="98" t="e">
        <f ca="true">+IF(AND(ISNUMBER(OFFSET('Sanitation Data'!$G$4,0,10*ROW('Sanitation Data'!G141))),'Data Summary'!CZ147="Yes"),100-OFFSET('Sanitation Data'!$G$4,0,10*ROW('Sanitation Data'!G141)),NA())</f>
        <v>#N/A</v>
      </c>
      <c r="AL147" s="98" t="e">
        <f ca="true">+IF(AND(ISNUMBER(OFFSET('Sanitation Data'!$G$6,0,10*ROW('Sanitation Data'!G141))),'Data Summary'!DA147="Yes"),OFFSET('Sanitation Data'!$G$6,0,10*ROW('Sanitation Data'!G141)),NA())</f>
        <v>#N/A</v>
      </c>
      <c r="AM147" s="98" t="e">
        <f ca="true">+IF(AND(ISNUMBER(OFFSET('Sanitation Data'!$G$10,0,10*ROW('Sanitation Data'!G141))),'Data Summary'!DB147="Yes"),OFFSET('Sanitation Data'!$G$10,0,10*ROW('Sanitation Data'!G141)),NA())</f>
        <v>#N/A</v>
      </c>
      <c r="AN147" s="98" t="e">
        <f ca="true">+IF(AND(ISNUMBER(OFFSET('Sanitation Data'!$G$11,0,10*ROW('Sanitation Data'!G141))),'Data Summary'!DC147="Yes"),OFFSET('Sanitation Data'!$G$11,0,10*ROW('Sanitation Data'!G141)),NA())</f>
        <v>#N/A</v>
      </c>
      <c r="AO147" s="98" t="e">
        <f ca="true">+IF(AND(ISNUMBER(OFFSET('Sanitation Data'!$G$12,0,10*ROW('Sanitation Data'!G141))),'Data Summary'!DD147="Yes"),OFFSET('Sanitation Data'!$G$12,0,10*ROW('Sanitation Data'!G141)),NA())</f>
        <v>#N/A</v>
      </c>
      <c r="AP147" s="98" t="e">
        <f ca="true">+IF(AND(ISNUMBER(OFFSET('Sanitation Data'!$H$4,0,10*ROW('Sanitation Data'!H141))),'Data Summary'!DE147="Yes"),100-OFFSET('Sanitation Data'!$H$4,0,10*ROW('Sanitation Data'!H141)),NA())</f>
        <v>#N/A</v>
      </c>
      <c r="AQ147" s="98" t="e">
        <f ca="true">+IF(AND(ISNUMBER(OFFSET('Sanitation Data'!$H$6,0,10*ROW('Sanitation Data'!H141))),'Data Summary'!DF147="Yes"),OFFSET('Sanitation Data'!$H$6,0,10*ROW('Sanitation Data'!H141)),NA())</f>
        <v>#N/A</v>
      </c>
      <c r="AR147" s="98" t="e">
        <f ca="true">+IF(AND(ISNUMBER(OFFSET('Sanitation Data'!$H$10,0,10*ROW('Sanitation Data'!H141))),'Data Summary'!DG147="Yes"),OFFSET('Sanitation Data'!$H$10,0,10*ROW('Sanitation Data'!H141)),NA())</f>
        <v>#N/A</v>
      </c>
      <c r="AS147" s="98" t="e">
        <f ca="true">+IF(AND(ISNUMBER(OFFSET('Sanitation Data'!$H$11,0,10*ROW('Sanitation Data'!H141))),'Data Summary'!DH147="Yes"),OFFSET('Sanitation Data'!$H$11,0,10*ROW('Sanitation Data'!H141)),NA())</f>
        <v>#N/A</v>
      </c>
      <c r="AT147" s="98" t="e">
        <f ca="true">+IF(AND(ISNUMBER(OFFSET('Sanitation Data'!$H$12,0,10*ROW('Sanitation Data'!H141))),'Data Summary'!DI147="Yes"),OFFSET('Sanitation Data'!$H$12,0,10*ROW('Sanitation Data'!H141)),NA())</f>
        <v>#N/A</v>
      </c>
      <c r="AU147" s="98" t="e">
        <f ca="true">+IF(AND(ISNUMBER(OFFSET('Sanitation Data'!$I$4,0,10*ROW('Sanitation Data'!I141))),'Data Summary'!DJ147="Yes"),100-OFFSET('Sanitation Data'!$I$4,0,10*ROW('Sanitation Data'!I141)),NA())</f>
        <v>#N/A</v>
      </c>
      <c r="AV147" s="98" t="e">
        <f ca="true">+IF(AND(ISNUMBER(OFFSET('Sanitation Data'!$I$6,0,10*ROW('Sanitation Data'!I141))),'Data Summary'!DK147="Yes"),OFFSET('Sanitation Data'!$I$6,0,10*ROW('Sanitation Data'!I141)),NA())</f>
        <v>#N/A</v>
      </c>
      <c r="AW147" s="98" t="e">
        <f ca="true">+IF(AND(ISNUMBER(OFFSET('Sanitation Data'!$I$10,0,10*ROW('Sanitation Data'!I141))),'Data Summary'!DL147="Yes"),OFFSET('Sanitation Data'!$I$10,0,10*ROW('Sanitation Data'!I141)),NA())</f>
        <v>#N/A</v>
      </c>
      <c r="AX147" s="98" t="e">
        <f ca="true">+IF(AND(ISNUMBER(OFFSET('Sanitation Data'!$I$11,0,10*ROW('Sanitation Data'!I141))),'Data Summary'!DM147="Yes"),OFFSET('Sanitation Data'!$I$11,0,10*ROW('Sanitation Data'!I141)),NA())</f>
        <v>#N/A</v>
      </c>
      <c r="AY147" s="98" t="e">
        <f ca="true">+IF(AND(ISNUMBER(OFFSET('Sanitation Data'!$I$12,0,10*ROW('Sanitation Data'!I141))),'Data Summary'!DN147="Yes"),OFFSET('Sanitation Data'!$I$12,0,10*ROW('Sanitation Data'!I141)),NA())</f>
        <v>#N/A</v>
      </c>
      <c r="AZ147" s="99" t="e">
        <f ca="true">+IF(AND(ISNUMBER(OFFSET('Hygiene Data'!$D$5,0,10*ROW('Hygiene Data'!D141))),'Data Summary'!DO147="Yes"),OFFSET('Hygiene Data'!$D$5,0,10*ROW('Hygiene Data'!D141)),NA())</f>
        <v>#N/A</v>
      </c>
      <c r="BA147" s="99" t="e">
        <f ca="true">+IF(AND(ISNUMBER(OFFSET('Hygiene Data'!$D$7,0,10*ROW('Hygiene Data'!D141))),'Data Summary'!DP147="Yes"),OFFSET('Hygiene Data'!$D$7,0,10*ROW('Hygiene Data'!D141)),NA())</f>
        <v>#N/A</v>
      </c>
      <c r="BB147" s="99" t="e">
        <f ca="true">+IF(AND(ISNUMBER(OFFSET('Hygiene Data'!$D$9,0,10*ROW('Hygiene Data'!D141))),'Data Summary'!DQ147="Yes"),OFFSET('Hygiene Data'!$D$9,0,10*ROW('Hygiene Data'!D141)),NA())</f>
        <v>#N/A</v>
      </c>
      <c r="BC147" s="99" t="e">
        <f ca="true">+IF(AND(ISNUMBER(OFFSET('Hygiene Data'!$E$5,0,10*ROW('Hygiene Data'!E141))),'Data Summary'!DR147="Yes"),OFFSET('Hygiene Data'!$E$5,0,10*ROW('Hygiene Data'!E141)),NA())</f>
        <v>#N/A</v>
      </c>
      <c r="BD147" s="99" t="e">
        <f ca="true">+IF(AND(ISNUMBER(OFFSET('Hygiene Data'!$E$7,0,10*ROW('Hygiene Data'!E141))),'Data Summary'!DS147="Yes"),OFFSET('Hygiene Data'!$E$7,0,10*ROW('Hygiene Data'!E141)),NA())</f>
        <v>#N/A</v>
      </c>
      <c r="BE147" s="99" t="e">
        <f ca="true">+IF(AND(ISNUMBER(OFFSET('Hygiene Data'!$E$9,0,10*ROW('Hygiene Data'!E141))),'Data Summary'!DT147="Yes"),OFFSET('Hygiene Data'!$E$9,0,10*ROW('Hygiene Data'!E141)),NA())</f>
        <v>#N/A</v>
      </c>
      <c r="BF147" s="99" t="e">
        <f ca="true">+IF(AND(ISNUMBER(OFFSET('Hygiene Data'!$F$5,0,10*ROW('Hygiene Data'!F141))),'Data Summary'!DU147="Yes"),OFFSET('Hygiene Data'!$F$5,0,10*ROW('Hygiene Data'!F141)),NA())</f>
        <v>#N/A</v>
      </c>
      <c r="BG147" s="99" t="e">
        <f ca="true">+IF(AND(ISNUMBER(OFFSET('Hygiene Data'!$F$7,0,10*ROW('Hygiene Data'!F141))),'Data Summary'!DV147="Yes"),OFFSET('Hygiene Data'!$F$7,0,10*ROW('Hygiene Data'!F141)),NA())</f>
        <v>#N/A</v>
      </c>
      <c r="BH147" s="99" t="e">
        <f ca="true">+IF(AND(ISNUMBER(OFFSET('Hygiene Data'!$F$9,0,10*ROW('Hygiene Data'!F141))),'Data Summary'!DW147="Yes"),OFFSET('Hygiene Data'!$F$9,0,10*ROW('Hygiene Data'!F141)),NA())</f>
        <v>#N/A</v>
      </c>
      <c r="BI147" s="99" t="e">
        <f ca="true">+IF(AND(ISNUMBER(OFFSET('Hygiene Data'!$G$5,0,10*ROW('Hygiene Data'!G141))),'Data Summary'!DX147="Yes"),OFFSET('Hygiene Data'!$G$5,0,10*ROW('Hygiene Data'!G141)),NA())</f>
        <v>#N/A</v>
      </c>
      <c r="BJ147" s="99" t="e">
        <f ca="true">+IF(AND(ISNUMBER(OFFSET('Hygiene Data'!$G$7,0,10*ROW('Hygiene Data'!G141))),'Data Summary'!DY147="Yes"),OFFSET('Hygiene Data'!$G$7,0,10*ROW('Hygiene Data'!G141)),NA())</f>
        <v>#N/A</v>
      </c>
      <c r="BK147" s="99" t="e">
        <f ca="true">+IF(AND(ISNUMBER(OFFSET('Hygiene Data'!$G$9,0,10*ROW('Hygiene Data'!G141))),'Data Summary'!DZ147="Yes"),OFFSET('Hygiene Data'!$G$9,0,10*ROW('Hygiene Data'!G141)),NA())</f>
        <v>#N/A</v>
      </c>
      <c r="BL147" s="99" t="e">
        <f ca="true">+IF(AND(ISNUMBER(OFFSET('Hygiene Data'!$H$5,0,10*ROW('Hygiene Data'!H141))),'Data Summary'!EA147="Yes"),OFFSET('Hygiene Data'!$H$5,0,10*ROW('Hygiene Data'!H141)),NA())</f>
        <v>#N/A</v>
      </c>
      <c r="BM147" s="99" t="e">
        <f ca="true">+IF(AND(ISNUMBER(OFFSET('Hygiene Data'!$H$7,0,10*ROW('Hygiene Data'!H141))),'Data Summary'!EB147="Yes"),OFFSET('Hygiene Data'!$H$7,0,10*ROW('Hygiene Data'!H141)),NA())</f>
        <v>#N/A</v>
      </c>
      <c r="BN147" s="99" t="e">
        <f ca="true">+IF(AND(ISNUMBER(OFFSET('Hygiene Data'!$H$9,0,10*ROW('Hygiene Data'!H141))),'Data Summary'!EC147="Yes"),OFFSET('Hygiene Data'!$H$9,0,10*ROW('Hygiene Data'!H141)),NA())</f>
        <v>#N/A</v>
      </c>
      <c r="BO147" s="99" t="e">
        <f ca="true">+IF(AND(ISNUMBER(OFFSET('Hygiene Data'!$I$5,0,10*ROW('Hygiene Data'!I141))),'Data Summary'!ED147="Yes"),OFFSET('Hygiene Data'!$I$5,0,10*ROW('Hygiene Data'!I141)),NA())</f>
        <v>#N/A</v>
      </c>
      <c r="BP147" s="99" t="e">
        <f ca="true">+IF(AND(ISNUMBER(OFFSET('Hygiene Data'!$I$7,0,10*ROW('Hygiene Data'!I141))),'Data Summary'!EE147="Yes"),OFFSET('Hygiene Data'!$I$7,0,10*ROW('Hygiene Data'!I141)),NA())</f>
        <v>#N/A</v>
      </c>
      <c r="BQ147" s="99" t="e">
        <f ca="true">+IF(AND(ISNUMBER(OFFSET('Hygiene Data'!$I$9,0,10*ROW('Hygiene Data'!I141))),'Data Summary'!EF147="Yes"),OFFSET('Hygiene Data'!$I$9,0,10*ROW('Hygiene Data'!I141)),NA())</f>
        <v>#N/A</v>
      </c>
    </row>
    <row xmlns:x14ac="http://schemas.microsoft.com/office/spreadsheetml/2009/9/ac" r="148" x14ac:dyDescent="0.2">
      <c r="A148" s="363" t="e">
        <f ca="true">+RIGHT('Data Summary'!A148,LEN('Data Summary'!A148)-9)</f>
        <v>#VALUE!</v>
      </c>
      <c r="B148" s="38" t="str">
        <f ca="true">+IF(ISTEXT('Data Summary'!B148),'Data Summary'!B148,"")</f>
        <v/>
      </c>
      <c r="C148" s="361" t="e">
        <f ca="true">+VALUE('Data Summary'!C148)</f>
        <v>#VALUE!</v>
      </c>
      <c r="D148" s="97" t="e">
        <f ca="true">+IF(AND(ISNUMBER(OFFSET('Water Data'!$D$4,0,10*ROW('Water Data'!D142))),'Data Summary'!BS148="Yes"),100-OFFSET('Water Data'!$D$4,0,10*ROW('Water Data'!D142)),NA())</f>
        <v>#N/A</v>
      </c>
      <c r="E148" s="97" t="e">
        <f ca="true">+IF(AND(ISNUMBER(OFFSET('Water Data'!$D$6,0,10*ROW('Water Data'!D142))),'Data Summary'!BT148="Yes"),OFFSET('Water Data'!$D$6,0,10*ROW('Water Data'!D142)),NA())</f>
        <v>#N/A</v>
      </c>
      <c r="F148" s="97" t="e">
        <f ca="true">+IF(AND(ISNUMBER(OFFSET('Water Data'!$D$9,0,10*ROW('Water Data'!D142))),'Data Summary'!BU148="Yes"),OFFSET('Water Data'!$D$9,0,10*ROW('Water Data'!D142)),NA())</f>
        <v>#N/A</v>
      </c>
      <c r="G148" s="97" t="e">
        <f ca="true">+IF(AND(ISNUMBER(OFFSET('Water Data'!$E$4,0,10*ROW('Water Data'!E142))),'Data Summary'!BV148="Yes"),100-OFFSET('Water Data'!$E$4,0,10*ROW('Water Data'!E142)),NA())</f>
        <v>#N/A</v>
      </c>
      <c r="H148" s="97" t="e">
        <f ca="true">+IF(AND(ISNUMBER(OFFSET('Water Data'!$E$6,0,10*ROW('Water Data'!E142))),'Data Summary'!BW148="Yes"),OFFSET('Water Data'!$E$6,0,10*ROW('Water Data'!E142)),NA())</f>
        <v>#N/A</v>
      </c>
      <c r="I148" s="97" t="e">
        <f ca="true">+IF(AND(ISNUMBER(OFFSET('Water Data'!$E$9,0,10*ROW('Water Data'!E142))),'Data Summary'!BX148="Yes"),OFFSET('Water Data'!$E$9,0,10*ROW('Water Data'!E142)),NA())</f>
        <v>#N/A</v>
      </c>
      <c r="J148" s="97" t="e">
        <f ca="true">+IF(AND(ISNUMBER(OFFSET('Water Data'!$F$4,0,10*ROW('Water Data'!F142))),'Data Summary'!BY148="Yes"),100-OFFSET('Water Data'!$F$4,0,10*ROW('Water Data'!F142)),NA())</f>
        <v>#N/A</v>
      </c>
      <c r="K148" s="97" t="e">
        <f ca="true">+IF(AND(ISNUMBER(OFFSET('Water Data'!$F$6,0,10*ROW('Water Data'!F142))),'Data Summary'!BZ148="Yes"),OFFSET('Water Data'!$F$6,0,10*ROW('Water Data'!F142)),NA())</f>
        <v>#N/A</v>
      </c>
      <c r="L148" s="97" t="e">
        <f ca="true">+IF(AND(ISNUMBER(OFFSET('Water Data'!$F$9,0,10*ROW('Water Data'!F142))),'Data Summary'!CA148="Yes"),OFFSET('Water Data'!$F$9,0,10*ROW('Water Data'!F142)),NA())</f>
        <v>#N/A</v>
      </c>
      <c r="M148" s="97" t="e">
        <f ca="true">+IF(AND(ISNUMBER(OFFSET('Water Data'!$G$4,0,10*ROW('Water Data'!G142))),'Data Summary'!CB148="Yes"),100-OFFSET('Water Data'!$G$4,0,10*ROW('Water Data'!G142)),NA())</f>
        <v>#N/A</v>
      </c>
      <c r="N148" s="97" t="e">
        <f ca="true">+IF(AND(ISNUMBER(OFFSET('Water Data'!$G$6,0,10*ROW('Water Data'!G142))),'Data Summary'!CC148="Yes"),OFFSET('Water Data'!$G$6,0,10*ROW('Water Data'!G142)),NA())</f>
        <v>#N/A</v>
      </c>
      <c r="O148" s="97" t="e">
        <f ca="true">+IF(AND(ISNUMBER(OFFSET('Water Data'!$G$9,0,10*ROW('Water Data'!G142))),'Data Summary'!CD148="Yes"),OFFSET('Water Data'!$G$9,0,10*ROW('Water Data'!G142)),NA())</f>
        <v>#N/A</v>
      </c>
      <c r="P148" s="97" t="e">
        <f ca="true">+IF(AND(ISNUMBER(OFFSET('Water Data'!$H$4,0,10*ROW('Water Data'!H142))),'Data Summary'!CE148="Yes"),100-OFFSET('Water Data'!$H$4,0,10*ROW('Water Data'!H142)),NA())</f>
        <v>#N/A</v>
      </c>
      <c r="Q148" s="97" t="e">
        <f ca="true">+IF(AND(ISNUMBER(OFFSET('Water Data'!$H$6,0,10*ROW('Water Data'!H142))),'Data Summary'!CF148="Yes"),OFFSET('Water Data'!$H$6,0,10*ROW('Water Data'!H142)),NA())</f>
        <v>#N/A</v>
      </c>
      <c r="R148" s="97" t="e">
        <f ca="true">+IF(AND(ISNUMBER(OFFSET('Water Data'!$H$9,0,10*ROW('Water Data'!H142))),'Data Summary'!CG148="Yes"),OFFSET('Water Data'!$H$9,0,10*ROW('Water Data'!H142)),NA())</f>
        <v>#N/A</v>
      </c>
      <c r="S148" s="97" t="e">
        <f ca="true">+IF(AND(ISNUMBER(OFFSET('Water Data'!$I$4,0,10*ROW('Water Data'!I142))),'Data Summary'!CH148="Yes"),100-OFFSET('Water Data'!$I$4,0,10*ROW('Water Data'!I142)),NA())</f>
        <v>#N/A</v>
      </c>
      <c r="T148" s="97" t="e">
        <f ca="true">+IF(AND(ISNUMBER(OFFSET('Water Data'!$I$6,0,10*ROW('Water Data'!I142))),'Data Summary'!CI148="Yes"),OFFSET('Water Data'!$I$6,0,10*ROW('Water Data'!I142)),NA())</f>
        <v>#N/A</v>
      </c>
      <c r="U148" s="97" t="e">
        <f ca="true">+IF(AND(ISNUMBER(OFFSET('Water Data'!$I$9,0,10*ROW('Water Data'!I142))),'Data Summary'!CJ148="Yes"),OFFSET('Water Data'!$I$9,0,10*ROW('Water Data'!I142)),NA())</f>
        <v>#N/A</v>
      </c>
      <c r="V148" s="98" t="e">
        <f ca="true">+IF(AND(ISNUMBER(OFFSET('Sanitation Data'!$D$4,0,10*ROW('Sanitation Data'!D142))),'Data Summary'!CK148="Yes"),100-OFFSET('Sanitation Data'!$D$4,0,10*ROW('Sanitation Data'!D142)),NA())</f>
        <v>#N/A</v>
      </c>
      <c r="W148" s="98" t="e">
        <f ca="true">+IF(AND(ISNUMBER(OFFSET('Sanitation Data'!$D$6,0,10*ROW('Sanitation Data'!D142))),'Data Summary'!CL148="Yes"),OFFSET('Sanitation Data'!$D$6,0,10*ROW('Sanitation Data'!D142)),NA())</f>
        <v>#N/A</v>
      </c>
      <c r="X148" s="98" t="e">
        <f ca="true">+IF(AND(ISNUMBER(OFFSET('Sanitation Data'!$D$10,0,10*ROW('Sanitation Data'!D142))),'Data Summary'!CM148="Yes"),OFFSET('Sanitation Data'!$D$10,0,10*ROW('Sanitation Data'!D142)),NA())</f>
        <v>#N/A</v>
      </c>
      <c r="Y148" s="98" t="e">
        <f ca="true">+IF(AND(ISNUMBER(OFFSET('Sanitation Data'!$D$11,0,10*ROW('Sanitation Data'!D142))),'Data Summary'!CN148="Yes"),OFFSET('Sanitation Data'!$D$11,0,10*ROW('Sanitation Data'!D142)),NA())</f>
        <v>#N/A</v>
      </c>
      <c r="Z148" s="98" t="e">
        <f ca="true">+IF(AND(ISNUMBER(OFFSET('Sanitation Data'!$D$12,0,10*ROW('Sanitation Data'!D142))),'Data Summary'!CO148="Yes"),OFFSET('Sanitation Data'!$D$12,0,10*ROW('Sanitation Data'!D142)),NA())</f>
        <v>#N/A</v>
      </c>
      <c r="AA148" s="98" t="e">
        <f ca="true">+IF(AND(ISNUMBER(OFFSET('Sanitation Data'!$E$4,0,10*ROW('Sanitation Data'!E142))),'Data Summary'!CP148="Yes"),100-OFFSET('Sanitation Data'!$E$4,0,10*ROW('Sanitation Data'!E142)),NA())</f>
        <v>#N/A</v>
      </c>
      <c r="AB148" s="98" t="e">
        <f ca="true">+IF(AND(ISNUMBER(OFFSET('Sanitation Data'!$E$6,0,10*ROW('Sanitation Data'!E142))),'Data Summary'!CQ148="Yes"),OFFSET('Sanitation Data'!$E$6,0,10*ROW('Sanitation Data'!E142)),NA())</f>
        <v>#N/A</v>
      </c>
      <c r="AC148" s="98" t="e">
        <f ca="true">+IF(AND(ISNUMBER(OFFSET('Sanitation Data'!$E$10,0,10*ROW('Sanitation Data'!E142))),'Data Summary'!CR148="Yes"),OFFSET('Sanitation Data'!$E$10,0,10*ROW('Sanitation Data'!E142)),NA())</f>
        <v>#N/A</v>
      </c>
      <c r="AD148" s="98" t="e">
        <f ca="true">+IF(AND(ISNUMBER(OFFSET('Sanitation Data'!$E$11,0,10*ROW('Sanitation Data'!E142))),'Data Summary'!CS148="Yes"),OFFSET('Sanitation Data'!$E$11,0,10*ROW('Sanitation Data'!E142)),NA())</f>
        <v>#N/A</v>
      </c>
      <c r="AE148" s="98" t="e">
        <f ca="true">+IF(AND(ISNUMBER(OFFSET('Sanitation Data'!$E$12,0,10*ROW('Sanitation Data'!E142))),'Data Summary'!CT148="Yes"),OFFSET('Sanitation Data'!$E$12,0,10*ROW('Sanitation Data'!E142)),NA())</f>
        <v>#N/A</v>
      </c>
      <c r="AF148" s="98" t="e">
        <f ca="true">+IF(AND(ISNUMBER(OFFSET('Sanitation Data'!$F$4,0,10*ROW('Sanitation Data'!F142))),'Data Summary'!CU148="Yes"),100-OFFSET('Sanitation Data'!$F$4,0,10*ROW('Sanitation Data'!F142)),NA())</f>
        <v>#N/A</v>
      </c>
      <c r="AG148" s="98" t="e">
        <f ca="true">+IF(AND(ISNUMBER(OFFSET('Sanitation Data'!$F$6,0,10*ROW('Sanitation Data'!F142))),'Data Summary'!CV148="Yes"),OFFSET('Sanitation Data'!$F$6,0,10*ROW('Sanitation Data'!F142)),NA())</f>
        <v>#N/A</v>
      </c>
      <c r="AH148" s="98" t="e">
        <f ca="true">+IF(AND(ISNUMBER(OFFSET('Sanitation Data'!$F$10,0,10*ROW('Sanitation Data'!F142))),'Data Summary'!CW148="Yes"),OFFSET('Sanitation Data'!$F$10,0,10*ROW('Sanitation Data'!F142)),NA())</f>
        <v>#N/A</v>
      </c>
      <c r="AI148" s="98" t="e">
        <f ca="true">+IF(AND(ISNUMBER(OFFSET('Sanitation Data'!$F$11,0,10*ROW('Sanitation Data'!F142))),'Data Summary'!CX148="Yes"),OFFSET('Sanitation Data'!$F$11,0,10*ROW('Sanitation Data'!F142)),NA())</f>
        <v>#N/A</v>
      </c>
      <c r="AJ148" s="98" t="e">
        <f ca="true">+IF(AND(ISNUMBER(OFFSET('Sanitation Data'!$F$12,0,10*ROW('Sanitation Data'!F142))),'Data Summary'!CY148="Yes"),OFFSET('Sanitation Data'!$F$12,0,10*ROW('Sanitation Data'!F142)),NA())</f>
        <v>#N/A</v>
      </c>
      <c r="AK148" s="98" t="e">
        <f ca="true">+IF(AND(ISNUMBER(OFFSET('Sanitation Data'!$G$4,0,10*ROW('Sanitation Data'!G142))),'Data Summary'!CZ148="Yes"),100-OFFSET('Sanitation Data'!$G$4,0,10*ROW('Sanitation Data'!G142)),NA())</f>
        <v>#N/A</v>
      </c>
      <c r="AL148" s="98" t="e">
        <f ca="true">+IF(AND(ISNUMBER(OFFSET('Sanitation Data'!$G$6,0,10*ROW('Sanitation Data'!G142))),'Data Summary'!DA148="Yes"),OFFSET('Sanitation Data'!$G$6,0,10*ROW('Sanitation Data'!G142)),NA())</f>
        <v>#N/A</v>
      </c>
      <c r="AM148" s="98" t="e">
        <f ca="true">+IF(AND(ISNUMBER(OFFSET('Sanitation Data'!$G$10,0,10*ROW('Sanitation Data'!G142))),'Data Summary'!DB148="Yes"),OFFSET('Sanitation Data'!$G$10,0,10*ROW('Sanitation Data'!G142)),NA())</f>
        <v>#N/A</v>
      </c>
      <c r="AN148" s="98" t="e">
        <f ca="true">+IF(AND(ISNUMBER(OFFSET('Sanitation Data'!$G$11,0,10*ROW('Sanitation Data'!G142))),'Data Summary'!DC148="Yes"),OFFSET('Sanitation Data'!$G$11,0,10*ROW('Sanitation Data'!G142)),NA())</f>
        <v>#N/A</v>
      </c>
      <c r="AO148" s="98" t="e">
        <f ca="true">+IF(AND(ISNUMBER(OFFSET('Sanitation Data'!$G$12,0,10*ROW('Sanitation Data'!G142))),'Data Summary'!DD148="Yes"),OFFSET('Sanitation Data'!$G$12,0,10*ROW('Sanitation Data'!G142)),NA())</f>
        <v>#N/A</v>
      </c>
      <c r="AP148" s="98" t="e">
        <f ca="true">+IF(AND(ISNUMBER(OFFSET('Sanitation Data'!$H$4,0,10*ROW('Sanitation Data'!H142))),'Data Summary'!DE148="Yes"),100-OFFSET('Sanitation Data'!$H$4,0,10*ROW('Sanitation Data'!H142)),NA())</f>
        <v>#N/A</v>
      </c>
      <c r="AQ148" s="98" t="e">
        <f ca="true">+IF(AND(ISNUMBER(OFFSET('Sanitation Data'!$H$6,0,10*ROW('Sanitation Data'!H142))),'Data Summary'!DF148="Yes"),OFFSET('Sanitation Data'!$H$6,0,10*ROW('Sanitation Data'!H142)),NA())</f>
        <v>#N/A</v>
      </c>
      <c r="AR148" s="98" t="e">
        <f ca="true">+IF(AND(ISNUMBER(OFFSET('Sanitation Data'!$H$10,0,10*ROW('Sanitation Data'!H142))),'Data Summary'!DG148="Yes"),OFFSET('Sanitation Data'!$H$10,0,10*ROW('Sanitation Data'!H142)),NA())</f>
        <v>#N/A</v>
      </c>
      <c r="AS148" s="98" t="e">
        <f ca="true">+IF(AND(ISNUMBER(OFFSET('Sanitation Data'!$H$11,0,10*ROW('Sanitation Data'!H142))),'Data Summary'!DH148="Yes"),OFFSET('Sanitation Data'!$H$11,0,10*ROW('Sanitation Data'!H142)),NA())</f>
        <v>#N/A</v>
      </c>
      <c r="AT148" s="98" t="e">
        <f ca="true">+IF(AND(ISNUMBER(OFFSET('Sanitation Data'!$H$12,0,10*ROW('Sanitation Data'!H142))),'Data Summary'!DI148="Yes"),OFFSET('Sanitation Data'!$H$12,0,10*ROW('Sanitation Data'!H142)),NA())</f>
        <v>#N/A</v>
      </c>
      <c r="AU148" s="98" t="e">
        <f ca="true">+IF(AND(ISNUMBER(OFFSET('Sanitation Data'!$I$4,0,10*ROW('Sanitation Data'!I142))),'Data Summary'!DJ148="Yes"),100-OFFSET('Sanitation Data'!$I$4,0,10*ROW('Sanitation Data'!I142)),NA())</f>
        <v>#N/A</v>
      </c>
      <c r="AV148" s="98" t="e">
        <f ca="true">+IF(AND(ISNUMBER(OFFSET('Sanitation Data'!$I$6,0,10*ROW('Sanitation Data'!I142))),'Data Summary'!DK148="Yes"),OFFSET('Sanitation Data'!$I$6,0,10*ROW('Sanitation Data'!I142)),NA())</f>
        <v>#N/A</v>
      </c>
      <c r="AW148" s="98" t="e">
        <f ca="true">+IF(AND(ISNUMBER(OFFSET('Sanitation Data'!$I$10,0,10*ROW('Sanitation Data'!I142))),'Data Summary'!DL148="Yes"),OFFSET('Sanitation Data'!$I$10,0,10*ROW('Sanitation Data'!I142)),NA())</f>
        <v>#N/A</v>
      </c>
      <c r="AX148" s="98" t="e">
        <f ca="true">+IF(AND(ISNUMBER(OFFSET('Sanitation Data'!$I$11,0,10*ROW('Sanitation Data'!I142))),'Data Summary'!DM148="Yes"),OFFSET('Sanitation Data'!$I$11,0,10*ROW('Sanitation Data'!I142)),NA())</f>
        <v>#N/A</v>
      </c>
      <c r="AY148" s="98" t="e">
        <f ca="true">+IF(AND(ISNUMBER(OFFSET('Sanitation Data'!$I$12,0,10*ROW('Sanitation Data'!I142))),'Data Summary'!DN148="Yes"),OFFSET('Sanitation Data'!$I$12,0,10*ROW('Sanitation Data'!I142)),NA())</f>
        <v>#N/A</v>
      </c>
      <c r="AZ148" s="99" t="e">
        <f ca="true">+IF(AND(ISNUMBER(OFFSET('Hygiene Data'!$D$5,0,10*ROW('Hygiene Data'!D142))),'Data Summary'!DO148="Yes"),OFFSET('Hygiene Data'!$D$5,0,10*ROW('Hygiene Data'!D142)),NA())</f>
        <v>#N/A</v>
      </c>
      <c r="BA148" s="99" t="e">
        <f ca="true">+IF(AND(ISNUMBER(OFFSET('Hygiene Data'!$D$7,0,10*ROW('Hygiene Data'!D142))),'Data Summary'!DP148="Yes"),OFFSET('Hygiene Data'!$D$7,0,10*ROW('Hygiene Data'!D142)),NA())</f>
        <v>#N/A</v>
      </c>
      <c r="BB148" s="99" t="e">
        <f ca="true">+IF(AND(ISNUMBER(OFFSET('Hygiene Data'!$D$9,0,10*ROW('Hygiene Data'!D142))),'Data Summary'!DQ148="Yes"),OFFSET('Hygiene Data'!$D$9,0,10*ROW('Hygiene Data'!D142)),NA())</f>
        <v>#N/A</v>
      </c>
      <c r="BC148" s="99" t="e">
        <f ca="true">+IF(AND(ISNUMBER(OFFSET('Hygiene Data'!$E$5,0,10*ROW('Hygiene Data'!E142))),'Data Summary'!DR148="Yes"),OFFSET('Hygiene Data'!$E$5,0,10*ROW('Hygiene Data'!E142)),NA())</f>
        <v>#N/A</v>
      </c>
      <c r="BD148" s="99" t="e">
        <f ca="true">+IF(AND(ISNUMBER(OFFSET('Hygiene Data'!$E$7,0,10*ROW('Hygiene Data'!E142))),'Data Summary'!DS148="Yes"),OFFSET('Hygiene Data'!$E$7,0,10*ROW('Hygiene Data'!E142)),NA())</f>
        <v>#N/A</v>
      </c>
      <c r="BE148" s="99" t="e">
        <f ca="true">+IF(AND(ISNUMBER(OFFSET('Hygiene Data'!$E$9,0,10*ROW('Hygiene Data'!E142))),'Data Summary'!DT148="Yes"),OFFSET('Hygiene Data'!$E$9,0,10*ROW('Hygiene Data'!E142)),NA())</f>
        <v>#N/A</v>
      </c>
      <c r="BF148" s="99" t="e">
        <f ca="true">+IF(AND(ISNUMBER(OFFSET('Hygiene Data'!$F$5,0,10*ROW('Hygiene Data'!F142))),'Data Summary'!DU148="Yes"),OFFSET('Hygiene Data'!$F$5,0,10*ROW('Hygiene Data'!F142)),NA())</f>
        <v>#N/A</v>
      </c>
      <c r="BG148" s="99" t="e">
        <f ca="true">+IF(AND(ISNUMBER(OFFSET('Hygiene Data'!$F$7,0,10*ROW('Hygiene Data'!F142))),'Data Summary'!DV148="Yes"),OFFSET('Hygiene Data'!$F$7,0,10*ROW('Hygiene Data'!F142)),NA())</f>
        <v>#N/A</v>
      </c>
      <c r="BH148" s="99" t="e">
        <f ca="true">+IF(AND(ISNUMBER(OFFSET('Hygiene Data'!$F$9,0,10*ROW('Hygiene Data'!F142))),'Data Summary'!DW148="Yes"),OFFSET('Hygiene Data'!$F$9,0,10*ROW('Hygiene Data'!F142)),NA())</f>
        <v>#N/A</v>
      </c>
      <c r="BI148" s="99" t="e">
        <f ca="true">+IF(AND(ISNUMBER(OFFSET('Hygiene Data'!$G$5,0,10*ROW('Hygiene Data'!G142))),'Data Summary'!DX148="Yes"),OFFSET('Hygiene Data'!$G$5,0,10*ROW('Hygiene Data'!G142)),NA())</f>
        <v>#N/A</v>
      </c>
      <c r="BJ148" s="99" t="e">
        <f ca="true">+IF(AND(ISNUMBER(OFFSET('Hygiene Data'!$G$7,0,10*ROW('Hygiene Data'!G142))),'Data Summary'!DY148="Yes"),OFFSET('Hygiene Data'!$G$7,0,10*ROW('Hygiene Data'!G142)),NA())</f>
        <v>#N/A</v>
      </c>
      <c r="BK148" s="99" t="e">
        <f ca="true">+IF(AND(ISNUMBER(OFFSET('Hygiene Data'!$G$9,0,10*ROW('Hygiene Data'!G142))),'Data Summary'!DZ148="Yes"),OFFSET('Hygiene Data'!$G$9,0,10*ROW('Hygiene Data'!G142)),NA())</f>
        <v>#N/A</v>
      </c>
      <c r="BL148" s="99" t="e">
        <f ca="true">+IF(AND(ISNUMBER(OFFSET('Hygiene Data'!$H$5,0,10*ROW('Hygiene Data'!H142))),'Data Summary'!EA148="Yes"),OFFSET('Hygiene Data'!$H$5,0,10*ROW('Hygiene Data'!H142)),NA())</f>
        <v>#N/A</v>
      </c>
      <c r="BM148" s="99" t="e">
        <f ca="true">+IF(AND(ISNUMBER(OFFSET('Hygiene Data'!$H$7,0,10*ROW('Hygiene Data'!H142))),'Data Summary'!EB148="Yes"),OFFSET('Hygiene Data'!$H$7,0,10*ROW('Hygiene Data'!H142)),NA())</f>
        <v>#N/A</v>
      </c>
      <c r="BN148" s="99" t="e">
        <f ca="true">+IF(AND(ISNUMBER(OFFSET('Hygiene Data'!$H$9,0,10*ROW('Hygiene Data'!H142))),'Data Summary'!EC148="Yes"),OFFSET('Hygiene Data'!$H$9,0,10*ROW('Hygiene Data'!H142)),NA())</f>
        <v>#N/A</v>
      </c>
      <c r="BO148" s="99" t="e">
        <f ca="true">+IF(AND(ISNUMBER(OFFSET('Hygiene Data'!$I$5,0,10*ROW('Hygiene Data'!I142))),'Data Summary'!ED148="Yes"),OFFSET('Hygiene Data'!$I$5,0,10*ROW('Hygiene Data'!I142)),NA())</f>
        <v>#N/A</v>
      </c>
      <c r="BP148" s="99" t="e">
        <f ca="true">+IF(AND(ISNUMBER(OFFSET('Hygiene Data'!$I$7,0,10*ROW('Hygiene Data'!I142))),'Data Summary'!EE148="Yes"),OFFSET('Hygiene Data'!$I$7,0,10*ROW('Hygiene Data'!I142)),NA())</f>
        <v>#N/A</v>
      </c>
      <c r="BQ148" s="99" t="e">
        <f ca="true">+IF(AND(ISNUMBER(OFFSET('Hygiene Data'!$I$9,0,10*ROW('Hygiene Data'!I142))),'Data Summary'!EF148="Yes"),OFFSET('Hygiene Data'!$I$9,0,10*ROW('Hygiene Data'!I142)),NA())</f>
        <v>#N/A</v>
      </c>
    </row>
    <row xmlns:x14ac="http://schemas.microsoft.com/office/spreadsheetml/2009/9/ac" r="149" x14ac:dyDescent="0.2">
      <c r="A149" s="363" t="e">
        <f ca="true">+RIGHT('Data Summary'!A149,LEN('Data Summary'!A149)-9)</f>
        <v>#VALUE!</v>
      </c>
      <c r="B149" s="38" t="str">
        <f ca="true">+IF(ISTEXT('Data Summary'!B149),'Data Summary'!B149,"")</f>
        <v/>
      </c>
      <c r="C149" s="361" t="e">
        <f ca="true">+VALUE('Data Summary'!C149)</f>
        <v>#VALUE!</v>
      </c>
      <c r="D149" s="97" t="e">
        <f ca="true">+IF(AND(ISNUMBER(OFFSET('Water Data'!$D$4,0,10*ROW('Water Data'!D143))),'Data Summary'!BS149="Yes"),100-OFFSET('Water Data'!$D$4,0,10*ROW('Water Data'!D143)),NA())</f>
        <v>#N/A</v>
      </c>
      <c r="E149" s="97" t="e">
        <f ca="true">+IF(AND(ISNUMBER(OFFSET('Water Data'!$D$6,0,10*ROW('Water Data'!D143))),'Data Summary'!BT149="Yes"),OFFSET('Water Data'!$D$6,0,10*ROW('Water Data'!D143)),NA())</f>
        <v>#N/A</v>
      </c>
      <c r="F149" s="97" t="e">
        <f ca="true">+IF(AND(ISNUMBER(OFFSET('Water Data'!$D$9,0,10*ROW('Water Data'!D143))),'Data Summary'!BU149="Yes"),OFFSET('Water Data'!$D$9,0,10*ROW('Water Data'!D143)),NA())</f>
        <v>#N/A</v>
      </c>
      <c r="G149" s="97" t="e">
        <f ca="true">+IF(AND(ISNUMBER(OFFSET('Water Data'!$E$4,0,10*ROW('Water Data'!E143))),'Data Summary'!BV149="Yes"),100-OFFSET('Water Data'!$E$4,0,10*ROW('Water Data'!E143)),NA())</f>
        <v>#N/A</v>
      </c>
      <c r="H149" s="97" t="e">
        <f ca="true">+IF(AND(ISNUMBER(OFFSET('Water Data'!$E$6,0,10*ROW('Water Data'!E143))),'Data Summary'!BW149="Yes"),OFFSET('Water Data'!$E$6,0,10*ROW('Water Data'!E143)),NA())</f>
        <v>#N/A</v>
      </c>
      <c r="I149" s="97" t="e">
        <f ca="true">+IF(AND(ISNUMBER(OFFSET('Water Data'!$E$9,0,10*ROW('Water Data'!E143))),'Data Summary'!BX149="Yes"),OFFSET('Water Data'!$E$9,0,10*ROW('Water Data'!E143)),NA())</f>
        <v>#N/A</v>
      </c>
      <c r="J149" s="97" t="e">
        <f ca="true">+IF(AND(ISNUMBER(OFFSET('Water Data'!$F$4,0,10*ROW('Water Data'!F143))),'Data Summary'!BY149="Yes"),100-OFFSET('Water Data'!$F$4,0,10*ROW('Water Data'!F143)),NA())</f>
        <v>#N/A</v>
      </c>
      <c r="K149" s="97" t="e">
        <f ca="true">+IF(AND(ISNUMBER(OFFSET('Water Data'!$F$6,0,10*ROW('Water Data'!F143))),'Data Summary'!BZ149="Yes"),OFFSET('Water Data'!$F$6,0,10*ROW('Water Data'!F143)),NA())</f>
        <v>#N/A</v>
      </c>
      <c r="L149" s="97" t="e">
        <f ca="true">+IF(AND(ISNUMBER(OFFSET('Water Data'!$F$9,0,10*ROW('Water Data'!F143))),'Data Summary'!CA149="Yes"),OFFSET('Water Data'!$F$9,0,10*ROW('Water Data'!F143)),NA())</f>
        <v>#N/A</v>
      </c>
      <c r="M149" s="97" t="e">
        <f ca="true">+IF(AND(ISNUMBER(OFFSET('Water Data'!$G$4,0,10*ROW('Water Data'!G143))),'Data Summary'!CB149="Yes"),100-OFFSET('Water Data'!$G$4,0,10*ROW('Water Data'!G143)),NA())</f>
        <v>#N/A</v>
      </c>
      <c r="N149" s="97" t="e">
        <f ca="true">+IF(AND(ISNUMBER(OFFSET('Water Data'!$G$6,0,10*ROW('Water Data'!G143))),'Data Summary'!CC149="Yes"),OFFSET('Water Data'!$G$6,0,10*ROW('Water Data'!G143)),NA())</f>
        <v>#N/A</v>
      </c>
      <c r="O149" s="97" t="e">
        <f ca="true">+IF(AND(ISNUMBER(OFFSET('Water Data'!$G$9,0,10*ROW('Water Data'!G143))),'Data Summary'!CD149="Yes"),OFFSET('Water Data'!$G$9,0,10*ROW('Water Data'!G143)),NA())</f>
        <v>#N/A</v>
      </c>
      <c r="P149" s="97" t="e">
        <f ca="true">+IF(AND(ISNUMBER(OFFSET('Water Data'!$H$4,0,10*ROW('Water Data'!H143))),'Data Summary'!CE149="Yes"),100-OFFSET('Water Data'!$H$4,0,10*ROW('Water Data'!H143)),NA())</f>
        <v>#N/A</v>
      </c>
      <c r="Q149" s="97" t="e">
        <f ca="true">+IF(AND(ISNUMBER(OFFSET('Water Data'!$H$6,0,10*ROW('Water Data'!H143))),'Data Summary'!CF149="Yes"),OFFSET('Water Data'!$H$6,0,10*ROW('Water Data'!H143)),NA())</f>
        <v>#N/A</v>
      </c>
      <c r="R149" s="97" t="e">
        <f ca="true">+IF(AND(ISNUMBER(OFFSET('Water Data'!$H$9,0,10*ROW('Water Data'!H143))),'Data Summary'!CG149="Yes"),OFFSET('Water Data'!$H$9,0,10*ROW('Water Data'!H143)),NA())</f>
        <v>#N/A</v>
      </c>
      <c r="S149" s="97" t="e">
        <f ca="true">+IF(AND(ISNUMBER(OFFSET('Water Data'!$I$4,0,10*ROW('Water Data'!I143))),'Data Summary'!CH149="Yes"),100-OFFSET('Water Data'!$I$4,0,10*ROW('Water Data'!I143)),NA())</f>
        <v>#N/A</v>
      </c>
      <c r="T149" s="97" t="e">
        <f ca="true">+IF(AND(ISNUMBER(OFFSET('Water Data'!$I$6,0,10*ROW('Water Data'!I143))),'Data Summary'!CI149="Yes"),OFFSET('Water Data'!$I$6,0,10*ROW('Water Data'!I143)),NA())</f>
        <v>#N/A</v>
      </c>
      <c r="U149" s="97" t="e">
        <f ca="true">+IF(AND(ISNUMBER(OFFSET('Water Data'!$I$9,0,10*ROW('Water Data'!I143))),'Data Summary'!CJ149="Yes"),OFFSET('Water Data'!$I$9,0,10*ROW('Water Data'!I143)),NA())</f>
        <v>#N/A</v>
      </c>
      <c r="V149" s="98" t="e">
        <f ca="true">+IF(AND(ISNUMBER(OFFSET('Sanitation Data'!$D$4,0,10*ROW('Sanitation Data'!D143))),'Data Summary'!CK149="Yes"),100-OFFSET('Sanitation Data'!$D$4,0,10*ROW('Sanitation Data'!D143)),NA())</f>
        <v>#N/A</v>
      </c>
      <c r="W149" s="98" t="e">
        <f ca="true">+IF(AND(ISNUMBER(OFFSET('Sanitation Data'!$D$6,0,10*ROW('Sanitation Data'!D143))),'Data Summary'!CL149="Yes"),OFFSET('Sanitation Data'!$D$6,0,10*ROW('Sanitation Data'!D143)),NA())</f>
        <v>#N/A</v>
      </c>
      <c r="X149" s="98" t="e">
        <f ca="true">+IF(AND(ISNUMBER(OFFSET('Sanitation Data'!$D$10,0,10*ROW('Sanitation Data'!D143))),'Data Summary'!CM149="Yes"),OFFSET('Sanitation Data'!$D$10,0,10*ROW('Sanitation Data'!D143)),NA())</f>
        <v>#N/A</v>
      </c>
      <c r="Y149" s="98" t="e">
        <f ca="true">+IF(AND(ISNUMBER(OFFSET('Sanitation Data'!$D$11,0,10*ROW('Sanitation Data'!D143))),'Data Summary'!CN149="Yes"),OFFSET('Sanitation Data'!$D$11,0,10*ROW('Sanitation Data'!D143)),NA())</f>
        <v>#N/A</v>
      </c>
      <c r="Z149" s="98" t="e">
        <f ca="true">+IF(AND(ISNUMBER(OFFSET('Sanitation Data'!$D$12,0,10*ROW('Sanitation Data'!D143))),'Data Summary'!CO149="Yes"),OFFSET('Sanitation Data'!$D$12,0,10*ROW('Sanitation Data'!D143)),NA())</f>
        <v>#N/A</v>
      </c>
      <c r="AA149" s="98" t="e">
        <f ca="true">+IF(AND(ISNUMBER(OFFSET('Sanitation Data'!$E$4,0,10*ROW('Sanitation Data'!E143))),'Data Summary'!CP149="Yes"),100-OFFSET('Sanitation Data'!$E$4,0,10*ROW('Sanitation Data'!E143)),NA())</f>
        <v>#N/A</v>
      </c>
      <c r="AB149" s="98" t="e">
        <f ca="true">+IF(AND(ISNUMBER(OFFSET('Sanitation Data'!$E$6,0,10*ROW('Sanitation Data'!E143))),'Data Summary'!CQ149="Yes"),OFFSET('Sanitation Data'!$E$6,0,10*ROW('Sanitation Data'!E143)),NA())</f>
        <v>#N/A</v>
      </c>
      <c r="AC149" s="98" t="e">
        <f ca="true">+IF(AND(ISNUMBER(OFFSET('Sanitation Data'!$E$10,0,10*ROW('Sanitation Data'!E143))),'Data Summary'!CR149="Yes"),OFFSET('Sanitation Data'!$E$10,0,10*ROW('Sanitation Data'!E143)),NA())</f>
        <v>#N/A</v>
      </c>
      <c r="AD149" s="98" t="e">
        <f ca="true">+IF(AND(ISNUMBER(OFFSET('Sanitation Data'!$E$11,0,10*ROW('Sanitation Data'!E143))),'Data Summary'!CS149="Yes"),OFFSET('Sanitation Data'!$E$11,0,10*ROW('Sanitation Data'!E143)),NA())</f>
        <v>#N/A</v>
      </c>
      <c r="AE149" s="98" t="e">
        <f ca="true">+IF(AND(ISNUMBER(OFFSET('Sanitation Data'!$E$12,0,10*ROW('Sanitation Data'!E143))),'Data Summary'!CT149="Yes"),OFFSET('Sanitation Data'!$E$12,0,10*ROW('Sanitation Data'!E143)),NA())</f>
        <v>#N/A</v>
      </c>
      <c r="AF149" s="98" t="e">
        <f ca="true">+IF(AND(ISNUMBER(OFFSET('Sanitation Data'!$F$4,0,10*ROW('Sanitation Data'!F143))),'Data Summary'!CU149="Yes"),100-OFFSET('Sanitation Data'!$F$4,0,10*ROW('Sanitation Data'!F143)),NA())</f>
        <v>#N/A</v>
      </c>
      <c r="AG149" s="98" t="e">
        <f ca="true">+IF(AND(ISNUMBER(OFFSET('Sanitation Data'!$F$6,0,10*ROW('Sanitation Data'!F143))),'Data Summary'!CV149="Yes"),OFFSET('Sanitation Data'!$F$6,0,10*ROW('Sanitation Data'!F143)),NA())</f>
        <v>#N/A</v>
      </c>
      <c r="AH149" s="98" t="e">
        <f ca="true">+IF(AND(ISNUMBER(OFFSET('Sanitation Data'!$F$10,0,10*ROW('Sanitation Data'!F143))),'Data Summary'!CW149="Yes"),OFFSET('Sanitation Data'!$F$10,0,10*ROW('Sanitation Data'!F143)),NA())</f>
        <v>#N/A</v>
      </c>
      <c r="AI149" s="98" t="e">
        <f ca="true">+IF(AND(ISNUMBER(OFFSET('Sanitation Data'!$F$11,0,10*ROW('Sanitation Data'!F143))),'Data Summary'!CX149="Yes"),OFFSET('Sanitation Data'!$F$11,0,10*ROW('Sanitation Data'!F143)),NA())</f>
        <v>#N/A</v>
      </c>
      <c r="AJ149" s="98" t="e">
        <f ca="true">+IF(AND(ISNUMBER(OFFSET('Sanitation Data'!$F$12,0,10*ROW('Sanitation Data'!F143))),'Data Summary'!CY149="Yes"),OFFSET('Sanitation Data'!$F$12,0,10*ROW('Sanitation Data'!F143)),NA())</f>
        <v>#N/A</v>
      </c>
      <c r="AK149" s="98" t="e">
        <f ca="true">+IF(AND(ISNUMBER(OFFSET('Sanitation Data'!$G$4,0,10*ROW('Sanitation Data'!G143))),'Data Summary'!CZ149="Yes"),100-OFFSET('Sanitation Data'!$G$4,0,10*ROW('Sanitation Data'!G143)),NA())</f>
        <v>#N/A</v>
      </c>
      <c r="AL149" s="98" t="e">
        <f ca="true">+IF(AND(ISNUMBER(OFFSET('Sanitation Data'!$G$6,0,10*ROW('Sanitation Data'!G143))),'Data Summary'!DA149="Yes"),OFFSET('Sanitation Data'!$G$6,0,10*ROW('Sanitation Data'!G143)),NA())</f>
        <v>#N/A</v>
      </c>
      <c r="AM149" s="98" t="e">
        <f ca="true">+IF(AND(ISNUMBER(OFFSET('Sanitation Data'!$G$10,0,10*ROW('Sanitation Data'!G143))),'Data Summary'!DB149="Yes"),OFFSET('Sanitation Data'!$G$10,0,10*ROW('Sanitation Data'!G143)),NA())</f>
        <v>#N/A</v>
      </c>
      <c r="AN149" s="98" t="e">
        <f ca="true">+IF(AND(ISNUMBER(OFFSET('Sanitation Data'!$G$11,0,10*ROW('Sanitation Data'!G143))),'Data Summary'!DC149="Yes"),OFFSET('Sanitation Data'!$G$11,0,10*ROW('Sanitation Data'!G143)),NA())</f>
        <v>#N/A</v>
      </c>
      <c r="AO149" s="98" t="e">
        <f ca="true">+IF(AND(ISNUMBER(OFFSET('Sanitation Data'!$G$12,0,10*ROW('Sanitation Data'!G143))),'Data Summary'!DD149="Yes"),OFFSET('Sanitation Data'!$G$12,0,10*ROW('Sanitation Data'!G143)),NA())</f>
        <v>#N/A</v>
      </c>
      <c r="AP149" s="98" t="e">
        <f ca="true">+IF(AND(ISNUMBER(OFFSET('Sanitation Data'!$H$4,0,10*ROW('Sanitation Data'!H143))),'Data Summary'!DE149="Yes"),100-OFFSET('Sanitation Data'!$H$4,0,10*ROW('Sanitation Data'!H143)),NA())</f>
        <v>#N/A</v>
      </c>
      <c r="AQ149" s="98" t="e">
        <f ca="true">+IF(AND(ISNUMBER(OFFSET('Sanitation Data'!$H$6,0,10*ROW('Sanitation Data'!H143))),'Data Summary'!DF149="Yes"),OFFSET('Sanitation Data'!$H$6,0,10*ROW('Sanitation Data'!H143)),NA())</f>
        <v>#N/A</v>
      </c>
      <c r="AR149" s="98" t="e">
        <f ca="true">+IF(AND(ISNUMBER(OFFSET('Sanitation Data'!$H$10,0,10*ROW('Sanitation Data'!H143))),'Data Summary'!DG149="Yes"),OFFSET('Sanitation Data'!$H$10,0,10*ROW('Sanitation Data'!H143)),NA())</f>
        <v>#N/A</v>
      </c>
      <c r="AS149" s="98" t="e">
        <f ca="true">+IF(AND(ISNUMBER(OFFSET('Sanitation Data'!$H$11,0,10*ROW('Sanitation Data'!H143))),'Data Summary'!DH149="Yes"),OFFSET('Sanitation Data'!$H$11,0,10*ROW('Sanitation Data'!H143)),NA())</f>
        <v>#N/A</v>
      </c>
      <c r="AT149" s="98" t="e">
        <f ca="true">+IF(AND(ISNUMBER(OFFSET('Sanitation Data'!$H$12,0,10*ROW('Sanitation Data'!H143))),'Data Summary'!DI149="Yes"),OFFSET('Sanitation Data'!$H$12,0,10*ROW('Sanitation Data'!H143)),NA())</f>
        <v>#N/A</v>
      </c>
      <c r="AU149" s="98" t="e">
        <f ca="true">+IF(AND(ISNUMBER(OFFSET('Sanitation Data'!$I$4,0,10*ROW('Sanitation Data'!I143))),'Data Summary'!DJ149="Yes"),100-OFFSET('Sanitation Data'!$I$4,0,10*ROW('Sanitation Data'!I143)),NA())</f>
        <v>#N/A</v>
      </c>
      <c r="AV149" s="98" t="e">
        <f ca="true">+IF(AND(ISNUMBER(OFFSET('Sanitation Data'!$I$6,0,10*ROW('Sanitation Data'!I143))),'Data Summary'!DK149="Yes"),OFFSET('Sanitation Data'!$I$6,0,10*ROW('Sanitation Data'!I143)),NA())</f>
        <v>#N/A</v>
      </c>
      <c r="AW149" s="98" t="e">
        <f ca="true">+IF(AND(ISNUMBER(OFFSET('Sanitation Data'!$I$10,0,10*ROW('Sanitation Data'!I143))),'Data Summary'!DL149="Yes"),OFFSET('Sanitation Data'!$I$10,0,10*ROW('Sanitation Data'!I143)),NA())</f>
        <v>#N/A</v>
      </c>
      <c r="AX149" s="98" t="e">
        <f ca="true">+IF(AND(ISNUMBER(OFFSET('Sanitation Data'!$I$11,0,10*ROW('Sanitation Data'!I143))),'Data Summary'!DM149="Yes"),OFFSET('Sanitation Data'!$I$11,0,10*ROW('Sanitation Data'!I143)),NA())</f>
        <v>#N/A</v>
      </c>
      <c r="AY149" s="98" t="e">
        <f ca="true">+IF(AND(ISNUMBER(OFFSET('Sanitation Data'!$I$12,0,10*ROW('Sanitation Data'!I143))),'Data Summary'!DN149="Yes"),OFFSET('Sanitation Data'!$I$12,0,10*ROW('Sanitation Data'!I143)),NA())</f>
        <v>#N/A</v>
      </c>
      <c r="AZ149" s="99" t="e">
        <f ca="true">+IF(AND(ISNUMBER(OFFSET('Hygiene Data'!$D$5,0,10*ROW('Hygiene Data'!D143))),'Data Summary'!DO149="Yes"),OFFSET('Hygiene Data'!$D$5,0,10*ROW('Hygiene Data'!D143)),NA())</f>
        <v>#N/A</v>
      </c>
      <c r="BA149" s="99" t="e">
        <f ca="true">+IF(AND(ISNUMBER(OFFSET('Hygiene Data'!$D$7,0,10*ROW('Hygiene Data'!D143))),'Data Summary'!DP149="Yes"),OFFSET('Hygiene Data'!$D$7,0,10*ROW('Hygiene Data'!D143)),NA())</f>
        <v>#N/A</v>
      </c>
      <c r="BB149" s="99" t="e">
        <f ca="true">+IF(AND(ISNUMBER(OFFSET('Hygiene Data'!$D$9,0,10*ROW('Hygiene Data'!D143))),'Data Summary'!DQ149="Yes"),OFFSET('Hygiene Data'!$D$9,0,10*ROW('Hygiene Data'!D143)),NA())</f>
        <v>#N/A</v>
      </c>
      <c r="BC149" s="99" t="e">
        <f ca="true">+IF(AND(ISNUMBER(OFFSET('Hygiene Data'!$E$5,0,10*ROW('Hygiene Data'!E143))),'Data Summary'!DR149="Yes"),OFFSET('Hygiene Data'!$E$5,0,10*ROW('Hygiene Data'!E143)),NA())</f>
        <v>#N/A</v>
      </c>
      <c r="BD149" s="99" t="e">
        <f ca="true">+IF(AND(ISNUMBER(OFFSET('Hygiene Data'!$E$7,0,10*ROW('Hygiene Data'!E143))),'Data Summary'!DS149="Yes"),OFFSET('Hygiene Data'!$E$7,0,10*ROW('Hygiene Data'!E143)),NA())</f>
        <v>#N/A</v>
      </c>
      <c r="BE149" s="99" t="e">
        <f ca="true">+IF(AND(ISNUMBER(OFFSET('Hygiene Data'!$E$9,0,10*ROW('Hygiene Data'!E143))),'Data Summary'!DT149="Yes"),OFFSET('Hygiene Data'!$E$9,0,10*ROW('Hygiene Data'!E143)),NA())</f>
        <v>#N/A</v>
      </c>
      <c r="BF149" s="99" t="e">
        <f ca="true">+IF(AND(ISNUMBER(OFFSET('Hygiene Data'!$F$5,0,10*ROW('Hygiene Data'!F143))),'Data Summary'!DU149="Yes"),OFFSET('Hygiene Data'!$F$5,0,10*ROW('Hygiene Data'!F143)),NA())</f>
        <v>#N/A</v>
      </c>
      <c r="BG149" s="99" t="e">
        <f ca="true">+IF(AND(ISNUMBER(OFFSET('Hygiene Data'!$F$7,0,10*ROW('Hygiene Data'!F143))),'Data Summary'!DV149="Yes"),OFFSET('Hygiene Data'!$F$7,0,10*ROW('Hygiene Data'!F143)),NA())</f>
        <v>#N/A</v>
      </c>
      <c r="BH149" s="99" t="e">
        <f ca="true">+IF(AND(ISNUMBER(OFFSET('Hygiene Data'!$F$9,0,10*ROW('Hygiene Data'!F143))),'Data Summary'!DW149="Yes"),OFFSET('Hygiene Data'!$F$9,0,10*ROW('Hygiene Data'!F143)),NA())</f>
        <v>#N/A</v>
      </c>
      <c r="BI149" s="99" t="e">
        <f ca="true">+IF(AND(ISNUMBER(OFFSET('Hygiene Data'!$G$5,0,10*ROW('Hygiene Data'!G143))),'Data Summary'!DX149="Yes"),OFFSET('Hygiene Data'!$G$5,0,10*ROW('Hygiene Data'!G143)),NA())</f>
        <v>#N/A</v>
      </c>
      <c r="BJ149" s="99" t="e">
        <f ca="true">+IF(AND(ISNUMBER(OFFSET('Hygiene Data'!$G$7,0,10*ROW('Hygiene Data'!G143))),'Data Summary'!DY149="Yes"),OFFSET('Hygiene Data'!$G$7,0,10*ROW('Hygiene Data'!G143)),NA())</f>
        <v>#N/A</v>
      </c>
      <c r="BK149" s="99" t="e">
        <f ca="true">+IF(AND(ISNUMBER(OFFSET('Hygiene Data'!$G$9,0,10*ROW('Hygiene Data'!G143))),'Data Summary'!DZ149="Yes"),OFFSET('Hygiene Data'!$G$9,0,10*ROW('Hygiene Data'!G143)),NA())</f>
        <v>#N/A</v>
      </c>
      <c r="BL149" s="99" t="e">
        <f ca="true">+IF(AND(ISNUMBER(OFFSET('Hygiene Data'!$H$5,0,10*ROW('Hygiene Data'!H143))),'Data Summary'!EA149="Yes"),OFFSET('Hygiene Data'!$H$5,0,10*ROW('Hygiene Data'!H143)),NA())</f>
        <v>#N/A</v>
      </c>
      <c r="BM149" s="99" t="e">
        <f ca="true">+IF(AND(ISNUMBER(OFFSET('Hygiene Data'!$H$7,0,10*ROW('Hygiene Data'!H143))),'Data Summary'!EB149="Yes"),OFFSET('Hygiene Data'!$H$7,0,10*ROW('Hygiene Data'!H143)),NA())</f>
        <v>#N/A</v>
      </c>
      <c r="BN149" s="99" t="e">
        <f ca="true">+IF(AND(ISNUMBER(OFFSET('Hygiene Data'!$H$9,0,10*ROW('Hygiene Data'!H143))),'Data Summary'!EC149="Yes"),OFFSET('Hygiene Data'!$H$9,0,10*ROW('Hygiene Data'!H143)),NA())</f>
        <v>#N/A</v>
      </c>
      <c r="BO149" s="99" t="e">
        <f ca="true">+IF(AND(ISNUMBER(OFFSET('Hygiene Data'!$I$5,0,10*ROW('Hygiene Data'!I143))),'Data Summary'!ED149="Yes"),OFFSET('Hygiene Data'!$I$5,0,10*ROW('Hygiene Data'!I143)),NA())</f>
        <v>#N/A</v>
      </c>
      <c r="BP149" s="99" t="e">
        <f ca="true">+IF(AND(ISNUMBER(OFFSET('Hygiene Data'!$I$7,0,10*ROW('Hygiene Data'!I143))),'Data Summary'!EE149="Yes"),OFFSET('Hygiene Data'!$I$7,0,10*ROW('Hygiene Data'!I143)),NA())</f>
        <v>#N/A</v>
      </c>
      <c r="BQ149" s="99" t="e">
        <f ca="true">+IF(AND(ISNUMBER(OFFSET('Hygiene Data'!$I$9,0,10*ROW('Hygiene Data'!I143))),'Data Summary'!EF149="Yes"),OFFSET('Hygiene Data'!$I$9,0,10*ROW('Hygiene Data'!I143)),NA())</f>
        <v>#N/A</v>
      </c>
    </row>
    <row xmlns:x14ac="http://schemas.microsoft.com/office/spreadsheetml/2009/9/ac" r="150" x14ac:dyDescent="0.2">
      <c r="A150" s="363" t="e">
        <f ca="true">+RIGHT('Data Summary'!A150,LEN('Data Summary'!A150)-9)</f>
        <v>#VALUE!</v>
      </c>
      <c r="B150" s="38" t="str">
        <f ca="true">+IF(ISTEXT('Data Summary'!B150),'Data Summary'!B150,"")</f>
        <v/>
      </c>
      <c r="C150" s="361" t="e">
        <f ca="true">+VALUE('Data Summary'!C150)</f>
        <v>#VALUE!</v>
      </c>
      <c r="D150" s="97" t="e">
        <f ca="true">+IF(AND(ISNUMBER(OFFSET('Water Data'!$D$4,0,10*ROW('Water Data'!D144))),'Data Summary'!BS150="Yes"),100-OFFSET('Water Data'!$D$4,0,10*ROW('Water Data'!D144)),NA())</f>
        <v>#N/A</v>
      </c>
      <c r="E150" s="97" t="e">
        <f ca="true">+IF(AND(ISNUMBER(OFFSET('Water Data'!$D$6,0,10*ROW('Water Data'!D144))),'Data Summary'!BT150="Yes"),OFFSET('Water Data'!$D$6,0,10*ROW('Water Data'!D144)),NA())</f>
        <v>#N/A</v>
      </c>
      <c r="F150" s="97" t="e">
        <f ca="true">+IF(AND(ISNUMBER(OFFSET('Water Data'!$D$9,0,10*ROW('Water Data'!D144))),'Data Summary'!BU150="Yes"),OFFSET('Water Data'!$D$9,0,10*ROW('Water Data'!D144)),NA())</f>
        <v>#N/A</v>
      </c>
      <c r="G150" s="97" t="e">
        <f ca="true">+IF(AND(ISNUMBER(OFFSET('Water Data'!$E$4,0,10*ROW('Water Data'!E144))),'Data Summary'!BV150="Yes"),100-OFFSET('Water Data'!$E$4,0,10*ROW('Water Data'!E144)),NA())</f>
        <v>#N/A</v>
      </c>
      <c r="H150" s="97" t="e">
        <f ca="true">+IF(AND(ISNUMBER(OFFSET('Water Data'!$E$6,0,10*ROW('Water Data'!E144))),'Data Summary'!BW150="Yes"),OFFSET('Water Data'!$E$6,0,10*ROW('Water Data'!E144)),NA())</f>
        <v>#N/A</v>
      </c>
      <c r="I150" s="97" t="e">
        <f ca="true">+IF(AND(ISNUMBER(OFFSET('Water Data'!$E$9,0,10*ROW('Water Data'!E144))),'Data Summary'!BX150="Yes"),OFFSET('Water Data'!$E$9,0,10*ROW('Water Data'!E144)),NA())</f>
        <v>#N/A</v>
      </c>
      <c r="J150" s="97" t="e">
        <f ca="true">+IF(AND(ISNUMBER(OFFSET('Water Data'!$F$4,0,10*ROW('Water Data'!F144))),'Data Summary'!BY150="Yes"),100-OFFSET('Water Data'!$F$4,0,10*ROW('Water Data'!F144)),NA())</f>
        <v>#N/A</v>
      </c>
      <c r="K150" s="97" t="e">
        <f ca="true">+IF(AND(ISNUMBER(OFFSET('Water Data'!$F$6,0,10*ROW('Water Data'!F144))),'Data Summary'!BZ150="Yes"),OFFSET('Water Data'!$F$6,0,10*ROW('Water Data'!F144)),NA())</f>
        <v>#N/A</v>
      </c>
      <c r="L150" s="97" t="e">
        <f ca="true">+IF(AND(ISNUMBER(OFFSET('Water Data'!$F$9,0,10*ROW('Water Data'!F144))),'Data Summary'!CA150="Yes"),OFFSET('Water Data'!$F$9,0,10*ROW('Water Data'!F144)),NA())</f>
        <v>#N/A</v>
      </c>
      <c r="M150" s="97" t="e">
        <f ca="true">+IF(AND(ISNUMBER(OFFSET('Water Data'!$G$4,0,10*ROW('Water Data'!G144))),'Data Summary'!CB150="Yes"),100-OFFSET('Water Data'!$G$4,0,10*ROW('Water Data'!G144)),NA())</f>
        <v>#N/A</v>
      </c>
      <c r="N150" s="97" t="e">
        <f ca="true">+IF(AND(ISNUMBER(OFFSET('Water Data'!$G$6,0,10*ROW('Water Data'!G144))),'Data Summary'!CC150="Yes"),OFFSET('Water Data'!$G$6,0,10*ROW('Water Data'!G144)),NA())</f>
        <v>#N/A</v>
      </c>
      <c r="O150" s="97" t="e">
        <f ca="true">+IF(AND(ISNUMBER(OFFSET('Water Data'!$G$9,0,10*ROW('Water Data'!G144))),'Data Summary'!CD150="Yes"),OFFSET('Water Data'!$G$9,0,10*ROW('Water Data'!G144)),NA())</f>
        <v>#N/A</v>
      </c>
      <c r="P150" s="97" t="e">
        <f ca="true">+IF(AND(ISNUMBER(OFFSET('Water Data'!$H$4,0,10*ROW('Water Data'!H144))),'Data Summary'!CE150="Yes"),100-OFFSET('Water Data'!$H$4,0,10*ROW('Water Data'!H144)),NA())</f>
        <v>#N/A</v>
      </c>
      <c r="Q150" s="97" t="e">
        <f ca="true">+IF(AND(ISNUMBER(OFFSET('Water Data'!$H$6,0,10*ROW('Water Data'!H144))),'Data Summary'!CF150="Yes"),OFFSET('Water Data'!$H$6,0,10*ROW('Water Data'!H144)),NA())</f>
        <v>#N/A</v>
      </c>
      <c r="R150" s="97" t="e">
        <f ca="true">+IF(AND(ISNUMBER(OFFSET('Water Data'!$H$9,0,10*ROW('Water Data'!H144))),'Data Summary'!CG150="Yes"),OFFSET('Water Data'!$H$9,0,10*ROW('Water Data'!H144)),NA())</f>
        <v>#N/A</v>
      </c>
      <c r="S150" s="97" t="e">
        <f ca="true">+IF(AND(ISNUMBER(OFFSET('Water Data'!$I$4,0,10*ROW('Water Data'!I144))),'Data Summary'!CH150="Yes"),100-OFFSET('Water Data'!$I$4,0,10*ROW('Water Data'!I144)),NA())</f>
        <v>#N/A</v>
      </c>
      <c r="T150" s="97" t="e">
        <f ca="true">+IF(AND(ISNUMBER(OFFSET('Water Data'!$I$6,0,10*ROW('Water Data'!I144))),'Data Summary'!CI150="Yes"),OFFSET('Water Data'!$I$6,0,10*ROW('Water Data'!I144)),NA())</f>
        <v>#N/A</v>
      </c>
      <c r="U150" s="97" t="e">
        <f ca="true">+IF(AND(ISNUMBER(OFFSET('Water Data'!$I$9,0,10*ROW('Water Data'!I144))),'Data Summary'!CJ150="Yes"),OFFSET('Water Data'!$I$9,0,10*ROW('Water Data'!I144)),NA())</f>
        <v>#N/A</v>
      </c>
      <c r="V150" s="98" t="e">
        <f ca="true">+IF(AND(ISNUMBER(OFFSET('Sanitation Data'!$D$4,0,10*ROW('Sanitation Data'!D144))),'Data Summary'!CK150="Yes"),100-OFFSET('Sanitation Data'!$D$4,0,10*ROW('Sanitation Data'!D144)),NA())</f>
        <v>#N/A</v>
      </c>
      <c r="W150" s="98" t="e">
        <f ca="true">+IF(AND(ISNUMBER(OFFSET('Sanitation Data'!$D$6,0,10*ROW('Sanitation Data'!D144))),'Data Summary'!CL150="Yes"),OFFSET('Sanitation Data'!$D$6,0,10*ROW('Sanitation Data'!D144)),NA())</f>
        <v>#N/A</v>
      </c>
      <c r="X150" s="98" t="e">
        <f ca="true">+IF(AND(ISNUMBER(OFFSET('Sanitation Data'!$D$10,0,10*ROW('Sanitation Data'!D144))),'Data Summary'!CM150="Yes"),OFFSET('Sanitation Data'!$D$10,0,10*ROW('Sanitation Data'!D144)),NA())</f>
        <v>#N/A</v>
      </c>
      <c r="Y150" s="98" t="e">
        <f ca="true">+IF(AND(ISNUMBER(OFFSET('Sanitation Data'!$D$11,0,10*ROW('Sanitation Data'!D144))),'Data Summary'!CN150="Yes"),OFFSET('Sanitation Data'!$D$11,0,10*ROW('Sanitation Data'!D144)),NA())</f>
        <v>#N/A</v>
      </c>
      <c r="Z150" s="98" t="e">
        <f ca="true">+IF(AND(ISNUMBER(OFFSET('Sanitation Data'!$D$12,0,10*ROW('Sanitation Data'!D144))),'Data Summary'!CO150="Yes"),OFFSET('Sanitation Data'!$D$12,0,10*ROW('Sanitation Data'!D144)),NA())</f>
        <v>#N/A</v>
      </c>
      <c r="AA150" s="98" t="e">
        <f ca="true">+IF(AND(ISNUMBER(OFFSET('Sanitation Data'!$E$4,0,10*ROW('Sanitation Data'!E144))),'Data Summary'!CP150="Yes"),100-OFFSET('Sanitation Data'!$E$4,0,10*ROW('Sanitation Data'!E144)),NA())</f>
        <v>#N/A</v>
      </c>
      <c r="AB150" s="98" t="e">
        <f ca="true">+IF(AND(ISNUMBER(OFFSET('Sanitation Data'!$E$6,0,10*ROW('Sanitation Data'!E144))),'Data Summary'!CQ150="Yes"),OFFSET('Sanitation Data'!$E$6,0,10*ROW('Sanitation Data'!E144)),NA())</f>
        <v>#N/A</v>
      </c>
      <c r="AC150" s="98" t="e">
        <f ca="true">+IF(AND(ISNUMBER(OFFSET('Sanitation Data'!$E$10,0,10*ROW('Sanitation Data'!E144))),'Data Summary'!CR150="Yes"),OFFSET('Sanitation Data'!$E$10,0,10*ROW('Sanitation Data'!E144)),NA())</f>
        <v>#N/A</v>
      </c>
      <c r="AD150" s="98" t="e">
        <f ca="true">+IF(AND(ISNUMBER(OFFSET('Sanitation Data'!$E$11,0,10*ROW('Sanitation Data'!E144))),'Data Summary'!CS150="Yes"),OFFSET('Sanitation Data'!$E$11,0,10*ROW('Sanitation Data'!E144)),NA())</f>
        <v>#N/A</v>
      </c>
      <c r="AE150" s="98" t="e">
        <f ca="true">+IF(AND(ISNUMBER(OFFSET('Sanitation Data'!$E$12,0,10*ROW('Sanitation Data'!E144))),'Data Summary'!CT150="Yes"),OFFSET('Sanitation Data'!$E$12,0,10*ROW('Sanitation Data'!E144)),NA())</f>
        <v>#N/A</v>
      </c>
      <c r="AF150" s="98" t="e">
        <f ca="true">+IF(AND(ISNUMBER(OFFSET('Sanitation Data'!$F$4,0,10*ROW('Sanitation Data'!F144))),'Data Summary'!CU150="Yes"),100-OFFSET('Sanitation Data'!$F$4,0,10*ROW('Sanitation Data'!F144)),NA())</f>
        <v>#N/A</v>
      </c>
      <c r="AG150" s="98" t="e">
        <f ca="true">+IF(AND(ISNUMBER(OFFSET('Sanitation Data'!$F$6,0,10*ROW('Sanitation Data'!F144))),'Data Summary'!CV150="Yes"),OFFSET('Sanitation Data'!$F$6,0,10*ROW('Sanitation Data'!F144)),NA())</f>
        <v>#N/A</v>
      </c>
      <c r="AH150" s="98" t="e">
        <f ca="true">+IF(AND(ISNUMBER(OFFSET('Sanitation Data'!$F$10,0,10*ROW('Sanitation Data'!F144))),'Data Summary'!CW150="Yes"),OFFSET('Sanitation Data'!$F$10,0,10*ROW('Sanitation Data'!F144)),NA())</f>
        <v>#N/A</v>
      </c>
      <c r="AI150" s="98" t="e">
        <f ca="true">+IF(AND(ISNUMBER(OFFSET('Sanitation Data'!$F$11,0,10*ROW('Sanitation Data'!F144))),'Data Summary'!CX150="Yes"),OFFSET('Sanitation Data'!$F$11,0,10*ROW('Sanitation Data'!F144)),NA())</f>
        <v>#N/A</v>
      </c>
      <c r="AJ150" s="98" t="e">
        <f ca="true">+IF(AND(ISNUMBER(OFFSET('Sanitation Data'!$F$12,0,10*ROW('Sanitation Data'!F144))),'Data Summary'!CY150="Yes"),OFFSET('Sanitation Data'!$F$12,0,10*ROW('Sanitation Data'!F144)),NA())</f>
        <v>#N/A</v>
      </c>
      <c r="AK150" s="98" t="e">
        <f ca="true">+IF(AND(ISNUMBER(OFFSET('Sanitation Data'!$G$4,0,10*ROW('Sanitation Data'!G144))),'Data Summary'!CZ150="Yes"),100-OFFSET('Sanitation Data'!$G$4,0,10*ROW('Sanitation Data'!G144)),NA())</f>
        <v>#N/A</v>
      </c>
      <c r="AL150" s="98" t="e">
        <f ca="true">+IF(AND(ISNUMBER(OFFSET('Sanitation Data'!$G$6,0,10*ROW('Sanitation Data'!G144))),'Data Summary'!DA150="Yes"),OFFSET('Sanitation Data'!$G$6,0,10*ROW('Sanitation Data'!G144)),NA())</f>
        <v>#N/A</v>
      </c>
      <c r="AM150" s="98" t="e">
        <f ca="true">+IF(AND(ISNUMBER(OFFSET('Sanitation Data'!$G$10,0,10*ROW('Sanitation Data'!G144))),'Data Summary'!DB150="Yes"),OFFSET('Sanitation Data'!$G$10,0,10*ROW('Sanitation Data'!G144)),NA())</f>
        <v>#N/A</v>
      </c>
      <c r="AN150" s="98" t="e">
        <f ca="true">+IF(AND(ISNUMBER(OFFSET('Sanitation Data'!$G$11,0,10*ROW('Sanitation Data'!G144))),'Data Summary'!DC150="Yes"),OFFSET('Sanitation Data'!$G$11,0,10*ROW('Sanitation Data'!G144)),NA())</f>
        <v>#N/A</v>
      </c>
      <c r="AO150" s="98" t="e">
        <f ca="true">+IF(AND(ISNUMBER(OFFSET('Sanitation Data'!$G$12,0,10*ROW('Sanitation Data'!G144))),'Data Summary'!DD150="Yes"),OFFSET('Sanitation Data'!$G$12,0,10*ROW('Sanitation Data'!G144)),NA())</f>
        <v>#N/A</v>
      </c>
      <c r="AP150" s="98" t="e">
        <f ca="true">+IF(AND(ISNUMBER(OFFSET('Sanitation Data'!$H$4,0,10*ROW('Sanitation Data'!H144))),'Data Summary'!DE150="Yes"),100-OFFSET('Sanitation Data'!$H$4,0,10*ROW('Sanitation Data'!H144)),NA())</f>
        <v>#N/A</v>
      </c>
      <c r="AQ150" s="98" t="e">
        <f ca="true">+IF(AND(ISNUMBER(OFFSET('Sanitation Data'!$H$6,0,10*ROW('Sanitation Data'!H144))),'Data Summary'!DF150="Yes"),OFFSET('Sanitation Data'!$H$6,0,10*ROW('Sanitation Data'!H144)),NA())</f>
        <v>#N/A</v>
      </c>
      <c r="AR150" s="98" t="e">
        <f ca="true">+IF(AND(ISNUMBER(OFFSET('Sanitation Data'!$H$10,0,10*ROW('Sanitation Data'!H144))),'Data Summary'!DG150="Yes"),OFFSET('Sanitation Data'!$H$10,0,10*ROW('Sanitation Data'!H144)),NA())</f>
        <v>#N/A</v>
      </c>
      <c r="AS150" s="98" t="e">
        <f ca="true">+IF(AND(ISNUMBER(OFFSET('Sanitation Data'!$H$11,0,10*ROW('Sanitation Data'!H144))),'Data Summary'!DH150="Yes"),OFFSET('Sanitation Data'!$H$11,0,10*ROW('Sanitation Data'!H144)),NA())</f>
        <v>#N/A</v>
      </c>
      <c r="AT150" s="98" t="e">
        <f ca="true">+IF(AND(ISNUMBER(OFFSET('Sanitation Data'!$H$12,0,10*ROW('Sanitation Data'!H144))),'Data Summary'!DI150="Yes"),OFFSET('Sanitation Data'!$H$12,0,10*ROW('Sanitation Data'!H144)),NA())</f>
        <v>#N/A</v>
      </c>
      <c r="AU150" s="98" t="e">
        <f ca="true">+IF(AND(ISNUMBER(OFFSET('Sanitation Data'!$I$4,0,10*ROW('Sanitation Data'!I144))),'Data Summary'!DJ150="Yes"),100-OFFSET('Sanitation Data'!$I$4,0,10*ROW('Sanitation Data'!I144)),NA())</f>
        <v>#N/A</v>
      </c>
      <c r="AV150" s="98" t="e">
        <f ca="true">+IF(AND(ISNUMBER(OFFSET('Sanitation Data'!$I$6,0,10*ROW('Sanitation Data'!I144))),'Data Summary'!DK150="Yes"),OFFSET('Sanitation Data'!$I$6,0,10*ROW('Sanitation Data'!I144)),NA())</f>
        <v>#N/A</v>
      </c>
      <c r="AW150" s="98" t="e">
        <f ca="true">+IF(AND(ISNUMBER(OFFSET('Sanitation Data'!$I$10,0,10*ROW('Sanitation Data'!I144))),'Data Summary'!DL150="Yes"),OFFSET('Sanitation Data'!$I$10,0,10*ROW('Sanitation Data'!I144)),NA())</f>
        <v>#N/A</v>
      </c>
      <c r="AX150" s="98" t="e">
        <f ca="true">+IF(AND(ISNUMBER(OFFSET('Sanitation Data'!$I$11,0,10*ROW('Sanitation Data'!I144))),'Data Summary'!DM150="Yes"),OFFSET('Sanitation Data'!$I$11,0,10*ROW('Sanitation Data'!I144)),NA())</f>
        <v>#N/A</v>
      </c>
      <c r="AY150" s="98" t="e">
        <f ca="true">+IF(AND(ISNUMBER(OFFSET('Sanitation Data'!$I$12,0,10*ROW('Sanitation Data'!I144))),'Data Summary'!DN150="Yes"),OFFSET('Sanitation Data'!$I$12,0,10*ROW('Sanitation Data'!I144)),NA())</f>
        <v>#N/A</v>
      </c>
      <c r="AZ150" s="99" t="e">
        <f ca="true">+IF(AND(ISNUMBER(OFFSET('Hygiene Data'!$D$5,0,10*ROW('Hygiene Data'!D144))),'Data Summary'!DO150="Yes"),OFFSET('Hygiene Data'!$D$5,0,10*ROW('Hygiene Data'!D144)),NA())</f>
        <v>#N/A</v>
      </c>
      <c r="BA150" s="99" t="e">
        <f ca="true">+IF(AND(ISNUMBER(OFFSET('Hygiene Data'!$D$7,0,10*ROW('Hygiene Data'!D144))),'Data Summary'!DP150="Yes"),OFFSET('Hygiene Data'!$D$7,0,10*ROW('Hygiene Data'!D144)),NA())</f>
        <v>#N/A</v>
      </c>
      <c r="BB150" s="99" t="e">
        <f ca="true">+IF(AND(ISNUMBER(OFFSET('Hygiene Data'!$D$9,0,10*ROW('Hygiene Data'!D144))),'Data Summary'!DQ150="Yes"),OFFSET('Hygiene Data'!$D$9,0,10*ROW('Hygiene Data'!D144)),NA())</f>
        <v>#N/A</v>
      </c>
      <c r="BC150" s="99" t="e">
        <f ca="true">+IF(AND(ISNUMBER(OFFSET('Hygiene Data'!$E$5,0,10*ROW('Hygiene Data'!E144))),'Data Summary'!DR150="Yes"),OFFSET('Hygiene Data'!$E$5,0,10*ROW('Hygiene Data'!E144)),NA())</f>
        <v>#N/A</v>
      </c>
      <c r="BD150" s="99" t="e">
        <f ca="true">+IF(AND(ISNUMBER(OFFSET('Hygiene Data'!$E$7,0,10*ROW('Hygiene Data'!E144))),'Data Summary'!DS150="Yes"),OFFSET('Hygiene Data'!$E$7,0,10*ROW('Hygiene Data'!E144)),NA())</f>
        <v>#N/A</v>
      </c>
      <c r="BE150" s="99" t="e">
        <f ca="true">+IF(AND(ISNUMBER(OFFSET('Hygiene Data'!$E$9,0,10*ROW('Hygiene Data'!E144))),'Data Summary'!DT150="Yes"),OFFSET('Hygiene Data'!$E$9,0,10*ROW('Hygiene Data'!E144)),NA())</f>
        <v>#N/A</v>
      </c>
      <c r="BF150" s="99" t="e">
        <f ca="true">+IF(AND(ISNUMBER(OFFSET('Hygiene Data'!$F$5,0,10*ROW('Hygiene Data'!F144))),'Data Summary'!DU150="Yes"),OFFSET('Hygiene Data'!$F$5,0,10*ROW('Hygiene Data'!F144)),NA())</f>
        <v>#N/A</v>
      </c>
      <c r="BG150" s="99" t="e">
        <f ca="true">+IF(AND(ISNUMBER(OFFSET('Hygiene Data'!$F$7,0,10*ROW('Hygiene Data'!F144))),'Data Summary'!DV150="Yes"),OFFSET('Hygiene Data'!$F$7,0,10*ROW('Hygiene Data'!F144)),NA())</f>
        <v>#N/A</v>
      </c>
      <c r="BH150" s="99" t="e">
        <f ca="true">+IF(AND(ISNUMBER(OFFSET('Hygiene Data'!$F$9,0,10*ROW('Hygiene Data'!F144))),'Data Summary'!DW150="Yes"),OFFSET('Hygiene Data'!$F$9,0,10*ROW('Hygiene Data'!F144)),NA())</f>
        <v>#N/A</v>
      </c>
      <c r="BI150" s="99" t="e">
        <f ca="true">+IF(AND(ISNUMBER(OFFSET('Hygiene Data'!$G$5,0,10*ROW('Hygiene Data'!G144))),'Data Summary'!DX150="Yes"),OFFSET('Hygiene Data'!$G$5,0,10*ROW('Hygiene Data'!G144)),NA())</f>
        <v>#N/A</v>
      </c>
      <c r="BJ150" s="99" t="e">
        <f ca="true">+IF(AND(ISNUMBER(OFFSET('Hygiene Data'!$G$7,0,10*ROW('Hygiene Data'!G144))),'Data Summary'!DY150="Yes"),OFFSET('Hygiene Data'!$G$7,0,10*ROW('Hygiene Data'!G144)),NA())</f>
        <v>#N/A</v>
      </c>
      <c r="BK150" s="99" t="e">
        <f ca="true">+IF(AND(ISNUMBER(OFFSET('Hygiene Data'!$G$9,0,10*ROW('Hygiene Data'!G144))),'Data Summary'!DZ150="Yes"),OFFSET('Hygiene Data'!$G$9,0,10*ROW('Hygiene Data'!G144)),NA())</f>
        <v>#N/A</v>
      </c>
      <c r="BL150" s="99" t="e">
        <f ca="true">+IF(AND(ISNUMBER(OFFSET('Hygiene Data'!$H$5,0,10*ROW('Hygiene Data'!H144))),'Data Summary'!EA150="Yes"),OFFSET('Hygiene Data'!$H$5,0,10*ROW('Hygiene Data'!H144)),NA())</f>
        <v>#N/A</v>
      </c>
      <c r="BM150" s="99" t="e">
        <f ca="true">+IF(AND(ISNUMBER(OFFSET('Hygiene Data'!$H$7,0,10*ROW('Hygiene Data'!H144))),'Data Summary'!EB150="Yes"),OFFSET('Hygiene Data'!$H$7,0,10*ROW('Hygiene Data'!H144)),NA())</f>
        <v>#N/A</v>
      </c>
      <c r="BN150" s="99" t="e">
        <f ca="true">+IF(AND(ISNUMBER(OFFSET('Hygiene Data'!$H$9,0,10*ROW('Hygiene Data'!H144))),'Data Summary'!EC150="Yes"),OFFSET('Hygiene Data'!$H$9,0,10*ROW('Hygiene Data'!H144)),NA())</f>
        <v>#N/A</v>
      </c>
      <c r="BO150" s="99" t="e">
        <f ca="true">+IF(AND(ISNUMBER(OFFSET('Hygiene Data'!$I$5,0,10*ROW('Hygiene Data'!I144))),'Data Summary'!ED150="Yes"),OFFSET('Hygiene Data'!$I$5,0,10*ROW('Hygiene Data'!I144)),NA())</f>
        <v>#N/A</v>
      </c>
      <c r="BP150" s="99" t="e">
        <f ca="true">+IF(AND(ISNUMBER(OFFSET('Hygiene Data'!$I$7,0,10*ROW('Hygiene Data'!I144))),'Data Summary'!EE150="Yes"),OFFSET('Hygiene Data'!$I$7,0,10*ROW('Hygiene Data'!I144)),NA())</f>
        <v>#N/A</v>
      </c>
      <c r="BQ150" s="99" t="e">
        <f ca="true">+IF(AND(ISNUMBER(OFFSET('Hygiene Data'!$I$9,0,10*ROW('Hygiene Data'!I144))),'Data Summary'!EF150="Yes"),OFFSET('Hygiene Data'!$I$9,0,10*ROW('Hygiene Data'!I144)),NA())</f>
        <v>#N/A</v>
      </c>
    </row>
    <row xmlns:x14ac="http://schemas.microsoft.com/office/spreadsheetml/2009/9/ac" r="151" x14ac:dyDescent="0.2">
      <c r="A151" s="363" t="e">
        <f ca="true">+RIGHT('Data Summary'!A151,LEN('Data Summary'!A151)-9)</f>
        <v>#VALUE!</v>
      </c>
      <c r="B151" s="38" t="str">
        <f ca="true">+IF(ISTEXT('Data Summary'!B151),'Data Summary'!B151,"")</f>
        <v/>
      </c>
      <c r="C151" s="361" t="e">
        <f ca="true">+VALUE('Data Summary'!C151)</f>
        <v>#VALUE!</v>
      </c>
      <c r="D151" s="97" t="e">
        <f ca="true">+IF(AND(ISNUMBER(OFFSET('Water Data'!$D$4,0,10*ROW('Water Data'!D145))),'Data Summary'!BS151="Yes"),100-OFFSET('Water Data'!$D$4,0,10*ROW('Water Data'!D145)),NA())</f>
        <v>#N/A</v>
      </c>
      <c r="E151" s="97" t="e">
        <f ca="true">+IF(AND(ISNUMBER(OFFSET('Water Data'!$D$6,0,10*ROW('Water Data'!D145))),'Data Summary'!BT151="Yes"),OFFSET('Water Data'!$D$6,0,10*ROW('Water Data'!D145)),NA())</f>
        <v>#N/A</v>
      </c>
      <c r="F151" s="97" t="e">
        <f ca="true">+IF(AND(ISNUMBER(OFFSET('Water Data'!$D$9,0,10*ROW('Water Data'!D145))),'Data Summary'!BU151="Yes"),OFFSET('Water Data'!$D$9,0,10*ROW('Water Data'!D145)),NA())</f>
        <v>#N/A</v>
      </c>
      <c r="G151" s="97" t="e">
        <f ca="true">+IF(AND(ISNUMBER(OFFSET('Water Data'!$E$4,0,10*ROW('Water Data'!E145))),'Data Summary'!BV151="Yes"),100-OFFSET('Water Data'!$E$4,0,10*ROW('Water Data'!E145)),NA())</f>
        <v>#N/A</v>
      </c>
      <c r="H151" s="97" t="e">
        <f ca="true">+IF(AND(ISNUMBER(OFFSET('Water Data'!$E$6,0,10*ROW('Water Data'!E145))),'Data Summary'!BW151="Yes"),OFFSET('Water Data'!$E$6,0,10*ROW('Water Data'!E145)),NA())</f>
        <v>#N/A</v>
      </c>
      <c r="I151" s="97" t="e">
        <f ca="true">+IF(AND(ISNUMBER(OFFSET('Water Data'!$E$9,0,10*ROW('Water Data'!E145))),'Data Summary'!BX151="Yes"),OFFSET('Water Data'!$E$9,0,10*ROW('Water Data'!E145)),NA())</f>
        <v>#N/A</v>
      </c>
      <c r="J151" s="97" t="e">
        <f ca="true">+IF(AND(ISNUMBER(OFFSET('Water Data'!$F$4,0,10*ROW('Water Data'!F145))),'Data Summary'!BY151="Yes"),100-OFFSET('Water Data'!$F$4,0,10*ROW('Water Data'!F145)),NA())</f>
        <v>#N/A</v>
      </c>
      <c r="K151" s="97" t="e">
        <f ca="true">+IF(AND(ISNUMBER(OFFSET('Water Data'!$F$6,0,10*ROW('Water Data'!F145))),'Data Summary'!BZ151="Yes"),OFFSET('Water Data'!$F$6,0,10*ROW('Water Data'!F145)),NA())</f>
        <v>#N/A</v>
      </c>
      <c r="L151" s="97" t="e">
        <f ca="true">+IF(AND(ISNUMBER(OFFSET('Water Data'!$F$9,0,10*ROW('Water Data'!F145))),'Data Summary'!CA151="Yes"),OFFSET('Water Data'!$F$9,0,10*ROW('Water Data'!F145)),NA())</f>
        <v>#N/A</v>
      </c>
      <c r="M151" s="97" t="e">
        <f ca="true">+IF(AND(ISNUMBER(OFFSET('Water Data'!$G$4,0,10*ROW('Water Data'!G145))),'Data Summary'!CB151="Yes"),100-OFFSET('Water Data'!$G$4,0,10*ROW('Water Data'!G145)),NA())</f>
        <v>#N/A</v>
      </c>
      <c r="N151" s="97" t="e">
        <f ca="true">+IF(AND(ISNUMBER(OFFSET('Water Data'!$G$6,0,10*ROW('Water Data'!G145))),'Data Summary'!CC151="Yes"),OFFSET('Water Data'!$G$6,0,10*ROW('Water Data'!G145)),NA())</f>
        <v>#N/A</v>
      </c>
      <c r="O151" s="97" t="e">
        <f ca="true">+IF(AND(ISNUMBER(OFFSET('Water Data'!$G$9,0,10*ROW('Water Data'!G145))),'Data Summary'!CD151="Yes"),OFFSET('Water Data'!$G$9,0,10*ROW('Water Data'!G145)),NA())</f>
        <v>#N/A</v>
      </c>
      <c r="P151" s="97" t="e">
        <f ca="true">+IF(AND(ISNUMBER(OFFSET('Water Data'!$H$4,0,10*ROW('Water Data'!H145))),'Data Summary'!CE151="Yes"),100-OFFSET('Water Data'!$H$4,0,10*ROW('Water Data'!H145)),NA())</f>
        <v>#N/A</v>
      </c>
      <c r="Q151" s="97" t="e">
        <f ca="true">+IF(AND(ISNUMBER(OFFSET('Water Data'!$H$6,0,10*ROW('Water Data'!H145))),'Data Summary'!CF151="Yes"),OFFSET('Water Data'!$H$6,0,10*ROW('Water Data'!H145)),NA())</f>
        <v>#N/A</v>
      </c>
      <c r="R151" s="97" t="e">
        <f ca="true">+IF(AND(ISNUMBER(OFFSET('Water Data'!$H$9,0,10*ROW('Water Data'!H145))),'Data Summary'!CG151="Yes"),OFFSET('Water Data'!$H$9,0,10*ROW('Water Data'!H145)),NA())</f>
        <v>#N/A</v>
      </c>
      <c r="S151" s="97" t="e">
        <f ca="true">+IF(AND(ISNUMBER(OFFSET('Water Data'!$I$4,0,10*ROW('Water Data'!I145))),'Data Summary'!CH151="Yes"),100-OFFSET('Water Data'!$I$4,0,10*ROW('Water Data'!I145)),NA())</f>
        <v>#N/A</v>
      </c>
      <c r="T151" s="97" t="e">
        <f ca="true">+IF(AND(ISNUMBER(OFFSET('Water Data'!$I$6,0,10*ROW('Water Data'!I145))),'Data Summary'!CI151="Yes"),OFFSET('Water Data'!$I$6,0,10*ROW('Water Data'!I145)),NA())</f>
        <v>#N/A</v>
      </c>
      <c r="U151" s="97" t="e">
        <f ca="true">+IF(AND(ISNUMBER(OFFSET('Water Data'!$I$9,0,10*ROW('Water Data'!I145))),'Data Summary'!CJ151="Yes"),OFFSET('Water Data'!$I$9,0,10*ROW('Water Data'!I145)),NA())</f>
        <v>#N/A</v>
      </c>
      <c r="V151" s="98" t="e">
        <f ca="true">+IF(AND(ISNUMBER(OFFSET('Sanitation Data'!$D$4,0,10*ROW('Sanitation Data'!D145))),'Data Summary'!CK151="Yes"),100-OFFSET('Sanitation Data'!$D$4,0,10*ROW('Sanitation Data'!D145)),NA())</f>
        <v>#N/A</v>
      </c>
      <c r="W151" s="98" t="e">
        <f ca="true">+IF(AND(ISNUMBER(OFFSET('Sanitation Data'!$D$6,0,10*ROW('Sanitation Data'!D145))),'Data Summary'!CL151="Yes"),OFFSET('Sanitation Data'!$D$6,0,10*ROW('Sanitation Data'!D145)),NA())</f>
        <v>#N/A</v>
      </c>
      <c r="X151" s="98" t="e">
        <f ca="true">+IF(AND(ISNUMBER(OFFSET('Sanitation Data'!$D$10,0,10*ROW('Sanitation Data'!D145))),'Data Summary'!CM151="Yes"),OFFSET('Sanitation Data'!$D$10,0,10*ROW('Sanitation Data'!D145)),NA())</f>
        <v>#N/A</v>
      </c>
      <c r="Y151" s="98" t="e">
        <f ca="true">+IF(AND(ISNUMBER(OFFSET('Sanitation Data'!$D$11,0,10*ROW('Sanitation Data'!D145))),'Data Summary'!CN151="Yes"),OFFSET('Sanitation Data'!$D$11,0,10*ROW('Sanitation Data'!D145)),NA())</f>
        <v>#N/A</v>
      </c>
      <c r="Z151" s="98" t="e">
        <f ca="true">+IF(AND(ISNUMBER(OFFSET('Sanitation Data'!$D$12,0,10*ROW('Sanitation Data'!D145))),'Data Summary'!CO151="Yes"),OFFSET('Sanitation Data'!$D$12,0,10*ROW('Sanitation Data'!D145)),NA())</f>
        <v>#N/A</v>
      </c>
      <c r="AA151" s="98" t="e">
        <f ca="true">+IF(AND(ISNUMBER(OFFSET('Sanitation Data'!$E$4,0,10*ROW('Sanitation Data'!E145))),'Data Summary'!CP151="Yes"),100-OFFSET('Sanitation Data'!$E$4,0,10*ROW('Sanitation Data'!E145)),NA())</f>
        <v>#N/A</v>
      </c>
      <c r="AB151" s="98" t="e">
        <f ca="true">+IF(AND(ISNUMBER(OFFSET('Sanitation Data'!$E$6,0,10*ROW('Sanitation Data'!E145))),'Data Summary'!CQ151="Yes"),OFFSET('Sanitation Data'!$E$6,0,10*ROW('Sanitation Data'!E145)),NA())</f>
        <v>#N/A</v>
      </c>
      <c r="AC151" s="98" t="e">
        <f ca="true">+IF(AND(ISNUMBER(OFFSET('Sanitation Data'!$E$10,0,10*ROW('Sanitation Data'!E145))),'Data Summary'!CR151="Yes"),OFFSET('Sanitation Data'!$E$10,0,10*ROW('Sanitation Data'!E145)),NA())</f>
        <v>#N/A</v>
      </c>
      <c r="AD151" s="98" t="e">
        <f ca="true">+IF(AND(ISNUMBER(OFFSET('Sanitation Data'!$E$11,0,10*ROW('Sanitation Data'!E145))),'Data Summary'!CS151="Yes"),OFFSET('Sanitation Data'!$E$11,0,10*ROW('Sanitation Data'!E145)),NA())</f>
        <v>#N/A</v>
      </c>
      <c r="AE151" s="98" t="e">
        <f ca="true">+IF(AND(ISNUMBER(OFFSET('Sanitation Data'!$E$12,0,10*ROW('Sanitation Data'!E145))),'Data Summary'!CT151="Yes"),OFFSET('Sanitation Data'!$E$12,0,10*ROW('Sanitation Data'!E145)),NA())</f>
        <v>#N/A</v>
      </c>
      <c r="AF151" s="98" t="e">
        <f ca="true">+IF(AND(ISNUMBER(OFFSET('Sanitation Data'!$F$4,0,10*ROW('Sanitation Data'!F145))),'Data Summary'!CU151="Yes"),100-OFFSET('Sanitation Data'!$F$4,0,10*ROW('Sanitation Data'!F145)),NA())</f>
        <v>#N/A</v>
      </c>
      <c r="AG151" s="98" t="e">
        <f ca="true">+IF(AND(ISNUMBER(OFFSET('Sanitation Data'!$F$6,0,10*ROW('Sanitation Data'!F145))),'Data Summary'!CV151="Yes"),OFFSET('Sanitation Data'!$F$6,0,10*ROW('Sanitation Data'!F145)),NA())</f>
        <v>#N/A</v>
      </c>
      <c r="AH151" s="98" t="e">
        <f ca="true">+IF(AND(ISNUMBER(OFFSET('Sanitation Data'!$F$10,0,10*ROW('Sanitation Data'!F145))),'Data Summary'!CW151="Yes"),OFFSET('Sanitation Data'!$F$10,0,10*ROW('Sanitation Data'!F145)),NA())</f>
        <v>#N/A</v>
      </c>
      <c r="AI151" s="98" t="e">
        <f ca="true">+IF(AND(ISNUMBER(OFFSET('Sanitation Data'!$F$11,0,10*ROW('Sanitation Data'!F145))),'Data Summary'!CX151="Yes"),OFFSET('Sanitation Data'!$F$11,0,10*ROW('Sanitation Data'!F145)),NA())</f>
        <v>#N/A</v>
      </c>
      <c r="AJ151" s="98" t="e">
        <f ca="true">+IF(AND(ISNUMBER(OFFSET('Sanitation Data'!$F$12,0,10*ROW('Sanitation Data'!F145))),'Data Summary'!CY151="Yes"),OFFSET('Sanitation Data'!$F$12,0,10*ROW('Sanitation Data'!F145)),NA())</f>
        <v>#N/A</v>
      </c>
      <c r="AK151" s="98" t="e">
        <f ca="true">+IF(AND(ISNUMBER(OFFSET('Sanitation Data'!$G$4,0,10*ROW('Sanitation Data'!G145))),'Data Summary'!CZ151="Yes"),100-OFFSET('Sanitation Data'!$G$4,0,10*ROW('Sanitation Data'!G145)),NA())</f>
        <v>#N/A</v>
      </c>
      <c r="AL151" s="98" t="e">
        <f ca="true">+IF(AND(ISNUMBER(OFFSET('Sanitation Data'!$G$6,0,10*ROW('Sanitation Data'!G145))),'Data Summary'!DA151="Yes"),OFFSET('Sanitation Data'!$G$6,0,10*ROW('Sanitation Data'!G145)),NA())</f>
        <v>#N/A</v>
      </c>
      <c r="AM151" s="98" t="e">
        <f ca="true">+IF(AND(ISNUMBER(OFFSET('Sanitation Data'!$G$10,0,10*ROW('Sanitation Data'!G145))),'Data Summary'!DB151="Yes"),OFFSET('Sanitation Data'!$G$10,0,10*ROW('Sanitation Data'!G145)),NA())</f>
        <v>#N/A</v>
      </c>
      <c r="AN151" s="98" t="e">
        <f ca="true">+IF(AND(ISNUMBER(OFFSET('Sanitation Data'!$G$11,0,10*ROW('Sanitation Data'!G145))),'Data Summary'!DC151="Yes"),OFFSET('Sanitation Data'!$G$11,0,10*ROW('Sanitation Data'!G145)),NA())</f>
        <v>#N/A</v>
      </c>
      <c r="AO151" s="98" t="e">
        <f ca="true">+IF(AND(ISNUMBER(OFFSET('Sanitation Data'!$G$12,0,10*ROW('Sanitation Data'!G145))),'Data Summary'!DD151="Yes"),OFFSET('Sanitation Data'!$G$12,0,10*ROW('Sanitation Data'!G145)),NA())</f>
        <v>#N/A</v>
      </c>
      <c r="AP151" s="98" t="e">
        <f ca="true">+IF(AND(ISNUMBER(OFFSET('Sanitation Data'!$H$4,0,10*ROW('Sanitation Data'!H145))),'Data Summary'!DE151="Yes"),100-OFFSET('Sanitation Data'!$H$4,0,10*ROW('Sanitation Data'!H145)),NA())</f>
        <v>#N/A</v>
      </c>
      <c r="AQ151" s="98" t="e">
        <f ca="true">+IF(AND(ISNUMBER(OFFSET('Sanitation Data'!$H$6,0,10*ROW('Sanitation Data'!H145))),'Data Summary'!DF151="Yes"),OFFSET('Sanitation Data'!$H$6,0,10*ROW('Sanitation Data'!H145)),NA())</f>
        <v>#N/A</v>
      </c>
      <c r="AR151" s="98" t="e">
        <f ca="true">+IF(AND(ISNUMBER(OFFSET('Sanitation Data'!$H$10,0,10*ROW('Sanitation Data'!H145))),'Data Summary'!DG151="Yes"),OFFSET('Sanitation Data'!$H$10,0,10*ROW('Sanitation Data'!H145)),NA())</f>
        <v>#N/A</v>
      </c>
      <c r="AS151" s="98" t="e">
        <f ca="true">+IF(AND(ISNUMBER(OFFSET('Sanitation Data'!$H$11,0,10*ROW('Sanitation Data'!H145))),'Data Summary'!DH151="Yes"),OFFSET('Sanitation Data'!$H$11,0,10*ROW('Sanitation Data'!H145)),NA())</f>
        <v>#N/A</v>
      </c>
      <c r="AT151" s="98" t="e">
        <f ca="true">+IF(AND(ISNUMBER(OFFSET('Sanitation Data'!$H$12,0,10*ROW('Sanitation Data'!H145))),'Data Summary'!DI151="Yes"),OFFSET('Sanitation Data'!$H$12,0,10*ROW('Sanitation Data'!H145)),NA())</f>
        <v>#N/A</v>
      </c>
      <c r="AU151" s="98" t="e">
        <f ca="true">+IF(AND(ISNUMBER(OFFSET('Sanitation Data'!$I$4,0,10*ROW('Sanitation Data'!I145))),'Data Summary'!DJ151="Yes"),100-OFFSET('Sanitation Data'!$I$4,0,10*ROW('Sanitation Data'!I145)),NA())</f>
        <v>#N/A</v>
      </c>
      <c r="AV151" s="98" t="e">
        <f ca="true">+IF(AND(ISNUMBER(OFFSET('Sanitation Data'!$I$6,0,10*ROW('Sanitation Data'!I145))),'Data Summary'!DK151="Yes"),OFFSET('Sanitation Data'!$I$6,0,10*ROW('Sanitation Data'!I145)),NA())</f>
        <v>#N/A</v>
      </c>
      <c r="AW151" s="98" t="e">
        <f ca="true">+IF(AND(ISNUMBER(OFFSET('Sanitation Data'!$I$10,0,10*ROW('Sanitation Data'!I145))),'Data Summary'!DL151="Yes"),OFFSET('Sanitation Data'!$I$10,0,10*ROW('Sanitation Data'!I145)),NA())</f>
        <v>#N/A</v>
      </c>
      <c r="AX151" s="98" t="e">
        <f ca="true">+IF(AND(ISNUMBER(OFFSET('Sanitation Data'!$I$11,0,10*ROW('Sanitation Data'!I145))),'Data Summary'!DM151="Yes"),OFFSET('Sanitation Data'!$I$11,0,10*ROW('Sanitation Data'!I145)),NA())</f>
        <v>#N/A</v>
      </c>
      <c r="AY151" s="98" t="e">
        <f ca="true">+IF(AND(ISNUMBER(OFFSET('Sanitation Data'!$I$12,0,10*ROW('Sanitation Data'!I145))),'Data Summary'!DN151="Yes"),OFFSET('Sanitation Data'!$I$12,0,10*ROW('Sanitation Data'!I145)),NA())</f>
        <v>#N/A</v>
      </c>
      <c r="AZ151" s="99" t="e">
        <f ca="true">+IF(AND(ISNUMBER(OFFSET('Hygiene Data'!$D$5,0,10*ROW('Hygiene Data'!D145))),'Data Summary'!DO151="Yes"),OFFSET('Hygiene Data'!$D$5,0,10*ROW('Hygiene Data'!D145)),NA())</f>
        <v>#N/A</v>
      </c>
      <c r="BA151" s="99" t="e">
        <f ca="true">+IF(AND(ISNUMBER(OFFSET('Hygiene Data'!$D$7,0,10*ROW('Hygiene Data'!D145))),'Data Summary'!DP151="Yes"),OFFSET('Hygiene Data'!$D$7,0,10*ROW('Hygiene Data'!D145)),NA())</f>
        <v>#N/A</v>
      </c>
      <c r="BB151" s="99" t="e">
        <f ca="true">+IF(AND(ISNUMBER(OFFSET('Hygiene Data'!$D$9,0,10*ROW('Hygiene Data'!D145))),'Data Summary'!DQ151="Yes"),OFFSET('Hygiene Data'!$D$9,0,10*ROW('Hygiene Data'!D145)),NA())</f>
        <v>#N/A</v>
      </c>
      <c r="BC151" s="99" t="e">
        <f ca="true">+IF(AND(ISNUMBER(OFFSET('Hygiene Data'!$E$5,0,10*ROW('Hygiene Data'!E145))),'Data Summary'!DR151="Yes"),OFFSET('Hygiene Data'!$E$5,0,10*ROW('Hygiene Data'!E145)),NA())</f>
        <v>#N/A</v>
      </c>
      <c r="BD151" s="99" t="e">
        <f ca="true">+IF(AND(ISNUMBER(OFFSET('Hygiene Data'!$E$7,0,10*ROW('Hygiene Data'!E145))),'Data Summary'!DS151="Yes"),OFFSET('Hygiene Data'!$E$7,0,10*ROW('Hygiene Data'!E145)),NA())</f>
        <v>#N/A</v>
      </c>
      <c r="BE151" s="99" t="e">
        <f ca="true">+IF(AND(ISNUMBER(OFFSET('Hygiene Data'!$E$9,0,10*ROW('Hygiene Data'!E145))),'Data Summary'!DT151="Yes"),OFFSET('Hygiene Data'!$E$9,0,10*ROW('Hygiene Data'!E145)),NA())</f>
        <v>#N/A</v>
      </c>
      <c r="BF151" s="99" t="e">
        <f ca="true">+IF(AND(ISNUMBER(OFFSET('Hygiene Data'!$F$5,0,10*ROW('Hygiene Data'!F145))),'Data Summary'!DU151="Yes"),OFFSET('Hygiene Data'!$F$5,0,10*ROW('Hygiene Data'!F145)),NA())</f>
        <v>#N/A</v>
      </c>
      <c r="BG151" s="99" t="e">
        <f ca="true">+IF(AND(ISNUMBER(OFFSET('Hygiene Data'!$F$7,0,10*ROW('Hygiene Data'!F145))),'Data Summary'!DV151="Yes"),OFFSET('Hygiene Data'!$F$7,0,10*ROW('Hygiene Data'!F145)),NA())</f>
        <v>#N/A</v>
      </c>
      <c r="BH151" s="99" t="e">
        <f ca="true">+IF(AND(ISNUMBER(OFFSET('Hygiene Data'!$F$9,0,10*ROW('Hygiene Data'!F145))),'Data Summary'!DW151="Yes"),OFFSET('Hygiene Data'!$F$9,0,10*ROW('Hygiene Data'!F145)),NA())</f>
        <v>#N/A</v>
      </c>
      <c r="BI151" s="99" t="e">
        <f ca="true">+IF(AND(ISNUMBER(OFFSET('Hygiene Data'!$G$5,0,10*ROW('Hygiene Data'!G145))),'Data Summary'!DX151="Yes"),OFFSET('Hygiene Data'!$G$5,0,10*ROW('Hygiene Data'!G145)),NA())</f>
        <v>#N/A</v>
      </c>
      <c r="BJ151" s="99" t="e">
        <f ca="true">+IF(AND(ISNUMBER(OFFSET('Hygiene Data'!$G$7,0,10*ROW('Hygiene Data'!G145))),'Data Summary'!DY151="Yes"),OFFSET('Hygiene Data'!$G$7,0,10*ROW('Hygiene Data'!G145)),NA())</f>
        <v>#N/A</v>
      </c>
      <c r="BK151" s="99" t="e">
        <f ca="true">+IF(AND(ISNUMBER(OFFSET('Hygiene Data'!$G$9,0,10*ROW('Hygiene Data'!G145))),'Data Summary'!DZ151="Yes"),OFFSET('Hygiene Data'!$G$9,0,10*ROW('Hygiene Data'!G145)),NA())</f>
        <v>#N/A</v>
      </c>
      <c r="BL151" s="99" t="e">
        <f ca="true">+IF(AND(ISNUMBER(OFFSET('Hygiene Data'!$H$5,0,10*ROW('Hygiene Data'!H145))),'Data Summary'!EA151="Yes"),OFFSET('Hygiene Data'!$H$5,0,10*ROW('Hygiene Data'!H145)),NA())</f>
        <v>#N/A</v>
      </c>
      <c r="BM151" s="99" t="e">
        <f ca="true">+IF(AND(ISNUMBER(OFFSET('Hygiene Data'!$H$7,0,10*ROW('Hygiene Data'!H145))),'Data Summary'!EB151="Yes"),OFFSET('Hygiene Data'!$H$7,0,10*ROW('Hygiene Data'!H145)),NA())</f>
        <v>#N/A</v>
      </c>
      <c r="BN151" s="99" t="e">
        <f ca="true">+IF(AND(ISNUMBER(OFFSET('Hygiene Data'!$H$9,0,10*ROW('Hygiene Data'!H145))),'Data Summary'!EC151="Yes"),OFFSET('Hygiene Data'!$H$9,0,10*ROW('Hygiene Data'!H145)),NA())</f>
        <v>#N/A</v>
      </c>
      <c r="BO151" s="99" t="e">
        <f ca="true">+IF(AND(ISNUMBER(OFFSET('Hygiene Data'!$I$5,0,10*ROW('Hygiene Data'!I145))),'Data Summary'!ED151="Yes"),OFFSET('Hygiene Data'!$I$5,0,10*ROW('Hygiene Data'!I145)),NA())</f>
        <v>#N/A</v>
      </c>
      <c r="BP151" s="99" t="e">
        <f ca="true">+IF(AND(ISNUMBER(OFFSET('Hygiene Data'!$I$7,0,10*ROW('Hygiene Data'!I145))),'Data Summary'!EE151="Yes"),OFFSET('Hygiene Data'!$I$7,0,10*ROW('Hygiene Data'!I145)),NA())</f>
        <v>#N/A</v>
      </c>
      <c r="BQ151" s="99" t="e">
        <f ca="true">+IF(AND(ISNUMBER(OFFSET('Hygiene Data'!$I$9,0,10*ROW('Hygiene Data'!I145))),'Data Summary'!EF151="Yes"),OFFSET('Hygiene Data'!$I$9,0,10*ROW('Hygiene Data'!I145)),NA())</f>
        <v>#N/A</v>
      </c>
    </row>
    <row xmlns:x14ac="http://schemas.microsoft.com/office/spreadsheetml/2009/9/ac" r="152" x14ac:dyDescent="0.2">
      <c r="A152" s="363" t="e">
        <f ca="true">+RIGHT('Data Summary'!A152,LEN('Data Summary'!A152)-9)</f>
        <v>#VALUE!</v>
      </c>
      <c r="B152" s="38" t="str">
        <f ca="true">+IF(ISTEXT('Data Summary'!B152),'Data Summary'!B152,"")</f>
        <v/>
      </c>
      <c r="C152" s="361" t="e">
        <f ca="true">+VALUE('Data Summary'!C152)</f>
        <v>#VALUE!</v>
      </c>
      <c r="D152" s="97" t="e">
        <f ca="true">+IF(AND(ISNUMBER(OFFSET('Water Data'!$D$4,0,10*ROW('Water Data'!D146))),'Data Summary'!BS152="Yes"),100-OFFSET('Water Data'!$D$4,0,10*ROW('Water Data'!D146)),NA())</f>
        <v>#N/A</v>
      </c>
      <c r="E152" s="97" t="e">
        <f ca="true">+IF(AND(ISNUMBER(OFFSET('Water Data'!$D$6,0,10*ROW('Water Data'!D146))),'Data Summary'!BT152="Yes"),OFFSET('Water Data'!$D$6,0,10*ROW('Water Data'!D146)),NA())</f>
        <v>#N/A</v>
      </c>
      <c r="F152" s="97" t="e">
        <f ca="true">+IF(AND(ISNUMBER(OFFSET('Water Data'!$D$9,0,10*ROW('Water Data'!D146))),'Data Summary'!BU152="Yes"),OFFSET('Water Data'!$D$9,0,10*ROW('Water Data'!D146)),NA())</f>
        <v>#N/A</v>
      </c>
      <c r="G152" s="97" t="e">
        <f ca="true">+IF(AND(ISNUMBER(OFFSET('Water Data'!$E$4,0,10*ROW('Water Data'!E146))),'Data Summary'!BV152="Yes"),100-OFFSET('Water Data'!$E$4,0,10*ROW('Water Data'!E146)),NA())</f>
        <v>#N/A</v>
      </c>
      <c r="H152" s="97" t="e">
        <f ca="true">+IF(AND(ISNUMBER(OFFSET('Water Data'!$E$6,0,10*ROW('Water Data'!E146))),'Data Summary'!BW152="Yes"),OFFSET('Water Data'!$E$6,0,10*ROW('Water Data'!E146)),NA())</f>
        <v>#N/A</v>
      </c>
      <c r="I152" s="97" t="e">
        <f ca="true">+IF(AND(ISNUMBER(OFFSET('Water Data'!$E$9,0,10*ROW('Water Data'!E146))),'Data Summary'!BX152="Yes"),OFFSET('Water Data'!$E$9,0,10*ROW('Water Data'!E146)),NA())</f>
        <v>#N/A</v>
      </c>
      <c r="J152" s="97" t="e">
        <f ca="true">+IF(AND(ISNUMBER(OFFSET('Water Data'!$F$4,0,10*ROW('Water Data'!F146))),'Data Summary'!BY152="Yes"),100-OFFSET('Water Data'!$F$4,0,10*ROW('Water Data'!F146)),NA())</f>
        <v>#N/A</v>
      </c>
      <c r="K152" s="97" t="e">
        <f ca="true">+IF(AND(ISNUMBER(OFFSET('Water Data'!$F$6,0,10*ROW('Water Data'!F146))),'Data Summary'!BZ152="Yes"),OFFSET('Water Data'!$F$6,0,10*ROW('Water Data'!F146)),NA())</f>
        <v>#N/A</v>
      </c>
      <c r="L152" s="97" t="e">
        <f ca="true">+IF(AND(ISNUMBER(OFFSET('Water Data'!$F$9,0,10*ROW('Water Data'!F146))),'Data Summary'!CA152="Yes"),OFFSET('Water Data'!$F$9,0,10*ROW('Water Data'!F146)),NA())</f>
        <v>#N/A</v>
      </c>
      <c r="M152" s="97" t="e">
        <f ca="true">+IF(AND(ISNUMBER(OFFSET('Water Data'!$G$4,0,10*ROW('Water Data'!G146))),'Data Summary'!CB152="Yes"),100-OFFSET('Water Data'!$G$4,0,10*ROW('Water Data'!G146)),NA())</f>
        <v>#N/A</v>
      </c>
      <c r="N152" s="97" t="e">
        <f ca="true">+IF(AND(ISNUMBER(OFFSET('Water Data'!$G$6,0,10*ROW('Water Data'!G146))),'Data Summary'!CC152="Yes"),OFFSET('Water Data'!$G$6,0,10*ROW('Water Data'!G146)),NA())</f>
        <v>#N/A</v>
      </c>
      <c r="O152" s="97" t="e">
        <f ca="true">+IF(AND(ISNUMBER(OFFSET('Water Data'!$G$9,0,10*ROW('Water Data'!G146))),'Data Summary'!CD152="Yes"),OFFSET('Water Data'!$G$9,0,10*ROW('Water Data'!G146)),NA())</f>
        <v>#N/A</v>
      </c>
      <c r="P152" s="97" t="e">
        <f ca="true">+IF(AND(ISNUMBER(OFFSET('Water Data'!$H$4,0,10*ROW('Water Data'!H146))),'Data Summary'!CE152="Yes"),100-OFFSET('Water Data'!$H$4,0,10*ROW('Water Data'!H146)),NA())</f>
        <v>#N/A</v>
      </c>
      <c r="Q152" s="97" t="e">
        <f ca="true">+IF(AND(ISNUMBER(OFFSET('Water Data'!$H$6,0,10*ROW('Water Data'!H146))),'Data Summary'!CF152="Yes"),OFFSET('Water Data'!$H$6,0,10*ROW('Water Data'!H146)),NA())</f>
        <v>#N/A</v>
      </c>
      <c r="R152" s="97" t="e">
        <f ca="true">+IF(AND(ISNUMBER(OFFSET('Water Data'!$H$9,0,10*ROW('Water Data'!H146))),'Data Summary'!CG152="Yes"),OFFSET('Water Data'!$H$9,0,10*ROW('Water Data'!H146)),NA())</f>
        <v>#N/A</v>
      </c>
      <c r="S152" s="97" t="e">
        <f ca="true">+IF(AND(ISNUMBER(OFFSET('Water Data'!$I$4,0,10*ROW('Water Data'!I146))),'Data Summary'!CH152="Yes"),100-OFFSET('Water Data'!$I$4,0,10*ROW('Water Data'!I146)),NA())</f>
        <v>#N/A</v>
      </c>
      <c r="T152" s="97" t="e">
        <f ca="true">+IF(AND(ISNUMBER(OFFSET('Water Data'!$I$6,0,10*ROW('Water Data'!I146))),'Data Summary'!CI152="Yes"),OFFSET('Water Data'!$I$6,0,10*ROW('Water Data'!I146)),NA())</f>
        <v>#N/A</v>
      </c>
      <c r="U152" s="97" t="e">
        <f ca="true">+IF(AND(ISNUMBER(OFFSET('Water Data'!$I$9,0,10*ROW('Water Data'!I146))),'Data Summary'!CJ152="Yes"),OFFSET('Water Data'!$I$9,0,10*ROW('Water Data'!I146)),NA())</f>
        <v>#N/A</v>
      </c>
      <c r="V152" s="98" t="e">
        <f ca="true">+IF(AND(ISNUMBER(OFFSET('Sanitation Data'!$D$4,0,10*ROW('Sanitation Data'!D146))),'Data Summary'!CK152="Yes"),100-OFFSET('Sanitation Data'!$D$4,0,10*ROW('Sanitation Data'!D146)),NA())</f>
        <v>#N/A</v>
      </c>
      <c r="W152" s="98" t="e">
        <f ca="true">+IF(AND(ISNUMBER(OFFSET('Sanitation Data'!$D$6,0,10*ROW('Sanitation Data'!D146))),'Data Summary'!CL152="Yes"),OFFSET('Sanitation Data'!$D$6,0,10*ROW('Sanitation Data'!D146)),NA())</f>
        <v>#N/A</v>
      </c>
      <c r="X152" s="98" t="e">
        <f ca="true">+IF(AND(ISNUMBER(OFFSET('Sanitation Data'!$D$10,0,10*ROW('Sanitation Data'!D146))),'Data Summary'!CM152="Yes"),OFFSET('Sanitation Data'!$D$10,0,10*ROW('Sanitation Data'!D146)),NA())</f>
        <v>#N/A</v>
      </c>
      <c r="Y152" s="98" t="e">
        <f ca="true">+IF(AND(ISNUMBER(OFFSET('Sanitation Data'!$D$11,0,10*ROW('Sanitation Data'!D146))),'Data Summary'!CN152="Yes"),OFFSET('Sanitation Data'!$D$11,0,10*ROW('Sanitation Data'!D146)),NA())</f>
        <v>#N/A</v>
      </c>
      <c r="Z152" s="98" t="e">
        <f ca="true">+IF(AND(ISNUMBER(OFFSET('Sanitation Data'!$D$12,0,10*ROW('Sanitation Data'!D146))),'Data Summary'!CO152="Yes"),OFFSET('Sanitation Data'!$D$12,0,10*ROW('Sanitation Data'!D146)),NA())</f>
        <v>#N/A</v>
      </c>
      <c r="AA152" s="98" t="e">
        <f ca="true">+IF(AND(ISNUMBER(OFFSET('Sanitation Data'!$E$4,0,10*ROW('Sanitation Data'!E146))),'Data Summary'!CP152="Yes"),100-OFFSET('Sanitation Data'!$E$4,0,10*ROW('Sanitation Data'!E146)),NA())</f>
        <v>#N/A</v>
      </c>
      <c r="AB152" s="98" t="e">
        <f ca="true">+IF(AND(ISNUMBER(OFFSET('Sanitation Data'!$E$6,0,10*ROW('Sanitation Data'!E146))),'Data Summary'!CQ152="Yes"),OFFSET('Sanitation Data'!$E$6,0,10*ROW('Sanitation Data'!E146)),NA())</f>
        <v>#N/A</v>
      </c>
      <c r="AC152" s="98" t="e">
        <f ca="true">+IF(AND(ISNUMBER(OFFSET('Sanitation Data'!$E$10,0,10*ROW('Sanitation Data'!E146))),'Data Summary'!CR152="Yes"),OFFSET('Sanitation Data'!$E$10,0,10*ROW('Sanitation Data'!E146)),NA())</f>
        <v>#N/A</v>
      </c>
      <c r="AD152" s="98" t="e">
        <f ca="true">+IF(AND(ISNUMBER(OFFSET('Sanitation Data'!$E$11,0,10*ROW('Sanitation Data'!E146))),'Data Summary'!CS152="Yes"),OFFSET('Sanitation Data'!$E$11,0,10*ROW('Sanitation Data'!E146)),NA())</f>
        <v>#N/A</v>
      </c>
      <c r="AE152" s="98" t="e">
        <f ca="true">+IF(AND(ISNUMBER(OFFSET('Sanitation Data'!$E$12,0,10*ROW('Sanitation Data'!E146))),'Data Summary'!CT152="Yes"),OFFSET('Sanitation Data'!$E$12,0,10*ROW('Sanitation Data'!E146)),NA())</f>
        <v>#N/A</v>
      </c>
      <c r="AF152" s="98" t="e">
        <f ca="true">+IF(AND(ISNUMBER(OFFSET('Sanitation Data'!$F$4,0,10*ROW('Sanitation Data'!F146))),'Data Summary'!CU152="Yes"),100-OFFSET('Sanitation Data'!$F$4,0,10*ROW('Sanitation Data'!F146)),NA())</f>
        <v>#N/A</v>
      </c>
      <c r="AG152" s="98" t="e">
        <f ca="true">+IF(AND(ISNUMBER(OFFSET('Sanitation Data'!$F$6,0,10*ROW('Sanitation Data'!F146))),'Data Summary'!CV152="Yes"),OFFSET('Sanitation Data'!$F$6,0,10*ROW('Sanitation Data'!F146)),NA())</f>
        <v>#N/A</v>
      </c>
      <c r="AH152" s="98" t="e">
        <f ca="true">+IF(AND(ISNUMBER(OFFSET('Sanitation Data'!$F$10,0,10*ROW('Sanitation Data'!F146))),'Data Summary'!CW152="Yes"),OFFSET('Sanitation Data'!$F$10,0,10*ROW('Sanitation Data'!F146)),NA())</f>
        <v>#N/A</v>
      </c>
      <c r="AI152" s="98" t="e">
        <f ca="true">+IF(AND(ISNUMBER(OFFSET('Sanitation Data'!$F$11,0,10*ROW('Sanitation Data'!F146))),'Data Summary'!CX152="Yes"),OFFSET('Sanitation Data'!$F$11,0,10*ROW('Sanitation Data'!F146)),NA())</f>
        <v>#N/A</v>
      </c>
      <c r="AJ152" s="98" t="e">
        <f ca="true">+IF(AND(ISNUMBER(OFFSET('Sanitation Data'!$F$12,0,10*ROW('Sanitation Data'!F146))),'Data Summary'!CY152="Yes"),OFFSET('Sanitation Data'!$F$12,0,10*ROW('Sanitation Data'!F146)),NA())</f>
        <v>#N/A</v>
      </c>
      <c r="AK152" s="98" t="e">
        <f ca="true">+IF(AND(ISNUMBER(OFFSET('Sanitation Data'!$G$4,0,10*ROW('Sanitation Data'!G146))),'Data Summary'!CZ152="Yes"),100-OFFSET('Sanitation Data'!$G$4,0,10*ROW('Sanitation Data'!G146)),NA())</f>
        <v>#N/A</v>
      </c>
      <c r="AL152" s="98" t="e">
        <f ca="true">+IF(AND(ISNUMBER(OFFSET('Sanitation Data'!$G$6,0,10*ROW('Sanitation Data'!G146))),'Data Summary'!DA152="Yes"),OFFSET('Sanitation Data'!$G$6,0,10*ROW('Sanitation Data'!G146)),NA())</f>
        <v>#N/A</v>
      </c>
      <c r="AM152" s="98" t="e">
        <f ca="true">+IF(AND(ISNUMBER(OFFSET('Sanitation Data'!$G$10,0,10*ROW('Sanitation Data'!G146))),'Data Summary'!DB152="Yes"),OFFSET('Sanitation Data'!$G$10,0,10*ROW('Sanitation Data'!G146)),NA())</f>
        <v>#N/A</v>
      </c>
      <c r="AN152" s="98" t="e">
        <f ca="true">+IF(AND(ISNUMBER(OFFSET('Sanitation Data'!$G$11,0,10*ROW('Sanitation Data'!G146))),'Data Summary'!DC152="Yes"),OFFSET('Sanitation Data'!$G$11,0,10*ROW('Sanitation Data'!G146)),NA())</f>
        <v>#N/A</v>
      </c>
      <c r="AO152" s="98" t="e">
        <f ca="true">+IF(AND(ISNUMBER(OFFSET('Sanitation Data'!$G$12,0,10*ROW('Sanitation Data'!G146))),'Data Summary'!DD152="Yes"),OFFSET('Sanitation Data'!$G$12,0,10*ROW('Sanitation Data'!G146)),NA())</f>
        <v>#N/A</v>
      </c>
      <c r="AP152" s="98" t="e">
        <f ca="true">+IF(AND(ISNUMBER(OFFSET('Sanitation Data'!$H$4,0,10*ROW('Sanitation Data'!H146))),'Data Summary'!DE152="Yes"),100-OFFSET('Sanitation Data'!$H$4,0,10*ROW('Sanitation Data'!H146)),NA())</f>
        <v>#N/A</v>
      </c>
      <c r="AQ152" s="98" t="e">
        <f ca="true">+IF(AND(ISNUMBER(OFFSET('Sanitation Data'!$H$6,0,10*ROW('Sanitation Data'!H146))),'Data Summary'!DF152="Yes"),OFFSET('Sanitation Data'!$H$6,0,10*ROW('Sanitation Data'!H146)),NA())</f>
        <v>#N/A</v>
      </c>
      <c r="AR152" s="98" t="e">
        <f ca="true">+IF(AND(ISNUMBER(OFFSET('Sanitation Data'!$H$10,0,10*ROW('Sanitation Data'!H146))),'Data Summary'!DG152="Yes"),OFFSET('Sanitation Data'!$H$10,0,10*ROW('Sanitation Data'!H146)),NA())</f>
        <v>#N/A</v>
      </c>
      <c r="AS152" s="98" t="e">
        <f ca="true">+IF(AND(ISNUMBER(OFFSET('Sanitation Data'!$H$11,0,10*ROW('Sanitation Data'!H146))),'Data Summary'!DH152="Yes"),OFFSET('Sanitation Data'!$H$11,0,10*ROW('Sanitation Data'!H146)),NA())</f>
        <v>#N/A</v>
      </c>
      <c r="AT152" s="98" t="e">
        <f ca="true">+IF(AND(ISNUMBER(OFFSET('Sanitation Data'!$H$12,0,10*ROW('Sanitation Data'!H146))),'Data Summary'!DI152="Yes"),OFFSET('Sanitation Data'!$H$12,0,10*ROW('Sanitation Data'!H146)),NA())</f>
        <v>#N/A</v>
      </c>
      <c r="AU152" s="98" t="e">
        <f ca="true">+IF(AND(ISNUMBER(OFFSET('Sanitation Data'!$I$4,0,10*ROW('Sanitation Data'!I146))),'Data Summary'!DJ152="Yes"),100-OFFSET('Sanitation Data'!$I$4,0,10*ROW('Sanitation Data'!I146)),NA())</f>
        <v>#N/A</v>
      </c>
      <c r="AV152" s="98" t="e">
        <f ca="true">+IF(AND(ISNUMBER(OFFSET('Sanitation Data'!$I$6,0,10*ROW('Sanitation Data'!I146))),'Data Summary'!DK152="Yes"),OFFSET('Sanitation Data'!$I$6,0,10*ROW('Sanitation Data'!I146)),NA())</f>
        <v>#N/A</v>
      </c>
      <c r="AW152" s="98" t="e">
        <f ca="true">+IF(AND(ISNUMBER(OFFSET('Sanitation Data'!$I$10,0,10*ROW('Sanitation Data'!I146))),'Data Summary'!DL152="Yes"),OFFSET('Sanitation Data'!$I$10,0,10*ROW('Sanitation Data'!I146)),NA())</f>
        <v>#N/A</v>
      </c>
      <c r="AX152" s="98" t="e">
        <f ca="true">+IF(AND(ISNUMBER(OFFSET('Sanitation Data'!$I$11,0,10*ROW('Sanitation Data'!I146))),'Data Summary'!DM152="Yes"),OFFSET('Sanitation Data'!$I$11,0,10*ROW('Sanitation Data'!I146)),NA())</f>
        <v>#N/A</v>
      </c>
      <c r="AY152" s="98" t="e">
        <f ca="true">+IF(AND(ISNUMBER(OFFSET('Sanitation Data'!$I$12,0,10*ROW('Sanitation Data'!I146))),'Data Summary'!DN152="Yes"),OFFSET('Sanitation Data'!$I$12,0,10*ROW('Sanitation Data'!I146)),NA())</f>
        <v>#N/A</v>
      </c>
      <c r="AZ152" s="99" t="e">
        <f ca="true">+IF(AND(ISNUMBER(OFFSET('Hygiene Data'!$D$5,0,10*ROW('Hygiene Data'!D146))),'Data Summary'!DO152="Yes"),OFFSET('Hygiene Data'!$D$5,0,10*ROW('Hygiene Data'!D146)),NA())</f>
        <v>#N/A</v>
      </c>
      <c r="BA152" s="99" t="e">
        <f ca="true">+IF(AND(ISNUMBER(OFFSET('Hygiene Data'!$D$7,0,10*ROW('Hygiene Data'!D146))),'Data Summary'!DP152="Yes"),OFFSET('Hygiene Data'!$D$7,0,10*ROW('Hygiene Data'!D146)),NA())</f>
        <v>#N/A</v>
      </c>
      <c r="BB152" s="99" t="e">
        <f ca="true">+IF(AND(ISNUMBER(OFFSET('Hygiene Data'!$D$9,0,10*ROW('Hygiene Data'!D146))),'Data Summary'!DQ152="Yes"),OFFSET('Hygiene Data'!$D$9,0,10*ROW('Hygiene Data'!D146)),NA())</f>
        <v>#N/A</v>
      </c>
      <c r="BC152" s="99" t="e">
        <f ca="true">+IF(AND(ISNUMBER(OFFSET('Hygiene Data'!$E$5,0,10*ROW('Hygiene Data'!E146))),'Data Summary'!DR152="Yes"),OFFSET('Hygiene Data'!$E$5,0,10*ROW('Hygiene Data'!E146)),NA())</f>
        <v>#N/A</v>
      </c>
      <c r="BD152" s="99" t="e">
        <f ca="true">+IF(AND(ISNUMBER(OFFSET('Hygiene Data'!$E$7,0,10*ROW('Hygiene Data'!E146))),'Data Summary'!DS152="Yes"),OFFSET('Hygiene Data'!$E$7,0,10*ROW('Hygiene Data'!E146)),NA())</f>
        <v>#N/A</v>
      </c>
      <c r="BE152" s="99" t="e">
        <f ca="true">+IF(AND(ISNUMBER(OFFSET('Hygiene Data'!$E$9,0,10*ROW('Hygiene Data'!E146))),'Data Summary'!DT152="Yes"),OFFSET('Hygiene Data'!$E$9,0,10*ROW('Hygiene Data'!E146)),NA())</f>
        <v>#N/A</v>
      </c>
      <c r="BF152" s="99" t="e">
        <f ca="true">+IF(AND(ISNUMBER(OFFSET('Hygiene Data'!$F$5,0,10*ROW('Hygiene Data'!F146))),'Data Summary'!DU152="Yes"),OFFSET('Hygiene Data'!$F$5,0,10*ROW('Hygiene Data'!F146)),NA())</f>
        <v>#N/A</v>
      </c>
      <c r="BG152" s="99" t="e">
        <f ca="true">+IF(AND(ISNUMBER(OFFSET('Hygiene Data'!$F$7,0,10*ROW('Hygiene Data'!F146))),'Data Summary'!DV152="Yes"),OFFSET('Hygiene Data'!$F$7,0,10*ROW('Hygiene Data'!F146)),NA())</f>
        <v>#N/A</v>
      </c>
      <c r="BH152" s="99" t="e">
        <f ca="true">+IF(AND(ISNUMBER(OFFSET('Hygiene Data'!$F$9,0,10*ROW('Hygiene Data'!F146))),'Data Summary'!DW152="Yes"),OFFSET('Hygiene Data'!$F$9,0,10*ROW('Hygiene Data'!F146)),NA())</f>
        <v>#N/A</v>
      </c>
      <c r="BI152" s="99" t="e">
        <f ca="true">+IF(AND(ISNUMBER(OFFSET('Hygiene Data'!$G$5,0,10*ROW('Hygiene Data'!G146))),'Data Summary'!DX152="Yes"),OFFSET('Hygiene Data'!$G$5,0,10*ROW('Hygiene Data'!G146)),NA())</f>
        <v>#N/A</v>
      </c>
      <c r="BJ152" s="99" t="e">
        <f ca="true">+IF(AND(ISNUMBER(OFFSET('Hygiene Data'!$G$7,0,10*ROW('Hygiene Data'!G146))),'Data Summary'!DY152="Yes"),OFFSET('Hygiene Data'!$G$7,0,10*ROW('Hygiene Data'!G146)),NA())</f>
        <v>#N/A</v>
      </c>
      <c r="BK152" s="99" t="e">
        <f ca="true">+IF(AND(ISNUMBER(OFFSET('Hygiene Data'!$G$9,0,10*ROW('Hygiene Data'!G146))),'Data Summary'!DZ152="Yes"),OFFSET('Hygiene Data'!$G$9,0,10*ROW('Hygiene Data'!G146)),NA())</f>
        <v>#N/A</v>
      </c>
      <c r="BL152" s="99" t="e">
        <f ca="true">+IF(AND(ISNUMBER(OFFSET('Hygiene Data'!$H$5,0,10*ROW('Hygiene Data'!H146))),'Data Summary'!EA152="Yes"),OFFSET('Hygiene Data'!$H$5,0,10*ROW('Hygiene Data'!H146)),NA())</f>
        <v>#N/A</v>
      </c>
      <c r="BM152" s="99" t="e">
        <f ca="true">+IF(AND(ISNUMBER(OFFSET('Hygiene Data'!$H$7,0,10*ROW('Hygiene Data'!H146))),'Data Summary'!EB152="Yes"),OFFSET('Hygiene Data'!$H$7,0,10*ROW('Hygiene Data'!H146)),NA())</f>
        <v>#N/A</v>
      </c>
      <c r="BN152" s="99" t="e">
        <f ca="true">+IF(AND(ISNUMBER(OFFSET('Hygiene Data'!$H$9,0,10*ROW('Hygiene Data'!H146))),'Data Summary'!EC152="Yes"),OFFSET('Hygiene Data'!$H$9,0,10*ROW('Hygiene Data'!H146)),NA())</f>
        <v>#N/A</v>
      </c>
      <c r="BO152" s="99" t="e">
        <f ca="true">+IF(AND(ISNUMBER(OFFSET('Hygiene Data'!$I$5,0,10*ROW('Hygiene Data'!I146))),'Data Summary'!ED152="Yes"),OFFSET('Hygiene Data'!$I$5,0,10*ROW('Hygiene Data'!I146)),NA())</f>
        <v>#N/A</v>
      </c>
      <c r="BP152" s="99" t="e">
        <f ca="true">+IF(AND(ISNUMBER(OFFSET('Hygiene Data'!$I$7,0,10*ROW('Hygiene Data'!I146))),'Data Summary'!EE152="Yes"),OFFSET('Hygiene Data'!$I$7,0,10*ROW('Hygiene Data'!I146)),NA())</f>
        <v>#N/A</v>
      </c>
      <c r="BQ152" s="99" t="e">
        <f ca="true">+IF(AND(ISNUMBER(OFFSET('Hygiene Data'!$I$9,0,10*ROW('Hygiene Data'!I146))),'Data Summary'!EF152="Yes"),OFFSET('Hygiene Data'!$I$9,0,10*ROW('Hygiene Data'!I146)),NA())</f>
        <v>#N/A</v>
      </c>
    </row>
    <row xmlns:x14ac="http://schemas.microsoft.com/office/spreadsheetml/2009/9/ac" r="153" x14ac:dyDescent="0.2">
      <c r="A153" s="363" t="e">
        <f ca="true">+RIGHT('Data Summary'!A153,LEN('Data Summary'!A153)-9)</f>
        <v>#VALUE!</v>
      </c>
      <c r="B153" s="38" t="str">
        <f ca="true">+IF(ISTEXT('Data Summary'!B153),'Data Summary'!B153,"")</f>
        <v/>
      </c>
      <c r="C153" s="361" t="e">
        <f ca="true">+VALUE('Data Summary'!C153)</f>
        <v>#VALUE!</v>
      </c>
      <c r="D153" s="97" t="e">
        <f ca="true">+IF(AND(ISNUMBER(OFFSET('Water Data'!$D$4,0,10*ROW('Water Data'!D147))),'Data Summary'!BS153="Yes"),100-OFFSET('Water Data'!$D$4,0,10*ROW('Water Data'!D147)),NA())</f>
        <v>#N/A</v>
      </c>
      <c r="E153" s="97" t="e">
        <f ca="true">+IF(AND(ISNUMBER(OFFSET('Water Data'!$D$6,0,10*ROW('Water Data'!D147))),'Data Summary'!BT153="Yes"),OFFSET('Water Data'!$D$6,0,10*ROW('Water Data'!D147)),NA())</f>
        <v>#N/A</v>
      </c>
      <c r="F153" s="97" t="e">
        <f ca="true">+IF(AND(ISNUMBER(OFFSET('Water Data'!$D$9,0,10*ROW('Water Data'!D147))),'Data Summary'!BU153="Yes"),OFFSET('Water Data'!$D$9,0,10*ROW('Water Data'!D147)),NA())</f>
        <v>#N/A</v>
      </c>
      <c r="G153" s="97" t="e">
        <f ca="true">+IF(AND(ISNUMBER(OFFSET('Water Data'!$E$4,0,10*ROW('Water Data'!E147))),'Data Summary'!BV153="Yes"),100-OFFSET('Water Data'!$E$4,0,10*ROW('Water Data'!E147)),NA())</f>
        <v>#N/A</v>
      </c>
      <c r="H153" s="97" t="e">
        <f ca="true">+IF(AND(ISNUMBER(OFFSET('Water Data'!$E$6,0,10*ROW('Water Data'!E147))),'Data Summary'!BW153="Yes"),OFFSET('Water Data'!$E$6,0,10*ROW('Water Data'!E147)),NA())</f>
        <v>#N/A</v>
      </c>
      <c r="I153" s="97" t="e">
        <f ca="true">+IF(AND(ISNUMBER(OFFSET('Water Data'!$E$9,0,10*ROW('Water Data'!E147))),'Data Summary'!BX153="Yes"),OFFSET('Water Data'!$E$9,0,10*ROW('Water Data'!E147)),NA())</f>
        <v>#N/A</v>
      </c>
      <c r="J153" s="97" t="e">
        <f ca="true">+IF(AND(ISNUMBER(OFFSET('Water Data'!$F$4,0,10*ROW('Water Data'!F147))),'Data Summary'!BY153="Yes"),100-OFFSET('Water Data'!$F$4,0,10*ROW('Water Data'!F147)),NA())</f>
        <v>#N/A</v>
      </c>
      <c r="K153" s="97" t="e">
        <f ca="true">+IF(AND(ISNUMBER(OFFSET('Water Data'!$F$6,0,10*ROW('Water Data'!F147))),'Data Summary'!BZ153="Yes"),OFFSET('Water Data'!$F$6,0,10*ROW('Water Data'!F147)),NA())</f>
        <v>#N/A</v>
      </c>
      <c r="L153" s="97" t="e">
        <f ca="true">+IF(AND(ISNUMBER(OFFSET('Water Data'!$F$9,0,10*ROW('Water Data'!F147))),'Data Summary'!CA153="Yes"),OFFSET('Water Data'!$F$9,0,10*ROW('Water Data'!F147)),NA())</f>
        <v>#N/A</v>
      </c>
      <c r="M153" s="97" t="e">
        <f ca="true">+IF(AND(ISNUMBER(OFFSET('Water Data'!$G$4,0,10*ROW('Water Data'!G147))),'Data Summary'!CB153="Yes"),100-OFFSET('Water Data'!$G$4,0,10*ROW('Water Data'!G147)),NA())</f>
        <v>#N/A</v>
      </c>
      <c r="N153" s="97" t="e">
        <f ca="true">+IF(AND(ISNUMBER(OFFSET('Water Data'!$G$6,0,10*ROW('Water Data'!G147))),'Data Summary'!CC153="Yes"),OFFSET('Water Data'!$G$6,0,10*ROW('Water Data'!G147)),NA())</f>
        <v>#N/A</v>
      </c>
      <c r="O153" s="97" t="e">
        <f ca="true">+IF(AND(ISNUMBER(OFFSET('Water Data'!$G$9,0,10*ROW('Water Data'!G147))),'Data Summary'!CD153="Yes"),OFFSET('Water Data'!$G$9,0,10*ROW('Water Data'!G147)),NA())</f>
        <v>#N/A</v>
      </c>
      <c r="P153" s="97" t="e">
        <f ca="true">+IF(AND(ISNUMBER(OFFSET('Water Data'!$H$4,0,10*ROW('Water Data'!H147))),'Data Summary'!CE153="Yes"),100-OFFSET('Water Data'!$H$4,0,10*ROW('Water Data'!H147)),NA())</f>
        <v>#N/A</v>
      </c>
      <c r="Q153" s="97" t="e">
        <f ca="true">+IF(AND(ISNUMBER(OFFSET('Water Data'!$H$6,0,10*ROW('Water Data'!H147))),'Data Summary'!CF153="Yes"),OFFSET('Water Data'!$H$6,0,10*ROW('Water Data'!H147)),NA())</f>
        <v>#N/A</v>
      </c>
      <c r="R153" s="97" t="e">
        <f ca="true">+IF(AND(ISNUMBER(OFFSET('Water Data'!$H$9,0,10*ROW('Water Data'!H147))),'Data Summary'!CG153="Yes"),OFFSET('Water Data'!$H$9,0,10*ROW('Water Data'!H147)),NA())</f>
        <v>#N/A</v>
      </c>
      <c r="S153" s="97" t="e">
        <f ca="true">+IF(AND(ISNUMBER(OFFSET('Water Data'!$I$4,0,10*ROW('Water Data'!I147))),'Data Summary'!CH153="Yes"),100-OFFSET('Water Data'!$I$4,0,10*ROW('Water Data'!I147)),NA())</f>
        <v>#N/A</v>
      </c>
      <c r="T153" s="97" t="e">
        <f ca="true">+IF(AND(ISNUMBER(OFFSET('Water Data'!$I$6,0,10*ROW('Water Data'!I147))),'Data Summary'!CI153="Yes"),OFFSET('Water Data'!$I$6,0,10*ROW('Water Data'!I147)),NA())</f>
        <v>#N/A</v>
      </c>
      <c r="U153" s="97" t="e">
        <f ca="true">+IF(AND(ISNUMBER(OFFSET('Water Data'!$I$9,0,10*ROW('Water Data'!I147))),'Data Summary'!CJ153="Yes"),OFFSET('Water Data'!$I$9,0,10*ROW('Water Data'!I147)),NA())</f>
        <v>#N/A</v>
      </c>
      <c r="V153" s="98" t="e">
        <f ca="true">+IF(AND(ISNUMBER(OFFSET('Sanitation Data'!$D$4,0,10*ROW('Sanitation Data'!D147))),'Data Summary'!CK153="Yes"),100-OFFSET('Sanitation Data'!$D$4,0,10*ROW('Sanitation Data'!D147)),NA())</f>
        <v>#N/A</v>
      </c>
      <c r="W153" s="98" t="e">
        <f ca="true">+IF(AND(ISNUMBER(OFFSET('Sanitation Data'!$D$6,0,10*ROW('Sanitation Data'!D147))),'Data Summary'!CL153="Yes"),OFFSET('Sanitation Data'!$D$6,0,10*ROW('Sanitation Data'!D147)),NA())</f>
        <v>#N/A</v>
      </c>
      <c r="X153" s="98" t="e">
        <f ca="true">+IF(AND(ISNUMBER(OFFSET('Sanitation Data'!$D$10,0,10*ROW('Sanitation Data'!D147))),'Data Summary'!CM153="Yes"),OFFSET('Sanitation Data'!$D$10,0,10*ROW('Sanitation Data'!D147)),NA())</f>
        <v>#N/A</v>
      </c>
      <c r="Y153" s="98" t="e">
        <f ca="true">+IF(AND(ISNUMBER(OFFSET('Sanitation Data'!$D$11,0,10*ROW('Sanitation Data'!D147))),'Data Summary'!CN153="Yes"),OFFSET('Sanitation Data'!$D$11,0,10*ROW('Sanitation Data'!D147)),NA())</f>
        <v>#N/A</v>
      </c>
      <c r="Z153" s="98" t="e">
        <f ca="true">+IF(AND(ISNUMBER(OFFSET('Sanitation Data'!$D$12,0,10*ROW('Sanitation Data'!D147))),'Data Summary'!CO153="Yes"),OFFSET('Sanitation Data'!$D$12,0,10*ROW('Sanitation Data'!D147)),NA())</f>
        <v>#N/A</v>
      </c>
      <c r="AA153" s="98" t="e">
        <f ca="true">+IF(AND(ISNUMBER(OFFSET('Sanitation Data'!$E$4,0,10*ROW('Sanitation Data'!E147))),'Data Summary'!CP153="Yes"),100-OFFSET('Sanitation Data'!$E$4,0,10*ROW('Sanitation Data'!E147)),NA())</f>
        <v>#N/A</v>
      </c>
      <c r="AB153" s="98" t="e">
        <f ca="true">+IF(AND(ISNUMBER(OFFSET('Sanitation Data'!$E$6,0,10*ROW('Sanitation Data'!E147))),'Data Summary'!CQ153="Yes"),OFFSET('Sanitation Data'!$E$6,0,10*ROW('Sanitation Data'!E147)),NA())</f>
        <v>#N/A</v>
      </c>
      <c r="AC153" s="98" t="e">
        <f ca="true">+IF(AND(ISNUMBER(OFFSET('Sanitation Data'!$E$10,0,10*ROW('Sanitation Data'!E147))),'Data Summary'!CR153="Yes"),OFFSET('Sanitation Data'!$E$10,0,10*ROW('Sanitation Data'!E147)),NA())</f>
        <v>#N/A</v>
      </c>
      <c r="AD153" s="98" t="e">
        <f ca="true">+IF(AND(ISNUMBER(OFFSET('Sanitation Data'!$E$11,0,10*ROW('Sanitation Data'!E147))),'Data Summary'!CS153="Yes"),OFFSET('Sanitation Data'!$E$11,0,10*ROW('Sanitation Data'!E147)),NA())</f>
        <v>#N/A</v>
      </c>
      <c r="AE153" s="98" t="e">
        <f ca="true">+IF(AND(ISNUMBER(OFFSET('Sanitation Data'!$E$12,0,10*ROW('Sanitation Data'!E147))),'Data Summary'!CT153="Yes"),OFFSET('Sanitation Data'!$E$12,0,10*ROW('Sanitation Data'!E147)),NA())</f>
        <v>#N/A</v>
      </c>
      <c r="AF153" s="98" t="e">
        <f ca="true">+IF(AND(ISNUMBER(OFFSET('Sanitation Data'!$F$4,0,10*ROW('Sanitation Data'!F147))),'Data Summary'!CU153="Yes"),100-OFFSET('Sanitation Data'!$F$4,0,10*ROW('Sanitation Data'!F147)),NA())</f>
        <v>#N/A</v>
      </c>
      <c r="AG153" s="98" t="e">
        <f ca="true">+IF(AND(ISNUMBER(OFFSET('Sanitation Data'!$F$6,0,10*ROW('Sanitation Data'!F147))),'Data Summary'!CV153="Yes"),OFFSET('Sanitation Data'!$F$6,0,10*ROW('Sanitation Data'!F147)),NA())</f>
        <v>#N/A</v>
      </c>
      <c r="AH153" s="98" t="e">
        <f ca="true">+IF(AND(ISNUMBER(OFFSET('Sanitation Data'!$F$10,0,10*ROW('Sanitation Data'!F147))),'Data Summary'!CW153="Yes"),OFFSET('Sanitation Data'!$F$10,0,10*ROW('Sanitation Data'!F147)),NA())</f>
        <v>#N/A</v>
      </c>
      <c r="AI153" s="98" t="e">
        <f ca="true">+IF(AND(ISNUMBER(OFFSET('Sanitation Data'!$F$11,0,10*ROW('Sanitation Data'!F147))),'Data Summary'!CX153="Yes"),OFFSET('Sanitation Data'!$F$11,0,10*ROW('Sanitation Data'!F147)),NA())</f>
        <v>#N/A</v>
      </c>
      <c r="AJ153" s="98" t="e">
        <f ca="true">+IF(AND(ISNUMBER(OFFSET('Sanitation Data'!$F$12,0,10*ROW('Sanitation Data'!F147))),'Data Summary'!CY153="Yes"),OFFSET('Sanitation Data'!$F$12,0,10*ROW('Sanitation Data'!F147)),NA())</f>
        <v>#N/A</v>
      </c>
      <c r="AK153" s="98" t="e">
        <f ca="true">+IF(AND(ISNUMBER(OFFSET('Sanitation Data'!$G$4,0,10*ROW('Sanitation Data'!G147))),'Data Summary'!CZ153="Yes"),100-OFFSET('Sanitation Data'!$G$4,0,10*ROW('Sanitation Data'!G147)),NA())</f>
        <v>#N/A</v>
      </c>
      <c r="AL153" s="98" t="e">
        <f ca="true">+IF(AND(ISNUMBER(OFFSET('Sanitation Data'!$G$6,0,10*ROW('Sanitation Data'!G147))),'Data Summary'!DA153="Yes"),OFFSET('Sanitation Data'!$G$6,0,10*ROW('Sanitation Data'!G147)),NA())</f>
        <v>#N/A</v>
      </c>
      <c r="AM153" s="98" t="e">
        <f ca="true">+IF(AND(ISNUMBER(OFFSET('Sanitation Data'!$G$10,0,10*ROW('Sanitation Data'!G147))),'Data Summary'!DB153="Yes"),OFFSET('Sanitation Data'!$G$10,0,10*ROW('Sanitation Data'!G147)),NA())</f>
        <v>#N/A</v>
      </c>
      <c r="AN153" s="98" t="e">
        <f ca="true">+IF(AND(ISNUMBER(OFFSET('Sanitation Data'!$G$11,0,10*ROW('Sanitation Data'!G147))),'Data Summary'!DC153="Yes"),OFFSET('Sanitation Data'!$G$11,0,10*ROW('Sanitation Data'!G147)),NA())</f>
        <v>#N/A</v>
      </c>
      <c r="AO153" s="98" t="e">
        <f ca="true">+IF(AND(ISNUMBER(OFFSET('Sanitation Data'!$G$12,0,10*ROW('Sanitation Data'!G147))),'Data Summary'!DD153="Yes"),OFFSET('Sanitation Data'!$G$12,0,10*ROW('Sanitation Data'!G147)),NA())</f>
        <v>#N/A</v>
      </c>
      <c r="AP153" s="98" t="e">
        <f ca="true">+IF(AND(ISNUMBER(OFFSET('Sanitation Data'!$H$4,0,10*ROW('Sanitation Data'!H147))),'Data Summary'!DE153="Yes"),100-OFFSET('Sanitation Data'!$H$4,0,10*ROW('Sanitation Data'!H147)),NA())</f>
        <v>#N/A</v>
      </c>
      <c r="AQ153" s="98" t="e">
        <f ca="true">+IF(AND(ISNUMBER(OFFSET('Sanitation Data'!$H$6,0,10*ROW('Sanitation Data'!H147))),'Data Summary'!DF153="Yes"),OFFSET('Sanitation Data'!$H$6,0,10*ROW('Sanitation Data'!H147)),NA())</f>
        <v>#N/A</v>
      </c>
      <c r="AR153" s="98" t="e">
        <f ca="true">+IF(AND(ISNUMBER(OFFSET('Sanitation Data'!$H$10,0,10*ROW('Sanitation Data'!H147))),'Data Summary'!DG153="Yes"),OFFSET('Sanitation Data'!$H$10,0,10*ROW('Sanitation Data'!H147)),NA())</f>
        <v>#N/A</v>
      </c>
      <c r="AS153" s="98" t="e">
        <f ca="true">+IF(AND(ISNUMBER(OFFSET('Sanitation Data'!$H$11,0,10*ROW('Sanitation Data'!H147))),'Data Summary'!DH153="Yes"),OFFSET('Sanitation Data'!$H$11,0,10*ROW('Sanitation Data'!H147)),NA())</f>
        <v>#N/A</v>
      </c>
      <c r="AT153" s="98" t="e">
        <f ca="true">+IF(AND(ISNUMBER(OFFSET('Sanitation Data'!$H$12,0,10*ROW('Sanitation Data'!H147))),'Data Summary'!DI153="Yes"),OFFSET('Sanitation Data'!$H$12,0,10*ROW('Sanitation Data'!H147)),NA())</f>
        <v>#N/A</v>
      </c>
      <c r="AU153" s="98" t="e">
        <f ca="true">+IF(AND(ISNUMBER(OFFSET('Sanitation Data'!$I$4,0,10*ROW('Sanitation Data'!I147))),'Data Summary'!DJ153="Yes"),100-OFFSET('Sanitation Data'!$I$4,0,10*ROW('Sanitation Data'!I147)),NA())</f>
        <v>#N/A</v>
      </c>
      <c r="AV153" s="98" t="e">
        <f ca="true">+IF(AND(ISNUMBER(OFFSET('Sanitation Data'!$I$6,0,10*ROW('Sanitation Data'!I147))),'Data Summary'!DK153="Yes"),OFFSET('Sanitation Data'!$I$6,0,10*ROW('Sanitation Data'!I147)),NA())</f>
        <v>#N/A</v>
      </c>
      <c r="AW153" s="98" t="e">
        <f ca="true">+IF(AND(ISNUMBER(OFFSET('Sanitation Data'!$I$10,0,10*ROW('Sanitation Data'!I147))),'Data Summary'!DL153="Yes"),OFFSET('Sanitation Data'!$I$10,0,10*ROW('Sanitation Data'!I147)),NA())</f>
        <v>#N/A</v>
      </c>
      <c r="AX153" s="98" t="e">
        <f ca="true">+IF(AND(ISNUMBER(OFFSET('Sanitation Data'!$I$11,0,10*ROW('Sanitation Data'!I147))),'Data Summary'!DM153="Yes"),OFFSET('Sanitation Data'!$I$11,0,10*ROW('Sanitation Data'!I147)),NA())</f>
        <v>#N/A</v>
      </c>
      <c r="AY153" s="98" t="e">
        <f ca="true">+IF(AND(ISNUMBER(OFFSET('Sanitation Data'!$I$12,0,10*ROW('Sanitation Data'!I147))),'Data Summary'!DN153="Yes"),OFFSET('Sanitation Data'!$I$12,0,10*ROW('Sanitation Data'!I147)),NA())</f>
        <v>#N/A</v>
      </c>
      <c r="AZ153" s="99" t="e">
        <f ca="true">+IF(AND(ISNUMBER(OFFSET('Hygiene Data'!$D$5,0,10*ROW('Hygiene Data'!D147))),'Data Summary'!DO153="Yes"),OFFSET('Hygiene Data'!$D$5,0,10*ROW('Hygiene Data'!D147)),NA())</f>
        <v>#N/A</v>
      </c>
      <c r="BA153" s="99" t="e">
        <f ca="true">+IF(AND(ISNUMBER(OFFSET('Hygiene Data'!$D$7,0,10*ROW('Hygiene Data'!D147))),'Data Summary'!DP153="Yes"),OFFSET('Hygiene Data'!$D$7,0,10*ROW('Hygiene Data'!D147)),NA())</f>
        <v>#N/A</v>
      </c>
      <c r="BB153" s="99" t="e">
        <f ca="true">+IF(AND(ISNUMBER(OFFSET('Hygiene Data'!$D$9,0,10*ROW('Hygiene Data'!D147))),'Data Summary'!DQ153="Yes"),OFFSET('Hygiene Data'!$D$9,0,10*ROW('Hygiene Data'!D147)),NA())</f>
        <v>#N/A</v>
      </c>
      <c r="BC153" s="99" t="e">
        <f ca="true">+IF(AND(ISNUMBER(OFFSET('Hygiene Data'!$E$5,0,10*ROW('Hygiene Data'!E147))),'Data Summary'!DR153="Yes"),OFFSET('Hygiene Data'!$E$5,0,10*ROW('Hygiene Data'!E147)),NA())</f>
        <v>#N/A</v>
      </c>
      <c r="BD153" s="99" t="e">
        <f ca="true">+IF(AND(ISNUMBER(OFFSET('Hygiene Data'!$E$7,0,10*ROW('Hygiene Data'!E147))),'Data Summary'!DS153="Yes"),OFFSET('Hygiene Data'!$E$7,0,10*ROW('Hygiene Data'!E147)),NA())</f>
        <v>#N/A</v>
      </c>
      <c r="BE153" s="99" t="e">
        <f ca="true">+IF(AND(ISNUMBER(OFFSET('Hygiene Data'!$E$9,0,10*ROW('Hygiene Data'!E147))),'Data Summary'!DT153="Yes"),OFFSET('Hygiene Data'!$E$9,0,10*ROW('Hygiene Data'!E147)),NA())</f>
        <v>#N/A</v>
      </c>
      <c r="BF153" s="99" t="e">
        <f ca="true">+IF(AND(ISNUMBER(OFFSET('Hygiene Data'!$F$5,0,10*ROW('Hygiene Data'!F147))),'Data Summary'!DU153="Yes"),OFFSET('Hygiene Data'!$F$5,0,10*ROW('Hygiene Data'!F147)),NA())</f>
        <v>#N/A</v>
      </c>
      <c r="BG153" s="99" t="e">
        <f ca="true">+IF(AND(ISNUMBER(OFFSET('Hygiene Data'!$F$7,0,10*ROW('Hygiene Data'!F147))),'Data Summary'!DV153="Yes"),OFFSET('Hygiene Data'!$F$7,0,10*ROW('Hygiene Data'!F147)),NA())</f>
        <v>#N/A</v>
      </c>
      <c r="BH153" s="99" t="e">
        <f ca="true">+IF(AND(ISNUMBER(OFFSET('Hygiene Data'!$F$9,0,10*ROW('Hygiene Data'!F147))),'Data Summary'!DW153="Yes"),OFFSET('Hygiene Data'!$F$9,0,10*ROW('Hygiene Data'!F147)),NA())</f>
        <v>#N/A</v>
      </c>
      <c r="BI153" s="99" t="e">
        <f ca="true">+IF(AND(ISNUMBER(OFFSET('Hygiene Data'!$G$5,0,10*ROW('Hygiene Data'!G147))),'Data Summary'!DX153="Yes"),OFFSET('Hygiene Data'!$G$5,0,10*ROW('Hygiene Data'!G147)),NA())</f>
        <v>#N/A</v>
      </c>
      <c r="BJ153" s="99" t="e">
        <f ca="true">+IF(AND(ISNUMBER(OFFSET('Hygiene Data'!$G$7,0,10*ROW('Hygiene Data'!G147))),'Data Summary'!DY153="Yes"),OFFSET('Hygiene Data'!$G$7,0,10*ROW('Hygiene Data'!G147)),NA())</f>
        <v>#N/A</v>
      </c>
      <c r="BK153" s="99" t="e">
        <f ca="true">+IF(AND(ISNUMBER(OFFSET('Hygiene Data'!$G$9,0,10*ROW('Hygiene Data'!G147))),'Data Summary'!DZ153="Yes"),OFFSET('Hygiene Data'!$G$9,0,10*ROW('Hygiene Data'!G147)),NA())</f>
        <v>#N/A</v>
      </c>
      <c r="BL153" s="99" t="e">
        <f ca="true">+IF(AND(ISNUMBER(OFFSET('Hygiene Data'!$H$5,0,10*ROW('Hygiene Data'!H147))),'Data Summary'!EA153="Yes"),OFFSET('Hygiene Data'!$H$5,0,10*ROW('Hygiene Data'!H147)),NA())</f>
        <v>#N/A</v>
      </c>
      <c r="BM153" s="99" t="e">
        <f ca="true">+IF(AND(ISNUMBER(OFFSET('Hygiene Data'!$H$7,0,10*ROW('Hygiene Data'!H147))),'Data Summary'!EB153="Yes"),OFFSET('Hygiene Data'!$H$7,0,10*ROW('Hygiene Data'!H147)),NA())</f>
        <v>#N/A</v>
      </c>
      <c r="BN153" s="99" t="e">
        <f ca="true">+IF(AND(ISNUMBER(OFFSET('Hygiene Data'!$H$9,0,10*ROW('Hygiene Data'!H147))),'Data Summary'!EC153="Yes"),OFFSET('Hygiene Data'!$H$9,0,10*ROW('Hygiene Data'!H147)),NA())</f>
        <v>#N/A</v>
      </c>
      <c r="BO153" s="99" t="e">
        <f ca="true">+IF(AND(ISNUMBER(OFFSET('Hygiene Data'!$I$5,0,10*ROW('Hygiene Data'!I147))),'Data Summary'!ED153="Yes"),OFFSET('Hygiene Data'!$I$5,0,10*ROW('Hygiene Data'!I147)),NA())</f>
        <v>#N/A</v>
      </c>
      <c r="BP153" s="99" t="e">
        <f ca="true">+IF(AND(ISNUMBER(OFFSET('Hygiene Data'!$I$7,0,10*ROW('Hygiene Data'!I147))),'Data Summary'!EE153="Yes"),OFFSET('Hygiene Data'!$I$7,0,10*ROW('Hygiene Data'!I147)),NA())</f>
        <v>#N/A</v>
      </c>
      <c r="BQ153" s="99" t="e">
        <f ca="true">+IF(AND(ISNUMBER(OFFSET('Hygiene Data'!$I$9,0,10*ROW('Hygiene Data'!I147))),'Data Summary'!EF153="Yes"),OFFSET('Hygiene Data'!$I$9,0,10*ROW('Hygiene Data'!I147)),NA())</f>
        <v>#N/A</v>
      </c>
    </row>
    <row xmlns:x14ac="http://schemas.microsoft.com/office/spreadsheetml/2009/9/ac" r="154" x14ac:dyDescent="0.2">
      <c r="A154" s="363" t="e">
        <f ca="true">+RIGHT('Data Summary'!A154,LEN('Data Summary'!A154)-9)</f>
        <v>#VALUE!</v>
      </c>
      <c r="B154" s="38" t="str">
        <f ca="true">+IF(ISTEXT('Data Summary'!B154),'Data Summary'!B154,"")</f>
        <v/>
      </c>
      <c r="C154" s="361" t="e">
        <f ca="true">+VALUE('Data Summary'!C154)</f>
        <v>#VALUE!</v>
      </c>
      <c r="D154" s="97" t="e">
        <f ca="true">+IF(AND(ISNUMBER(OFFSET('Water Data'!$D$4,0,10*ROW('Water Data'!D148))),'Data Summary'!BS154="Yes"),100-OFFSET('Water Data'!$D$4,0,10*ROW('Water Data'!D148)),NA())</f>
        <v>#N/A</v>
      </c>
      <c r="E154" s="97" t="e">
        <f ca="true">+IF(AND(ISNUMBER(OFFSET('Water Data'!$D$6,0,10*ROW('Water Data'!D148))),'Data Summary'!BT154="Yes"),OFFSET('Water Data'!$D$6,0,10*ROW('Water Data'!D148)),NA())</f>
        <v>#N/A</v>
      </c>
      <c r="F154" s="97" t="e">
        <f ca="true">+IF(AND(ISNUMBER(OFFSET('Water Data'!$D$9,0,10*ROW('Water Data'!D148))),'Data Summary'!BU154="Yes"),OFFSET('Water Data'!$D$9,0,10*ROW('Water Data'!D148)),NA())</f>
        <v>#N/A</v>
      </c>
      <c r="G154" s="97" t="e">
        <f ca="true">+IF(AND(ISNUMBER(OFFSET('Water Data'!$E$4,0,10*ROW('Water Data'!E148))),'Data Summary'!BV154="Yes"),100-OFFSET('Water Data'!$E$4,0,10*ROW('Water Data'!E148)),NA())</f>
        <v>#N/A</v>
      </c>
      <c r="H154" s="97" t="e">
        <f ca="true">+IF(AND(ISNUMBER(OFFSET('Water Data'!$E$6,0,10*ROW('Water Data'!E148))),'Data Summary'!BW154="Yes"),OFFSET('Water Data'!$E$6,0,10*ROW('Water Data'!E148)),NA())</f>
        <v>#N/A</v>
      </c>
      <c r="I154" s="97" t="e">
        <f ca="true">+IF(AND(ISNUMBER(OFFSET('Water Data'!$E$9,0,10*ROW('Water Data'!E148))),'Data Summary'!BX154="Yes"),OFFSET('Water Data'!$E$9,0,10*ROW('Water Data'!E148)),NA())</f>
        <v>#N/A</v>
      </c>
      <c r="J154" s="97" t="e">
        <f ca="true">+IF(AND(ISNUMBER(OFFSET('Water Data'!$F$4,0,10*ROW('Water Data'!F148))),'Data Summary'!BY154="Yes"),100-OFFSET('Water Data'!$F$4,0,10*ROW('Water Data'!F148)),NA())</f>
        <v>#N/A</v>
      </c>
      <c r="K154" s="97" t="e">
        <f ca="true">+IF(AND(ISNUMBER(OFFSET('Water Data'!$F$6,0,10*ROW('Water Data'!F148))),'Data Summary'!BZ154="Yes"),OFFSET('Water Data'!$F$6,0,10*ROW('Water Data'!F148)),NA())</f>
        <v>#N/A</v>
      </c>
      <c r="L154" s="97" t="e">
        <f ca="true">+IF(AND(ISNUMBER(OFFSET('Water Data'!$F$9,0,10*ROW('Water Data'!F148))),'Data Summary'!CA154="Yes"),OFFSET('Water Data'!$F$9,0,10*ROW('Water Data'!F148)),NA())</f>
        <v>#N/A</v>
      </c>
      <c r="M154" s="97" t="e">
        <f ca="true">+IF(AND(ISNUMBER(OFFSET('Water Data'!$G$4,0,10*ROW('Water Data'!G148))),'Data Summary'!CB154="Yes"),100-OFFSET('Water Data'!$G$4,0,10*ROW('Water Data'!G148)),NA())</f>
        <v>#N/A</v>
      </c>
      <c r="N154" s="97" t="e">
        <f ca="true">+IF(AND(ISNUMBER(OFFSET('Water Data'!$G$6,0,10*ROW('Water Data'!G148))),'Data Summary'!CC154="Yes"),OFFSET('Water Data'!$G$6,0,10*ROW('Water Data'!G148)),NA())</f>
        <v>#N/A</v>
      </c>
      <c r="O154" s="97" t="e">
        <f ca="true">+IF(AND(ISNUMBER(OFFSET('Water Data'!$G$9,0,10*ROW('Water Data'!G148))),'Data Summary'!CD154="Yes"),OFFSET('Water Data'!$G$9,0,10*ROW('Water Data'!G148)),NA())</f>
        <v>#N/A</v>
      </c>
      <c r="P154" s="97" t="e">
        <f ca="true">+IF(AND(ISNUMBER(OFFSET('Water Data'!$H$4,0,10*ROW('Water Data'!H148))),'Data Summary'!CE154="Yes"),100-OFFSET('Water Data'!$H$4,0,10*ROW('Water Data'!H148)),NA())</f>
        <v>#N/A</v>
      </c>
      <c r="Q154" s="97" t="e">
        <f ca="true">+IF(AND(ISNUMBER(OFFSET('Water Data'!$H$6,0,10*ROW('Water Data'!H148))),'Data Summary'!CF154="Yes"),OFFSET('Water Data'!$H$6,0,10*ROW('Water Data'!H148)),NA())</f>
        <v>#N/A</v>
      </c>
      <c r="R154" s="97" t="e">
        <f ca="true">+IF(AND(ISNUMBER(OFFSET('Water Data'!$H$9,0,10*ROW('Water Data'!H148))),'Data Summary'!CG154="Yes"),OFFSET('Water Data'!$H$9,0,10*ROW('Water Data'!H148)),NA())</f>
        <v>#N/A</v>
      </c>
      <c r="S154" s="97" t="e">
        <f ca="true">+IF(AND(ISNUMBER(OFFSET('Water Data'!$I$4,0,10*ROW('Water Data'!I148))),'Data Summary'!CH154="Yes"),100-OFFSET('Water Data'!$I$4,0,10*ROW('Water Data'!I148)),NA())</f>
        <v>#N/A</v>
      </c>
      <c r="T154" s="97" t="e">
        <f ca="true">+IF(AND(ISNUMBER(OFFSET('Water Data'!$I$6,0,10*ROW('Water Data'!I148))),'Data Summary'!CI154="Yes"),OFFSET('Water Data'!$I$6,0,10*ROW('Water Data'!I148)),NA())</f>
        <v>#N/A</v>
      </c>
      <c r="U154" s="97" t="e">
        <f ca="true">+IF(AND(ISNUMBER(OFFSET('Water Data'!$I$9,0,10*ROW('Water Data'!I148))),'Data Summary'!CJ154="Yes"),OFFSET('Water Data'!$I$9,0,10*ROW('Water Data'!I148)),NA())</f>
        <v>#N/A</v>
      </c>
      <c r="V154" s="98" t="e">
        <f ca="true">+IF(AND(ISNUMBER(OFFSET('Sanitation Data'!$D$4,0,10*ROW('Sanitation Data'!D148))),'Data Summary'!CK154="Yes"),100-OFFSET('Sanitation Data'!$D$4,0,10*ROW('Sanitation Data'!D148)),NA())</f>
        <v>#N/A</v>
      </c>
      <c r="W154" s="98" t="e">
        <f ca="true">+IF(AND(ISNUMBER(OFFSET('Sanitation Data'!$D$6,0,10*ROW('Sanitation Data'!D148))),'Data Summary'!CL154="Yes"),OFFSET('Sanitation Data'!$D$6,0,10*ROW('Sanitation Data'!D148)),NA())</f>
        <v>#N/A</v>
      </c>
      <c r="X154" s="98" t="e">
        <f ca="true">+IF(AND(ISNUMBER(OFFSET('Sanitation Data'!$D$10,0,10*ROW('Sanitation Data'!D148))),'Data Summary'!CM154="Yes"),OFFSET('Sanitation Data'!$D$10,0,10*ROW('Sanitation Data'!D148)),NA())</f>
        <v>#N/A</v>
      </c>
      <c r="Y154" s="98" t="e">
        <f ca="true">+IF(AND(ISNUMBER(OFFSET('Sanitation Data'!$D$11,0,10*ROW('Sanitation Data'!D148))),'Data Summary'!CN154="Yes"),OFFSET('Sanitation Data'!$D$11,0,10*ROW('Sanitation Data'!D148)),NA())</f>
        <v>#N/A</v>
      </c>
      <c r="Z154" s="98" t="e">
        <f ca="true">+IF(AND(ISNUMBER(OFFSET('Sanitation Data'!$D$12,0,10*ROW('Sanitation Data'!D148))),'Data Summary'!CO154="Yes"),OFFSET('Sanitation Data'!$D$12,0,10*ROW('Sanitation Data'!D148)),NA())</f>
        <v>#N/A</v>
      </c>
      <c r="AA154" s="98" t="e">
        <f ca="true">+IF(AND(ISNUMBER(OFFSET('Sanitation Data'!$E$4,0,10*ROW('Sanitation Data'!E148))),'Data Summary'!CP154="Yes"),100-OFFSET('Sanitation Data'!$E$4,0,10*ROW('Sanitation Data'!E148)),NA())</f>
        <v>#N/A</v>
      </c>
      <c r="AB154" s="98" t="e">
        <f ca="true">+IF(AND(ISNUMBER(OFFSET('Sanitation Data'!$E$6,0,10*ROW('Sanitation Data'!E148))),'Data Summary'!CQ154="Yes"),OFFSET('Sanitation Data'!$E$6,0,10*ROW('Sanitation Data'!E148)),NA())</f>
        <v>#N/A</v>
      </c>
      <c r="AC154" s="98" t="e">
        <f ca="true">+IF(AND(ISNUMBER(OFFSET('Sanitation Data'!$E$10,0,10*ROW('Sanitation Data'!E148))),'Data Summary'!CR154="Yes"),OFFSET('Sanitation Data'!$E$10,0,10*ROW('Sanitation Data'!E148)),NA())</f>
        <v>#N/A</v>
      </c>
      <c r="AD154" s="98" t="e">
        <f ca="true">+IF(AND(ISNUMBER(OFFSET('Sanitation Data'!$E$11,0,10*ROW('Sanitation Data'!E148))),'Data Summary'!CS154="Yes"),OFFSET('Sanitation Data'!$E$11,0,10*ROW('Sanitation Data'!E148)),NA())</f>
        <v>#N/A</v>
      </c>
      <c r="AE154" s="98" t="e">
        <f ca="true">+IF(AND(ISNUMBER(OFFSET('Sanitation Data'!$E$12,0,10*ROW('Sanitation Data'!E148))),'Data Summary'!CT154="Yes"),OFFSET('Sanitation Data'!$E$12,0,10*ROW('Sanitation Data'!E148)),NA())</f>
        <v>#N/A</v>
      </c>
      <c r="AF154" s="98" t="e">
        <f ca="true">+IF(AND(ISNUMBER(OFFSET('Sanitation Data'!$F$4,0,10*ROW('Sanitation Data'!F148))),'Data Summary'!CU154="Yes"),100-OFFSET('Sanitation Data'!$F$4,0,10*ROW('Sanitation Data'!F148)),NA())</f>
        <v>#N/A</v>
      </c>
      <c r="AG154" s="98" t="e">
        <f ca="true">+IF(AND(ISNUMBER(OFFSET('Sanitation Data'!$F$6,0,10*ROW('Sanitation Data'!F148))),'Data Summary'!CV154="Yes"),OFFSET('Sanitation Data'!$F$6,0,10*ROW('Sanitation Data'!F148)),NA())</f>
        <v>#N/A</v>
      </c>
      <c r="AH154" s="98" t="e">
        <f ca="true">+IF(AND(ISNUMBER(OFFSET('Sanitation Data'!$F$10,0,10*ROW('Sanitation Data'!F148))),'Data Summary'!CW154="Yes"),OFFSET('Sanitation Data'!$F$10,0,10*ROW('Sanitation Data'!F148)),NA())</f>
        <v>#N/A</v>
      </c>
      <c r="AI154" s="98" t="e">
        <f ca="true">+IF(AND(ISNUMBER(OFFSET('Sanitation Data'!$F$11,0,10*ROW('Sanitation Data'!F148))),'Data Summary'!CX154="Yes"),OFFSET('Sanitation Data'!$F$11,0,10*ROW('Sanitation Data'!F148)),NA())</f>
        <v>#N/A</v>
      </c>
      <c r="AJ154" s="98" t="e">
        <f ca="true">+IF(AND(ISNUMBER(OFFSET('Sanitation Data'!$F$12,0,10*ROW('Sanitation Data'!F148))),'Data Summary'!CY154="Yes"),OFFSET('Sanitation Data'!$F$12,0,10*ROW('Sanitation Data'!F148)),NA())</f>
        <v>#N/A</v>
      </c>
      <c r="AK154" s="98" t="e">
        <f ca="true">+IF(AND(ISNUMBER(OFFSET('Sanitation Data'!$G$4,0,10*ROW('Sanitation Data'!G148))),'Data Summary'!CZ154="Yes"),100-OFFSET('Sanitation Data'!$G$4,0,10*ROW('Sanitation Data'!G148)),NA())</f>
        <v>#N/A</v>
      </c>
      <c r="AL154" s="98" t="e">
        <f ca="true">+IF(AND(ISNUMBER(OFFSET('Sanitation Data'!$G$6,0,10*ROW('Sanitation Data'!G148))),'Data Summary'!DA154="Yes"),OFFSET('Sanitation Data'!$G$6,0,10*ROW('Sanitation Data'!G148)),NA())</f>
        <v>#N/A</v>
      </c>
      <c r="AM154" s="98" t="e">
        <f ca="true">+IF(AND(ISNUMBER(OFFSET('Sanitation Data'!$G$10,0,10*ROW('Sanitation Data'!G148))),'Data Summary'!DB154="Yes"),OFFSET('Sanitation Data'!$G$10,0,10*ROW('Sanitation Data'!G148)),NA())</f>
        <v>#N/A</v>
      </c>
      <c r="AN154" s="98" t="e">
        <f ca="true">+IF(AND(ISNUMBER(OFFSET('Sanitation Data'!$G$11,0,10*ROW('Sanitation Data'!G148))),'Data Summary'!DC154="Yes"),OFFSET('Sanitation Data'!$G$11,0,10*ROW('Sanitation Data'!G148)),NA())</f>
        <v>#N/A</v>
      </c>
      <c r="AO154" s="98" t="e">
        <f ca="true">+IF(AND(ISNUMBER(OFFSET('Sanitation Data'!$G$12,0,10*ROW('Sanitation Data'!G148))),'Data Summary'!DD154="Yes"),OFFSET('Sanitation Data'!$G$12,0,10*ROW('Sanitation Data'!G148)),NA())</f>
        <v>#N/A</v>
      </c>
      <c r="AP154" s="98" t="e">
        <f ca="true">+IF(AND(ISNUMBER(OFFSET('Sanitation Data'!$H$4,0,10*ROW('Sanitation Data'!H148))),'Data Summary'!DE154="Yes"),100-OFFSET('Sanitation Data'!$H$4,0,10*ROW('Sanitation Data'!H148)),NA())</f>
        <v>#N/A</v>
      </c>
      <c r="AQ154" s="98" t="e">
        <f ca="true">+IF(AND(ISNUMBER(OFFSET('Sanitation Data'!$H$6,0,10*ROW('Sanitation Data'!H148))),'Data Summary'!DF154="Yes"),OFFSET('Sanitation Data'!$H$6,0,10*ROW('Sanitation Data'!H148)),NA())</f>
        <v>#N/A</v>
      </c>
      <c r="AR154" s="98" t="e">
        <f ca="true">+IF(AND(ISNUMBER(OFFSET('Sanitation Data'!$H$10,0,10*ROW('Sanitation Data'!H148))),'Data Summary'!DG154="Yes"),OFFSET('Sanitation Data'!$H$10,0,10*ROW('Sanitation Data'!H148)),NA())</f>
        <v>#N/A</v>
      </c>
      <c r="AS154" s="98" t="e">
        <f ca="true">+IF(AND(ISNUMBER(OFFSET('Sanitation Data'!$H$11,0,10*ROW('Sanitation Data'!H148))),'Data Summary'!DH154="Yes"),OFFSET('Sanitation Data'!$H$11,0,10*ROW('Sanitation Data'!H148)),NA())</f>
        <v>#N/A</v>
      </c>
      <c r="AT154" s="98" t="e">
        <f ca="true">+IF(AND(ISNUMBER(OFFSET('Sanitation Data'!$H$12,0,10*ROW('Sanitation Data'!H148))),'Data Summary'!DI154="Yes"),OFFSET('Sanitation Data'!$H$12,0,10*ROW('Sanitation Data'!H148)),NA())</f>
        <v>#N/A</v>
      </c>
      <c r="AU154" s="98" t="e">
        <f ca="true">+IF(AND(ISNUMBER(OFFSET('Sanitation Data'!$I$4,0,10*ROW('Sanitation Data'!I148))),'Data Summary'!DJ154="Yes"),100-OFFSET('Sanitation Data'!$I$4,0,10*ROW('Sanitation Data'!I148)),NA())</f>
        <v>#N/A</v>
      </c>
      <c r="AV154" s="98" t="e">
        <f ca="true">+IF(AND(ISNUMBER(OFFSET('Sanitation Data'!$I$6,0,10*ROW('Sanitation Data'!I148))),'Data Summary'!DK154="Yes"),OFFSET('Sanitation Data'!$I$6,0,10*ROW('Sanitation Data'!I148)),NA())</f>
        <v>#N/A</v>
      </c>
      <c r="AW154" s="98" t="e">
        <f ca="true">+IF(AND(ISNUMBER(OFFSET('Sanitation Data'!$I$10,0,10*ROW('Sanitation Data'!I148))),'Data Summary'!DL154="Yes"),OFFSET('Sanitation Data'!$I$10,0,10*ROW('Sanitation Data'!I148)),NA())</f>
        <v>#N/A</v>
      </c>
      <c r="AX154" s="98" t="e">
        <f ca="true">+IF(AND(ISNUMBER(OFFSET('Sanitation Data'!$I$11,0,10*ROW('Sanitation Data'!I148))),'Data Summary'!DM154="Yes"),OFFSET('Sanitation Data'!$I$11,0,10*ROW('Sanitation Data'!I148)),NA())</f>
        <v>#N/A</v>
      </c>
      <c r="AY154" s="98" t="e">
        <f ca="true">+IF(AND(ISNUMBER(OFFSET('Sanitation Data'!$I$12,0,10*ROW('Sanitation Data'!I148))),'Data Summary'!DN154="Yes"),OFFSET('Sanitation Data'!$I$12,0,10*ROW('Sanitation Data'!I148)),NA())</f>
        <v>#N/A</v>
      </c>
      <c r="AZ154" s="99" t="e">
        <f ca="true">+IF(AND(ISNUMBER(OFFSET('Hygiene Data'!$D$5,0,10*ROW('Hygiene Data'!D148))),'Data Summary'!DO154="Yes"),OFFSET('Hygiene Data'!$D$5,0,10*ROW('Hygiene Data'!D148)),NA())</f>
        <v>#N/A</v>
      </c>
      <c r="BA154" s="99" t="e">
        <f ca="true">+IF(AND(ISNUMBER(OFFSET('Hygiene Data'!$D$7,0,10*ROW('Hygiene Data'!D148))),'Data Summary'!DP154="Yes"),OFFSET('Hygiene Data'!$D$7,0,10*ROW('Hygiene Data'!D148)),NA())</f>
        <v>#N/A</v>
      </c>
      <c r="BB154" s="99" t="e">
        <f ca="true">+IF(AND(ISNUMBER(OFFSET('Hygiene Data'!$D$9,0,10*ROW('Hygiene Data'!D148))),'Data Summary'!DQ154="Yes"),OFFSET('Hygiene Data'!$D$9,0,10*ROW('Hygiene Data'!D148)),NA())</f>
        <v>#N/A</v>
      </c>
      <c r="BC154" s="99" t="e">
        <f ca="true">+IF(AND(ISNUMBER(OFFSET('Hygiene Data'!$E$5,0,10*ROW('Hygiene Data'!E148))),'Data Summary'!DR154="Yes"),OFFSET('Hygiene Data'!$E$5,0,10*ROW('Hygiene Data'!E148)),NA())</f>
        <v>#N/A</v>
      </c>
      <c r="BD154" s="99" t="e">
        <f ca="true">+IF(AND(ISNUMBER(OFFSET('Hygiene Data'!$E$7,0,10*ROW('Hygiene Data'!E148))),'Data Summary'!DS154="Yes"),OFFSET('Hygiene Data'!$E$7,0,10*ROW('Hygiene Data'!E148)),NA())</f>
        <v>#N/A</v>
      </c>
      <c r="BE154" s="99" t="e">
        <f ca="true">+IF(AND(ISNUMBER(OFFSET('Hygiene Data'!$E$9,0,10*ROW('Hygiene Data'!E148))),'Data Summary'!DT154="Yes"),OFFSET('Hygiene Data'!$E$9,0,10*ROW('Hygiene Data'!E148)),NA())</f>
        <v>#N/A</v>
      </c>
      <c r="BF154" s="99" t="e">
        <f ca="true">+IF(AND(ISNUMBER(OFFSET('Hygiene Data'!$F$5,0,10*ROW('Hygiene Data'!F148))),'Data Summary'!DU154="Yes"),OFFSET('Hygiene Data'!$F$5,0,10*ROW('Hygiene Data'!F148)),NA())</f>
        <v>#N/A</v>
      </c>
      <c r="BG154" s="99" t="e">
        <f ca="true">+IF(AND(ISNUMBER(OFFSET('Hygiene Data'!$F$7,0,10*ROW('Hygiene Data'!F148))),'Data Summary'!DV154="Yes"),OFFSET('Hygiene Data'!$F$7,0,10*ROW('Hygiene Data'!F148)),NA())</f>
        <v>#N/A</v>
      </c>
      <c r="BH154" s="99" t="e">
        <f ca="true">+IF(AND(ISNUMBER(OFFSET('Hygiene Data'!$F$9,0,10*ROW('Hygiene Data'!F148))),'Data Summary'!DW154="Yes"),OFFSET('Hygiene Data'!$F$9,0,10*ROW('Hygiene Data'!F148)),NA())</f>
        <v>#N/A</v>
      </c>
      <c r="BI154" s="99" t="e">
        <f ca="true">+IF(AND(ISNUMBER(OFFSET('Hygiene Data'!$G$5,0,10*ROW('Hygiene Data'!G148))),'Data Summary'!DX154="Yes"),OFFSET('Hygiene Data'!$G$5,0,10*ROW('Hygiene Data'!G148)),NA())</f>
        <v>#N/A</v>
      </c>
      <c r="BJ154" s="99" t="e">
        <f ca="true">+IF(AND(ISNUMBER(OFFSET('Hygiene Data'!$G$7,0,10*ROW('Hygiene Data'!G148))),'Data Summary'!DY154="Yes"),OFFSET('Hygiene Data'!$G$7,0,10*ROW('Hygiene Data'!G148)),NA())</f>
        <v>#N/A</v>
      </c>
      <c r="BK154" s="99" t="e">
        <f ca="true">+IF(AND(ISNUMBER(OFFSET('Hygiene Data'!$G$9,0,10*ROW('Hygiene Data'!G148))),'Data Summary'!DZ154="Yes"),OFFSET('Hygiene Data'!$G$9,0,10*ROW('Hygiene Data'!G148)),NA())</f>
        <v>#N/A</v>
      </c>
      <c r="BL154" s="99" t="e">
        <f ca="true">+IF(AND(ISNUMBER(OFFSET('Hygiene Data'!$H$5,0,10*ROW('Hygiene Data'!H148))),'Data Summary'!EA154="Yes"),OFFSET('Hygiene Data'!$H$5,0,10*ROW('Hygiene Data'!H148)),NA())</f>
        <v>#N/A</v>
      </c>
      <c r="BM154" s="99" t="e">
        <f ca="true">+IF(AND(ISNUMBER(OFFSET('Hygiene Data'!$H$7,0,10*ROW('Hygiene Data'!H148))),'Data Summary'!EB154="Yes"),OFFSET('Hygiene Data'!$H$7,0,10*ROW('Hygiene Data'!H148)),NA())</f>
        <v>#N/A</v>
      </c>
      <c r="BN154" s="99" t="e">
        <f ca="true">+IF(AND(ISNUMBER(OFFSET('Hygiene Data'!$H$9,0,10*ROW('Hygiene Data'!H148))),'Data Summary'!EC154="Yes"),OFFSET('Hygiene Data'!$H$9,0,10*ROW('Hygiene Data'!H148)),NA())</f>
        <v>#N/A</v>
      </c>
      <c r="BO154" s="99" t="e">
        <f ca="true">+IF(AND(ISNUMBER(OFFSET('Hygiene Data'!$I$5,0,10*ROW('Hygiene Data'!I148))),'Data Summary'!ED154="Yes"),OFFSET('Hygiene Data'!$I$5,0,10*ROW('Hygiene Data'!I148)),NA())</f>
        <v>#N/A</v>
      </c>
      <c r="BP154" s="99" t="e">
        <f ca="true">+IF(AND(ISNUMBER(OFFSET('Hygiene Data'!$I$7,0,10*ROW('Hygiene Data'!I148))),'Data Summary'!EE154="Yes"),OFFSET('Hygiene Data'!$I$7,0,10*ROW('Hygiene Data'!I148)),NA())</f>
        <v>#N/A</v>
      </c>
      <c r="BQ154" s="99" t="e">
        <f ca="true">+IF(AND(ISNUMBER(OFFSET('Hygiene Data'!$I$9,0,10*ROW('Hygiene Data'!I148))),'Data Summary'!EF154="Yes"),OFFSET('Hygiene Data'!$I$9,0,10*ROW('Hygiene Data'!I148)),NA())</f>
        <v>#N/A</v>
      </c>
    </row>
    <row xmlns:x14ac="http://schemas.microsoft.com/office/spreadsheetml/2009/9/ac" r="155" x14ac:dyDescent="0.2">
      <c r="A155" s="363" t="e">
        <f ca="true">+RIGHT('Data Summary'!A155,LEN('Data Summary'!A155)-9)</f>
        <v>#VALUE!</v>
      </c>
      <c r="B155" s="38" t="str">
        <f ca="true">+IF(ISTEXT('Data Summary'!B155),'Data Summary'!B155,"")</f>
        <v/>
      </c>
      <c r="C155" s="361" t="e">
        <f ca="true">+VALUE('Data Summary'!C155)</f>
        <v>#VALUE!</v>
      </c>
      <c r="D155" s="97" t="e">
        <f ca="true">+IF(AND(ISNUMBER(OFFSET('Water Data'!$D$4,0,10*ROW('Water Data'!D149))),'Data Summary'!BS155="Yes"),100-OFFSET('Water Data'!$D$4,0,10*ROW('Water Data'!D149)),NA())</f>
        <v>#N/A</v>
      </c>
      <c r="E155" s="97" t="e">
        <f ca="true">+IF(AND(ISNUMBER(OFFSET('Water Data'!$D$6,0,10*ROW('Water Data'!D149))),'Data Summary'!BT155="Yes"),OFFSET('Water Data'!$D$6,0,10*ROW('Water Data'!D149)),NA())</f>
        <v>#N/A</v>
      </c>
      <c r="F155" s="97" t="e">
        <f ca="true">+IF(AND(ISNUMBER(OFFSET('Water Data'!$D$9,0,10*ROW('Water Data'!D149))),'Data Summary'!BU155="Yes"),OFFSET('Water Data'!$D$9,0,10*ROW('Water Data'!D149)),NA())</f>
        <v>#N/A</v>
      </c>
      <c r="G155" s="97" t="e">
        <f ca="true">+IF(AND(ISNUMBER(OFFSET('Water Data'!$E$4,0,10*ROW('Water Data'!E149))),'Data Summary'!BV155="Yes"),100-OFFSET('Water Data'!$E$4,0,10*ROW('Water Data'!E149)),NA())</f>
        <v>#N/A</v>
      </c>
      <c r="H155" s="97" t="e">
        <f ca="true">+IF(AND(ISNUMBER(OFFSET('Water Data'!$E$6,0,10*ROW('Water Data'!E149))),'Data Summary'!BW155="Yes"),OFFSET('Water Data'!$E$6,0,10*ROW('Water Data'!E149)),NA())</f>
        <v>#N/A</v>
      </c>
      <c r="I155" s="97" t="e">
        <f ca="true">+IF(AND(ISNUMBER(OFFSET('Water Data'!$E$9,0,10*ROW('Water Data'!E149))),'Data Summary'!BX155="Yes"),OFFSET('Water Data'!$E$9,0,10*ROW('Water Data'!E149)),NA())</f>
        <v>#N/A</v>
      </c>
      <c r="J155" s="97" t="e">
        <f ca="true">+IF(AND(ISNUMBER(OFFSET('Water Data'!$F$4,0,10*ROW('Water Data'!F149))),'Data Summary'!BY155="Yes"),100-OFFSET('Water Data'!$F$4,0,10*ROW('Water Data'!F149)),NA())</f>
        <v>#N/A</v>
      </c>
      <c r="K155" s="97" t="e">
        <f ca="true">+IF(AND(ISNUMBER(OFFSET('Water Data'!$F$6,0,10*ROW('Water Data'!F149))),'Data Summary'!BZ155="Yes"),OFFSET('Water Data'!$F$6,0,10*ROW('Water Data'!F149)),NA())</f>
        <v>#N/A</v>
      </c>
      <c r="L155" s="97" t="e">
        <f ca="true">+IF(AND(ISNUMBER(OFFSET('Water Data'!$F$9,0,10*ROW('Water Data'!F149))),'Data Summary'!CA155="Yes"),OFFSET('Water Data'!$F$9,0,10*ROW('Water Data'!F149)),NA())</f>
        <v>#N/A</v>
      </c>
      <c r="M155" s="97" t="e">
        <f ca="true">+IF(AND(ISNUMBER(OFFSET('Water Data'!$G$4,0,10*ROW('Water Data'!G149))),'Data Summary'!CB155="Yes"),100-OFFSET('Water Data'!$G$4,0,10*ROW('Water Data'!G149)),NA())</f>
        <v>#N/A</v>
      </c>
      <c r="N155" s="97" t="e">
        <f ca="true">+IF(AND(ISNUMBER(OFFSET('Water Data'!$G$6,0,10*ROW('Water Data'!G149))),'Data Summary'!CC155="Yes"),OFFSET('Water Data'!$G$6,0,10*ROW('Water Data'!G149)),NA())</f>
        <v>#N/A</v>
      </c>
      <c r="O155" s="97" t="e">
        <f ca="true">+IF(AND(ISNUMBER(OFFSET('Water Data'!$G$9,0,10*ROW('Water Data'!G149))),'Data Summary'!CD155="Yes"),OFFSET('Water Data'!$G$9,0,10*ROW('Water Data'!G149)),NA())</f>
        <v>#N/A</v>
      </c>
      <c r="P155" s="97" t="e">
        <f ca="true">+IF(AND(ISNUMBER(OFFSET('Water Data'!$H$4,0,10*ROW('Water Data'!H149))),'Data Summary'!CE155="Yes"),100-OFFSET('Water Data'!$H$4,0,10*ROW('Water Data'!H149)),NA())</f>
        <v>#N/A</v>
      </c>
      <c r="Q155" s="97" t="e">
        <f ca="true">+IF(AND(ISNUMBER(OFFSET('Water Data'!$H$6,0,10*ROW('Water Data'!H149))),'Data Summary'!CF155="Yes"),OFFSET('Water Data'!$H$6,0,10*ROW('Water Data'!H149)),NA())</f>
        <v>#N/A</v>
      </c>
      <c r="R155" s="97" t="e">
        <f ca="true">+IF(AND(ISNUMBER(OFFSET('Water Data'!$H$9,0,10*ROW('Water Data'!H149))),'Data Summary'!CG155="Yes"),OFFSET('Water Data'!$H$9,0,10*ROW('Water Data'!H149)),NA())</f>
        <v>#N/A</v>
      </c>
      <c r="S155" s="97" t="e">
        <f ca="true">+IF(AND(ISNUMBER(OFFSET('Water Data'!$I$4,0,10*ROW('Water Data'!I149))),'Data Summary'!CH155="Yes"),100-OFFSET('Water Data'!$I$4,0,10*ROW('Water Data'!I149)),NA())</f>
        <v>#N/A</v>
      </c>
      <c r="T155" s="97" t="e">
        <f ca="true">+IF(AND(ISNUMBER(OFFSET('Water Data'!$I$6,0,10*ROW('Water Data'!I149))),'Data Summary'!CI155="Yes"),OFFSET('Water Data'!$I$6,0,10*ROW('Water Data'!I149)),NA())</f>
        <v>#N/A</v>
      </c>
      <c r="U155" s="97" t="e">
        <f ca="true">+IF(AND(ISNUMBER(OFFSET('Water Data'!$I$9,0,10*ROW('Water Data'!I149))),'Data Summary'!CJ155="Yes"),OFFSET('Water Data'!$I$9,0,10*ROW('Water Data'!I149)),NA())</f>
        <v>#N/A</v>
      </c>
      <c r="V155" s="98" t="e">
        <f ca="true">+IF(AND(ISNUMBER(OFFSET('Sanitation Data'!$D$4,0,10*ROW('Sanitation Data'!D149))),'Data Summary'!CK155="Yes"),100-OFFSET('Sanitation Data'!$D$4,0,10*ROW('Sanitation Data'!D149)),NA())</f>
        <v>#N/A</v>
      </c>
      <c r="W155" s="98" t="e">
        <f ca="true">+IF(AND(ISNUMBER(OFFSET('Sanitation Data'!$D$6,0,10*ROW('Sanitation Data'!D149))),'Data Summary'!CL155="Yes"),OFFSET('Sanitation Data'!$D$6,0,10*ROW('Sanitation Data'!D149)),NA())</f>
        <v>#N/A</v>
      </c>
      <c r="X155" s="98" t="e">
        <f ca="true">+IF(AND(ISNUMBER(OFFSET('Sanitation Data'!$D$10,0,10*ROW('Sanitation Data'!D149))),'Data Summary'!CM155="Yes"),OFFSET('Sanitation Data'!$D$10,0,10*ROW('Sanitation Data'!D149)),NA())</f>
        <v>#N/A</v>
      </c>
      <c r="Y155" s="98" t="e">
        <f ca="true">+IF(AND(ISNUMBER(OFFSET('Sanitation Data'!$D$11,0,10*ROW('Sanitation Data'!D149))),'Data Summary'!CN155="Yes"),OFFSET('Sanitation Data'!$D$11,0,10*ROW('Sanitation Data'!D149)),NA())</f>
        <v>#N/A</v>
      </c>
      <c r="Z155" s="98" t="e">
        <f ca="true">+IF(AND(ISNUMBER(OFFSET('Sanitation Data'!$D$12,0,10*ROW('Sanitation Data'!D149))),'Data Summary'!CO155="Yes"),OFFSET('Sanitation Data'!$D$12,0,10*ROW('Sanitation Data'!D149)),NA())</f>
        <v>#N/A</v>
      </c>
      <c r="AA155" s="98" t="e">
        <f ca="true">+IF(AND(ISNUMBER(OFFSET('Sanitation Data'!$E$4,0,10*ROW('Sanitation Data'!E149))),'Data Summary'!CP155="Yes"),100-OFFSET('Sanitation Data'!$E$4,0,10*ROW('Sanitation Data'!E149)),NA())</f>
        <v>#N/A</v>
      </c>
      <c r="AB155" s="98" t="e">
        <f ca="true">+IF(AND(ISNUMBER(OFFSET('Sanitation Data'!$E$6,0,10*ROW('Sanitation Data'!E149))),'Data Summary'!CQ155="Yes"),OFFSET('Sanitation Data'!$E$6,0,10*ROW('Sanitation Data'!E149)),NA())</f>
        <v>#N/A</v>
      </c>
      <c r="AC155" s="98" t="e">
        <f ca="true">+IF(AND(ISNUMBER(OFFSET('Sanitation Data'!$E$10,0,10*ROW('Sanitation Data'!E149))),'Data Summary'!CR155="Yes"),OFFSET('Sanitation Data'!$E$10,0,10*ROW('Sanitation Data'!E149)),NA())</f>
        <v>#N/A</v>
      </c>
      <c r="AD155" s="98" t="e">
        <f ca="true">+IF(AND(ISNUMBER(OFFSET('Sanitation Data'!$E$11,0,10*ROW('Sanitation Data'!E149))),'Data Summary'!CS155="Yes"),OFFSET('Sanitation Data'!$E$11,0,10*ROW('Sanitation Data'!E149)),NA())</f>
        <v>#N/A</v>
      </c>
      <c r="AE155" s="98" t="e">
        <f ca="true">+IF(AND(ISNUMBER(OFFSET('Sanitation Data'!$E$12,0,10*ROW('Sanitation Data'!E149))),'Data Summary'!CT155="Yes"),OFFSET('Sanitation Data'!$E$12,0,10*ROW('Sanitation Data'!E149)),NA())</f>
        <v>#N/A</v>
      </c>
      <c r="AF155" s="98" t="e">
        <f ca="true">+IF(AND(ISNUMBER(OFFSET('Sanitation Data'!$F$4,0,10*ROW('Sanitation Data'!F149))),'Data Summary'!CU155="Yes"),100-OFFSET('Sanitation Data'!$F$4,0,10*ROW('Sanitation Data'!F149)),NA())</f>
        <v>#N/A</v>
      </c>
      <c r="AG155" s="98" t="e">
        <f ca="true">+IF(AND(ISNUMBER(OFFSET('Sanitation Data'!$F$6,0,10*ROW('Sanitation Data'!F149))),'Data Summary'!CV155="Yes"),OFFSET('Sanitation Data'!$F$6,0,10*ROW('Sanitation Data'!F149)),NA())</f>
        <v>#N/A</v>
      </c>
      <c r="AH155" s="98" t="e">
        <f ca="true">+IF(AND(ISNUMBER(OFFSET('Sanitation Data'!$F$10,0,10*ROW('Sanitation Data'!F149))),'Data Summary'!CW155="Yes"),OFFSET('Sanitation Data'!$F$10,0,10*ROW('Sanitation Data'!F149)),NA())</f>
        <v>#N/A</v>
      </c>
      <c r="AI155" s="98" t="e">
        <f ca="true">+IF(AND(ISNUMBER(OFFSET('Sanitation Data'!$F$11,0,10*ROW('Sanitation Data'!F149))),'Data Summary'!CX155="Yes"),OFFSET('Sanitation Data'!$F$11,0,10*ROW('Sanitation Data'!F149)),NA())</f>
        <v>#N/A</v>
      </c>
      <c r="AJ155" s="98" t="e">
        <f ca="true">+IF(AND(ISNUMBER(OFFSET('Sanitation Data'!$F$12,0,10*ROW('Sanitation Data'!F149))),'Data Summary'!CY155="Yes"),OFFSET('Sanitation Data'!$F$12,0,10*ROW('Sanitation Data'!F149)),NA())</f>
        <v>#N/A</v>
      </c>
      <c r="AK155" s="98" t="e">
        <f ca="true">+IF(AND(ISNUMBER(OFFSET('Sanitation Data'!$G$4,0,10*ROW('Sanitation Data'!G149))),'Data Summary'!CZ155="Yes"),100-OFFSET('Sanitation Data'!$G$4,0,10*ROW('Sanitation Data'!G149)),NA())</f>
        <v>#N/A</v>
      </c>
      <c r="AL155" s="98" t="e">
        <f ca="true">+IF(AND(ISNUMBER(OFFSET('Sanitation Data'!$G$6,0,10*ROW('Sanitation Data'!G149))),'Data Summary'!DA155="Yes"),OFFSET('Sanitation Data'!$G$6,0,10*ROW('Sanitation Data'!G149)),NA())</f>
        <v>#N/A</v>
      </c>
      <c r="AM155" s="98" t="e">
        <f ca="true">+IF(AND(ISNUMBER(OFFSET('Sanitation Data'!$G$10,0,10*ROW('Sanitation Data'!G149))),'Data Summary'!DB155="Yes"),OFFSET('Sanitation Data'!$G$10,0,10*ROW('Sanitation Data'!G149)),NA())</f>
        <v>#N/A</v>
      </c>
      <c r="AN155" s="98" t="e">
        <f ca="true">+IF(AND(ISNUMBER(OFFSET('Sanitation Data'!$G$11,0,10*ROW('Sanitation Data'!G149))),'Data Summary'!DC155="Yes"),OFFSET('Sanitation Data'!$G$11,0,10*ROW('Sanitation Data'!G149)),NA())</f>
        <v>#N/A</v>
      </c>
      <c r="AO155" s="98" t="e">
        <f ca="true">+IF(AND(ISNUMBER(OFFSET('Sanitation Data'!$G$12,0,10*ROW('Sanitation Data'!G149))),'Data Summary'!DD155="Yes"),OFFSET('Sanitation Data'!$G$12,0,10*ROW('Sanitation Data'!G149)),NA())</f>
        <v>#N/A</v>
      </c>
      <c r="AP155" s="98" t="e">
        <f ca="true">+IF(AND(ISNUMBER(OFFSET('Sanitation Data'!$H$4,0,10*ROW('Sanitation Data'!H149))),'Data Summary'!DE155="Yes"),100-OFFSET('Sanitation Data'!$H$4,0,10*ROW('Sanitation Data'!H149)),NA())</f>
        <v>#N/A</v>
      </c>
      <c r="AQ155" s="98" t="e">
        <f ca="true">+IF(AND(ISNUMBER(OFFSET('Sanitation Data'!$H$6,0,10*ROW('Sanitation Data'!H149))),'Data Summary'!DF155="Yes"),OFFSET('Sanitation Data'!$H$6,0,10*ROW('Sanitation Data'!H149)),NA())</f>
        <v>#N/A</v>
      </c>
      <c r="AR155" s="98" t="e">
        <f ca="true">+IF(AND(ISNUMBER(OFFSET('Sanitation Data'!$H$10,0,10*ROW('Sanitation Data'!H149))),'Data Summary'!DG155="Yes"),OFFSET('Sanitation Data'!$H$10,0,10*ROW('Sanitation Data'!H149)),NA())</f>
        <v>#N/A</v>
      </c>
      <c r="AS155" s="98" t="e">
        <f ca="true">+IF(AND(ISNUMBER(OFFSET('Sanitation Data'!$H$11,0,10*ROW('Sanitation Data'!H149))),'Data Summary'!DH155="Yes"),OFFSET('Sanitation Data'!$H$11,0,10*ROW('Sanitation Data'!H149)),NA())</f>
        <v>#N/A</v>
      </c>
      <c r="AT155" s="98" t="e">
        <f ca="true">+IF(AND(ISNUMBER(OFFSET('Sanitation Data'!$H$12,0,10*ROW('Sanitation Data'!H149))),'Data Summary'!DI155="Yes"),OFFSET('Sanitation Data'!$H$12,0,10*ROW('Sanitation Data'!H149)),NA())</f>
        <v>#N/A</v>
      </c>
      <c r="AU155" s="98" t="e">
        <f ca="true">+IF(AND(ISNUMBER(OFFSET('Sanitation Data'!$I$4,0,10*ROW('Sanitation Data'!I149))),'Data Summary'!DJ155="Yes"),100-OFFSET('Sanitation Data'!$I$4,0,10*ROW('Sanitation Data'!I149)),NA())</f>
        <v>#N/A</v>
      </c>
      <c r="AV155" s="98" t="e">
        <f ca="true">+IF(AND(ISNUMBER(OFFSET('Sanitation Data'!$I$6,0,10*ROW('Sanitation Data'!I149))),'Data Summary'!DK155="Yes"),OFFSET('Sanitation Data'!$I$6,0,10*ROW('Sanitation Data'!I149)),NA())</f>
        <v>#N/A</v>
      </c>
      <c r="AW155" s="98" t="e">
        <f ca="true">+IF(AND(ISNUMBER(OFFSET('Sanitation Data'!$I$10,0,10*ROW('Sanitation Data'!I149))),'Data Summary'!DL155="Yes"),OFFSET('Sanitation Data'!$I$10,0,10*ROW('Sanitation Data'!I149)),NA())</f>
        <v>#N/A</v>
      </c>
      <c r="AX155" s="98" t="e">
        <f ca="true">+IF(AND(ISNUMBER(OFFSET('Sanitation Data'!$I$11,0,10*ROW('Sanitation Data'!I149))),'Data Summary'!DM155="Yes"),OFFSET('Sanitation Data'!$I$11,0,10*ROW('Sanitation Data'!I149)),NA())</f>
        <v>#N/A</v>
      </c>
      <c r="AY155" s="98" t="e">
        <f ca="true">+IF(AND(ISNUMBER(OFFSET('Sanitation Data'!$I$12,0,10*ROW('Sanitation Data'!I149))),'Data Summary'!DN155="Yes"),OFFSET('Sanitation Data'!$I$12,0,10*ROW('Sanitation Data'!I149)),NA())</f>
        <v>#N/A</v>
      </c>
      <c r="AZ155" s="99" t="e">
        <f ca="true">+IF(AND(ISNUMBER(OFFSET('Hygiene Data'!$D$5,0,10*ROW('Hygiene Data'!D149))),'Data Summary'!DO155="Yes"),OFFSET('Hygiene Data'!$D$5,0,10*ROW('Hygiene Data'!D149)),NA())</f>
        <v>#N/A</v>
      </c>
      <c r="BA155" s="99" t="e">
        <f ca="true">+IF(AND(ISNUMBER(OFFSET('Hygiene Data'!$D$7,0,10*ROW('Hygiene Data'!D149))),'Data Summary'!DP155="Yes"),OFFSET('Hygiene Data'!$D$7,0,10*ROW('Hygiene Data'!D149)),NA())</f>
        <v>#N/A</v>
      </c>
      <c r="BB155" s="99" t="e">
        <f ca="true">+IF(AND(ISNUMBER(OFFSET('Hygiene Data'!$D$9,0,10*ROW('Hygiene Data'!D149))),'Data Summary'!DQ155="Yes"),OFFSET('Hygiene Data'!$D$9,0,10*ROW('Hygiene Data'!D149)),NA())</f>
        <v>#N/A</v>
      </c>
      <c r="BC155" s="99" t="e">
        <f ca="true">+IF(AND(ISNUMBER(OFFSET('Hygiene Data'!$E$5,0,10*ROW('Hygiene Data'!E149))),'Data Summary'!DR155="Yes"),OFFSET('Hygiene Data'!$E$5,0,10*ROW('Hygiene Data'!E149)),NA())</f>
        <v>#N/A</v>
      </c>
      <c r="BD155" s="99" t="e">
        <f ca="true">+IF(AND(ISNUMBER(OFFSET('Hygiene Data'!$E$7,0,10*ROW('Hygiene Data'!E149))),'Data Summary'!DS155="Yes"),OFFSET('Hygiene Data'!$E$7,0,10*ROW('Hygiene Data'!E149)),NA())</f>
        <v>#N/A</v>
      </c>
      <c r="BE155" s="99" t="e">
        <f ca="true">+IF(AND(ISNUMBER(OFFSET('Hygiene Data'!$E$9,0,10*ROW('Hygiene Data'!E149))),'Data Summary'!DT155="Yes"),OFFSET('Hygiene Data'!$E$9,0,10*ROW('Hygiene Data'!E149)),NA())</f>
        <v>#N/A</v>
      </c>
      <c r="BF155" s="99" t="e">
        <f ca="true">+IF(AND(ISNUMBER(OFFSET('Hygiene Data'!$F$5,0,10*ROW('Hygiene Data'!F149))),'Data Summary'!DU155="Yes"),OFFSET('Hygiene Data'!$F$5,0,10*ROW('Hygiene Data'!F149)),NA())</f>
        <v>#N/A</v>
      </c>
      <c r="BG155" s="99" t="e">
        <f ca="true">+IF(AND(ISNUMBER(OFFSET('Hygiene Data'!$F$7,0,10*ROW('Hygiene Data'!F149))),'Data Summary'!DV155="Yes"),OFFSET('Hygiene Data'!$F$7,0,10*ROW('Hygiene Data'!F149)),NA())</f>
        <v>#N/A</v>
      </c>
      <c r="BH155" s="99" t="e">
        <f ca="true">+IF(AND(ISNUMBER(OFFSET('Hygiene Data'!$F$9,0,10*ROW('Hygiene Data'!F149))),'Data Summary'!DW155="Yes"),OFFSET('Hygiene Data'!$F$9,0,10*ROW('Hygiene Data'!F149)),NA())</f>
        <v>#N/A</v>
      </c>
      <c r="BI155" s="99" t="e">
        <f ca="true">+IF(AND(ISNUMBER(OFFSET('Hygiene Data'!$G$5,0,10*ROW('Hygiene Data'!G149))),'Data Summary'!DX155="Yes"),OFFSET('Hygiene Data'!$G$5,0,10*ROW('Hygiene Data'!G149)),NA())</f>
        <v>#N/A</v>
      </c>
      <c r="BJ155" s="99" t="e">
        <f ca="true">+IF(AND(ISNUMBER(OFFSET('Hygiene Data'!$G$7,0,10*ROW('Hygiene Data'!G149))),'Data Summary'!DY155="Yes"),OFFSET('Hygiene Data'!$G$7,0,10*ROW('Hygiene Data'!G149)),NA())</f>
        <v>#N/A</v>
      </c>
      <c r="BK155" s="99" t="e">
        <f ca="true">+IF(AND(ISNUMBER(OFFSET('Hygiene Data'!$G$9,0,10*ROW('Hygiene Data'!G149))),'Data Summary'!DZ155="Yes"),OFFSET('Hygiene Data'!$G$9,0,10*ROW('Hygiene Data'!G149)),NA())</f>
        <v>#N/A</v>
      </c>
      <c r="BL155" s="99" t="e">
        <f ca="true">+IF(AND(ISNUMBER(OFFSET('Hygiene Data'!$H$5,0,10*ROW('Hygiene Data'!H149))),'Data Summary'!EA155="Yes"),OFFSET('Hygiene Data'!$H$5,0,10*ROW('Hygiene Data'!H149)),NA())</f>
        <v>#N/A</v>
      </c>
      <c r="BM155" s="99" t="e">
        <f ca="true">+IF(AND(ISNUMBER(OFFSET('Hygiene Data'!$H$7,0,10*ROW('Hygiene Data'!H149))),'Data Summary'!EB155="Yes"),OFFSET('Hygiene Data'!$H$7,0,10*ROW('Hygiene Data'!H149)),NA())</f>
        <v>#N/A</v>
      </c>
      <c r="BN155" s="99" t="e">
        <f ca="true">+IF(AND(ISNUMBER(OFFSET('Hygiene Data'!$H$9,0,10*ROW('Hygiene Data'!H149))),'Data Summary'!EC155="Yes"),OFFSET('Hygiene Data'!$H$9,0,10*ROW('Hygiene Data'!H149)),NA())</f>
        <v>#N/A</v>
      </c>
      <c r="BO155" s="99" t="e">
        <f ca="true">+IF(AND(ISNUMBER(OFFSET('Hygiene Data'!$I$5,0,10*ROW('Hygiene Data'!I149))),'Data Summary'!ED155="Yes"),OFFSET('Hygiene Data'!$I$5,0,10*ROW('Hygiene Data'!I149)),NA())</f>
        <v>#N/A</v>
      </c>
      <c r="BP155" s="99" t="e">
        <f ca="true">+IF(AND(ISNUMBER(OFFSET('Hygiene Data'!$I$7,0,10*ROW('Hygiene Data'!I149))),'Data Summary'!EE155="Yes"),OFFSET('Hygiene Data'!$I$7,0,10*ROW('Hygiene Data'!I149)),NA())</f>
        <v>#N/A</v>
      </c>
      <c r="BQ155" s="99" t="e">
        <f ca="true">+IF(AND(ISNUMBER(OFFSET('Hygiene Data'!$I$9,0,10*ROW('Hygiene Data'!I149))),'Data Summary'!EF155="Yes"),OFFSET('Hygiene Data'!$I$9,0,10*ROW('Hygiene Data'!I149)),NA())</f>
        <v>#N/A</v>
      </c>
    </row>
    <row xmlns:x14ac="http://schemas.microsoft.com/office/spreadsheetml/2009/9/ac" r="156" x14ac:dyDescent="0.2">
      <c r="A156" s="363" t="e">
        <f ca="true">+RIGHT('Data Summary'!A156,LEN('Data Summary'!A156)-9)</f>
        <v>#VALUE!</v>
      </c>
      <c r="B156" s="38" t="str">
        <f ca="true">+IF(ISTEXT('Data Summary'!B156),'Data Summary'!B156,"")</f>
        <v/>
      </c>
      <c r="C156" s="361" t="e">
        <f ca="true">+VALUE('Data Summary'!C156)</f>
        <v>#VALUE!</v>
      </c>
      <c r="D156" s="97" t="e">
        <f ca="true">+IF(AND(ISNUMBER(OFFSET('Water Data'!$D$4,0,10*ROW('Water Data'!D150))),'Data Summary'!BS156="Yes"),100-OFFSET('Water Data'!$D$4,0,10*ROW('Water Data'!D150)),NA())</f>
        <v>#N/A</v>
      </c>
      <c r="E156" s="97" t="e">
        <f ca="true">+IF(AND(ISNUMBER(OFFSET('Water Data'!$D$6,0,10*ROW('Water Data'!D150))),'Data Summary'!BT156="Yes"),OFFSET('Water Data'!$D$6,0,10*ROW('Water Data'!D150)),NA())</f>
        <v>#N/A</v>
      </c>
      <c r="F156" s="97" t="e">
        <f ca="true">+IF(AND(ISNUMBER(OFFSET('Water Data'!$D$9,0,10*ROW('Water Data'!D150))),'Data Summary'!BU156="Yes"),OFFSET('Water Data'!$D$9,0,10*ROW('Water Data'!D150)),NA())</f>
        <v>#N/A</v>
      </c>
      <c r="G156" s="97" t="e">
        <f ca="true">+IF(AND(ISNUMBER(OFFSET('Water Data'!$E$4,0,10*ROW('Water Data'!E150))),'Data Summary'!BV156="Yes"),100-OFFSET('Water Data'!$E$4,0,10*ROW('Water Data'!E150)),NA())</f>
        <v>#N/A</v>
      </c>
      <c r="H156" s="97" t="e">
        <f ca="true">+IF(AND(ISNUMBER(OFFSET('Water Data'!$E$6,0,10*ROW('Water Data'!E150))),'Data Summary'!BW156="Yes"),OFFSET('Water Data'!$E$6,0,10*ROW('Water Data'!E150)),NA())</f>
        <v>#N/A</v>
      </c>
      <c r="I156" s="97" t="e">
        <f ca="true">+IF(AND(ISNUMBER(OFFSET('Water Data'!$E$9,0,10*ROW('Water Data'!E150))),'Data Summary'!BX156="Yes"),OFFSET('Water Data'!$E$9,0,10*ROW('Water Data'!E150)),NA())</f>
        <v>#N/A</v>
      </c>
      <c r="J156" s="97" t="e">
        <f ca="true">+IF(AND(ISNUMBER(OFFSET('Water Data'!$F$4,0,10*ROW('Water Data'!F150))),'Data Summary'!BY156="Yes"),100-OFFSET('Water Data'!$F$4,0,10*ROW('Water Data'!F150)),NA())</f>
        <v>#N/A</v>
      </c>
      <c r="K156" s="97" t="e">
        <f ca="true">+IF(AND(ISNUMBER(OFFSET('Water Data'!$F$6,0,10*ROW('Water Data'!F150))),'Data Summary'!BZ156="Yes"),OFFSET('Water Data'!$F$6,0,10*ROW('Water Data'!F150)),NA())</f>
        <v>#N/A</v>
      </c>
      <c r="L156" s="97" t="e">
        <f ca="true">+IF(AND(ISNUMBER(OFFSET('Water Data'!$F$9,0,10*ROW('Water Data'!F150))),'Data Summary'!CA156="Yes"),OFFSET('Water Data'!$F$9,0,10*ROW('Water Data'!F150)),NA())</f>
        <v>#N/A</v>
      </c>
      <c r="M156" s="97" t="e">
        <f ca="true">+IF(AND(ISNUMBER(OFFSET('Water Data'!$G$4,0,10*ROW('Water Data'!G150))),'Data Summary'!CB156="Yes"),100-OFFSET('Water Data'!$G$4,0,10*ROW('Water Data'!G150)),NA())</f>
        <v>#N/A</v>
      </c>
      <c r="N156" s="97" t="e">
        <f ca="true">+IF(AND(ISNUMBER(OFFSET('Water Data'!$G$6,0,10*ROW('Water Data'!G150))),'Data Summary'!CC156="Yes"),OFFSET('Water Data'!$G$6,0,10*ROW('Water Data'!G150)),NA())</f>
        <v>#N/A</v>
      </c>
      <c r="O156" s="97" t="e">
        <f ca="true">+IF(AND(ISNUMBER(OFFSET('Water Data'!$G$9,0,10*ROW('Water Data'!G150))),'Data Summary'!CD156="Yes"),OFFSET('Water Data'!$G$9,0,10*ROW('Water Data'!G150)),NA())</f>
        <v>#N/A</v>
      </c>
      <c r="P156" s="97" t="e">
        <f ca="true">+IF(AND(ISNUMBER(OFFSET('Water Data'!$H$4,0,10*ROW('Water Data'!H150))),'Data Summary'!CE156="Yes"),100-OFFSET('Water Data'!$H$4,0,10*ROW('Water Data'!H150)),NA())</f>
        <v>#N/A</v>
      </c>
      <c r="Q156" s="97" t="e">
        <f ca="true">+IF(AND(ISNUMBER(OFFSET('Water Data'!$H$6,0,10*ROW('Water Data'!H150))),'Data Summary'!CF156="Yes"),OFFSET('Water Data'!$H$6,0,10*ROW('Water Data'!H150)),NA())</f>
        <v>#N/A</v>
      </c>
      <c r="R156" s="97" t="e">
        <f ca="true">+IF(AND(ISNUMBER(OFFSET('Water Data'!$H$9,0,10*ROW('Water Data'!H150))),'Data Summary'!CG156="Yes"),OFFSET('Water Data'!$H$9,0,10*ROW('Water Data'!H150)),NA())</f>
        <v>#N/A</v>
      </c>
      <c r="S156" s="97" t="e">
        <f ca="true">+IF(AND(ISNUMBER(OFFSET('Water Data'!$I$4,0,10*ROW('Water Data'!I150))),'Data Summary'!CH156="Yes"),100-OFFSET('Water Data'!$I$4,0,10*ROW('Water Data'!I150)),NA())</f>
        <v>#N/A</v>
      </c>
      <c r="T156" s="97" t="e">
        <f ca="true">+IF(AND(ISNUMBER(OFFSET('Water Data'!$I$6,0,10*ROW('Water Data'!I150))),'Data Summary'!CI156="Yes"),OFFSET('Water Data'!$I$6,0,10*ROW('Water Data'!I150)),NA())</f>
        <v>#N/A</v>
      </c>
      <c r="U156" s="97" t="e">
        <f ca="true">+IF(AND(ISNUMBER(OFFSET('Water Data'!$I$9,0,10*ROW('Water Data'!I150))),'Data Summary'!CJ156="Yes"),OFFSET('Water Data'!$I$9,0,10*ROW('Water Data'!I150)),NA())</f>
        <v>#N/A</v>
      </c>
      <c r="V156" s="98" t="e">
        <f ca="true">+IF(AND(ISNUMBER(OFFSET('Sanitation Data'!$D$4,0,10*ROW('Sanitation Data'!D150))),'Data Summary'!CK156="Yes"),100-OFFSET('Sanitation Data'!$D$4,0,10*ROW('Sanitation Data'!D150)),NA())</f>
        <v>#N/A</v>
      </c>
      <c r="W156" s="98" t="e">
        <f ca="true">+IF(AND(ISNUMBER(OFFSET('Sanitation Data'!$D$6,0,10*ROW('Sanitation Data'!D150))),'Data Summary'!CL156="Yes"),OFFSET('Sanitation Data'!$D$6,0,10*ROW('Sanitation Data'!D150)),NA())</f>
        <v>#N/A</v>
      </c>
      <c r="X156" s="98" t="e">
        <f ca="true">+IF(AND(ISNUMBER(OFFSET('Sanitation Data'!$D$10,0,10*ROW('Sanitation Data'!D150))),'Data Summary'!CM156="Yes"),OFFSET('Sanitation Data'!$D$10,0,10*ROW('Sanitation Data'!D150)),NA())</f>
        <v>#N/A</v>
      </c>
      <c r="Y156" s="98" t="e">
        <f ca="true">+IF(AND(ISNUMBER(OFFSET('Sanitation Data'!$D$11,0,10*ROW('Sanitation Data'!D150))),'Data Summary'!CN156="Yes"),OFFSET('Sanitation Data'!$D$11,0,10*ROW('Sanitation Data'!D150)),NA())</f>
        <v>#N/A</v>
      </c>
      <c r="Z156" s="98" t="e">
        <f ca="true">+IF(AND(ISNUMBER(OFFSET('Sanitation Data'!$D$12,0,10*ROW('Sanitation Data'!D150))),'Data Summary'!CO156="Yes"),OFFSET('Sanitation Data'!$D$12,0,10*ROW('Sanitation Data'!D150)),NA())</f>
        <v>#N/A</v>
      </c>
      <c r="AA156" s="98" t="e">
        <f ca="true">+IF(AND(ISNUMBER(OFFSET('Sanitation Data'!$E$4,0,10*ROW('Sanitation Data'!E150))),'Data Summary'!CP156="Yes"),100-OFFSET('Sanitation Data'!$E$4,0,10*ROW('Sanitation Data'!E150)),NA())</f>
        <v>#N/A</v>
      </c>
      <c r="AB156" s="98" t="e">
        <f ca="true">+IF(AND(ISNUMBER(OFFSET('Sanitation Data'!$E$6,0,10*ROW('Sanitation Data'!E150))),'Data Summary'!CQ156="Yes"),OFFSET('Sanitation Data'!$E$6,0,10*ROW('Sanitation Data'!E150)),NA())</f>
        <v>#N/A</v>
      </c>
      <c r="AC156" s="98" t="e">
        <f ca="true">+IF(AND(ISNUMBER(OFFSET('Sanitation Data'!$E$10,0,10*ROW('Sanitation Data'!E150))),'Data Summary'!CR156="Yes"),OFFSET('Sanitation Data'!$E$10,0,10*ROW('Sanitation Data'!E150)),NA())</f>
        <v>#N/A</v>
      </c>
      <c r="AD156" s="98" t="e">
        <f ca="true">+IF(AND(ISNUMBER(OFFSET('Sanitation Data'!$E$11,0,10*ROW('Sanitation Data'!E150))),'Data Summary'!CS156="Yes"),OFFSET('Sanitation Data'!$E$11,0,10*ROW('Sanitation Data'!E150)),NA())</f>
        <v>#N/A</v>
      </c>
      <c r="AE156" s="98" t="e">
        <f ca="true">+IF(AND(ISNUMBER(OFFSET('Sanitation Data'!$E$12,0,10*ROW('Sanitation Data'!E150))),'Data Summary'!CT156="Yes"),OFFSET('Sanitation Data'!$E$12,0,10*ROW('Sanitation Data'!E150)),NA())</f>
        <v>#N/A</v>
      </c>
      <c r="AF156" s="98" t="e">
        <f ca="true">+IF(AND(ISNUMBER(OFFSET('Sanitation Data'!$F$4,0,10*ROW('Sanitation Data'!F150))),'Data Summary'!CU156="Yes"),100-OFFSET('Sanitation Data'!$F$4,0,10*ROW('Sanitation Data'!F150)),NA())</f>
        <v>#N/A</v>
      </c>
      <c r="AG156" s="98" t="e">
        <f ca="true">+IF(AND(ISNUMBER(OFFSET('Sanitation Data'!$F$6,0,10*ROW('Sanitation Data'!F150))),'Data Summary'!CV156="Yes"),OFFSET('Sanitation Data'!$F$6,0,10*ROW('Sanitation Data'!F150)),NA())</f>
        <v>#N/A</v>
      </c>
      <c r="AH156" s="98" t="e">
        <f ca="true">+IF(AND(ISNUMBER(OFFSET('Sanitation Data'!$F$10,0,10*ROW('Sanitation Data'!F150))),'Data Summary'!CW156="Yes"),OFFSET('Sanitation Data'!$F$10,0,10*ROW('Sanitation Data'!F150)),NA())</f>
        <v>#N/A</v>
      </c>
      <c r="AI156" s="98" t="e">
        <f ca="true">+IF(AND(ISNUMBER(OFFSET('Sanitation Data'!$F$11,0,10*ROW('Sanitation Data'!F150))),'Data Summary'!CX156="Yes"),OFFSET('Sanitation Data'!$F$11,0,10*ROW('Sanitation Data'!F150)),NA())</f>
        <v>#N/A</v>
      </c>
      <c r="AJ156" s="98" t="e">
        <f ca="true">+IF(AND(ISNUMBER(OFFSET('Sanitation Data'!$F$12,0,10*ROW('Sanitation Data'!F150))),'Data Summary'!CY156="Yes"),OFFSET('Sanitation Data'!$F$12,0,10*ROW('Sanitation Data'!F150)),NA())</f>
        <v>#N/A</v>
      </c>
      <c r="AK156" s="98" t="e">
        <f ca="true">+IF(AND(ISNUMBER(OFFSET('Sanitation Data'!$G$4,0,10*ROW('Sanitation Data'!G150))),'Data Summary'!CZ156="Yes"),100-OFFSET('Sanitation Data'!$G$4,0,10*ROW('Sanitation Data'!G150)),NA())</f>
        <v>#N/A</v>
      </c>
      <c r="AL156" s="98" t="e">
        <f ca="true">+IF(AND(ISNUMBER(OFFSET('Sanitation Data'!$G$6,0,10*ROW('Sanitation Data'!G150))),'Data Summary'!DA156="Yes"),OFFSET('Sanitation Data'!$G$6,0,10*ROW('Sanitation Data'!G150)),NA())</f>
        <v>#N/A</v>
      </c>
      <c r="AM156" s="98" t="e">
        <f ca="true">+IF(AND(ISNUMBER(OFFSET('Sanitation Data'!$G$10,0,10*ROW('Sanitation Data'!G150))),'Data Summary'!DB156="Yes"),OFFSET('Sanitation Data'!$G$10,0,10*ROW('Sanitation Data'!G150)),NA())</f>
        <v>#N/A</v>
      </c>
      <c r="AN156" s="98" t="e">
        <f ca="true">+IF(AND(ISNUMBER(OFFSET('Sanitation Data'!$G$11,0,10*ROW('Sanitation Data'!G150))),'Data Summary'!DC156="Yes"),OFFSET('Sanitation Data'!$G$11,0,10*ROW('Sanitation Data'!G150)),NA())</f>
        <v>#N/A</v>
      </c>
      <c r="AO156" s="98" t="e">
        <f ca="true">+IF(AND(ISNUMBER(OFFSET('Sanitation Data'!$G$12,0,10*ROW('Sanitation Data'!G150))),'Data Summary'!DD156="Yes"),OFFSET('Sanitation Data'!$G$12,0,10*ROW('Sanitation Data'!G150)),NA())</f>
        <v>#N/A</v>
      </c>
      <c r="AP156" s="98" t="e">
        <f ca="true">+IF(AND(ISNUMBER(OFFSET('Sanitation Data'!$H$4,0,10*ROW('Sanitation Data'!H150))),'Data Summary'!DE156="Yes"),100-OFFSET('Sanitation Data'!$H$4,0,10*ROW('Sanitation Data'!H150)),NA())</f>
        <v>#N/A</v>
      </c>
      <c r="AQ156" s="98" t="e">
        <f ca="true">+IF(AND(ISNUMBER(OFFSET('Sanitation Data'!$H$6,0,10*ROW('Sanitation Data'!H150))),'Data Summary'!DF156="Yes"),OFFSET('Sanitation Data'!$H$6,0,10*ROW('Sanitation Data'!H150)),NA())</f>
        <v>#N/A</v>
      </c>
      <c r="AR156" s="98" t="e">
        <f ca="true">+IF(AND(ISNUMBER(OFFSET('Sanitation Data'!$H$10,0,10*ROW('Sanitation Data'!H150))),'Data Summary'!DG156="Yes"),OFFSET('Sanitation Data'!$H$10,0,10*ROW('Sanitation Data'!H150)),NA())</f>
        <v>#N/A</v>
      </c>
      <c r="AS156" s="98" t="e">
        <f ca="true">+IF(AND(ISNUMBER(OFFSET('Sanitation Data'!$H$11,0,10*ROW('Sanitation Data'!H150))),'Data Summary'!DH156="Yes"),OFFSET('Sanitation Data'!$H$11,0,10*ROW('Sanitation Data'!H150)),NA())</f>
        <v>#N/A</v>
      </c>
      <c r="AT156" s="98" t="e">
        <f ca="true">+IF(AND(ISNUMBER(OFFSET('Sanitation Data'!$H$12,0,10*ROW('Sanitation Data'!H150))),'Data Summary'!DI156="Yes"),OFFSET('Sanitation Data'!$H$12,0,10*ROW('Sanitation Data'!H150)),NA())</f>
        <v>#N/A</v>
      </c>
      <c r="AU156" s="98" t="e">
        <f ca="true">+IF(AND(ISNUMBER(OFFSET('Sanitation Data'!$I$4,0,10*ROW('Sanitation Data'!I150))),'Data Summary'!DJ156="Yes"),100-OFFSET('Sanitation Data'!$I$4,0,10*ROW('Sanitation Data'!I150)),NA())</f>
        <v>#N/A</v>
      </c>
      <c r="AV156" s="98" t="e">
        <f ca="true">+IF(AND(ISNUMBER(OFFSET('Sanitation Data'!$I$6,0,10*ROW('Sanitation Data'!I150))),'Data Summary'!DK156="Yes"),OFFSET('Sanitation Data'!$I$6,0,10*ROW('Sanitation Data'!I150)),NA())</f>
        <v>#N/A</v>
      </c>
      <c r="AW156" s="98" t="e">
        <f ca="true">+IF(AND(ISNUMBER(OFFSET('Sanitation Data'!$I$10,0,10*ROW('Sanitation Data'!I150))),'Data Summary'!DL156="Yes"),OFFSET('Sanitation Data'!$I$10,0,10*ROW('Sanitation Data'!I150)),NA())</f>
        <v>#N/A</v>
      </c>
      <c r="AX156" s="98" t="e">
        <f ca="true">+IF(AND(ISNUMBER(OFFSET('Sanitation Data'!$I$11,0,10*ROW('Sanitation Data'!I150))),'Data Summary'!DM156="Yes"),OFFSET('Sanitation Data'!$I$11,0,10*ROW('Sanitation Data'!I150)),NA())</f>
        <v>#N/A</v>
      </c>
      <c r="AY156" s="98" t="e">
        <f ca="true">+IF(AND(ISNUMBER(OFFSET('Sanitation Data'!$I$12,0,10*ROW('Sanitation Data'!I150))),'Data Summary'!DN156="Yes"),OFFSET('Sanitation Data'!$I$12,0,10*ROW('Sanitation Data'!I150)),NA())</f>
        <v>#N/A</v>
      </c>
      <c r="AZ156" s="99" t="e">
        <f ca="true">+IF(AND(ISNUMBER(OFFSET('Hygiene Data'!$D$5,0,10*ROW('Hygiene Data'!D150))),'Data Summary'!DO156="Yes"),OFFSET('Hygiene Data'!$D$5,0,10*ROW('Hygiene Data'!D150)),NA())</f>
        <v>#N/A</v>
      </c>
      <c r="BA156" s="99" t="e">
        <f ca="true">+IF(AND(ISNUMBER(OFFSET('Hygiene Data'!$D$7,0,10*ROW('Hygiene Data'!D150))),'Data Summary'!DP156="Yes"),OFFSET('Hygiene Data'!$D$7,0,10*ROW('Hygiene Data'!D150)),NA())</f>
        <v>#N/A</v>
      </c>
      <c r="BB156" s="99" t="e">
        <f ca="true">+IF(AND(ISNUMBER(OFFSET('Hygiene Data'!$D$9,0,10*ROW('Hygiene Data'!D150))),'Data Summary'!DQ156="Yes"),OFFSET('Hygiene Data'!$D$9,0,10*ROW('Hygiene Data'!D150)),NA())</f>
        <v>#N/A</v>
      </c>
      <c r="BC156" s="99" t="e">
        <f ca="true">+IF(AND(ISNUMBER(OFFSET('Hygiene Data'!$E$5,0,10*ROW('Hygiene Data'!E150))),'Data Summary'!DR156="Yes"),OFFSET('Hygiene Data'!$E$5,0,10*ROW('Hygiene Data'!E150)),NA())</f>
        <v>#N/A</v>
      </c>
      <c r="BD156" s="99" t="e">
        <f ca="true">+IF(AND(ISNUMBER(OFFSET('Hygiene Data'!$E$7,0,10*ROW('Hygiene Data'!E150))),'Data Summary'!DS156="Yes"),OFFSET('Hygiene Data'!$E$7,0,10*ROW('Hygiene Data'!E150)),NA())</f>
        <v>#N/A</v>
      </c>
      <c r="BE156" s="99" t="e">
        <f ca="true">+IF(AND(ISNUMBER(OFFSET('Hygiene Data'!$E$9,0,10*ROW('Hygiene Data'!E150))),'Data Summary'!DT156="Yes"),OFFSET('Hygiene Data'!$E$9,0,10*ROW('Hygiene Data'!E150)),NA())</f>
        <v>#N/A</v>
      </c>
      <c r="BF156" s="99" t="e">
        <f ca="true">+IF(AND(ISNUMBER(OFFSET('Hygiene Data'!$F$5,0,10*ROW('Hygiene Data'!F150))),'Data Summary'!DU156="Yes"),OFFSET('Hygiene Data'!$F$5,0,10*ROW('Hygiene Data'!F150)),NA())</f>
        <v>#N/A</v>
      </c>
      <c r="BG156" s="99" t="e">
        <f ca="true">+IF(AND(ISNUMBER(OFFSET('Hygiene Data'!$F$7,0,10*ROW('Hygiene Data'!F150))),'Data Summary'!DV156="Yes"),OFFSET('Hygiene Data'!$F$7,0,10*ROW('Hygiene Data'!F150)),NA())</f>
        <v>#N/A</v>
      </c>
      <c r="BH156" s="99" t="e">
        <f ca="true">+IF(AND(ISNUMBER(OFFSET('Hygiene Data'!$F$9,0,10*ROW('Hygiene Data'!F150))),'Data Summary'!DW156="Yes"),OFFSET('Hygiene Data'!$F$9,0,10*ROW('Hygiene Data'!F150)),NA())</f>
        <v>#N/A</v>
      </c>
      <c r="BI156" s="99" t="e">
        <f ca="true">+IF(AND(ISNUMBER(OFFSET('Hygiene Data'!$G$5,0,10*ROW('Hygiene Data'!G150))),'Data Summary'!DX156="Yes"),OFFSET('Hygiene Data'!$G$5,0,10*ROW('Hygiene Data'!G150)),NA())</f>
        <v>#N/A</v>
      </c>
      <c r="BJ156" s="99" t="e">
        <f ca="true">+IF(AND(ISNUMBER(OFFSET('Hygiene Data'!$G$7,0,10*ROW('Hygiene Data'!G150))),'Data Summary'!DY156="Yes"),OFFSET('Hygiene Data'!$G$7,0,10*ROW('Hygiene Data'!G150)),NA())</f>
        <v>#N/A</v>
      </c>
      <c r="BK156" s="99" t="e">
        <f ca="true">+IF(AND(ISNUMBER(OFFSET('Hygiene Data'!$G$9,0,10*ROW('Hygiene Data'!G150))),'Data Summary'!DZ156="Yes"),OFFSET('Hygiene Data'!$G$9,0,10*ROW('Hygiene Data'!G150)),NA())</f>
        <v>#N/A</v>
      </c>
      <c r="BL156" s="99" t="e">
        <f ca="true">+IF(AND(ISNUMBER(OFFSET('Hygiene Data'!$H$5,0,10*ROW('Hygiene Data'!H150))),'Data Summary'!EA156="Yes"),OFFSET('Hygiene Data'!$H$5,0,10*ROW('Hygiene Data'!H150)),NA())</f>
        <v>#N/A</v>
      </c>
      <c r="BM156" s="99" t="e">
        <f ca="true">+IF(AND(ISNUMBER(OFFSET('Hygiene Data'!$H$7,0,10*ROW('Hygiene Data'!H150))),'Data Summary'!EB156="Yes"),OFFSET('Hygiene Data'!$H$7,0,10*ROW('Hygiene Data'!H150)),NA())</f>
        <v>#N/A</v>
      </c>
      <c r="BN156" s="99" t="e">
        <f ca="true">+IF(AND(ISNUMBER(OFFSET('Hygiene Data'!$H$9,0,10*ROW('Hygiene Data'!H150))),'Data Summary'!EC156="Yes"),OFFSET('Hygiene Data'!$H$9,0,10*ROW('Hygiene Data'!H150)),NA())</f>
        <v>#N/A</v>
      </c>
      <c r="BO156" s="99" t="e">
        <f ca="true">+IF(AND(ISNUMBER(OFFSET('Hygiene Data'!$I$5,0,10*ROW('Hygiene Data'!I150))),'Data Summary'!ED156="Yes"),OFFSET('Hygiene Data'!$I$5,0,10*ROW('Hygiene Data'!I150)),NA())</f>
        <v>#N/A</v>
      </c>
      <c r="BP156" s="99" t="e">
        <f ca="true">+IF(AND(ISNUMBER(OFFSET('Hygiene Data'!$I$7,0,10*ROW('Hygiene Data'!I150))),'Data Summary'!EE156="Yes"),OFFSET('Hygiene Data'!$I$7,0,10*ROW('Hygiene Data'!I150)),NA())</f>
        <v>#N/A</v>
      </c>
      <c r="BQ156" s="99" t="e">
        <f ca="true">+IF(AND(ISNUMBER(OFFSET('Hygiene Data'!$I$9,0,10*ROW('Hygiene Data'!I150))),'Data Summary'!EF156="Yes"),OFFSET('Hygiene Data'!$I$9,0,10*ROW('Hygiene Data'!I150)),NA())</f>
        <v>#N/A</v>
      </c>
    </row>
    <row xmlns:x14ac="http://schemas.microsoft.com/office/spreadsheetml/2009/9/ac" r="157" x14ac:dyDescent="0.2">
      <c r="A157" s="363" t="e">
        <f ca="true">+RIGHT('Data Summary'!A157,LEN('Data Summary'!A157)-9)</f>
        <v>#VALUE!</v>
      </c>
      <c r="B157" s="38" t="str">
        <f ca="true">+IF(ISTEXT('Data Summary'!B157),'Data Summary'!B157,"")</f>
        <v/>
      </c>
      <c r="C157" s="361" t="e">
        <f ca="true">+VALUE('Data Summary'!C157)</f>
        <v>#VALUE!</v>
      </c>
      <c r="D157" s="97" t="e">
        <f ca="true">+IF(AND(ISNUMBER(OFFSET('Water Data'!$D$4,0,10*ROW('Water Data'!D151))),'Data Summary'!BS157="Yes"),100-OFFSET('Water Data'!$D$4,0,10*ROW('Water Data'!D151)),NA())</f>
        <v>#N/A</v>
      </c>
      <c r="E157" s="97" t="e">
        <f ca="true">+IF(AND(ISNUMBER(OFFSET('Water Data'!$D$6,0,10*ROW('Water Data'!D151))),'Data Summary'!BT157="Yes"),OFFSET('Water Data'!$D$6,0,10*ROW('Water Data'!D151)),NA())</f>
        <v>#N/A</v>
      </c>
      <c r="F157" s="97" t="e">
        <f ca="true">+IF(AND(ISNUMBER(OFFSET('Water Data'!$D$9,0,10*ROW('Water Data'!D151))),'Data Summary'!BU157="Yes"),OFFSET('Water Data'!$D$9,0,10*ROW('Water Data'!D151)),NA())</f>
        <v>#N/A</v>
      </c>
      <c r="G157" s="97" t="e">
        <f ca="true">+IF(AND(ISNUMBER(OFFSET('Water Data'!$E$4,0,10*ROW('Water Data'!E151))),'Data Summary'!BV157="Yes"),100-OFFSET('Water Data'!$E$4,0,10*ROW('Water Data'!E151)),NA())</f>
        <v>#N/A</v>
      </c>
      <c r="H157" s="97" t="e">
        <f ca="true">+IF(AND(ISNUMBER(OFFSET('Water Data'!$E$6,0,10*ROW('Water Data'!E151))),'Data Summary'!BW157="Yes"),OFFSET('Water Data'!$E$6,0,10*ROW('Water Data'!E151)),NA())</f>
        <v>#N/A</v>
      </c>
      <c r="I157" s="97" t="e">
        <f ca="true">+IF(AND(ISNUMBER(OFFSET('Water Data'!$E$9,0,10*ROW('Water Data'!E151))),'Data Summary'!BX157="Yes"),OFFSET('Water Data'!$E$9,0,10*ROW('Water Data'!E151)),NA())</f>
        <v>#N/A</v>
      </c>
      <c r="J157" s="97" t="e">
        <f ca="true">+IF(AND(ISNUMBER(OFFSET('Water Data'!$F$4,0,10*ROW('Water Data'!F151))),'Data Summary'!BY157="Yes"),100-OFFSET('Water Data'!$F$4,0,10*ROW('Water Data'!F151)),NA())</f>
        <v>#N/A</v>
      </c>
      <c r="K157" s="97" t="e">
        <f ca="true">+IF(AND(ISNUMBER(OFFSET('Water Data'!$F$6,0,10*ROW('Water Data'!F151))),'Data Summary'!BZ157="Yes"),OFFSET('Water Data'!$F$6,0,10*ROW('Water Data'!F151)),NA())</f>
        <v>#N/A</v>
      </c>
      <c r="L157" s="97" t="e">
        <f ca="true">+IF(AND(ISNUMBER(OFFSET('Water Data'!$F$9,0,10*ROW('Water Data'!F151))),'Data Summary'!CA157="Yes"),OFFSET('Water Data'!$F$9,0,10*ROW('Water Data'!F151)),NA())</f>
        <v>#N/A</v>
      </c>
      <c r="M157" s="97" t="e">
        <f ca="true">+IF(AND(ISNUMBER(OFFSET('Water Data'!$G$4,0,10*ROW('Water Data'!G151))),'Data Summary'!CB157="Yes"),100-OFFSET('Water Data'!$G$4,0,10*ROW('Water Data'!G151)),NA())</f>
        <v>#N/A</v>
      </c>
      <c r="N157" s="97" t="e">
        <f ca="true">+IF(AND(ISNUMBER(OFFSET('Water Data'!$G$6,0,10*ROW('Water Data'!G151))),'Data Summary'!CC157="Yes"),OFFSET('Water Data'!$G$6,0,10*ROW('Water Data'!G151)),NA())</f>
        <v>#N/A</v>
      </c>
      <c r="O157" s="97" t="e">
        <f ca="true">+IF(AND(ISNUMBER(OFFSET('Water Data'!$G$9,0,10*ROW('Water Data'!G151))),'Data Summary'!CD157="Yes"),OFFSET('Water Data'!$G$9,0,10*ROW('Water Data'!G151)),NA())</f>
        <v>#N/A</v>
      </c>
      <c r="P157" s="97" t="e">
        <f ca="true">+IF(AND(ISNUMBER(OFFSET('Water Data'!$H$4,0,10*ROW('Water Data'!H151))),'Data Summary'!CE157="Yes"),100-OFFSET('Water Data'!$H$4,0,10*ROW('Water Data'!H151)),NA())</f>
        <v>#N/A</v>
      </c>
      <c r="Q157" s="97" t="e">
        <f ca="true">+IF(AND(ISNUMBER(OFFSET('Water Data'!$H$6,0,10*ROW('Water Data'!H151))),'Data Summary'!CF157="Yes"),OFFSET('Water Data'!$H$6,0,10*ROW('Water Data'!H151)),NA())</f>
        <v>#N/A</v>
      </c>
      <c r="R157" s="97" t="e">
        <f ca="true">+IF(AND(ISNUMBER(OFFSET('Water Data'!$H$9,0,10*ROW('Water Data'!H151))),'Data Summary'!CG157="Yes"),OFFSET('Water Data'!$H$9,0,10*ROW('Water Data'!H151)),NA())</f>
        <v>#N/A</v>
      </c>
      <c r="S157" s="97" t="e">
        <f ca="true">+IF(AND(ISNUMBER(OFFSET('Water Data'!$I$4,0,10*ROW('Water Data'!I151))),'Data Summary'!CH157="Yes"),100-OFFSET('Water Data'!$I$4,0,10*ROW('Water Data'!I151)),NA())</f>
        <v>#N/A</v>
      </c>
      <c r="T157" s="97" t="e">
        <f ca="true">+IF(AND(ISNUMBER(OFFSET('Water Data'!$I$6,0,10*ROW('Water Data'!I151))),'Data Summary'!CI157="Yes"),OFFSET('Water Data'!$I$6,0,10*ROW('Water Data'!I151)),NA())</f>
        <v>#N/A</v>
      </c>
      <c r="U157" s="97" t="e">
        <f ca="true">+IF(AND(ISNUMBER(OFFSET('Water Data'!$I$9,0,10*ROW('Water Data'!I151))),'Data Summary'!CJ157="Yes"),OFFSET('Water Data'!$I$9,0,10*ROW('Water Data'!I151)),NA())</f>
        <v>#N/A</v>
      </c>
      <c r="V157" s="98" t="e">
        <f ca="true">+IF(AND(ISNUMBER(OFFSET('Sanitation Data'!$D$4,0,10*ROW('Sanitation Data'!D151))),'Data Summary'!CK157="Yes"),100-OFFSET('Sanitation Data'!$D$4,0,10*ROW('Sanitation Data'!D151)),NA())</f>
        <v>#N/A</v>
      </c>
      <c r="W157" s="98" t="e">
        <f ca="true">+IF(AND(ISNUMBER(OFFSET('Sanitation Data'!$D$6,0,10*ROW('Sanitation Data'!D151))),'Data Summary'!CL157="Yes"),OFFSET('Sanitation Data'!$D$6,0,10*ROW('Sanitation Data'!D151)),NA())</f>
        <v>#N/A</v>
      </c>
      <c r="X157" s="98" t="e">
        <f ca="true">+IF(AND(ISNUMBER(OFFSET('Sanitation Data'!$D$10,0,10*ROW('Sanitation Data'!D151))),'Data Summary'!CM157="Yes"),OFFSET('Sanitation Data'!$D$10,0,10*ROW('Sanitation Data'!D151)),NA())</f>
        <v>#N/A</v>
      </c>
      <c r="Y157" s="98" t="e">
        <f ca="true">+IF(AND(ISNUMBER(OFFSET('Sanitation Data'!$D$11,0,10*ROW('Sanitation Data'!D151))),'Data Summary'!CN157="Yes"),OFFSET('Sanitation Data'!$D$11,0,10*ROW('Sanitation Data'!D151)),NA())</f>
        <v>#N/A</v>
      </c>
      <c r="Z157" s="98" t="e">
        <f ca="true">+IF(AND(ISNUMBER(OFFSET('Sanitation Data'!$D$12,0,10*ROW('Sanitation Data'!D151))),'Data Summary'!CO157="Yes"),OFFSET('Sanitation Data'!$D$12,0,10*ROW('Sanitation Data'!D151)),NA())</f>
        <v>#N/A</v>
      </c>
      <c r="AA157" s="98" t="e">
        <f ca="true">+IF(AND(ISNUMBER(OFFSET('Sanitation Data'!$E$4,0,10*ROW('Sanitation Data'!E151))),'Data Summary'!CP157="Yes"),100-OFFSET('Sanitation Data'!$E$4,0,10*ROW('Sanitation Data'!E151)),NA())</f>
        <v>#N/A</v>
      </c>
      <c r="AB157" s="98" t="e">
        <f ca="true">+IF(AND(ISNUMBER(OFFSET('Sanitation Data'!$E$6,0,10*ROW('Sanitation Data'!E151))),'Data Summary'!CQ157="Yes"),OFFSET('Sanitation Data'!$E$6,0,10*ROW('Sanitation Data'!E151)),NA())</f>
        <v>#N/A</v>
      </c>
      <c r="AC157" s="98" t="e">
        <f ca="true">+IF(AND(ISNUMBER(OFFSET('Sanitation Data'!$E$10,0,10*ROW('Sanitation Data'!E151))),'Data Summary'!CR157="Yes"),OFFSET('Sanitation Data'!$E$10,0,10*ROW('Sanitation Data'!E151)),NA())</f>
        <v>#N/A</v>
      </c>
      <c r="AD157" s="98" t="e">
        <f ca="true">+IF(AND(ISNUMBER(OFFSET('Sanitation Data'!$E$11,0,10*ROW('Sanitation Data'!E151))),'Data Summary'!CS157="Yes"),OFFSET('Sanitation Data'!$E$11,0,10*ROW('Sanitation Data'!E151)),NA())</f>
        <v>#N/A</v>
      </c>
      <c r="AE157" s="98" t="e">
        <f ca="true">+IF(AND(ISNUMBER(OFFSET('Sanitation Data'!$E$12,0,10*ROW('Sanitation Data'!E151))),'Data Summary'!CT157="Yes"),OFFSET('Sanitation Data'!$E$12,0,10*ROW('Sanitation Data'!E151)),NA())</f>
        <v>#N/A</v>
      </c>
      <c r="AF157" s="98" t="e">
        <f ca="true">+IF(AND(ISNUMBER(OFFSET('Sanitation Data'!$F$4,0,10*ROW('Sanitation Data'!F151))),'Data Summary'!CU157="Yes"),100-OFFSET('Sanitation Data'!$F$4,0,10*ROW('Sanitation Data'!F151)),NA())</f>
        <v>#N/A</v>
      </c>
      <c r="AG157" s="98" t="e">
        <f ca="true">+IF(AND(ISNUMBER(OFFSET('Sanitation Data'!$F$6,0,10*ROW('Sanitation Data'!F151))),'Data Summary'!CV157="Yes"),OFFSET('Sanitation Data'!$F$6,0,10*ROW('Sanitation Data'!F151)),NA())</f>
        <v>#N/A</v>
      </c>
      <c r="AH157" s="98" t="e">
        <f ca="true">+IF(AND(ISNUMBER(OFFSET('Sanitation Data'!$F$10,0,10*ROW('Sanitation Data'!F151))),'Data Summary'!CW157="Yes"),OFFSET('Sanitation Data'!$F$10,0,10*ROW('Sanitation Data'!F151)),NA())</f>
        <v>#N/A</v>
      </c>
      <c r="AI157" s="98" t="e">
        <f ca="true">+IF(AND(ISNUMBER(OFFSET('Sanitation Data'!$F$11,0,10*ROW('Sanitation Data'!F151))),'Data Summary'!CX157="Yes"),OFFSET('Sanitation Data'!$F$11,0,10*ROW('Sanitation Data'!F151)),NA())</f>
        <v>#N/A</v>
      </c>
      <c r="AJ157" s="98" t="e">
        <f ca="true">+IF(AND(ISNUMBER(OFFSET('Sanitation Data'!$F$12,0,10*ROW('Sanitation Data'!F151))),'Data Summary'!CY157="Yes"),OFFSET('Sanitation Data'!$F$12,0,10*ROW('Sanitation Data'!F151)),NA())</f>
        <v>#N/A</v>
      </c>
      <c r="AK157" s="98" t="e">
        <f ca="true">+IF(AND(ISNUMBER(OFFSET('Sanitation Data'!$G$4,0,10*ROW('Sanitation Data'!G151))),'Data Summary'!CZ157="Yes"),100-OFFSET('Sanitation Data'!$G$4,0,10*ROW('Sanitation Data'!G151)),NA())</f>
        <v>#N/A</v>
      </c>
      <c r="AL157" s="98" t="e">
        <f ca="true">+IF(AND(ISNUMBER(OFFSET('Sanitation Data'!$G$6,0,10*ROW('Sanitation Data'!G151))),'Data Summary'!DA157="Yes"),OFFSET('Sanitation Data'!$G$6,0,10*ROW('Sanitation Data'!G151)),NA())</f>
        <v>#N/A</v>
      </c>
      <c r="AM157" s="98" t="e">
        <f ca="true">+IF(AND(ISNUMBER(OFFSET('Sanitation Data'!$G$10,0,10*ROW('Sanitation Data'!G151))),'Data Summary'!DB157="Yes"),OFFSET('Sanitation Data'!$G$10,0,10*ROW('Sanitation Data'!G151)),NA())</f>
        <v>#N/A</v>
      </c>
      <c r="AN157" s="98" t="e">
        <f ca="true">+IF(AND(ISNUMBER(OFFSET('Sanitation Data'!$G$11,0,10*ROW('Sanitation Data'!G151))),'Data Summary'!DC157="Yes"),OFFSET('Sanitation Data'!$G$11,0,10*ROW('Sanitation Data'!G151)),NA())</f>
        <v>#N/A</v>
      </c>
      <c r="AO157" s="98" t="e">
        <f ca="true">+IF(AND(ISNUMBER(OFFSET('Sanitation Data'!$G$12,0,10*ROW('Sanitation Data'!G151))),'Data Summary'!DD157="Yes"),OFFSET('Sanitation Data'!$G$12,0,10*ROW('Sanitation Data'!G151)),NA())</f>
        <v>#N/A</v>
      </c>
      <c r="AP157" s="98" t="e">
        <f ca="true">+IF(AND(ISNUMBER(OFFSET('Sanitation Data'!$H$4,0,10*ROW('Sanitation Data'!H151))),'Data Summary'!DE157="Yes"),100-OFFSET('Sanitation Data'!$H$4,0,10*ROW('Sanitation Data'!H151)),NA())</f>
        <v>#N/A</v>
      </c>
      <c r="AQ157" s="98" t="e">
        <f ca="true">+IF(AND(ISNUMBER(OFFSET('Sanitation Data'!$H$6,0,10*ROW('Sanitation Data'!H151))),'Data Summary'!DF157="Yes"),OFFSET('Sanitation Data'!$H$6,0,10*ROW('Sanitation Data'!H151)),NA())</f>
        <v>#N/A</v>
      </c>
      <c r="AR157" s="98" t="e">
        <f ca="true">+IF(AND(ISNUMBER(OFFSET('Sanitation Data'!$H$10,0,10*ROW('Sanitation Data'!H151))),'Data Summary'!DG157="Yes"),OFFSET('Sanitation Data'!$H$10,0,10*ROW('Sanitation Data'!H151)),NA())</f>
        <v>#N/A</v>
      </c>
      <c r="AS157" s="98" t="e">
        <f ca="true">+IF(AND(ISNUMBER(OFFSET('Sanitation Data'!$H$11,0,10*ROW('Sanitation Data'!H151))),'Data Summary'!DH157="Yes"),OFFSET('Sanitation Data'!$H$11,0,10*ROW('Sanitation Data'!H151)),NA())</f>
        <v>#N/A</v>
      </c>
      <c r="AT157" s="98" t="e">
        <f ca="true">+IF(AND(ISNUMBER(OFFSET('Sanitation Data'!$H$12,0,10*ROW('Sanitation Data'!H151))),'Data Summary'!DI157="Yes"),OFFSET('Sanitation Data'!$H$12,0,10*ROW('Sanitation Data'!H151)),NA())</f>
        <v>#N/A</v>
      </c>
      <c r="AU157" s="98" t="e">
        <f ca="true">+IF(AND(ISNUMBER(OFFSET('Sanitation Data'!$I$4,0,10*ROW('Sanitation Data'!I151))),'Data Summary'!DJ157="Yes"),100-OFFSET('Sanitation Data'!$I$4,0,10*ROW('Sanitation Data'!I151)),NA())</f>
        <v>#N/A</v>
      </c>
      <c r="AV157" s="98" t="e">
        <f ca="true">+IF(AND(ISNUMBER(OFFSET('Sanitation Data'!$I$6,0,10*ROW('Sanitation Data'!I151))),'Data Summary'!DK157="Yes"),OFFSET('Sanitation Data'!$I$6,0,10*ROW('Sanitation Data'!I151)),NA())</f>
        <v>#N/A</v>
      </c>
      <c r="AW157" s="98" t="e">
        <f ca="true">+IF(AND(ISNUMBER(OFFSET('Sanitation Data'!$I$10,0,10*ROW('Sanitation Data'!I151))),'Data Summary'!DL157="Yes"),OFFSET('Sanitation Data'!$I$10,0,10*ROW('Sanitation Data'!I151)),NA())</f>
        <v>#N/A</v>
      </c>
      <c r="AX157" s="98" t="e">
        <f ca="true">+IF(AND(ISNUMBER(OFFSET('Sanitation Data'!$I$11,0,10*ROW('Sanitation Data'!I151))),'Data Summary'!DM157="Yes"),OFFSET('Sanitation Data'!$I$11,0,10*ROW('Sanitation Data'!I151)),NA())</f>
        <v>#N/A</v>
      </c>
      <c r="AY157" s="98" t="e">
        <f ca="true">+IF(AND(ISNUMBER(OFFSET('Sanitation Data'!$I$12,0,10*ROW('Sanitation Data'!I151))),'Data Summary'!DN157="Yes"),OFFSET('Sanitation Data'!$I$12,0,10*ROW('Sanitation Data'!I151)),NA())</f>
        <v>#N/A</v>
      </c>
      <c r="AZ157" s="99" t="e">
        <f ca="true">+IF(AND(ISNUMBER(OFFSET('Hygiene Data'!$D$5,0,10*ROW('Hygiene Data'!D151))),'Data Summary'!DO157="Yes"),OFFSET('Hygiene Data'!$D$5,0,10*ROW('Hygiene Data'!D151)),NA())</f>
        <v>#N/A</v>
      </c>
      <c r="BA157" s="99" t="e">
        <f ca="true">+IF(AND(ISNUMBER(OFFSET('Hygiene Data'!$D$7,0,10*ROW('Hygiene Data'!D151))),'Data Summary'!DP157="Yes"),OFFSET('Hygiene Data'!$D$7,0,10*ROW('Hygiene Data'!D151)),NA())</f>
        <v>#N/A</v>
      </c>
      <c r="BB157" s="99" t="e">
        <f ca="true">+IF(AND(ISNUMBER(OFFSET('Hygiene Data'!$D$9,0,10*ROW('Hygiene Data'!D151))),'Data Summary'!DQ157="Yes"),OFFSET('Hygiene Data'!$D$9,0,10*ROW('Hygiene Data'!D151)),NA())</f>
        <v>#N/A</v>
      </c>
      <c r="BC157" s="99" t="e">
        <f ca="true">+IF(AND(ISNUMBER(OFFSET('Hygiene Data'!$E$5,0,10*ROW('Hygiene Data'!E151))),'Data Summary'!DR157="Yes"),OFFSET('Hygiene Data'!$E$5,0,10*ROW('Hygiene Data'!E151)),NA())</f>
        <v>#N/A</v>
      </c>
      <c r="BD157" s="99" t="e">
        <f ca="true">+IF(AND(ISNUMBER(OFFSET('Hygiene Data'!$E$7,0,10*ROW('Hygiene Data'!E151))),'Data Summary'!DS157="Yes"),OFFSET('Hygiene Data'!$E$7,0,10*ROW('Hygiene Data'!E151)),NA())</f>
        <v>#N/A</v>
      </c>
      <c r="BE157" s="99" t="e">
        <f ca="true">+IF(AND(ISNUMBER(OFFSET('Hygiene Data'!$E$9,0,10*ROW('Hygiene Data'!E151))),'Data Summary'!DT157="Yes"),OFFSET('Hygiene Data'!$E$9,0,10*ROW('Hygiene Data'!E151)),NA())</f>
        <v>#N/A</v>
      </c>
      <c r="BF157" s="99" t="e">
        <f ca="true">+IF(AND(ISNUMBER(OFFSET('Hygiene Data'!$F$5,0,10*ROW('Hygiene Data'!F151))),'Data Summary'!DU157="Yes"),OFFSET('Hygiene Data'!$F$5,0,10*ROW('Hygiene Data'!F151)),NA())</f>
        <v>#N/A</v>
      </c>
      <c r="BG157" s="99" t="e">
        <f ca="true">+IF(AND(ISNUMBER(OFFSET('Hygiene Data'!$F$7,0,10*ROW('Hygiene Data'!F151))),'Data Summary'!DV157="Yes"),OFFSET('Hygiene Data'!$F$7,0,10*ROW('Hygiene Data'!F151)),NA())</f>
        <v>#N/A</v>
      </c>
      <c r="BH157" s="99" t="e">
        <f ca="true">+IF(AND(ISNUMBER(OFFSET('Hygiene Data'!$F$9,0,10*ROW('Hygiene Data'!F151))),'Data Summary'!DW157="Yes"),OFFSET('Hygiene Data'!$F$9,0,10*ROW('Hygiene Data'!F151)),NA())</f>
        <v>#N/A</v>
      </c>
      <c r="BI157" s="99" t="e">
        <f ca="true">+IF(AND(ISNUMBER(OFFSET('Hygiene Data'!$G$5,0,10*ROW('Hygiene Data'!G151))),'Data Summary'!DX157="Yes"),OFFSET('Hygiene Data'!$G$5,0,10*ROW('Hygiene Data'!G151)),NA())</f>
        <v>#N/A</v>
      </c>
      <c r="BJ157" s="99" t="e">
        <f ca="true">+IF(AND(ISNUMBER(OFFSET('Hygiene Data'!$G$7,0,10*ROW('Hygiene Data'!G151))),'Data Summary'!DY157="Yes"),OFFSET('Hygiene Data'!$G$7,0,10*ROW('Hygiene Data'!G151)),NA())</f>
        <v>#N/A</v>
      </c>
      <c r="BK157" s="99" t="e">
        <f ca="true">+IF(AND(ISNUMBER(OFFSET('Hygiene Data'!$G$9,0,10*ROW('Hygiene Data'!G151))),'Data Summary'!DZ157="Yes"),OFFSET('Hygiene Data'!$G$9,0,10*ROW('Hygiene Data'!G151)),NA())</f>
        <v>#N/A</v>
      </c>
      <c r="BL157" s="99" t="e">
        <f ca="true">+IF(AND(ISNUMBER(OFFSET('Hygiene Data'!$H$5,0,10*ROW('Hygiene Data'!H151))),'Data Summary'!EA157="Yes"),OFFSET('Hygiene Data'!$H$5,0,10*ROW('Hygiene Data'!H151)),NA())</f>
        <v>#N/A</v>
      </c>
      <c r="BM157" s="99" t="e">
        <f ca="true">+IF(AND(ISNUMBER(OFFSET('Hygiene Data'!$H$7,0,10*ROW('Hygiene Data'!H151))),'Data Summary'!EB157="Yes"),OFFSET('Hygiene Data'!$H$7,0,10*ROW('Hygiene Data'!H151)),NA())</f>
        <v>#N/A</v>
      </c>
      <c r="BN157" s="99" t="e">
        <f ca="true">+IF(AND(ISNUMBER(OFFSET('Hygiene Data'!$H$9,0,10*ROW('Hygiene Data'!H151))),'Data Summary'!EC157="Yes"),OFFSET('Hygiene Data'!$H$9,0,10*ROW('Hygiene Data'!H151)),NA())</f>
        <v>#N/A</v>
      </c>
      <c r="BO157" s="99" t="e">
        <f ca="true">+IF(AND(ISNUMBER(OFFSET('Hygiene Data'!$I$5,0,10*ROW('Hygiene Data'!I151))),'Data Summary'!ED157="Yes"),OFFSET('Hygiene Data'!$I$5,0,10*ROW('Hygiene Data'!I151)),NA())</f>
        <v>#N/A</v>
      </c>
      <c r="BP157" s="99" t="e">
        <f ca="true">+IF(AND(ISNUMBER(OFFSET('Hygiene Data'!$I$7,0,10*ROW('Hygiene Data'!I151))),'Data Summary'!EE157="Yes"),OFFSET('Hygiene Data'!$I$7,0,10*ROW('Hygiene Data'!I151)),NA())</f>
        <v>#N/A</v>
      </c>
      <c r="BQ157" s="99" t="e">
        <f ca="true">+IF(AND(ISNUMBER(OFFSET('Hygiene Data'!$I$9,0,10*ROW('Hygiene Data'!I151))),'Data Summary'!EF157="Yes"),OFFSET('Hygiene Data'!$I$9,0,10*ROW('Hygiene Data'!I151)),NA())</f>
        <v>#N/A</v>
      </c>
    </row>
    <row xmlns:x14ac="http://schemas.microsoft.com/office/spreadsheetml/2009/9/ac" r="158" x14ac:dyDescent="0.2">
      <c r="A158" s="363" t="e">
        <f ca="true">+RIGHT('Data Summary'!A158,LEN('Data Summary'!A158)-9)</f>
        <v>#VALUE!</v>
      </c>
      <c r="B158" s="38" t="str">
        <f ca="true">+IF(ISTEXT('Data Summary'!B158),'Data Summary'!B158,"")</f>
        <v/>
      </c>
      <c r="C158" s="361" t="e">
        <f ca="true">+VALUE('Data Summary'!C158)</f>
        <v>#VALUE!</v>
      </c>
      <c r="D158" s="97" t="e">
        <f ca="true">+IF(AND(ISNUMBER(OFFSET('Water Data'!$D$4,0,10*ROW('Water Data'!D152))),'Data Summary'!BS158="Yes"),100-OFFSET('Water Data'!$D$4,0,10*ROW('Water Data'!D152)),NA())</f>
        <v>#N/A</v>
      </c>
      <c r="E158" s="97" t="e">
        <f ca="true">+IF(AND(ISNUMBER(OFFSET('Water Data'!$D$6,0,10*ROW('Water Data'!D152))),'Data Summary'!BT158="Yes"),OFFSET('Water Data'!$D$6,0,10*ROW('Water Data'!D152)),NA())</f>
        <v>#N/A</v>
      </c>
      <c r="F158" s="97" t="e">
        <f ca="true">+IF(AND(ISNUMBER(OFFSET('Water Data'!$D$9,0,10*ROW('Water Data'!D152))),'Data Summary'!BU158="Yes"),OFFSET('Water Data'!$D$9,0,10*ROW('Water Data'!D152)),NA())</f>
        <v>#N/A</v>
      </c>
      <c r="G158" s="97" t="e">
        <f ca="true">+IF(AND(ISNUMBER(OFFSET('Water Data'!$E$4,0,10*ROW('Water Data'!E152))),'Data Summary'!BV158="Yes"),100-OFFSET('Water Data'!$E$4,0,10*ROW('Water Data'!E152)),NA())</f>
        <v>#N/A</v>
      </c>
      <c r="H158" s="97" t="e">
        <f ca="true">+IF(AND(ISNUMBER(OFFSET('Water Data'!$E$6,0,10*ROW('Water Data'!E152))),'Data Summary'!BW158="Yes"),OFFSET('Water Data'!$E$6,0,10*ROW('Water Data'!E152)),NA())</f>
        <v>#N/A</v>
      </c>
      <c r="I158" s="97" t="e">
        <f ca="true">+IF(AND(ISNUMBER(OFFSET('Water Data'!$E$9,0,10*ROW('Water Data'!E152))),'Data Summary'!BX158="Yes"),OFFSET('Water Data'!$E$9,0,10*ROW('Water Data'!E152)),NA())</f>
        <v>#N/A</v>
      </c>
      <c r="J158" s="97" t="e">
        <f ca="true">+IF(AND(ISNUMBER(OFFSET('Water Data'!$F$4,0,10*ROW('Water Data'!F152))),'Data Summary'!BY158="Yes"),100-OFFSET('Water Data'!$F$4,0,10*ROW('Water Data'!F152)),NA())</f>
        <v>#N/A</v>
      </c>
      <c r="K158" s="97" t="e">
        <f ca="true">+IF(AND(ISNUMBER(OFFSET('Water Data'!$F$6,0,10*ROW('Water Data'!F152))),'Data Summary'!BZ158="Yes"),OFFSET('Water Data'!$F$6,0,10*ROW('Water Data'!F152)),NA())</f>
        <v>#N/A</v>
      </c>
      <c r="L158" s="97" t="e">
        <f ca="true">+IF(AND(ISNUMBER(OFFSET('Water Data'!$F$9,0,10*ROW('Water Data'!F152))),'Data Summary'!CA158="Yes"),OFFSET('Water Data'!$F$9,0,10*ROW('Water Data'!F152)),NA())</f>
        <v>#N/A</v>
      </c>
      <c r="M158" s="97" t="e">
        <f ca="true">+IF(AND(ISNUMBER(OFFSET('Water Data'!$G$4,0,10*ROW('Water Data'!G152))),'Data Summary'!CB158="Yes"),100-OFFSET('Water Data'!$G$4,0,10*ROW('Water Data'!G152)),NA())</f>
        <v>#N/A</v>
      </c>
      <c r="N158" s="97" t="e">
        <f ca="true">+IF(AND(ISNUMBER(OFFSET('Water Data'!$G$6,0,10*ROW('Water Data'!G152))),'Data Summary'!CC158="Yes"),OFFSET('Water Data'!$G$6,0,10*ROW('Water Data'!G152)),NA())</f>
        <v>#N/A</v>
      </c>
      <c r="O158" s="97" t="e">
        <f ca="true">+IF(AND(ISNUMBER(OFFSET('Water Data'!$G$9,0,10*ROW('Water Data'!G152))),'Data Summary'!CD158="Yes"),OFFSET('Water Data'!$G$9,0,10*ROW('Water Data'!G152)),NA())</f>
        <v>#N/A</v>
      </c>
      <c r="P158" s="97" t="e">
        <f ca="true">+IF(AND(ISNUMBER(OFFSET('Water Data'!$H$4,0,10*ROW('Water Data'!H152))),'Data Summary'!CE158="Yes"),100-OFFSET('Water Data'!$H$4,0,10*ROW('Water Data'!H152)),NA())</f>
        <v>#N/A</v>
      </c>
      <c r="Q158" s="97" t="e">
        <f ca="true">+IF(AND(ISNUMBER(OFFSET('Water Data'!$H$6,0,10*ROW('Water Data'!H152))),'Data Summary'!CF158="Yes"),OFFSET('Water Data'!$H$6,0,10*ROW('Water Data'!H152)),NA())</f>
        <v>#N/A</v>
      </c>
      <c r="R158" s="97" t="e">
        <f ca="true">+IF(AND(ISNUMBER(OFFSET('Water Data'!$H$9,0,10*ROW('Water Data'!H152))),'Data Summary'!CG158="Yes"),OFFSET('Water Data'!$H$9,0,10*ROW('Water Data'!H152)),NA())</f>
        <v>#N/A</v>
      </c>
      <c r="S158" s="97" t="e">
        <f ca="true">+IF(AND(ISNUMBER(OFFSET('Water Data'!$I$4,0,10*ROW('Water Data'!I152))),'Data Summary'!CH158="Yes"),100-OFFSET('Water Data'!$I$4,0,10*ROW('Water Data'!I152)),NA())</f>
        <v>#N/A</v>
      </c>
      <c r="T158" s="97" t="e">
        <f ca="true">+IF(AND(ISNUMBER(OFFSET('Water Data'!$I$6,0,10*ROW('Water Data'!I152))),'Data Summary'!CI158="Yes"),OFFSET('Water Data'!$I$6,0,10*ROW('Water Data'!I152)),NA())</f>
        <v>#N/A</v>
      </c>
      <c r="U158" s="97" t="e">
        <f ca="true">+IF(AND(ISNUMBER(OFFSET('Water Data'!$I$9,0,10*ROW('Water Data'!I152))),'Data Summary'!CJ158="Yes"),OFFSET('Water Data'!$I$9,0,10*ROW('Water Data'!I152)),NA())</f>
        <v>#N/A</v>
      </c>
      <c r="V158" s="98" t="e">
        <f ca="true">+IF(AND(ISNUMBER(OFFSET('Sanitation Data'!$D$4,0,10*ROW('Sanitation Data'!D152))),'Data Summary'!CK158="Yes"),100-OFFSET('Sanitation Data'!$D$4,0,10*ROW('Sanitation Data'!D152)),NA())</f>
        <v>#N/A</v>
      </c>
      <c r="W158" s="98" t="e">
        <f ca="true">+IF(AND(ISNUMBER(OFFSET('Sanitation Data'!$D$6,0,10*ROW('Sanitation Data'!D152))),'Data Summary'!CL158="Yes"),OFFSET('Sanitation Data'!$D$6,0,10*ROW('Sanitation Data'!D152)),NA())</f>
        <v>#N/A</v>
      </c>
      <c r="X158" s="98" t="e">
        <f ca="true">+IF(AND(ISNUMBER(OFFSET('Sanitation Data'!$D$10,0,10*ROW('Sanitation Data'!D152))),'Data Summary'!CM158="Yes"),OFFSET('Sanitation Data'!$D$10,0,10*ROW('Sanitation Data'!D152)),NA())</f>
        <v>#N/A</v>
      </c>
      <c r="Y158" s="98" t="e">
        <f ca="true">+IF(AND(ISNUMBER(OFFSET('Sanitation Data'!$D$11,0,10*ROW('Sanitation Data'!D152))),'Data Summary'!CN158="Yes"),OFFSET('Sanitation Data'!$D$11,0,10*ROW('Sanitation Data'!D152)),NA())</f>
        <v>#N/A</v>
      </c>
      <c r="Z158" s="98" t="e">
        <f ca="true">+IF(AND(ISNUMBER(OFFSET('Sanitation Data'!$D$12,0,10*ROW('Sanitation Data'!D152))),'Data Summary'!CO158="Yes"),OFFSET('Sanitation Data'!$D$12,0,10*ROW('Sanitation Data'!D152)),NA())</f>
        <v>#N/A</v>
      </c>
      <c r="AA158" s="98" t="e">
        <f ca="true">+IF(AND(ISNUMBER(OFFSET('Sanitation Data'!$E$4,0,10*ROW('Sanitation Data'!E152))),'Data Summary'!CP158="Yes"),100-OFFSET('Sanitation Data'!$E$4,0,10*ROW('Sanitation Data'!E152)),NA())</f>
        <v>#N/A</v>
      </c>
      <c r="AB158" s="98" t="e">
        <f ca="true">+IF(AND(ISNUMBER(OFFSET('Sanitation Data'!$E$6,0,10*ROW('Sanitation Data'!E152))),'Data Summary'!CQ158="Yes"),OFFSET('Sanitation Data'!$E$6,0,10*ROW('Sanitation Data'!E152)),NA())</f>
        <v>#N/A</v>
      </c>
      <c r="AC158" s="98" t="e">
        <f ca="true">+IF(AND(ISNUMBER(OFFSET('Sanitation Data'!$E$10,0,10*ROW('Sanitation Data'!E152))),'Data Summary'!CR158="Yes"),OFFSET('Sanitation Data'!$E$10,0,10*ROW('Sanitation Data'!E152)),NA())</f>
        <v>#N/A</v>
      </c>
      <c r="AD158" s="98" t="e">
        <f ca="true">+IF(AND(ISNUMBER(OFFSET('Sanitation Data'!$E$11,0,10*ROW('Sanitation Data'!E152))),'Data Summary'!CS158="Yes"),OFFSET('Sanitation Data'!$E$11,0,10*ROW('Sanitation Data'!E152)),NA())</f>
        <v>#N/A</v>
      </c>
      <c r="AE158" s="98" t="e">
        <f ca="true">+IF(AND(ISNUMBER(OFFSET('Sanitation Data'!$E$12,0,10*ROW('Sanitation Data'!E152))),'Data Summary'!CT158="Yes"),OFFSET('Sanitation Data'!$E$12,0,10*ROW('Sanitation Data'!E152)),NA())</f>
        <v>#N/A</v>
      </c>
      <c r="AF158" s="98" t="e">
        <f ca="true">+IF(AND(ISNUMBER(OFFSET('Sanitation Data'!$F$4,0,10*ROW('Sanitation Data'!F152))),'Data Summary'!CU158="Yes"),100-OFFSET('Sanitation Data'!$F$4,0,10*ROW('Sanitation Data'!F152)),NA())</f>
        <v>#N/A</v>
      </c>
      <c r="AG158" s="98" t="e">
        <f ca="true">+IF(AND(ISNUMBER(OFFSET('Sanitation Data'!$F$6,0,10*ROW('Sanitation Data'!F152))),'Data Summary'!CV158="Yes"),OFFSET('Sanitation Data'!$F$6,0,10*ROW('Sanitation Data'!F152)),NA())</f>
        <v>#N/A</v>
      </c>
      <c r="AH158" s="98" t="e">
        <f ca="true">+IF(AND(ISNUMBER(OFFSET('Sanitation Data'!$F$10,0,10*ROW('Sanitation Data'!F152))),'Data Summary'!CW158="Yes"),OFFSET('Sanitation Data'!$F$10,0,10*ROW('Sanitation Data'!F152)),NA())</f>
        <v>#N/A</v>
      </c>
      <c r="AI158" s="98" t="e">
        <f ca="true">+IF(AND(ISNUMBER(OFFSET('Sanitation Data'!$F$11,0,10*ROW('Sanitation Data'!F152))),'Data Summary'!CX158="Yes"),OFFSET('Sanitation Data'!$F$11,0,10*ROW('Sanitation Data'!F152)),NA())</f>
        <v>#N/A</v>
      </c>
      <c r="AJ158" s="98" t="e">
        <f ca="true">+IF(AND(ISNUMBER(OFFSET('Sanitation Data'!$F$12,0,10*ROW('Sanitation Data'!F152))),'Data Summary'!CY158="Yes"),OFFSET('Sanitation Data'!$F$12,0,10*ROW('Sanitation Data'!F152)),NA())</f>
        <v>#N/A</v>
      </c>
      <c r="AK158" s="98" t="e">
        <f ca="true">+IF(AND(ISNUMBER(OFFSET('Sanitation Data'!$G$4,0,10*ROW('Sanitation Data'!G152))),'Data Summary'!CZ158="Yes"),100-OFFSET('Sanitation Data'!$G$4,0,10*ROW('Sanitation Data'!G152)),NA())</f>
        <v>#N/A</v>
      </c>
      <c r="AL158" s="98" t="e">
        <f ca="true">+IF(AND(ISNUMBER(OFFSET('Sanitation Data'!$G$6,0,10*ROW('Sanitation Data'!G152))),'Data Summary'!DA158="Yes"),OFFSET('Sanitation Data'!$G$6,0,10*ROW('Sanitation Data'!G152)),NA())</f>
        <v>#N/A</v>
      </c>
      <c r="AM158" s="98" t="e">
        <f ca="true">+IF(AND(ISNUMBER(OFFSET('Sanitation Data'!$G$10,0,10*ROW('Sanitation Data'!G152))),'Data Summary'!DB158="Yes"),OFFSET('Sanitation Data'!$G$10,0,10*ROW('Sanitation Data'!G152)),NA())</f>
        <v>#N/A</v>
      </c>
      <c r="AN158" s="98" t="e">
        <f ca="true">+IF(AND(ISNUMBER(OFFSET('Sanitation Data'!$G$11,0,10*ROW('Sanitation Data'!G152))),'Data Summary'!DC158="Yes"),OFFSET('Sanitation Data'!$G$11,0,10*ROW('Sanitation Data'!G152)),NA())</f>
        <v>#N/A</v>
      </c>
      <c r="AO158" s="98" t="e">
        <f ca="true">+IF(AND(ISNUMBER(OFFSET('Sanitation Data'!$G$12,0,10*ROW('Sanitation Data'!G152))),'Data Summary'!DD158="Yes"),OFFSET('Sanitation Data'!$G$12,0,10*ROW('Sanitation Data'!G152)),NA())</f>
        <v>#N/A</v>
      </c>
      <c r="AP158" s="98" t="e">
        <f ca="true">+IF(AND(ISNUMBER(OFFSET('Sanitation Data'!$H$4,0,10*ROW('Sanitation Data'!H152))),'Data Summary'!DE158="Yes"),100-OFFSET('Sanitation Data'!$H$4,0,10*ROW('Sanitation Data'!H152)),NA())</f>
        <v>#N/A</v>
      </c>
      <c r="AQ158" s="98" t="e">
        <f ca="true">+IF(AND(ISNUMBER(OFFSET('Sanitation Data'!$H$6,0,10*ROW('Sanitation Data'!H152))),'Data Summary'!DF158="Yes"),OFFSET('Sanitation Data'!$H$6,0,10*ROW('Sanitation Data'!H152)),NA())</f>
        <v>#N/A</v>
      </c>
      <c r="AR158" s="98" t="e">
        <f ca="true">+IF(AND(ISNUMBER(OFFSET('Sanitation Data'!$H$10,0,10*ROW('Sanitation Data'!H152))),'Data Summary'!DG158="Yes"),OFFSET('Sanitation Data'!$H$10,0,10*ROW('Sanitation Data'!H152)),NA())</f>
        <v>#N/A</v>
      </c>
      <c r="AS158" s="98" t="e">
        <f ca="true">+IF(AND(ISNUMBER(OFFSET('Sanitation Data'!$H$11,0,10*ROW('Sanitation Data'!H152))),'Data Summary'!DH158="Yes"),OFFSET('Sanitation Data'!$H$11,0,10*ROW('Sanitation Data'!H152)),NA())</f>
        <v>#N/A</v>
      </c>
      <c r="AT158" s="98" t="e">
        <f ca="true">+IF(AND(ISNUMBER(OFFSET('Sanitation Data'!$H$12,0,10*ROW('Sanitation Data'!H152))),'Data Summary'!DI158="Yes"),OFFSET('Sanitation Data'!$H$12,0,10*ROW('Sanitation Data'!H152)),NA())</f>
        <v>#N/A</v>
      </c>
      <c r="AU158" s="98" t="e">
        <f ca="true">+IF(AND(ISNUMBER(OFFSET('Sanitation Data'!$I$4,0,10*ROW('Sanitation Data'!I152))),'Data Summary'!DJ158="Yes"),100-OFFSET('Sanitation Data'!$I$4,0,10*ROW('Sanitation Data'!I152)),NA())</f>
        <v>#N/A</v>
      </c>
      <c r="AV158" s="98" t="e">
        <f ca="true">+IF(AND(ISNUMBER(OFFSET('Sanitation Data'!$I$6,0,10*ROW('Sanitation Data'!I152))),'Data Summary'!DK158="Yes"),OFFSET('Sanitation Data'!$I$6,0,10*ROW('Sanitation Data'!I152)),NA())</f>
        <v>#N/A</v>
      </c>
      <c r="AW158" s="98" t="e">
        <f ca="true">+IF(AND(ISNUMBER(OFFSET('Sanitation Data'!$I$10,0,10*ROW('Sanitation Data'!I152))),'Data Summary'!DL158="Yes"),OFFSET('Sanitation Data'!$I$10,0,10*ROW('Sanitation Data'!I152)),NA())</f>
        <v>#N/A</v>
      </c>
      <c r="AX158" s="98" t="e">
        <f ca="true">+IF(AND(ISNUMBER(OFFSET('Sanitation Data'!$I$11,0,10*ROW('Sanitation Data'!I152))),'Data Summary'!DM158="Yes"),OFFSET('Sanitation Data'!$I$11,0,10*ROW('Sanitation Data'!I152)),NA())</f>
        <v>#N/A</v>
      </c>
      <c r="AY158" s="98" t="e">
        <f ca="true">+IF(AND(ISNUMBER(OFFSET('Sanitation Data'!$I$12,0,10*ROW('Sanitation Data'!I152))),'Data Summary'!DN158="Yes"),OFFSET('Sanitation Data'!$I$12,0,10*ROW('Sanitation Data'!I152)),NA())</f>
        <v>#N/A</v>
      </c>
      <c r="AZ158" s="99" t="e">
        <f ca="true">+IF(AND(ISNUMBER(OFFSET('Hygiene Data'!$D$5,0,10*ROW('Hygiene Data'!D152))),'Data Summary'!DO158="Yes"),OFFSET('Hygiene Data'!$D$5,0,10*ROW('Hygiene Data'!D152)),NA())</f>
        <v>#N/A</v>
      </c>
      <c r="BA158" s="99" t="e">
        <f ca="true">+IF(AND(ISNUMBER(OFFSET('Hygiene Data'!$D$7,0,10*ROW('Hygiene Data'!D152))),'Data Summary'!DP158="Yes"),OFFSET('Hygiene Data'!$D$7,0,10*ROW('Hygiene Data'!D152)),NA())</f>
        <v>#N/A</v>
      </c>
      <c r="BB158" s="99" t="e">
        <f ca="true">+IF(AND(ISNUMBER(OFFSET('Hygiene Data'!$D$9,0,10*ROW('Hygiene Data'!D152))),'Data Summary'!DQ158="Yes"),OFFSET('Hygiene Data'!$D$9,0,10*ROW('Hygiene Data'!D152)),NA())</f>
        <v>#N/A</v>
      </c>
      <c r="BC158" s="99" t="e">
        <f ca="true">+IF(AND(ISNUMBER(OFFSET('Hygiene Data'!$E$5,0,10*ROW('Hygiene Data'!E152))),'Data Summary'!DR158="Yes"),OFFSET('Hygiene Data'!$E$5,0,10*ROW('Hygiene Data'!E152)),NA())</f>
        <v>#N/A</v>
      </c>
      <c r="BD158" s="99" t="e">
        <f ca="true">+IF(AND(ISNUMBER(OFFSET('Hygiene Data'!$E$7,0,10*ROW('Hygiene Data'!E152))),'Data Summary'!DS158="Yes"),OFFSET('Hygiene Data'!$E$7,0,10*ROW('Hygiene Data'!E152)),NA())</f>
        <v>#N/A</v>
      </c>
      <c r="BE158" s="99" t="e">
        <f ca="true">+IF(AND(ISNUMBER(OFFSET('Hygiene Data'!$E$9,0,10*ROW('Hygiene Data'!E152))),'Data Summary'!DT158="Yes"),OFFSET('Hygiene Data'!$E$9,0,10*ROW('Hygiene Data'!E152)),NA())</f>
        <v>#N/A</v>
      </c>
      <c r="BF158" s="99" t="e">
        <f ca="true">+IF(AND(ISNUMBER(OFFSET('Hygiene Data'!$F$5,0,10*ROW('Hygiene Data'!F152))),'Data Summary'!DU158="Yes"),OFFSET('Hygiene Data'!$F$5,0,10*ROW('Hygiene Data'!F152)),NA())</f>
        <v>#N/A</v>
      </c>
      <c r="BG158" s="99" t="e">
        <f ca="true">+IF(AND(ISNUMBER(OFFSET('Hygiene Data'!$F$7,0,10*ROW('Hygiene Data'!F152))),'Data Summary'!DV158="Yes"),OFFSET('Hygiene Data'!$F$7,0,10*ROW('Hygiene Data'!F152)),NA())</f>
        <v>#N/A</v>
      </c>
      <c r="BH158" s="99" t="e">
        <f ca="true">+IF(AND(ISNUMBER(OFFSET('Hygiene Data'!$F$9,0,10*ROW('Hygiene Data'!F152))),'Data Summary'!DW158="Yes"),OFFSET('Hygiene Data'!$F$9,0,10*ROW('Hygiene Data'!F152)),NA())</f>
        <v>#N/A</v>
      </c>
      <c r="BI158" s="99" t="e">
        <f ca="true">+IF(AND(ISNUMBER(OFFSET('Hygiene Data'!$G$5,0,10*ROW('Hygiene Data'!G152))),'Data Summary'!DX158="Yes"),OFFSET('Hygiene Data'!$G$5,0,10*ROW('Hygiene Data'!G152)),NA())</f>
        <v>#N/A</v>
      </c>
      <c r="BJ158" s="99" t="e">
        <f ca="true">+IF(AND(ISNUMBER(OFFSET('Hygiene Data'!$G$7,0,10*ROW('Hygiene Data'!G152))),'Data Summary'!DY158="Yes"),OFFSET('Hygiene Data'!$G$7,0,10*ROW('Hygiene Data'!G152)),NA())</f>
        <v>#N/A</v>
      </c>
      <c r="BK158" s="99" t="e">
        <f ca="true">+IF(AND(ISNUMBER(OFFSET('Hygiene Data'!$G$9,0,10*ROW('Hygiene Data'!G152))),'Data Summary'!DZ158="Yes"),OFFSET('Hygiene Data'!$G$9,0,10*ROW('Hygiene Data'!G152)),NA())</f>
        <v>#N/A</v>
      </c>
      <c r="BL158" s="99" t="e">
        <f ca="true">+IF(AND(ISNUMBER(OFFSET('Hygiene Data'!$H$5,0,10*ROW('Hygiene Data'!H152))),'Data Summary'!EA158="Yes"),OFFSET('Hygiene Data'!$H$5,0,10*ROW('Hygiene Data'!H152)),NA())</f>
        <v>#N/A</v>
      </c>
      <c r="BM158" s="99" t="e">
        <f ca="true">+IF(AND(ISNUMBER(OFFSET('Hygiene Data'!$H$7,0,10*ROW('Hygiene Data'!H152))),'Data Summary'!EB158="Yes"),OFFSET('Hygiene Data'!$H$7,0,10*ROW('Hygiene Data'!H152)),NA())</f>
        <v>#N/A</v>
      </c>
      <c r="BN158" s="99" t="e">
        <f ca="true">+IF(AND(ISNUMBER(OFFSET('Hygiene Data'!$H$9,0,10*ROW('Hygiene Data'!H152))),'Data Summary'!EC158="Yes"),OFFSET('Hygiene Data'!$H$9,0,10*ROW('Hygiene Data'!H152)),NA())</f>
        <v>#N/A</v>
      </c>
      <c r="BO158" s="99" t="e">
        <f ca="true">+IF(AND(ISNUMBER(OFFSET('Hygiene Data'!$I$5,0,10*ROW('Hygiene Data'!I152))),'Data Summary'!ED158="Yes"),OFFSET('Hygiene Data'!$I$5,0,10*ROW('Hygiene Data'!I152)),NA())</f>
        <v>#N/A</v>
      </c>
      <c r="BP158" s="99" t="e">
        <f ca="true">+IF(AND(ISNUMBER(OFFSET('Hygiene Data'!$I$7,0,10*ROW('Hygiene Data'!I152))),'Data Summary'!EE158="Yes"),OFFSET('Hygiene Data'!$I$7,0,10*ROW('Hygiene Data'!I152)),NA())</f>
        <v>#N/A</v>
      </c>
      <c r="BQ158" s="99" t="e">
        <f ca="true">+IF(AND(ISNUMBER(OFFSET('Hygiene Data'!$I$9,0,10*ROW('Hygiene Data'!I152))),'Data Summary'!EF158="Yes"),OFFSET('Hygiene Data'!$I$9,0,10*ROW('Hygiene Data'!I152)),NA())</f>
        <v>#N/A</v>
      </c>
    </row>
    <row xmlns:x14ac="http://schemas.microsoft.com/office/spreadsheetml/2009/9/ac" r="159" x14ac:dyDescent="0.2">
      <c r="A159" s="363" t="e">
        <f ca="true">+RIGHT('Data Summary'!A159,LEN('Data Summary'!A159)-9)</f>
        <v>#VALUE!</v>
      </c>
      <c r="B159" s="38" t="str">
        <f ca="true">+IF(ISTEXT('Data Summary'!B159),'Data Summary'!B159,"")</f>
        <v/>
      </c>
      <c r="C159" s="361" t="e">
        <f ca="true">+VALUE('Data Summary'!C159)</f>
        <v>#VALUE!</v>
      </c>
      <c r="D159" s="97" t="e">
        <f ca="true">+IF(AND(ISNUMBER(OFFSET('Water Data'!$D$4,0,10*ROW('Water Data'!D153))),'Data Summary'!BS159="Yes"),100-OFFSET('Water Data'!$D$4,0,10*ROW('Water Data'!D153)),NA())</f>
        <v>#N/A</v>
      </c>
      <c r="E159" s="97" t="e">
        <f ca="true">+IF(AND(ISNUMBER(OFFSET('Water Data'!$D$6,0,10*ROW('Water Data'!D153))),'Data Summary'!BT159="Yes"),OFFSET('Water Data'!$D$6,0,10*ROW('Water Data'!D153)),NA())</f>
        <v>#N/A</v>
      </c>
      <c r="F159" s="97" t="e">
        <f ca="true">+IF(AND(ISNUMBER(OFFSET('Water Data'!$D$9,0,10*ROW('Water Data'!D153))),'Data Summary'!BU159="Yes"),OFFSET('Water Data'!$D$9,0,10*ROW('Water Data'!D153)),NA())</f>
        <v>#N/A</v>
      </c>
      <c r="G159" s="97" t="e">
        <f ca="true">+IF(AND(ISNUMBER(OFFSET('Water Data'!$E$4,0,10*ROW('Water Data'!E153))),'Data Summary'!BV159="Yes"),100-OFFSET('Water Data'!$E$4,0,10*ROW('Water Data'!E153)),NA())</f>
        <v>#N/A</v>
      </c>
      <c r="H159" s="97" t="e">
        <f ca="true">+IF(AND(ISNUMBER(OFFSET('Water Data'!$E$6,0,10*ROW('Water Data'!E153))),'Data Summary'!BW159="Yes"),OFFSET('Water Data'!$E$6,0,10*ROW('Water Data'!E153)),NA())</f>
        <v>#N/A</v>
      </c>
      <c r="I159" s="97" t="e">
        <f ca="true">+IF(AND(ISNUMBER(OFFSET('Water Data'!$E$9,0,10*ROW('Water Data'!E153))),'Data Summary'!BX159="Yes"),OFFSET('Water Data'!$E$9,0,10*ROW('Water Data'!E153)),NA())</f>
        <v>#N/A</v>
      </c>
      <c r="J159" s="97" t="e">
        <f ca="true">+IF(AND(ISNUMBER(OFFSET('Water Data'!$F$4,0,10*ROW('Water Data'!F153))),'Data Summary'!BY159="Yes"),100-OFFSET('Water Data'!$F$4,0,10*ROW('Water Data'!F153)),NA())</f>
        <v>#N/A</v>
      </c>
      <c r="K159" s="97" t="e">
        <f ca="true">+IF(AND(ISNUMBER(OFFSET('Water Data'!$F$6,0,10*ROW('Water Data'!F153))),'Data Summary'!BZ159="Yes"),OFFSET('Water Data'!$F$6,0,10*ROW('Water Data'!F153)),NA())</f>
        <v>#N/A</v>
      </c>
      <c r="L159" s="97" t="e">
        <f ca="true">+IF(AND(ISNUMBER(OFFSET('Water Data'!$F$9,0,10*ROW('Water Data'!F153))),'Data Summary'!CA159="Yes"),OFFSET('Water Data'!$F$9,0,10*ROW('Water Data'!F153)),NA())</f>
        <v>#N/A</v>
      </c>
      <c r="M159" s="97" t="e">
        <f ca="true">+IF(AND(ISNUMBER(OFFSET('Water Data'!$G$4,0,10*ROW('Water Data'!G153))),'Data Summary'!CB159="Yes"),100-OFFSET('Water Data'!$G$4,0,10*ROW('Water Data'!G153)),NA())</f>
        <v>#N/A</v>
      </c>
      <c r="N159" s="97" t="e">
        <f ca="true">+IF(AND(ISNUMBER(OFFSET('Water Data'!$G$6,0,10*ROW('Water Data'!G153))),'Data Summary'!CC159="Yes"),OFFSET('Water Data'!$G$6,0,10*ROW('Water Data'!G153)),NA())</f>
        <v>#N/A</v>
      </c>
      <c r="O159" s="97" t="e">
        <f ca="true">+IF(AND(ISNUMBER(OFFSET('Water Data'!$G$9,0,10*ROW('Water Data'!G153))),'Data Summary'!CD159="Yes"),OFFSET('Water Data'!$G$9,0,10*ROW('Water Data'!G153)),NA())</f>
        <v>#N/A</v>
      </c>
      <c r="P159" s="97" t="e">
        <f ca="true">+IF(AND(ISNUMBER(OFFSET('Water Data'!$H$4,0,10*ROW('Water Data'!H153))),'Data Summary'!CE159="Yes"),100-OFFSET('Water Data'!$H$4,0,10*ROW('Water Data'!H153)),NA())</f>
        <v>#N/A</v>
      </c>
      <c r="Q159" s="97" t="e">
        <f ca="true">+IF(AND(ISNUMBER(OFFSET('Water Data'!$H$6,0,10*ROW('Water Data'!H153))),'Data Summary'!CF159="Yes"),OFFSET('Water Data'!$H$6,0,10*ROW('Water Data'!H153)),NA())</f>
        <v>#N/A</v>
      </c>
      <c r="R159" s="97" t="e">
        <f ca="true">+IF(AND(ISNUMBER(OFFSET('Water Data'!$H$9,0,10*ROW('Water Data'!H153))),'Data Summary'!CG159="Yes"),OFFSET('Water Data'!$H$9,0,10*ROW('Water Data'!H153)),NA())</f>
        <v>#N/A</v>
      </c>
      <c r="S159" s="97" t="e">
        <f ca="true">+IF(AND(ISNUMBER(OFFSET('Water Data'!$I$4,0,10*ROW('Water Data'!I153))),'Data Summary'!CH159="Yes"),100-OFFSET('Water Data'!$I$4,0,10*ROW('Water Data'!I153)),NA())</f>
        <v>#N/A</v>
      </c>
      <c r="T159" s="97" t="e">
        <f ca="true">+IF(AND(ISNUMBER(OFFSET('Water Data'!$I$6,0,10*ROW('Water Data'!I153))),'Data Summary'!CI159="Yes"),OFFSET('Water Data'!$I$6,0,10*ROW('Water Data'!I153)),NA())</f>
        <v>#N/A</v>
      </c>
      <c r="U159" s="97" t="e">
        <f ca="true">+IF(AND(ISNUMBER(OFFSET('Water Data'!$I$9,0,10*ROW('Water Data'!I153))),'Data Summary'!CJ159="Yes"),OFFSET('Water Data'!$I$9,0,10*ROW('Water Data'!I153)),NA())</f>
        <v>#N/A</v>
      </c>
      <c r="V159" s="98" t="e">
        <f ca="true">+IF(AND(ISNUMBER(OFFSET('Sanitation Data'!$D$4,0,10*ROW('Sanitation Data'!D153))),'Data Summary'!CK159="Yes"),100-OFFSET('Sanitation Data'!$D$4,0,10*ROW('Sanitation Data'!D153)),NA())</f>
        <v>#N/A</v>
      </c>
      <c r="W159" s="98" t="e">
        <f ca="true">+IF(AND(ISNUMBER(OFFSET('Sanitation Data'!$D$6,0,10*ROW('Sanitation Data'!D153))),'Data Summary'!CL159="Yes"),OFFSET('Sanitation Data'!$D$6,0,10*ROW('Sanitation Data'!D153)),NA())</f>
        <v>#N/A</v>
      </c>
      <c r="X159" s="98" t="e">
        <f ca="true">+IF(AND(ISNUMBER(OFFSET('Sanitation Data'!$D$10,0,10*ROW('Sanitation Data'!D153))),'Data Summary'!CM159="Yes"),OFFSET('Sanitation Data'!$D$10,0,10*ROW('Sanitation Data'!D153)),NA())</f>
        <v>#N/A</v>
      </c>
      <c r="Y159" s="98" t="e">
        <f ca="true">+IF(AND(ISNUMBER(OFFSET('Sanitation Data'!$D$11,0,10*ROW('Sanitation Data'!D153))),'Data Summary'!CN159="Yes"),OFFSET('Sanitation Data'!$D$11,0,10*ROW('Sanitation Data'!D153)),NA())</f>
        <v>#N/A</v>
      </c>
      <c r="Z159" s="98" t="e">
        <f ca="true">+IF(AND(ISNUMBER(OFFSET('Sanitation Data'!$D$12,0,10*ROW('Sanitation Data'!D153))),'Data Summary'!CO159="Yes"),OFFSET('Sanitation Data'!$D$12,0,10*ROW('Sanitation Data'!D153)),NA())</f>
        <v>#N/A</v>
      </c>
      <c r="AA159" s="98" t="e">
        <f ca="true">+IF(AND(ISNUMBER(OFFSET('Sanitation Data'!$E$4,0,10*ROW('Sanitation Data'!E153))),'Data Summary'!CP159="Yes"),100-OFFSET('Sanitation Data'!$E$4,0,10*ROW('Sanitation Data'!E153)),NA())</f>
        <v>#N/A</v>
      </c>
      <c r="AB159" s="98" t="e">
        <f ca="true">+IF(AND(ISNUMBER(OFFSET('Sanitation Data'!$E$6,0,10*ROW('Sanitation Data'!E153))),'Data Summary'!CQ159="Yes"),OFFSET('Sanitation Data'!$E$6,0,10*ROW('Sanitation Data'!E153)),NA())</f>
        <v>#N/A</v>
      </c>
      <c r="AC159" s="98" t="e">
        <f ca="true">+IF(AND(ISNUMBER(OFFSET('Sanitation Data'!$E$10,0,10*ROW('Sanitation Data'!E153))),'Data Summary'!CR159="Yes"),OFFSET('Sanitation Data'!$E$10,0,10*ROW('Sanitation Data'!E153)),NA())</f>
        <v>#N/A</v>
      </c>
      <c r="AD159" s="98" t="e">
        <f ca="true">+IF(AND(ISNUMBER(OFFSET('Sanitation Data'!$E$11,0,10*ROW('Sanitation Data'!E153))),'Data Summary'!CS159="Yes"),OFFSET('Sanitation Data'!$E$11,0,10*ROW('Sanitation Data'!E153)),NA())</f>
        <v>#N/A</v>
      </c>
      <c r="AE159" s="98" t="e">
        <f ca="true">+IF(AND(ISNUMBER(OFFSET('Sanitation Data'!$E$12,0,10*ROW('Sanitation Data'!E153))),'Data Summary'!CT159="Yes"),OFFSET('Sanitation Data'!$E$12,0,10*ROW('Sanitation Data'!E153)),NA())</f>
        <v>#N/A</v>
      </c>
      <c r="AF159" s="98" t="e">
        <f ca="true">+IF(AND(ISNUMBER(OFFSET('Sanitation Data'!$F$4,0,10*ROW('Sanitation Data'!F153))),'Data Summary'!CU159="Yes"),100-OFFSET('Sanitation Data'!$F$4,0,10*ROW('Sanitation Data'!F153)),NA())</f>
        <v>#N/A</v>
      </c>
      <c r="AG159" s="98" t="e">
        <f ca="true">+IF(AND(ISNUMBER(OFFSET('Sanitation Data'!$F$6,0,10*ROW('Sanitation Data'!F153))),'Data Summary'!CV159="Yes"),OFFSET('Sanitation Data'!$F$6,0,10*ROW('Sanitation Data'!F153)),NA())</f>
        <v>#N/A</v>
      </c>
      <c r="AH159" s="98" t="e">
        <f ca="true">+IF(AND(ISNUMBER(OFFSET('Sanitation Data'!$F$10,0,10*ROW('Sanitation Data'!F153))),'Data Summary'!CW159="Yes"),OFFSET('Sanitation Data'!$F$10,0,10*ROW('Sanitation Data'!F153)),NA())</f>
        <v>#N/A</v>
      </c>
      <c r="AI159" s="98" t="e">
        <f ca="true">+IF(AND(ISNUMBER(OFFSET('Sanitation Data'!$F$11,0,10*ROW('Sanitation Data'!F153))),'Data Summary'!CX159="Yes"),OFFSET('Sanitation Data'!$F$11,0,10*ROW('Sanitation Data'!F153)),NA())</f>
        <v>#N/A</v>
      </c>
      <c r="AJ159" s="98" t="e">
        <f ca="true">+IF(AND(ISNUMBER(OFFSET('Sanitation Data'!$F$12,0,10*ROW('Sanitation Data'!F153))),'Data Summary'!CY159="Yes"),OFFSET('Sanitation Data'!$F$12,0,10*ROW('Sanitation Data'!F153)),NA())</f>
        <v>#N/A</v>
      </c>
      <c r="AK159" s="98" t="e">
        <f ca="true">+IF(AND(ISNUMBER(OFFSET('Sanitation Data'!$G$4,0,10*ROW('Sanitation Data'!G153))),'Data Summary'!CZ159="Yes"),100-OFFSET('Sanitation Data'!$G$4,0,10*ROW('Sanitation Data'!G153)),NA())</f>
        <v>#N/A</v>
      </c>
      <c r="AL159" s="98" t="e">
        <f ca="true">+IF(AND(ISNUMBER(OFFSET('Sanitation Data'!$G$6,0,10*ROW('Sanitation Data'!G153))),'Data Summary'!DA159="Yes"),OFFSET('Sanitation Data'!$G$6,0,10*ROW('Sanitation Data'!G153)),NA())</f>
        <v>#N/A</v>
      </c>
      <c r="AM159" s="98" t="e">
        <f ca="true">+IF(AND(ISNUMBER(OFFSET('Sanitation Data'!$G$10,0,10*ROW('Sanitation Data'!G153))),'Data Summary'!DB159="Yes"),OFFSET('Sanitation Data'!$G$10,0,10*ROW('Sanitation Data'!G153)),NA())</f>
        <v>#N/A</v>
      </c>
      <c r="AN159" s="98" t="e">
        <f ca="true">+IF(AND(ISNUMBER(OFFSET('Sanitation Data'!$G$11,0,10*ROW('Sanitation Data'!G153))),'Data Summary'!DC159="Yes"),OFFSET('Sanitation Data'!$G$11,0,10*ROW('Sanitation Data'!G153)),NA())</f>
        <v>#N/A</v>
      </c>
      <c r="AO159" s="98" t="e">
        <f ca="true">+IF(AND(ISNUMBER(OFFSET('Sanitation Data'!$G$12,0,10*ROW('Sanitation Data'!G153))),'Data Summary'!DD159="Yes"),OFFSET('Sanitation Data'!$G$12,0,10*ROW('Sanitation Data'!G153)),NA())</f>
        <v>#N/A</v>
      </c>
      <c r="AP159" s="98" t="e">
        <f ca="true">+IF(AND(ISNUMBER(OFFSET('Sanitation Data'!$H$4,0,10*ROW('Sanitation Data'!H153))),'Data Summary'!DE159="Yes"),100-OFFSET('Sanitation Data'!$H$4,0,10*ROW('Sanitation Data'!H153)),NA())</f>
        <v>#N/A</v>
      </c>
      <c r="AQ159" s="98" t="e">
        <f ca="true">+IF(AND(ISNUMBER(OFFSET('Sanitation Data'!$H$6,0,10*ROW('Sanitation Data'!H153))),'Data Summary'!DF159="Yes"),OFFSET('Sanitation Data'!$H$6,0,10*ROW('Sanitation Data'!H153)),NA())</f>
        <v>#N/A</v>
      </c>
      <c r="AR159" s="98" t="e">
        <f ca="true">+IF(AND(ISNUMBER(OFFSET('Sanitation Data'!$H$10,0,10*ROW('Sanitation Data'!H153))),'Data Summary'!DG159="Yes"),OFFSET('Sanitation Data'!$H$10,0,10*ROW('Sanitation Data'!H153)),NA())</f>
        <v>#N/A</v>
      </c>
      <c r="AS159" s="98" t="e">
        <f ca="true">+IF(AND(ISNUMBER(OFFSET('Sanitation Data'!$H$11,0,10*ROW('Sanitation Data'!H153))),'Data Summary'!DH159="Yes"),OFFSET('Sanitation Data'!$H$11,0,10*ROW('Sanitation Data'!H153)),NA())</f>
        <v>#N/A</v>
      </c>
      <c r="AT159" s="98" t="e">
        <f ca="true">+IF(AND(ISNUMBER(OFFSET('Sanitation Data'!$H$12,0,10*ROW('Sanitation Data'!H153))),'Data Summary'!DI159="Yes"),OFFSET('Sanitation Data'!$H$12,0,10*ROW('Sanitation Data'!H153)),NA())</f>
        <v>#N/A</v>
      </c>
      <c r="AU159" s="98" t="e">
        <f ca="true">+IF(AND(ISNUMBER(OFFSET('Sanitation Data'!$I$4,0,10*ROW('Sanitation Data'!I153))),'Data Summary'!DJ159="Yes"),100-OFFSET('Sanitation Data'!$I$4,0,10*ROW('Sanitation Data'!I153)),NA())</f>
        <v>#N/A</v>
      </c>
      <c r="AV159" s="98" t="e">
        <f ca="true">+IF(AND(ISNUMBER(OFFSET('Sanitation Data'!$I$6,0,10*ROW('Sanitation Data'!I153))),'Data Summary'!DK159="Yes"),OFFSET('Sanitation Data'!$I$6,0,10*ROW('Sanitation Data'!I153)),NA())</f>
        <v>#N/A</v>
      </c>
      <c r="AW159" s="98" t="e">
        <f ca="true">+IF(AND(ISNUMBER(OFFSET('Sanitation Data'!$I$10,0,10*ROW('Sanitation Data'!I153))),'Data Summary'!DL159="Yes"),OFFSET('Sanitation Data'!$I$10,0,10*ROW('Sanitation Data'!I153)),NA())</f>
        <v>#N/A</v>
      </c>
      <c r="AX159" s="98" t="e">
        <f ca="true">+IF(AND(ISNUMBER(OFFSET('Sanitation Data'!$I$11,0,10*ROW('Sanitation Data'!I153))),'Data Summary'!DM159="Yes"),OFFSET('Sanitation Data'!$I$11,0,10*ROW('Sanitation Data'!I153)),NA())</f>
        <v>#N/A</v>
      </c>
      <c r="AY159" s="98" t="e">
        <f ca="true">+IF(AND(ISNUMBER(OFFSET('Sanitation Data'!$I$12,0,10*ROW('Sanitation Data'!I153))),'Data Summary'!DN159="Yes"),OFFSET('Sanitation Data'!$I$12,0,10*ROW('Sanitation Data'!I153)),NA())</f>
        <v>#N/A</v>
      </c>
      <c r="AZ159" s="99" t="e">
        <f ca="true">+IF(AND(ISNUMBER(OFFSET('Hygiene Data'!$D$5,0,10*ROW('Hygiene Data'!D153))),'Data Summary'!DO159="Yes"),OFFSET('Hygiene Data'!$D$5,0,10*ROW('Hygiene Data'!D153)),NA())</f>
        <v>#N/A</v>
      </c>
      <c r="BA159" s="99" t="e">
        <f ca="true">+IF(AND(ISNUMBER(OFFSET('Hygiene Data'!$D$7,0,10*ROW('Hygiene Data'!D153))),'Data Summary'!DP159="Yes"),OFFSET('Hygiene Data'!$D$7,0,10*ROW('Hygiene Data'!D153)),NA())</f>
        <v>#N/A</v>
      </c>
      <c r="BB159" s="99" t="e">
        <f ca="true">+IF(AND(ISNUMBER(OFFSET('Hygiene Data'!$D$9,0,10*ROW('Hygiene Data'!D153))),'Data Summary'!DQ159="Yes"),OFFSET('Hygiene Data'!$D$9,0,10*ROW('Hygiene Data'!D153)),NA())</f>
        <v>#N/A</v>
      </c>
      <c r="BC159" s="99" t="e">
        <f ca="true">+IF(AND(ISNUMBER(OFFSET('Hygiene Data'!$E$5,0,10*ROW('Hygiene Data'!E153))),'Data Summary'!DR159="Yes"),OFFSET('Hygiene Data'!$E$5,0,10*ROW('Hygiene Data'!E153)),NA())</f>
        <v>#N/A</v>
      </c>
      <c r="BD159" s="99" t="e">
        <f ca="true">+IF(AND(ISNUMBER(OFFSET('Hygiene Data'!$E$7,0,10*ROW('Hygiene Data'!E153))),'Data Summary'!DS159="Yes"),OFFSET('Hygiene Data'!$E$7,0,10*ROW('Hygiene Data'!E153)),NA())</f>
        <v>#N/A</v>
      </c>
      <c r="BE159" s="99" t="e">
        <f ca="true">+IF(AND(ISNUMBER(OFFSET('Hygiene Data'!$E$9,0,10*ROW('Hygiene Data'!E153))),'Data Summary'!DT159="Yes"),OFFSET('Hygiene Data'!$E$9,0,10*ROW('Hygiene Data'!E153)),NA())</f>
        <v>#N/A</v>
      </c>
      <c r="BF159" s="99" t="e">
        <f ca="true">+IF(AND(ISNUMBER(OFFSET('Hygiene Data'!$F$5,0,10*ROW('Hygiene Data'!F153))),'Data Summary'!DU159="Yes"),OFFSET('Hygiene Data'!$F$5,0,10*ROW('Hygiene Data'!F153)),NA())</f>
        <v>#N/A</v>
      </c>
      <c r="BG159" s="99" t="e">
        <f ca="true">+IF(AND(ISNUMBER(OFFSET('Hygiene Data'!$F$7,0,10*ROW('Hygiene Data'!F153))),'Data Summary'!DV159="Yes"),OFFSET('Hygiene Data'!$F$7,0,10*ROW('Hygiene Data'!F153)),NA())</f>
        <v>#N/A</v>
      </c>
      <c r="BH159" s="99" t="e">
        <f ca="true">+IF(AND(ISNUMBER(OFFSET('Hygiene Data'!$F$9,0,10*ROW('Hygiene Data'!F153))),'Data Summary'!DW159="Yes"),OFFSET('Hygiene Data'!$F$9,0,10*ROW('Hygiene Data'!F153)),NA())</f>
        <v>#N/A</v>
      </c>
      <c r="BI159" s="99" t="e">
        <f ca="true">+IF(AND(ISNUMBER(OFFSET('Hygiene Data'!$G$5,0,10*ROW('Hygiene Data'!G153))),'Data Summary'!DX159="Yes"),OFFSET('Hygiene Data'!$G$5,0,10*ROW('Hygiene Data'!G153)),NA())</f>
        <v>#N/A</v>
      </c>
      <c r="BJ159" s="99" t="e">
        <f ca="true">+IF(AND(ISNUMBER(OFFSET('Hygiene Data'!$G$7,0,10*ROW('Hygiene Data'!G153))),'Data Summary'!DY159="Yes"),OFFSET('Hygiene Data'!$G$7,0,10*ROW('Hygiene Data'!G153)),NA())</f>
        <v>#N/A</v>
      </c>
      <c r="BK159" s="99" t="e">
        <f ca="true">+IF(AND(ISNUMBER(OFFSET('Hygiene Data'!$G$9,0,10*ROW('Hygiene Data'!G153))),'Data Summary'!DZ159="Yes"),OFFSET('Hygiene Data'!$G$9,0,10*ROW('Hygiene Data'!G153)),NA())</f>
        <v>#N/A</v>
      </c>
      <c r="BL159" s="99" t="e">
        <f ca="true">+IF(AND(ISNUMBER(OFFSET('Hygiene Data'!$H$5,0,10*ROW('Hygiene Data'!H153))),'Data Summary'!EA159="Yes"),OFFSET('Hygiene Data'!$H$5,0,10*ROW('Hygiene Data'!H153)),NA())</f>
        <v>#N/A</v>
      </c>
      <c r="BM159" s="99" t="e">
        <f ca="true">+IF(AND(ISNUMBER(OFFSET('Hygiene Data'!$H$7,0,10*ROW('Hygiene Data'!H153))),'Data Summary'!EB159="Yes"),OFFSET('Hygiene Data'!$H$7,0,10*ROW('Hygiene Data'!H153)),NA())</f>
        <v>#N/A</v>
      </c>
      <c r="BN159" s="99" t="e">
        <f ca="true">+IF(AND(ISNUMBER(OFFSET('Hygiene Data'!$H$9,0,10*ROW('Hygiene Data'!H153))),'Data Summary'!EC159="Yes"),OFFSET('Hygiene Data'!$H$9,0,10*ROW('Hygiene Data'!H153)),NA())</f>
        <v>#N/A</v>
      </c>
      <c r="BO159" s="99" t="e">
        <f ca="true">+IF(AND(ISNUMBER(OFFSET('Hygiene Data'!$I$5,0,10*ROW('Hygiene Data'!I153))),'Data Summary'!ED159="Yes"),OFFSET('Hygiene Data'!$I$5,0,10*ROW('Hygiene Data'!I153)),NA())</f>
        <v>#N/A</v>
      </c>
      <c r="BP159" s="99" t="e">
        <f ca="true">+IF(AND(ISNUMBER(OFFSET('Hygiene Data'!$I$7,0,10*ROW('Hygiene Data'!I153))),'Data Summary'!EE159="Yes"),OFFSET('Hygiene Data'!$I$7,0,10*ROW('Hygiene Data'!I153)),NA())</f>
        <v>#N/A</v>
      </c>
      <c r="BQ159" s="99" t="e">
        <f ca="true">+IF(AND(ISNUMBER(OFFSET('Hygiene Data'!$I$9,0,10*ROW('Hygiene Data'!I153))),'Data Summary'!EF159="Yes"),OFFSET('Hygiene Data'!$I$9,0,10*ROW('Hygiene Data'!I153)),NA())</f>
        <v>#N/A</v>
      </c>
    </row>
    <row xmlns:x14ac="http://schemas.microsoft.com/office/spreadsheetml/2009/9/ac" r="160" x14ac:dyDescent="0.2">
      <c r="A160" s="363" t="e">
        <f ca="true">+RIGHT('Data Summary'!A160,LEN('Data Summary'!A160)-9)</f>
        <v>#VALUE!</v>
      </c>
      <c r="B160" s="38" t="str">
        <f ca="true">+IF(ISTEXT('Data Summary'!B160),'Data Summary'!B160,"")</f>
        <v/>
      </c>
      <c r="C160" s="361" t="e">
        <f ca="true">+VALUE('Data Summary'!C160)</f>
        <v>#VALUE!</v>
      </c>
      <c r="D160" s="97" t="e">
        <f ca="true">+IF(AND(ISNUMBER(OFFSET('Water Data'!$D$4,0,10*ROW('Water Data'!D154))),'Data Summary'!BS160="Yes"),100-OFFSET('Water Data'!$D$4,0,10*ROW('Water Data'!D154)),NA())</f>
        <v>#N/A</v>
      </c>
      <c r="E160" s="97" t="e">
        <f ca="true">+IF(AND(ISNUMBER(OFFSET('Water Data'!$D$6,0,10*ROW('Water Data'!D154))),'Data Summary'!BT160="Yes"),OFFSET('Water Data'!$D$6,0,10*ROW('Water Data'!D154)),NA())</f>
        <v>#N/A</v>
      </c>
      <c r="F160" s="97" t="e">
        <f ca="true">+IF(AND(ISNUMBER(OFFSET('Water Data'!$D$9,0,10*ROW('Water Data'!D154))),'Data Summary'!BU160="Yes"),OFFSET('Water Data'!$D$9,0,10*ROW('Water Data'!D154)),NA())</f>
        <v>#N/A</v>
      </c>
      <c r="G160" s="97" t="e">
        <f ca="true">+IF(AND(ISNUMBER(OFFSET('Water Data'!$E$4,0,10*ROW('Water Data'!E154))),'Data Summary'!BV160="Yes"),100-OFFSET('Water Data'!$E$4,0,10*ROW('Water Data'!E154)),NA())</f>
        <v>#N/A</v>
      </c>
      <c r="H160" s="97" t="e">
        <f ca="true">+IF(AND(ISNUMBER(OFFSET('Water Data'!$E$6,0,10*ROW('Water Data'!E154))),'Data Summary'!BW160="Yes"),OFFSET('Water Data'!$E$6,0,10*ROW('Water Data'!E154)),NA())</f>
        <v>#N/A</v>
      </c>
      <c r="I160" s="97" t="e">
        <f ca="true">+IF(AND(ISNUMBER(OFFSET('Water Data'!$E$9,0,10*ROW('Water Data'!E154))),'Data Summary'!BX160="Yes"),OFFSET('Water Data'!$E$9,0,10*ROW('Water Data'!E154)),NA())</f>
        <v>#N/A</v>
      </c>
      <c r="J160" s="97" t="e">
        <f ca="true">+IF(AND(ISNUMBER(OFFSET('Water Data'!$F$4,0,10*ROW('Water Data'!F154))),'Data Summary'!BY160="Yes"),100-OFFSET('Water Data'!$F$4,0,10*ROW('Water Data'!F154)),NA())</f>
        <v>#N/A</v>
      </c>
      <c r="K160" s="97" t="e">
        <f ca="true">+IF(AND(ISNUMBER(OFFSET('Water Data'!$F$6,0,10*ROW('Water Data'!F154))),'Data Summary'!BZ160="Yes"),OFFSET('Water Data'!$F$6,0,10*ROW('Water Data'!F154)),NA())</f>
        <v>#N/A</v>
      </c>
      <c r="L160" s="97" t="e">
        <f ca="true">+IF(AND(ISNUMBER(OFFSET('Water Data'!$F$9,0,10*ROW('Water Data'!F154))),'Data Summary'!CA160="Yes"),OFFSET('Water Data'!$F$9,0,10*ROW('Water Data'!F154)),NA())</f>
        <v>#N/A</v>
      </c>
      <c r="M160" s="97" t="e">
        <f ca="true">+IF(AND(ISNUMBER(OFFSET('Water Data'!$G$4,0,10*ROW('Water Data'!G154))),'Data Summary'!CB160="Yes"),100-OFFSET('Water Data'!$G$4,0,10*ROW('Water Data'!G154)),NA())</f>
        <v>#N/A</v>
      </c>
      <c r="N160" s="97" t="e">
        <f ca="true">+IF(AND(ISNUMBER(OFFSET('Water Data'!$G$6,0,10*ROW('Water Data'!G154))),'Data Summary'!CC160="Yes"),OFFSET('Water Data'!$G$6,0,10*ROW('Water Data'!G154)),NA())</f>
        <v>#N/A</v>
      </c>
      <c r="O160" s="97" t="e">
        <f ca="true">+IF(AND(ISNUMBER(OFFSET('Water Data'!$G$9,0,10*ROW('Water Data'!G154))),'Data Summary'!CD160="Yes"),OFFSET('Water Data'!$G$9,0,10*ROW('Water Data'!G154)),NA())</f>
        <v>#N/A</v>
      </c>
      <c r="P160" s="97" t="e">
        <f ca="true">+IF(AND(ISNUMBER(OFFSET('Water Data'!$H$4,0,10*ROW('Water Data'!H154))),'Data Summary'!CE160="Yes"),100-OFFSET('Water Data'!$H$4,0,10*ROW('Water Data'!H154)),NA())</f>
        <v>#N/A</v>
      </c>
      <c r="Q160" s="97" t="e">
        <f ca="true">+IF(AND(ISNUMBER(OFFSET('Water Data'!$H$6,0,10*ROW('Water Data'!H154))),'Data Summary'!CF160="Yes"),OFFSET('Water Data'!$H$6,0,10*ROW('Water Data'!H154)),NA())</f>
        <v>#N/A</v>
      </c>
      <c r="R160" s="97" t="e">
        <f ca="true">+IF(AND(ISNUMBER(OFFSET('Water Data'!$H$9,0,10*ROW('Water Data'!H154))),'Data Summary'!CG160="Yes"),OFFSET('Water Data'!$H$9,0,10*ROW('Water Data'!H154)),NA())</f>
        <v>#N/A</v>
      </c>
      <c r="S160" s="97" t="e">
        <f ca="true">+IF(AND(ISNUMBER(OFFSET('Water Data'!$I$4,0,10*ROW('Water Data'!I154))),'Data Summary'!CH160="Yes"),100-OFFSET('Water Data'!$I$4,0,10*ROW('Water Data'!I154)),NA())</f>
        <v>#N/A</v>
      </c>
      <c r="T160" s="97" t="e">
        <f ca="true">+IF(AND(ISNUMBER(OFFSET('Water Data'!$I$6,0,10*ROW('Water Data'!I154))),'Data Summary'!CI160="Yes"),OFFSET('Water Data'!$I$6,0,10*ROW('Water Data'!I154)),NA())</f>
        <v>#N/A</v>
      </c>
      <c r="U160" s="97" t="e">
        <f ca="true">+IF(AND(ISNUMBER(OFFSET('Water Data'!$I$9,0,10*ROW('Water Data'!I154))),'Data Summary'!CJ160="Yes"),OFFSET('Water Data'!$I$9,0,10*ROW('Water Data'!I154)),NA())</f>
        <v>#N/A</v>
      </c>
      <c r="V160" s="98" t="e">
        <f ca="true">+IF(AND(ISNUMBER(OFFSET('Sanitation Data'!$D$4,0,10*ROW('Sanitation Data'!D154))),'Data Summary'!CK160="Yes"),100-OFFSET('Sanitation Data'!$D$4,0,10*ROW('Sanitation Data'!D154)),NA())</f>
        <v>#N/A</v>
      </c>
      <c r="W160" s="98" t="e">
        <f ca="true">+IF(AND(ISNUMBER(OFFSET('Sanitation Data'!$D$6,0,10*ROW('Sanitation Data'!D154))),'Data Summary'!CL160="Yes"),OFFSET('Sanitation Data'!$D$6,0,10*ROW('Sanitation Data'!D154)),NA())</f>
        <v>#N/A</v>
      </c>
      <c r="X160" s="98" t="e">
        <f ca="true">+IF(AND(ISNUMBER(OFFSET('Sanitation Data'!$D$10,0,10*ROW('Sanitation Data'!D154))),'Data Summary'!CM160="Yes"),OFFSET('Sanitation Data'!$D$10,0,10*ROW('Sanitation Data'!D154)),NA())</f>
        <v>#N/A</v>
      </c>
      <c r="Y160" s="98" t="e">
        <f ca="true">+IF(AND(ISNUMBER(OFFSET('Sanitation Data'!$D$11,0,10*ROW('Sanitation Data'!D154))),'Data Summary'!CN160="Yes"),OFFSET('Sanitation Data'!$D$11,0,10*ROW('Sanitation Data'!D154)),NA())</f>
        <v>#N/A</v>
      </c>
      <c r="Z160" s="98" t="e">
        <f ca="true">+IF(AND(ISNUMBER(OFFSET('Sanitation Data'!$D$12,0,10*ROW('Sanitation Data'!D154))),'Data Summary'!CO160="Yes"),OFFSET('Sanitation Data'!$D$12,0,10*ROW('Sanitation Data'!D154)),NA())</f>
        <v>#N/A</v>
      </c>
      <c r="AA160" s="98" t="e">
        <f ca="true">+IF(AND(ISNUMBER(OFFSET('Sanitation Data'!$E$4,0,10*ROW('Sanitation Data'!E154))),'Data Summary'!CP160="Yes"),100-OFFSET('Sanitation Data'!$E$4,0,10*ROW('Sanitation Data'!E154)),NA())</f>
        <v>#N/A</v>
      </c>
      <c r="AB160" s="98" t="e">
        <f ca="true">+IF(AND(ISNUMBER(OFFSET('Sanitation Data'!$E$6,0,10*ROW('Sanitation Data'!E154))),'Data Summary'!CQ160="Yes"),OFFSET('Sanitation Data'!$E$6,0,10*ROW('Sanitation Data'!E154)),NA())</f>
        <v>#N/A</v>
      </c>
      <c r="AC160" s="98" t="e">
        <f ca="true">+IF(AND(ISNUMBER(OFFSET('Sanitation Data'!$E$10,0,10*ROW('Sanitation Data'!E154))),'Data Summary'!CR160="Yes"),OFFSET('Sanitation Data'!$E$10,0,10*ROW('Sanitation Data'!E154)),NA())</f>
        <v>#N/A</v>
      </c>
      <c r="AD160" s="98" t="e">
        <f ca="true">+IF(AND(ISNUMBER(OFFSET('Sanitation Data'!$E$11,0,10*ROW('Sanitation Data'!E154))),'Data Summary'!CS160="Yes"),OFFSET('Sanitation Data'!$E$11,0,10*ROW('Sanitation Data'!E154)),NA())</f>
        <v>#N/A</v>
      </c>
      <c r="AE160" s="98" t="e">
        <f ca="true">+IF(AND(ISNUMBER(OFFSET('Sanitation Data'!$E$12,0,10*ROW('Sanitation Data'!E154))),'Data Summary'!CT160="Yes"),OFFSET('Sanitation Data'!$E$12,0,10*ROW('Sanitation Data'!E154)),NA())</f>
        <v>#N/A</v>
      </c>
      <c r="AF160" s="98" t="e">
        <f ca="true">+IF(AND(ISNUMBER(OFFSET('Sanitation Data'!$F$4,0,10*ROW('Sanitation Data'!F154))),'Data Summary'!CU160="Yes"),100-OFFSET('Sanitation Data'!$F$4,0,10*ROW('Sanitation Data'!F154)),NA())</f>
        <v>#N/A</v>
      </c>
      <c r="AG160" s="98" t="e">
        <f ca="true">+IF(AND(ISNUMBER(OFFSET('Sanitation Data'!$F$6,0,10*ROW('Sanitation Data'!F154))),'Data Summary'!CV160="Yes"),OFFSET('Sanitation Data'!$F$6,0,10*ROW('Sanitation Data'!F154)),NA())</f>
        <v>#N/A</v>
      </c>
      <c r="AH160" s="98" t="e">
        <f ca="true">+IF(AND(ISNUMBER(OFFSET('Sanitation Data'!$F$10,0,10*ROW('Sanitation Data'!F154))),'Data Summary'!CW160="Yes"),OFFSET('Sanitation Data'!$F$10,0,10*ROW('Sanitation Data'!F154)),NA())</f>
        <v>#N/A</v>
      </c>
      <c r="AI160" s="98" t="e">
        <f ca="true">+IF(AND(ISNUMBER(OFFSET('Sanitation Data'!$F$11,0,10*ROW('Sanitation Data'!F154))),'Data Summary'!CX160="Yes"),OFFSET('Sanitation Data'!$F$11,0,10*ROW('Sanitation Data'!F154)),NA())</f>
        <v>#N/A</v>
      </c>
      <c r="AJ160" s="98" t="e">
        <f ca="true">+IF(AND(ISNUMBER(OFFSET('Sanitation Data'!$F$12,0,10*ROW('Sanitation Data'!F154))),'Data Summary'!CY160="Yes"),OFFSET('Sanitation Data'!$F$12,0,10*ROW('Sanitation Data'!F154)),NA())</f>
        <v>#N/A</v>
      </c>
      <c r="AK160" s="98" t="e">
        <f ca="true">+IF(AND(ISNUMBER(OFFSET('Sanitation Data'!$G$4,0,10*ROW('Sanitation Data'!G154))),'Data Summary'!CZ160="Yes"),100-OFFSET('Sanitation Data'!$G$4,0,10*ROW('Sanitation Data'!G154)),NA())</f>
        <v>#N/A</v>
      </c>
      <c r="AL160" s="98" t="e">
        <f ca="true">+IF(AND(ISNUMBER(OFFSET('Sanitation Data'!$G$6,0,10*ROW('Sanitation Data'!G154))),'Data Summary'!DA160="Yes"),OFFSET('Sanitation Data'!$G$6,0,10*ROW('Sanitation Data'!G154)),NA())</f>
        <v>#N/A</v>
      </c>
      <c r="AM160" s="98" t="e">
        <f ca="true">+IF(AND(ISNUMBER(OFFSET('Sanitation Data'!$G$10,0,10*ROW('Sanitation Data'!G154))),'Data Summary'!DB160="Yes"),OFFSET('Sanitation Data'!$G$10,0,10*ROW('Sanitation Data'!G154)),NA())</f>
        <v>#N/A</v>
      </c>
      <c r="AN160" s="98" t="e">
        <f ca="true">+IF(AND(ISNUMBER(OFFSET('Sanitation Data'!$G$11,0,10*ROW('Sanitation Data'!G154))),'Data Summary'!DC160="Yes"),OFFSET('Sanitation Data'!$G$11,0,10*ROW('Sanitation Data'!G154)),NA())</f>
        <v>#N/A</v>
      </c>
      <c r="AO160" s="98" t="e">
        <f ca="true">+IF(AND(ISNUMBER(OFFSET('Sanitation Data'!$G$12,0,10*ROW('Sanitation Data'!G154))),'Data Summary'!DD160="Yes"),OFFSET('Sanitation Data'!$G$12,0,10*ROW('Sanitation Data'!G154)),NA())</f>
        <v>#N/A</v>
      </c>
      <c r="AP160" s="98" t="e">
        <f ca="true">+IF(AND(ISNUMBER(OFFSET('Sanitation Data'!$H$4,0,10*ROW('Sanitation Data'!H154))),'Data Summary'!DE160="Yes"),100-OFFSET('Sanitation Data'!$H$4,0,10*ROW('Sanitation Data'!H154)),NA())</f>
        <v>#N/A</v>
      </c>
      <c r="AQ160" s="98" t="e">
        <f ca="true">+IF(AND(ISNUMBER(OFFSET('Sanitation Data'!$H$6,0,10*ROW('Sanitation Data'!H154))),'Data Summary'!DF160="Yes"),OFFSET('Sanitation Data'!$H$6,0,10*ROW('Sanitation Data'!H154)),NA())</f>
        <v>#N/A</v>
      </c>
      <c r="AR160" s="98" t="e">
        <f ca="true">+IF(AND(ISNUMBER(OFFSET('Sanitation Data'!$H$10,0,10*ROW('Sanitation Data'!H154))),'Data Summary'!DG160="Yes"),OFFSET('Sanitation Data'!$H$10,0,10*ROW('Sanitation Data'!H154)),NA())</f>
        <v>#N/A</v>
      </c>
      <c r="AS160" s="98" t="e">
        <f ca="true">+IF(AND(ISNUMBER(OFFSET('Sanitation Data'!$H$11,0,10*ROW('Sanitation Data'!H154))),'Data Summary'!DH160="Yes"),OFFSET('Sanitation Data'!$H$11,0,10*ROW('Sanitation Data'!H154)),NA())</f>
        <v>#N/A</v>
      </c>
      <c r="AT160" s="98" t="e">
        <f ca="true">+IF(AND(ISNUMBER(OFFSET('Sanitation Data'!$H$12,0,10*ROW('Sanitation Data'!H154))),'Data Summary'!DI160="Yes"),OFFSET('Sanitation Data'!$H$12,0,10*ROW('Sanitation Data'!H154)),NA())</f>
        <v>#N/A</v>
      </c>
      <c r="AU160" s="98" t="e">
        <f ca="true">+IF(AND(ISNUMBER(OFFSET('Sanitation Data'!$I$4,0,10*ROW('Sanitation Data'!I154))),'Data Summary'!DJ160="Yes"),100-OFFSET('Sanitation Data'!$I$4,0,10*ROW('Sanitation Data'!I154)),NA())</f>
        <v>#N/A</v>
      </c>
      <c r="AV160" s="98" t="e">
        <f ca="true">+IF(AND(ISNUMBER(OFFSET('Sanitation Data'!$I$6,0,10*ROW('Sanitation Data'!I154))),'Data Summary'!DK160="Yes"),OFFSET('Sanitation Data'!$I$6,0,10*ROW('Sanitation Data'!I154)),NA())</f>
        <v>#N/A</v>
      </c>
      <c r="AW160" s="98" t="e">
        <f ca="true">+IF(AND(ISNUMBER(OFFSET('Sanitation Data'!$I$10,0,10*ROW('Sanitation Data'!I154))),'Data Summary'!DL160="Yes"),OFFSET('Sanitation Data'!$I$10,0,10*ROW('Sanitation Data'!I154)),NA())</f>
        <v>#N/A</v>
      </c>
      <c r="AX160" s="98" t="e">
        <f ca="true">+IF(AND(ISNUMBER(OFFSET('Sanitation Data'!$I$11,0,10*ROW('Sanitation Data'!I154))),'Data Summary'!DM160="Yes"),OFFSET('Sanitation Data'!$I$11,0,10*ROW('Sanitation Data'!I154)),NA())</f>
        <v>#N/A</v>
      </c>
      <c r="AY160" s="98" t="e">
        <f ca="true">+IF(AND(ISNUMBER(OFFSET('Sanitation Data'!$I$12,0,10*ROW('Sanitation Data'!I154))),'Data Summary'!DN160="Yes"),OFFSET('Sanitation Data'!$I$12,0,10*ROW('Sanitation Data'!I154)),NA())</f>
        <v>#N/A</v>
      </c>
      <c r="AZ160" s="99" t="e">
        <f ca="true">+IF(AND(ISNUMBER(OFFSET('Hygiene Data'!$D$5,0,10*ROW('Hygiene Data'!D154))),'Data Summary'!DO160="Yes"),OFFSET('Hygiene Data'!$D$5,0,10*ROW('Hygiene Data'!D154)),NA())</f>
        <v>#N/A</v>
      </c>
      <c r="BA160" s="99" t="e">
        <f ca="true">+IF(AND(ISNUMBER(OFFSET('Hygiene Data'!$D$7,0,10*ROW('Hygiene Data'!D154))),'Data Summary'!DP160="Yes"),OFFSET('Hygiene Data'!$D$7,0,10*ROW('Hygiene Data'!D154)),NA())</f>
        <v>#N/A</v>
      </c>
      <c r="BB160" s="99" t="e">
        <f ca="true">+IF(AND(ISNUMBER(OFFSET('Hygiene Data'!$D$9,0,10*ROW('Hygiene Data'!D154))),'Data Summary'!DQ160="Yes"),OFFSET('Hygiene Data'!$D$9,0,10*ROW('Hygiene Data'!D154)),NA())</f>
        <v>#N/A</v>
      </c>
      <c r="BC160" s="99" t="e">
        <f ca="true">+IF(AND(ISNUMBER(OFFSET('Hygiene Data'!$E$5,0,10*ROW('Hygiene Data'!E154))),'Data Summary'!DR160="Yes"),OFFSET('Hygiene Data'!$E$5,0,10*ROW('Hygiene Data'!E154)),NA())</f>
        <v>#N/A</v>
      </c>
      <c r="BD160" s="99" t="e">
        <f ca="true">+IF(AND(ISNUMBER(OFFSET('Hygiene Data'!$E$7,0,10*ROW('Hygiene Data'!E154))),'Data Summary'!DS160="Yes"),OFFSET('Hygiene Data'!$E$7,0,10*ROW('Hygiene Data'!E154)),NA())</f>
        <v>#N/A</v>
      </c>
      <c r="BE160" s="99" t="e">
        <f ca="true">+IF(AND(ISNUMBER(OFFSET('Hygiene Data'!$E$9,0,10*ROW('Hygiene Data'!E154))),'Data Summary'!DT160="Yes"),OFFSET('Hygiene Data'!$E$9,0,10*ROW('Hygiene Data'!E154)),NA())</f>
        <v>#N/A</v>
      </c>
      <c r="BF160" s="99" t="e">
        <f ca="true">+IF(AND(ISNUMBER(OFFSET('Hygiene Data'!$F$5,0,10*ROW('Hygiene Data'!F154))),'Data Summary'!DU160="Yes"),OFFSET('Hygiene Data'!$F$5,0,10*ROW('Hygiene Data'!F154)),NA())</f>
        <v>#N/A</v>
      </c>
      <c r="BG160" s="99" t="e">
        <f ca="true">+IF(AND(ISNUMBER(OFFSET('Hygiene Data'!$F$7,0,10*ROW('Hygiene Data'!F154))),'Data Summary'!DV160="Yes"),OFFSET('Hygiene Data'!$F$7,0,10*ROW('Hygiene Data'!F154)),NA())</f>
        <v>#N/A</v>
      </c>
      <c r="BH160" s="99" t="e">
        <f ca="true">+IF(AND(ISNUMBER(OFFSET('Hygiene Data'!$F$9,0,10*ROW('Hygiene Data'!F154))),'Data Summary'!DW160="Yes"),OFFSET('Hygiene Data'!$F$9,0,10*ROW('Hygiene Data'!F154)),NA())</f>
        <v>#N/A</v>
      </c>
      <c r="BI160" s="99" t="e">
        <f ca="true">+IF(AND(ISNUMBER(OFFSET('Hygiene Data'!$G$5,0,10*ROW('Hygiene Data'!G154))),'Data Summary'!DX160="Yes"),OFFSET('Hygiene Data'!$G$5,0,10*ROW('Hygiene Data'!G154)),NA())</f>
        <v>#N/A</v>
      </c>
      <c r="BJ160" s="99" t="e">
        <f ca="true">+IF(AND(ISNUMBER(OFFSET('Hygiene Data'!$G$7,0,10*ROW('Hygiene Data'!G154))),'Data Summary'!DY160="Yes"),OFFSET('Hygiene Data'!$G$7,0,10*ROW('Hygiene Data'!G154)),NA())</f>
        <v>#N/A</v>
      </c>
      <c r="BK160" s="99" t="e">
        <f ca="true">+IF(AND(ISNUMBER(OFFSET('Hygiene Data'!$G$9,0,10*ROW('Hygiene Data'!G154))),'Data Summary'!DZ160="Yes"),OFFSET('Hygiene Data'!$G$9,0,10*ROW('Hygiene Data'!G154)),NA())</f>
        <v>#N/A</v>
      </c>
      <c r="BL160" s="99" t="e">
        <f ca="true">+IF(AND(ISNUMBER(OFFSET('Hygiene Data'!$H$5,0,10*ROW('Hygiene Data'!H154))),'Data Summary'!EA160="Yes"),OFFSET('Hygiene Data'!$H$5,0,10*ROW('Hygiene Data'!H154)),NA())</f>
        <v>#N/A</v>
      </c>
      <c r="BM160" s="99" t="e">
        <f ca="true">+IF(AND(ISNUMBER(OFFSET('Hygiene Data'!$H$7,0,10*ROW('Hygiene Data'!H154))),'Data Summary'!EB160="Yes"),OFFSET('Hygiene Data'!$H$7,0,10*ROW('Hygiene Data'!H154)),NA())</f>
        <v>#N/A</v>
      </c>
      <c r="BN160" s="99" t="e">
        <f ca="true">+IF(AND(ISNUMBER(OFFSET('Hygiene Data'!$H$9,0,10*ROW('Hygiene Data'!H154))),'Data Summary'!EC160="Yes"),OFFSET('Hygiene Data'!$H$9,0,10*ROW('Hygiene Data'!H154)),NA())</f>
        <v>#N/A</v>
      </c>
      <c r="BO160" s="99" t="e">
        <f ca="true">+IF(AND(ISNUMBER(OFFSET('Hygiene Data'!$I$5,0,10*ROW('Hygiene Data'!I154))),'Data Summary'!ED160="Yes"),OFFSET('Hygiene Data'!$I$5,0,10*ROW('Hygiene Data'!I154)),NA())</f>
        <v>#N/A</v>
      </c>
      <c r="BP160" s="99" t="e">
        <f ca="true">+IF(AND(ISNUMBER(OFFSET('Hygiene Data'!$I$7,0,10*ROW('Hygiene Data'!I154))),'Data Summary'!EE160="Yes"),OFFSET('Hygiene Data'!$I$7,0,10*ROW('Hygiene Data'!I154)),NA())</f>
        <v>#N/A</v>
      </c>
      <c r="BQ160" s="99" t="e">
        <f ca="true">+IF(AND(ISNUMBER(OFFSET('Hygiene Data'!$I$9,0,10*ROW('Hygiene Data'!I154))),'Data Summary'!EF160="Yes"),OFFSET('Hygiene Data'!$I$9,0,10*ROW('Hygiene Data'!I154)),NA())</f>
        <v>#N/A</v>
      </c>
    </row>
    <row xmlns:x14ac="http://schemas.microsoft.com/office/spreadsheetml/2009/9/ac" r="161" x14ac:dyDescent="0.2">
      <c r="A161" s="363" t="e">
        <f ca="true">+RIGHT('Data Summary'!A161,LEN('Data Summary'!A161)-9)</f>
        <v>#VALUE!</v>
      </c>
      <c r="B161" s="38" t="str">
        <f ca="true">+IF(ISTEXT('Data Summary'!B161),'Data Summary'!B161,"")</f>
        <v/>
      </c>
      <c r="C161" s="361" t="e">
        <f ca="true">+VALUE('Data Summary'!C161)</f>
        <v>#VALUE!</v>
      </c>
      <c r="D161" s="97" t="e">
        <f ca="true">+IF(AND(ISNUMBER(OFFSET('Water Data'!$D$4,0,10*ROW('Water Data'!D155))),'Data Summary'!BS161="Yes"),100-OFFSET('Water Data'!$D$4,0,10*ROW('Water Data'!D155)),NA())</f>
        <v>#N/A</v>
      </c>
      <c r="E161" s="97" t="e">
        <f ca="true">+IF(AND(ISNUMBER(OFFSET('Water Data'!$D$6,0,10*ROW('Water Data'!D155))),'Data Summary'!BT161="Yes"),OFFSET('Water Data'!$D$6,0,10*ROW('Water Data'!D155)),NA())</f>
        <v>#N/A</v>
      </c>
      <c r="F161" s="97" t="e">
        <f ca="true">+IF(AND(ISNUMBER(OFFSET('Water Data'!$D$9,0,10*ROW('Water Data'!D155))),'Data Summary'!BU161="Yes"),OFFSET('Water Data'!$D$9,0,10*ROW('Water Data'!D155)),NA())</f>
        <v>#N/A</v>
      </c>
      <c r="G161" s="97" t="e">
        <f ca="true">+IF(AND(ISNUMBER(OFFSET('Water Data'!$E$4,0,10*ROW('Water Data'!E155))),'Data Summary'!BV161="Yes"),100-OFFSET('Water Data'!$E$4,0,10*ROW('Water Data'!E155)),NA())</f>
        <v>#N/A</v>
      </c>
      <c r="H161" s="97" t="e">
        <f ca="true">+IF(AND(ISNUMBER(OFFSET('Water Data'!$E$6,0,10*ROW('Water Data'!E155))),'Data Summary'!BW161="Yes"),OFFSET('Water Data'!$E$6,0,10*ROW('Water Data'!E155)),NA())</f>
        <v>#N/A</v>
      </c>
      <c r="I161" s="97" t="e">
        <f ca="true">+IF(AND(ISNUMBER(OFFSET('Water Data'!$E$9,0,10*ROW('Water Data'!E155))),'Data Summary'!BX161="Yes"),OFFSET('Water Data'!$E$9,0,10*ROW('Water Data'!E155)),NA())</f>
        <v>#N/A</v>
      </c>
      <c r="J161" s="97" t="e">
        <f ca="true">+IF(AND(ISNUMBER(OFFSET('Water Data'!$F$4,0,10*ROW('Water Data'!F155))),'Data Summary'!BY161="Yes"),100-OFFSET('Water Data'!$F$4,0,10*ROW('Water Data'!F155)),NA())</f>
        <v>#N/A</v>
      </c>
      <c r="K161" s="97" t="e">
        <f ca="true">+IF(AND(ISNUMBER(OFFSET('Water Data'!$F$6,0,10*ROW('Water Data'!F155))),'Data Summary'!BZ161="Yes"),OFFSET('Water Data'!$F$6,0,10*ROW('Water Data'!F155)),NA())</f>
        <v>#N/A</v>
      </c>
      <c r="L161" s="97" t="e">
        <f ca="true">+IF(AND(ISNUMBER(OFFSET('Water Data'!$F$9,0,10*ROW('Water Data'!F155))),'Data Summary'!CA161="Yes"),OFFSET('Water Data'!$F$9,0,10*ROW('Water Data'!F155)),NA())</f>
        <v>#N/A</v>
      </c>
      <c r="M161" s="97" t="e">
        <f ca="true">+IF(AND(ISNUMBER(OFFSET('Water Data'!$G$4,0,10*ROW('Water Data'!G155))),'Data Summary'!CB161="Yes"),100-OFFSET('Water Data'!$G$4,0,10*ROW('Water Data'!G155)),NA())</f>
        <v>#N/A</v>
      </c>
      <c r="N161" s="97" t="e">
        <f ca="true">+IF(AND(ISNUMBER(OFFSET('Water Data'!$G$6,0,10*ROW('Water Data'!G155))),'Data Summary'!CC161="Yes"),OFFSET('Water Data'!$G$6,0,10*ROW('Water Data'!G155)),NA())</f>
        <v>#N/A</v>
      </c>
      <c r="O161" s="97" t="e">
        <f ca="true">+IF(AND(ISNUMBER(OFFSET('Water Data'!$G$9,0,10*ROW('Water Data'!G155))),'Data Summary'!CD161="Yes"),OFFSET('Water Data'!$G$9,0,10*ROW('Water Data'!G155)),NA())</f>
        <v>#N/A</v>
      </c>
      <c r="P161" s="97" t="e">
        <f ca="true">+IF(AND(ISNUMBER(OFFSET('Water Data'!$H$4,0,10*ROW('Water Data'!H155))),'Data Summary'!CE161="Yes"),100-OFFSET('Water Data'!$H$4,0,10*ROW('Water Data'!H155)),NA())</f>
        <v>#N/A</v>
      </c>
      <c r="Q161" s="97" t="e">
        <f ca="true">+IF(AND(ISNUMBER(OFFSET('Water Data'!$H$6,0,10*ROW('Water Data'!H155))),'Data Summary'!CF161="Yes"),OFFSET('Water Data'!$H$6,0,10*ROW('Water Data'!H155)),NA())</f>
        <v>#N/A</v>
      </c>
      <c r="R161" s="97" t="e">
        <f ca="true">+IF(AND(ISNUMBER(OFFSET('Water Data'!$H$9,0,10*ROW('Water Data'!H155))),'Data Summary'!CG161="Yes"),OFFSET('Water Data'!$H$9,0,10*ROW('Water Data'!H155)),NA())</f>
        <v>#N/A</v>
      </c>
      <c r="S161" s="97" t="e">
        <f ca="true">+IF(AND(ISNUMBER(OFFSET('Water Data'!$I$4,0,10*ROW('Water Data'!I155))),'Data Summary'!CH161="Yes"),100-OFFSET('Water Data'!$I$4,0,10*ROW('Water Data'!I155)),NA())</f>
        <v>#N/A</v>
      </c>
      <c r="T161" s="97" t="e">
        <f ca="true">+IF(AND(ISNUMBER(OFFSET('Water Data'!$I$6,0,10*ROW('Water Data'!I155))),'Data Summary'!CI161="Yes"),OFFSET('Water Data'!$I$6,0,10*ROW('Water Data'!I155)),NA())</f>
        <v>#N/A</v>
      </c>
      <c r="U161" s="97" t="e">
        <f ca="true">+IF(AND(ISNUMBER(OFFSET('Water Data'!$I$9,0,10*ROW('Water Data'!I155))),'Data Summary'!CJ161="Yes"),OFFSET('Water Data'!$I$9,0,10*ROW('Water Data'!I155)),NA())</f>
        <v>#N/A</v>
      </c>
      <c r="V161" s="98" t="e">
        <f ca="true">+IF(AND(ISNUMBER(OFFSET('Sanitation Data'!$D$4,0,10*ROW('Sanitation Data'!D155))),'Data Summary'!CK161="Yes"),100-OFFSET('Sanitation Data'!$D$4,0,10*ROW('Sanitation Data'!D155)),NA())</f>
        <v>#N/A</v>
      </c>
      <c r="W161" s="98" t="e">
        <f ca="true">+IF(AND(ISNUMBER(OFFSET('Sanitation Data'!$D$6,0,10*ROW('Sanitation Data'!D155))),'Data Summary'!CL161="Yes"),OFFSET('Sanitation Data'!$D$6,0,10*ROW('Sanitation Data'!D155)),NA())</f>
        <v>#N/A</v>
      </c>
      <c r="X161" s="98" t="e">
        <f ca="true">+IF(AND(ISNUMBER(OFFSET('Sanitation Data'!$D$10,0,10*ROW('Sanitation Data'!D155))),'Data Summary'!CM161="Yes"),OFFSET('Sanitation Data'!$D$10,0,10*ROW('Sanitation Data'!D155)),NA())</f>
        <v>#N/A</v>
      </c>
      <c r="Y161" s="98" t="e">
        <f ca="true">+IF(AND(ISNUMBER(OFFSET('Sanitation Data'!$D$11,0,10*ROW('Sanitation Data'!D155))),'Data Summary'!CN161="Yes"),OFFSET('Sanitation Data'!$D$11,0,10*ROW('Sanitation Data'!D155)),NA())</f>
        <v>#N/A</v>
      </c>
      <c r="Z161" s="98" t="e">
        <f ca="true">+IF(AND(ISNUMBER(OFFSET('Sanitation Data'!$D$12,0,10*ROW('Sanitation Data'!D155))),'Data Summary'!CO161="Yes"),OFFSET('Sanitation Data'!$D$12,0,10*ROW('Sanitation Data'!D155)),NA())</f>
        <v>#N/A</v>
      </c>
      <c r="AA161" s="98" t="e">
        <f ca="true">+IF(AND(ISNUMBER(OFFSET('Sanitation Data'!$E$4,0,10*ROW('Sanitation Data'!E155))),'Data Summary'!CP161="Yes"),100-OFFSET('Sanitation Data'!$E$4,0,10*ROW('Sanitation Data'!E155)),NA())</f>
        <v>#N/A</v>
      </c>
      <c r="AB161" s="98" t="e">
        <f ca="true">+IF(AND(ISNUMBER(OFFSET('Sanitation Data'!$E$6,0,10*ROW('Sanitation Data'!E155))),'Data Summary'!CQ161="Yes"),OFFSET('Sanitation Data'!$E$6,0,10*ROW('Sanitation Data'!E155)),NA())</f>
        <v>#N/A</v>
      </c>
      <c r="AC161" s="98" t="e">
        <f ca="true">+IF(AND(ISNUMBER(OFFSET('Sanitation Data'!$E$10,0,10*ROW('Sanitation Data'!E155))),'Data Summary'!CR161="Yes"),OFFSET('Sanitation Data'!$E$10,0,10*ROW('Sanitation Data'!E155)),NA())</f>
        <v>#N/A</v>
      </c>
      <c r="AD161" s="98" t="e">
        <f ca="true">+IF(AND(ISNUMBER(OFFSET('Sanitation Data'!$E$11,0,10*ROW('Sanitation Data'!E155))),'Data Summary'!CS161="Yes"),OFFSET('Sanitation Data'!$E$11,0,10*ROW('Sanitation Data'!E155)),NA())</f>
        <v>#N/A</v>
      </c>
      <c r="AE161" s="98" t="e">
        <f ca="true">+IF(AND(ISNUMBER(OFFSET('Sanitation Data'!$E$12,0,10*ROW('Sanitation Data'!E155))),'Data Summary'!CT161="Yes"),OFFSET('Sanitation Data'!$E$12,0,10*ROW('Sanitation Data'!E155)),NA())</f>
        <v>#N/A</v>
      </c>
      <c r="AF161" s="98" t="e">
        <f ca="true">+IF(AND(ISNUMBER(OFFSET('Sanitation Data'!$F$4,0,10*ROW('Sanitation Data'!F155))),'Data Summary'!CU161="Yes"),100-OFFSET('Sanitation Data'!$F$4,0,10*ROW('Sanitation Data'!F155)),NA())</f>
        <v>#N/A</v>
      </c>
      <c r="AG161" s="98" t="e">
        <f ca="true">+IF(AND(ISNUMBER(OFFSET('Sanitation Data'!$F$6,0,10*ROW('Sanitation Data'!F155))),'Data Summary'!CV161="Yes"),OFFSET('Sanitation Data'!$F$6,0,10*ROW('Sanitation Data'!F155)),NA())</f>
        <v>#N/A</v>
      </c>
      <c r="AH161" s="98" t="e">
        <f ca="true">+IF(AND(ISNUMBER(OFFSET('Sanitation Data'!$F$10,0,10*ROW('Sanitation Data'!F155))),'Data Summary'!CW161="Yes"),OFFSET('Sanitation Data'!$F$10,0,10*ROW('Sanitation Data'!F155)),NA())</f>
        <v>#N/A</v>
      </c>
      <c r="AI161" s="98" t="e">
        <f ca="true">+IF(AND(ISNUMBER(OFFSET('Sanitation Data'!$F$11,0,10*ROW('Sanitation Data'!F155))),'Data Summary'!CX161="Yes"),OFFSET('Sanitation Data'!$F$11,0,10*ROW('Sanitation Data'!F155)),NA())</f>
        <v>#N/A</v>
      </c>
      <c r="AJ161" s="98" t="e">
        <f ca="true">+IF(AND(ISNUMBER(OFFSET('Sanitation Data'!$F$12,0,10*ROW('Sanitation Data'!F155))),'Data Summary'!CY161="Yes"),OFFSET('Sanitation Data'!$F$12,0,10*ROW('Sanitation Data'!F155)),NA())</f>
        <v>#N/A</v>
      </c>
      <c r="AK161" s="98" t="e">
        <f ca="true">+IF(AND(ISNUMBER(OFFSET('Sanitation Data'!$G$4,0,10*ROW('Sanitation Data'!G155))),'Data Summary'!CZ161="Yes"),100-OFFSET('Sanitation Data'!$G$4,0,10*ROW('Sanitation Data'!G155)),NA())</f>
        <v>#N/A</v>
      </c>
      <c r="AL161" s="98" t="e">
        <f ca="true">+IF(AND(ISNUMBER(OFFSET('Sanitation Data'!$G$6,0,10*ROW('Sanitation Data'!G155))),'Data Summary'!DA161="Yes"),OFFSET('Sanitation Data'!$G$6,0,10*ROW('Sanitation Data'!G155)),NA())</f>
        <v>#N/A</v>
      </c>
      <c r="AM161" s="98" t="e">
        <f ca="true">+IF(AND(ISNUMBER(OFFSET('Sanitation Data'!$G$10,0,10*ROW('Sanitation Data'!G155))),'Data Summary'!DB161="Yes"),OFFSET('Sanitation Data'!$G$10,0,10*ROW('Sanitation Data'!G155)),NA())</f>
        <v>#N/A</v>
      </c>
      <c r="AN161" s="98" t="e">
        <f ca="true">+IF(AND(ISNUMBER(OFFSET('Sanitation Data'!$G$11,0,10*ROW('Sanitation Data'!G155))),'Data Summary'!DC161="Yes"),OFFSET('Sanitation Data'!$G$11,0,10*ROW('Sanitation Data'!G155)),NA())</f>
        <v>#N/A</v>
      </c>
      <c r="AO161" s="98" t="e">
        <f ca="true">+IF(AND(ISNUMBER(OFFSET('Sanitation Data'!$G$12,0,10*ROW('Sanitation Data'!G155))),'Data Summary'!DD161="Yes"),OFFSET('Sanitation Data'!$G$12,0,10*ROW('Sanitation Data'!G155)),NA())</f>
        <v>#N/A</v>
      </c>
      <c r="AP161" s="98" t="e">
        <f ca="true">+IF(AND(ISNUMBER(OFFSET('Sanitation Data'!$H$4,0,10*ROW('Sanitation Data'!H155))),'Data Summary'!DE161="Yes"),100-OFFSET('Sanitation Data'!$H$4,0,10*ROW('Sanitation Data'!H155)),NA())</f>
        <v>#N/A</v>
      </c>
      <c r="AQ161" s="98" t="e">
        <f ca="true">+IF(AND(ISNUMBER(OFFSET('Sanitation Data'!$H$6,0,10*ROW('Sanitation Data'!H155))),'Data Summary'!DF161="Yes"),OFFSET('Sanitation Data'!$H$6,0,10*ROW('Sanitation Data'!H155)),NA())</f>
        <v>#N/A</v>
      </c>
      <c r="AR161" s="98" t="e">
        <f ca="true">+IF(AND(ISNUMBER(OFFSET('Sanitation Data'!$H$10,0,10*ROW('Sanitation Data'!H155))),'Data Summary'!DG161="Yes"),OFFSET('Sanitation Data'!$H$10,0,10*ROW('Sanitation Data'!H155)),NA())</f>
        <v>#N/A</v>
      </c>
      <c r="AS161" s="98" t="e">
        <f ca="true">+IF(AND(ISNUMBER(OFFSET('Sanitation Data'!$H$11,0,10*ROW('Sanitation Data'!H155))),'Data Summary'!DH161="Yes"),OFFSET('Sanitation Data'!$H$11,0,10*ROW('Sanitation Data'!H155)),NA())</f>
        <v>#N/A</v>
      </c>
      <c r="AT161" s="98" t="e">
        <f ca="true">+IF(AND(ISNUMBER(OFFSET('Sanitation Data'!$H$12,0,10*ROW('Sanitation Data'!H155))),'Data Summary'!DI161="Yes"),OFFSET('Sanitation Data'!$H$12,0,10*ROW('Sanitation Data'!H155)),NA())</f>
        <v>#N/A</v>
      </c>
      <c r="AU161" s="98" t="e">
        <f ca="true">+IF(AND(ISNUMBER(OFFSET('Sanitation Data'!$I$4,0,10*ROW('Sanitation Data'!I155))),'Data Summary'!DJ161="Yes"),100-OFFSET('Sanitation Data'!$I$4,0,10*ROW('Sanitation Data'!I155)),NA())</f>
        <v>#N/A</v>
      </c>
      <c r="AV161" s="98" t="e">
        <f ca="true">+IF(AND(ISNUMBER(OFFSET('Sanitation Data'!$I$6,0,10*ROW('Sanitation Data'!I155))),'Data Summary'!DK161="Yes"),OFFSET('Sanitation Data'!$I$6,0,10*ROW('Sanitation Data'!I155)),NA())</f>
        <v>#N/A</v>
      </c>
      <c r="AW161" s="98" t="e">
        <f ca="true">+IF(AND(ISNUMBER(OFFSET('Sanitation Data'!$I$10,0,10*ROW('Sanitation Data'!I155))),'Data Summary'!DL161="Yes"),OFFSET('Sanitation Data'!$I$10,0,10*ROW('Sanitation Data'!I155)),NA())</f>
        <v>#N/A</v>
      </c>
      <c r="AX161" s="98" t="e">
        <f ca="true">+IF(AND(ISNUMBER(OFFSET('Sanitation Data'!$I$11,0,10*ROW('Sanitation Data'!I155))),'Data Summary'!DM161="Yes"),OFFSET('Sanitation Data'!$I$11,0,10*ROW('Sanitation Data'!I155)),NA())</f>
        <v>#N/A</v>
      </c>
      <c r="AY161" s="98" t="e">
        <f ca="true">+IF(AND(ISNUMBER(OFFSET('Sanitation Data'!$I$12,0,10*ROW('Sanitation Data'!I155))),'Data Summary'!DN161="Yes"),OFFSET('Sanitation Data'!$I$12,0,10*ROW('Sanitation Data'!I155)),NA())</f>
        <v>#N/A</v>
      </c>
      <c r="AZ161" s="99" t="e">
        <f ca="true">+IF(AND(ISNUMBER(OFFSET('Hygiene Data'!$D$5,0,10*ROW('Hygiene Data'!D155))),'Data Summary'!DO161="Yes"),OFFSET('Hygiene Data'!$D$5,0,10*ROW('Hygiene Data'!D155)),NA())</f>
        <v>#N/A</v>
      </c>
      <c r="BA161" s="99" t="e">
        <f ca="true">+IF(AND(ISNUMBER(OFFSET('Hygiene Data'!$D$7,0,10*ROW('Hygiene Data'!D155))),'Data Summary'!DP161="Yes"),OFFSET('Hygiene Data'!$D$7,0,10*ROW('Hygiene Data'!D155)),NA())</f>
        <v>#N/A</v>
      </c>
      <c r="BB161" s="99" t="e">
        <f ca="true">+IF(AND(ISNUMBER(OFFSET('Hygiene Data'!$D$9,0,10*ROW('Hygiene Data'!D155))),'Data Summary'!DQ161="Yes"),OFFSET('Hygiene Data'!$D$9,0,10*ROW('Hygiene Data'!D155)),NA())</f>
        <v>#N/A</v>
      </c>
      <c r="BC161" s="99" t="e">
        <f ca="true">+IF(AND(ISNUMBER(OFFSET('Hygiene Data'!$E$5,0,10*ROW('Hygiene Data'!E155))),'Data Summary'!DR161="Yes"),OFFSET('Hygiene Data'!$E$5,0,10*ROW('Hygiene Data'!E155)),NA())</f>
        <v>#N/A</v>
      </c>
      <c r="BD161" s="99" t="e">
        <f ca="true">+IF(AND(ISNUMBER(OFFSET('Hygiene Data'!$E$7,0,10*ROW('Hygiene Data'!E155))),'Data Summary'!DS161="Yes"),OFFSET('Hygiene Data'!$E$7,0,10*ROW('Hygiene Data'!E155)),NA())</f>
        <v>#N/A</v>
      </c>
      <c r="BE161" s="99" t="e">
        <f ca="true">+IF(AND(ISNUMBER(OFFSET('Hygiene Data'!$E$9,0,10*ROW('Hygiene Data'!E155))),'Data Summary'!DT161="Yes"),OFFSET('Hygiene Data'!$E$9,0,10*ROW('Hygiene Data'!E155)),NA())</f>
        <v>#N/A</v>
      </c>
      <c r="BF161" s="99" t="e">
        <f ca="true">+IF(AND(ISNUMBER(OFFSET('Hygiene Data'!$F$5,0,10*ROW('Hygiene Data'!F155))),'Data Summary'!DU161="Yes"),OFFSET('Hygiene Data'!$F$5,0,10*ROW('Hygiene Data'!F155)),NA())</f>
        <v>#N/A</v>
      </c>
      <c r="BG161" s="99" t="e">
        <f ca="true">+IF(AND(ISNUMBER(OFFSET('Hygiene Data'!$F$7,0,10*ROW('Hygiene Data'!F155))),'Data Summary'!DV161="Yes"),OFFSET('Hygiene Data'!$F$7,0,10*ROW('Hygiene Data'!F155)),NA())</f>
        <v>#N/A</v>
      </c>
      <c r="BH161" s="99" t="e">
        <f ca="true">+IF(AND(ISNUMBER(OFFSET('Hygiene Data'!$F$9,0,10*ROW('Hygiene Data'!F155))),'Data Summary'!DW161="Yes"),OFFSET('Hygiene Data'!$F$9,0,10*ROW('Hygiene Data'!F155)),NA())</f>
        <v>#N/A</v>
      </c>
      <c r="BI161" s="99" t="e">
        <f ca="true">+IF(AND(ISNUMBER(OFFSET('Hygiene Data'!$G$5,0,10*ROW('Hygiene Data'!G155))),'Data Summary'!DX161="Yes"),OFFSET('Hygiene Data'!$G$5,0,10*ROW('Hygiene Data'!G155)),NA())</f>
        <v>#N/A</v>
      </c>
      <c r="BJ161" s="99" t="e">
        <f ca="true">+IF(AND(ISNUMBER(OFFSET('Hygiene Data'!$G$7,0,10*ROW('Hygiene Data'!G155))),'Data Summary'!DY161="Yes"),OFFSET('Hygiene Data'!$G$7,0,10*ROW('Hygiene Data'!G155)),NA())</f>
        <v>#N/A</v>
      </c>
      <c r="BK161" s="99" t="e">
        <f ca="true">+IF(AND(ISNUMBER(OFFSET('Hygiene Data'!$G$9,0,10*ROW('Hygiene Data'!G155))),'Data Summary'!DZ161="Yes"),OFFSET('Hygiene Data'!$G$9,0,10*ROW('Hygiene Data'!G155)),NA())</f>
        <v>#N/A</v>
      </c>
      <c r="BL161" s="99" t="e">
        <f ca="true">+IF(AND(ISNUMBER(OFFSET('Hygiene Data'!$H$5,0,10*ROW('Hygiene Data'!H155))),'Data Summary'!EA161="Yes"),OFFSET('Hygiene Data'!$H$5,0,10*ROW('Hygiene Data'!H155)),NA())</f>
        <v>#N/A</v>
      </c>
      <c r="BM161" s="99" t="e">
        <f ca="true">+IF(AND(ISNUMBER(OFFSET('Hygiene Data'!$H$7,0,10*ROW('Hygiene Data'!H155))),'Data Summary'!EB161="Yes"),OFFSET('Hygiene Data'!$H$7,0,10*ROW('Hygiene Data'!H155)),NA())</f>
        <v>#N/A</v>
      </c>
      <c r="BN161" s="99" t="e">
        <f ca="true">+IF(AND(ISNUMBER(OFFSET('Hygiene Data'!$H$9,0,10*ROW('Hygiene Data'!H155))),'Data Summary'!EC161="Yes"),OFFSET('Hygiene Data'!$H$9,0,10*ROW('Hygiene Data'!H155)),NA())</f>
        <v>#N/A</v>
      </c>
      <c r="BO161" s="99" t="e">
        <f ca="true">+IF(AND(ISNUMBER(OFFSET('Hygiene Data'!$I$5,0,10*ROW('Hygiene Data'!I155))),'Data Summary'!ED161="Yes"),OFFSET('Hygiene Data'!$I$5,0,10*ROW('Hygiene Data'!I155)),NA())</f>
        <v>#N/A</v>
      </c>
      <c r="BP161" s="99" t="e">
        <f ca="true">+IF(AND(ISNUMBER(OFFSET('Hygiene Data'!$I$7,0,10*ROW('Hygiene Data'!I155))),'Data Summary'!EE161="Yes"),OFFSET('Hygiene Data'!$I$7,0,10*ROW('Hygiene Data'!I155)),NA())</f>
        <v>#N/A</v>
      </c>
      <c r="BQ161" s="99" t="e">
        <f ca="true">+IF(AND(ISNUMBER(OFFSET('Hygiene Data'!$I$9,0,10*ROW('Hygiene Data'!I155))),'Data Summary'!EF161="Yes"),OFFSET('Hygiene Data'!$I$9,0,10*ROW('Hygiene Data'!I155)),NA())</f>
        <v>#N/A</v>
      </c>
    </row>
    <row xmlns:x14ac="http://schemas.microsoft.com/office/spreadsheetml/2009/9/ac" r="162" x14ac:dyDescent="0.2">
      <c r="A162" s="363" t="e">
        <f ca="true">+RIGHT('Data Summary'!A162,LEN('Data Summary'!A162)-9)</f>
        <v>#VALUE!</v>
      </c>
      <c r="B162" s="38" t="str">
        <f ca="true">+IF(ISTEXT('Data Summary'!B162),'Data Summary'!B162,"")</f>
        <v/>
      </c>
      <c r="C162" s="361" t="e">
        <f ca="true">+VALUE('Data Summary'!C162)</f>
        <v>#VALUE!</v>
      </c>
      <c r="D162" s="97" t="e">
        <f ca="true">+IF(AND(ISNUMBER(OFFSET('Water Data'!$D$4,0,10*ROW('Water Data'!D156))),'Data Summary'!BS162="Yes"),100-OFFSET('Water Data'!$D$4,0,10*ROW('Water Data'!D156)),NA())</f>
        <v>#N/A</v>
      </c>
      <c r="E162" s="97" t="e">
        <f ca="true">+IF(AND(ISNUMBER(OFFSET('Water Data'!$D$6,0,10*ROW('Water Data'!D156))),'Data Summary'!BT162="Yes"),OFFSET('Water Data'!$D$6,0,10*ROW('Water Data'!D156)),NA())</f>
        <v>#N/A</v>
      </c>
      <c r="F162" s="97" t="e">
        <f ca="true">+IF(AND(ISNUMBER(OFFSET('Water Data'!$D$9,0,10*ROW('Water Data'!D156))),'Data Summary'!BU162="Yes"),OFFSET('Water Data'!$D$9,0,10*ROW('Water Data'!D156)),NA())</f>
        <v>#N/A</v>
      </c>
      <c r="G162" s="97" t="e">
        <f ca="true">+IF(AND(ISNUMBER(OFFSET('Water Data'!$E$4,0,10*ROW('Water Data'!E156))),'Data Summary'!BV162="Yes"),100-OFFSET('Water Data'!$E$4,0,10*ROW('Water Data'!E156)),NA())</f>
        <v>#N/A</v>
      </c>
      <c r="H162" s="97" t="e">
        <f ca="true">+IF(AND(ISNUMBER(OFFSET('Water Data'!$E$6,0,10*ROW('Water Data'!E156))),'Data Summary'!BW162="Yes"),OFFSET('Water Data'!$E$6,0,10*ROW('Water Data'!E156)),NA())</f>
        <v>#N/A</v>
      </c>
      <c r="I162" s="97" t="e">
        <f ca="true">+IF(AND(ISNUMBER(OFFSET('Water Data'!$E$9,0,10*ROW('Water Data'!E156))),'Data Summary'!BX162="Yes"),OFFSET('Water Data'!$E$9,0,10*ROW('Water Data'!E156)),NA())</f>
        <v>#N/A</v>
      </c>
      <c r="J162" s="97" t="e">
        <f ca="true">+IF(AND(ISNUMBER(OFFSET('Water Data'!$F$4,0,10*ROW('Water Data'!F156))),'Data Summary'!BY162="Yes"),100-OFFSET('Water Data'!$F$4,0,10*ROW('Water Data'!F156)),NA())</f>
        <v>#N/A</v>
      </c>
      <c r="K162" s="97" t="e">
        <f ca="true">+IF(AND(ISNUMBER(OFFSET('Water Data'!$F$6,0,10*ROW('Water Data'!F156))),'Data Summary'!BZ162="Yes"),OFFSET('Water Data'!$F$6,0,10*ROW('Water Data'!F156)),NA())</f>
        <v>#N/A</v>
      </c>
      <c r="L162" s="97" t="e">
        <f ca="true">+IF(AND(ISNUMBER(OFFSET('Water Data'!$F$9,0,10*ROW('Water Data'!F156))),'Data Summary'!CA162="Yes"),OFFSET('Water Data'!$F$9,0,10*ROW('Water Data'!F156)),NA())</f>
        <v>#N/A</v>
      </c>
      <c r="M162" s="97" t="e">
        <f ca="true">+IF(AND(ISNUMBER(OFFSET('Water Data'!$G$4,0,10*ROW('Water Data'!G156))),'Data Summary'!CB162="Yes"),100-OFFSET('Water Data'!$G$4,0,10*ROW('Water Data'!G156)),NA())</f>
        <v>#N/A</v>
      </c>
      <c r="N162" s="97" t="e">
        <f ca="true">+IF(AND(ISNUMBER(OFFSET('Water Data'!$G$6,0,10*ROW('Water Data'!G156))),'Data Summary'!CC162="Yes"),OFFSET('Water Data'!$G$6,0,10*ROW('Water Data'!G156)),NA())</f>
        <v>#N/A</v>
      </c>
      <c r="O162" s="97" t="e">
        <f ca="true">+IF(AND(ISNUMBER(OFFSET('Water Data'!$G$9,0,10*ROW('Water Data'!G156))),'Data Summary'!CD162="Yes"),OFFSET('Water Data'!$G$9,0,10*ROW('Water Data'!G156)),NA())</f>
        <v>#N/A</v>
      </c>
      <c r="P162" s="97" t="e">
        <f ca="true">+IF(AND(ISNUMBER(OFFSET('Water Data'!$H$4,0,10*ROW('Water Data'!H156))),'Data Summary'!CE162="Yes"),100-OFFSET('Water Data'!$H$4,0,10*ROW('Water Data'!H156)),NA())</f>
        <v>#N/A</v>
      </c>
      <c r="Q162" s="97" t="e">
        <f ca="true">+IF(AND(ISNUMBER(OFFSET('Water Data'!$H$6,0,10*ROW('Water Data'!H156))),'Data Summary'!CF162="Yes"),OFFSET('Water Data'!$H$6,0,10*ROW('Water Data'!H156)),NA())</f>
        <v>#N/A</v>
      </c>
      <c r="R162" s="97" t="e">
        <f ca="true">+IF(AND(ISNUMBER(OFFSET('Water Data'!$H$9,0,10*ROW('Water Data'!H156))),'Data Summary'!CG162="Yes"),OFFSET('Water Data'!$H$9,0,10*ROW('Water Data'!H156)),NA())</f>
        <v>#N/A</v>
      </c>
      <c r="S162" s="97" t="e">
        <f ca="true">+IF(AND(ISNUMBER(OFFSET('Water Data'!$I$4,0,10*ROW('Water Data'!I156))),'Data Summary'!CH162="Yes"),100-OFFSET('Water Data'!$I$4,0,10*ROW('Water Data'!I156)),NA())</f>
        <v>#N/A</v>
      </c>
      <c r="T162" s="97" t="e">
        <f ca="true">+IF(AND(ISNUMBER(OFFSET('Water Data'!$I$6,0,10*ROW('Water Data'!I156))),'Data Summary'!CI162="Yes"),OFFSET('Water Data'!$I$6,0,10*ROW('Water Data'!I156)),NA())</f>
        <v>#N/A</v>
      </c>
      <c r="U162" s="97" t="e">
        <f ca="true">+IF(AND(ISNUMBER(OFFSET('Water Data'!$I$9,0,10*ROW('Water Data'!I156))),'Data Summary'!CJ162="Yes"),OFFSET('Water Data'!$I$9,0,10*ROW('Water Data'!I156)),NA())</f>
        <v>#N/A</v>
      </c>
      <c r="V162" s="98" t="e">
        <f ca="true">+IF(AND(ISNUMBER(OFFSET('Sanitation Data'!$D$4,0,10*ROW('Sanitation Data'!D156))),'Data Summary'!CK162="Yes"),100-OFFSET('Sanitation Data'!$D$4,0,10*ROW('Sanitation Data'!D156)),NA())</f>
        <v>#N/A</v>
      </c>
      <c r="W162" s="98" t="e">
        <f ca="true">+IF(AND(ISNUMBER(OFFSET('Sanitation Data'!$D$6,0,10*ROW('Sanitation Data'!D156))),'Data Summary'!CL162="Yes"),OFFSET('Sanitation Data'!$D$6,0,10*ROW('Sanitation Data'!D156)),NA())</f>
        <v>#N/A</v>
      </c>
      <c r="X162" s="98" t="e">
        <f ca="true">+IF(AND(ISNUMBER(OFFSET('Sanitation Data'!$D$10,0,10*ROW('Sanitation Data'!D156))),'Data Summary'!CM162="Yes"),OFFSET('Sanitation Data'!$D$10,0,10*ROW('Sanitation Data'!D156)),NA())</f>
        <v>#N/A</v>
      </c>
      <c r="Y162" s="98" t="e">
        <f ca="true">+IF(AND(ISNUMBER(OFFSET('Sanitation Data'!$D$11,0,10*ROW('Sanitation Data'!D156))),'Data Summary'!CN162="Yes"),OFFSET('Sanitation Data'!$D$11,0,10*ROW('Sanitation Data'!D156)),NA())</f>
        <v>#N/A</v>
      </c>
      <c r="Z162" s="98" t="e">
        <f ca="true">+IF(AND(ISNUMBER(OFFSET('Sanitation Data'!$D$12,0,10*ROW('Sanitation Data'!D156))),'Data Summary'!CO162="Yes"),OFFSET('Sanitation Data'!$D$12,0,10*ROW('Sanitation Data'!D156)),NA())</f>
        <v>#N/A</v>
      </c>
      <c r="AA162" s="98" t="e">
        <f ca="true">+IF(AND(ISNUMBER(OFFSET('Sanitation Data'!$E$4,0,10*ROW('Sanitation Data'!E156))),'Data Summary'!CP162="Yes"),100-OFFSET('Sanitation Data'!$E$4,0,10*ROW('Sanitation Data'!E156)),NA())</f>
        <v>#N/A</v>
      </c>
      <c r="AB162" s="98" t="e">
        <f ca="true">+IF(AND(ISNUMBER(OFFSET('Sanitation Data'!$E$6,0,10*ROW('Sanitation Data'!E156))),'Data Summary'!CQ162="Yes"),OFFSET('Sanitation Data'!$E$6,0,10*ROW('Sanitation Data'!E156)),NA())</f>
        <v>#N/A</v>
      </c>
      <c r="AC162" s="98" t="e">
        <f ca="true">+IF(AND(ISNUMBER(OFFSET('Sanitation Data'!$E$10,0,10*ROW('Sanitation Data'!E156))),'Data Summary'!CR162="Yes"),OFFSET('Sanitation Data'!$E$10,0,10*ROW('Sanitation Data'!E156)),NA())</f>
        <v>#N/A</v>
      </c>
      <c r="AD162" s="98" t="e">
        <f ca="true">+IF(AND(ISNUMBER(OFFSET('Sanitation Data'!$E$11,0,10*ROW('Sanitation Data'!E156))),'Data Summary'!CS162="Yes"),OFFSET('Sanitation Data'!$E$11,0,10*ROW('Sanitation Data'!E156)),NA())</f>
        <v>#N/A</v>
      </c>
      <c r="AE162" s="98" t="e">
        <f ca="true">+IF(AND(ISNUMBER(OFFSET('Sanitation Data'!$E$12,0,10*ROW('Sanitation Data'!E156))),'Data Summary'!CT162="Yes"),OFFSET('Sanitation Data'!$E$12,0,10*ROW('Sanitation Data'!E156)),NA())</f>
        <v>#N/A</v>
      </c>
      <c r="AF162" s="98" t="e">
        <f ca="true">+IF(AND(ISNUMBER(OFFSET('Sanitation Data'!$F$4,0,10*ROW('Sanitation Data'!F156))),'Data Summary'!CU162="Yes"),100-OFFSET('Sanitation Data'!$F$4,0,10*ROW('Sanitation Data'!F156)),NA())</f>
        <v>#N/A</v>
      </c>
      <c r="AG162" s="98" t="e">
        <f ca="true">+IF(AND(ISNUMBER(OFFSET('Sanitation Data'!$F$6,0,10*ROW('Sanitation Data'!F156))),'Data Summary'!CV162="Yes"),OFFSET('Sanitation Data'!$F$6,0,10*ROW('Sanitation Data'!F156)),NA())</f>
        <v>#N/A</v>
      </c>
      <c r="AH162" s="98" t="e">
        <f ca="true">+IF(AND(ISNUMBER(OFFSET('Sanitation Data'!$F$10,0,10*ROW('Sanitation Data'!F156))),'Data Summary'!CW162="Yes"),OFFSET('Sanitation Data'!$F$10,0,10*ROW('Sanitation Data'!F156)),NA())</f>
        <v>#N/A</v>
      </c>
      <c r="AI162" s="98" t="e">
        <f ca="true">+IF(AND(ISNUMBER(OFFSET('Sanitation Data'!$F$11,0,10*ROW('Sanitation Data'!F156))),'Data Summary'!CX162="Yes"),OFFSET('Sanitation Data'!$F$11,0,10*ROW('Sanitation Data'!F156)),NA())</f>
        <v>#N/A</v>
      </c>
      <c r="AJ162" s="98" t="e">
        <f ca="true">+IF(AND(ISNUMBER(OFFSET('Sanitation Data'!$F$12,0,10*ROW('Sanitation Data'!F156))),'Data Summary'!CY162="Yes"),OFFSET('Sanitation Data'!$F$12,0,10*ROW('Sanitation Data'!F156)),NA())</f>
        <v>#N/A</v>
      </c>
      <c r="AK162" s="98" t="e">
        <f ca="true">+IF(AND(ISNUMBER(OFFSET('Sanitation Data'!$G$4,0,10*ROW('Sanitation Data'!G156))),'Data Summary'!CZ162="Yes"),100-OFFSET('Sanitation Data'!$G$4,0,10*ROW('Sanitation Data'!G156)),NA())</f>
        <v>#N/A</v>
      </c>
      <c r="AL162" s="98" t="e">
        <f ca="true">+IF(AND(ISNUMBER(OFFSET('Sanitation Data'!$G$6,0,10*ROW('Sanitation Data'!G156))),'Data Summary'!DA162="Yes"),OFFSET('Sanitation Data'!$G$6,0,10*ROW('Sanitation Data'!G156)),NA())</f>
        <v>#N/A</v>
      </c>
      <c r="AM162" s="98" t="e">
        <f ca="true">+IF(AND(ISNUMBER(OFFSET('Sanitation Data'!$G$10,0,10*ROW('Sanitation Data'!G156))),'Data Summary'!DB162="Yes"),OFFSET('Sanitation Data'!$G$10,0,10*ROW('Sanitation Data'!G156)),NA())</f>
        <v>#N/A</v>
      </c>
      <c r="AN162" s="98" t="e">
        <f ca="true">+IF(AND(ISNUMBER(OFFSET('Sanitation Data'!$G$11,0,10*ROW('Sanitation Data'!G156))),'Data Summary'!DC162="Yes"),OFFSET('Sanitation Data'!$G$11,0,10*ROW('Sanitation Data'!G156)),NA())</f>
        <v>#N/A</v>
      </c>
      <c r="AO162" s="98" t="e">
        <f ca="true">+IF(AND(ISNUMBER(OFFSET('Sanitation Data'!$G$12,0,10*ROW('Sanitation Data'!G156))),'Data Summary'!DD162="Yes"),OFFSET('Sanitation Data'!$G$12,0,10*ROW('Sanitation Data'!G156)),NA())</f>
        <v>#N/A</v>
      </c>
      <c r="AP162" s="98" t="e">
        <f ca="true">+IF(AND(ISNUMBER(OFFSET('Sanitation Data'!$H$4,0,10*ROW('Sanitation Data'!H156))),'Data Summary'!DE162="Yes"),100-OFFSET('Sanitation Data'!$H$4,0,10*ROW('Sanitation Data'!H156)),NA())</f>
        <v>#N/A</v>
      </c>
      <c r="AQ162" s="98" t="e">
        <f ca="true">+IF(AND(ISNUMBER(OFFSET('Sanitation Data'!$H$6,0,10*ROW('Sanitation Data'!H156))),'Data Summary'!DF162="Yes"),OFFSET('Sanitation Data'!$H$6,0,10*ROW('Sanitation Data'!H156)),NA())</f>
        <v>#N/A</v>
      </c>
      <c r="AR162" s="98" t="e">
        <f ca="true">+IF(AND(ISNUMBER(OFFSET('Sanitation Data'!$H$10,0,10*ROW('Sanitation Data'!H156))),'Data Summary'!DG162="Yes"),OFFSET('Sanitation Data'!$H$10,0,10*ROW('Sanitation Data'!H156)),NA())</f>
        <v>#N/A</v>
      </c>
      <c r="AS162" s="98" t="e">
        <f ca="true">+IF(AND(ISNUMBER(OFFSET('Sanitation Data'!$H$11,0,10*ROW('Sanitation Data'!H156))),'Data Summary'!DH162="Yes"),OFFSET('Sanitation Data'!$H$11,0,10*ROW('Sanitation Data'!H156)),NA())</f>
        <v>#N/A</v>
      </c>
      <c r="AT162" s="98" t="e">
        <f ca="true">+IF(AND(ISNUMBER(OFFSET('Sanitation Data'!$H$12,0,10*ROW('Sanitation Data'!H156))),'Data Summary'!DI162="Yes"),OFFSET('Sanitation Data'!$H$12,0,10*ROW('Sanitation Data'!H156)),NA())</f>
        <v>#N/A</v>
      </c>
      <c r="AU162" s="98" t="e">
        <f ca="true">+IF(AND(ISNUMBER(OFFSET('Sanitation Data'!$I$4,0,10*ROW('Sanitation Data'!I156))),'Data Summary'!DJ162="Yes"),100-OFFSET('Sanitation Data'!$I$4,0,10*ROW('Sanitation Data'!I156)),NA())</f>
        <v>#N/A</v>
      </c>
      <c r="AV162" s="98" t="e">
        <f ca="true">+IF(AND(ISNUMBER(OFFSET('Sanitation Data'!$I$6,0,10*ROW('Sanitation Data'!I156))),'Data Summary'!DK162="Yes"),OFFSET('Sanitation Data'!$I$6,0,10*ROW('Sanitation Data'!I156)),NA())</f>
        <v>#N/A</v>
      </c>
      <c r="AW162" s="98" t="e">
        <f ca="true">+IF(AND(ISNUMBER(OFFSET('Sanitation Data'!$I$10,0,10*ROW('Sanitation Data'!I156))),'Data Summary'!DL162="Yes"),OFFSET('Sanitation Data'!$I$10,0,10*ROW('Sanitation Data'!I156)),NA())</f>
        <v>#N/A</v>
      </c>
      <c r="AX162" s="98" t="e">
        <f ca="true">+IF(AND(ISNUMBER(OFFSET('Sanitation Data'!$I$11,0,10*ROW('Sanitation Data'!I156))),'Data Summary'!DM162="Yes"),OFFSET('Sanitation Data'!$I$11,0,10*ROW('Sanitation Data'!I156)),NA())</f>
        <v>#N/A</v>
      </c>
      <c r="AY162" s="98" t="e">
        <f ca="true">+IF(AND(ISNUMBER(OFFSET('Sanitation Data'!$I$12,0,10*ROW('Sanitation Data'!I156))),'Data Summary'!DN162="Yes"),OFFSET('Sanitation Data'!$I$12,0,10*ROW('Sanitation Data'!I156)),NA())</f>
        <v>#N/A</v>
      </c>
      <c r="AZ162" s="99" t="e">
        <f ca="true">+IF(AND(ISNUMBER(OFFSET('Hygiene Data'!$D$5,0,10*ROW('Hygiene Data'!D156))),'Data Summary'!DO162="Yes"),OFFSET('Hygiene Data'!$D$5,0,10*ROW('Hygiene Data'!D156)),NA())</f>
        <v>#N/A</v>
      </c>
      <c r="BA162" s="99" t="e">
        <f ca="true">+IF(AND(ISNUMBER(OFFSET('Hygiene Data'!$D$7,0,10*ROW('Hygiene Data'!D156))),'Data Summary'!DP162="Yes"),OFFSET('Hygiene Data'!$D$7,0,10*ROW('Hygiene Data'!D156)),NA())</f>
        <v>#N/A</v>
      </c>
      <c r="BB162" s="99" t="e">
        <f ca="true">+IF(AND(ISNUMBER(OFFSET('Hygiene Data'!$D$9,0,10*ROW('Hygiene Data'!D156))),'Data Summary'!DQ162="Yes"),OFFSET('Hygiene Data'!$D$9,0,10*ROW('Hygiene Data'!D156)),NA())</f>
        <v>#N/A</v>
      </c>
      <c r="BC162" s="99" t="e">
        <f ca="true">+IF(AND(ISNUMBER(OFFSET('Hygiene Data'!$E$5,0,10*ROW('Hygiene Data'!E156))),'Data Summary'!DR162="Yes"),OFFSET('Hygiene Data'!$E$5,0,10*ROW('Hygiene Data'!E156)),NA())</f>
        <v>#N/A</v>
      </c>
      <c r="BD162" s="99" t="e">
        <f ca="true">+IF(AND(ISNUMBER(OFFSET('Hygiene Data'!$E$7,0,10*ROW('Hygiene Data'!E156))),'Data Summary'!DS162="Yes"),OFFSET('Hygiene Data'!$E$7,0,10*ROW('Hygiene Data'!E156)),NA())</f>
        <v>#N/A</v>
      </c>
      <c r="BE162" s="99" t="e">
        <f ca="true">+IF(AND(ISNUMBER(OFFSET('Hygiene Data'!$E$9,0,10*ROW('Hygiene Data'!E156))),'Data Summary'!DT162="Yes"),OFFSET('Hygiene Data'!$E$9,0,10*ROW('Hygiene Data'!E156)),NA())</f>
        <v>#N/A</v>
      </c>
      <c r="BF162" s="99" t="e">
        <f ca="true">+IF(AND(ISNUMBER(OFFSET('Hygiene Data'!$F$5,0,10*ROW('Hygiene Data'!F156))),'Data Summary'!DU162="Yes"),OFFSET('Hygiene Data'!$F$5,0,10*ROW('Hygiene Data'!F156)),NA())</f>
        <v>#N/A</v>
      </c>
      <c r="BG162" s="99" t="e">
        <f ca="true">+IF(AND(ISNUMBER(OFFSET('Hygiene Data'!$F$7,0,10*ROW('Hygiene Data'!F156))),'Data Summary'!DV162="Yes"),OFFSET('Hygiene Data'!$F$7,0,10*ROW('Hygiene Data'!F156)),NA())</f>
        <v>#N/A</v>
      </c>
      <c r="BH162" s="99" t="e">
        <f ca="true">+IF(AND(ISNUMBER(OFFSET('Hygiene Data'!$F$9,0,10*ROW('Hygiene Data'!F156))),'Data Summary'!DW162="Yes"),OFFSET('Hygiene Data'!$F$9,0,10*ROW('Hygiene Data'!F156)),NA())</f>
        <v>#N/A</v>
      </c>
      <c r="BI162" s="99" t="e">
        <f ca="true">+IF(AND(ISNUMBER(OFFSET('Hygiene Data'!$G$5,0,10*ROW('Hygiene Data'!G156))),'Data Summary'!DX162="Yes"),OFFSET('Hygiene Data'!$G$5,0,10*ROW('Hygiene Data'!G156)),NA())</f>
        <v>#N/A</v>
      </c>
      <c r="BJ162" s="99" t="e">
        <f ca="true">+IF(AND(ISNUMBER(OFFSET('Hygiene Data'!$G$7,0,10*ROW('Hygiene Data'!G156))),'Data Summary'!DY162="Yes"),OFFSET('Hygiene Data'!$G$7,0,10*ROW('Hygiene Data'!G156)),NA())</f>
        <v>#N/A</v>
      </c>
      <c r="BK162" s="99" t="e">
        <f ca="true">+IF(AND(ISNUMBER(OFFSET('Hygiene Data'!$G$9,0,10*ROW('Hygiene Data'!G156))),'Data Summary'!DZ162="Yes"),OFFSET('Hygiene Data'!$G$9,0,10*ROW('Hygiene Data'!G156)),NA())</f>
        <v>#N/A</v>
      </c>
      <c r="BL162" s="99" t="e">
        <f ca="true">+IF(AND(ISNUMBER(OFFSET('Hygiene Data'!$H$5,0,10*ROW('Hygiene Data'!H156))),'Data Summary'!EA162="Yes"),OFFSET('Hygiene Data'!$H$5,0,10*ROW('Hygiene Data'!H156)),NA())</f>
        <v>#N/A</v>
      </c>
      <c r="BM162" s="99" t="e">
        <f ca="true">+IF(AND(ISNUMBER(OFFSET('Hygiene Data'!$H$7,0,10*ROW('Hygiene Data'!H156))),'Data Summary'!EB162="Yes"),OFFSET('Hygiene Data'!$H$7,0,10*ROW('Hygiene Data'!H156)),NA())</f>
        <v>#N/A</v>
      </c>
      <c r="BN162" s="99" t="e">
        <f ca="true">+IF(AND(ISNUMBER(OFFSET('Hygiene Data'!$H$9,0,10*ROW('Hygiene Data'!H156))),'Data Summary'!EC162="Yes"),OFFSET('Hygiene Data'!$H$9,0,10*ROW('Hygiene Data'!H156)),NA())</f>
        <v>#N/A</v>
      </c>
      <c r="BO162" s="99" t="e">
        <f ca="true">+IF(AND(ISNUMBER(OFFSET('Hygiene Data'!$I$5,0,10*ROW('Hygiene Data'!I156))),'Data Summary'!ED162="Yes"),OFFSET('Hygiene Data'!$I$5,0,10*ROW('Hygiene Data'!I156)),NA())</f>
        <v>#N/A</v>
      </c>
      <c r="BP162" s="99" t="e">
        <f ca="true">+IF(AND(ISNUMBER(OFFSET('Hygiene Data'!$I$7,0,10*ROW('Hygiene Data'!I156))),'Data Summary'!EE162="Yes"),OFFSET('Hygiene Data'!$I$7,0,10*ROW('Hygiene Data'!I156)),NA())</f>
        <v>#N/A</v>
      </c>
      <c r="BQ162" s="99" t="e">
        <f ca="true">+IF(AND(ISNUMBER(OFFSET('Hygiene Data'!$I$9,0,10*ROW('Hygiene Data'!I156))),'Data Summary'!EF162="Yes"),OFFSET('Hygiene Data'!$I$9,0,10*ROW('Hygiene Data'!I156)),NA())</f>
        <v>#N/A</v>
      </c>
    </row>
    <row xmlns:x14ac="http://schemas.microsoft.com/office/spreadsheetml/2009/9/ac" r="163" x14ac:dyDescent="0.2">
      <c r="A163" s="363" t="e">
        <f ca="true">+RIGHT('Data Summary'!A163,LEN('Data Summary'!A163)-9)</f>
        <v>#VALUE!</v>
      </c>
      <c r="B163" s="38" t="str">
        <f ca="true">+IF(ISTEXT('Data Summary'!B163),'Data Summary'!B163,"")</f>
        <v/>
      </c>
      <c r="C163" s="361" t="e">
        <f ca="true">+VALUE('Data Summary'!C163)</f>
        <v>#VALUE!</v>
      </c>
      <c r="D163" s="97" t="e">
        <f ca="true">+IF(AND(ISNUMBER(OFFSET('Water Data'!$D$4,0,10*ROW('Water Data'!D157))),'Data Summary'!BS163="Yes"),100-OFFSET('Water Data'!$D$4,0,10*ROW('Water Data'!D157)),NA())</f>
        <v>#N/A</v>
      </c>
      <c r="E163" s="97" t="e">
        <f ca="true">+IF(AND(ISNUMBER(OFFSET('Water Data'!$D$6,0,10*ROW('Water Data'!D157))),'Data Summary'!BT163="Yes"),OFFSET('Water Data'!$D$6,0,10*ROW('Water Data'!D157)),NA())</f>
        <v>#N/A</v>
      </c>
      <c r="F163" s="97" t="e">
        <f ca="true">+IF(AND(ISNUMBER(OFFSET('Water Data'!$D$9,0,10*ROW('Water Data'!D157))),'Data Summary'!BU163="Yes"),OFFSET('Water Data'!$D$9,0,10*ROW('Water Data'!D157)),NA())</f>
        <v>#N/A</v>
      </c>
      <c r="G163" s="97" t="e">
        <f ca="true">+IF(AND(ISNUMBER(OFFSET('Water Data'!$E$4,0,10*ROW('Water Data'!E157))),'Data Summary'!BV163="Yes"),100-OFFSET('Water Data'!$E$4,0,10*ROW('Water Data'!E157)),NA())</f>
        <v>#N/A</v>
      </c>
      <c r="H163" s="97" t="e">
        <f ca="true">+IF(AND(ISNUMBER(OFFSET('Water Data'!$E$6,0,10*ROW('Water Data'!E157))),'Data Summary'!BW163="Yes"),OFFSET('Water Data'!$E$6,0,10*ROW('Water Data'!E157)),NA())</f>
        <v>#N/A</v>
      </c>
      <c r="I163" s="97" t="e">
        <f ca="true">+IF(AND(ISNUMBER(OFFSET('Water Data'!$E$9,0,10*ROW('Water Data'!E157))),'Data Summary'!BX163="Yes"),OFFSET('Water Data'!$E$9,0,10*ROW('Water Data'!E157)),NA())</f>
        <v>#N/A</v>
      </c>
      <c r="J163" s="97" t="e">
        <f ca="true">+IF(AND(ISNUMBER(OFFSET('Water Data'!$F$4,0,10*ROW('Water Data'!F157))),'Data Summary'!BY163="Yes"),100-OFFSET('Water Data'!$F$4,0,10*ROW('Water Data'!F157)),NA())</f>
        <v>#N/A</v>
      </c>
      <c r="K163" s="97" t="e">
        <f ca="true">+IF(AND(ISNUMBER(OFFSET('Water Data'!$F$6,0,10*ROW('Water Data'!F157))),'Data Summary'!BZ163="Yes"),OFFSET('Water Data'!$F$6,0,10*ROW('Water Data'!F157)),NA())</f>
        <v>#N/A</v>
      </c>
      <c r="L163" s="97" t="e">
        <f ca="true">+IF(AND(ISNUMBER(OFFSET('Water Data'!$F$9,0,10*ROW('Water Data'!F157))),'Data Summary'!CA163="Yes"),OFFSET('Water Data'!$F$9,0,10*ROW('Water Data'!F157)),NA())</f>
        <v>#N/A</v>
      </c>
      <c r="M163" s="97" t="e">
        <f ca="true">+IF(AND(ISNUMBER(OFFSET('Water Data'!$G$4,0,10*ROW('Water Data'!G157))),'Data Summary'!CB163="Yes"),100-OFFSET('Water Data'!$G$4,0,10*ROW('Water Data'!G157)),NA())</f>
        <v>#N/A</v>
      </c>
      <c r="N163" s="97" t="e">
        <f ca="true">+IF(AND(ISNUMBER(OFFSET('Water Data'!$G$6,0,10*ROW('Water Data'!G157))),'Data Summary'!CC163="Yes"),OFFSET('Water Data'!$G$6,0,10*ROW('Water Data'!G157)),NA())</f>
        <v>#N/A</v>
      </c>
      <c r="O163" s="97" t="e">
        <f ca="true">+IF(AND(ISNUMBER(OFFSET('Water Data'!$G$9,0,10*ROW('Water Data'!G157))),'Data Summary'!CD163="Yes"),OFFSET('Water Data'!$G$9,0,10*ROW('Water Data'!G157)),NA())</f>
        <v>#N/A</v>
      </c>
      <c r="P163" s="97" t="e">
        <f ca="true">+IF(AND(ISNUMBER(OFFSET('Water Data'!$H$4,0,10*ROW('Water Data'!H157))),'Data Summary'!CE163="Yes"),100-OFFSET('Water Data'!$H$4,0,10*ROW('Water Data'!H157)),NA())</f>
        <v>#N/A</v>
      </c>
      <c r="Q163" s="97" t="e">
        <f ca="true">+IF(AND(ISNUMBER(OFFSET('Water Data'!$H$6,0,10*ROW('Water Data'!H157))),'Data Summary'!CF163="Yes"),OFFSET('Water Data'!$H$6,0,10*ROW('Water Data'!H157)),NA())</f>
        <v>#N/A</v>
      </c>
      <c r="R163" s="97" t="e">
        <f ca="true">+IF(AND(ISNUMBER(OFFSET('Water Data'!$H$9,0,10*ROW('Water Data'!H157))),'Data Summary'!CG163="Yes"),OFFSET('Water Data'!$H$9,0,10*ROW('Water Data'!H157)),NA())</f>
        <v>#N/A</v>
      </c>
      <c r="S163" s="97" t="e">
        <f ca="true">+IF(AND(ISNUMBER(OFFSET('Water Data'!$I$4,0,10*ROW('Water Data'!I157))),'Data Summary'!CH163="Yes"),100-OFFSET('Water Data'!$I$4,0,10*ROW('Water Data'!I157)),NA())</f>
        <v>#N/A</v>
      </c>
      <c r="T163" s="97" t="e">
        <f ca="true">+IF(AND(ISNUMBER(OFFSET('Water Data'!$I$6,0,10*ROW('Water Data'!I157))),'Data Summary'!CI163="Yes"),OFFSET('Water Data'!$I$6,0,10*ROW('Water Data'!I157)),NA())</f>
        <v>#N/A</v>
      </c>
      <c r="U163" s="97" t="e">
        <f ca="true">+IF(AND(ISNUMBER(OFFSET('Water Data'!$I$9,0,10*ROW('Water Data'!I157))),'Data Summary'!CJ163="Yes"),OFFSET('Water Data'!$I$9,0,10*ROW('Water Data'!I157)),NA())</f>
        <v>#N/A</v>
      </c>
      <c r="V163" s="98" t="e">
        <f ca="true">+IF(AND(ISNUMBER(OFFSET('Sanitation Data'!$D$4,0,10*ROW('Sanitation Data'!D157))),'Data Summary'!CK163="Yes"),100-OFFSET('Sanitation Data'!$D$4,0,10*ROW('Sanitation Data'!D157)),NA())</f>
        <v>#N/A</v>
      </c>
      <c r="W163" s="98" t="e">
        <f ca="true">+IF(AND(ISNUMBER(OFFSET('Sanitation Data'!$D$6,0,10*ROW('Sanitation Data'!D157))),'Data Summary'!CL163="Yes"),OFFSET('Sanitation Data'!$D$6,0,10*ROW('Sanitation Data'!D157)),NA())</f>
        <v>#N/A</v>
      </c>
      <c r="X163" s="98" t="e">
        <f ca="true">+IF(AND(ISNUMBER(OFFSET('Sanitation Data'!$D$10,0,10*ROW('Sanitation Data'!D157))),'Data Summary'!CM163="Yes"),OFFSET('Sanitation Data'!$D$10,0,10*ROW('Sanitation Data'!D157)),NA())</f>
        <v>#N/A</v>
      </c>
      <c r="Y163" s="98" t="e">
        <f ca="true">+IF(AND(ISNUMBER(OFFSET('Sanitation Data'!$D$11,0,10*ROW('Sanitation Data'!D157))),'Data Summary'!CN163="Yes"),OFFSET('Sanitation Data'!$D$11,0,10*ROW('Sanitation Data'!D157)),NA())</f>
        <v>#N/A</v>
      </c>
      <c r="Z163" s="98" t="e">
        <f ca="true">+IF(AND(ISNUMBER(OFFSET('Sanitation Data'!$D$12,0,10*ROW('Sanitation Data'!D157))),'Data Summary'!CO163="Yes"),OFFSET('Sanitation Data'!$D$12,0,10*ROW('Sanitation Data'!D157)),NA())</f>
        <v>#N/A</v>
      </c>
      <c r="AA163" s="98" t="e">
        <f ca="true">+IF(AND(ISNUMBER(OFFSET('Sanitation Data'!$E$4,0,10*ROW('Sanitation Data'!E157))),'Data Summary'!CP163="Yes"),100-OFFSET('Sanitation Data'!$E$4,0,10*ROW('Sanitation Data'!E157)),NA())</f>
        <v>#N/A</v>
      </c>
      <c r="AB163" s="98" t="e">
        <f ca="true">+IF(AND(ISNUMBER(OFFSET('Sanitation Data'!$E$6,0,10*ROW('Sanitation Data'!E157))),'Data Summary'!CQ163="Yes"),OFFSET('Sanitation Data'!$E$6,0,10*ROW('Sanitation Data'!E157)),NA())</f>
        <v>#N/A</v>
      </c>
      <c r="AC163" s="98" t="e">
        <f ca="true">+IF(AND(ISNUMBER(OFFSET('Sanitation Data'!$E$10,0,10*ROW('Sanitation Data'!E157))),'Data Summary'!CR163="Yes"),OFFSET('Sanitation Data'!$E$10,0,10*ROW('Sanitation Data'!E157)),NA())</f>
        <v>#N/A</v>
      </c>
      <c r="AD163" s="98" t="e">
        <f ca="true">+IF(AND(ISNUMBER(OFFSET('Sanitation Data'!$E$11,0,10*ROW('Sanitation Data'!E157))),'Data Summary'!CS163="Yes"),OFFSET('Sanitation Data'!$E$11,0,10*ROW('Sanitation Data'!E157)),NA())</f>
        <v>#N/A</v>
      </c>
      <c r="AE163" s="98" t="e">
        <f ca="true">+IF(AND(ISNUMBER(OFFSET('Sanitation Data'!$E$12,0,10*ROW('Sanitation Data'!E157))),'Data Summary'!CT163="Yes"),OFFSET('Sanitation Data'!$E$12,0,10*ROW('Sanitation Data'!E157)),NA())</f>
        <v>#N/A</v>
      </c>
      <c r="AF163" s="98" t="e">
        <f ca="true">+IF(AND(ISNUMBER(OFFSET('Sanitation Data'!$F$4,0,10*ROW('Sanitation Data'!F157))),'Data Summary'!CU163="Yes"),100-OFFSET('Sanitation Data'!$F$4,0,10*ROW('Sanitation Data'!F157)),NA())</f>
        <v>#N/A</v>
      </c>
      <c r="AG163" s="98" t="e">
        <f ca="true">+IF(AND(ISNUMBER(OFFSET('Sanitation Data'!$F$6,0,10*ROW('Sanitation Data'!F157))),'Data Summary'!CV163="Yes"),OFFSET('Sanitation Data'!$F$6,0,10*ROW('Sanitation Data'!F157)),NA())</f>
        <v>#N/A</v>
      </c>
      <c r="AH163" s="98" t="e">
        <f ca="true">+IF(AND(ISNUMBER(OFFSET('Sanitation Data'!$F$10,0,10*ROW('Sanitation Data'!F157))),'Data Summary'!CW163="Yes"),OFFSET('Sanitation Data'!$F$10,0,10*ROW('Sanitation Data'!F157)),NA())</f>
        <v>#N/A</v>
      </c>
      <c r="AI163" s="98" t="e">
        <f ca="true">+IF(AND(ISNUMBER(OFFSET('Sanitation Data'!$F$11,0,10*ROW('Sanitation Data'!F157))),'Data Summary'!CX163="Yes"),OFFSET('Sanitation Data'!$F$11,0,10*ROW('Sanitation Data'!F157)),NA())</f>
        <v>#N/A</v>
      </c>
      <c r="AJ163" s="98" t="e">
        <f ca="true">+IF(AND(ISNUMBER(OFFSET('Sanitation Data'!$F$12,0,10*ROW('Sanitation Data'!F157))),'Data Summary'!CY163="Yes"),OFFSET('Sanitation Data'!$F$12,0,10*ROW('Sanitation Data'!F157)),NA())</f>
        <v>#N/A</v>
      </c>
      <c r="AK163" s="98" t="e">
        <f ca="true">+IF(AND(ISNUMBER(OFFSET('Sanitation Data'!$G$4,0,10*ROW('Sanitation Data'!G157))),'Data Summary'!CZ163="Yes"),100-OFFSET('Sanitation Data'!$G$4,0,10*ROW('Sanitation Data'!G157)),NA())</f>
        <v>#N/A</v>
      </c>
      <c r="AL163" s="98" t="e">
        <f ca="true">+IF(AND(ISNUMBER(OFFSET('Sanitation Data'!$G$6,0,10*ROW('Sanitation Data'!G157))),'Data Summary'!DA163="Yes"),OFFSET('Sanitation Data'!$G$6,0,10*ROW('Sanitation Data'!G157)),NA())</f>
        <v>#N/A</v>
      </c>
      <c r="AM163" s="98" t="e">
        <f ca="true">+IF(AND(ISNUMBER(OFFSET('Sanitation Data'!$G$10,0,10*ROW('Sanitation Data'!G157))),'Data Summary'!DB163="Yes"),OFFSET('Sanitation Data'!$G$10,0,10*ROW('Sanitation Data'!G157)),NA())</f>
        <v>#N/A</v>
      </c>
      <c r="AN163" s="98" t="e">
        <f ca="true">+IF(AND(ISNUMBER(OFFSET('Sanitation Data'!$G$11,0,10*ROW('Sanitation Data'!G157))),'Data Summary'!DC163="Yes"),OFFSET('Sanitation Data'!$G$11,0,10*ROW('Sanitation Data'!G157)),NA())</f>
        <v>#N/A</v>
      </c>
      <c r="AO163" s="98" t="e">
        <f ca="true">+IF(AND(ISNUMBER(OFFSET('Sanitation Data'!$G$12,0,10*ROW('Sanitation Data'!G157))),'Data Summary'!DD163="Yes"),OFFSET('Sanitation Data'!$G$12,0,10*ROW('Sanitation Data'!G157)),NA())</f>
        <v>#N/A</v>
      </c>
      <c r="AP163" s="98" t="e">
        <f ca="true">+IF(AND(ISNUMBER(OFFSET('Sanitation Data'!$H$4,0,10*ROW('Sanitation Data'!H157))),'Data Summary'!DE163="Yes"),100-OFFSET('Sanitation Data'!$H$4,0,10*ROW('Sanitation Data'!H157)),NA())</f>
        <v>#N/A</v>
      </c>
      <c r="AQ163" s="98" t="e">
        <f ca="true">+IF(AND(ISNUMBER(OFFSET('Sanitation Data'!$H$6,0,10*ROW('Sanitation Data'!H157))),'Data Summary'!DF163="Yes"),OFFSET('Sanitation Data'!$H$6,0,10*ROW('Sanitation Data'!H157)),NA())</f>
        <v>#N/A</v>
      </c>
      <c r="AR163" s="98" t="e">
        <f ca="true">+IF(AND(ISNUMBER(OFFSET('Sanitation Data'!$H$10,0,10*ROW('Sanitation Data'!H157))),'Data Summary'!DG163="Yes"),OFFSET('Sanitation Data'!$H$10,0,10*ROW('Sanitation Data'!H157)),NA())</f>
        <v>#N/A</v>
      </c>
      <c r="AS163" s="98" t="e">
        <f ca="true">+IF(AND(ISNUMBER(OFFSET('Sanitation Data'!$H$11,0,10*ROW('Sanitation Data'!H157))),'Data Summary'!DH163="Yes"),OFFSET('Sanitation Data'!$H$11,0,10*ROW('Sanitation Data'!H157)),NA())</f>
        <v>#N/A</v>
      </c>
      <c r="AT163" s="98" t="e">
        <f ca="true">+IF(AND(ISNUMBER(OFFSET('Sanitation Data'!$H$12,0,10*ROW('Sanitation Data'!H157))),'Data Summary'!DI163="Yes"),OFFSET('Sanitation Data'!$H$12,0,10*ROW('Sanitation Data'!H157)),NA())</f>
        <v>#N/A</v>
      </c>
      <c r="AU163" s="98" t="e">
        <f ca="true">+IF(AND(ISNUMBER(OFFSET('Sanitation Data'!$I$4,0,10*ROW('Sanitation Data'!I157))),'Data Summary'!DJ163="Yes"),100-OFFSET('Sanitation Data'!$I$4,0,10*ROW('Sanitation Data'!I157)),NA())</f>
        <v>#N/A</v>
      </c>
      <c r="AV163" s="98" t="e">
        <f ca="true">+IF(AND(ISNUMBER(OFFSET('Sanitation Data'!$I$6,0,10*ROW('Sanitation Data'!I157))),'Data Summary'!DK163="Yes"),OFFSET('Sanitation Data'!$I$6,0,10*ROW('Sanitation Data'!I157)),NA())</f>
        <v>#N/A</v>
      </c>
      <c r="AW163" s="98" t="e">
        <f ca="true">+IF(AND(ISNUMBER(OFFSET('Sanitation Data'!$I$10,0,10*ROW('Sanitation Data'!I157))),'Data Summary'!DL163="Yes"),OFFSET('Sanitation Data'!$I$10,0,10*ROW('Sanitation Data'!I157)),NA())</f>
        <v>#N/A</v>
      </c>
      <c r="AX163" s="98" t="e">
        <f ca="true">+IF(AND(ISNUMBER(OFFSET('Sanitation Data'!$I$11,0,10*ROW('Sanitation Data'!I157))),'Data Summary'!DM163="Yes"),OFFSET('Sanitation Data'!$I$11,0,10*ROW('Sanitation Data'!I157)),NA())</f>
        <v>#N/A</v>
      </c>
      <c r="AY163" s="98" t="e">
        <f ca="true">+IF(AND(ISNUMBER(OFFSET('Sanitation Data'!$I$12,0,10*ROW('Sanitation Data'!I157))),'Data Summary'!DN163="Yes"),OFFSET('Sanitation Data'!$I$12,0,10*ROW('Sanitation Data'!I157)),NA())</f>
        <v>#N/A</v>
      </c>
      <c r="AZ163" s="99" t="e">
        <f ca="true">+IF(AND(ISNUMBER(OFFSET('Hygiene Data'!$D$5,0,10*ROW('Hygiene Data'!D157))),'Data Summary'!DO163="Yes"),OFFSET('Hygiene Data'!$D$5,0,10*ROW('Hygiene Data'!D157)),NA())</f>
        <v>#N/A</v>
      </c>
      <c r="BA163" s="99" t="e">
        <f ca="true">+IF(AND(ISNUMBER(OFFSET('Hygiene Data'!$D$7,0,10*ROW('Hygiene Data'!D157))),'Data Summary'!DP163="Yes"),OFFSET('Hygiene Data'!$D$7,0,10*ROW('Hygiene Data'!D157)),NA())</f>
        <v>#N/A</v>
      </c>
      <c r="BB163" s="99" t="e">
        <f ca="true">+IF(AND(ISNUMBER(OFFSET('Hygiene Data'!$D$9,0,10*ROW('Hygiene Data'!D157))),'Data Summary'!DQ163="Yes"),OFFSET('Hygiene Data'!$D$9,0,10*ROW('Hygiene Data'!D157)),NA())</f>
        <v>#N/A</v>
      </c>
      <c r="BC163" s="99" t="e">
        <f ca="true">+IF(AND(ISNUMBER(OFFSET('Hygiene Data'!$E$5,0,10*ROW('Hygiene Data'!E157))),'Data Summary'!DR163="Yes"),OFFSET('Hygiene Data'!$E$5,0,10*ROW('Hygiene Data'!E157)),NA())</f>
        <v>#N/A</v>
      </c>
      <c r="BD163" s="99" t="e">
        <f ca="true">+IF(AND(ISNUMBER(OFFSET('Hygiene Data'!$E$7,0,10*ROW('Hygiene Data'!E157))),'Data Summary'!DS163="Yes"),OFFSET('Hygiene Data'!$E$7,0,10*ROW('Hygiene Data'!E157)),NA())</f>
        <v>#N/A</v>
      </c>
      <c r="BE163" s="99" t="e">
        <f ca="true">+IF(AND(ISNUMBER(OFFSET('Hygiene Data'!$E$9,0,10*ROW('Hygiene Data'!E157))),'Data Summary'!DT163="Yes"),OFFSET('Hygiene Data'!$E$9,0,10*ROW('Hygiene Data'!E157)),NA())</f>
        <v>#N/A</v>
      </c>
      <c r="BF163" s="99" t="e">
        <f ca="true">+IF(AND(ISNUMBER(OFFSET('Hygiene Data'!$F$5,0,10*ROW('Hygiene Data'!F157))),'Data Summary'!DU163="Yes"),OFFSET('Hygiene Data'!$F$5,0,10*ROW('Hygiene Data'!F157)),NA())</f>
        <v>#N/A</v>
      </c>
      <c r="BG163" s="99" t="e">
        <f ca="true">+IF(AND(ISNUMBER(OFFSET('Hygiene Data'!$F$7,0,10*ROW('Hygiene Data'!F157))),'Data Summary'!DV163="Yes"),OFFSET('Hygiene Data'!$F$7,0,10*ROW('Hygiene Data'!F157)),NA())</f>
        <v>#N/A</v>
      </c>
      <c r="BH163" s="99" t="e">
        <f ca="true">+IF(AND(ISNUMBER(OFFSET('Hygiene Data'!$F$9,0,10*ROW('Hygiene Data'!F157))),'Data Summary'!DW163="Yes"),OFFSET('Hygiene Data'!$F$9,0,10*ROW('Hygiene Data'!F157)),NA())</f>
        <v>#N/A</v>
      </c>
      <c r="BI163" s="99" t="e">
        <f ca="true">+IF(AND(ISNUMBER(OFFSET('Hygiene Data'!$G$5,0,10*ROW('Hygiene Data'!G157))),'Data Summary'!DX163="Yes"),OFFSET('Hygiene Data'!$G$5,0,10*ROW('Hygiene Data'!G157)),NA())</f>
        <v>#N/A</v>
      </c>
      <c r="BJ163" s="99" t="e">
        <f ca="true">+IF(AND(ISNUMBER(OFFSET('Hygiene Data'!$G$7,0,10*ROW('Hygiene Data'!G157))),'Data Summary'!DY163="Yes"),OFFSET('Hygiene Data'!$G$7,0,10*ROW('Hygiene Data'!G157)),NA())</f>
        <v>#N/A</v>
      </c>
      <c r="BK163" s="99" t="e">
        <f ca="true">+IF(AND(ISNUMBER(OFFSET('Hygiene Data'!$G$9,0,10*ROW('Hygiene Data'!G157))),'Data Summary'!DZ163="Yes"),OFFSET('Hygiene Data'!$G$9,0,10*ROW('Hygiene Data'!G157)),NA())</f>
        <v>#N/A</v>
      </c>
      <c r="BL163" s="99" t="e">
        <f ca="true">+IF(AND(ISNUMBER(OFFSET('Hygiene Data'!$H$5,0,10*ROW('Hygiene Data'!H157))),'Data Summary'!EA163="Yes"),OFFSET('Hygiene Data'!$H$5,0,10*ROW('Hygiene Data'!H157)),NA())</f>
        <v>#N/A</v>
      </c>
      <c r="BM163" s="99" t="e">
        <f ca="true">+IF(AND(ISNUMBER(OFFSET('Hygiene Data'!$H$7,0,10*ROW('Hygiene Data'!H157))),'Data Summary'!EB163="Yes"),OFFSET('Hygiene Data'!$H$7,0,10*ROW('Hygiene Data'!H157)),NA())</f>
        <v>#N/A</v>
      </c>
      <c r="BN163" s="99" t="e">
        <f ca="true">+IF(AND(ISNUMBER(OFFSET('Hygiene Data'!$H$9,0,10*ROW('Hygiene Data'!H157))),'Data Summary'!EC163="Yes"),OFFSET('Hygiene Data'!$H$9,0,10*ROW('Hygiene Data'!H157)),NA())</f>
        <v>#N/A</v>
      </c>
      <c r="BO163" s="99" t="e">
        <f ca="true">+IF(AND(ISNUMBER(OFFSET('Hygiene Data'!$I$5,0,10*ROW('Hygiene Data'!I157))),'Data Summary'!ED163="Yes"),OFFSET('Hygiene Data'!$I$5,0,10*ROW('Hygiene Data'!I157)),NA())</f>
        <v>#N/A</v>
      </c>
      <c r="BP163" s="99" t="e">
        <f ca="true">+IF(AND(ISNUMBER(OFFSET('Hygiene Data'!$I$7,0,10*ROW('Hygiene Data'!I157))),'Data Summary'!EE163="Yes"),OFFSET('Hygiene Data'!$I$7,0,10*ROW('Hygiene Data'!I157)),NA())</f>
        <v>#N/A</v>
      </c>
      <c r="BQ163" s="99" t="e">
        <f ca="true">+IF(AND(ISNUMBER(OFFSET('Hygiene Data'!$I$9,0,10*ROW('Hygiene Data'!I157))),'Data Summary'!EF163="Yes"),OFFSET('Hygiene Data'!$I$9,0,10*ROW('Hygiene Data'!I157)),NA())</f>
        <v>#N/A</v>
      </c>
    </row>
    <row xmlns:x14ac="http://schemas.microsoft.com/office/spreadsheetml/2009/9/ac" r="164" x14ac:dyDescent="0.2">
      <c r="A164" s="363" t="e">
        <f ca="true">+RIGHT('Data Summary'!A164,LEN('Data Summary'!A164)-9)</f>
        <v>#VALUE!</v>
      </c>
      <c r="B164" s="38" t="str">
        <f ca="true">+IF(ISTEXT('Data Summary'!B164),'Data Summary'!B164,"")</f>
        <v/>
      </c>
      <c r="C164" s="361" t="e">
        <f ca="true">+VALUE('Data Summary'!C164)</f>
        <v>#VALUE!</v>
      </c>
      <c r="D164" s="97" t="e">
        <f ca="true">+IF(AND(ISNUMBER(OFFSET('Water Data'!$D$4,0,10*ROW('Water Data'!D158))),'Data Summary'!BS164="Yes"),100-OFFSET('Water Data'!$D$4,0,10*ROW('Water Data'!D158)),NA())</f>
        <v>#N/A</v>
      </c>
      <c r="E164" s="97" t="e">
        <f ca="true">+IF(AND(ISNUMBER(OFFSET('Water Data'!$D$6,0,10*ROW('Water Data'!D158))),'Data Summary'!BT164="Yes"),OFFSET('Water Data'!$D$6,0,10*ROW('Water Data'!D158)),NA())</f>
        <v>#N/A</v>
      </c>
      <c r="F164" s="97" t="e">
        <f ca="true">+IF(AND(ISNUMBER(OFFSET('Water Data'!$D$9,0,10*ROW('Water Data'!D158))),'Data Summary'!BU164="Yes"),OFFSET('Water Data'!$D$9,0,10*ROW('Water Data'!D158)),NA())</f>
        <v>#N/A</v>
      </c>
      <c r="G164" s="97" t="e">
        <f ca="true">+IF(AND(ISNUMBER(OFFSET('Water Data'!$E$4,0,10*ROW('Water Data'!E158))),'Data Summary'!BV164="Yes"),100-OFFSET('Water Data'!$E$4,0,10*ROW('Water Data'!E158)),NA())</f>
        <v>#N/A</v>
      </c>
      <c r="H164" s="97" t="e">
        <f ca="true">+IF(AND(ISNUMBER(OFFSET('Water Data'!$E$6,0,10*ROW('Water Data'!E158))),'Data Summary'!BW164="Yes"),OFFSET('Water Data'!$E$6,0,10*ROW('Water Data'!E158)),NA())</f>
        <v>#N/A</v>
      </c>
      <c r="I164" s="97" t="e">
        <f ca="true">+IF(AND(ISNUMBER(OFFSET('Water Data'!$E$9,0,10*ROW('Water Data'!E158))),'Data Summary'!BX164="Yes"),OFFSET('Water Data'!$E$9,0,10*ROW('Water Data'!E158)),NA())</f>
        <v>#N/A</v>
      </c>
      <c r="J164" s="97" t="e">
        <f ca="true">+IF(AND(ISNUMBER(OFFSET('Water Data'!$F$4,0,10*ROW('Water Data'!F158))),'Data Summary'!BY164="Yes"),100-OFFSET('Water Data'!$F$4,0,10*ROW('Water Data'!F158)),NA())</f>
        <v>#N/A</v>
      </c>
      <c r="K164" s="97" t="e">
        <f ca="true">+IF(AND(ISNUMBER(OFFSET('Water Data'!$F$6,0,10*ROW('Water Data'!F158))),'Data Summary'!BZ164="Yes"),OFFSET('Water Data'!$F$6,0,10*ROW('Water Data'!F158)),NA())</f>
        <v>#N/A</v>
      </c>
      <c r="L164" s="97" t="e">
        <f ca="true">+IF(AND(ISNUMBER(OFFSET('Water Data'!$F$9,0,10*ROW('Water Data'!F158))),'Data Summary'!CA164="Yes"),OFFSET('Water Data'!$F$9,0,10*ROW('Water Data'!F158)),NA())</f>
        <v>#N/A</v>
      </c>
      <c r="M164" s="97" t="e">
        <f ca="true">+IF(AND(ISNUMBER(OFFSET('Water Data'!$G$4,0,10*ROW('Water Data'!G158))),'Data Summary'!CB164="Yes"),100-OFFSET('Water Data'!$G$4,0,10*ROW('Water Data'!G158)),NA())</f>
        <v>#N/A</v>
      </c>
      <c r="N164" s="97" t="e">
        <f ca="true">+IF(AND(ISNUMBER(OFFSET('Water Data'!$G$6,0,10*ROW('Water Data'!G158))),'Data Summary'!CC164="Yes"),OFFSET('Water Data'!$G$6,0,10*ROW('Water Data'!G158)),NA())</f>
        <v>#N/A</v>
      </c>
      <c r="O164" s="97" t="e">
        <f ca="true">+IF(AND(ISNUMBER(OFFSET('Water Data'!$G$9,0,10*ROW('Water Data'!G158))),'Data Summary'!CD164="Yes"),OFFSET('Water Data'!$G$9,0,10*ROW('Water Data'!G158)),NA())</f>
        <v>#N/A</v>
      </c>
      <c r="P164" s="97" t="e">
        <f ca="true">+IF(AND(ISNUMBER(OFFSET('Water Data'!$H$4,0,10*ROW('Water Data'!H158))),'Data Summary'!CE164="Yes"),100-OFFSET('Water Data'!$H$4,0,10*ROW('Water Data'!H158)),NA())</f>
        <v>#N/A</v>
      </c>
      <c r="Q164" s="97" t="e">
        <f ca="true">+IF(AND(ISNUMBER(OFFSET('Water Data'!$H$6,0,10*ROW('Water Data'!H158))),'Data Summary'!CF164="Yes"),OFFSET('Water Data'!$H$6,0,10*ROW('Water Data'!H158)),NA())</f>
        <v>#N/A</v>
      </c>
      <c r="R164" s="97" t="e">
        <f ca="true">+IF(AND(ISNUMBER(OFFSET('Water Data'!$H$9,0,10*ROW('Water Data'!H158))),'Data Summary'!CG164="Yes"),OFFSET('Water Data'!$H$9,0,10*ROW('Water Data'!H158)),NA())</f>
        <v>#N/A</v>
      </c>
      <c r="S164" s="97" t="e">
        <f ca="true">+IF(AND(ISNUMBER(OFFSET('Water Data'!$I$4,0,10*ROW('Water Data'!I158))),'Data Summary'!CH164="Yes"),100-OFFSET('Water Data'!$I$4,0,10*ROW('Water Data'!I158)),NA())</f>
        <v>#N/A</v>
      </c>
      <c r="T164" s="97" t="e">
        <f ca="true">+IF(AND(ISNUMBER(OFFSET('Water Data'!$I$6,0,10*ROW('Water Data'!I158))),'Data Summary'!CI164="Yes"),OFFSET('Water Data'!$I$6,0,10*ROW('Water Data'!I158)),NA())</f>
        <v>#N/A</v>
      </c>
      <c r="U164" s="97" t="e">
        <f ca="true">+IF(AND(ISNUMBER(OFFSET('Water Data'!$I$9,0,10*ROW('Water Data'!I158))),'Data Summary'!CJ164="Yes"),OFFSET('Water Data'!$I$9,0,10*ROW('Water Data'!I158)),NA())</f>
        <v>#N/A</v>
      </c>
      <c r="V164" s="98" t="e">
        <f ca="true">+IF(AND(ISNUMBER(OFFSET('Sanitation Data'!$D$4,0,10*ROW('Sanitation Data'!D158))),'Data Summary'!CK164="Yes"),100-OFFSET('Sanitation Data'!$D$4,0,10*ROW('Sanitation Data'!D158)),NA())</f>
        <v>#N/A</v>
      </c>
      <c r="W164" s="98" t="e">
        <f ca="true">+IF(AND(ISNUMBER(OFFSET('Sanitation Data'!$D$6,0,10*ROW('Sanitation Data'!D158))),'Data Summary'!CL164="Yes"),OFFSET('Sanitation Data'!$D$6,0,10*ROW('Sanitation Data'!D158)),NA())</f>
        <v>#N/A</v>
      </c>
      <c r="X164" s="98" t="e">
        <f ca="true">+IF(AND(ISNUMBER(OFFSET('Sanitation Data'!$D$10,0,10*ROW('Sanitation Data'!D158))),'Data Summary'!CM164="Yes"),OFFSET('Sanitation Data'!$D$10,0,10*ROW('Sanitation Data'!D158)),NA())</f>
        <v>#N/A</v>
      </c>
      <c r="Y164" s="98" t="e">
        <f ca="true">+IF(AND(ISNUMBER(OFFSET('Sanitation Data'!$D$11,0,10*ROW('Sanitation Data'!D158))),'Data Summary'!CN164="Yes"),OFFSET('Sanitation Data'!$D$11,0,10*ROW('Sanitation Data'!D158)),NA())</f>
        <v>#N/A</v>
      </c>
      <c r="Z164" s="98" t="e">
        <f ca="true">+IF(AND(ISNUMBER(OFFSET('Sanitation Data'!$D$12,0,10*ROW('Sanitation Data'!D158))),'Data Summary'!CO164="Yes"),OFFSET('Sanitation Data'!$D$12,0,10*ROW('Sanitation Data'!D158)),NA())</f>
        <v>#N/A</v>
      </c>
      <c r="AA164" s="98" t="e">
        <f ca="true">+IF(AND(ISNUMBER(OFFSET('Sanitation Data'!$E$4,0,10*ROW('Sanitation Data'!E158))),'Data Summary'!CP164="Yes"),100-OFFSET('Sanitation Data'!$E$4,0,10*ROW('Sanitation Data'!E158)),NA())</f>
        <v>#N/A</v>
      </c>
      <c r="AB164" s="98" t="e">
        <f ca="true">+IF(AND(ISNUMBER(OFFSET('Sanitation Data'!$E$6,0,10*ROW('Sanitation Data'!E158))),'Data Summary'!CQ164="Yes"),OFFSET('Sanitation Data'!$E$6,0,10*ROW('Sanitation Data'!E158)),NA())</f>
        <v>#N/A</v>
      </c>
      <c r="AC164" s="98" t="e">
        <f ca="true">+IF(AND(ISNUMBER(OFFSET('Sanitation Data'!$E$10,0,10*ROW('Sanitation Data'!E158))),'Data Summary'!CR164="Yes"),OFFSET('Sanitation Data'!$E$10,0,10*ROW('Sanitation Data'!E158)),NA())</f>
        <v>#N/A</v>
      </c>
      <c r="AD164" s="98" t="e">
        <f ca="true">+IF(AND(ISNUMBER(OFFSET('Sanitation Data'!$E$11,0,10*ROW('Sanitation Data'!E158))),'Data Summary'!CS164="Yes"),OFFSET('Sanitation Data'!$E$11,0,10*ROW('Sanitation Data'!E158)),NA())</f>
        <v>#N/A</v>
      </c>
      <c r="AE164" s="98" t="e">
        <f ca="true">+IF(AND(ISNUMBER(OFFSET('Sanitation Data'!$E$12,0,10*ROW('Sanitation Data'!E158))),'Data Summary'!CT164="Yes"),OFFSET('Sanitation Data'!$E$12,0,10*ROW('Sanitation Data'!E158)),NA())</f>
        <v>#N/A</v>
      </c>
      <c r="AF164" s="98" t="e">
        <f ca="true">+IF(AND(ISNUMBER(OFFSET('Sanitation Data'!$F$4,0,10*ROW('Sanitation Data'!F158))),'Data Summary'!CU164="Yes"),100-OFFSET('Sanitation Data'!$F$4,0,10*ROW('Sanitation Data'!F158)),NA())</f>
        <v>#N/A</v>
      </c>
      <c r="AG164" s="98" t="e">
        <f ca="true">+IF(AND(ISNUMBER(OFFSET('Sanitation Data'!$F$6,0,10*ROW('Sanitation Data'!F158))),'Data Summary'!CV164="Yes"),OFFSET('Sanitation Data'!$F$6,0,10*ROW('Sanitation Data'!F158)),NA())</f>
        <v>#N/A</v>
      </c>
      <c r="AH164" s="98" t="e">
        <f ca="true">+IF(AND(ISNUMBER(OFFSET('Sanitation Data'!$F$10,0,10*ROW('Sanitation Data'!F158))),'Data Summary'!CW164="Yes"),OFFSET('Sanitation Data'!$F$10,0,10*ROW('Sanitation Data'!F158)),NA())</f>
        <v>#N/A</v>
      </c>
      <c r="AI164" s="98" t="e">
        <f ca="true">+IF(AND(ISNUMBER(OFFSET('Sanitation Data'!$F$11,0,10*ROW('Sanitation Data'!F158))),'Data Summary'!CX164="Yes"),OFFSET('Sanitation Data'!$F$11,0,10*ROW('Sanitation Data'!F158)),NA())</f>
        <v>#N/A</v>
      </c>
      <c r="AJ164" s="98" t="e">
        <f ca="true">+IF(AND(ISNUMBER(OFFSET('Sanitation Data'!$F$12,0,10*ROW('Sanitation Data'!F158))),'Data Summary'!CY164="Yes"),OFFSET('Sanitation Data'!$F$12,0,10*ROW('Sanitation Data'!F158)),NA())</f>
        <v>#N/A</v>
      </c>
      <c r="AK164" s="98" t="e">
        <f ca="true">+IF(AND(ISNUMBER(OFFSET('Sanitation Data'!$G$4,0,10*ROW('Sanitation Data'!G158))),'Data Summary'!CZ164="Yes"),100-OFFSET('Sanitation Data'!$G$4,0,10*ROW('Sanitation Data'!G158)),NA())</f>
        <v>#N/A</v>
      </c>
      <c r="AL164" s="98" t="e">
        <f ca="true">+IF(AND(ISNUMBER(OFFSET('Sanitation Data'!$G$6,0,10*ROW('Sanitation Data'!G158))),'Data Summary'!DA164="Yes"),OFFSET('Sanitation Data'!$G$6,0,10*ROW('Sanitation Data'!G158)),NA())</f>
        <v>#N/A</v>
      </c>
      <c r="AM164" s="98" t="e">
        <f ca="true">+IF(AND(ISNUMBER(OFFSET('Sanitation Data'!$G$10,0,10*ROW('Sanitation Data'!G158))),'Data Summary'!DB164="Yes"),OFFSET('Sanitation Data'!$G$10,0,10*ROW('Sanitation Data'!G158)),NA())</f>
        <v>#N/A</v>
      </c>
      <c r="AN164" s="98" t="e">
        <f ca="true">+IF(AND(ISNUMBER(OFFSET('Sanitation Data'!$G$11,0,10*ROW('Sanitation Data'!G158))),'Data Summary'!DC164="Yes"),OFFSET('Sanitation Data'!$G$11,0,10*ROW('Sanitation Data'!G158)),NA())</f>
        <v>#N/A</v>
      </c>
      <c r="AO164" s="98" t="e">
        <f ca="true">+IF(AND(ISNUMBER(OFFSET('Sanitation Data'!$G$12,0,10*ROW('Sanitation Data'!G158))),'Data Summary'!DD164="Yes"),OFFSET('Sanitation Data'!$G$12,0,10*ROW('Sanitation Data'!G158)),NA())</f>
        <v>#N/A</v>
      </c>
      <c r="AP164" s="98" t="e">
        <f ca="true">+IF(AND(ISNUMBER(OFFSET('Sanitation Data'!$H$4,0,10*ROW('Sanitation Data'!H158))),'Data Summary'!DE164="Yes"),100-OFFSET('Sanitation Data'!$H$4,0,10*ROW('Sanitation Data'!H158)),NA())</f>
        <v>#N/A</v>
      </c>
      <c r="AQ164" s="98" t="e">
        <f ca="true">+IF(AND(ISNUMBER(OFFSET('Sanitation Data'!$H$6,0,10*ROW('Sanitation Data'!H158))),'Data Summary'!DF164="Yes"),OFFSET('Sanitation Data'!$H$6,0,10*ROW('Sanitation Data'!H158)),NA())</f>
        <v>#N/A</v>
      </c>
      <c r="AR164" s="98" t="e">
        <f ca="true">+IF(AND(ISNUMBER(OFFSET('Sanitation Data'!$H$10,0,10*ROW('Sanitation Data'!H158))),'Data Summary'!DG164="Yes"),OFFSET('Sanitation Data'!$H$10,0,10*ROW('Sanitation Data'!H158)),NA())</f>
        <v>#N/A</v>
      </c>
      <c r="AS164" s="98" t="e">
        <f ca="true">+IF(AND(ISNUMBER(OFFSET('Sanitation Data'!$H$11,0,10*ROW('Sanitation Data'!H158))),'Data Summary'!DH164="Yes"),OFFSET('Sanitation Data'!$H$11,0,10*ROW('Sanitation Data'!H158)),NA())</f>
        <v>#N/A</v>
      </c>
      <c r="AT164" s="98" t="e">
        <f ca="true">+IF(AND(ISNUMBER(OFFSET('Sanitation Data'!$H$12,0,10*ROW('Sanitation Data'!H158))),'Data Summary'!DI164="Yes"),OFFSET('Sanitation Data'!$H$12,0,10*ROW('Sanitation Data'!H158)),NA())</f>
        <v>#N/A</v>
      </c>
      <c r="AU164" s="98" t="e">
        <f ca="true">+IF(AND(ISNUMBER(OFFSET('Sanitation Data'!$I$4,0,10*ROW('Sanitation Data'!I158))),'Data Summary'!DJ164="Yes"),100-OFFSET('Sanitation Data'!$I$4,0,10*ROW('Sanitation Data'!I158)),NA())</f>
        <v>#N/A</v>
      </c>
      <c r="AV164" s="98" t="e">
        <f ca="true">+IF(AND(ISNUMBER(OFFSET('Sanitation Data'!$I$6,0,10*ROW('Sanitation Data'!I158))),'Data Summary'!DK164="Yes"),OFFSET('Sanitation Data'!$I$6,0,10*ROW('Sanitation Data'!I158)),NA())</f>
        <v>#N/A</v>
      </c>
      <c r="AW164" s="98" t="e">
        <f ca="true">+IF(AND(ISNUMBER(OFFSET('Sanitation Data'!$I$10,0,10*ROW('Sanitation Data'!I158))),'Data Summary'!DL164="Yes"),OFFSET('Sanitation Data'!$I$10,0,10*ROW('Sanitation Data'!I158)),NA())</f>
        <v>#N/A</v>
      </c>
      <c r="AX164" s="98" t="e">
        <f ca="true">+IF(AND(ISNUMBER(OFFSET('Sanitation Data'!$I$11,0,10*ROW('Sanitation Data'!I158))),'Data Summary'!DM164="Yes"),OFFSET('Sanitation Data'!$I$11,0,10*ROW('Sanitation Data'!I158)),NA())</f>
        <v>#N/A</v>
      </c>
      <c r="AY164" s="98" t="e">
        <f ca="true">+IF(AND(ISNUMBER(OFFSET('Sanitation Data'!$I$12,0,10*ROW('Sanitation Data'!I158))),'Data Summary'!DN164="Yes"),OFFSET('Sanitation Data'!$I$12,0,10*ROW('Sanitation Data'!I158)),NA())</f>
        <v>#N/A</v>
      </c>
      <c r="AZ164" s="99" t="e">
        <f ca="true">+IF(AND(ISNUMBER(OFFSET('Hygiene Data'!$D$5,0,10*ROW('Hygiene Data'!D158))),'Data Summary'!DO164="Yes"),OFFSET('Hygiene Data'!$D$5,0,10*ROW('Hygiene Data'!D158)),NA())</f>
        <v>#N/A</v>
      </c>
      <c r="BA164" s="99" t="e">
        <f ca="true">+IF(AND(ISNUMBER(OFFSET('Hygiene Data'!$D$7,0,10*ROW('Hygiene Data'!D158))),'Data Summary'!DP164="Yes"),OFFSET('Hygiene Data'!$D$7,0,10*ROW('Hygiene Data'!D158)),NA())</f>
        <v>#N/A</v>
      </c>
      <c r="BB164" s="99" t="e">
        <f ca="true">+IF(AND(ISNUMBER(OFFSET('Hygiene Data'!$D$9,0,10*ROW('Hygiene Data'!D158))),'Data Summary'!DQ164="Yes"),OFFSET('Hygiene Data'!$D$9,0,10*ROW('Hygiene Data'!D158)),NA())</f>
        <v>#N/A</v>
      </c>
      <c r="BC164" s="99" t="e">
        <f ca="true">+IF(AND(ISNUMBER(OFFSET('Hygiene Data'!$E$5,0,10*ROW('Hygiene Data'!E158))),'Data Summary'!DR164="Yes"),OFFSET('Hygiene Data'!$E$5,0,10*ROW('Hygiene Data'!E158)),NA())</f>
        <v>#N/A</v>
      </c>
      <c r="BD164" s="99" t="e">
        <f ca="true">+IF(AND(ISNUMBER(OFFSET('Hygiene Data'!$E$7,0,10*ROW('Hygiene Data'!E158))),'Data Summary'!DS164="Yes"),OFFSET('Hygiene Data'!$E$7,0,10*ROW('Hygiene Data'!E158)),NA())</f>
        <v>#N/A</v>
      </c>
      <c r="BE164" s="99" t="e">
        <f ca="true">+IF(AND(ISNUMBER(OFFSET('Hygiene Data'!$E$9,0,10*ROW('Hygiene Data'!E158))),'Data Summary'!DT164="Yes"),OFFSET('Hygiene Data'!$E$9,0,10*ROW('Hygiene Data'!E158)),NA())</f>
        <v>#N/A</v>
      </c>
      <c r="BF164" s="99" t="e">
        <f ca="true">+IF(AND(ISNUMBER(OFFSET('Hygiene Data'!$F$5,0,10*ROW('Hygiene Data'!F158))),'Data Summary'!DU164="Yes"),OFFSET('Hygiene Data'!$F$5,0,10*ROW('Hygiene Data'!F158)),NA())</f>
        <v>#N/A</v>
      </c>
      <c r="BG164" s="99" t="e">
        <f ca="true">+IF(AND(ISNUMBER(OFFSET('Hygiene Data'!$F$7,0,10*ROW('Hygiene Data'!F158))),'Data Summary'!DV164="Yes"),OFFSET('Hygiene Data'!$F$7,0,10*ROW('Hygiene Data'!F158)),NA())</f>
        <v>#N/A</v>
      </c>
      <c r="BH164" s="99" t="e">
        <f ca="true">+IF(AND(ISNUMBER(OFFSET('Hygiene Data'!$F$9,0,10*ROW('Hygiene Data'!F158))),'Data Summary'!DW164="Yes"),OFFSET('Hygiene Data'!$F$9,0,10*ROW('Hygiene Data'!F158)),NA())</f>
        <v>#N/A</v>
      </c>
      <c r="BI164" s="99" t="e">
        <f ca="true">+IF(AND(ISNUMBER(OFFSET('Hygiene Data'!$G$5,0,10*ROW('Hygiene Data'!G158))),'Data Summary'!DX164="Yes"),OFFSET('Hygiene Data'!$G$5,0,10*ROW('Hygiene Data'!G158)),NA())</f>
        <v>#N/A</v>
      </c>
      <c r="BJ164" s="99" t="e">
        <f ca="true">+IF(AND(ISNUMBER(OFFSET('Hygiene Data'!$G$7,0,10*ROW('Hygiene Data'!G158))),'Data Summary'!DY164="Yes"),OFFSET('Hygiene Data'!$G$7,0,10*ROW('Hygiene Data'!G158)),NA())</f>
        <v>#N/A</v>
      </c>
      <c r="BK164" s="99" t="e">
        <f ca="true">+IF(AND(ISNUMBER(OFFSET('Hygiene Data'!$G$9,0,10*ROW('Hygiene Data'!G158))),'Data Summary'!DZ164="Yes"),OFFSET('Hygiene Data'!$G$9,0,10*ROW('Hygiene Data'!G158)),NA())</f>
        <v>#N/A</v>
      </c>
      <c r="BL164" s="99" t="e">
        <f ca="true">+IF(AND(ISNUMBER(OFFSET('Hygiene Data'!$H$5,0,10*ROW('Hygiene Data'!H158))),'Data Summary'!EA164="Yes"),OFFSET('Hygiene Data'!$H$5,0,10*ROW('Hygiene Data'!H158)),NA())</f>
        <v>#N/A</v>
      </c>
      <c r="BM164" s="99" t="e">
        <f ca="true">+IF(AND(ISNUMBER(OFFSET('Hygiene Data'!$H$7,0,10*ROW('Hygiene Data'!H158))),'Data Summary'!EB164="Yes"),OFFSET('Hygiene Data'!$H$7,0,10*ROW('Hygiene Data'!H158)),NA())</f>
        <v>#N/A</v>
      </c>
      <c r="BN164" s="99" t="e">
        <f ca="true">+IF(AND(ISNUMBER(OFFSET('Hygiene Data'!$H$9,0,10*ROW('Hygiene Data'!H158))),'Data Summary'!EC164="Yes"),OFFSET('Hygiene Data'!$H$9,0,10*ROW('Hygiene Data'!H158)),NA())</f>
        <v>#N/A</v>
      </c>
      <c r="BO164" s="99" t="e">
        <f ca="true">+IF(AND(ISNUMBER(OFFSET('Hygiene Data'!$I$5,0,10*ROW('Hygiene Data'!I158))),'Data Summary'!ED164="Yes"),OFFSET('Hygiene Data'!$I$5,0,10*ROW('Hygiene Data'!I158)),NA())</f>
        <v>#N/A</v>
      </c>
      <c r="BP164" s="99" t="e">
        <f ca="true">+IF(AND(ISNUMBER(OFFSET('Hygiene Data'!$I$7,0,10*ROW('Hygiene Data'!I158))),'Data Summary'!EE164="Yes"),OFFSET('Hygiene Data'!$I$7,0,10*ROW('Hygiene Data'!I158)),NA())</f>
        <v>#N/A</v>
      </c>
      <c r="BQ164" s="99" t="e">
        <f ca="true">+IF(AND(ISNUMBER(OFFSET('Hygiene Data'!$I$9,0,10*ROW('Hygiene Data'!I158))),'Data Summary'!EF164="Yes"),OFFSET('Hygiene Data'!$I$9,0,10*ROW('Hygiene Data'!I158)),NA())</f>
        <v>#N/A</v>
      </c>
    </row>
    <row xmlns:x14ac="http://schemas.microsoft.com/office/spreadsheetml/2009/9/ac" r="165" x14ac:dyDescent="0.2">
      <c r="A165" s="363" t="e">
        <f ca="true">+RIGHT('Data Summary'!A165,LEN('Data Summary'!A165)-9)</f>
        <v>#VALUE!</v>
      </c>
      <c r="B165" s="38" t="str">
        <f ca="true">+IF(ISTEXT('Data Summary'!B165),'Data Summary'!B165,"")</f>
        <v/>
      </c>
      <c r="C165" s="361" t="e">
        <f ca="true">+VALUE('Data Summary'!C165)</f>
        <v>#VALUE!</v>
      </c>
      <c r="D165" s="97" t="e">
        <f ca="true">+IF(AND(ISNUMBER(OFFSET('Water Data'!$D$4,0,10*ROW('Water Data'!D159))),'Data Summary'!BS165="Yes"),100-OFFSET('Water Data'!$D$4,0,10*ROW('Water Data'!D159)),NA())</f>
        <v>#N/A</v>
      </c>
      <c r="E165" s="97" t="e">
        <f ca="true">+IF(AND(ISNUMBER(OFFSET('Water Data'!$D$6,0,10*ROW('Water Data'!D159))),'Data Summary'!BT165="Yes"),OFFSET('Water Data'!$D$6,0,10*ROW('Water Data'!D159)),NA())</f>
        <v>#N/A</v>
      </c>
      <c r="F165" s="97" t="e">
        <f ca="true">+IF(AND(ISNUMBER(OFFSET('Water Data'!$D$9,0,10*ROW('Water Data'!D159))),'Data Summary'!BU165="Yes"),OFFSET('Water Data'!$D$9,0,10*ROW('Water Data'!D159)),NA())</f>
        <v>#N/A</v>
      </c>
      <c r="G165" s="97" t="e">
        <f ca="true">+IF(AND(ISNUMBER(OFFSET('Water Data'!$E$4,0,10*ROW('Water Data'!E159))),'Data Summary'!BV165="Yes"),100-OFFSET('Water Data'!$E$4,0,10*ROW('Water Data'!E159)),NA())</f>
        <v>#N/A</v>
      </c>
      <c r="H165" s="97" t="e">
        <f ca="true">+IF(AND(ISNUMBER(OFFSET('Water Data'!$E$6,0,10*ROW('Water Data'!E159))),'Data Summary'!BW165="Yes"),OFFSET('Water Data'!$E$6,0,10*ROW('Water Data'!E159)),NA())</f>
        <v>#N/A</v>
      </c>
      <c r="I165" s="97" t="e">
        <f ca="true">+IF(AND(ISNUMBER(OFFSET('Water Data'!$E$9,0,10*ROW('Water Data'!E159))),'Data Summary'!BX165="Yes"),OFFSET('Water Data'!$E$9,0,10*ROW('Water Data'!E159)),NA())</f>
        <v>#N/A</v>
      </c>
      <c r="J165" s="97" t="e">
        <f ca="true">+IF(AND(ISNUMBER(OFFSET('Water Data'!$F$4,0,10*ROW('Water Data'!F159))),'Data Summary'!BY165="Yes"),100-OFFSET('Water Data'!$F$4,0,10*ROW('Water Data'!F159)),NA())</f>
        <v>#N/A</v>
      </c>
      <c r="K165" s="97" t="e">
        <f ca="true">+IF(AND(ISNUMBER(OFFSET('Water Data'!$F$6,0,10*ROW('Water Data'!F159))),'Data Summary'!BZ165="Yes"),OFFSET('Water Data'!$F$6,0,10*ROW('Water Data'!F159)),NA())</f>
        <v>#N/A</v>
      </c>
      <c r="L165" s="97" t="e">
        <f ca="true">+IF(AND(ISNUMBER(OFFSET('Water Data'!$F$9,0,10*ROW('Water Data'!F159))),'Data Summary'!CA165="Yes"),OFFSET('Water Data'!$F$9,0,10*ROW('Water Data'!F159)),NA())</f>
        <v>#N/A</v>
      </c>
      <c r="M165" s="97" t="e">
        <f ca="true">+IF(AND(ISNUMBER(OFFSET('Water Data'!$G$4,0,10*ROW('Water Data'!G159))),'Data Summary'!CB165="Yes"),100-OFFSET('Water Data'!$G$4,0,10*ROW('Water Data'!G159)),NA())</f>
        <v>#N/A</v>
      </c>
      <c r="N165" s="97" t="e">
        <f ca="true">+IF(AND(ISNUMBER(OFFSET('Water Data'!$G$6,0,10*ROW('Water Data'!G159))),'Data Summary'!CC165="Yes"),OFFSET('Water Data'!$G$6,0,10*ROW('Water Data'!G159)),NA())</f>
        <v>#N/A</v>
      </c>
      <c r="O165" s="97" t="e">
        <f ca="true">+IF(AND(ISNUMBER(OFFSET('Water Data'!$G$9,0,10*ROW('Water Data'!G159))),'Data Summary'!CD165="Yes"),OFFSET('Water Data'!$G$9,0,10*ROW('Water Data'!G159)),NA())</f>
        <v>#N/A</v>
      </c>
      <c r="P165" s="97" t="e">
        <f ca="true">+IF(AND(ISNUMBER(OFFSET('Water Data'!$H$4,0,10*ROW('Water Data'!H159))),'Data Summary'!CE165="Yes"),100-OFFSET('Water Data'!$H$4,0,10*ROW('Water Data'!H159)),NA())</f>
        <v>#N/A</v>
      </c>
      <c r="Q165" s="97" t="e">
        <f ca="true">+IF(AND(ISNUMBER(OFFSET('Water Data'!$H$6,0,10*ROW('Water Data'!H159))),'Data Summary'!CF165="Yes"),OFFSET('Water Data'!$H$6,0,10*ROW('Water Data'!H159)),NA())</f>
        <v>#N/A</v>
      </c>
      <c r="R165" s="97" t="e">
        <f ca="true">+IF(AND(ISNUMBER(OFFSET('Water Data'!$H$9,0,10*ROW('Water Data'!H159))),'Data Summary'!CG165="Yes"),OFFSET('Water Data'!$H$9,0,10*ROW('Water Data'!H159)),NA())</f>
        <v>#N/A</v>
      </c>
      <c r="S165" s="97" t="e">
        <f ca="true">+IF(AND(ISNUMBER(OFFSET('Water Data'!$I$4,0,10*ROW('Water Data'!I159))),'Data Summary'!CH165="Yes"),100-OFFSET('Water Data'!$I$4,0,10*ROW('Water Data'!I159)),NA())</f>
        <v>#N/A</v>
      </c>
      <c r="T165" s="97" t="e">
        <f ca="true">+IF(AND(ISNUMBER(OFFSET('Water Data'!$I$6,0,10*ROW('Water Data'!I159))),'Data Summary'!CI165="Yes"),OFFSET('Water Data'!$I$6,0,10*ROW('Water Data'!I159)),NA())</f>
        <v>#N/A</v>
      </c>
      <c r="U165" s="97" t="e">
        <f ca="true">+IF(AND(ISNUMBER(OFFSET('Water Data'!$I$9,0,10*ROW('Water Data'!I159))),'Data Summary'!CJ165="Yes"),OFFSET('Water Data'!$I$9,0,10*ROW('Water Data'!I159)),NA())</f>
        <v>#N/A</v>
      </c>
      <c r="V165" s="98" t="e">
        <f ca="true">+IF(AND(ISNUMBER(OFFSET('Sanitation Data'!$D$4,0,10*ROW('Sanitation Data'!D159))),'Data Summary'!CK165="Yes"),100-OFFSET('Sanitation Data'!$D$4,0,10*ROW('Sanitation Data'!D159)),NA())</f>
        <v>#N/A</v>
      </c>
      <c r="W165" s="98" t="e">
        <f ca="true">+IF(AND(ISNUMBER(OFFSET('Sanitation Data'!$D$6,0,10*ROW('Sanitation Data'!D159))),'Data Summary'!CL165="Yes"),OFFSET('Sanitation Data'!$D$6,0,10*ROW('Sanitation Data'!D159)),NA())</f>
        <v>#N/A</v>
      </c>
      <c r="X165" s="98" t="e">
        <f ca="true">+IF(AND(ISNUMBER(OFFSET('Sanitation Data'!$D$10,0,10*ROW('Sanitation Data'!D159))),'Data Summary'!CM165="Yes"),OFFSET('Sanitation Data'!$D$10,0,10*ROW('Sanitation Data'!D159)),NA())</f>
        <v>#N/A</v>
      </c>
      <c r="Y165" s="98" t="e">
        <f ca="true">+IF(AND(ISNUMBER(OFFSET('Sanitation Data'!$D$11,0,10*ROW('Sanitation Data'!D159))),'Data Summary'!CN165="Yes"),OFFSET('Sanitation Data'!$D$11,0,10*ROW('Sanitation Data'!D159)),NA())</f>
        <v>#N/A</v>
      </c>
      <c r="Z165" s="98" t="e">
        <f ca="true">+IF(AND(ISNUMBER(OFFSET('Sanitation Data'!$D$12,0,10*ROW('Sanitation Data'!D159))),'Data Summary'!CO165="Yes"),OFFSET('Sanitation Data'!$D$12,0,10*ROW('Sanitation Data'!D159)),NA())</f>
        <v>#N/A</v>
      </c>
      <c r="AA165" s="98" t="e">
        <f ca="true">+IF(AND(ISNUMBER(OFFSET('Sanitation Data'!$E$4,0,10*ROW('Sanitation Data'!E159))),'Data Summary'!CP165="Yes"),100-OFFSET('Sanitation Data'!$E$4,0,10*ROW('Sanitation Data'!E159)),NA())</f>
        <v>#N/A</v>
      </c>
      <c r="AB165" s="98" t="e">
        <f ca="true">+IF(AND(ISNUMBER(OFFSET('Sanitation Data'!$E$6,0,10*ROW('Sanitation Data'!E159))),'Data Summary'!CQ165="Yes"),OFFSET('Sanitation Data'!$E$6,0,10*ROW('Sanitation Data'!E159)),NA())</f>
        <v>#N/A</v>
      </c>
      <c r="AC165" s="98" t="e">
        <f ca="true">+IF(AND(ISNUMBER(OFFSET('Sanitation Data'!$E$10,0,10*ROW('Sanitation Data'!E159))),'Data Summary'!CR165="Yes"),OFFSET('Sanitation Data'!$E$10,0,10*ROW('Sanitation Data'!E159)),NA())</f>
        <v>#N/A</v>
      </c>
      <c r="AD165" s="98" t="e">
        <f ca="true">+IF(AND(ISNUMBER(OFFSET('Sanitation Data'!$E$11,0,10*ROW('Sanitation Data'!E159))),'Data Summary'!CS165="Yes"),OFFSET('Sanitation Data'!$E$11,0,10*ROW('Sanitation Data'!E159)),NA())</f>
        <v>#N/A</v>
      </c>
      <c r="AE165" s="98" t="e">
        <f ca="true">+IF(AND(ISNUMBER(OFFSET('Sanitation Data'!$E$12,0,10*ROW('Sanitation Data'!E159))),'Data Summary'!CT165="Yes"),OFFSET('Sanitation Data'!$E$12,0,10*ROW('Sanitation Data'!E159)),NA())</f>
        <v>#N/A</v>
      </c>
      <c r="AF165" s="98" t="e">
        <f ca="true">+IF(AND(ISNUMBER(OFFSET('Sanitation Data'!$F$4,0,10*ROW('Sanitation Data'!F159))),'Data Summary'!CU165="Yes"),100-OFFSET('Sanitation Data'!$F$4,0,10*ROW('Sanitation Data'!F159)),NA())</f>
        <v>#N/A</v>
      </c>
      <c r="AG165" s="98" t="e">
        <f ca="true">+IF(AND(ISNUMBER(OFFSET('Sanitation Data'!$F$6,0,10*ROW('Sanitation Data'!F159))),'Data Summary'!CV165="Yes"),OFFSET('Sanitation Data'!$F$6,0,10*ROW('Sanitation Data'!F159)),NA())</f>
        <v>#N/A</v>
      </c>
      <c r="AH165" s="98" t="e">
        <f ca="true">+IF(AND(ISNUMBER(OFFSET('Sanitation Data'!$F$10,0,10*ROW('Sanitation Data'!F159))),'Data Summary'!CW165="Yes"),OFFSET('Sanitation Data'!$F$10,0,10*ROW('Sanitation Data'!F159)),NA())</f>
        <v>#N/A</v>
      </c>
      <c r="AI165" s="98" t="e">
        <f ca="true">+IF(AND(ISNUMBER(OFFSET('Sanitation Data'!$F$11,0,10*ROW('Sanitation Data'!F159))),'Data Summary'!CX165="Yes"),OFFSET('Sanitation Data'!$F$11,0,10*ROW('Sanitation Data'!F159)),NA())</f>
        <v>#N/A</v>
      </c>
      <c r="AJ165" s="98" t="e">
        <f ca="true">+IF(AND(ISNUMBER(OFFSET('Sanitation Data'!$F$12,0,10*ROW('Sanitation Data'!F159))),'Data Summary'!CY165="Yes"),OFFSET('Sanitation Data'!$F$12,0,10*ROW('Sanitation Data'!F159)),NA())</f>
        <v>#N/A</v>
      </c>
      <c r="AK165" s="98" t="e">
        <f ca="true">+IF(AND(ISNUMBER(OFFSET('Sanitation Data'!$G$4,0,10*ROW('Sanitation Data'!G159))),'Data Summary'!CZ165="Yes"),100-OFFSET('Sanitation Data'!$G$4,0,10*ROW('Sanitation Data'!G159)),NA())</f>
        <v>#N/A</v>
      </c>
      <c r="AL165" s="98" t="e">
        <f ca="true">+IF(AND(ISNUMBER(OFFSET('Sanitation Data'!$G$6,0,10*ROW('Sanitation Data'!G159))),'Data Summary'!DA165="Yes"),OFFSET('Sanitation Data'!$G$6,0,10*ROW('Sanitation Data'!G159)),NA())</f>
        <v>#N/A</v>
      </c>
      <c r="AM165" s="98" t="e">
        <f ca="true">+IF(AND(ISNUMBER(OFFSET('Sanitation Data'!$G$10,0,10*ROW('Sanitation Data'!G159))),'Data Summary'!DB165="Yes"),OFFSET('Sanitation Data'!$G$10,0,10*ROW('Sanitation Data'!G159)),NA())</f>
        <v>#N/A</v>
      </c>
      <c r="AN165" s="98" t="e">
        <f ca="true">+IF(AND(ISNUMBER(OFFSET('Sanitation Data'!$G$11,0,10*ROW('Sanitation Data'!G159))),'Data Summary'!DC165="Yes"),OFFSET('Sanitation Data'!$G$11,0,10*ROW('Sanitation Data'!G159)),NA())</f>
        <v>#N/A</v>
      </c>
      <c r="AO165" s="98" t="e">
        <f ca="true">+IF(AND(ISNUMBER(OFFSET('Sanitation Data'!$G$12,0,10*ROW('Sanitation Data'!G159))),'Data Summary'!DD165="Yes"),OFFSET('Sanitation Data'!$G$12,0,10*ROW('Sanitation Data'!G159)),NA())</f>
        <v>#N/A</v>
      </c>
      <c r="AP165" s="98" t="e">
        <f ca="true">+IF(AND(ISNUMBER(OFFSET('Sanitation Data'!$H$4,0,10*ROW('Sanitation Data'!H159))),'Data Summary'!DE165="Yes"),100-OFFSET('Sanitation Data'!$H$4,0,10*ROW('Sanitation Data'!H159)),NA())</f>
        <v>#N/A</v>
      </c>
      <c r="AQ165" s="98" t="e">
        <f ca="true">+IF(AND(ISNUMBER(OFFSET('Sanitation Data'!$H$6,0,10*ROW('Sanitation Data'!H159))),'Data Summary'!DF165="Yes"),OFFSET('Sanitation Data'!$H$6,0,10*ROW('Sanitation Data'!H159)),NA())</f>
        <v>#N/A</v>
      </c>
      <c r="AR165" s="98" t="e">
        <f ca="true">+IF(AND(ISNUMBER(OFFSET('Sanitation Data'!$H$10,0,10*ROW('Sanitation Data'!H159))),'Data Summary'!DG165="Yes"),OFFSET('Sanitation Data'!$H$10,0,10*ROW('Sanitation Data'!H159)),NA())</f>
        <v>#N/A</v>
      </c>
      <c r="AS165" s="98" t="e">
        <f ca="true">+IF(AND(ISNUMBER(OFFSET('Sanitation Data'!$H$11,0,10*ROW('Sanitation Data'!H159))),'Data Summary'!DH165="Yes"),OFFSET('Sanitation Data'!$H$11,0,10*ROW('Sanitation Data'!H159)),NA())</f>
        <v>#N/A</v>
      </c>
      <c r="AT165" s="98" t="e">
        <f ca="true">+IF(AND(ISNUMBER(OFFSET('Sanitation Data'!$H$12,0,10*ROW('Sanitation Data'!H159))),'Data Summary'!DI165="Yes"),OFFSET('Sanitation Data'!$H$12,0,10*ROW('Sanitation Data'!H159)),NA())</f>
        <v>#N/A</v>
      </c>
      <c r="AU165" s="98" t="e">
        <f ca="true">+IF(AND(ISNUMBER(OFFSET('Sanitation Data'!$I$4,0,10*ROW('Sanitation Data'!I159))),'Data Summary'!DJ165="Yes"),100-OFFSET('Sanitation Data'!$I$4,0,10*ROW('Sanitation Data'!I159)),NA())</f>
        <v>#N/A</v>
      </c>
      <c r="AV165" s="98" t="e">
        <f ca="true">+IF(AND(ISNUMBER(OFFSET('Sanitation Data'!$I$6,0,10*ROW('Sanitation Data'!I159))),'Data Summary'!DK165="Yes"),OFFSET('Sanitation Data'!$I$6,0,10*ROW('Sanitation Data'!I159)),NA())</f>
        <v>#N/A</v>
      </c>
      <c r="AW165" s="98" t="e">
        <f ca="true">+IF(AND(ISNUMBER(OFFSET('Sanitation Data'!$I$10,0,10*ROW('Sanitation Data'!I159))),'Data Summary'!DL165="Yes"),OFFSET('Sanitation Data'!$I$10,0,10*ROW('Sanitation Data'!I159)),NA())</f>
        <v>#N/A</v>
      </c>
      <c r="AX165" s="98" t="e">
        <f ca="true">+IF(AND(ISNUMBER(OFFSET('Sanitation Data'!$I$11,0,10*ROW('Sanitation Data'!I159))),'Data Summary'!DM165="Yes"),OFFSET('Sanitation Data'!$I$11,0,10*ROW('Sanitation Data'!I159)),NA())</f>
        <v>#N/A</v>
      </c>
      <c r="AY165" s="98" t="e">
        <f ca="true">+IF(AND(ISNUMBER(OFFSET('Sanitation Data'!$I$12,0,10*ROW('Sanitation Data'!I159))),'Data Summary'!DN165="Yes"),OFFSET('Sanitation Data'!$I$12,0,10*ROW('Sanitation Data'!I159)),NA())</f>
        <v>#N/A</v>
      </c>
      <c r="AZ165" s="99" t="e">
        <f ca="true">+IF(AND(ISNUMBER(OFFSET('Hygiene Data'!$D$5,0,10*ROW('Hygiene Data'!D159))),'Data Summary'!DO165="Yes"),OFFSET('Hygiene Data'!$D$5,0,10*ROW('Hygiene Data'!D159)),NA())</f>
        <v>#N/A</v>
      </c>
      <c r="BA165" s="99" t="e">
        <f ca="true">+IF(AND(ISNUMBER(OFFSET('Hygiene Data'!$D$7,0,10*ROW('Hygiene Data'!D159))),'Data Summary'!DP165="Yes"),OFFSET('Hygiene Data'!$D$7,0,10*ROW('Hygiene Data'!D159)),NA())</f>
        <v>#N/A</v>
      </c>
      <c r="BB165" s="99" t="e">
        <f ca="true">+IF(AND(ISNUMBER(OFFSET('Hygiene Data'!$D$9,0,10*ROW('Hygiene Data'!D159))),'Data Summary'!DQ165="Yes"),OFFSET('Hygiene Data'!$D$9,0,10*ROW('Hygiene Data'!D159)),NA())</f>
        <v>#N/A</v>
      </c>
      <c r="BC165" s="99" t="e">
        <f ca="true">+IF(AND(ISNUMBER(OFFSET('Hygiene Data'!$E$5,0,10*ROW('Hygiene Data'!E159))),'Data Summary'!DR165="Yes"),OFFSET('Hygiene Data'!$E$5,0,10*ROW('Hygiene Data'!E159)),NA())</f>
        <v>#N/A</v>
      </c>
      <c r="BD165" s="99" t="e">
        <f ca="true">+IF(AND(ISNUMBER(OFFSET('Hygiene Data'!$E$7,0,10*ROW('Hygiene Data'!E159))),'Data Summary'!DS165="Yes"),OFFSET('Hygiene Data'!$E$7,0,10*ROW('Hygiene Data'!E159)),NA())</f>
        <v>#N/A</v>
      </c>
      <c r="BE165" s="99" t="e">
        <f ca="true">+IF(AND(ISNUMBER(OFFSET('Hygiene Data'!$E$9,0,10*ROW('Hygiene Data'!E159))),'Data Summary'!DT165="Yes"),OFFSET('Hygiene Data'!$E$9,0,10*ROW('Hygiene Data'!E159)),NA())</f>
        <v>#N/A</v>
      </c>
      <c r="BF165" s="99" t="e">
        <f ca="true">+IF(AND(ISNUMBER(OFFSET('Hygiene Data'!$F$5,0,10*ROW('Hygiene Data'!F159))),'Data Summary'!DU165="Yes"),OFFSET('Hygiene Data'!$F$5,0,10*ROW('Hygiene Data'!F159)),NA())</f>
        <v>#N/A</v>
      </c>
      <c r="BG165" s="99" t="e">
        <f ca="true">+IF(AND(ISNUMBER(OFFSET('Hygiene Data'!$F$7,0,10*ROW('Hygiene Data'!F159))),'Data Summary'!DV165="Yes"),OFFSET('Hygiene Data'!$F$7,0,10*ROW('Hygiene Data'!F159)),NA())</f>
        <v>#N/A</v>
      </c>
      <c r="BH165" s="99" t="e">
        <f ca="true">+IF(AND(ISNUMBER(OFFSET('Hygiene Data'!$F$9,0,10*ROW('Hygiene Data'!F159))),'Data Summary'!DW165="Yes"),OFFSET('Hygiene Data'!$F$9,0,10*ROW('Hygiene Data'!F159)),NA())</f>
        <v>#N/A</v>
      </c>
      <c r="BI165" s="99" t="e">
        <f ca="true">+IF(AND(ISNUMBER(OFFSET('Hygiene Data'!$G$5,0,10*ROW('Hygiene Data'!G159))),'Data Summary'!DX165="Yes"),OFFSET('Hygiene Data'!$G$5,0,10*ROW('Hygiene Data'!G159)),NA())</f>
        <v>#N/A</v>
      </c>
      <c r="BJ165" s="99" t="e">
        <f ca="true">+IF(AND(ISNUMBER(OFFSET('Hygiene Data'!$G$7,0,10*ROW('Hygiene Data'!G159))),'Data Summary'!DY165="Yes"),OFFSET('Hygiene Data'!$G$7,0,10*ROW('Hygiene Data'!G159)),NA())</f>
        <v>#N/A</v>
      </c>
      <c r="BK165" s="99" t="e">
        <f ca="true">+IF(AND(ISNUMBER(OFFSET('Hygiene Data'!$G$9,0,10*ROW('Hygiene Data'!G159))),'Data Summary'!DZ165="Yes"),OFFSET('Hygiene Data'!$G$9,0,10*ROW('Hygiene Data'!G159)),NA())</f>
        <v>#N/A</v>
      </c>
      <c r="BL165" s="99" t="e">
        <f ca="true">+IF(AND(ISNUMBER(OFFSET('Hygiene Data'!$H$5,0,10*ROW('Hygiene Data'!H159))),'Data Summary'!EA165="Yes"),OFFSET('Hygiene Data'!$H$5,0,10*ROW('Hygiene Data'!H159)),NA())</f>
        <v>#N/A</v>
      </c>
      <c r="BM165" s="99" t="e">
        <f ca="true">+IF(AND(ISNUMBER(OFFSET('Hygiene Data'!$H$7,0,10*ROW('Hygiene Data'!H159))),'Data Summary'!EB165="Yes"),OFFSET('Hygiene Data'!$H$7,0,10*ROW('Hygiene Data'!H159)),NA())</f>
        <v>#N/A</v>
      </c>
      <c r="BN165" s="99" t="e">
        <f ca="true">+IF(AND(ISNUMBER(OFFSET('Hygiene Data'!$H$9,0,10*ROW('Hygiene Data'!H159))),'Data Summary'!EC165="Yes"),OFFSET('Hygiene Data'!$H$9,0,10*ROW('Hygiene Data'!H159)),NA())</f>
        <v>#N/A</v>
      </c>
      <c r="BO165" s="99" t="e">
        <f ca="true">+IF(AND(ISNUMBER(OFFSET('Hygiene Data'!$I$5,0,10*ROW('Hygiene Data'!I159))),'Data Summary'!ED165="Yes"),OFFSET('Hygiene Data'!$I$5,0,10*ROW('Hygiene Data'!I159)),NA())</f>
        <v>#N/A</v>
      </c>
      <c r="BP165" s="99" t="e">
        <f ca="true">+IF(AND(ISNUMBER(OFFSET('Hygiene Data'!$I$7,0,10*ROW('Hygiene Data'!I159))),'Data Summary'!EE165="Yes"),OFFSET('Hygiene Data'!$I$7,0,10*ROW('Hygiene Data'!I159)),NA())</f>
        <v>#N/A</v>
      </c>
      <c r="BQ165" s="99" t="e">
        <f ca="true">+IF(AND(ISNUMBER(OFFSET('Hygiene Data'!$I$9,0,10*ROW('Hygiene Data'!I159))),'Data Summary'!EF165="Yes"),OFFSET('Hygiene Data'!$I$9,0,10*ROW('Hygiene Data'!I159)),NA())</f>
        <v>#N/A</v>
      </c>
    </row>
    <row xmlns:x14ac="http://schemas.microsoft.com/office/spreadsheetml/2009/9/ac" r="166" x14ac:dyDescent="0.2">
      <c r="A166" s="363" t="e">
        <f ca="true">+RIGHT('Data Summary'!A166,LEN('Data Summary'!A166)-9)</f>
        <v>#VALUE!</v>
      </c>
      <c r="B166" s="38" t="str">
        <f ca="true">+IF(ISTEXT('Data Summary'!B166),'Data Summary'!B166,"")</f>
        <v/>
      </c>
      <c r="C166" s="361" t="e">
        <f ca="true">+VALUE('Data Summary'!C166)</f>
        <v>#VALUE!</v>
      </c>
      <c r="D166" s="97" t="e">
        <f ca="true">+IF(AND(ISNUMBER(OFFSET('Water Data'!$D$4,0,10*ROW('Water Data'!D160))),'Data Summary'!BS166="Yes"),100-OFFSET('Water Data'!$D$4,0,10*ROW('Water Data'!D160)),NA())</f>
        <v>#N/A</v>
      </c>
      <c r="E166" s="97" t="e">
        <f ca="true">+IF(AND(ISNUMBER(OFFSET('Water Data'!$D$6,0,10*ROW('Water Data'!D160))),'Data Summary'!BT166="Yes"),OFFSET('Water Data'!$D$6,0,10*ROW('Water Data'!D160)),NA())</f>
        <v>#N/A</v>
      </c>
      <c r="F166" s="97" t="e">
        <f ca="true">+IF(AND(ISNUMBER(OFFSET('Water Data'!$D$9,0,10*ROW('Water Data'!D160))),'Data Summary'!BU166="Yes"),OFFSET('Water Data'!$D$9,0,10*ROW('Water Data'!D160)),NA())</f>
        <v>#N/A</v>
      </c>
      <c r="G166" s="97" t="e">
        <f ca="true">+IF(AND(ISNUMBER(OFFSET('Water Data'!$E$4,0,10*ROW('Water Data'!E160))),'Data Summary'!BV166="Yes"),100-OFFSET('Water Data'!$E$4,0,10*ROW('Water Data'!E160)),NA())</f>
        <v>#N/A</v>
      </c>
      <c r="H166" s="97" t="e">
        <f ca="true">+IF(AND(ISNUMBER(OFFSET('Water Data'!$E$6,0,10*ROW('Water Data'!E160))),'Data Summary'!BW166="Yes"),OFFSET('Water Data'!$E$6,0,10*ROW('Water Data'!E160)),NA())</f>
        <v>#N/A</v>
      </c>
      <c r="I166" s="97" t="e">
        <f ca="true">+IF(AND(ISNUMBER(OFFSET('Water Data'!$E$9,0,10*ROW('Water Data'!E160))),'Data Summary'!BX166="Yes"),OFFSET('Water Data'!$E$9,0,10*ROW('Water Data'!E160)),NA())</f>
        <v>#N/A</v>
      </c>
      <c r="J166" s="97" t="e">
        <f ca="true">+IF(AND(ISNUMBER(OFFSET('Water Data'!$F$4,0,10*ROW('Water Data'!F160))),'Data Summary'!BY166="Yes"),100-OFFSET('Water Data'!$F$4,0,10*ROW('Water Data'!F160)),NA())</f>
        <v>#N/A</v>
      </c>
      <c r="K166" s="97" t="e">
        <f ca="true">+IF(AND(ISNUMBER(OFFSET('Water Data'!$F$6,0,10*ROW('Water Data'!F160))),'Data Summary'!BZ166="Yes"),OFFSET('Water Data'!$F$6,0,10*ROW('Water Data'!F160)),NA())</f>
        <v>#N/A</v>
      </c>
      <c r="L166" s="97" t="e">
        <f ca="true">+IF(AND(ISNUMBER(OFFSET('Water Data'!$F$9,0,10*ROW('Water Data'!F160))),'Data Summary'!CA166="Yes"),OFFSET('Water Data'!$F$9,0,10*ROW('Water Data'!F160)),NA())</f>
        <v>#N/A</v>
      </c>
      <c r="M166" s="97" t="e">
        <f ca="true">+IF(AND(ISNUMBER(OFFSET('Water Data'!$G$4,0,10*ROW('Water Data'!G160))),'Data Summary'!CB166="Yes"),100-OFFSET('Water Data'!$G$4,0,10*ROW('Water Data'!G160)),NA())</f>
        <v>#N/A</v>
      </c>
      <c r="N166" s="97" t="e">
        <f ca="true">+IF(AND(ISNUMBER(OFFSET('Water Data'!$G$6,0,10*ROW('Water Data'!G160))),'Data Summary'!CC166="Yes"),OFFSET('Water Data'!$G$6,0,10*ROW('Water Data'!G160)),NA())</f>
        <v>#N/A</v>
      </c>
      <c r="O166" s="97" t="e">
        <f ca="true">+IF(AND(ISNUMBER(OFFSET('Water Data'!$G$9,0,10*ROW('Water Data'!G160))),'Data Summary'!CD166="Yes"),OFFSET('Water Data'!$G$9,0,10*ROW('Water Data'!G160)),NA())</f>
        <v>#N/A</v>
      </c>
      <c r="P166" s="97" t="e">
        <f ca="true">+IF(AND(ISNUMBER(OFFSET('Water Data'!$H$4,0,10*ROW('Water Data'!H160))),'Data Summary'!CE166="Yes"),100-OFFSET('Water Data'!$H$4,0,10*ROW('Water Data'!H160)),NA())</f>
        <v>#N/A</v>
      </c>
      <c r="Q166" s="97" t="e">
        <f ca="true">+IF(AND(ISNUMBER(OFFSET('Water Data'!$H$6,0,10*ROW('Water Data'!H160))),'Data Summary'!CF166="Yes"),OFFSET('Water Data'!$H$6,0,10*ROW('Water Data'!H160)),NA())</f>
        <v>#N/A</v>
      </c>
      <c r="R166" s="97" t="e">
        <f ca="true">+IF(AND(ISNUMBER(OFFSET('Water Data'!$H$9,0,10*ROW('Water Data'!H160))),'Data Summary'!CG166="Yes"),OFFSET('Water Data'!$H$9,0,10*ROW('Water Data'!H160)),NA())</f>
        <v>#N/A</v>
      </c>
      <c r="S166" s="97" t="e">
        <f ca="true">+IF(AND(ISNUMBER(OFFSET('Water Data'!$I$4,0,10*ROW('Water Data'!I160))),'Data Summary'!CH166="Yes"),100-OFFSET('Water Data'!$I$4,0,10*ROW('Water Data'!I160)),NA())</f>
        <v>#N/A</v>
      </c>
      <c r="T166" s="97" t="e">
        <f ca="true">+IF(AND(ISNUMBER(OFFSET('Water Data'!$I$6,0,10*ROW('Water Data'!I160))),'Data Summary'!CI166="Yes"),OFFSET('Water Data'!$I$6,0,10*ROW('Water Data'!I160)),NA())</f>
        <v>#N/A</v>
      </c>
      <c r="U166" s="97" t="e">
        <f ca="true">+IF(AND(ISNUMBER(OFFSET('Water Data'!$I$9,0,10*ROW('Water Data'!I160))),'Data Summary'!CJ166="Yes"),OFFSET('Water Data'!$I$9,0,10*ROW('Water Data'!I160)),NA())</f>
        <v>#N/A</v>
      </c>
      <c r="V166" s="98" t="e">
        <f ca="true">+IF(AND(ISNUMBER(OFFSET('Sanitation Data'!$D$4,0,10*ROW('Sanitation Data'!D160))),'Data Summary'!CK166="Yes"),100-OFFSET('Sanitation Data'!$D$4,0,10*ROW('Sanitation Data'!D160)),NA())</f>
        <v>#N/A</v>
      </c>
      <c r="W166" s="98" t="e">
        <f ca="true">+IF(AND(ISNUMBER(OFFSET('Sanitation Data'!$D$6,0,10*ROW('Sanitation Data'!D160))),'Data Summary'!CL166="Yes"),OFFSET('Sanitation Data'!$D$6,0,10*ROW('Sanitation Data'!D160)),NA())</f>
        <v>#N/A</v>
      </c>
      <c r="X166" s="98" t="e">
        <f ca="true">+IF(AND(ISNUMBER(OFFSET('Sanitation Data'!$D$10,0,10*ROW('Sanitation Data'!D160))),'Data Summary'!CM166="Yes"),OFFSET('Sanitation Data'!$D$10,0,10*ROW('Sanitation Data'!D160)),NA())</f>
        <v>#N/A</v>
      </c>
      <c r="Y166" s="98" t="e">
        <f ca="true">+IF(AND(ISNUMBER(OFFSET('Sanitation Data'!$D$11,0,10*ROW('Sanitation Data'!D160))),'Data Summary'!CN166="Yes"),OFFSET('Sanitation Data'!$D$11,0,10*ROW('Sanitation Data'!D160)),NA())</f>
        <v>#N/A</v>
      </c>
      <c r="Z166" s="98" t="e">
        <f ca="true">+IF(AND(ISNUMBER(OFFSET('Sanitation Data'!$D$12,0,10*ROW('Sanitation Data'!D160))),'Data Summary'!CO166="Yes"),OFFSET('Sanitation Data'!$D$12,0,10*ROW('Sanitation Data'!D160)),NA())</f>
        <v>#N/A</v>
      </c>
      <c r="AA166" s="98" t="e">
        <f ca="true">+IF(AND(ISNUMBER(OFFSET('Sanitation Data'!$E$4,0,10*ROW('Sanitation Data'!E160))),'Data Summary'!CP166="Yes"),100-OFFSET('Sanitation Data'!$E$4,0,10*ROW('Sanitation Data'!E160)),NA())</f>
        <v>#N/A</v>
      </c>
      <c r="AB166" s="98" t="e">
        <f ca="true">+IF(AND(ISNUMBER(OFFSET('Sanitation Data'!$E$6,0,10*ROW('Sanitation Data'!E160))),'Data Summary'!CQ166="Yes"),OFFSET('Sanitation Data'!$E$6,0,10*ROW('Sanitation Data'!E160)),NA())</f>
        <v>#N/A</v>
      </c>
      <c r="AC166" s="98" t="e">
        <f ca="true">+IF(AND(ISNUMBER(OFFSET('Sanitation Data'!$E$10,0,10*ROW('Sanitation Data'!E160))),'Data Summary'!CR166="Yes"),OFFSET('Sanitation Data'!$E$10,0,10*ROW('Sanitation Data'!E160)),NA())</f>
        <v>#N/A</v>
      </c>
      <c r="AD166" s="98" t="e">
        <f ca="true">+IF(AND(ISNUMBER(OFFSET('Sanitation Data'!$E$11,0,10*ROW('Sanitation Data'!E160))),'Data Summary'!CS166="Yes"),OFFSET('Sanitation Data'!$E$11,0,10*ROW('Sanitation Data'!E160)),NA())</f>
        <v>#N/A</v>
      </c>
      <c r="AE166" s="98" t="e">
        <f ca="true">+IF(AND(ISNUMBER(OFFSET('Sanitation Data'!$E$12,0,10*ROW('Sanitation Data'!E160))),'Data Summary'!CT166="Yes"),OFFSET('Sanitation Data'!$E$12,0,10*ROW('Sanitation Data'!E160)),NA())</f>
        <v>#N/A</v>
      </c>
      <c r="AF166" s="98" t="e">
        <f ca="true">+IF(AND(ISNUMBER(OFFSET('Sanitation Data'!$F$4,0,10*ROW('Sanitation Data'!F160))),'Data Summary'!CU166="Yes"),100-OFFSET('Sanitation Data'!$F$4,0,10*ROW('Sanitation Data'!F160)),NA())</f>
        <v>#N/A</v>
      </c>
      <c r="AG166" s="98" t="e">
        <f ca="true">+IF(AND(ISNUMBER(OFFSET('Sanitation Data'!$F$6,0,10*ROW('Sanitation Data'!F160))),'Data Summary'!CV166="Yes"),OFFSET('Sanitation Data'!$F$6,0,10*ROW('Sanitation Data'!F160)),NA())</f>
        <v>#N/A</v>
      </c>
      <c r="AH166" s="98" t="e">
        <f ca="true">+IF(AND(ISNUMBER(OFFSET('Sanitation Data'!$F$10,0,10*ROW('Sanitation Data'!F160))),'Data Summary'!CW166="Yes"),OFFSET('Sanitation Data'!$F$10,0,10*ROW('Sanitation Data'!F160)),NA())</f>
        <v>#N/A</v>
      </c>
      <c r="AI166" s="98" t="e">
        <f ca="true">+IF(AND(ISNUMBER(OFFSET('Sanitation Data'!$F$11,0,10*ROW('Sanitation Data'!F160))),'Data Summary'!CX166="Yes"),OFFSET('Sanitation Data'!$F$11,0,10*ROW('Sanitation Data'!F160)),NA())</f>
        <v>#N/A</v>
      </c>
      <c r="AJ166" s="98" t="e">
        <f ca="true">+IF(AND(ISNUMBER(OFFSET('Sanitation Data'!$F$12,0,10*ROW('Sanitation Data'!F160))),'Data Summary'!CY166="Yes"),OFFSET('Sanitation Data'!$F$12,0,10*ROW('Sanitation Data'!F160)),NA())</f>
        <v>#N/A</v>
      </c>
      <c r="AK166" s="98" t="e">
        <f ca="true">+IF(AND(ISNUMBER(OFFSET('Sanitation Data'!$G$4,0,10*ROW('Sanitation Data'!G160))),'Data Summary'!CZ166="Yes"),100-OFFSET('Sanitation Data'!$G$4,0,10*ROW('Sanitation Data'!G160)),NA())</f>
        <v>#N/A</v>
      </c>
      <c r="AL166" s="98" t="e">
        <f ca="true">+IF(AND(ISNUMBER(OFFSET('Sanitation Data'!$G$6,0,10*ROW('Sanitation Data'!G160))),'Data Summary'!DA166="Yes"),OFFSET('Sanitation Data'!$G$6,0,10*ROW('Sanitation Data'!G160)),NA())</f>
        <v>#N/A</v>
      </c>
      <c r="AM166" s="98" t="e">
        <f ca="true">+IF(AND(ISNUMBER(OFFSET('Sanitation Data'!$G$10,0,10*ROW('Sanitation Data'!G160))),'Data Summary'!DB166="Yes"),OFFSET('Sanitation Data'!$G$10,0,10*ROW('Sanitation Data'!G160)),NA())</f>
        <v>#N/A</v>
      </c>
      <c r="AN166" s="98" t="e">
        <f ca="true">+IF(AND(ISNUMBER(OFFSET('Sanitation Data'!$G$11,0,10*ROW('Sanitation Data'!G160))),'Data Summary'!DC166="Yes"),OFFSET('Sanitation Data'!$G$11,0,10*ROW('Sanitation Data'!G160)),NA())</f>
        <v>#N/A</v>
      </c>
      <c r="AO166" s="98" t="e">
        <f ca="true">+IF(AND(ISNUMBER(OFFSET('Sanitation Data'!$G$12,0,10*ROW('Sanitation Data'!G160))),'Data Summary'!DD166="Yes"),OFFSET('Sanitation Data'!$G$12,0,10*ROW('Sanitation Data'!G160)),NA())</f>
        <v>#N/A</v>
      </c>
      <c r="AP166" s="98" t="e">
        <f ca="true">+IF(AND(ISNUMBER(OFFSET('Sanitation Data'!$H$4,0,10*ROW('Sanitation Data'!H160))),'Data Summary'!DE166="Yes"),100-OFFSET('Sanitation Data'!$H$4,0,10*ROW('Sanitation Data'!H160)),NA())</f>
        <v>#N/A</v>
      </c>
      <c r="AQ166" s="98" t="e">
        <f ca="true">+IF(AND(ISNUMBER(OFFSET('Sanitation Data'!$H$6,0,10*ROW('Sanitation Data'!H160))),'Data Summary'!DF166="Yes"),OFFSET('Sanitation Data'!$H$6,0,10*ROW('Sanitation Data'!H160)),NA())</f>
        <v>#N/A</v>
      </c>
      <c r="AR166" s="98" t="e">
        <f ca="true">+IF(AND(ISNUMBER(OFFSET('Sanitation Data'!$H$10,0,10*ROW('Sanitation Data'!H160))),'Data Summary'!DG166="Yes"),OFFSET('Sanitation Data'!$H$10,0,10*ROW('Sanitation Data'!H160)),NA())</f>
        <v>#N/A</v>
      </c>
      <c r="AS166" s="98" t="e">
        <f ca="true">+IF(AND(ISNUMBER(OFFSET('Sanitation Data'!$H$11,0,10*ROW('Sanitation Data'!H160))),'Data Summary'!DH166="Yes"),OFFSET('Sanitation Data'!$H$11,0,10*ROW('Sanitation Data'!H160)),NA())</f>
        <v>#N/A</v>
      </c>
      <c r="AT166" s="98" t="e">
        <f ca="true">+IF(AND(ISNUMBER(OFFSET('Sanitation Data'!$H$12,0,10*ROW('Sanitation Data'!H160))),'Data Summary'!DI166="Yes"),OFFSET('Sanitation Data'!$H$12,0,10*ROW('Sanitation Data'!H160)),NA())</f>
        <v>#N/A</v>
      </c>
      <c r="AU166" s="98" t="e">
        <f ca="true">+IF(AND(ISNUMBER(OFFSET('Sanitation Data'!$I$4,0,10*ROW('Sanitation Data'!I160))),'Data Summary'!DJ166="Yes"),100-OFFSET('Sanitation Data'!$I$4,0,10*ROW('Sanitation Data'!I160)),NA())</f>
        <v>#N/A</v>
      </c>
      <c r="AV166" s="98" t="e">
        <f ca="true">+IF(AND(ISNUMBER(OFFSET('Sanitation Data'!$I$6,0,10*ROW('Sanitation Data'!I160))),'Data Summary'!DK166="Yes"),OFFSET('Sanitation Data'!$I$6,0,10*ROW('Sanitation Data'!I160)),NA())</f>
        <v>#N/A</v>
      </c>
      <c r="AW166" s="98" t="e">
        <f ca="true">+IF(AND(ISNUMBER(OFFSET('Sanitation Data'!$I$10,0,10*ROW('Sanitation Data'!I160))),'Data Summary'!DL166="Yes"),OFFSET('Sanitation Data'!$I$10,0,10*ROW('Sanitation Data'!I160)),NA())</f>
        <v>#N/A</v>
      </c>
      <c r="AX166" s="98" t="e">
        <f ca="true">+IF(AND(ISNUMBER(OFFSET('Sanitation Data'!$I$11,0,10*ROW('Sanitation Data'!I160))),'Data Summary'!DM166="Yes"),OFFSET('Sanitation Data'!$I$11,0,10*ROW('Sanitation Data'!I160)),NA())</f>
        <v>#N/A</v>
      </c>
      <c r="AY166" s="98" t="e">
        <f ca="true">+IF(AND(ISNUMBER(OFFSET('Sanitation Data'!$I$12,0,10*ROW('Sanitation Data'!I160))),'Data Summary'!DN166="Yes"),OFFSET('Sanitation Data'!$I$12,0,10*ROW('Sanitation Data'!I160)),NA())</f>
        <v>#N/A</v>
      </c>
      <c r="AZ166" s="99" t="e">
        <f ca="true">+IF(AND(ISNUMBER(OFFSET('Hygiene Data'!$D$5,0,10*ROW('Hygiene Data'!D160))),'Data Summary'!DO166="Yes"),OFFSET('Hygiene Data'!$D$5,0,10*ROW('Hygiene Data'!D160)),NA())</f>
        <v>#N/A</v>
      </c>
      <c r="BA166" s="99" t="e">
        <f ca="true">+IF(AND(ISNUMBER(OFFSET('Hygiene Data'!$D$7,0,10*ROW('Hygiene Data'!D160))),'Data Summary'!DP166="Yes"),OFFSET('Hygiene Data'!$D$7,0,10*ROW('Hygiene Data'!D160)),NA())</f>
        <v>#N/A</v>
      </c>
      <c r="BB166" s="99" t="e">
        <f ca="true">+IF(AND(ISNUMBER(OFFSET('Hygiene Data'!$D$9,0,10*ROW('Hygiene Data'!D160))),'Data Summary'!DQ166="Yes"),OFFSET('Hygiene Data'!$D$9,0,10*ROW('Hygiene Data'!D160)),NA())</f>
        <v>#N/A</v>
      </c>
      <c r="BC166" s="99" t="e">
        <f ca="true">+IF(AND(ISNUMBER(OFFSET('Hygiene Data'!$E$5,0,10*ROW('Hygiene Data'!E160))),'Data Summary'!DR166="Yes"),OFFSET('Hygiene Data'!$E$5,0,10*ROW('Hygiene Data'!E160)),NA())</f>
        <v>#N/A</v>
      </c>
      <c r="BD166" s="99" t="e">
        <f ca="true">+IF(AND(ISNUMBER(OFFSET('Hygiene Data'!$E$7,0,10*ROW('Hygiene Data'!E160))),'Data Summary'!DS166="Yes"),OFFSET('Hygiene Data'!$E$7,0,10*ROW('Hygiene Data'!E160)),NA())</f>
        <v>#N/A</v>
      </c>
      <c r="BE166" s="99" t="e">
        <f ca="true">+IF(AND(ISNUMBER(OFFSET('Hygiene Data'!$E$9,0,10*ROW('Hygiene Data'!E160))),'Data Summary'!DT166="Yes"),OFFSET('Hygiene Data'!$E$9,0,10*ROW('Hygiene Data'!E160)),NA())</f>
        <v>#N/A</v>
      </c>
      <c r="BF166" s="99" t="e">
        <f ca="true">+IF(AND(ISNUMBER(OFFSET('Hygiene Data'!$F$5,0,10*ROW('Hygiene Data'!F160))),'Data Summary'!DU166="Yes"),OFFSET('Hygiene Data'!$F$5,0,10*ROW('Hygiene Data'!F160)),NA())</f>
        <v>#N/A</v>
      </c>
      <c r="BG166" s="99" t="e">
        <f ca="true">+IF(AND(ISNUMBER(OFFSET('Hygiene Data'!$F$7,0,10*ROW('Hygiene Data'!F160))),'Data Summary'!DV166="Yes"),OFFSET('Hygiene Data'!$F$7,0,10*ROW('Hygiene Data'!F160)),NA())</f>
        <v>#N/A</v>
      </c>
      <c r="BH166" s="99" t="e">
        <f ca="true">+IF(AND(ISNUMBER(OFFSET('Hygiene Data'!$F$9,0,10*ROW('Hygiene Data'!F160))),'Data Summary'!DW166="Yes"),OFFSET('Hygiene Data'!$F$9,0,10*ROW('Hygiene Data'!F160)),NA())</f>
        <v>#N/A</v>
      </c>
      <c r="BI166" s="99" t="e">
        <f ca="true">+IF(AND(ISNUMBER(OFFSET('Hygiene Data'!$G$5,0,10*ROW('Hygiene Data'!G160))),'Data Summary'!DX166="Yes"),OFFSET('Hygiene Data'!$G$5,0,10*ROW('Hygiene Data'!G160)),NA())</f>
        <v>#N/A</v>
      </c>
      <c r="BJ166" s="99" t="e">
        <f ca="true">+IF(AND(ISNUMBER(OFFSET('Hygiene Data'!$G$7,0,10*ROW('Hygiene Data'!G160))),'Data Summary'!DY166="Yes"),OFFSET('Hygiene Data'!$G$7,0,10*ROW('Hygiene Data'!G160)),NA())</f>
        <v>#N/A</v>
      </c>
      <c r="BK166" s="99" t="e">
        <f ca="true">+IF(AND(ISNUMBER(OFFSET('Hygiene Data'!$G$9,0,10*ROW('Hygiene Data'!G160))),'Data Summary'!DZ166="Yes"),OFFSET('Hygiene Data'!$G$9,0,10*ROW('Hygiene Data'!G160)),NA())</f>
        <v>#N/A</v>
      </c>
      <c r="BL166" s="99" t="e">
        <f ca="true">+IF(AND(ISNUMBER(OFFSET('Hygiene Data'!$H$5,0,10*ROW('Hygiene Data'!H160))),'Data Summary'!EA166="Yes"),OFFSET('Hygiene Data'!$H$5,0,10*ROW('Hygiene Data'!H160)),NA())</f>
        <v>#N/A</v>
      </c>
      <c r="BM166" s="99" t="e">
        <f ca="true">+IF(AND(ISNUMBER(OFFSET('Hygiene Data'!$H$7,0,10*ROW('Hygiene Data'!H160))),'Data Summary'!EB166="Yes"),OFFSET('Hygiene Data'!$H$7,0,10*ROW('Hygiene Data'!H160)),NA())</f>
        <v>#N/A</v>
      </c>
      <c r="BN166" s="99" t="e">
        <f ca="true">+IF(AND(ISNUMBER(OFFSET('Hygiene Data'!$H$9,0,10*ROW('Hygiene Data'!H160))),'Data Summary'!EC166="Yes"),OFFSET('Hygiene Data'!$H$9,0,10*ROW('Hygiene Data'!H160)),NA())</f>
        <v>#N/A</v>
      </c>
      <c r="BO166" s="99" t="e">
        <f ca="true">+IF(AND(ISNUMBER(OFFSET('Hygiene Data'!$I$5,0,10*ROW('Hygiene Data'!I160))),'Data Summary'!ED166="Yes"),OFFSET('Hygiene Data'!$I$5,0,10*ROW('Hygiene Data'!I160)),NA())</f>
        <v>#N/A</v>
      </c>
      <c r="BP166" s="99" t="e">
        <f ca="true">+IF(AND(ISNUMBER(OFFSET('Hygiene Data'!$I$7,0,10*ROW('Hygiene Data'!I160))),'Data Summary'!EE166="Yes"),OFFSET('Hygiene Data'!$I$7,0,10*ROW('Hygiene Data'!I160)),NA())</f>
        <v>#N/A</v>
      </c>
      <c r="BQ166" s="99" t="e">
        <f ca="true">+IF(AND(ISNUMBER(OFFSET('Hygiene Data'!$I$9,0,10*ROW('Hygiene Data'!I160))),'Data Summary'!EF166="Yes"),OFFSET('Hygiene Data'!$I$9,0,10*ROW('Hygiene Data'!I160)),NA())</f>
        <v>#N/A</v>
      </c>
    </row>
    <row xmlns:x14ac="http://schemas.microsoft.com/office/spreadsheetml/2009/9/ac" r="167" x14ac:dyDescent="0.2">
      <c r="A167" s="363" t="e">
        <f ca="true">+RIGHT('Data Summary'!A167,LEN('Data Summary'!A167)-9)</f>
        <v>#VALUE!</v>
      </c>
      <c r="B167" s="38" t="str">
        <f ca="true">+IF(ISTEXT('Data Summary'!B167),'Data Summary'!B167,"")</f>
        <v/>
      </c>
      <c r="C167" s="361" t="e">
        <f ca="true">+VALUE('Data Summary'!C167)</f>
        <v>#VALUE!</v>
      </c>
      <c r="D167" s="97" t="e">
        <f ca="true">+IF(AND(ISNUMBER(OFFSET('Water Data'!$D$4,0,10*ROW('Water Data'!D161))),'Data Summary'!BS167="Yes"),100-OFFSET('Water Data'!$D$4,0,10*ROW('Water Data'!D161)),NA())</f>
        <v>#N/A</v>
      </c>
      <c r="E167" s="97" t="e">
        <f ca="true">+IF(AND(ISNUMBER(OFFSET('Water Data'!$D$6,0,10*ROW('Water Data'!D161))),'Data Summary'!BT167="Yes"),OFFSET('Water Data'!$D$6,0,10*ROW('Water Data'!D161)),NA())</f>
        <v>#N/A</v>
      </c>
      <c r="F167" s="97" t="e">
        <f ca="true">+IF(AND(ISNUMBER(OFFSET('Water Data'!$D$9,0,10*ROW('Water Data'!D161))),'Data Summary'!BU167="Yes"),OFFSET('Water Data'!$D$9,0,10*ROW('Water Data'!D161)),NA())</f>
        <v>#N/A</v>
      </c>
      <c r="G167" s="97" t="e">
        <f ca="true">+IF(AND(ISNUMBER(OFFSET('Water Data'!$E$4,0,10*ROW('Water Data'!E161))),'Data Summary'!BV167="Yes"),100-OFFSET('Water Data'!$E$4,0,10*ROW('Water Data'!E161)),NA())</f>
        <v>#N/A</v>
      </c>
      <c r="H167" s="97" t="e">
        <f ca="true">+IF(AND(ISNUMBER(OFFSET('Water Data'!$E$6,0,10*ROW('Water Data'!E161))),'Data Summary'!BW167="Yes"),OFFSET('Water Data'!$E$6,0,10*ROW('Water Data'!E161)),NA())</f>
        <v>#N/A</v>
      </c>
      <c r="I167" s="97" t="e">
        <f ca="true">+IF(AND(ISNUMBER(OFFSET('Water Data'!$E$9,0,10*ROW('Water Data'!E161))),'Data Summary'!BX167="Yes"),OFFSET('Water Data'!$E$9,0,10*ROW('Water Data'!E161)),NA())</f>
        <v>#N/A</v>
      </c>
      <c r="J167" s="97" t="e">
        <f ca="true">+IF(AND(ISNUMBER(OFFSET('Water Data'!$F$4,0,10*ROW('Water Data'!F161))),'Data Summary'!BY167="Yes"),100-OFFSET('Water Data'!$F$4,0,10*ROW('Water Data'!F161)),NA())</f>
        <v>#N/A</v>
      </c>
      <c r="K167" s="97" t="e">
        <f ca="true">+IF(AND(ISNUMBER(OFFSET('Water Data'!$F$6,0,10*ROW('Water Data'!F161))),'Data Summary'!BZ167="Yes"),OFFSET('Water Data'!$F$6,0,10*ROW('Water Data'!F161)),NA())</f>
        <v>#N/A</v>
      </c>
      <c r="L167" s="97" t="e">
        <f ca="true">+IF(AND(ISNUMBER(OFFSET('Water Data'!$F$9,0,10*ROW('Water Data'!F161))),'Data Summary'!CA167="Yes"),OFFSET('Water Data'!$F$9,0,10*ROW('Water Data'!F161)),NA())</f>
        <v>#N/A</v>
      </c>
      <c r="M167" s="97" t="e">
        <f ca="true">+IF(AND(ISNUMBER(OFFSET('Water Data'!$G$4,0,10*ROW('Water Data'!G161))),'Data Summary'!CB167="Yes"),100-OFFSET('Water Data'!$G$4,0,10*ROW('Water Data'!G161)),NA())</f>
        <v>#N/A</v>
      </c>
      <c r="N167" s="97" t="e">
        <f ca="true">+IF(AND(ISNUMBER(OFFSET('Water Data'!$G$6,0,10*ROW('Water Data'!G161))),'Data Summary'!CC167="Yes"),OFFSET('Water Data'!$G$6,0,10*ROW('Water Data'!G161)),NA())</f>
        <v>#N/A</v>
      </c>
      <c r="O167" s="97" t="e">
        <f ca="true">+IF(AND(ISNUMBER(OFFSET('Water Data'!$G$9,0,10*ROW('Water Data'!G161))),'Data Summary'!CD167="Yes"),OFFSET('Water Data'!$G$9,0,10*ROW('Water Data'!G161)),NA())</f>
        <v>#N/A</v>
      </c>
      <c r="P167" s="97" t="e">
        <f ca="true">+IF(AND(ISNUMBER(OFFSET('Water Data'!$H$4,0,10*ROW('Water Data'!H161))),'Data Summary'!CE167="Yes"),100-OFFSET('Water Data'!$H$4,0,10*ROW('Water Data'!H161)),NA())</f>
        <v>#N/A</v>
      </c>
      <c r="Q167" s="97" t="e">
        <f ca="true">+IF(AND(ISNUMBER(OFFSET('Water Data'!$H$6,0,10*ROW('Water Data'!H161))),'Data Summary'!CF167="Yes"),OFFSET('Water Data'!$H$6,0,10*ROW('Water Data'!H161)),NA())</f>
        <v>#N/A</v>
      </c>
      <c r="R167" s="97" t="e">
        <f ca="true">+IF(AND(ISNUMBER(OFFSET('Water Data'!$H$9,0,10*ROW('Water Data'!H161))),'Data Summary'!CG167="Yes"),OFFSET('Water Data'!$H$9,0,10*ROW('Water Data'!H161)),NA())</f>
        <v>#N/A</v>
      </c>
      <c r="S167" s="97" t="e">
        <f ca="true">+IF(AND(ISNUMBER(OFFSET('Water Data'!$I$4,0,10*ROW('Water Data'!I161))),'Data Summary'!CH167="Yes"),100-OFFSET('Water Data'!$I$4,0,10*ROW('Water Data'!I161)),NA())</f>
        <v>#N/A</v>
      </c>
      <c r="T167" s="97" t="e">
        <f ca="true">+IF(AND(ISNUMBER(OFFSET('Water Data'!$I$6,0,10*ROW('Water Data'!I161))),'Data Summary'!CI167="Yes"),OFFSET('Water Data'!$I$6,0,10*ROW('Water Data'!I161)),NA())</f>
        <v>#N/A</v>
      </c>
      <c r="U167" s="97" t="e">
        <f ca="true">+IF(AND(ISNUMBER(OFFSET('Water Data'!$I$9,0,10*ROW('Water Data'!I161))),'Data Summary'!CJ167="Yes"),OFFSET('Water Data'!$I$9,0,10*ROW('Water Data'!I161)),NA())</f>
        <v>#N/A</v>
      </c>
      <c r="V167" s="98" t="e">
        <f ca="true">+IF(AND(ISNUMBER(OFFSET('Sanitation Data'!$D$4,0,10*ROW('Sanitation Data'!D161))),'Data Summary'!CK167="Yes"),100-OFFSET('Sanitation Data'!$D$4,0,10*ROW('Sanitation Data'!D161)),NA())</f>
        <v>#N/A</v>
      </c>
      <c r="W167" s="98" t="e">
        <f ca="true">+IF(AND(ISNUMBER(OFFSET('Sanitation Data'!$D$6,0,10*ROW('Sanitation Data'!D161))),'Data Summary'!CL167="Yes"),OFFSET('Sanitation Data'!$D$6,0,10*ROW('Sanitation Data'!D161)),NA())</f>
        <v>#N/A</v>
      </c>
      <c r="X167" s="98" t="e">
        <f ca="true">+IF(AND(ISNUMBER(OFFSET('Sanitation Data'!$D$10,0,10*ROW('Sanitation Data'!D161))),'Data Summary'!CM167="Yes"),OFFSET('Sanitation Data'!$D$10,0,10*ROW('Sanitation Data'!D161)),NA())</f>
        <v>#N/A</v>
      </c>
      <c r="Y167" s="98" t="e">
        <f ca="true">+IF(AND(ISNUMBER(OFFSET('Sanitation Data'!$D$11,0,10*ROW('Sanitation Data'!D161))),'Data Summary'!CN167="Yes"),OFFSET('Sanitation Data'!$D$11,0,10*ROW('Sanitation Data'!D161)),NA())</f>
        <v>#N/A</v>
      </c>
      <c r="Z167" s="98" t="e">
        <f ca="true">+IF(AND(ISNUMBER(OFFSET('Sanitation Data'!$D$12,0,10*ROW('Sanitation Data'!D161))),'Data Summary'!CO167="Yes"),OFFSET('Sanitation Data'!$D$12,0,10*ROW('Sanitation Data'!D161)),NA())</f>
        <v>#N/A</v>
      </c>
      <c r="AA167" s="98" t="e">
        <f ca="true">+IF(AND(ISNUMBER(OFFSET('Sanitation Data'!$E$4,0,10*ROW('Sanitation Data'!E161))),'Data Summary'!CP167="Yes"),100-OFFSET('Sanitation Data'!$E$4,0,10*ROW('Sanitation Data'!E161)),NA())</f>
        <v>#N/A</v>
      </c>
      <c r="AB167" s="98" t="e">
        <f ca="true">+IF(AND(ISNUMBER(OFFSET('Sanitation Data'!$E$6,0,10*ROW('Sanitation Data'!E161))),'Data Summary'!CQ167="Yes"),OFFSET('Sanitation Data'!$E$6,0,10*ROW('Sanitation Data'!E161)),NA())</f>
        <v>#N/A</v>
      </c>
      <c r="AC167" s="98" t="e">
        <f ca="true">+IF(AND(ISNUMBER(OFFSET('Sanitation Data'!$E$10,0,10*ROW('Sanitation Data'!E161))),'Data Summary'!CR167="Yes"),OFFSET('Sanitation Data'!$E$10,0,10*ROW('Sanitation Data'!E161)),NA())</f>
        <v>#N/A</v>
      </c>
      <c r="AD167" s="98" t="e">
        <f ca="true">+IF(AND(ISNUMBER(OFFSET('Sanitation Data'!$E$11,0,10*ROW('Sanitation Data'!E161))),'Data Summary'!CS167="Yes"),OFFSET('Sanitation Data'!$E$11,0,10*ROW('Sanitation Data'!E161)),NA())</f>
        <v>#N/A</v>
      </c>
      <c r="AE167" s="98" t="e">
        <f ca="true">+IF(AND(ISNUMBER(OFFSET('Sanitation Data'!$E$12,0,10*ROW('Sanitation Data'!E161))),'Data Summary'!CT167="Yes"),OFFSET('Sanitation Data'!$E$12,0,10*ROW('Sanitation Data'!E161)),NA())</f>
        <v>#N/A</v>
      </c>
      <c r="AF167" s="98" t="e">
        <f ca="true">+IF(AND(ISNUMBER(OFFSET('Sanitation Data'!$F$4,0,10*ROW('Sanitation Data'!F161))),'Data Summary'!CU167="Yes"),100-OFFSET('Sanitation Data'!$F$4,0,10*ROW('Sanitation Data'!F161)),NA())</f>
        <v>#N/A</v>
      </c>
      <c r="AG167" s="98" t="e">
        <f ca="true">+IF(AND(ISNUMBER(OFFSET('Sanitation Data'!$F$6,0,10*ROW('Sanitation Data'!F161))),'Data Summary'!CV167="Yes"),OFFSET('Sanitation Data'!$F$6,0,10*ROW('Sanitation Data'!F161)),NA())</f>
        <v>#N/A</v>
      </c>
      <c r="AH167" s="98" t="e">
        <f ca="true">+IF(AND(ISNUMBER(OFFSET('Sanitation Data'!$F$10,0,10*ROW('Sanitation Data'!F161))),'Data Summary'!CW167="Yes"),OFFSET('Sanitation Data'!$F$10,0,10*ROW('Sanitation Data'!F161)),NA())</f>
        <v>#N/A</v>
      </c>
      <c r="AI167" s="98" t="e">
        <f ca="true">+IF(AND(ISNUMBER(OFFSET('Sanitation Data'!$F$11,0,10*ROW('Sanitation Data'!F161))),'Data Summary'!CX167="Yes"),OFFSET('Sanitation Data'!$F$11,0,10*ROW('Sanitation Data'!F161)),NA())</f>
        <v>#N/A</v>
      </c>
      <c r="AJ167" s="98" t="e">
        <f ca="true">+IF(AND(ISNUMBER(OFFSET('Sanitation Data'!$F$12,0,10*ROW('Sanitation Data'!F161))),'Data Summary'!CY167="Yes"),OFFSET('Sanitation Data'!$F$12,0,10*ROW('Sanitation Data'!F161)),NA())</f>
        <v>#N/A</v>
      </c>
      <c r="AK167" s="98" t="e">
        <f ca="true">+IF(AND(ISNUMBER(OFFSET('Sanitation Data'!$G$4,0,10*ROW('Sanitation Data'!G161))),'Data Summary'!CZ167="Yes"),100-OFFSET('Sanitation Data'!$G$4,0,10*ROW('Sanitation Data'!G161)),NA())</f>
        <v>#N/A</v>
      </c>
      <c r="AL167" s="98" t="e">
        <f ca="true">+IF(AND(ISNUMBER(OFFSET('Sanitation Data'!$G$6,0,10*ROW('Sanitation Data'!G161))),'Data Summary'!DA167="Yes"),OFFSET('Sanitation Data'!$G$6,0,10*ROW('Sanitation Data'!G161)),NA())</f>
        <v>#N/A</v>
      </c>
      <c r="AM167" s="98" t="e">
        <f ca="true">+IF(AND(ISNUMBER(OFFSET('Sanitation Data'!$G$10,0,10*ROW('Sanitation Data'!G161))),'Data Summary'!DB167="Yes"),OFFSET('Sanitation Data'!$G$10,0,10*ROW('Sanitation Data'!G161)),NA())</f>
        <v>#N/A</v>
      </c>
      <c r="AN167" s="98" t="e">
        <f ca="true">+IF(AND(ISNUMBER(OFFSET('Sanitation Data'!$G$11,0,10*ROW('Sanitation Data'!G161))),'Data Summary'!DC167="Yes"),OFFSET('Sanitation Data'!$G$11,0,10*ROW('Sanitation Data'!G161)),NA())</f>
        <v>#N/A</v>
      </c>
      <c r="AO167" s="98" t="e">
        <f ca="true">+IF(AND(ISNUMBER(OFFSET('Sanitation Data'!$G$12,0,10*ROW('Sanitation Data'!G161))),'Data Summary'!DD167="Yes"),OFFSET('Sanitation Data'!$G$12,0,10*ROW('Sanitation Data'!G161)),NA())</f>
        <v>#N/A</v>
      </c>
      <c r="AP167" s="98" t="e">
        <f ca="true">+IF(AND(ISNUMBER(OFFSET('Sanitation Data'!$H$4,0,10*ROW('Sanitation Data'!H161))),'Data Summary'!DE167="Yes"),100-OFFSET('Sanitation Data'!$H$4,0,10*ROW('Sanitation Data'!H161)),NA())</f>
        <v>#N/A</v>
      </c>
      <c r="AQ167" s="98" t="e">
        <f ca="true">+IF(AND(ISNUMBER(OFFSET('Sanitation Data'!$H$6,0,10*ROW('Sanitation Data'!H161))),'Data Summary'!DF167="Yes"),OFFSET('Sanitation Data'!$H$6,0,10*ROW('Sanitation Data'!H161)),NA())</f>
        <v>#N/A</v>
      </c>
      <c r="AR167" s="98" t="e">
        <f ca="true">+IF(AND(ISNUMBER(OFFSET('Sanitation Data'!$H$10,0,10*ROW('Sanitation Data'!H161))),'Data Summary'!DG167="Yes"),OFFSET('Sanitation Data'!$H$10,0,10*ROW('Sanitation Data'!H161)),NA())</f>
        <v>#N/A</v>
      </c>
      <c r="AS167" s="98" t="e">
        <f ca="true">+IF(AND(ISNUMBER(OFFSET('Sanitation Data'!$H$11,0,10*ROW('Sanitation Data'!H161))),'Data Summary'!DH167="Yes"),OFFSET('Sanitation Data'!$H$11,0,10*ROW('Sanitation Data'!H161)),NA())</f>
        <v>#N/A</v>
      </c>
      <c r="AT167" s="98" t="e">
        <f ca="true">+IF(AND(ISNUMBER(OFFSET('Sanitation Data'!$H$12,0,10*ROW('Sanitation Data'!H161))),'Data Summary'!DI167="Yes"),OFFSET('Sanitation Data'!$H$12,0,10*ROW('Sanitation Data'!H161)),NA())</f>
        <v>#N/A</v>
      </c>
      <c r="AU167" s="98" t="e">
        <f ca="true">+IF(AND(ISNUMBER(OFFSET('Sanitation Data'!$I$4,0,10*ROW('Sanitation Data'!I161))),'Data Summary'!DJ167="Yes"),100-OFFSET('Sanitation Data'!$I$4,0,10*ROW('Sanitation Data'!I161)),NA())</f>
        <v>#N/A</v>
      </c>
      <c r="AV167" s="98" t="e">
        <f ca="true">+IF(AND(ISNUMBER(OFFSET('Sanitation Data'!$I$6,0,10*ROW('Sanitation Data'!I161))),'Data Summary'!DK167="Yes"),OFFSET('Sanitation Data'!$I$6,0,10*ROW('Sanitation Data'!I161)),NA())</f>
        <v>#N/A</v>
      </c>
      <c r="AW167" s="98" t="e">
        <f ca="true">+IF(AND(ISNUMBER(OFFSET('Sanitation Data'!$I$10,0,10*ROW('Sanitation Data'!I161))),'Data Summary'!DL167="Yes"),OFFSET('Sanitation Data'!$I$10,0,10*ROW('Sanitation Data'!I161)),NA())</f>
        <v>#N/A</v>
      </c>
      <c r="AX167" s="98" t="e">
        <f ca="true">+IF(AND(ISNUMBER(OFFSET('Sanitation Data'!$I$11,0,10*ROW('Sanitation Data'!I161))),'Data Summary'!DM167="Yes"),OFFSET('Sanitation Data'!$I$11,0,10*ROW('Sanitation Data'!I161)),NA())</f>
        <v>#N/A</v>
      </c>
      <c r="AY167" s="98" t="e">
        <f ca="true">+IF(AND(ISNUMBER(OFFSET('Sanitation Data'!$I$12,0,10*ROW('Sanitation Data'!I161))),'Data Summary'!DN167="Yes"),OFFSET('Sanitation Data'!$I$12,0,10*ROW('Sanitation Data'!I161)),NA())</f>
        <v>#N/A</v>
      </c>
      <c r="AZ167" s="99" t="e">
        <f ca="true">+IF(AND(ISNUMBER(OFFSET('Hygiene Data'!$D$5,0,10*ROW('Hygiene Data'!D161))),'Data Summary'!DO167="Yes"),OFFSET('Hygiene Data'!$D$5,0,10*ROW('Hygiene Data'!D161)),NA())</f>
        <v>#N/A</v>
      </c>
      <c r="BA167" s="99" t="e">
        <f ca="true">+IF(AND(ISNUMBER(OFFSET('Hygiene Data'!$D$7,0,10*ROW('Hygiene Data'!D161))),'Data Summary'!DP167="Yes"),OFFSET('Hygiene Data'!$D$7,0,10*ROW('Hygiene Data'!D161)),NA())</f>
        <v>#N/A</v>
      </c>
      <c r="BB167" s="99" t="e">
        <f ca="true">+IF(AND(ISNUMBER(OFFSET('Hygiene Data'!$D$9,0,10*ROW('Hygiene Data'!D161))),'Data Summary'!DQ167="Yes"),OFFSET('Hygiene Data'!$D$9,0,10*ROW('Hygiene Data'!D161)),NA())</f>
        <v>#N/A</v>
      </c>
      <c r="BC167" s="99" t="e">
        <f ca="true">+IF(AND(ISNUMBER(OFFSET('Hygiene Data'!$E$5,0,10*ROW('Hygiene Data'!E161))),'Data Summary'!DR167="Yes"),OFFSET('Hygiene Data'!$E$5,0,10*ROW('Hygiene Data'!E161)),NA())</f>
        <v>#N/A</v>
      </c>
      <c r="BD167" s="99" t="e">
        <f ca="true">+IF(AND(ISNUMBER(OFFSET('Hygiene Data'!$E$7,0,10*ROW('Hygiene Data'!E161))),'Data Summary'!DS167="Yes"),OFFSET('Hygiene Data'!$E$7,0,10*ROW('Hygiene Data'!E161)),NA())</f>
        <v>#N/A</v>
      </c>
      <c r="BE167" s="99" t="e">
        <f ca="true">+IF(AND(ISNUMBER(OFFSET('Hygiene Data'!$E$9,0,10*ROW('Hygiene Data'!E161))),'Data Summary'!DT167="Yes"),OFFSET('Hygiene Data'!$E$9,0,10*ROW('Hygiene Data'!E161)),NA())</f>
        <v>#N/A</v>
      </c>
      <c r="BF167" s="99" t="e">
        <f ca="true">+IF(AND(ISNUMBER(OFFSET('Hygiene Data'!$F$5,0,10*ROW('Hygiene Data'!F161))),'Data Summary'!DU167="Yes"),OFFSET('Hygiene Data'!$F$5,0,10*ROW('Hygiene Data'!F161)),NA())</f>
        <v>#N/A</v>
      </c>
      <c r="BG167" s="99" t="e">
        <f ca="true">+IF(AND(ISNUMBER(OFFSET('Hygiene Data'!$F$7,0,10*ROW('Hygiene Data'!F161))),'Data Summary'!DV167="Yes"),OFFSET('Hygiene Data'!$F$7,0,10*ROW('Hygiene Data'!F161)),NA())</f>
        <v>#N/A</v>
      </c>
      <c r="BH167" s="99" t="e">
        <f ca="true">+IF(AND(ISNUMBER(OFFSET('Hygiene Data'!$F$9,0,10*ROW('Hygiene Data'!F161))),'Data Summary'!DW167="Yes"),OFFSET('Hygiene Data'!$F$9,0,10*ROW('Hygiene Data'!F161)),NA())</f>
        <v>#N/A</v>
      </c>
      <c r="BI167" s="99" t="e">
        <f ca="true">+IF(AND(ISNUMBER(OFFSET('Hygiene Data'!$G$5,0,10*ROW('Hygiene Data'!G161))),'Data Summary'!DX167="Yes"),OFFSET('Hygiene Data'!$G$5,0,10*ROW('Hygiene Data'!G161)),NA())</f>
        <v>#N/A</v>
      </c>
      <c r="BJ167" s="99" t="e">
        <f ca="true">+IF(AND(ISNUMBER(OFFSET('Hygiene Data'!$G$7,0,10*ROW('Hygiene Data'!G161))),'Data Summary'!DY167="Yes"),OFFSET('Hygiene Data'!$G$7,0,10*ROW('Hygiene Data'!G161)),NA())</f>
        <v>#N/A</v>
      </c>
      <c r="BK167" s="99" t="e">
        <f ca="true">+IF(AND(ISNUMBER(OFFSET('Hygiene Data'!$G$9,0,10*ROW('Hygiene Data'!G161))),'Data Summary'!DZ167="Yes"),OFFSET('Hygiene Data'!$G$9,0,10*ROW('Hygiene Data'!G161)),NA())</f>
        <v>#N/A</v>
      </c>
      <c r="BL167" s="99" t="e">
        <f ca="true">+IF(AND(ISNUMBER(OFFSET('Hygiene Data'!$H$5,0,10*ROW('Hygiene Data'!H161))),'Data Summary'!EA167="Yes"),OFFSET('Hygiene Data'!$H$5,0,10*ROW('Hygiene Data'!H161)),NA())</f>
        <v>#N/A</v>
      </c>
      <c r="BM167" s="99" t="e">
        <f ca="true">+IF(AND(ISNUMBER(OFFSET('Hygiene Data'!$H$7,0,10*ROW('Hygiene Data'!H161))),'Data Summary'!EB167="Yes"),OFFSET('Hygiene Data'!$H$7,0,10*ROW('Hygiene Data'!H161)),NA())</f>
        <v>#N/A</v>
      </c>
      <c r="BN167" s="99" t="e">
        <f ca="true">+IF(AND(ISNUMBER(OFFSET('Hygiene Data'!$H$9,0,10*ROW('Hygiene Data'!H161))),'Data Summary'!EC167="Yes"),OFFSET('Hygiene Data'!$H$9,0,10*ROW('Hygiene Data'!H161)),NA())</f>
        <v>#N/A</v>
      </c>
      <c r="BO167" s="99" t="e">
        <f ca="true">+IF(AND(ISNUMBER(OFFSET('Hygiene Data'!$I$5,0,10*ROW('Hygiene Data'!I161))),'Data Summary'!ED167="Yes"),OFFSET('Hygiene Data'!$I$5,0,10*ROW('Hygiene Data'!I161)),NA())</f>
        <v>#N/A</v>
      </c>
      <c r="BP167" s="99" t="e">
        <f ca="true">+IF(AND(ISNUMBER(OFFSET('Hygiene Data'!$I$7,0,10*ROW('Hygiene Data'!I161))),'Data Summary'!EE167="Yes"),OFFSET('Hygiene Data'!$I$7,0,10*ROW('Hygiene Data'!I161)),NA())</f>
        <v>#N/A</v>
      </c>
      <c r="BQ167" s="99" t="e">
        <f ca="true">+IF(AND(ISNUMBER(OFFSET('Hygiene Data'!$I$9,0,10*ROW('Hygiene Data'!I161))),'Data Summary'!EF167="Yes"),OFFSET('Hygiene Data'!$I$9,0,10*ROW('Hygiene Data'!I161)),NA())</f>
        <v>#N/A</v>
      </c>
    </row>
    <row xmlns:x14ac="http://schemas.microsoft.com/office/spreadsheetml/2009/9/ac" r="168" x14ac:dyDescent="0.2">
      <c r="A168" s="363" t="e">
        <f ca="true">+RIGHT('Data Summary'!A168,LEN('Data Summary'!A168)-9)</f>
        <v>#VALUE!</v>
      </c>
      <c r="B168" s="38" t="str">
        <f ca="true">+IF(ISTEXT('Data Summary'!B168),'Data Summary'!B168,"")</f>
        <v/>
      </c>
      <c r="C168" s="361" t="e">
        <f ca="true">+VALUE('Data Summary'!C168)</f>
        <v>#VALUE!</v>
      </c>
      <c r="D168" s="97" t="e">
        <f ca="true">+IF(AND(ISNUMBER(OFFSET('Water Data'!$D$4,0,10*ROW('Water Data'!D162))),'Data Summary'!BS168="Yes"),100-OFFSET('Water Data'!$D$4,0,10*ROW('Water Data'!D162)),NA())</f>
        <v>#N/A</v>
      </c>
      <c r="E168" s="97" t="e">
        <f ca="true">+IF(AND(ISNUMBER(OFFSET('Water Data'!$D$6,0,10*ROW('Water Data'!D162))),'Data Summary'!BT168="Yes"),OFFSET('Water Data'!$D$6,0,10*ROW('Water Data'!D162)),NA())</f>
        <v>#N/A</v>
      </c>
      <c r="F168" s="97" t="e">
        <f ca="true">+IF(AND(ISNUMBER(OFFSET('Water Data'!$D$9,0,10*ROW('Water Data'!D162))),'Data Summary'!BU168="Yes"),OFFSET('Water Data'!$D$9,0,10*ROW('Water Data'!D162)),NA())</f>
        <v>#N/A</v>
      </c>
      <c r="G168" s="97" t="e">
        <f ca="true">+IF(AND(ISNUMBER(OFFSET('Water Data'!$E$4,0,10*ROW('Water Data'!E162))),'Data Summary'!BV168="Yes"),100-OFFSET('Water Data'!$E$4,0,10*ROW('Water Data'!E162)),NA())</f>
        <v>#N/A</v>
      </c>
      <c r="H168" s="97" t="e">
        <f ca="true">+IF(AND(ISNUMBER(OFFSET('Water Data'!$E$6,0,10*ROW('Water Data'!E162))),'Data Summary'!BW168="Yes"),OFFSET('Water Data'!$E$6,0,10*ROW('Water Data'!E162)),NA())</f>
        <v>#N/A</v>
      </c>
      <c r="I168" s="97" t="e">
        <f ca="true">+IF(AND(ISNUMBER(OFFSET('Water Data'!$E$9,0,10*ROW('Water Data'!E162))),'Data Summary'!BX168="Yes"),OFFSET('Water Data'!$E$9,0,10*ROW('Water Data'!E162)),NA())</f>
        <v>#N/A</v>
      </c>
      <c r="J168" s="97" t="e">
        <f ca="true">+IF(AND(ISNUMBER(OFFSET('Water Data'!$F$4,0,10*ROW('Water Data'!F162))),'Data Summary'!BY168="Yes"),100-OFFSET('Water Data'!$F$4,0,10*ROW('Water Data'!F162)),NA())</f>
        <v>#N/A</v>
      </c>
      <c r="K168" s="97" t="e">
        <f ca="true">+IF(AND(ISNUMBER(OFFSET('Water Data'!$F$6,0,10*ROW('Water Data'!F162))),'Data Summary'!BZ168="Yes"),OFFSET('Water Data'!$F$6,0,10*ROW('Water Data'!F162)),NA())</f>
        <v>#N/A</v>
      </c>
      <c r="L168" s="97" t="e">
        <f ca="true">+IF(AND(ISNUMBER(OFFSET('Water Data'!$F$9,0,10*ROW('Water Data'!F162))),'Data Summary'!CA168="Yes"),OFFSET('Water Data'!$F$9,0,10*ROW('Water Data'!F162)),NA())</f>
        <v>#N/A</v>
      </c>
      <c r="M168" s="97" t="e">
        <f ca="true">+IF(AND(ISNUMBER(OFFSET('Water Data'!$G$4,0,10*ROW('Water Data'!G162))),'Data Summary'!CB168="Yes"),100-OFFSET('Water Data'!$G$4,0,10*ROW('Water Data'!G162)),NA())</f>
        <v>#N/A</v>
      </c>
      <c r="N168" s="97" t="e">
        <f ca="true">+IF(AND(ISNUMBER(OFFSET('Water Data'!$G$6,0,10*ROW('Water Data'!G162))),'Data Summary'!CC168="Yes"),OFFSET('Water Data'!$G$6,0,10*ROW('Water Data'!G162)),NA())</f>
        <v>#N/A</v>
      </c>
      <c r="O168" s="97" t="e">
        <f ca="true">+IF(AND(ISNUMBER(OFFSET('Water Data'!$G$9,0,10*ROW('Water Data'!G162))),'Data Summary'!CD168="Yes"),OFFSET('Water Data'!$G$9,0,10*ROW('Water Data'!G162)),NA())</f>
        <v>#N/A</v>
      </c>
      <c r="P168" s="97" t="e">
        <f ca="true">+IF(AND(ISNUMBER(OFFSET('Water Data'!$H$4,0,10*ROW('Water Data'!H162))),'Data Summary'!CE168="Yes"),100-OFFSET('Water Data'!$H$4,0,10*ROW('Water Data'!H162)),NA())</f>
        <v>#N/A</v>
      </c>
      <c r="Q168" s="97" t="e">
        <f ca="true">+IF(AND(ISNUMBER(OFFSET('Water Data'!$H$6,0,10*ROW('Water Data'!H162))),'Data Summary'!CF168="Yes"),OFFSET('Water Data'!$H$6,0,10*ROW('Water Data'!H162)),NA())</f>
        <v>#N/A</v>
      </c>
      <c r="R168" s="97" t="e">
        <f ca="true">+IF(AND(ISNUMBER(OFFSET('Water Data'!$H$9,0,10*ROW('Water Data'!H162))),'Data Summary'!CG168="Yes"),OFFSET('Water Data'!$H$9,0,10*ROW('Water Data'!H162)),NA())</f>
        <v>#N/A</v>
      </c>
      <c r="S168" s="97" t="e">
        <f ca="true">+IF(AND(ISNUMBER(OFFSET('Water Data'!$I$4,0,10*ROW('Water Data'!I162))),'Data Summary'!CH168="Yes"),100-OFFSET('Water Data'!$I$4,0,10*ROW('Water Data'!I162)),NA())</f>
        <v>#N/A</v>
      </c>
      <c r="T168" s="97" t="e">
        <f ca="true">+IF(AND(ISNUMBER(OFFSET('Water Data'!$I$6,0,10*ROW('Water Data'!I162))),'Data Summary'!CI168="Yes"),OFFSET('Water Data'!$I$6,0,10*ROW('Water Data'!I162)),NA())</f>
        <v>#N/A</v>
      </c>
      <c r="U168" s="97" t="e">
        <f ca="true">+IF(AND(ISNUMBER(OFFSET('Water Data'!$I$9,0,10*ROW('Water Data'!I162))),'Data Summary'!CJ168="Yes"),OFFSET('Water Data'!$I$9,0,10*ROW('Water Data'!I162)),NA())</f>
        <v>#N/A</v>
      </c>
      <c r="V168" s="98" t="e">
        <f ca="true">+IF(AND(ISNUMBER(OFFSET('Sanitation Data'!$D$4,0,10*ROW('Sanitation Data'!D162))),'Data Summary'!CK168="Yes"),100-OFFSET('Sanitation Data'!$D$4,0,10*ROW('Sanitation Data'!D162)),NA())</f>
        <v>#N/A</v>
      </c>
      <c r="W168" s="98" t="e">
        <f ca="true">+IF(AND(ISNUMBER(OFFSET('Sanitation Data'!$D$6,0,10*ROW('Sanitation Data'!D162))),'Data Summary'!CL168="Yes"),OFFSET('Sanitation Data'!$D$6,0,10*ROW('Sanitation Data'!D162)),NA())</f>
        <v>#N/A</v>
      </c>
      <c r="X168" s="98" t="e">
        <f ca="true">+IF(AND(ISNUMBER(OFFSET('Sanitation Data'!$D$10,0,10*ROW('Sanitation Data'!D162))),'Data Summary'!CM168="Yes"),OFFSET('Sanitation Data'!$D$10,0,10*ROW('Sanitation Data'!D162)),NA())</f>
        <v>#N/A</v>
      </c>
      <c r="Y168" s="98" t="e">
        <f ca="true">+IF(AND(ISNUMBER(OFFSET('Sanitation Data'!$D$11,0,10*ROW('Sanitation Data'!D162))),'Data Summary'!CN168="Yes"),OFFSET('Sanitation Data'!$D$11,0,10*ROW('Sanitation Data'!D162)),NA())</f>
        <v>#N/A</v>
      </c>
      <c r="Z168" s="98" t="e">
        <f ca="true">+IF(AND(ISNUMBER(OFFSET('Sanitation Data'!$D$12,0,10*ROW('Sanitation Data'!D162))),'Data Summary'!CO168="Yes"),OFFSET('Sanitation Data'!$D$12,0,10*ROW('Sanitation Data'!D162)),NA())</f>
        <v>#N/A</v>
      </c>
      <c r="AA168" s="98" t="e">
        <f ca="true">+IF(AND(ISNUMBER(OFFSET('Sanitation Data'!$E$4,0,10*ROW('Sanitation Data'!E162))),'Data Summary'!CP168="Yes"),100-OFFSET('Sanitation Data'!$E$4,0,10*ROW('Sanitation Data'!E162)),NA())</f>
        <v>#N/A</v>
      </c>
      <c r="AB168" s="98" t="e">
        <f ca="true">+IF(AND(ISNUMBER(OFFSET('Sanitation Data'!$E$6,0,10*ROW('Sanitation Data'!E162))),'Data Summary'!CQ168="Yes"),OFFSET('Sanitation Data'!$E$6,0,10*ROW('Sanitation Data'!E162)),NA())</f>
        <v>#N/A</v>
      </c>
      <c r="AC168" s="98" t="e">
        <f ca="true">+IF(AND(ISNUMBER(OFFSET('Sanitation Data'!$E$10,0,10*ROW('Sanitation Data'!E162))),'Data Summary'!CR168="Yes"),OFFSET('Sanitation Data'!$E$10,0,10*ROW('Sanitation Data'!E162)),NA())</f>
        <v>#N/A</v>
      </c>
      <c r="AD168" s="98" t="e">
        <f ca="true">+IF(AND(ISNUMBER(OFFSET('Sanitation Data'!$E$11,0,10*ROW('Sanitation Data'!E162))),'Data Summary'!CS168="Yes"),OFFSET('Sanitation Data'!$E$11,0,10*ROW('Sanitation Data'!E162)),NA())</f>
        <v>#N/A</v>
      </c>
      <c r="AE168" s="98" t="e">
        <f ca="true">+IF(AND(ISNUMBER(OFFSET('Sanitation Data'!$E$12,0,10*ROW('Sanitation Data'!E162))),'Data Summary'!CT168="Yes"),OFFSET('Sanitation Data'!$E$12,0,10*ROW('Sanitation Data'!E162)),NA())</f>
        <v>#N/A</v>
      </c>
      <c r="AF168" s="98" t="e">
        <f ca="true">+IF(AND(ISNUMBER(OFFSET('Sanitation Data'!$F$4,0,10*ROW('Sanitation Data'!F162))),'Data Summary'!CU168="Yes"),100-OFFSET('Sanitation Data'!$F$4,0,10*ROW('Sanitation Data'!F162)),NA())</f>
        <v>#N/A</v>
      </c>
      <c r="AG168" s="98" t="e">
        <f ca="true">+IF(AND(ISNUMBER(OFFSET('Sanitation Data'!$F$6,0,10*ROW('Sanitation Data'!F162))),'Data Summary'!CV168="Yes"),OFFSET('Sanitation Data'!$F$6,0,10*ROW('Sanitation Data'!F162)),NA())</f>
        <v>#N/A</v>
      </c>
      <c r="AH168" s="98" t="e">
        <f ca="true">+IF(AND(ISNUMBER(OFFSET('Sanitation Data'!$F$10,0,10*ROW('Sanitation Data'!F162))),'Data Summary'!CW168="Yes"),OFFSET('Sanitation Data'!$F$10,0,10*ROW('Sanitation Data'!F162)),NA())</f>
        <v>#N/A</v>
      </c>
      <c r="AI168" s="98" t="e">
        <f ca="true">+IF(AND(ISNUMBER(OFFSET('Sanitation Data'!$F$11,0,10*ROW('Sanitation Data'!F162))),'Data Summary'!CX168="Yes"),OFFSET('Sanitation Data'!$F$11,0,10*ROW('Sanitation Data'!F162)),NA())</f>
        <v>#N/A</v>
      </c>
      <c r="AJ168" s="98" t="e">
        <f ca="true">+IF(AND(ISNUMBER(OFFSET('Sanitation Data'!$F$12,0,10*ROW('Sanitation Data'!F162))),'Data Summary'!CY168="Yes"),OFFSET('Sanitation Data'!$F$12,0,10*ROW('Sanitation Data'!F162)),NA())</f>
        <v>#N/A</v>
      </c>
      <c r="AK168" s="98" t="e">
        <f ca="true">+IF(AND(ISNUMBER(OFFSET('Sanitation Data'!$G$4,0,10*ROW('Sanitation Data'!G162))),'Data Summary'!CZ168="Yes"),100-OFFSET('Sanitation Data'!$G$4,0,10*ROW('Sanitation Data'!G162)),NA())</f>
        <v>#N/A</v>
      </c>
      <c r="AL168" s="98" t="e">
        <f ca="true">+IF(AND(ISNUMBER(OFFSET('Sanitation Data'!$G$6,0,10*ROW('Sanitation Data'!G162))),'Data Summary'!DA168="Yes"),OFFSET('Sanitation Data'!$G$6,0,10*ROW('Sanitation Data'!G162)),NA())</f>
        <v>#N/A</v>
      </c>
      <c r="AM168" s="98" t="e">
        <f ca="true">+IF(AND(ISNUMBER(OFFSET('Sanitation Data'!$G$10,0,10*ROW('Sanitation Data'!G162))),'Data Summary'!DB168="Yes"),OFFSET('Sanitation Data'!$G$10,0,10*ROW('Sanitation Data'!G162)),NA())</f>
        <v>#N/A</v>
      </c>
      <c r="AN168" s="98" t="e">
        <f ca="true">+IF(AND(ISNUMBER(OFFSET('Sanitation Data'!$G$11,0,10*ROW('Sanitation Data'!G162))),'Data Summary'!DC168="Yes"),OFFSET('Sanitation Data'!$G$11,0,10*ROW('Sanitation Data'!G162)),NA())</f>
        <v>#N/A</v>
      </c>
      <c r="AO168" s="98" t="e">
        <f ca="true">+IF(AND(ISNUMBER(OFFSET('Sanitation Data'!$G$12,0,10*ROW('Sanitation Data'!G162))),'Data Summary'!DD168="Yes"),OFFSET('Sanitation Data'!$G$12,0,10*ROW('Sanitation Data'!G162)),NA())</f>
        <v>#N/A</v>
      </c>
      <c r="AP168" s="98" t="e">
        <f ca="true">+IF(AND(ISNUMBER(OFFSET('Sanitation Data'!$H$4,0,10*ROW('Sanitation Data'!H162))),'Data Summary'!DE168="Yes"),100-OFFSET('Sanitation Data'!$H$4,0,10*ROW('Sanitation Data'!H162)),NA())</f>
        <v>#N/A</v>
      </c>
      <c r="AQ168" s="98" t="e">
        <f ca="true">+IF(AND(ISNUMBER(OFFSET('Sanitation Data'!$H$6,0,10*ROW('Sanitation Data'!H162))),'Data Summary'!DF168="Yes"),OFFSET('Sanitation Data'!$H$6,0,10*ROW('Sanitation Data'!H162)),NA())</f>
        <v>#N/A</v>
      </c>
      <c r="AR168" s="98" t="e">
        <f ca="true">+IF(AND(ISNUMBER(OFFSET('Sanitation Data'!$H$10,0,10*ROW('Sanitation Data'!H162))),'Data Summary'!DG168="Yes"),OFFSET('Sanitation Data'!$H$10,0,10*ROW('Sanitation Data'!H162)),NA())</f>
        <v>#N/A</v>
      </c>
      <c r="AS168" s="98" t="e">
        <f ca="true">+IF(AND(ISNUMBER(OFFSET('Sanitation Data'!$H$11,0,10*ROW('Sanitation Data'!H162))),'Data Summary'!DH168="Yes"),OFFSET('Sanitation Data'!$H$11,0,10*ROW('Sanitation Data'!H162)),NA())</f>
        <v>#N/A</v>
      </c>
      <c r="AT168" s="98" t="e">
        <f ca="true">+IF(AND(ISNUMBER(OFFSET('Sanitation Data'!$H$12,0,10*ROW('Sanitation Data'!H162))),'Data Summary'!DI168="Yes"),OFFSET('Sanitation Data'!$H$12,0,10*ROW('Sanitation Data'!H162)),NA())</f>
        <v>#N/A</v>
      </c>
      <c r="AU168" s="98" t="e">
        <f ca="true">+IF(AND(ISNUMBER(OFFSET('Sanitation Data'!$I$4,0,10*ROW('Sanitation Data'!I162))),'Data Summary'!DJ168="Yes"),100-OFFSET('Sanitation Data'!$I$4,0,10*ROW('Sanitation Data'!I162)),NA())</f>
        <v>#N/A</v>
      </c>
      <c r="AV168" s="98" t="e">
        <f ca="true">+IF(AND(ISNUMBER(OFFSET('Sanitation Data'!$I$6,0,10*ROW('Sanitation Data'!I162))),'Data Summary'!DK168="Yes"),OFFSET('Sanitation Data'!$I$6,0,10*ROW('Sanitation Data'!I162)),NA())</f>
        <v>#N/A</v>
      </c>
      <c r="AW168" s="98" t="e">
        <f ca="true">+IF(AND(ISNUMBER(OFFSET('Sanitation Data'!$I$10,0,10*ROW('Sanitation Data'!I162))),'Data Summary'!DL168="Yes"),OFFSET('Sanitation Data'!$I$10,0,10*ROW('Sanitation Data'!I162)),NA())</f>
        <v>#N/A</v>
      </c>
      <c r="AX168" s="98" t="e">
        <f ca="true">+IF(AND(ISNUMBER(OFFSET('Sanitation Data'!$I$11,0,10*ROW('Sanitation Data'!I162))),'Data Summary'!DM168="Yes"),OFFSET('Sanitation Data'!$I$11,0,10*ROW('Sanitation Data'!I162)),NA())</f>
        <v>#N/A</v>
      </c>
      <c r="AY168" s="98" t="e">
        <f ca="true">+IF(AND(ISNUMBER(OFFSET('Sanitation Data'!$I$12,0,10*ROW('Sanitation Data'!I162))),'Data Summary'!DN168="Yes"),OFFSET('Sanitation Data'!$I$12,0,10*ROW('Sanitation Data'!I162)),NA())</f>
        <v>#N/A</v>
      </c>
      <c r="AZ168" s="99" t="e">
        <f ca="true">+IF(AND(ISNUMBER(OFFSET('Hygiene Data'!$D$5,0,10*ROW('Hygiene Data'!D162))),'Data Summary'!DO168="Yes"),OFFSET('Hygiene Data'!$D$5,0,10*ROW('Hygiene Data'!D162)),NA())</f>
        <v>#N/A</v>
      </c>
      <c r="BA168" s="99" t="e">
        <f ca="true">+IF(AND(ISNUMBER(OFFSET('Hygiene Data'!$D$7,0,10*ROW('Hygiene Data'!D162))),'Data Summary'!DP168="Yes"),OFFSET('Hygiene Data'!$D$7,0,10*ROW('Hygiene Data'!D162)),NA())</f>
        <v>#N/A</v>
      </c>
      <c r="BB168" s="99" t="e">
        <f ca="true">+IF(AND(ISNUMBER(OFFSET('Hygiene Data'!$D$9,0,10*ROW('Hygiene Data'!D162))),'Data Summary'!DQ168="Yes"),OFFSET('Hygiene Data'!$D$9,0,10*ROW('Hygiene Data'!D162)),NA())</f>
        <v>#N/A</v>
      </c>
      <c r="BC168" s="99" t="e">
        <f ca="true">+IF(AND(ISNUMBER(OFFSET('Hygiene Data'!$E$5,0,10*ROW('Hygiene Data'!E162))),'Data Summary'!DR168="Yes"),OFFSET('Hygiene Data'!$E$5,0,10*ROW('Hygiene Data'!E162)),NA())</f>
        <v>#N/A</v>
      </c>
      <c r="BD168" s="99" t="e">
        <f ca="true">+IF(AND(ISNUMBER(OFFSET('Hygiene Data'!$E$7,0,10*ROW('Hygiene Data'!E162))),'Data Summary'!DS168="Yes"),OFFSET('Hygiene Data'!$E$7,0,10*ROW('Hygiene Data'!E162)),NA())</f>
        <v>#N/A</v>
      </c>
      <c r="BE168" s="99" t="e">
        <f ca="true">+IF(AND(ISNUMBER(OFFSET('Hygiene Data'!$E$9,0,10*ROW('Hygiene Data'!E162))),'Data Summary'!DT168="Yes"),OFFSET('Hygiene Data'!$E$9,0,10*ROW('Hygiene Data'!E162)),NA())</f>
        <v>#N/A</v>
      </c>
      <c r="BF168" s="99" t="e">
        <f ca="true">+IF(AND(ISNUMBER(OFFSET('Hygiene Data'!$F$5,0,10*ROW('Hygiene Data'!F162))),'Data Summary'!DU168="Yes"),OFFSET('Hygiene Data'!$F$5,0,10*ROW('Hygiene Data'!F162)),NA())</f>
        <v>#N/A</v>
      </c>
      <c r="BG168" s="99" t="e">
        <f ca="true">+IF(AND(ISNUMBER(OFFSET('Hygiene Data'!$F$7,0,10*ROW('Hygiene Data'!F162))),'Data Summary'!DV168="Yes"),OFFSET('Hygiene Data'!$F$7,0,10*ROW('Hygiene Data'!F162)),NA())</f>
        <v>#N/A</v>
      </c>
      <c r="BH168" s="99" t="e">
        <f ca="true">+IF(AND(ISNUMBER(OFFSET('Hygiene Data'!$F$9,0,10*ROW('Hygiene Data'!F162))),'Data Summary'!DW168="Yes"),OFFSET('Hygiene Data'!$F$9,0,10*ROW('Hygiene Data'!F162)),NA())</f>
        <v>#N/A</v>
      </c>
      <c r="BI168" s="99" t="e">
        <f ca="true">+IF(AND(ISNUMBER(OFFSET('Hygiene Data'!$G$5,0,10*ROW('Hygiene Data'!G162))),'Data Summary'!DX168="Yes"),OFFSET('Hygiene Data'!$G$5,0,10*ROW('Hygiene Data'!G162)),NA())</f>
        <v>#N/A</v>
      </c>
      <c r="BJ168" s="99" t="e">
        <f ca="true">+IF(AND(ISNUMBER(OFFSET('Hygiene Data'!$G$7,0,10*ROW('Hygiene Data'!G162))),'Data Summary'!DY168="Yes"),OFFSET('Hygiene Data'!$G$7,0,10*ROW('Hygiene Data'!G162)),NA())</f>
        <v>#N/A</v>
      </c>
      <c r="BK168" s="99" t="e">
        <f ca="true">+IF(AND(ISNUMBER(OFFSET('Hygiene Data'!$G$9,0,10*ROW('Hygiene Data'!G162))),'Data Summary'!DZ168="Yes"),OFFSET('Hygiene Data'!$G$9,0,10*ROW('Hygiene Data'!G162)),NA())</f>
        <v>#N/A</v>
      </c>
      <c r="BL168" s="99" t="e">
        <f ca="true">+IF(AND(ISNUMBER(OFFSET('Hygiene Data'!$H$5,0,10*ROW('Hygiene Data'!H162))),'Data Summary'!EA168="Yes"),OFFSET('Hygiene Data'!$H$5,0,10*ROW('Hygiene Data'!H162)),NA())</f>
        <v>#N/A</v>
      </c>
      <c r="BM168" s="99" t="e">
        <f ca="true">+IF(AND(ISNUMBER(OFFSET('Hygiene Data'!$H$7,0,10*ROW('Hygiene Data'!H162))),'Data Summary'!EB168="Yes"),OFFSET('Hygiene Data'!$H$7,0,10*ROW('Hygiene Data'!H162)),NA())</f>
        <v>#N/A</v>
      </c>
      <c r="BN168" s="99" t="e">
        <f ca="true">+IF(AND(ISNUMBER(OFFSET('Hygiene Data'!$H$9,0,10*ROW('Hygiene Data'!H162))),'Data Summary'!EC168="Yes"),OFFSET('Hygiene Data'!$H$9,0,10*ROW('Hygiene Data'!H162)),NA())</f>
        <v>#N/A</v>
      </c>
      <c r="BO168" s="99" t="e">
        <f ca="true">+IF(AND(ISNUMBER(OFFSET('Hygiene Data'!$I$5,0,10*ROW('Hygiene Data'!I162))),'Data Summary'!ED168="Yes"),OFFSET('Hygiene Data'!$I$5,0,10*ROW('Hygiene Data'!I162)),NA())</f>
        <v>#N/A</v>
      </c>
      <c r="BP168" s="99" t="e">
        <f ca="true">+IF(AND(ISNUMBER(OFFSET('Hygiene Data'!$I$7,0,10*ROW('Hygiene Data'!I162))),'Data Summary'!EE168="Yes"),OFFSET('Hygiene Data'!$I$7,0,10*ROW('Hygiene Data'!I162)),NA())</f>
        <v>#N/A</v>
      </c>
      <c r="BQ168" s="99" t="e">
        <f ca="true">+IF(AND(ISNUMBER(OFFSET('Hygiene Data'!$I$9,0,10*ROW('Hygiene Data'!I162))),'Data Summary'!EF168="Yes"),OFFSET('Hygiene Data'!$I$9,0,10*ROW('Hygiene Data'!I162)),NA())</f>
        <v>#N/A</v>
      </c>
    </row>
    <row xmlns:x14ac="http://schemas.microsoft.com/office/spreadsheetml/2009/9/ac" r="169" x14ac:dyDescent="0.2">
      <c r="A169" s="363" t="e">
        <f ca="true">+RIGHT('Data Summary'!A169,LEN('Data Summary'!A169)-9)</f>
        <v>#VALUE!</v>
      </c>
      <c r="B169" s="38" t="str">
        <f ca="true">+IF(ISTEXT('Data Summary'!B169),'Data Summary'!B169,"")</f>
        <v/>
      </c>
      <c r="C169" s="361" t="e">
        <f ca="true">+VALUE('Data Summary'!C169)</f>
        <v>#VALUE!</v>
      </c>
      <c r="D169" s="97" t="e">
        <f ca="true">+IF(AND(ISNUMBER(OFFSET('Water Data'!$D$4,0,10*ROW('Water Data'!D163))),'Data Summary'!BS169="Yes"),100-OFFSET('Water Data'!$D$4,0,10*ROW('Water Data'!D163)),NA())</f>
        <v>#N/A</v>
      </c>
      <c r="E169" s="97" t="e">
        <f ca="true">+IF(AND(ISNUMBER(OFFSET('Water Data'!$D$6,0,10*ROW('Water Data'!D163))),'Data Summary'!BT169="Yes"),OFFSET('Water Data'!$D$6,0,10*ROW('Water Data'!D163)),NA())</f>
        <v>#N/A</v>
      </c>
      <c r="F169" s="97" t="e">
        <f ca="true">+IF(AND(ISNUMBER(OFFSET('Water Data'!$D$9,0,10*ROW('Water Data'!D163))),'Data Summary'!BU169="Yes"),OFFSET('Water Data'!$D$9,0,10*ROW('Water Data'!D163)),NA())</f>
        <v>#N/A</v>
      </c>
      <c r="G169" s="97" t="e">
        <f ca="true">+IF(AND(ISNUMBER(OFFSET('Water Data'!$E$4,0,10*ROW('Water Data'!E163))),'Data Summary'!BV169="Yes"),100-OFFSET('Water Data'!$E$4,0,10*ROW('Water Data'!E163)),NA())</f>
        <v>#N/A</v>
      </c>
      <c r="H169" s="97" t="e">
        <f ca="true">+IF(AND(ISNUMBER(OFFSET('Water Data'!$E$6,0,10*ROW('Water Data'!E163))),'Data Summary'!BW169="Yes"),OFFSET('Water Data'!$E$6,0,10*ROW('Water Data'!E163)),NA())</f>
        <v>#N/A</v>
      </c>
      <c r="I169" s="97" t="e">
        <f ca="true">+IF(AND(ISNUMBER(OFFSET('Water Data'!$E$9,0,10*ROW('Water Data'!E163))),'Data Summary'!BX169="Yes"),OFFSET('Water Data'!$E$9,0,10*ROW('Water Data'!E163)),NA())</f>
        <v>#N/A</v>
      </c>
      <c r="J169" s="97" t="e">
        <f ca="true">+IF(AND(ISNUMBER(OFFSET('Water Data'!$F$4,0,10*ROW('Water Data'!F163))),'Data Summary'!BY169="Yes"),100-OFFSET('Water Data'!$F$4,0,10*ROW('Water Data'!F163)),NA())</f>
        <v>#N/A</v>
      </c>
      <c r="K169" s="97" t="e">
        <f ca="true">+IF(AND(ISNUMBER(OFFSET('Water Data'!$F$6,0,10*ROW('Water Data'!F163))),'Data Summary'!BZ169="Yes"),OFFSET('Water Data'!$F$6,0,10*ROW('Water Data'!F163)),NA())</f>
        <v>#N/A</v>
      </c>
      <c r="L169" s="97" t="e">
        <f ca="true">+IF(AND(ISNUMBER(OFFSET('Water Data'!$F$9,0,10*ROW('Water Data'!F163))),'Data Summary'!CA169="Yes"),OFFSET('Water Data'!$F$9,0,10*ROW('Water Data'!F163)),NA())</f>
        <v>#N/A</v>
      </c>
      <c r="M169" s="97" t="e">
        <f ca="true">+IF(AND(ISNUMBER(OFFSET('Water Data'!$G$4,0,10*ROW('Water Data'!G163))),'Data Summary'!CB169="Yes"),100-OFFSET('Water Data'!$G$4,0,10*ROW('Water Data'!G163)),NA())</f>
        <v>#N/A</v>
      </c>
      <c r="N169" s="97" t="e">
        <f ca="true">+IF(AND(ISNUMBER(OFFSET('Water Data'!$G$6,0,10*ROW('Water Data'!G163))),'Data Summary'!CC169="Yes"),OFFSET('Water Data'!$G$6,0,10*ROW('Water Data'!G163)),NA())</f>
        <v>#N/A</v>
      </c>
      <c r="O169" s="97" t="e">
        <f ca="true">+IF(AND(ISNUMBER(OFFSET('Water Data'!$G$9,0,10*ROW('Water Data'!G163))),'Data Summary'!CD169="Yes"),OFFSET('Water Data'!$G$9,0,10*ROW('Water Data'!G163)),NA())</f>
        <v>#N/A</v>
      </c>
      <c r="P169" s="97" t="e">
        <f ca="true">+IF(AND(ISNUMBER(OFFSET('Water Data'!$H$4,0,10*ROW('Water Data'!H163))),'Data Summary'!CE169="Yes"),100-OFFSET('Water Data'!$H$4,0,10*ROW('Water Data'!H163)),NA())</f>
        <v>#N/A</v>
      </c>
      <c r="Q169" s="97" t="e">
        <f ca="true">+IF(AND(ISNUMBER(OFFSET('Water Data'!$H$6,0,10*ROW('Water Data'!H163))),'Data Summary'!CF169="Yes"),OFFSET('Water Data'!$H$6,0,10*ROW('Water Data'!H163)),NA())</f>
        <v>#N/A</v>
      </c>
      <c r="R169" s="97" t="e">
        <f ca="true">+IF(AND(ISNUMBER(OFFSET('Water Data'!$H$9,0,10*ROW('Water Data'!H163))),'Data Summary'!CG169="Yes"),OFFSET('Water Data'!$H$9,0,10*ROW('Water Data'!H163)),NA())</f>
        <v>#N/A</v>
      </c>
      <c r="S169" s="97" t="e">
        <f ca="true">+IF(AND(ISNUMBER(OFFSET('Water Data'!$I$4,0,10*ROW('Water Data'!I163))),'Data Summary'!CH169="Yes"),100-OFFSET('Water Data'!$I$4,0,10*ROW('Water Data'!I163)),NA())</f>
        <v>#N/A</v>
      </c>
      <c r="T169" s="97" t="e">
        <f ca="true">+IF(AND(ISNUMBER(OFFSET('Water Data'!$I$6,0,10*ROW('Water Data'!I163))),'Data Summary'!CI169="Yes"),OFFSET('Water Data'!$I$6,0,10*ROW('Water Data'!I163)),NA())</f>
        <v>#N/A</v>
      </c>
      <c r="U169" s="97" t="e">
        <f ca="true">+IF(AND(ISNUMBER(OFFSET('Water Data'!$I$9,0,10*ROW('Water Data'!I163))),'Data Summary'!CJ169="Yes"),OFFSET('Water Data'!$I$9,0,10*ROW('Water Data'!I163)),NA())</f>
        <v>#N/A</v>
      </c>
      <c r="V169" s="98" t="e">
        <f ca="true">+IF(AND(ISNUMBER(OFFSET('Sanitation Data'!$D$4,0,10*ROW('Sanitation Data'!D163))),'Data Summary'!CK169="Yes"),100-OFFSET('Sanitation Data'!$D$4,0,10*ROW('Sanitation Data'!D163)),NA())</f>
        <v>#N/A</v>
      </c>
      <c r="W169" s="98" t="e">
        <f ca="true">+IF(AND(ISNUMBER(OFFSET('Sanitation Data'!$D$6,0,10*ROW('Sanitation Data'!D163))),'Data Summary'!CL169="Yes"),OFFSET('Sanitation Data'!$D$6,0,10*ROW('Sanitation Data'!D163)),NA())</f>
        <v>#N/A</v>
      </c>
      <c r="X169" s="98" t="e">
        <f ca="true">+IF(AND(ISNUMBER(OFFSET('Sanitation Data'!$D$10,0,10*ROW('Sanitation Data'!D163))),'Data Summary'!CM169="Yes"),OFFSET('Sanitation Data'!$D$10,0,10*ROW('Sanitation Data'!D163)),NA())</f>
        <v>#N/A</v>
      </c>
      <c r="Y169" s="98" t="e">
        <f ca="true">+IF(AND(ISNUMBER(OFFSET('Sanitation Data'!$D$11,0,10*ROW('Sanitation Data'!D163))),'Data Summary'!CN169="Yes"),OFFSET('Sanitation Data'!$D$11,0,10*ROW('Sanitation Data'!D163)),NA())</f>
        <v>#N/A</v>
      </c>
      <c r="Z169" s="98" t="e">
        <f ca="true">+IF(AND(ISNUMBER(OFFSET('Sanitation Data'!$D$12,0,10*ROW('Sanitation Data'!D163))),'Data Summary'!CO169="Yes"),OFFSET('Sanitation Data'!$D$12,0,10*ROW('Sanitation Data'!D163)),NA())</f>
        <v>#N/A</v>
      </c>
      <c r="AA169" s="98" t="e">
        <f ca="true">+IF(AND(ISNUMBER(OFFSET('Sanitation Data'!$E$4,0,10*ROW('Sanitation Data'!E163))),'Data Summary'!CP169="Yes"),100-OFFSET('Sanitation Data'!$E$4,0,10*ROW('Sanitation Data'!E163)),NA())</f>
        <v>#N/A</v>
      </c>
      <c r="AB169" s="98" t="e">
        <f ca="true">+IF(AND(ISNUMBER(OFFSET('Sanitation Data'!$E$6,0,10*ROW('Sanitation Data'!E163))),'Data Summary'!CQ169="Yes"),OFFSET('Sanitation Data'!$E$6,0,10*ROW('Sanitation Data'!E163)),NA())</f>
        <v>#N/A</v>
      </c>
      <c r="AC169" s="98" t="e">
        <f ca="true">+IF(AND(ISNUMBER(OFFSET('Sanitation Data'!$E$10,0,10*ROW('Sanitation Data'!E163))),'Data Summary'!CR169="Yes"),OFFSET('Sanitation Data'!$E$10,0,10*ROW('Sanitation Data'!E163)),NA())</f>
        <v>#N/A</v>
      </c>
      <c r="AD169" s="98" t="e">
        <f ca="true">+IF(AND(ISNUMBER(OFFSET('Sanitation Data'!$E$11,0,10*ROW('Sanitation Data'!E163))),'Data Summary'!CS169="Yes"),OFFSET('Sanitation Data'!$E$11,0,10*ROW('Sanitation Data'!E163)),NA())</f>
        <v>#N/A</v>
      </c>
      <c r="AE169" s="98" t="e">
        <f ca="true">+IF(AND(ISNUMBER(OFFSET('Sanitation Data'!$E$12,0,10*ROW('Sanitation Data'!E163))),'Data Summary'!CT169="Yes"),OFFSET('Sanitation Data'!$E$12,0,10*ROW('Sanitation Data'!E163)),NA())</f>
        <v>#N/A</v>
      </c>
      <c r="AF169" s="98" t="e">
        <f ca="true">+IF(AND(ISNUMBER(OFFSET('Sanitation Data'!$F$4,0,10*ROW('Sanitation Data'!F163))),'Data Summary'!CU169="Yes"),100-OFFSET('Sanitation Data'!$F$4,0,10*ROW('Sanitation Data'!F163)),NA())</f>
        <v>#N/A</v>
      </c>
      <c r="AG169" s="98" t="e">
        <f ca="true">+IF(AND(ISNUMBER(OFFSET('Sanitation Data'!$F$6,0,10*ROW('Sanitation Data'!F163))),'Data Summary'!CV169="Yes"),OFFSET('Sanitation Data'!$F$6,0,10*ROW('Sanitation Data'!F163)),NA())</f>
        <v>#N/A</v>
      </c>
      <c r="AH169" s="98" t="e">
        <f ca="true">+IF(AND(ISNUMBER(OFFSET('Sanitation Data'!$F$10,0,10*ROW('Sanitation Data'!F163))),'Data Summary'!CW169="Yes"),OFFSET('Sanitation Data'!$F$10,0,10*ROW('Sanitation Data'!F163)),NA())</f>
        <v>#N/A</v>
      </c>
      <c r="AI169" s="98" t="e">
        <f ca="true">+IF(AND(ISNUMBER(OFFSET('Sanitation Data'!$F$11,0,10*ROW('Sanitation Data'!F163))),'Data Summary'!CX169="Yes"),OFFSET('Sanitation Data'!$F$11,0,10*ROW('Sanitation Data'!F163)),NA())</f>
        <v>#N/A</v>
      </c>
      <c r="AJ169" s="98" t="e">
        <f ca="true">+IF(AND(ISNUMBER(OFFSET('Sanitation Data'!$F$12,0,10*ROW('Sanitation Data'!F163))),'Data Summary'!CY169="Yes"),OFFSET('Sanitation Data'!$F$12,0,10*ROW('Sanitation Data'!F163)),NA())</f>
        <v>#N/A</v>
      </c>
      <c r="AK169" s="98" t="e">
        <f ca="true">+IF(AND(ISNUMBER(OFFSET('Sanitation Data'!$G$4,0,10*ROW('Sanitation Data'!G163))),'Data Summary'!CZ169="Yes"),100-OFFSET('Sanitation Data'!$G$4,0,10*ROW('Sanitation Data'!G163)),NA())</f>
        <v>#N/A</v>
      </c>
      <c r="AL169" s="98" t="e">
        <f ca="true">+IF(AND(ISNUMBER(OFFSET('Sanitation Data'!$G$6,0,10*ROW('Sanitation Data'!G163))),'Data Summary'!DA169="Yes"),OFFSET('Sanitation Data'!$G$6,0,10*ROW('Sanitation Data'!G163)),NA())</f>
        <v>#N/A</v>
      </c>
      <c r="AM169" s="98" t="e">
        <f ca="true">+IF(AND(ISNUMBER(OFFSET('Sanitation Data'!$G$10,0,10*ROW('Sanitation Data'!G163))),'Data Summary'!DB169="Yes"),OFFSET('Sanitation Data'!$G$10,0,10*ROW('Sanitation Data'!G163)),NA())</f>
        <v>#N/A</v>
      </c>
      <c r="AN169" s="98" t="e">
        <f ca="true">+IF(AND(ISNUMBER(OFFSET('Sanitation Data'!$G$11,0,10*ROW('Sanitation Data'!G163))),'Data Summary'!DC169="Yes"),OFFSET('Sanitation Data'!$G$11,0,10*ROW('Sanitation Data'!G163)),NA())</f>
        <v>#N/A</v>
      </c>
      <c r="AO169" s="98" t="e">
        <f ca="true">+IF(AND(ISNUMBER(OFFSET('Sanitation Data'!$G$12,0,10*ROW('Sanitation Data'!G163))),'Data Summary'!DD169="Yes"),OFFSET('Sanitation Data'!$G$12,0,10*ROW('Sanitation Data'!G163)),NA())</f>
        <v>#N/A</v>
      </c>
      <c r="AP169" s="98" t="e">
        <f ca="true">+IF(AND(ISNUMBER(OFFSET('Sanitation Data'!$H$4,0,10*ROW('Sanitation Data'!H163))),'Data Summary'!DE169="Yes"),100-OFFSET('Sanitation Data'!$H$4,0,10*ROW('Sanitation Data'!H163)),NA())</f>
        <v>#N/A</v>
      </c>
      <c r="AQ169" s="98" t="e">
        <f ca="true">+IF(AND(ISNUMBER(OFFSET('Sanitation Data'!$H$6,0,10*ROW('Sanitation Data'!H163))),'Data Summary'!DF169="Yes"),OFFSET('Sanitation Data'!$H$6,0,10*ROW('Sanitation Data'!H163)),NA())</f>
        <v>#N/A</v>
      </c>
      <c r="AR169" s="98" t="e">
        <f ca="true">+IF(AND(ISNUMBER(OFFSET('Sanitation Data'!$H$10,0,10*ROW('Sanitation Data'!H163))),'Data Summary'!DG169="Yes"),OFFSET('Sanitation Data'!$H$10,0,10*ROW('Sanitation Data'!H163)),NA())</f>
        <v>#N/A</v>
      </c>
      <c r="AS169" s="98" t="e">
        <f ca="true">+IF(AND(ISNUMBER(OFFSET('Sanitation Data'!$H$11,0,10*ROW('Sanitation Data'!H163))),'Data Summary'!DH169="Yes"),OFFSET('Sanitation Data'!$H$11,0,10*ROW('Sanitation Data'!H163)),NA())</f>
        <v>#N/A</v>
      </c>
      <c r="AT169" s="98" t="e">
        <f ca="true">+IF(AND(ISNUMBER(OFFSET('Sanitation Data'!$H$12,0,10*ROW('Sanitation Data'!H163))),'Data Summary'!DI169="Yes"),OFFSET('Sanitation Data'!$H$12,0,10*ROW('Sanitation Data'!H163)),NA())</f>
        <v>#N/A</v>
      </c>
      <c r="AU169" s="98" t="e">
        <f ca="true">+IF(AND(ISNUMBER(OFFSET('Sanitation Data'!$I$4,0,10*ROW('Sanitation Data'!I163))),'Data Summary'!DJ169="Yes"),100-OFFSET('Sanitation Data'!$I$4,0,10*ROW('Sanitation Data'!I163)),NA())</f>
        <v>#N/A</v>
      </c>
      <c r="AV169" s="98" t="e">
        <f ca="true">+IF(AND(ISNUMBER(OFFSET('Sanitation Data'!$I$6,0,10*ROW('Sanitation Data'!I163))),'Data Summary'!DK169="Yes"),OFFSET('Sanitation Data'!$I$6,0,10*ROW('Sanitation Data'!I163)),NA())</f>
        <v>#N/A</v>
      </c>
      <c r="AW169" s="98" t="e">
        <f ca="true">+IF(AND(ISNUMBER(OFFSET('Sanitation Data'!$I$10,0,10*ROW('Sanitation Data'!I163))),'Data Summary'!DL169="Yes"),OFFSET('Sanitation Data'!$I$10,0,10*ROW('Sanitation Data'!I163)),NA())</f>
        <v>#N/A</v>
      </c>
      <c r="AX169" s="98" t="e">
        <f ca="true">+IF(AND(ISNUMBER(OFFSET('Sanitation Data'!$I$11,0,10*ROW('Sanitation Data'!I163))),'Data Summary'!DM169="Yes"),OFFSET('Sanitation Data'!$I$11,0,10*ROW('Sanitation Data'!I163)),NA())</f>
        <v>#N/A</v>
      </c>
      <c r="AY169" s="98" t="e">
        <f ca="true">+IF(AND(ISNUMBER(OFFSET('Sanitation Data'!$I$12,0,10*ROW('Sanitation Data'!I163))),'Data Summary'!DN169="Yes"),OFFSET('Sanitation Data'!$I$12,0,10*ROW('Sanitation Data'!I163)),NA())</f>
        <v>#N/A</v>
      </c>
      <c r="AZ169" s="99" t="e">
        <f ca="true">+IF(AND(ISNUMBER(OFFSET('Hygiene Data'!$D$5,0,10*ROW('Hygiene Data'!D163))),'Data Summary'!DO169="Yes"),OFFSET('Hygiene Data'!$D$5,0,10*ROW('Hygiene Data'!D163)),NA())</f>
        <v>#N/A</v>
      </c>
      <c r="BA169" s="99" t="e">
        <f ca="true">+IF(AND(ISNUMBER(OFFSET('Hygiene Data'!$D$7,0,10*ROW('Hygiene Data'!D163))),'Data Summary'!DP169="Yes"),OFFSET('Hygiene Data'!$D$7,0,10*ROW('Hygiene Data'!D163)),NA())</f>
        <v>#N/A</v>
      </c>
      <c r="BB169" s="99" t="e">
        <f ca="true">+IF(AND(ISNUMBER(OFFSET('Hygiene Data'!$D$9,0,10*ROW('Hygiene Data'!D163))),'Data Summary'!DQ169="Yes"),OFFSET('Hygiene Data'!$D$9,0,10*ROW('Hygiene Data'!D163)),NA())</f>
        <v>#N/A</v>
      </c>
      <c r="BC169" s="99" t="e">
        <f ca="true">+IF(AND(ISNUMBER(OFFSET('Hygiene Data'!$E$5,0,10*ROW('Hygiene Data'!E163))),'Data Summary'!DR169="Yes"),OFFSET('Hygiene Data'!$E$5,0,10*ROW('Hygiene Data'!E163)),NA())</f>
        <v>#N/A</v>
      </c>
      <c r="BD169" s="99" t="e">
        <f ca="true">+IF(AND(ISNUMBER(OFFSET('Hygiene Data'!$E$7,0,10*ROW('Hygiene Data'!E163))),'Data Summary'!DS169="Yes"),OFFSET('Hygiene Data'!$E$7,0,10*ROW('Hygiene Data'!E163)),NA())</f>
        <v>#N/A</v>
      </c>
      <c r="BE169" s="99" t="e">
        <f ca="true">+IF(AND(ISNUMBER(OFFSET('Hygiene Data'!$E$9,0,10*ROW('Hygiene Data'!E163))),'Data Summary'!DT169="Yes"),OFFSET('Hygiene Data'!$E$9,0,10*ROW('Hygiene Data'!E163)),NA())</f>
        <v>#N/A</v>
      </c>
      <c r="BF169" s="99" t="e">
        <f ca="true">+IF(AND(ISNUMBER(OFFSET('Hygiene Data'!$F$5,0,10*ROW('Hygiene Data'!F163))),'Data Summary'!DU169="Yes"),OFFSET('Hygiene Data'!$F$5,0,10*ROW('Hygiene Data'!F163)),NA())</f>
        <v>#N/A</v>
      </c>
      <c r="BG169" s="99" t="e">
        <f ca="true">+IF(AND(ISNUMBER(OFFSET('Hygiene Data'!$F$7,0,10*ROW('Hygiene Data'!F163))),'Data Summary'!DV169="Yes"),OFFSET('Hygiene Data'!$F$7,0,10*ROW('Hygiene Data'!F163)),NA())</f>
        <v>#N/A</v>
      </c>
      <c r="BH169" s="99" t="e">
        <f ca="true">+IF(AND(ISNUMBER(OFFSET('Hygiene Data'!$F$9,0,10*ROW('Hygiene Data'!F163))),'Data Summary'!DW169="Yes"),OFFSET('Hygiene Data'!$F$9,0,10*ROW('Hygiene Data'!F163)),NA())</f>
        <v>#N/A</v>
      </c>
      <c r="BI169" s="99" t="e">
        <f ca="true">+IF(AND(ISNUMBER(OFFSET('Hygiene Data'!$G$5,0,10*ROW('Hygiene Data'!G163))),'Data Summary'!DX169="Yes"),OFFSET('Hygiene Data'!$G$5,0,10*ROW('Hygiene Data'!G163)),NA())</f>
        <v>#N/A</v>
      </c>
      <c r="BJ169" s="99" t="e">
        <f ca="true">+IF(AND(ISNUMBER(OFFSET('Hygiene Data'!$G$7,0,10*ROW('Hygiene Data'!G163))),'Data Summary'!DY169="Yes"),OFFSET('Hygiene Data'!$G$7,0,10*ROW('Hygiene Data'!G163)),NA())</f>
        <v>#N/A</v>
      </c>
      <c r="BK169" s="99" t="e">
        <f ca="true">+IF(AND(ISNUMBER(OFFSET('Hygiene Data'!$G$9,0,10*ROW('Hygiene Data'!G163))),'Data Summary'!DZ169="Yes"),OFFSET('Hygiene Data'!$G$9,0,10*ROW('Hygiene Data'!G163)),NA())</f>
        <v>#N/A</v>
      </c>
      <c r="BL169" s="99" t="e">
        <f ca="true">+IF(AND(ISNUMBER(OFFSET('Hygiene Data'!$H$5,0,10*ROW('Hygiene Data'!H163))),'Data Summary'!EA169="Yes"),OFFSET('Hygiene Data'!$H$5,0,10*ROW('Hygiene Data'!H163)),NA())</f>
        <v>#N/A</v>
      </c>
      <c r="BM169" s="99" t="e">
        <f ca="true">+IF(AND(ISNUMBER(OFFSET('Hygiene Data'!$H$7,0,10*ROW('Hygiene Data'!H163))),'Data Summary'!EB169="Yes"),OFFSET('Hygiene Data'!$H$7,0,10*ROW('Hygiene Data'!H163)),NA())</f>
        <v>#N/A</v>
      </c>
      <c r="BN169" s="99" t="e">
        <f ca="true">+IF(AND(ISNUMBER(OFFSET('Hygiene Data'!$H$9,0,10*ROW('Hygiene Data'!H163))),'Data Summary'!EC169="Yes"),OFFSET('Hygiene Data'!$H$9,0,10*ROW('Hygiene Data'!H163)),NA())</f>
        <v>#N/A</v>
      </c>
      <c r="BO169" s="99" t="e">
        <f ca="true">+IF(AND(ISNUMBER(OFFSET('Hygiene Data'!$I$5,0,10*ROW('Hygiene Data'!I163))),'Data Summary'!ED169="Yes"),OFFSET('Hygiene Data'!$I$5,0,10*ROW('Hygiene Data'!I163)),NA())</f>
        <v>#N/A</v>
      </c>
      <c r="BP169" s="99" t="e">
        <f ca="true">+IF(AND(ISNUMBER(OFFSET('Hygiene Data'!$I$7,0,10*ROW('Hygiene Data'!I163))),'Data Summary'!EE169="Yes"),OFFSET('Hygiene Data'!$I$7,0,10*ROW('Hygiene Data'!I163)),NA())</f>
        <v>#N/A</v>
      </c>
      <c r="BQ169" s="99" t="e">
        <f ca="true">+IF(AND(ISNUMBER(OFFSET('Hygiene Data'!$I$9,0,10*ROW('Hygiene Data'!I163))),'Data Summary'!EF169="Yes"),OFFSET('Hygiene Data'!$I$9,0,10*ROW('Hygiene Data'!I163)),NA())</f>
        <v>#N/A</v>
      </c>
    </row>
    <row xmlns:x14ac="http://schemas.microsoft.com/office/spreadsheetml/2009/9/ac" r="170" x14ac:dyDescent="0.2">
      <c r="A170" s="363" t="e">
        <f ca="true">+RIGHT('Data Summary'!A170,LEN('Data Summary'!A170)-9)</f>
        <v>#VALUE!</v>
      </c>
      <c r="B170" s="38" t="str">
        <f ca="true">+IF(ISTEXT('Data Summary'!B170),'Data Summary'!B170,"")</f>
        <v/>
      </c>
      <c r="C170" s="361" t="e">
        <f ca="true">+VALUE('Data Summary'!C170)</f>
        <v>#VALUE!</v>
      </c>
      <c r="D170" s="97" t="e">
        <f ca="true">+IF(AND(ISNUMBER(OFFSET('Water Data'!$D$4,0,10*ROW('Water Data'!D164))),'Data Summary'!BS170="Yes"),100-OFFSET('Water Data'!$D$4,0,10*ROW('Water Data'!D164)),NA())</f>
        <v>#N/A</v>
      </c>
      <c r="E170" s="97" t="e">
        <f ca="true">+IF(AND(ISNUMBER(OFFSET('Water Data'!$D$6,0,10*ROW('Water Data'!D164))),'Data Summary'!BT170="Yes"),OFFSET('Water Data'!$D$6,0,10*ROW('Water Data'!D164)),NA())</f>
        <v>#N/A</v>
      </c>
      <c r="F170" s="97" t="e">
        <f ca="true">+IF(AND(ISNUMBER(OFFSET('Water Data'!$D$9,0,10*ROW('Water Data'!D164))),'Data Summary'!BU170="Yes"),OFFSET('Water Data'!$D$9,0,10*ROW('Water Data'!D164)),NA())</f>
        <v>#N/A</v>
      </c>
      <c r="G170" s="97" t="e">
        <f ca="true">+IF(AND(ISNUMBER(OFFSET('Water Data'!$E$4,0,10*ROW('Water Data'!E164))),'Data Summary'!BV170="Yes"),100-OFFSET('Water Data'!$E$4,0,10*ROW('Water Data'!E164)),NA())</f>
        <v>#N/A</v>
      </c>
      <c r="H170" s="97" t="e">
        <f ca="true">+IF(AND(ISNUMBER(OFFSET('Water Data'!$E$6,0,10*ROW('Water Data'!E164))),'Data Summary'!BW170="Yes"),OFFSET('Water Data'!$E$6,0,10*ROW('Water Data'!E164)),NA())</f>
        <v>#N/A</v>
      </c>
      <c r="I170" s="97" t="e">
        <f ca="true">+IF(AND(ISNUMBER(OFFSET('Water Data'!$E$9,0,10*ROW('Water Data'!E164))),'Data Summary'!BX170="Yes"),OFFSET('Water Data'!$E$9,0,10*ROW('Water Data'!E164)),NA())</f>
        <v>#N/A</v>
      </c>
      <c r="J170" s="97" t="e">
        <f ca="true">+IF(AND(ISNUMBER(OFFSET('Water Data'!$F$4,0,10*ROW('Water Data'!F164))),'Data Summary'!BY170="Yes"),100-OFFSET('Water Data'!$F$4,0,10*ROW('Water Data'!F164)),NA())</f>
        <v>#N/A</v>
      </c>
      <c r="K170" s="97" t="e">
        <f ca="true">+IF(AND(ISNUMBER(OFFSET('Water Data'!$F$6,0,10*ROW('Water Data'!F164))),'Data Summary'!BZ170="Yes"),OFFSET('Water Data'!$F$6,0,10*ROW('Water Data'!F164)),NA())</f>
        <v>#N/A</v>
      </c>
      <c r="L170" s="97" t="e">
        <f ca="true">+IF(AND(ISNUMBER(OFFSET('Water Data'!$F$9,0,10*ROW('Water Data'!F164))),'Data Summary'!CA170="Yes"),OFFSET('Water Data'!$F$9,0,10*ROW('Water Data'!F164)),NA())</f>
        <v>#N/A</v>
      </c>
      <c r="M170" s="97" t="e">
        <f ca="true">+IF(AND(ISNUMBER(OFFSET('Water Data'!$G$4,0,10*ROW('Water Data'!G164))),'Data Summary'!CB170="Yes"),100-OFFSET('Water Data'!$G$4,0,10*ROW('Water Data'!G164)),NA())</f>
        <v>#N/A</v>
      </c>
      <c r="N170" s="97" t="e">
        <f ca="true">+IF(AND(ISNUMBER(OFFSET('Water Data'!$G$6,0,10*ROW('Water Data'!G164))),'Data Summary'!CC170="Yes"),OFFSET('Water Data'!$G$6,0,10*ROW('Water Data'!G164)),NA())</f>
        <v>#N/A</v>
      </c>
      <c r="O170" s="97" t="e">
        <f ca="true">+IF(AND(ISNUMBER(OFFSET('Water Data'!$G$9,0,10*ROW('Water Data'!G164))),'Data Summary'!CD170="Yes"),OFFSET('Water Data'!$G$9,0,10*ROW('Water Data'!G164)),NA())</f>
        <v>#N/A</v>
      </c>
      <c r="P170" s="97" t="e">
        <f ca="true">+IF(AND(ISNUMBER(OFFSET('Water Data'!$H$4,0,10*ROW('Water Data'!H164))),'Data Summary'!CE170="Yes"),100-OFFSET('Water Data'!$H$4,0,10*ROW('Water Data'!H164)),NA())</f>
        <v>#N/A</v>
      </c>
      <c r="Q170" s="97" t="e">
        <f ca="true">+IF(AND(ISNUMBER(OFFSET('Water Data'!$H$6,0,10*ROW('Water Data'!H164))),'Data Summary'!CF170="Yes"),OFFSET('Water Data'!$H$6,0,10*ROW('Water Data'!H164)),NA())</f>
        <v>#N/A</v>
      </c>
      <c r="R170" s="97" t="e">
        <f ca="true">+IF(AND(ISNUMBER(OFFSET('Water Data'!$H$9,0,10*ROW('Water Data'!H164))),'Data Summary'!CG170="Yes"),OFFSET('Water Data'!$H$9,0,10*ROW('Water Data'!H164)),NA())</f>
        <v>#N/A</v>
      </c>
      <c r="S170" s="97" t="e">
        <f ca="true">+IF(AND(ISNUMBER(OFFSET('Water Data'!$I$4,0,10*ROW('Water Data'!I164))),'Data Summary'!CH170="Yes"),100-OFFSET('Water Data'!$I$4,0,10*ROW('Water Data'!I164)),NA())</f>
        <v>#N/A</v>
      </c>
      <c r="T170" s="97" t="e">
        <f ca="true">+IF(AND(ISNUMBER(OFFSET('Water Data'!$I$6,0,10*ROW('Water Data'!I164))),'Data Summary'!CI170="Yes"),OFFSET('Water Data'!$I$6,0,10*ROW('Water Data'!I164)),NA())</f>
        <v>#N/A</v>
      </c>
      <c r="U170" s="97" t="e">
        <f ca="true">+IF(AND(ISNUMBER(OFFSET('Water Data'!$I$9,0,10*ROW('Water Data'!I164))),'Data Summary'!CJ170="Yes"),OFFSET('Water Data'!$I$9,0,10*ROW('Water Data'!I164)),NA())</f>
        <v>#N/A</v>
      </c>
      <c r="V170" s="98" t="e">
        <f ca="true">+IF(AND(ISNUMBER(OFFSET('Sanitation Data'!$D$4,0,10*ROW('Sanitation Data'!D164))),'Data Summary'!CK170="Yes"),100-OFFSET('Sanitation Data'!$D$4,0,10*ROW('Sanitation Data'!D164)),NA())</f>
        <v>#N/A</v>
      </c>
      <c r="W170" s="98" t="e">
        <f ca="true">+IF(AND(ISNUMBER(OFFSET('Sanitation Data'!$D$6,0,10*ROW('Sanitation Data'!D164))),'Data Summary'!CL170="Yes"),OFFSET('Sanitation Data'!$D$6,0,10*ROW('Sanitation Data'!D164)),NA())</f>
        <v>#N/A</v>
      </c>
      <c r="X170" s="98" t="e">
        <f ca="true">+IF(AND(ISNUMBER(OFFSET('Sanitation Data'!$D$10,0,10*ROW('Sanitation Data'!D164))),'Data Summary'!CM170="Yes"),OFFSET('Sanitation Data'!$D$10,0,10*ROW('Sanitation Data'!D164)),NA())</f>
        <v>#N/A</v>
      </c>
      <c r="Y170" s="98" t="e">
        <f ca="true">+IF(AND(ISNUMBER(OFFSET('Sanitation Data'!$D$11,0,10*ROW('Sanitation Data'!D164))),'Data Summary'!CN170="Yes"),OFFSET('Sanitation Data'!$D$11,0,10*ROW('Sanitation Data'!D164)),NA())</f>
        <v>#N/A</v>
      </c>
      <c r="Z170" s="98" t="e">
        <f ca="true">+IF(AND(ISNUMBER(OFFSET('Sanitation Data'!$D$12,0,10*ROW('Sanitation Data'!D164))),'Data Summary'!CO170="Yes"),OFFSET('Sanitation Data'!$D$12,0,10*ROW('Sanitation Data'!D164)),NA())</f>
        <v>#N/A</v>
      </c>
      <c r="AA170" s="98" t="e">
        <f ca="true">+IF(AND(ISNUMBER(OFFSET('Sanitation Data'!$E$4,0,10*ROW('Sanitation Data'!E164))),'Data Summary'!CP170="Yes"),100-OFFSET('Sanitation Data'!$E$4,0,10*ROW('Sanitation Data'!E164)),NA())</f>
        <v>#N/A</v>
      </c>
      <c r="AB170" s="98" t="e">
        <f ca="true">+IF(AND(ISNUMBER(OFFSET('Sanitation Data'!$E$6,0,10*ROW('Sanitation Data'!E164))),'Data Summary'!CQ170="Yes"),OFFSET('Sanitation Data'!$E$6,0,10*ROW('Sanitation Data'!E164)),NA())</f>
        <v>#N/A</v>
      </c>
      <c r="AC170" s="98" t="e">
        <f ca="true">+IF(AND(ISNUMBER(OFFSET('Sanitation Data'!$E$10,0,10*ROW('Sanitation Data'!E164))),'Data Summary'!CR170="Yes"),OFFSET('Sanitation Data'!$E$10,0,10*ROW('Sanitation Data'!E164)),NA())</f>
        <v>#N/A</v>
      </c>
      <c r="AD170" s="98" t="e">
        <f ca="true">+IF(AND(ISNUMBER(OFFSET('Sanitation Data'!$E$11,0,10*ROW('Sanitation Data'!E164))),'Data Summary'!CS170="Yes"),OFFSET('Sanitation Data'!$E$11,0,10*ROW('Sanitation Data'!E164)),NA())</f>
        <v>#N/A</v>
      </c>
      <c r="AE170" s="98" t="e">
        <f ca="true">+IF(AND(ISNUMBER(OFFSET('Sanitation Data'!$E$12,0,10*ROW('Sanitation Data'!E164))),'Data Summary'!CT170="Yes"),OFFSET('Sanitation Data'!$E$12,0,10*ROW('Sanitation Data'!E164)),NA())</f>
        <v>#N/A</v>
      </c>
      <c r="AF170" s="98" t="e">
        <f ca="true">+IF(AND(ISNUMBER(OFFSET('Sanitation Data'!$F$4,0,10*ROW('Sanitation Data'!F164))),'Data Summary'!CU170="Yes"),100-OFFSET('Sanitation Data'!$F$4,0,10*ROW('Sanitation Data'!F164)),NA())</f>
        <v>#N/A</v>
      </c>
      <c r="AG170" s="98" t="e">
        <f ca="true">+IF(AND(ISNUMBER(OFFSET('Sanitation Data'!$F$6,0,10*ROW('Sanitation Data'!F164))),'Data Summary'!CV170="Yes"),OFFSET('Sanitation Data'!$F$6,0,10*ROW('Sanitation Data'!F164)),NA())</f>
        <v>#N/A</v>
      </c>
      <c r="AH170" s="98" t="e">
        <f ca="true">+IF(AND(ISNUMBER(OFFSET('Sanitation Data'!$F$10,0,10*ROW('Sanitation Data'!F164))),'Data Summary'!CW170="Yes"),OFFSET('Sanitation Data'!$F$10,0,10*ROW('Sanitation Data'!F164)),NA())</f>
        <v>#N/A</v>
      </c>
      <c r="AI170" s="98" t="e">
        <f ca="true">+IF(AND(ISNUMBER(OFFSET('Sanitation Data'!$F$11,0,10*ROW('Sanitation Data'!F164))),'Data Summary'!CX170="Yes"),OFFSET('Sanitation Data'!$F$11,0,10*ROW('Sanitation Data'!F164)),NA())</f>
        <v>#N/A</v>
      </c>
      <c r="AJ170" s="98" t="e">
        <f ca="true">+IF(AND(ISNUMBER(OFFSET('Sanitation Data'!$F$12,0,10*ROW('Sanitation Data'!F164))),'Data Summary'!CY170="Yes"),OFFSET('Sanitation Data'!$F$12,0,10*ROW('Sanitation Data'!F164)),NA())</f>
        <v>#N/A</v>
      </c>
      <c r="AK170" s="98" t="e">
        <f ca="true">+IF(AND(ISNUMBER(OFFSET('Sanitation Data'!$G$4,0,10*ROW('Sanitation Data'!G164))),'Data Summary'!CZ170="Yes"),100-OFFSET('Sanitation Data'!$G$4,0,10*ROW('Sanitation Data'!G164)),NA())</f>
        <v>#N/A</v>
      </c>
      <c r="AL170" s="98" t="e">
        <f ca="true">+IF(AND(ISNUMBER(OFFSET('Sanitation Data'!$G$6,0,10*ROW('Sanitation Data'!G164))),'Data Summary'!DA170="Yes"),OFFSET('Sanitation Data'!$G$6,0,10*ROW('Sanitation Data'!G164)),NA())</f>
        <v>#N/A</v>
      </c>
      <c r="AM170" s="98" t="e">
        <f ca="true">+IF(AND(ISNUMBER(OFFSET('Sanitation Data'!$G$10,0,10*ROW('Sanitation Data'!G164))),'Data Summary'!DB170="Yes"),OFFSET('Sanitation Data'!$G$10,0,10*ROW('Sanitation Data'!G164)),NA())</f>
        <v>#N/A</v>
      </c>
      <c r="AN170" s="98" t="e">
        <f ca="true">+IF(AND(ISNUMBER(OFFSET('Sanitation Data'!$G$11,0,10*ROW('Sanitation Data'!G164))),'Data Summary'!DC170="Yes"),OFFSET('Sanitation Data'!$G$11,0,10*ROW('Sanitation Data'!G164)),NA())</f>
        <v>#N/A</v>
      </c>
      <c r="AO170" s="98" t="e">
        <f ca="true">+IF(AND(ISNUMBER(OFFSET('Sanitation Data'!$G$12,0,10*ROW('Sanitation Data'!G164))),'Data Summary'!DD170="Yes"),OFFSET('Sanitation Data'!$G$12,0,10*ROW('Sanitation Data'!G164)),NA())</f>
        <v>#N/A</v>
      </c>
      <c r="AP170" s="98" t="e">
        <f ca="true">+IF(AND(ISNUMBER(OFFSET('Sanitation Data'!$H$4,0,10*ROW('Sanitation Data'!H164))),'Data Summary'!DE170="Yes"),100-OFFSET('Sanitation Data'!$H$4,0,10*ROW('Sanitation Data'!H164)),NA())</f>
        <v>#N/A</v>
      </c>
      <c r="AQ170" s="98" t="e">
        <f ca="true">+IF(AND(ISNUMBER(OFFSET('Sanitation Data'!$H$6,0,10*ROW('Sanitation Data'!H164))),'Data Summary'!DF170="Yes"),OFFSET('Sanitation Data'!$H$6,0,10*ROW('Sanitation Data'!H164)),NA())</f>
        <v>#N/A</v>
      </c>
      <c r="AR170" s="98" t="e">
        <f ca="true">+IF(AND(ISNUMBER(OFFSET('Sanitation Data'!$H$10,0,10*ROW('Sanitation Data'!H164))),'Data Summary'!DG170="Yes"),OFFSET('Sanitation Data'!$H$10,0,10*ROW('Sanitation Data'!H164)),NA())</f>
        <v>#N/A</v>
      </c>
      <c r="AS170" s="98" t="e">
        <f ca="true">+IF(AND(ISNUMBER(OFFSET('Sanitation Data'!$H$11,0,10*ROW('Sanitation Data'!H164))),'Data Summary'!DH170="Yes"),OFFSET('Sanitation Data'!$H$11,0,10*ROW('Sanitation Data'!H164)),NA())</f>
        <v>#N/A</v>
      </c>
      <c r="AT170" s="98" t="e">
        <f ca="true">+IF(AND(ISNUMBER(OFFSET('Sanitation Data'!$H$12,0,10*ROW('Sanitation Data'!H164))),'Data Summary'!DI170="Yes"),OFFSET('Sanitation Data'!$H$12,0,10*ROW('Sanitation Data'!H164)),NA())</f>
        <v>#N/A</v>
      </c>
      <c r="AU170" s="98" t="e">
        <f ca="true">+IF(AND(ISNUMBER(OFFSET('Sanitation Data'!$I$4,0,10*ROW('Sanitation Data'!I164))),'Data Summary'!DJ170="Yes"),100-OFFSET('Sanitation Data'!$I$4,0,10*ROW('Sanitation Data'!I164)),NA())</f>
        <v>#N/A</v>
      </c>
      <c r="AV170" s="98" t="e">
        <f ca="true">+IF(AND(ISNUMBER(OFFSET('Sanitation Data'!$I$6,0,10*ROW('Sanitation Data'!I164))),'Data Summary'!DK170="Yes"),OFFSET('Sanitation Data'!$I$6,0,10*ROW('Sanitation Data'!I164)),NA())</f>
        <v>#N/A</v>
      </c>
      <c r="AW170" s="98" t="e">
        <f ca="true">+IF(AND(ISNUMBER(OFFSET('Sanitation Data'!$I$10,0,10*ROW('Sanitation Data'!I164))),'Data Summary'!DL170="Yes"),OFFSET('Sanitation Data'!$I$10,0,10*ROW('Sanitation Data'!I164)),NA())</f>
        <v>#N/A</v>
      </c>
      <c r="AX170" s="98" t="e">
        <f ca="true">+IF(AND(ISNUMBER(OFFSET('Sanitation Data'!$I$11,0,10*ROW('Sanitation Data'!I164))),'Data Summary'!DM170="Yes"),OFFSET('Sanitation Data'!$I$11,0,10*ROW('Sanitation Data'!I164)),NA())</f>
        <v>#N/A</v>
      </c>
      <c r="AY170" s="98" t="e">
        <f ca="true">+IF(AND(ISNUMBER(OFFSET('Sanitation Data'!$I$12,0,10*ROW('Sanitation Data'!I164))),'Data Summary'!DN170="Yes"),OFFSET('Sanitation Data'!$I$12,0,10*ROW('Sanitation Data'!I164)),NA())</f>
        <v>#N/A</v>
      </c>
      <c r="AZ170" s="99" t="e">
        <f ca="true">+IF(AND(ISNUMBER(OFFSET('Hygiene Data'!$D$5,0,10*ROW('Hygiene Data'!D164))),'Data Summary'!DO170="Yes"),OFFSET('Hygiene Data'!$D$5,0,10*ROW('Hygiene Data'!D164)),NA())</f>
        <v>#N/A</v>
      </c>
      <c r="BA170" s="99" t="e">
        <f ca="true">+IF(AND(ISNUMBER(OFFSET('Hygiene Data'!$D$7,0,10*ROW('Hygiene Data'!D164))),'Data Summary'!DP170="Yes"),OFFSET('Hygiene Data'!$D$7,0,10*ROW('Hygiene Data'!D164)),NA())</f>
        <v>#N/A</v>
      </c>
      <c r="BB170" s="99" t="e">
        <f ca="true">+IF(AND(ISNUMBER(OFFSET('Hygiene Data'!$D$9,0,10*ROW('Hygiene Data'!D164))),'Data Summary'!DQ170="Yes"),OFFSET('Hygiene Data'!$D$9,0,10*ROW('Hygiene Data'!D164)),NA())</f>
        <v>#N/A</v>
      </c>
      <c r="BC170" s="99" t="e">
        <f ca="true">+IF(AND(ISNUMBER(OFFSET('Hygiene Data'!$E$5,0,10*ROW('Hygiene Data'!E164))),'Data Summary'!DR170="Yes"),OFFSET('Hygiene Data'!$E$5,0,10*ROW('Hygiene Data'!E164)),NA())</f>
        <v>#N/A</v>
      </c>
      <c r="BD170" s="99" t="e">
        <f ca="true">+IF(AND(ISNUMBER(OFFSET('Hygiene Data'!$E$7,0,10*ROW('Hygiene Data'!E164))),'Data Summary'!DS170="Yes"),OFFSET('Hygiene Data'!$E$7,0,10*ROW('Hygiene Data'!E164)),NA())</f>
        <v>#N/A</v>
      </c>
      <c r="BE170" s="99" t="e">
        <f ca="true">+IF(AND(ISNUMBER(OFFSET('Hygiene Data'!$E$9,0,10*ROW('Hygiene Data'!E164))),'Data Summary'!DT170="Yes"),OFFSET('Hygiene Data'!$E$9,0,10*ROW('Hygiene Data'!E164)),NA())</f>
        <v>#N/A</v>
      </c>
      <c r="BF170" s="99" t="e">
        <f ca="true">+IF(AND(ISNUMBER(OFFSET('Hygiene Data'!$F$5,0,10*ROW('Hygiene Data'!F164))),'Data Summary'!DU170="Yes"),OFFSET('Hygiene Data'!$F$5,0,10*ROW('Hygiene Data'!F164)),NA())</f>
        <v>#N/A</v>
      </c>
      <c r="BG170" s="99" t="e">
        <f ca="true">+IF(AND(ISNUMBER(OFFSET('Hygiene Data'!$F$7,0,10*ROW('Hygiene Data'!F164))),'Data Summary'!DV170="Yes"),OFFSET('Hygiene Data'!$F$7,0,10*ROW('Hygiene Data'!F164)),NA())</f>
        <v>#N/A</v>
      </c>
      <c r="BH170" s="99" t="e">
        <f ca="true">+IF(AND(ISNUMBER(OFFSET('Hygiene Data'!$F$9,0,10*ROW('Hygiene Data'!F164))),'Data Summary'!DW170="Yes"),OFFSET('Hygiene Data'!$F$9,0,10*ROW('Hygiene Data'!F164)),NA())</f>
        <v>#N/A</v>
      </c>
      <c r="BI170" s="99" t="e">
        <f ca="true">+IF(AND(ISNUMBER(OFFSET('Hygiene Data'!$G$5,0,10*ROW('Hygiene Data'!G164))),'Data Summary'!DX170="Yes"),OFFSET('Hygiene Data'!$G$5,0,10*ROW('Hygiene Data'!G164)),NA())</f>
        <v>#N/A</v>
      </c>
      <c r="BJ170" s="99" t="e">
        <f ca="true">+IF(AND(ISNUMBER(OFFSET('Hygiene Data'!$G$7,0,10*ROW('Hygiene Data'!G164))),'Data Summary'!DY170="Yes"),OFFSET('Hygiene Data'!$G$7,0,10*ROW('Hygiene Data'!G164)),NA())</f>
        <v>#N/A</v>
      </c>
      <c r="BK170" s="99" t="e">
        <f ca="true">+IF(AND(ISNUMBER(OFFSET('Hygiene Data'!$G$9,0,10*ROW('Hygiene Data'!G164))),'Data Summary'!DZ170="Yes"),OFFSET('Hygiene Data'!$G$9,0,10*ROW('Hygiene Data'!G164)),NA())</f>
        <v>#N/A</v>
      </c>
      <c r="BL170" s="99" t="e">
        <f ca="true">+IF(AND(ISNUMBER(OFFSET('Hygiene Data'!$H$5,0,10*ROW('Hygiene Data'!H164))),'Data Summary'!EA170="Yes"),OFFSET('Hygiene Data'!$H$5,0,10*ROW('Hygiene Data'!H164)),NA())</f>
        <v>#N/A</v>
      </c>
      <c r="BM170" s="99" t="e">
        <f ca="true">+IF(AND(ISNUMBER(OFFSET('Hygiene Data'!$H$7,0,10*ROW('Hygiene Data'!H164))),'Data Summary'!EB170="Yes"),OFFSET('Hygiene Data'!$H$7,0,10*ROW('Hygiene Data'!H164)),NA())</f>
        <v>#N/A</v>
      </c>
      <c r="BN170" s="99" t="e">
        <f ca="true">+IF(AND(ISNUMBER(OFFSET('Hygiene Data'!$H$9,0,10*ROW('Hygiene Data'!H164))),'Data Summary'!EC170="Yes"),OFFSET('Hygiene Data'!$H$9,0,10*ROW('Hygiene Data'!H164)),NA())</f>
        <v>#N/A</v>
      </c>
      <c r="BO170" s="99" t="e">
        <f ca="true">+IF(AND(ISNUMBER(OFFSET('Hygiene Data'!$I$5,0,10*ROW('Hygiene Data'!I164))),'Data Summary'!ED170="Yes"),OFFSET('Hygiene Data'!$I$5,0,10*ROW('Hygiene Data'!I164)),NA())</f>
        <v>#N/A</v>
      </c>
      <c r="BP170" s="99" t="e">
        <f ca="true">+IF(AND(ISNUMBER(OFFSET('Hygiene Data'!$I$7,0,10*ROW('Hygiene Data'!I164))),'Data Summary'!EE170="Yes"),OFFSET('Hygiene Data'!$I$7,0,10*ROW('Hygiene Data'!I164)),NA())</f>
        <v>#N/A</v>
      </c>
      <c r="BQ170" s="99" t="e">
        <f ca="true">+IF(AND(ISNUMBER(OFFSET('Hygiene Data'!$I$9,0,10*ROW('Hygiene Data'!I164))),'Data Summary'!EF170="Yes"),OFFSET('Hygiene Data'!$I$9,0,10*ROW('Hygiene Data'!I164)),NA())</f>
        <v>#N/A</v>
      </c>
    </row>
    <row xmlns:x14ac="http://schemas.microsoft.com/office/spreadsheetml/2009/9/ac" r="171" x14ac:dyDescent="0.2">
      <c r="A171" s="363" t="e">
        <f ca="true">+RIGHT('Data Summary'!A171,LEN('Data Summary'!A171)-9)</f>
        <v>#VALUE!</v>
      </c>
      <c r="B171" s="38" t="str">
        <f ca="true">+IF(ISTEXT('Data Summary'!B171),'Data Summary'!B171,"")</f>
        <v/>
      </c>
      <c r="C171" s="361" t="e">
        <f ca="true">+VALUE('Data Summary'!C171)</f>
        <v>#VALUE!</v>
      </c>
      <c r="D171" s="97" t="e">
        <f ca="true">+IF(AND(ISNUMBER(OFFSET('Water Data'!$D$4,0,10*ROW('Water Data'!D165))),'Data Summary'!BS171="Yes"),100-OFFSET('Water Data'!$D$4,0,10*ROW('Water Data'!D165)),NA())</f>
        <v>#N/A</v>
      </c>
      <c r="E171" s="97" t="e">
        <f ca="true">+IF(AND(ISNUMBER(OFFSET('Water Data'!$D$6,0,10*ROW('Water Data'!D165))),'Data Summary'!BT171="Yes"),OFFSET('Water Data'!$D$6,0,10*ROW('Water Data'!D165)),NA())</f>
        <v>#N/A</v>
      </c>
      <c r="F171" s="97" t="e">
        <f ca="true">+IF(AND(ISNUMBER(OFFSET('Water Data'!$D$9,0,10*ROW('Water Data'!D165))),'Data Summary'!BU171="Yes"),OFFSET('Water Data'!$D$9,0,10*ROW('Water Data'!D165)),NA())</f>
        <v>#N/A</v>
      </c>
      <c r="G171" s="97" t="e">
        <f ca="true">+IF(AND(ISNUMBER(OFFSET('Water Data'!$E$4,0,10*ROW('Water Data'!E165))),'Data Summary'!BV171="Yes"),100-OFFSET('Water Data'!$E$4,0,10*ROW('Water Data'!E165)),NA())</f>
        <v>#N/A</v>
      </c>
      <c r="H171" s="97" t="e">
        <f ca="true">+IF(AND(ISNUMBER(OFFSET('Water Data'!$E$6,0,10*ROW('Water Data'!E165))),'Data Summary'!BW171="Yes"),OFFSET('Water Data'!$E$6,0,10*ROW('Water Data'!E165)),NA())</f>
        <v>#N/A</v>
      </c>
      <c r="I171" s="97" t="e">
        <f ca="true">+IF(AND(ISNUMBER(OFFSET('Water Data'!$E$9,0,10*ROW('Water Data'!E165))),'Data Summary'!BX171="Yes"),OFFSET('Water Data'!$E$9,0,10*ROW('Water Data'!E165)),NA())</f>
        <v>#N/A</v>
      </c>
      <c r="J171" s="97" t="e">
        <f ca="true">+IF(AND(ISNUMBER(OFFSET('Water Data'!$F$4,0,10*ROW('Water Data'!F165))),'Data Summary'!BY171="Yes"),100-OFFSET('Water Data'!$F$4,0,10*ROW('Water Data'!F165)),NA())</f>
        <v>#N/A</v>
      </c>
      <c r="K171" s="97" t="e">
        <f ca="true">+IF(AND(ISNUMBER(OFFSET('Water Data'!$F$6,0,10*ROW('Water Data'!F165))),'Data Summary'!BZ171="Yes"),OFFSET('Water Data'!$F$6,0,10*ROW('Water Data'!F165)),NA())</f>
        <v>#N/A</v>
      </c>
      <c r="L171" s="97" t="e">
        <f ca="true">+IF(AND(ISNUMBER(OFFSET('Water Data'!$F$9,0,10*ROW('Water Data'!F165))),'Data Summary'!CA171="Yes"),OFFSET('Water Data'!$F$9,0,10*ROW('Water Data'!F165)),NA())</f>
        <v>#N/A</v>
      </c>
      <c r="M171" s="97" t="e">
        <f ca="true">+IF(AND(ISNUMBER(OFFSET('Water Data'!$G$4,0,10*ROW('Water Data'!G165))),'Data Summary'!CB171="Yes"),100-OFFSET('Water Data'!$G$4,0,10*ROW('Water Data'!G165)),NA())</f>
        <v>#N/A</v>
      </c>
      <c r="N171" s="97" t="e">
        <f ca="true">+IF(AND(ISNUMBER(OFFSET('Water Data'!$G$6,0,10*ROW('Water Data'!G165))),'Data Summary'!CC171="Yes"),OFFSET('Water Data'!$G$6,0,10*ROW('Water Data'!G165)),NA())</f>
        <v>#N/A</v>
      </c>
      <c r="O171" s="97" t="e">
        <f ca="true">+IF(AND(ISNUMBER(OFFSET('Water Data'!$G$9,0,10*ROW('Water Data'!G165))),'Data Summary'!CD171="Yes"),OFFSET('Water Data'!$G$9,0,10*ROW('Water Data'!G165)),NA())</f>
        <v>#N/A</v>
      </c>
      <c r="P171" s="97" t="e">
        <f ca="true">+IF(AND(ISNUMBER(OFFSET('Water Data'!$H$4,0,10*ROW('Water Data'!H165))),'Data Summary'!CE171="Yes"),100-OFFSET('Water Data'!$H$4,0,10*ROW('Water Data'!H165)),NA())</f>
        <v>#N/A</v>
      </c>
      <c r="Q171" s="97" t="e">
        <f ca="true">+IF(AND(ISNUMBER(OFFSET('Water Data'!$H$6,0,10*ROW('Water Data'!H165))),'Data Summary'!CF171="Yes"),OFFSET('Water Data'!$H$6,0,10*ROW('Water Data'!H165)),NA())</f>
        <v>#N/A</v>
      </c>
      <c r="R171" s="97" t="e">
        <f ca="true">+IF(AND(ISNUMBER(OFFSET('Water Data'!$H$9,0,10*ROW('Water Data'!H165))),'Data Summary'!CG171="Yes"),OFFSET('Water Data'!$H$9,0,10*ROW('Water Data'!H165)),NA())</f>
        <v>#N/A</v>
      </c>
      <c r="S171" s="97" t="e">
        <f ca="true">+IF(AND(ISNUMBER(OFFSET('Water Data'!$I$4,0,10*ROW('Water Data'!I165))),'Data Summary'!CH171="Yes"),100-OFFSET('Water Data'!$I$4,0,10*ROW('Water Data'!I165)),NA())</f>
        <v>#N/A</v>
      </c>
      <c r="T171" s="97" t="e">
        <f ca="true">+IF(AND(ISNUMBER(OFFSET('Water Data'!$I$6,0,10*ROW('Water Data'!I165))),'Data Summary'!CI171="Yes"),OFFSET('Water Data'!$I$6,0,10*ROW('Water Data'!I165)),NA())</f>
        <v>#N/A</v>
      </c>
      <c r="U171" s="97" t="e">
        <f ca="true">+IF(AND(ISNUMBER(OFFSET('Water Data'!$I$9,0,10*ROW('Water Data'!I165))),'Data Summary'!CJ171="Yes"),OFFSET('Water Data'!$I$9,0,10*ROW('Water Data'!I165)),NA())</f>
        <v>#N/A</v>
      </c>
      <c r="V171" s="98" t="e">
        <f ca="true">+IF(AND(ISNUMBER(OFFSET('Sanitation Data'!$D$4,0,10*ROW('Sanitation Data'!D165))),'Data Summary'!CK171="Yes"),100-OFFSET('Sanitation Data'!$D$4,0,10*ROW('Sanitation Data'!D165)),NA())</f>
        <v>#N/A</v>
      </c>
      <c r="W171" s="98" t="e">
        <f ca="true">+IF(AND(ISNUMBER(OFFSET('Sanitation Data'!$D$6,0,10*ROW('Sanitation Data'!D165))),'Data Summary'!CL171="Yes"),OFFSET('Sanitation Data'!$D$6,0,10*ROW('Sanitation Data'!D165)),NA())</f>
        <v>#N/A</v>
      </c>
      <c r="X171" s="98" t="e">
        <f ca="true">+IF(AND(ISNUMBER(OFFSET('Sanitation Data'!$D$10,0,10*ROW('Sanitation Data'!D165))),'Data Summary'!CM171="Yes"),OFFSET('Sanitation Data'!$D$10,0,10*ROW('Sanitation Data'!D165)),NA())</f>
        <v>#N/A</v>
      </c>
      <c r="Y171" s="98" t="e">
        <f ca="true">+IF(AND(ISNUMBER(OFFSET('Sanitation Data'!$D$11,0,10*ROW('Sanitation Data'!D165))),'Data Summary'!CN171="Yes"),OFFSET('Sanitation Data'!$D$11,0,10*ROW('Sanitation Data'!D165)),NA())</f>
        <v>#N/A</v>
      </c>
      <c r="Z171" s="98" t="e">
        <f ca="true">+IF(AND(ISNUMBER(OFFSET('Sanitation Data'!$D$12,0,10*ROW('Sanitation Data'!D165))),'Data Summary'!CO171="Yes"),OFFSET('Sanitation Data'!$D$12,0,10*ROW('Sanitation Data'!D165)),NA())</f>
        <v>#N/A</v>
      </c>
      <c r="AA171" s="98" t="e">
        <f ca="true">+IF(AND(ISNUMBER(OFFSET('Sanitation Data'!$E$4,0,10*ROW('Sanitation Data'!E165))),'Data Summary'!CP171="Yes"),100-OFFSET('Sanitation Data'!$E$4,0,10*ROW('Sanitation Data'!E165)),NA())</f>
        <v>#N/A</v>
      </c>
      <c r="AB171" s="98" t="e">
        <f ca="true">+IF(AND(ISNUMBER(OFFSET('Sanitation Data'!$E$6,0,10*ROW('Sanitation Data'!E165))),'Data Summary'!CQ171="Yes"),OFFSET('Sanitation Data'!$E$6,0,10*ROW('Sanitation Data'!E165)),NA())</f>
        <v>#N/A</v>
      </c>
      <c r="AC171" s="98" t="e">
        <f ca="true">+IF(AND(ISNUMBER(OFFSET('Sanitation Data'!$E$10,0,10*ROW('Sanitation Data'!E165))),'Data Summary'!CR171="Yes"),OFFSET('Sanitation Data'!$E$10,0,10*ROW('Sanitation Data'!E165)),NA())</f>
        <v>#N/A</v>
      </c>
      <c r="AD171" s="98" t="e">
        <f ca="true">+IF(AND(ISNUMBER(OFFSET('Sanitation Data'!$E$11,0,10*ROW('Sanitation Data'!E165))),'Data Summary'!CS171="Yes"),OFFSET('Sanitation Data'!$E$11,0,10*ROW('Sanitation Data'!E165)),NA())</f>
        <v>#N/A</v>
      </c>
      <c r="AE171" s="98" t="e">
        <f ca="true">+IF(AND(ISNUMBER(OFFSET('Sanitation Data'!$E$12,0,10*ROW('Sanitation Data'!E165))),'Data Summary'!CT171="Yes"),OFFSET('Sanitation Data'!$E$12,0,10*ROW('Sanitation Data'!E165)),NA())</f>
        <v>#N/A</v>
      </c>
      <c r="AF171" s="98" t="e">
        <f ca="true">+IF(AND(ISNUMBER(OFFSET('Sanitation Data'!$F$4,0,10*ROW('Sanitation Data'!F165))),'Data Summary'!CU171="Yes"),100-OFFSET('Sanitation Data'!$F$4,0,10*ROW('Sanitation Data'!F165)),NA())</f>
        <v>#N/A</v>
      </c>
      <c r="AG171" s="98" t="e">
        <f ca="true">+IF(AND(ISNUMBER(OFFSET('Sanitation Data'!$F$6,0,10*ROW('Sanitation Data'!F165))),'Data Summary'!CV171="Yes"),OFFSET('Sanitation Data'!$F$6,0,10*ROW('Sanitation Data'!F165)),NA())</f>
        <v>#N/A</v>
      </c>
      <c r="AH171" s="98" t="e">
        <f ca="true">+IF(AND(ISNUMBER(OFFSET('Sanitation Data'!$F$10,0,10*ROW('Sanitation Data'!F165))),'Data Summary'!CW171="Yes"),OFFSET('Sanitation Data'!$F$10,0,10*ROW('Sanitation Data'!F165)),NA())</f>
        <v>#N/A</v>
      </c>
      <c r="AI171" s="98" t="e">
        <f ca="true">+IF(AND(ISNUMBER(OFFSET('Sanitation Data'!$F$11,0,10*ROW('Sanitation Data'!F165))),'Data Summary'!CX171="Yes"),OFFSET('Sanitation Data'!$F$11,0,10*ROW('Sanitation Data'!F165)),NA())</f>
        <v>#N/A</v>
      </c>
      <c r="AJ171" s="98" t="e">
        <f ca="true">+IF(AND(ISNUMBER(OFFSET('Sanitation Data'!$F$12,0,10*ROW('Sanitation Data'!F165))),'Data Summary'!CY171="Yes"),OFFSET('Sanitation Data'!$F$12,0,10*ROW('Sanitation Data'!F165)),NA())</f>
        <v>#N/A</v>
      </c>
      <c r="AK171" s="98" t="e">
        <f ca="true">+IF(AND(ISNUMBER(OFFSET('Sanitation Data'!$G$4,0,10*ROW('Sanitation Data'!G165))),'Data Summary'!CZ171="Yes"),100-OFFSET('Sanitation Data'!$G$4,0,10*ROW('Sanitation Data'!G165)),NA())</f>
        <v>#N/A</v>
      </c>
      <c r="AL171" s="98" t="e">
        <f ca="true">+IF(AND(ISNUMBER(OFFSET('Sanitation Data'!$G$6,0,10*ROW('Sanitation Data'!G165))),'Data Summary'!DA171="Yes"),OFFSET('Sanitation Data'!$G$6,0,10*ROW('Sanitation Data'!G165)),NA())</f>
        <v>#N/A</v>
      </c>
      <c r="AM171" s="98" t="e">
        <f ca="true">+IF(AND(ISNUMBER(OFFSET('Sanitation Data'!$G$10,0,10*ROW('Sanitation Data'!G165))),'Data Summary'!DB171="Yes"),OFFSET('Sanitation Data'!$G$10,0,10*ROW('Sanitation Data'!G165)),NA())</f>
        <v>#N/A</v>
      </c>
      <c r="AN171" s="98" t="e">
        <f ca="true">+IF(AND(ISNUMBER(OFFSET('Sanitation Data'!$G$11,0,10*ROW('Sanitation Data'!G165))),'Data Summary'!DC171="Yes"),OFFSET('Sanitation Data'!$G$11,0,10*ROW('Sanitation Data'!G165)),NA())</f>
        <v>#N/A</v>
      </c>
      <c r="AO171" s="98" t="e">
        <f ca="true">+IF(AND(ISNUMBER(OFFSET('Sanitation Data'!$G$12,0,10*ROW('Sanitation Data'!G165))),'Data Summary'!DD171="Yes"),OFFSET('Sanitation Data'!$G$12,0,10*ROW('Sanitation Data'!G165)),NA())</f>
        <v>#N/A</v>
      </c>
      <c r="AP171" s="98" t="e">
        <f ca="true">+IF(AND(ISNUMBER(OFFSET('Sanitation Data'!$H$4,0,10*ROW('Sanitation Data'!H165))),'Data Summary'!DE171="Yes"),100-OFFSET('Sanitation Data'!$H$4,0,10*ROW('Sanitation Data'!H165)),NA())</f>
        <v>#N/A</v>
      </c>
      <c r="AQ171" s="98" t="e">
        <f ca="true">+IF(AND(ISNUMBER(OFFSET('Sanitation Data'!$H$6,0,10*ROW('Sanitation Data'!H165))),'Data Summary'!DF171="Yes"),OFFSET('Sanitation Data'!$H$6,0,10*ROW('Sanitation Data'!H165)),NA())</f>
        <v>#N/A</v>
      </c>
      <c r="AR171" s="98" t="e">
        <f ca="true">+IF(AND(ISNUMBER(OFFSET('Sanitation Data'!$H$10,0,10*ROW('Sanitation Data'!H165))),'Data Summary'!DG171="Yes"),OFFSET('Sanitation Data'!$H$10,0,10*ROW('Sanitation Data'!H165)),NA())</f>
        <v>#N/A</v>
      </c>
      <c r="AS171" s="98" t="e">
        <f ca="true">+IF(AND(ISNUMBER(OFFSET('Sanitation Data'!$H$11,0,10*ROW('Sanitation Data'!H165))),'Data Summary'!DH171="Yes"),OFFSET('Sanitation Data'!$H$11,0,10*ROW('Sanitation Data'!H165)),NA())</f>
        <v>#N/A</v>
      </c>
      <c r="AT171" s="98" t="e">
        <f ca="true">+IF(AND(ISNUMBER(OFFSET('Sanitation Data'!$H$12,0,10*ROW('Sanitation Data'!H165))),'Data Summary'!DI171="Yes"),OFFSET('Sanitation Data'!$H$12,0,10*ROW('Sanitation Data'!H165)),NA())</f>
        <v>#N/A</v>
      </c>
      <c r="AU171" s="98" t="e">
        <f ca="true">+IF(AND(ISNUMBER(OFFSET('Sanitation Data'!$I$4,0,10*ROW('Sanitation Data'!I165))),'Data Summary'!DJ171="Yes"),100-OFFSET('Sanitation Data'!$I$4,0,10*ROW('Sanitation Data'!I165)),NA())</f>
        <v>#N/A</v>
      </c>
      <c r="AV171" s="98" t="e">
        <f ca="true">+IF(AND(ISNUMBER(OFFSET('Sanitation Data'!$I$6,0,10*ROW('Sanitation Data'!I165))),'Data Summary'!DK171="Yes"),OFFSET('Sanitation Data'!$I$6,0,10*ROW('Sanitation Data'!I165)),NA())</f>
        <v>#N/A</v>
      </c>
      <c r="AW171" s="98" t="e">
        <f ca="true">+IF(AND(ISNUMBER(OFFSET('Sanitation Data'!$I$10,0,10*ROW('Sanitation Data'!I165))),'Data Summary'!DL171="Yes"),OFFSET('Sanitation Data'!$I$10,0,10*ROW('Sanitation Data'!I165)),NA())</f>
        <v>#N/A</v>
      </c>
      <c r="AX171" s="98" t="e">
        <f ca="true">+IF(AND(ISNUMBER(OFFSET('Sanitation Data'!$I$11,0,10*ROW('Sanitation Data'!I165))),'Data Summary'!DM171="Yes"),OFFSET('Sanitation Data'!$I$11,0,10*ROW('Sanitation Data'!I165)),NA())</f>
        <v>#N/A</v>
      </c>
      <c r="AY171" s="98" t="e">
        <f ca="true">+IF(AND(ISNUMBER(OFFSET('Sanitation Data'!$I$12,0,10*ROW('Sanitation Data'!I165))),'Data Summary'!DN171="Yes"),OFFSET('Sanitation Data'!$I$12,0,10*ROW('Sanitation Data'!I165)),NA())</f>
        <v>#N/A</v>
      </c>
      <c r="AZ171" s="99" t="e">
        <f ca="true">+IF(AND(ISNUMBER(OFFSET('Hygiene Data'!$D$5,0,10*ROW('Hygiene Data'!D165))),'Data Summary'!DO171="Yes"),OFFSET('Hygiene Data'!$D$5,0,10*ROW('Hygiene Data'!D165)),NA())</f>
        <v>#N/A</v>
      </c>
      <c r="BA171" s="99" t="e">
        <f ca="true">+IF(AND(ISNUMBER(OFFSET('Hygiene Data'!$D$7,0,10*ROW('Hygiene Data'!D165))),'Data Summary'!DP171="Yes"),OFFSET('Hygiene Data'!$D$7,0,10*ROW('Hygiene Data'!D165)),NA())</f>
        <v>#N/A</v>
      </c>
      <c r="BB171" s="99" t="e">
        <f ca="true">+IF(AND(ISNUMBER(OFFSET('Hygiene Data'!$D$9,0,10*ROW('Hygiene Data'!D165))),'Data Summary'!DQ171="Yes"),OFFSET('Hygiene Data'!$D$9,0,10*ROW('Hygiene Data'!D165)),NA())</f>
        <v>#N/A</v>
      </c>
      <c r="BC171" s="99" t="e">
        <f ca="true">+IF(AND(ISNUMBER(OFFSET('Hygiene Data'!$E$5,0,10*ROW('Hygiene Data'!E165))),'Data Summary'!DR171="Yes"),OFFSET('Hygiene Data'!$E$5,0,10*ROW('Hygiene Data'!E165)),NA())</f>
        <v>#N/A</v>
      </c>
      <c r="BD171" s="99" t="e">
        <f ca="true">+IF(AND(ISNUMBER(OFFSET('Hygiene Data'!$E$7,0,10*ROW('Hygiene Data'!E165))),'Data Summary'!DS171="Yes"),OFFSET('Hygiene Data'!$E$7,0,10*ROW('Hygiene Data'!E165)),NA())</f>
        <v>#N/A</v>
      </c>
      <c r="BE171" s="99" t="e">
        <f ca="true">+IF(AND(ISNUMBER(OFFSET('Hygiene Data'!$E$9,0,10*ROW('Hygiene Data'!E165))),'Data Summary'!DT171="Yes"),OFFSET('Hygiene Data'!$E$9,0,10*ROW('Hygiene Data'!E165)),NA())</f>
        <v>#N/A</v>
      </c>
      <c r="BF171" s="99" t="e">
        <f ca="true">+IF(AND(ISNUMBER(OFFSET('Hygiene Data'!$F$5,0,10*ROW('Hygiene Data'!F165))),'Data Summary'!DU171="Yes"),OFFSET('Hygiene Data'!$F$5,0,10*ROW('Hygiene Data'!F165)),NA())</f>
        <v>#N/A</v>
      </c>
      <c r="BG171" s="99" t="e">
        <f ca="true">+IF(AND(ISNUMBER(OFFSET('Hygiene Data'!$F$7,0,10*ROW('Hygiene Data'!F165))),'Data Summary'!DV171="Yes"),OFFSET('Hygiene Data'!$F$7,0,10*ROW('Hygiene Data'!F165)),NA())</f>
        <v>#N/A</v>
      </c>
      <c r="BH171" s="99" t="e">
        <f ca="true">+IF(AND(ISNUMBER(OFFSET('Hygiene Data'!$F$9,0,10*ROW('Hygiene Data'!F165))),'Data Summary'!DW171="Yes"),OFFSET('Hygiene Data'!$F$9,0,10*ROW('Hygiene Data'!F165)),NA())</f>
        <v>#N/A</v>
      </c>
      <c r="BI171" s="99" t="e">
        <f ca="true">+IF(AND(ISNUMBER(OFFSET('Hygiene Data'!$G$5,0,10*ROW('Hygiene Data'!G165))),'Data Summary'!DX171="Yes"),OFFSET('Hygiene Data'!$G$5,0,10*ROW('Hygiene Data'!G165)),NA())</f>
        <v>#N/A</v>
      </c>
      <c r="BJ171" s="99" t="e">
        <f ca="true">+IF(AND(ISNUMBER(OFFSET('Hygiene Data'!$G$7,0,10*ROW('Hygiene Data'!G165))),'Data Summary'!DY171="Yes"),OFFSET('Hygiene Data'!$G$7,0,10*ROW('Hygiene Data'!G165)),NA())</f>
        <v>#N/A</v>
      </c>
      <c r="BK171" s="99" t="e">
        <f ca="true">+IF(AND(ISNUMBER(OFFSET('Hygiene Data'!$G$9,0,10*ROW('Hygiene Data'!G165))),'Data Summary'!DZ171="Yes"),OFFSET('Hygiene Data'!$G$9,0,10*ROW('Hygiene Data'!G165)),NA())</f>
        <v>#N/A</v>
      </c>
      <c r="BL171" s="99" t="e">
        <f ca="true">+IF(AND(ISNUMBER(OFFSET('Hygiene Data'!$H$5,0,10*ROW('Hygiene Data'!H165))),'Data Summary'!EA171="Yes"),OFFSET('Hygiene Data'!$H$5,0,10*ROW('Hygiene Data'!H165)),NA())</f>
        <v>#N/A</v>
      </c>
      <c r="BM171" s="99" t="e">
        <f ca="true">+IF(AND(ISNUMBER(OFFSET('Hygiene Data'!$H$7,0,10*ROW('Hygiene Data'!H165))),'Data Summary'!EB171="Yes"),OFFSET('Hygiene Data'!$H$7,0,10*ROW('Hygiene Data'!H165)),NA())</f>
        <v>#N/A</v>
      </c>
      <c r="BN171" s="99" t="e">
        <f ca="true">+IF(AND(ISNUMBER(OFFSET('Hygiene Data'!$H$9,0,10*ROW('Hygiene Data'!H165))),'Data Summary'!EC171="Yes"),OFFSET('Hygiene Data'!$H$9,0,10*ROW('Hygiene Data'!H165)),NA())</f>
        <v>#N/A</v>
      </c>
      <c r="BO171" s="99" t="e">
        <f ca="true">+IF(AND(ISNUMBER(OFFSET('Hygiene Data'!$I$5,0,10*ROW('Hygiene Data'!I165))),'Data Summary'!ED171="Yes"),OFFSET('Hygiene Data'!$I$5,0,10*ROW('Hygiene Data'!I165)),NA())</f>
        <v>#N/A</v>
      </c>
      <c r="BP171" s="99" t="e">
        <f ca="true">+IF(AND(ISNUMBER(OFFSET('Hygiene Data'!$I$7,0,10*ROW('Hygiene Data'!I165))),'Data Summary'!EE171="Yes"),OFFSET('Hygiene Data'!$I$7,0,10*ROW('Hygiene Data'!I165)),NA())</f>
        <v>#N/A</v>
      </c>
      <c r="BQ171" s="99" t="e">
        <f ca="true">+IF(AND(ISNUMBER(OFFSET('Hygiene Data'!$I$9,0,10*ROW('Hygiene Data'!I165))),'Data Summary'!EF171="Yes"),OFFSET('Hygiene Data'!$I$9,0,10*ROW('Hygiene Data'!I165)),NA())</f>
        <v>#N/A</v>
      </c>
    </row>
    <row xmlns:x14ac="http://schemas.microsoft.com/office/spreadsheetml/2009/9/ac" r="172" x14ac:dyDescent="0.2">
      <c r="A172" s="363" t="e">
        <f ca="true">+RIGHT('Data Summary'!A172,LEN('Data Summary'!A172)-9)</f>
        <v>#VALUE!</v>
      </c>
      <c r="B172" s="38" t="str">
        <f ca="true">+IF(ISTEXT('Data Summary'!B172),'Data Summary'!B172,"")</f>
        <v/>
      </c>
      <c r="C172" s="361" t="e">
        <f ca="true">+VALUE('Data Summary'!C172)</f>
        <v>#VALUE!</v>
      </c>
      <c r="D172" s="97" t="e">
        <f ca="true">+IF(AND(ISNUMBER(OFFSET('Water Data'!$D$4,0,10*ROW('Water Data'!D166))),'Data Summary'!BS172="Yes"),100-OFFSET('Water Data'!$D$4,0,10*ROW('Water Data'!D166)),NA())</f>
        <v>#N/A</v>
      </c>
      <c r="E172" s="97" t="e">
        <f ca="true">+IF(AND(ISNUMBER(OFFSET('Water Data'!$D$6,0,10*ROW('Water Data'!D166))),'Data Summary'!BT172="Yes"),OFFSET('Water Data'!$D$6,0,10*ROW('Water Data'!D166)),NA())</f>
        <v>#N/A</v>
      </c>
      <c r="F172" s="97" t="e">
        <f ca="true">+IF(AND(ISNUMBER(OFFSET('Water Data'!$D$9,0,10*ROW('Water Data'!D166))),'Data Summary'!BU172="Yes"),OFFSET('Water Data'!$D$9,0,10*ROW('Water Data'!D166)),NA())</f>
        <v>#N/A</v>
      </c>
      <c r="G172" s="97" t="e">
        <f ca="true">+IF(AND(ISNUMBER(OFFSET('Water Data'!$E$4,0,10*ROW('Water Data'!E166))),'Data Summary'!BV172="Yes"),100-OFFSET('Water Data'!$E$4,0,10*ROW('Water Data'!E166)),NA())</f>
        <v>#N/A</v>
      </c>
      <c r="H172" s="97" t="e">
        <f ca="true">+IF(AND(ISNUMBER(OFFSET('Water Data'!$E$6,0,10*ROW('Water Data'!E166))),'Data Summary'!BW172="Yes"),OFFSET('Water Data'!$E$6,0,10*ROW('Water Data'!E166)),NA())</f>
        <v>#N/A</v>
      </c>
      <c r="I172" s="97" t="e">
        <f ca="true">+IF(AND(ISNUMBER(OFFSET('Water Data'!$E$9,0,10*ROW('Water Data'!E166))),'Data Summary'!BX172="Yes"),OFFSET('Water Data'!$E$9,0,10*ROW('Water Data'!E166)),NA())</f>
        <v>#N/A</v>
      </c>
      <c r="J172" s="97" t="e">
        <f ca="true">+IF(AND(ISNUMBER(OFFSET('Water Data'!$F$4,0,10*ROW('Water Data'!F166))),'Data Summary'!BY172="Yes"),100-OFFSET('Water Data'!$F$4,0,10*ROW('Water Data'!F166)),NA())</f>
        <v>#N/A</v>
      </c>
      <c r="K172" s="97" t="e">
        <f ca="true">+IF(AND(ISNUMBER(OFFSET('Water Data'!$F$6,0,10*ROW('Water Data'!F166))),'Data Summary'!BZ172="Yes"),OFFSET('Water Data'!$F$6,0,10*ROW('Water Data'!F166)),NA())</f>
        <v>#N/A</v>
      </c>
      <c r="L172" s="97" t="e">
        <f ca="true">+IF(AND(ISNUMBER(OFFSET('Water Data'!$F$9,0,10*ROW('Water Data'!F166))),'Data Summary'!CA172="Yes"),OFFSET('Water Data'!$F$9,0,10*ROW('Water Data'!F166)),NA())</f>
        <v>#N/A</v>
      </c>
      <c r="M172" s="97" t="e">
        <f ca="true">+IF(AND(ISNUMBER(OFFSET('Water Data'!$G$4,0,10*ROW('Water Data'!G166))),'Data Summary'!CB172="Yes"),100-OFFSET('Water Data'!$G$4,0,10*ROW('Water Data'!G166)),NA())</f>
        <v>#N/A</v>
      </c>
      <c r="N172" s="97" t="e">
        <f ca="true">+IF(AND(ISNUMBER(OFFSET('Water Data'!$G$6,0,10*ROW('Water Data'!G166))),'Data Summary'!CC172="Yes"),OFFSET('Water Data'!$G$6,0,10*ROW('Water Data'!G166)),NA())</f>
        <v>#N/A</v>
      </c>
      <c r="O172" s="97" t="e">
        <f ca="true">+IF(AND(ISNUMBER(OFFSET('Water Data'!$G$9,0,10*ROW('Water Data'!G166))),'Data Summary'!CD172="Yes"),OFFSET('Water Data'!$G$9,0,10*ROW('Water Data'!G166)),NA())</f>
        <v>#N/A</v>
      </c>
      <c r="P172" s="97" t="e">
        <f ca="true">+IF(AND(ISNUMBER(OFFSET('Water Data'!$H$4,0,10*ROW('Water Data'!H166))),'Data Summary'!CE172="Yes"),100-OFFSET('Water Data'!$H$4,0,10*ROW('Water Data'!H166)),NA())</f>
        <v>#N/A</v>
      </c>
      <c r="Q172" s="97" t="e">
        <f ca="true">+IF(AND(ISNUMBER(OFFSET('Water Data'!$H$6,0,10*ROW('Water Data'!H166))),'Data Summary'!CF172="Yes"),OFFSET('Water Data'!$H$6,0,10*ROW('Water Data'!H166)),NA())</f>
        <v>#N/A</v>
      </c>
      <c r="R172" s="97" t="e">
        <f ca="true">+IF(AND(ISNUMBER(OFFSET('Water Data'!$H$9,0,10*ROW('Water Data'!H166))),'Data Summary'!CG172="Yes"),OFFSET('Water Data'!$H$9,0,10*ROW('Water Data'!H166)),NA())</f>
        <v>#N/A</v>
      </c>
      <c r="S172" s="97" t="e">
        <f ca="true">+IF(AND(ISNUMBER(OFFSET('Water Data'!$I$4,0,10*ROW('Water Data'!I166))),'Data Summary'!CH172="Yes"),100-OFFSET('Water Data'!$I$4,0,10*ROW('Water Data'!I166)),NA())</f>
        <v>#N/A</v>
      </c>
      <c r="T172" s="97" t="e">
        <f ca="true">+IF(AND(ISNUMBER(OFFSET('Water Data'!$I$6,0,10*ROW('Water Data'!I166))),'Data Summary'!CI172="Yes"),OFFSET('Water Data'!$I$6,0,10*ROW('Water Data'!I166)),NA())</f>
        <v>#N/A</v>
      </c>
      <c r="U172" s="97" t="e">
        <f ca="true">+IF(AND(ISNUMBER(OFFSET('Water Data'!$I$9,0,10*ROW('Water Data'!I166))),'Data Summary'!CJ172="Yes"),OFFSET('Water Data'!$I$9,0,10*ROW('Water Data'!I166)),NA())</f>
        <v>#N/A</v>
      </c>
      <c r="V172" s="98" t="e">
        <f ca="true">+IF(AND(ISNUMBER(OFFSET('Sanitation Data'!$D$4,0,10*ROW('Sanitation Data'!D166))),'Data Summary'!CK172="Yes"),100-OFFSET('Sanitation Data'!$D$4,0,10*ROW('Sanitation Data'!D166)),NA())</f>
        <v>#N/A</v>
      </c>
      <c r="W172" s="98" t="e">
        <f ca="true">+IF(AND(ISNUMBER(OFFSET('Sanitation Data'!$D$6,0,10*ROW('Sanitation Data'!D166))),'Data Summary'!CL172="Yes"),OFFSET('Sanitation Data'!$D$6,0,10*ROW('Sanitation Data'!D166)),NA())</f>
        <v>#N/A</v>
      </c>
      <c r="X172" s="98" t="e">
        <f ca="true">+IF(AND(ISNUMBER(OFFSET('Sanitation Data'!$D$10,0,10*ROW('Sanitation Data'!D166))),'Data Summary'!CM172="Yes"),OFFSET('Sanitation Data'!$D$10,0,10*ROW('Sanitation Data'!D166)),NA())</f>
        <v>#N/A</v>
      </c>
      <c r="Y172" s="98" t="e">
        <f ca="true">+IF(AND(ISNUMBER(OFFSET('Sanitation Data'!$D$11,0,10*ROW('Sanitation Data'!D166))),'Data Summary'!CN172="Yes"),OFFSET('Sanitation Data'!$D$11,0,10*ROW('Sanitation Data'!D166)),NA())</f>
        <v>#N/A</v>
      </c>
      <c r="Z172" s="98" t="e">
        <f ca="true">+IF(AND(ISNUMBER(OFFSET('Sanitation Data'!$D$12,0,10*ROW('Sanitation Data'!D166))),'Data Summary'!CO172="Yes"),OFFSET('Sanitation Data'!$D$12,0,10*ROW('Sanitation Data'!D166)),NA())</f>
        <v>#N/A</v>
      </c>
      <c r="AA172" s="98" t="e">
        <f ca="true">+IF(AND(ISNUMBER(OFFSET('Sanitation Data'!$E$4,0,10*ROW('Sanitation Data'!E166))),'Data Summary'!CP172="Yes"),100-OFFSET('Sanitation Data'!$E$4,0,10*ROW('Sanitation Data'!E166)),NA())</f>
        <v>#N/A</v>
      </c>
      <c r="AB172" s="98" t="e">
        <f ca="true">+IF(AND(ISNUMBER(OFFSET('Sanitation Data'!$E$6,0,10*ROW('Sanitation Data'!E166))),'Data Summary'!CQ172="Yes"),OFFSET('Sanitation Data'!$E$6,0,10*ROW('Sanitation Data'!E166)),NA())</f>
        <v>#N/A</v>
      </c>
      <c r="AC172" s="98" t="e">
        <f ca="true">+IF(AND(ISNUMBER(OFFSET('Sanitation Data'!$E$10,0,10*ROW('Sanitation Data'!E166))),'Data Summary'!CR172="Yes"),OFFSET('Sanitation Data'!$E$10,0,10*ROW('Sanitation Data'!E166)),NA())</f>
        <v>#N/A</v>
      </c>
      <c r="AD172" s="98" t="e">
        <f ca="true">+IF(AND(ISNUMBER(OFFSET('Sanitation Data'!$E$11,0,10*ROW('Sanitation Data'!E166))),'Data Summary'!CS172="Yes"),OFFSET('Sanitation Data'!$E$11,0,10*ROW('Sanitation Data'!E166)),NA())</f>
        <v>#N/A</v>
      </c>
      <c r="AE172" s="98" t="e">
        <f ca="true">+IF(AND(ISNUMBER(OFFSET('Sanitation Data'!$E$12,0,10*ROW('Sanitation Data'!E166))),'Data Summary'!CT172="Yes"),OFFSET('Sanitation Data'!$E$12,0,10*ROW('Sanitation Data'!E166)),NA())</f>
        <v>#N/A</v>
      </c>
      <c r="AF172" s="98" t="e">
        <f ca="true">+IF(AND(ISNUMBER(OFFSET('Sanitation Data'!$F$4,0,10*ROW('Sanitation Data'!F166))),'Data Summary'!CU172="Yes"),100-OFFSET('Sanitation Data'!$F$4,0,10*ROW('Sanitation Data'!F166)),NA())</f>
        <v>#N/A</v>
      </c>
      <c r="AG172" s="98" t="e">
        <f ca="true">+IF(AND(ISNUMBER(OFFSET('Sanitation Data'!$F$6,0,10*ROW('Sanitation Data'!F166))),'Data Summary'!CV172="Yes"),OFFSET('Sanitation Data'!$F$6,0,10*ROW('Sanitation Data'!F166)),NA())</f>
        <v>#N/A</v>
      </c>
      <c r="AH172" s="98" t="e">
        <f ca="true">+IF(AND(ISNUMBER(OFFSET('Sanitation Data'!$F$10,0,10*ROW('Sanitation Data'!F166))),'Data Summary'!CW172="Yes"),OFFSET('Sanitation Data'!$F$10,0,10*ROW('Sanitation Data'!F166)),NA())</f>
        <v>#N/A</v>
      </c>
      <c r="AI172" s="98" t="e">
        <f ca="true">+IF(AND(ISNUMBER(OFFSET('Sanitation Data'!$F$11,0,10*ROW('Sanitation Data'!F166))),'Data Summary'!CX172="Yes"),OFFSET('Sanitation Data'!$F$11,0,10*ROW('Sanitation Data'!F166)),NA())</f>
        <v>#N/A</v>
      </c>
      <c r="AJ172" s="98" t="e">
        <f ca="true">+IF(AND(ISNUMBER(OFFSET('Sanitation Data'!$F$12,0,10*ROW('Sanitation Data'!F166))),'Data Summary'!CY172="Yes"),OFFSET('Sanitation Data'!$F$12,0,10*ROW('Sanitation Data'!F166)),NA())</f>
        <v>#N/A</v>
      </c>
      <c r="AK172" s="98" t="e">
        <f ca="true">+IF(AND(ISNUMBER(OFFSET('Sanitation Data'!$G$4,0,10*ROW('Sanitation Data'!G166))),'Data Summary'!CZ172="Yes"),100-OFFSET('Sanitation Data'!$G$4,0,10*ROW('Sanitation Data'!G166)),NA())</f>
        <v>#N/A</v>
      </c>
      <c r="AL172" s="98" t="e">
        <f ca="true">+IF(AND(ISNUMBER(OFFSET('Sanitation Data'!$G$6,0,10*ROW('Sanitation Data'!G166))),'Data Summary'!DA172="Yes"),OFFSET('Sanitation Data'!$G$6,0,10*ROW('Sanitation Data'!G166)),NA())</f>
        <v>#N/A</v>
      </c>
      <c r="AM172" s="98" t="e">
        <f ca="true">+IF(AND(ISNUMBER(OFFSET('Sanitation Data'!$G$10,0,10*ROW('Sanitation Data'!G166))),'Data Summary'!DB172="Yes"),OFFSET('Sanitation Data'!$G$10,0,10*ROW('Sanitation Data'!G166)),NA())</f>
        <v>#N/A</v>
      </c>
      <c r="AN172" s="98" t="e">
        <f ca="true">+IF(AND(ISNUMBER(OFFSET('Sanitation Data'!$G$11,0,10*ROW('Sanitation Data'!G166))),'Data Summary'!DC172="Yes"),OFFSET('Sanitation Data'!$G$11,0,10*ROW('Sanitation Data'!G166)),NA())</f>
        <v>#N/A</v>
      </c>
      <c r="AO172" s="98" t="e">
        <f ca="true">+IF(AND(ISNUMBER(OFFSET('Sanitation Data'!$G$12,0,10*ROW('Sanitation Data'!G166))),'Data Summary'!DD172="Yes"),OFFSET('Sanitation Data'!$G$12,0,10*ROW('Sanitation Data'!G166)),NA())</f>
        <v>#N/A</v>
      </c>
      <c r="AP172" s="98" t="e">
        <f ca="true">+IF(AND(ISNUMBER(OFFSET('Sanitation Data'!$H$4,0,10*ROW('Sanitation Data'!H166))),'Data Summary'!DE172="Yes"),100-OFFSET('Sanitation Data'!$H$4,0,10*ROW('Sanitation Data'!H166)),NA())</f>
        <v>#N/A</v>
      </c>
      <c r="AQ172" s="98" t="e">
        <f ca="true">+IF(AND(ISNUMBER(OFFSET('Sanitation Data'!$H$6,0,10*ROW('Sanitation Data'!H166))),'Data Summary'!DF172="Yes"),OFFSET('Sanitation Data'!$H$6,0,10*ROW('Sanitation Data'!H166)),NA())</f>
        <v>#N/A</v>
      </c>
      <c r="AR172" s="98" t="e">
        <f ca="true">+IF(AND(ISNUMBER(OFFSET('Sanitation Data'!$H$10,0,10*ROW('Sanitation Data'!H166))),'Data Summary'!DG172="Yes"),OFFSET('Sanitation Data'!$H$10,0,10*ROW('Sanitation Data'!H166)),NA())</f>
        <v>#N/A</v>
      </c>
      <c r="AS172" s="98" t="e">
        <f ca="true">+IF(AND(ISNUMBER(OFFSET('Sanitation Data'!$H$11,0,10*ROW('Sanitation Data'!H166))),'Data Summary'!DH172="Yes"),OFFSET('Sanitation Data'!$H$11,0,10*ROW('Sanitation Data'!H166)),NA())</f>
        <v>#N/A</v>
      </c>
      <c r="AT172" s="98" t="e">
        <f ca="true">+IF(AND(ISNUMBER(OFFSET('Sanitation Data'!$H$12,0,10*ROW('Sanitation Data'!H166))),'Data Summary'!DI172="Yes"),OFFSET('Sanitation Data'!$H$12,0,10*ROW('Sanitation Data'!H166)),NA())</f>
        <v>#N/A</v>
      </c>
      <c r="AU172" s="98" t="e">
        <f ca="true">+IF(AND(ISNUMBER(OFFSET('Sanitation Data'!$I$4,0,10*ROW('Sanitation Data'!I166))),'Data Summary'!DJ172="Yes"),100-OFFSET('Sanitation Data'!$I$4,0,10*ROW('Sanitation Data'!I166)),NA())</f>
        <v>#N/A</v>
      </c>
      <c r="AV172" s="98" t="e">
        <f ca="true">+IF(AND(ISNUMBER(OFFSET('Sanitation Data'!$I$6,0,10*ROW('Sanitation Data'!I166))),'Data Summary'!DK172="Yes"),OFFSET('Sanitation Data'!$I$6,0,10*ROW('Sanitation Data'!I166)),NA())</f>
        <v>#N/A</v>
      </c>
      <c r="AW172" s="98" t="e">
        <f ca="true">+IF(AND(ISNUMBER(OFFSET('Sanitation Data'!$I$10,0,10*ROW('Sanitation Data'!I166))),'Data Summary'!DL172="Yes"),OFFSET('Sanitation Data'!$I$10,0,10*ROW('Sanitation Data'!I166)),NA())</f>
        <v>#N/A</v>
      </c>
      <c r="AX172" s="98" t="e">
        <f ca="true">+IF(AND(ISNUMBER(OFFSET('Sanitation Data'!$I$11,0,10*ROW('Sanitation Data'!I166))),'Data Summary'!DM172="Yes"),OFFSET('Sanitation Data'!$I$11,0,10*ROW('Sanitation Data'!I166)),NA())</f>
        <v>#N/A</v>
      </c>
      <c r="AY172" s="98" t="e">
        <f ca="true">+IF(AND(ISNUMBER(OFFSET('Sanitation Data'!$I$12,0,10*ROW('Sanitation Data'!I166))),'Data Summary'!DN172="Yes"),OFFSET('Sanitation Data'!$I$12,0,10*ROW('Sanitation Data'!I166)),NA())</f>
        <v>#N/A</v>
      </c>
      <c r="AZ172" s="99" t="e">
        <f ca="true">+IF(AND(ISNUMBER(OFFSET('Hygiene Data'!$D$5,0,10*ROW('Hygiene Data'!D166))),'Data Summary'!DO172="Yes"),OFFSET('Hygiene Data'!$D$5,0,10*ROW('Hygiene Data'!D166)),NA())</f>
        <v>#N/A</v>
      </c>
      <c r="BA172" s="99" t="e">
        <f ca="true">+IF(AND(ISNUMBER(OFFSET('Hygiene Data'!$D$7,0,10*ROW('Hygiene Data'!D166))),'Data Summary'!DP172="Yes"),OFFSET('Hygiene Data'!$D$7,0,10*ROW('Hygiene Data'!D166)),NA())</f>
        <v>#N/A</v>
      </c>
      <c r="BB172" s="99" t="e">
        <f ca="true">+IF(AND(ISNUMBER(OFFSET('Hygiene Data'!$D$9,0,10*ROW('Hygiene Data'!D166))),'Data Summary'!DQ172="Yes"),OFFSET('Hygiene Data'!$D$9,0,10*ROW('Hygiene Data'!D166)),NA())</f>
        <v>#N/A</v>
      </c>
      <c r="BC172" s="99" t="e">
        <f ca="true">+IF(AND(ISNUMBER(OFFSET('Hygiene Data'!$E$5,0,10*ROW('Hygiene Data'!E166))),'Data Summary'!DR172="Yes"),OFFSET('Hygiene Data'!$E$5,0,10*ROW('Hygiene Data'!E166)),NA())</f>
        <v>#N/A</v>
      </c>
      <c r="BD172" s="99" t="e">
        <f ca="true">+IF(AND(ISNUMBER(OFFSET('Hygiene Data'!$E$7,0,10*ROW('Hygiene Data'!E166))),'Data Summary'!DS172="Yes"),OFFSET('Hygiene Data'!$E$7,0,10*ROW('Hygiene Data'!E166)),NA())</f>
        <v>#N/A</v>
      </c>
      <c r="BE172" s="99" t="e">
        <f ca="true">+IF(AND(ISNUMBER(OFFSET('Hygiene Data'!$E$9,0,10*ROW('Hygiene Data'!E166))),'Data Summary'!DT172="Yes"),OFFSET('Hygiene Data'!$E$9,0,10*ROW('Hygiene Data'!E166)),NA())</f>
        <v>#N/A</v>
      </c>
      <c r="BF172" s="99" t="e">
        <f ca="true">+IF(AND(ISNUMBER(OFFSET('Hygiene Data'!$F$5,0,10*ROW('Hygiene Data'!F166))),'Data Summary'!DU172="Yes"),OFFSET('Hygiene Data'!$F$5,0,10*ROW('Hygiene Data'!F166)),NA())</f>
        <v>#N/A</v>
      </c>
      <c r="BG172" s="99" t="e">
        <f ca="true">+IF(AND(ISNUMBER(OFFSET('Hygiene Data'!$F$7,0,10*ROW('Hygiene Data'!F166))),'Data Summary'!DV172="Yes"),OFFSET('Hygiene Data'!$F$7,0,10*ROW('Hygiene Data'!F166)),NA())</f>
        <v>#N/A</v>
      </c>
      <c r="BH172" s="99" t="e">
        <f ca="true">+IF(AND(ISNUMBER(OFFSET('Hygiene Data'!$F$9,0,10*ROW('Hygiene Data'!F166))),'Data Summary'!DW172="Yes"),OFFSET('Hygiene Data'!$F$9,0,10*ROW('Hygiene Data'!F166)),NA())</f>
        <v>#N/A</v>
      </c>
      <c r="BI172" s="99" t="e">
        <f ca="true">+IF(AND(ISNUMBER(OFFSET('Hygiene Data'!$G$5,0,10*ROW('Hygiene Data'!G166))),'Data Summary'!DX172="Yes"),OFFSET('Hygiene Data'!$G$5,0,10*ROW('Hygiene Data'!G166)),NA())</f>
        <v>#N/A</v>
      </c>
      <c r="BJ172" s="99" t="e">
        <f ca="true">+IF(AND(ISNUMBER(OFFSET('Hygiene Data'!$G$7,0,10*ROW('Hygiene Data'!G166))),'Data Summary'!DY172="Yes"),OFFSET('Hygiene Data'!$G$7,0,10*ROW('Hygiene Data'!G166)),NA())</f>
        <v>#N/A</v>
      </c>
      <c r="BK172" s="99" t="e">
        <f ca="true">+IF(AND(ISNUMBER(OFFSET('Hygiene Data'!$G$9,0,10*ROW('Hygiene Data'!G166))),'Data Summary'!DZ172="Yes"),OFFSET('Hygiene Data'!$G$9,0,10*ROW('Hygiene Data'!G166)),NA())</f>
        <v>#N/A</v>
      </c>
      <c r="BL172" s="99" t="e">
        <f ca="true">+IF(AND(ISNUMBER(OFFSET('Hygiene Data'!$H$5,0,10*ROW('Hygiene Data'!H166))),'Data Summary'!EA172="Yes"),OFFSET('Hygiene Data'!$H$5,0,10*ROW('Hygiene Data'!H166)),NA())</f>
        <v>#N/A</v>
      </c>
      <c r="BM172" s="99" t="e">
        <f ca="true">+IF(AND(ISNUMBER(OFFSET('Hygiene Data'!$H$7,0,10*ROW('Hygiene Data'!H166))),'Data Summary'!EB172="Yes"),OFFSET('Hygiene Data'!$H$7,0,10*ROW('Hygiene Data'!H166)),NA())</f>
        <v>#N/A</v>
      </c>
      <c r="BN172" s="99" t="e">
        <f ca="true">+IF(AND(ISNUMBER(OFFSET('Hygiene Data'!$H$9,0,10*ROW('Hygiene Data'!H166))),'Data Summary'!EC172="Yes"),OFFSET('Hygiene Data'!$H$9,0,10*ROW('Hygiene Data'!H166)),NA())</f>
        <v>#N/A</v>
      </c>
      <c r="BO172" s="99" t="e">
        <f ca="true">+IF(AND(ISNUMBER(OFFSET('Hygiene Data'!$I$5,0,10*ROW('Hygiene Data'!I166))),'Data Summary'!ED172="Yes"),OFFSET('Hygiene Data'!$I$5,0,10*ROW('Hygiene Data'!I166)),NA())</f>
        <v>#N/A</v>
      </c>
      <c r="BP172" s="99" t="e">
        <f ca="true">+IF(AND(ISNUMBER(OFFSET('Hygiene Data'!$I$7,0,10*ROW('Hygiene Data'!I166))),'Data Summary'!EE172="Yes"),OFFSET('Hygiene Data'!$I$7,0,10*ROW('Hygiene Data'!I166)),NA())</f>
        <v>#N/A</v>
      </c>
      <c r="BQ172" s="99" t="e">
        <f ca="true">+IF(AND(ISNUMBER(OFFSET('Hygiene Data'!$I$9,0,10*ROW('Hygiene Data'!I166))),'Data Summary'!EF172="Yes"),OFFSET('Hygiene Data'!$I$9,0,10*ROW('Hygiene Data'!I166)),NA())</f>
        <v>#N/A</v>
      </c>
    </row>
    <row xmlns:x14ac="http://schemas.microsoft.com/office/spreadsheetml/2009/9/ac" r="173" x14ac:dyDescent="0.2">
      <c r="A173" s="363" t="e">
        <f ca="true">+RIGHT('Data Summary'!A173,LEN('Data Summary'!A173)-9)</f>
        <v>#VALUE!</v>
      </c>
      <c r="B173" s="38" t="str">
        <f ca="true">+IF(ISTEXT('Data Summary'!B173),'Data Summary'!B173,"")</f>
        <v/>
      </c>
      <c r="C173" s="361" t="e">
        <f ca="true">+VALUE('Data Summary'!C173)</f>
        <v>#VALUE!</v>
      </c>
      <c r="D173" s="97" t="e">
        <f ca="true">+IF(AND(ISNUMBER(OFFSET('Water Data'!$D$4,0,10*ROW('Water Data'!D167))),'Data Summary'!BS173="Yes"),100-OFFSET('Water Data'!$D$4,0,10*ROW('Water Data'!D167)),NA())</f>
        <v>#N/A</v>
      </c>
      <c r="E173" s="97" t="e">
        <f ca="true">+IF(AND(ISNUMBER(OFFSET('Water Data'!$D$6,0,10*ROW('Water Data'!D167))),'Data Summary'!BT173="Yes"),OFFSET('Water Data'!$D$6,0,10*ROW('Water Data'!D167)),NA())</f>
        <v>#N/A</v>
      </c>
      <c r="F173" s="97" t="e">
        <f ca="true">+IF(AND(ISNUMBER(OFFSET('Water Data'!$D$9,0,10*ROW('Water Data'!D167))),'Data Summary'!BU173="Yes"),OFFSET('Water Data'!$D$9,0,10*ROW('Water Data'!D167)),NA())</f>
        <v>#N/A</v>
      </c>
      <c r="G173" s="97" t="e">
        <f ca="true">+IF(AND(ISNUMBER(OFFSET('Water Data'!$E$4,0,10*ROW('Water Data'!E167))),'Data Summary'!BV173="Yes"),100-OFFSET('Water Data'!$E$4,0,10*ROW('Water Data'!E167)),NA())</f>
        <v>#N/A</v>
      </c>
      <c r="H173" s="97" t="e">
        <f ca="true">+IF(AND(ISNUMBER(OFFSET('Water Data'!$E$6,0,10*ROW('Water Data'!E167))),'Data Summary'!BW173="Yes"),OFFSET('Water Data'!$E$6,0,10*ROW('Water Data'!E167)),NA())</f>
        <v>#N/A</v>
      </c>
      <c r="I173" s="97" t="e">
        <f ca="true">+IF(AND(ISNUMBER(OFFSET('Water Data'!$E$9,0,10*ROW('Water Data'!E167))),'Data Summary'!BX173="Yes"),OFFSET('Water Data'!$E$9,0,10*ROW('Water Data'!E167)),NA())</f>
        <v>#N/A</v>
      </c>
      <c r="J173" s="97" t="e">
        <f ca="true">+IF(AND(ISNUMBER(OFFSET('Water Data'!$F$4,0,10*ROW('Water Data'!F167))),'Data Summary'!BY173="Yes"),100-OFFSET('Water Data'!$F$4,0,10*ROW('Water Data'!F167)),NA())</f>
        <v>#N/A</v>
      </c>
      <c r="K173" s="97" t="e">
        <f ca="true">+IF(AND(ISNUMBER(OFFSET('Water Data'!$F$6,0,10*ROW('Water Data'!F167))),'Data Summary'!BZ173="Yes"),OFFSET('Water Data'!$F$6,0,10*ROW('Water Data'!F167)),NA())</f>
        <v>#N/A</v>
      </c>
      <c r="L173" s="97" t="e">
        <f ca="true">+IF(AND(ISNUMBER(OFFSET('Water Data'!$F$9,0,10*ROW('Water Data'!F167))),'Data Summary'!CA173="Yes"),OFFSET('Water Data'!$F$9,0,10*ROW('Water Data'!F167)),NA())</f>
        <v>#N/A</v>
      </c>
      <c r="M173" s="97" t="e">
        <f ca="true">+IF(AND(ISNUMBER(OFFSET('Water Data'!$G$4,0,10*ROW('Water Data'!G167))),'Data Summary'!CB173="Yes"),100-OFFSET('Water Data'!$G$4,0,10*ROW('Water Data'!G167)),NA())</f>
        <v>#N/A</v>
      </c>
      <c r="N173" s="97" t="e">
        <f ca="true">+IF(AND(ISNUMBER(OFFSET('Water Data'!$G$6,0,10*ROW('Water Data'!G167))),'Data Summary'!CC173="Yes"),OFFSET('Water Data'!$G$6,0,10*ROW('Water Data'!G167)),NA())</f>
        <v>#N/A</v>
      </c>
      <c r="O173" s="97" t="e">
        <f ca="true">+IF(AND(ISNUMBER(OFFSET('Water Data'!$G$9,0,10*ROW('Water Data'!G167))),'Data Summary'!CD173="Yes"),OFFSET('Water Data'!$G$9,0,10*ROW('Water Data'!G167)),NA())</f>
        <v>#N/A</v>
      </c>
      <c r="P173" s="97" t="e">
        <f ca="true">+IF(AND(ISNUMBER(OFFSET('Water Data'!$H$4,0,10*ROW('Water Data'!H167))),'Data Summary'!CE173="Yes"),100-OFFSET('Water Data'!$H$4,0,10*ROW('Water Data'!H167)),NA())</f>
        <v>#N/A</v>
      </c>
      <c r="Q173" s="97" t="e">
        <f ca="true">+IF(AND(ISNUMBER(OFFSET('Water Data'!$H$6,0,10*ROW('Water Data'!H167))),'Data Summary'!CF173="Yes"),OFFSET('Water Data'!$H$6,0,10*ROW('Water Data'!H167)),NA())</f>
        <v>#N/A</v>
      </c>
      <c r="R173" s="97" t="e">
        <f ca="true">+IF(AND(ISNUMBER(OFFSET('Water Data'!$H$9,0,10*ROW('Water Data'!H167))),'Data Summary'!CG173="Yes"),OFFSET('Water Data'!$H$9,0,10*ROW('Water Data'!H167)),NA())</f>
        <v>#N/A</v>
      </c>
      <c r="S173" s="97" t="e">
        <f ca="true">+IF(AND(ISNUMBER(OFFSET('Water Data'!$I$4,0,10*ROW('Water Data'!I167))),'Data Summary'!CH173="Yes"),100-OFFSET('Water Data'!$I$4,0,10*ROW('Water Data'!I167)),NA())</f>
        <v>#N/A</v>
      </c>
      <c r="T173" s="97" t="e">
        <f ca="true">+IF(AND(ISNUMBER(OFFSET('Water Data'!$I$6,0,10*ROW('Water Data'!I167))),'Data Summary'!CI173="Yes"),OFFSET('Water Data'!$I$6,0,10*ROW('Water Data'!I167)),NA())</f>
        <v>#N/A</v>
      </c>
      <c r="U173" s="97" t="e">
        <f ca="true">+IF(AND(ISNUMBER(OFFSET('Water Data'!$I$9,0,10*ROW('Water Data'!I167))),'Data Summary'!CJ173="Yes"),OFFSET('Water Data'!$I$9,0,10*ROW('Water Data'!I167)),NA())</f>
        <v>#N/A</v>
      </c>
      <c r="V173" s="98" t="e">
        <f ca="true">+IF(AND(ISNUMBER(OFFSET('Sanitation Data'!$D$4,0,10*ROW('Sanitation Data'!D167))),'Data Summary'!CK173="Yes"),100-OFFSET('Sanitation Data'!$D$4,0,10*ROW('Sanitation Data'!D167)),NA())</f>
        <v>#N/A</v>
      </c>
      <c r="W173" s="98" t="e">
        <f ca="true">+IF(AND(ISNUMBER(OFFSET('Sanitation Data'!$D$6,0,10*ROW('Sanitation Data'!D167))),'Data Summary'!CL173="Yes"),OFFSET('Sanitation Data'!$D$6,0,10*ROW('Sanitation Data'!D167)),NA())</f>
        <v>#N/A</v>
      </c>
      <c r="X173" s="98" t="e">
        <f ca="true">+IF(AND(ISNUMBER(OFFSET('Sanitation Data'!$D$10,0,10*ROW('Sanitation Data'!D167))),'Data Summary'!CM173="Yes"),OFFSET('Sanitation Data'!$D$10,0,10*ROW('Sanitation Data'!D167)),NA())</f>
        <v>#N/A</v>
      </c>
      <c r="Y173" s="98" t="e">
        <f ca="true">+IF(AND(ISNUMBER(OFFSET('Sanitation Data'!$D$11,0,10*ROW('Sanitation Data'!D167))),'Data Summary'!CN173="Yes"),OFFSET('Sanitation Data'!$D$11,0,10*ROW('Sanitation Data'!D167)),NA())</f>
        <v>#N/A</v>
      </c>
      <c r="Z173" s="98" t="e">
        <f ca="true">+IF(AND(ISNUMBER(OFFSET('Sanitation Data'!$D$12,0,10*ROW('Sanitation Data'!D167))),'Data Summary'!CO173="Yes"),OFFSET('Sanitation Data'!$D$12,0,10*ROW('Sanitation Data'!D167)),NA())</f>
        <v>#N/A</v>
      </c>
      <c r="AA173" s="98" t="e">
        <f ca="true">+IF(AND(ISNUMBER(OFFSET('Sanitation Data'!$E$4,0,10*ROW('Sanitation Data'!E167))),'Data Summary'!CP173="Yes"),100-OFFSET('Sanitation Data'!$E$4,0,10*ROW('Sanitation Data'!E167)),NA())</f>
        <v>#N/A</v>
      </c>
      <c r="AB173" s="98" t="e">
        <f ca="true">+IF(AND(ISNUMBER(OFFSET('Sanitation Data'!$E$6,0,10*ROW('Sanitation Data'!E167))),'Data Summary'!CQ173="Yes"),OFFSET('Sanitation Data'!$E$6,0,10*ROW('Sanitation Data'!E167)),NA())</f>
        <v>#N/A</v>
      </c>
      <c r="AC173" s="98" t="e">
        <f ca="true">+IF(AND(ISNUMBER(OFFSET('Sanitation Data'!$E$10,0,10*ROW('Sanitation Data'!E167))),'Data Summary'!CR173="Yes"),OFFSET('Sanitation Data'!$E$10,0,10*ROW('Sanitation Data'!E167)),NA())</f>
        <v>#N/A</v>
      </c>
      <c r="AD173" s="98" t="e">
        <f ca="true">+IF(AND(ISNUMBER(OFFSET('Sanitation Data'!$E$11,0,10*ROW('Sanitation Data'!E167))),'Data Summary'!CS173="Yes"),OFFSET('Sanitation Data'!$E$11,0,10*ROW('Sanitation Data'!E167)),NA())</f>
        <v>#N/A</v>
      </c>
      <c r="AE173" s="98" t="e">
        <f ca="true">+IF(AND(ISNUMBER(OFFSET('Sanitation Data'!$E$12,0,10*ROW('Sanitation Data'!E167))),'Data Summary'!CT173="Yes"),OFFSET('Sanitation Data'!$E$12,0,10*ROW('Sanitation Data'!E167)),NA())</f>
        <v>#N/A</v>
      </c>
      <c r="AF173" s="98" t="e">
        <f ca="true">+IF(AND(ISNUMBER(OFFSET('Sanitation Data'!$F$4,0,10*ROW('Sanitation Data'!F167))),'Data Summary'!CU173="Yes"),100-OFFSET('Sanitation Data'!$F$4,0,10*ROW('Sanitation Data'!F167)),NA())</f>
        <v>#N/A</v>
      </c>
      <c r="AG173" s="98" t="e">
        <f ca="true">+IF(AND(ISNUMBER(OFFSET('Sanitation Data'!$F$6,0,10*ROW('Sanitation Data'!F167))),'Data Summary'!CV173="Yes"),OFFSET('Sanitation Data'!$F$6,0,10*ROW('Sanitation Data'!F167)),NA())</f>
        <v>#N/A</v>
      </c>
      <c r="AH173" s="98" t="e">
        <f ca="true">+IF(AND(ISNUMBER(OFFSET('Sanitation Data'!$F$10,0,10*ROW('Sanitation Data'!F167))),'Data Summary'!CW173="Yes"),OFFSET('Sanitation Data'!$F$10,0,10*ROW('Sanitation Data'!F167)),NA())</f>
        <v>#N/A</v>
      </c>
      <c r="AI173" s="98" t="e">
        <f ca="true">+IF(AND(ISNUMBER(OFFSET('Sanitation Data'!$F$11,0,10*ROW('Sanitation Data'!F167))),'Data Summary'!CX173="Yes"),OFFSET('Sanitation Data'!$F$11,0,10*ROW('Sanitation Data'!F167)),NA())</f>
        <v>#N/A</v>
      </c>
      <c r="AJ173" s="98" t="e">
        <f ca="true">+IF(AND(ISNUMBER(OFFSET('Sanitation Data'!$F$12,0,10*ROW('Sanitation Data'!F167))),'Data Summary'!CY173="Yes"),OFFSET('Sanitation Data'!$F$12,0,10*ROW('Sanitation Data'!F167)),NA())</f>
        <v>#N/A</v>
      </c>
      <c r="AK173" s="98" t="e">
        <f ca="true">+IF(AND(ISNUMBER(OFFSET('Sanitation Data'!$G$4,0,10*ROW('Sanitation Data'!G167))),'Data Summary'!CZ173="Yes"),100-OFFSET('Sanitation Data'!$G$4,0,10*ROW('Sanitation Data'!G167)),NA())</f>
        <v>#N/A</v>
      </c>
      <c r="AL173" s="98" t="e">
        <f ca="true">+IF(AND(ISNUMBER(OFFSET('Sanitation Data'!$G$6,0,10*ROW('Sanitation Data'!G167))),'Data Summary'!DA173="Yes"),OFFSET('Sanitation Data'!$G$6,0,10*ROW('Sanitation Data'!G167)),NA())</f>
        <v>#N/A</v>
      </c>
      <c r="AM173" s="98" t="e">
        <f ca="true">+IF(AND(ISNUMBER(OFFSET('Sanitation Data'!$G$10,0,10*ROW('Sanitation Data'!G167))),'Data Summary'!DB173="Yes"),OFFSET('Sanitation Data'!$G$10,0,10*ROW('Sanitation Data'!G167)),NA())</f>
        <v>#N/A</v>
      </c>
      <c r="AN173" s="98" t="e">
        <f ca="true">+IF(AND(ISNUMBER(OFFSET('Sanitation Data'!$G$11,0,10*ROW('Sanitation Data'!G167))),'Data Summary'!DC173="Yes"),OFFSET('Sanitation Data'!$G$11,0,10*ROW('Sanitation Data'!G167)),NA())</f>
        <v>#N/A</v>
      </c>
      <c r="AO173" s="98" t="e">
        <f ca="true">+IF(AND(ISNUMBER(OFFSET('Sanitation Data'!$G$12,0,10*ROW('Sanitation Data'!G167))),'Data Summary'!DD173="Yes"),OFFSET('Sanitation Data'!$G$12,0,10*ROW('Sanitation Data'!G167)),NA())</f>
        <v>#N/A</v>
      </c>
      <c r="AP173" s="98" t="e">
        <f ca="true">+IF(AND(ISNUMBER(OFFSET('Sanitation Data'!$H$4,0,10*ROW('Sanitation Data'!H167))),'Data Summary'!DE173="Yes"),100-OFFSET('Sanitation Data'!$H$4,0,10*ROW('Sanitation Data'!H167)),NA())</f>
        <v>#N/A</v>
      </c>
      <c r="AQ173" s="98" t="e">
        <f ca="true">+IF(AND(ISNUMBER(OFFSET('Sanitation Data'!$H$6,0,10*ROW('Sanitation Data'!H167))),'Data Summary'!DF173="Yes"),OFFSET('Sanitation Data'!$H$6,0,10*ROW('Sanitation Data'!H167)),NA())</f>
        <v>#N/A</v>
      </c>
      <c r="AR173" s="98" t="e">
        <f ca="true">+IF(AND(ISNUMBER(OFFSET('Sanitation Data'!$H$10,0,10*ROW('Sanitation Data'!H167))),'Data Summary'!DG173="Yes"),OFFSET('Sanitation Data'!$H$10,0,10*ROW('Sanitation Data'!H167)),NA())</f>
        <v>#N/A</v>
      </c>
      <c r="AS173" s="98" t="e">
        <f ca="true">+IF(AND(ISNUMBER(OFFSET('Sanitation Data'!$H$11,0,10*ROW('Sanitation Data'!H167))),'Data Summary'!DH173="Yes"),OFFSET('Sanitation Data'!$H$11,0,10*ROW('Sanitation Data'!H167)),NA())</f>
        <v>#N/A</v>
      </c>
      <c r="AT173" s="98" t="e">
        <f ca="true">+IF(AND(ISNUMBER(OFFSET('Sanitation Data'!$H$12,0,10*ROW('Sanitation Data'!H167))),'Data Summary'!DI173="Yes"),OFFSET('Sanitation Data'!$H$12,0,10*ROW('Sanitation Data'!H167)),NA())</f>
        <v>#N/A</v>
      </c>
      <c r="AU173" s="98" t="e">
        <f ca="true">+IF(AND(ISNUMBER(OFFSET('Sanitation Data'!$I$4,0,10*ROW('Sanitation Data'!I167))),'Data Summary'!DJ173="Yes"),100-OFFSET('Sanitation Data'!$I$4,0,10*ROW('Sanitation Data'!I167)),NA())</f>
        <v>#N/A</v>
      </c>
      <c r="AV173" s="98" t="e">
        <f ca="true">+IF(AND(ISNUMBER(OFFSET('Sanitation Data'!$I$6,0,10*ROW('Sanitation Data'!I167))),'Data Summary'!DK173="Yes"),OFFSET('Sanitation Data'!$I$6,0,10*ROW('Sanitation Data'!I167)),NA())</f>
        <v>#N/A</v>
      </c>
      <c r="AW173" s="98" t="e">
        <f ca="true">+IF(AND(ISNUMBER(OFFSET('Sanitation Data'!$I$10,0,10*ROW('Sanitation Data'!I167))),'Data Summary'!DL173="Yes"),OFFSET('Sanitation Data'!$I$10,0,10*ROW('Sanitation Data'!I167)),NA())</f>
        <v>#N/A</v>
      </c>
      <c r="AX173" s="98" t="e">
        <f ca="true">+IF(AND(ISNUMBER(OFFSET('Sanitation Data'!$I$11,0,10*ROW('Sanitation Data'!I167))),'Data Summary'!DM173="Yes"),OFFSET('Sanitation Data'!$I$11,0,10*ROW('Sanitation Data'!I167)),NA())</f>
        <v>#N/A</v>
      </c>
      <c r="AY173" s="98" t="e">
        <f ca="true">+IF(AND(ISNUMBER(OFFSET('Sanitation Data'!$I$12,0,10*ROW('Sanitation Data'!I167))),'Data Summary'!DN173="Yes"),OFFSET('Sanitation Data'!$I$12,0,10*ROW('Sanitation Data'!I167)),NA())</f>
        <v>#N/A</v>
      </c>
      <c r="AZ173" s="99" t="e">
        <f ca="true">+IF(AND(ISNUMBER(OFFSET('Hygiene Data'!$D$5,0,10*ROW('Hygiene Data'!D167))),'Data Summary'!DO173="Yes"),OFFSET('Hygiene Data'!$D$5,0,10*ROW('Hygiene Data'!D167)),NA())</f>
        <v>#N/A</v>
      </c>
      <c r="BA173" s="99" t="e">
        <f ca="true">+IF(AND(ISNUMBER(OFFSET('Hygiene Data'!$D$7,0,10*ROW('Hygiene Data'!D167))),'Data Summary'!DP173="Yes"),OFFSET('Hygiene Data'!$D$7,0,10*ROW('Hygiene Data'!D167)),NA())</f>
        <v>#N/A</v>
      </c>
      <c r="BB173" s="99" t="e">
        <f ca="true">+IF(AND(ISNUMBER(OFFSET('Hygiene Data'!$D$9,0,10*ROW('Hygiene Data'!D167))),'Data Summary'!DQ173="Yes"),OFFSET('Hygiene Data'!$D$9,0,10*ROW('Hygiene Data'!D167)),NA())</f>
        <v>#N/A</v>
      </c>
      <c r="BC173" s="99" t="e">
        <f ca="true">+IF(AND(ISNUMBER(OFFSET('Hygiene Data'!$E$5,0,10*ROW('Hygiene Data'!E167))),'Data Summary'!DR173="Yes"),OFFSET('Hygiene Data'!$E$5,0,10*ROW('Hygiene Data'!E167)),NA())</f>
        <v>#N/A</v>
      </c>
      <c r="BD173" s="99" t="e">
        <f ca="true">+IF(AND(ISNUMBER(OFFSET('Hygiene Data'!$E$7,0,10*ROW('Hygiene Data'!E167))),'Data Summary'!DS173="Yes"),OFFSET('Hygiene Data'!$E$7,0,10*ROW('Hygiene Data'!E167)),NA())</f>
        <v>#N/A</v>
      </c>
      <c r="BE173" s="99" t="e">
        <f ca="true">+IF(AND(ISNUMBER(OFFSET('Hygiene Data'!$E$9,0,10*ROW('Hygiene Data'!E167))),'Data Summary'!DT173="Yes"),OFFSET('Hygiene Data'!$E$9,0,10*ROW('Hygiene Data'!E167)),NA())</f>
        <v>#N/A</v>
      </c>
      <c r="BF173" s="99" t="e">
        <f ca="true">+IF(AND(ISNUMBER(OFFSET('Hygiene Data'!$F$5,0,10*ROW('Hygiene Data'!F167))),'Data Summary'!DU173="Yes"),OFFSET('Hygiene Data'!$F$5,0,10*ROW('Hygiene Data'!F167)),NA())</f>
        <v>#N/A</v>
      </c>
      <c r="BG173" s="99" t="e">
        <f ca="true">+IF(AND(ISNUMBER(OFFSET('Hygiene Data'!$F$7,0,10*ROW('Hygiene Data'!F167))),'Data Summary'!DV173="Yes"),OFFSET('Hygiene Data'!$F$7,0,10*ROW('Hygiene Data'!F167)),NA())</f>
        <v>#N/A</v>
      </c>
      <c r="BH173" s="99" t="e">
        <f ca="true">+IF(AND(ISNUMBER(OFFSET('Hygiene Data'!$F$9,0,10*ROW('Hygiene Data'!F167))),'Data Summary'!DW173="Yes"),OFFSET('Hygiene Data'!$F$9,0,10*ROW('Hygiene Data'!F167)),NA())</f>
        <v>#N/A</v>
      </c>
      <c r="BI173" s="99" t="e">
        <f ca="true">+IF(AND(ISNUMBER(OFFSET('Hygiene Data'!$G$5,0,10*ROW('Hygiene Data'!G167))),'Data Summary'!DX173="Yes"),OFFSET('Hygiene Data'!$G$5,0,10*ROW('Hygiene Data'!G167)),NA())</f>
        <v>#N/A</v>
      </c>
      <c r="BJ173" s="99" t="e">
        <f ca="true">+IF(AND(ISNUMBER(OFFSET('Hygiene Data'!$G$7,0,10*ROW('Hygiene Data'!G167))),'Data Summary'!DY173="Yes"),OFFSET('Hygiene Data'!$G$7,0,10*ROW('Hygiene Data'!G167)),NA())</f>
        <v>#N/A</v>
      </c>
      <c r="BK173" s="99" t="e">
        <f ca="true">+IF(AND(ISNUMBER(OFFSET('Hygiene Data'!$G$9,0,10*ROW('Hygiene Data'!G167))),'Data Summary'!DZ173="Yes"),OFFSET('Hygiene Data'!$G$9,0,10*ROW('Hygiene Data'!G167)),NA())</f>
        <v>#N/A</v>
      </c>
      <c r="BL173" s="99" t="e">
        <f ca="true">+IF(AND(ISNUMBER(OFFSET('Hygiene Data'!$H$5,0,10*ROW('Hygiene Data'!H167))),'Data Summary'!EA173="Yes"),OFFSET('Hygiene Data'!$H$5,0,10*ROW('Hygiene Data'!H167)),NA())</f>
        <v>#N/A</v>
      </c>
      <c r="BM173" s="99" t="e">
        <f ca="true">+IF(AND(ISNUMBER(OFFSET('Hygiene Data'!$H$7,0,10*ROW('Hygiene Data'!H167))),'Data Summary'!EB173="Yes"),OFFSET('Hygiene Data'!$H$7,0,10*ROW('Hygiene Data'!H167)),NA())</f>
        <v>#N/A</v>
      </c>
      <c r="BN173" s="99" t="e">
        <f ca="true">+IF(AND(ISNUMBER(OFFSET('Hygiene Data'!$H$9,0,10*ROW('Hygiene Data'!H167))),'Data Summary'!EC173="Yes"),OFFSET('Hygiene Data'!$H$9,0,10*ROW('Hygiene Data'!H167)),NA())</f>
        <v>#N/A</v>
      </c>
      <c r="BO173" s="99" t="e">
        <f ca="true">+IF(AND(ISNUMBER(OFFSET('Hygiene Data'!$I$5,0,10*ROW('Hygiene Data'!I167))),'Data Summary'!ED173="Yes"),OFFSET('Hygiene Data'!$I$5,0,10*ROW('Hygiene Data'!I167)),NA())</f>
        <v>#N/A</v>
      </c>
      <c r="BP173" s="99" t="e">
        <f ca="true">+IF(AND(ISNUMBER(OFFSET('Hygiene Data'!$I$7,0,10*ROW('Hygiene Data'!I167))),'Data Summary'!EE173="Yes"),OFFSET('Hygiene Data'!$I$7,0,10*ROW('Hygiene Data'!I167)),NA())</f>
        <v>#N/A</v>
      </c>
      <c r="BQ173" s="99" t="e">
        <f ca="true">+IF(AND(ISNUMBER(OFFSET('Hygiene Data'!$I$9,0,10*ROW('Hygiene Data'!I167))),'Data Summary'!EF173="Yes"),OFFSET('Hygiene Data'!$I$9,0,10*ROW('Hygiene Data'!I167)),NA())</f>
        <v>#N/A</v>
      </c>
    </row>
    <row xmlns:x14ac="http://schemas.microsoft.com/office/spreadsheetml/2009/9/ac" r="174" x14ac:dyDescent="0.2">
      <c r="A174" s="363" t="e">
        <f ca="true">+RIGHT('Data Summary'!A174,LEN('Data Summary'!A174)-9)</f>
        <v>#VALUE!</v>
      </c>
      <c r="B174" s="38" t="str">
        <f ca="true">+IF(ISTEXT('Data Summary'!B174),'Data Summary'!B174,"")</f>
        <v/>
      </c>
      <c r="C174" s="361" t="e">
        <f ca="true">+VALUE('Data Summary'!C174)</f>
        <v>#VALUE!</v>
      </c>
      <c r="D174" s="97" t="e">
        <f ca="true">+IF(AND(ISNUMBER(OFFSET('Water Data'!$D$4,0,10*ROW('Water Data'!D168))),'Data Summary'!BS174="Yes"),100-OFFSET('Water Data'!$D$4,0,10*ROW('Water Data'!D168)),NA())</f>
        <v>#N/A</v>
      </c>
      <c r="E174" s="97" t="e">
        <f ca="true">+IF(AND(ISNUMBER(OFFSET('Water Data'!$D$6,0,10*ROW('Water Data'!D168))),'Data Summary'!BT174="Yes"),OFFSET('Water Data'!$D$6,0,10*ROW('Water Data'!D168)),NA())</f>
        <v>#N/A</v>
      </c>
      <c r="F174" s="97" t="e">
        <f ca="true">+IF(AND(ISNUMBER(OFFSET('Water Data'!$D$9,0,10*ROW('Water Data'!D168))),'Data Summary'!BU174="Yes"),OFFSET('Water Data'!$D$9,0,10*ROW('Water Data'!D168)),NA())</f>
        <v>#N/A</v>
      </c>
      <c r="G174" s="97" t="e">
        <f ca="true">+IF(AND(ISNUMBER(OFFSET('Water Data'!$E$4,0,10*ROW('Water Data'!E168))),'Data Summary'!BV174="Yes"),100-OFFSET('Water Data'!$E$4,0,10*ROW('Water Data'!E168)),NA())</f>
        <v>#N/A</v>
      </c>
      <c r="H174" s="97" t="e">
        <f ca="true">+IF(AND(ISNUMBER(OFFSET('Water Data'!$E$6,0,10*ROW('Water Data'!E168))),'Data Summary'!BW174="Yes"),OFFSET('Water Data'!$E$6,0,10*ROW('Water Data'!E168)),NA())</f>
        <v>#N/A</v>
      </c>
      <c r="I174" s="97" t="e">
        <f ca="true">+IF(AND(ISNUMBER(OFFSET('Water Data'!$E$9,0,10*ROW('Water Data'!E168))),'Data Summary'!BX174="Yes"),OFFSET('Water Data'!$E$9,0,10*ROW('Water Data'!E168)),NA())</f>
        <v>#N/A</v>
      </c>
      <c r="J174" s="97" t="e">
        <f ca="true">+IF(AND(ISNUMBER(OFFSET('Water Data'!$F$4,0,10*ROW('Water Data'!F168))),'Data Summary'!BY174="Yes"),100-OFFSET('Water Data'!$F$4,0,10*ROW('Water Data'!F168)),NA())</f>
        <v>#N/A</v>
      </c>
      <c r="K174" s="97" t="e">
        <f ca="true">+IF(AND(ISNUMBER(OFFSET('Water Data'!$F$6,0,10*ROW('Water Data'!F168))),'Data Summary'!BZ174="Yes"),OFFSET('Water Data'!$F$6,0,10*ROW('Water Data'!F168)),NA())</f>
        <v>#N/A</v>
      </c>
      <c r="L174" s="97" t="e">
        <f ca="true">+IF(AND(ISNUMBER(OFFSET('Water Data'!$F$9,0,10*ROW('Water Data'!F168))),'Data Summary'!CA174="Yes"),OFFSET('Water Data'!$F$9,0,10*ROW('Water Data'!F168)),NA())</f>
        <v>#N/A</v>
      </c>
      <c r="M174" s="97" t="e">
        <f ca="true">+IF(AND(ISNUMBER(OFFSET('Water Data'!$G$4,0,10*ROW('Water Data'!G168))),'Data Summary'!CB174="Yes"),100-OFFSET('Water Data'!$G$4,0,10*ROW('Water Data'!G168)),NA())</f>
        <v>#N/A</v>
      </c>
      <c r="N174" s="97" t="e">
        <f ca="true">+IF(AND(ISNUMBER(OFFSET('Water Data'!$G$6,0,10*ROW('Water Data'!G168))),'Data Summary'!CC174="Yes"),OFFSET('Water Data'!$G$6,0,10*ROW('Water Data'!G168)),NA())</f>
        <v>#N/A</v>
      </c>
      <c r="O174" s="97" t="e">
        <f ca="true">+IF(AND(ISNUMBER(OFFSET('Water Data'!$G$9,0,10*ROW('Water Data'!G168))),'Data Summary'!CD174="Yes"),OFFSET('Water Data'!$G$9,0,10*ROW('Water Data'!G168)),NA())</f>
        <v>#N/A</v>
      </c>
      <c r="P174" s="97" t="e">
        <f ca="true">+IF(AND(ISNUMBER(OFFSET('Water Data'!$H$4,0,10*ROW('Water Data'!H168))),'Data Summary'!CE174="Yes"),100-OFFSET('Water Data'!$H$4,0,10*ROW('Water Data'!H168)),NA())</f>
        <v>#N/A</v>
      </c>
      <c r="Q174" s="97" t="e">
        <f ca="true">+IF(AND(ISNUMBER(OFFSET('Water Data'!$H$6,0,10*ROW('Water Data'!H168))),'Data Summary'!CF174="Yes"),OFFSET('Water Data'!$H$6,0,10*ROW('Water Data'!H168)),NA())</f>
        <v>#N/A</v>
      </c>
      <c r="R174" s="97" t="e">
        <f ca="true">+IF(AND(ISNUMBER(OFFSET('Water Data'!$H$9,0,10*ROW('Water Data'!H168))),'Data Summary'!CG174="Yes"),OFFSET('Water Data'!$H$9,0,10*ROW('Water Data'!H168)),NA())</f>
        <v>#N/A</v>
      </c>
      <c r="S174" s="97" t="e">
        <f ca="true">+IF(AND(ISNUMBER(OFFSET('Water Data'!$I$4,0,10*ROW('Water Data'!I168))),'Data Summary'!CH174="Yes"),100-OFFSET('Water Data'!$I$4,0,10*ROW('Water Data'!I168)),NA())</f>
        <v>#N/A</v>
      </c>
      <c r="T174" s="97" t="e">
        <f ca="true">+IF(AND(ISNUMBER(OFFSET('Water Data'!$I$6,0,10*ROW('Water Data'!I168))),'Data Summary'!CI174="Yes"),OFFSET('Water Data'!$I$6,0,10*ROW('Water Data'!I168)),NA())</f>
        <v>#N/A</v>
      </c>
      <c r="U174" s="97" t="e">
        <f ca="true">+IF(AND(ISNUMBER(OFFSET('Water Data'!$I$9,0,10*ROW('Water Data'!I168))),'Data Summary'!CJ174="Yes"),OFFSET('Water Data'!$I$9,0,10*ROW('Water Data'!I168)),NA())</f>
        <v>#N/A</v>
      </c>
      <c r="V174" s="98" t="e">
        <f ca="true">+IF(AND(ISNUMBER(OFFSET('Sanitation Data'!$D$4,0,10*ROW('Sanitation Data'!D168))),'Data Summary'!CK174="Yes"),100-OFFSET('Sanitation Data'!$D$4,0,10*ROW('Sanitation Data'!D168)),NA())</f>
        <v>#N/A</v>
      </c>
      <c r="W174" s="98" t="e">
        <f ca="true">+IF(AND(ISNUMBER(OFFSET('Sanitation Data'!$D$6,0,10*ROW('Sanitation Data'!D168))),'Data Summary'!CL174="Yes"),OFFSET('Sanitation Data'!$D$6,0,10*ROW('Sanitation Data'!D168)),NA())</f>
        <v>#N/A</v>
      </c>
      <c r="X174" s="98" t="e">
        <f ca="true">+IF(AND(ISNUMBER(OFFSET('Sanitation Data'!$D$10,0,10*ROW('Sanitation Data'!D168))),'Data Summary'!CM174="Yes"),OFFSET('Sanitation Data'!$D$10,0,10*ROW('Sanitation Data'!D168)),NA())</f>
        <v>#N/A</v>
      </c>
      <c r="Y174" s="98" t="e">
        <f ca="true">+IF(AND(ISNUMBER(OFFSET('Sanitation Data'!$D$11,0,10*ROW('Sanitation Data'!D168))),'Data Summary'!CN174="Yes"),OFFSET('Sanitation Data'!$D$11,0,10*ROW('Sanitation Data'!D168)),NA())</f>
        <v>#N/A</v>
      </c>
      <c r="Z174" s="98" t="e">
        <f ca="true">+IF(AND(ISNUMBER(OFFSET('Sanitation Data'!$D$12,0,10*ROW('Sanitation Data'!D168))),'Data Summary'!CO174="Yes"),OFFSET('Sanitation Data'!$D$12,0,10*ROW('Sanitation Data'!D168)),NA())</f>
        <v>#N/A</v>
      </c>
      <c r="AA174" s="98" t="e">
        <f ca="true">+IF(AND(ISNUMBER(OFFSET('Sanitation Data'!$E$4,0,10*ROW('Sanitation Data'!E168))),'Data Summary'!CP174="Yes"),100-OFFSET('Sanitation Data'!$E$4,0,10*ROW('Sanitation Data'!E168)),NA())</f>
        <v>#N/A</v>
      </c>
      <c r="AB174" s="98" t="e">
        <f ca="true">+IF(AND(ISNUMBER(OFFSET('Sanitation Data'!$E$6,0,10*ROW('Sanitation Data'!E168))),'Data Summary'!CQ174="Yes"),OFFSET('Sanitation Data'!$E$6,0,10*ROW('Sanitation Data'!E168)),NA())</f>
        <v>#N/A</v>
      </c>
      <c r="AC174" s="98" t="e">
        <f ca="true">+IF(AND(ISNUMBER(OFFSET('Sanitation Data'!$E$10,0,10*ROW('Sanitation Data'!E168))),'Data Summary'!CR174="Yes"),OFFSET('Sanitation Data'!$E$10,0,10*ROW('Sanitation Data'!E168)),NA())</f>
        <v>#N/A</v>
      </c>
      <c r="AD174" s="98" t="e">
        <f ca="true">+IF(AND(ISNUMBER(OFFSET('Sanitation Data'!$E$11,0,10*ROW('Sanitation Data'!E168))),'Data Summary'!CS174="Yes"),OFFSET('Sanitation Data'!$E$11,0,10*ROW('Sanitation Data'!E168)),NA())</f>
        <v>#N/A</v>
      </c>
      <c r="AE174" s="98" t="e">
        <f ca="true">+IF(AND(ISNUMBER(OFFSET('Sanitation Data'!$E$12,0,10*ROW('Sanitation Data'!E168))),'Data Summary'!CT174="Yes"),OFFSET('Sanitation Data'!$E$12,0,10*ROW('Sanitation Data'!E168)),NA())</f>
        <v>#N/A</v>
      </c>
      <c r="AF174" s="98" t="e">
        <f ca="true">+IF(AND(ISNUMBER(OFFSET('Sanitation Data'!$F$4,0,10*ROW('Sanitation Data'!F168))),'Data Summary'!CU174="Yes"),100-OFFSET('Sanitation Data'!$F$4,0,10*ROW('Sanitation Data'!F168)),NA())</f>
        <v>#N/A</v>
      </c>
      <c r="AG174" s="98" t="e">
        <f ca="true">+IF(AND(ISNUMBER(OFFSET('Sanitation Data'!$F$6,0,10*ROW('Sanitation Data'!F168))),'Data Summary'!CV174="Yes"),OFFSET('Sanitation Data'!$F$6,0,10*ROW('Sanitation Data'!F168)),NA())</f>
        <v>#N/A</v>
      </c>
      <c r="AH174" s="98" t="e">
        <f ca="true">+IF(AND(ISNUMBER(OFFSET('Sanitation Data'!$F$10,0,10*ROW('Sanitation Data'!F168))),'Data Summary'!CW174="Yes"),OFFSET('Sanitation Data'!$F$10,0,10*ROW('Sanitation Data'!F168)),NA())</f>
        <v>#N/A</v>
      </c>
      <c r="AI174" s="98" t="e">
        <f ca="true">+IF(AND(ISNUMBER(OFFSET('Sanitation Data'!$F$11,0,10*ROW('Sanitation Data'!F168))),'Data Summary'!CX174="Yes"),OFFSET('Sanitation Data'!$F$11,0,10*ROW('Sanitation Data'!F168)),NA())</f>
        <v>#N/A</v>
      </c>
      <c r="AJ174" s="98" t="e">
        <f ca="true">+IF(AND(ISNUMBER(OFFSET('Sanitation Data'!$F$12,0,10*ROW('Sanitation Data'!F168))),'Data Summary'!CY174="Yes"),OFFSET('Sanitation Data'!$F$12,0,10*ROW('Sanitation Data'!F168)),NA())</f>
        <v>#N/A</v>
      </c>
      <c r="AK174" s="98" t="e">
        <f ca="true">+IF(AND(ISNUMBER(OFFSET('Sanitation Data'!$G$4,0,10*ROW('Sanitation Data'!G168))),'Data Summary'!CZ174="Yes"),100-OFFSET('Sanitation Data'!$G$4,0,10*ROW('Sanitation Data'!G168)),NA())</f>
        <v>#N/A</v>
      </c>
      <c r="AL174" s="98" t="e">
        <f ca="true">+IF(AND(ISNUMBER(OFFSET('Sanitation Data'!$G$6,0,10*ROW('Sanitation Data'!G168))),'Data Summary'!DA174="Yes"),OFFSET('Sanitation Data'!$G$6,0,10*ROW('Sanitation Data'!G168)),NA())</f>
        <v>#N/A</v>
      </c>
      <c r="AM174" s="98" t="e">
        <f ca="true">+IF(AND(ISNUMBER(OFFSET('Sanitation Data'!$G$10,0,10*ROW('Sanitation Data'!G168))),'Data Summary'!DB174="Yes"),OFFSET('Sanitation Data'!$G$10,0,10*ROW('Sanitation Data'!G168)),NA())</f>
        <v>#N/A</v>
      </c>
      <c r="AN174" s="98" t="e">
        <f ca="true">+IF(AND(ISNUMBER(OFFSET('Sanitation Data'!$G$11,0,10*ROW('Sanitation Data'!G168))),'Data Summary'!DC174="Yes"),OFFSET('Sanitation Data'!$G$11,0,10*ROW('Sanitation Data'!G168)),NA())</f>
        <v>#N/A</v>
      </c>
      <c r="AO174" s="98" t="e">
        <f ca="true">+IF(AND(ISNUMBER(OFFSET('Sanitation Data'!$G$12,0,10*ROW('Sanitation Data'!G168))),'Data Summary'!DD174="Yes"),OFFSET('Sanitation Data'!$G$12,0,10*ROW('Sanitation Data'!G168)),NA())</f>
        <v>#N/A</v>
      </c>
      <c r="AP174" s="98" t="e">
        <f ca="true">+IF(AND(ISNUMBER(OFFSET('Sanitation Data'!$H$4,0,10*ROW('Sanitation Data'!H168))),'Data Summary'!DE174="Yes"),100-OFFSET('Sanitation Data'!$H$4,0,10*ROW('Sanitation Data'!H168)),NA())</f>
        <v>#N/A</v>
      </c>
      <c r="AQ174" s="98" t="e">
        <f ca="true">+IF(AND(ISNUMBER(OFFSET('Sanitation Data'!$H$6,0,10*ROW('Sanitation Data'!H168))),'Data Summary'!DF174="Yes"),OFFSET('Sanitation Data'!$H$6,0,10*ROW('Sanitation Data'!H168)),NA())</f>
        <v>#N/A</v>
      </c>
      <c r="AR174" s="98" t="e">
        <f ca="true">+IF(AND(ISNUMBER(OFFSET('Sanitation Data'!$H$10,0,10*ROW('Sanitation Data'!H168))),'Data Summary'!DG174="Yes"),OFFSET('Sanitation Data'!$H$10,0,10*ROW('Sanitation Data'!H168)),NA())</f>
        <v>#N/A</v>
      </c>
      <c r="AS174" s="98" t="e">
        <f ca="true">+IF(AND(ISNUMBER(OFFSET('Sanitation Data'!$H$11,0,10*ROW('Sanitation Data'!H168))),'Data Summary'!DH174="Yes"),OFFSET('Sanitation Data'!$H$11,0,10*ROW('Sanitation Data'!H168)),NA())</f>
        <v>#N/A</v>
      </c>
      <c r="AT174" s="98" t="e">
        <f ca="true">+IF(AND(ISNUMBER(OFFSET('Sanitation Data'!$H$12,0,10*ROW('Sanitation Data'!H168))),'Data Summary'!DI174="Yes"),OFFSET('Sanitation Data'!$H$12,0,10*ROW('Sanitation Data'!H168)),NA())</f>
        <v>#N/A</v>
      </c>
      <c r="AU174" s="98" t="e">
        <f ca="true">+IF(AND(ISNUMBER(OFFSET('Sanitation Data'!$I$4,0,10*ROW('Sanitation Data'!I168))),'Data Summary'!DJ174="Yes"),100-OFFSET('Sanitation Data'!$I$4,0,10*ROW('Sanitation Data'!I168)),NA())</f>
        <v>#N/A</v>
      </c>
      <c r="AV174" s="98" t="e">
        <f ca="true">+IF(AND(ISNUMBER(OFFSET('Sanitation Data'!$I$6,0,10*ROW('Sanitation Data'!I168))),'Data Summary'!DK174="Yes"),OFFSET('Sanitation Data'!$I$6,0,10*ROW('Sanitation Data'!I168)),NA())</f>
        <v>#N/A</v>
      </c>
      <c r="AW174" s="98" t="e">
        <f ca="true">+IF(AND(ISNUMBER(OFFSET('Sanitation Data'!$I$10,0,10*ROW('Sanitation Data'!I168))),'Data Summary'!DL174="Yes"),OFFSET('Sanitation Data'!$I$10,0,10*ROW('Sanitation Data'!I168)),NA())</f>
        <v>#N/A</v>
      </c>
      <c r="AX174" s="98" t="e">
        <f ca="true">+IF(AND(ISNUMBER(OFFSET('Sanitation Data'!$I$11,0,10*ROW('Sanitation Data'!I168))),'Data Summary'!DM174="Yes"),OFFSET('Sanitation Data'!$I$11,0,10*ROW('Sanitation Data'!I168)),NA())</f>
        <v>#N/A</v>
      </c>
      <c r="AY174" s="98" t="e">
        <f ca="true">+IF(AND(ISNUMBER(OFFSET('Sanitation Data'!$I$12,0,10*ROW('Sanitation Data'!I168))),'Data Summary'!DN174="Yes"),OFFSET('Sanitation Data'!$I$12,0,10*ROW('Sanitation Data'!I168)),NA())</f>
        <v>#N/A</v>
      </c>
      <c r="AZ174" s="99" t="e">
        <f ca="true">+IF(AND(ISNUMBER(OFFSET('Hygiene Data'!$D$5,0,10*ROW('Hygiene Data'!D168))),'Data Summary'!DO174="Yes"),OFFSET('Hygiene Data'!$D$5,0,10*ROW('Hygiene Data'!D168)),NA())</f>
        <v>#N/A</v>
      </c>
      <c r="BA174" s="99" t="e">
        <f ca="true">+IF(AND(ISNUMBER(OFFSET('Hygiene Data'!$D$7,0,10*ROW('Hygiene Data'!D168))),'Data Summary'!DP174="Yes"),OFFSET('Hygiene Data'!$D$7,0,10*ROW('Hygiene Data'!D168)),NA())</f>
        <v>#N/A</v>
      </c>
      <c r="BB174" s="99" t="e">
        <f ca="true">+IF(AND(ISNUMBER(OFFSET('Hygiene Data'!$D$9,0,10*ROW('Hygiene Data'!D168))),'Data Summary'!DQ174="Yes"),OFFSET('Hygiene Data'!$D$9,0,10*ROW('Hygiene Data'!D168)),NA())</f>
        <v>#N/A</v>
      </c>
      <c r="BC174" s="99" t="e">
        <f ca="true">+IF(AND(ISNUMBER(OFFSET('Hygiene Data'!$E$5,0,10*ROW('Hygiene Data'!E168))),'Data Summary'!DR174="Yes"),OFFSET('Hygiene Data'!$E$5,0,10*ROW('Hygiene Data'!E168)),NA())</f>
        <v>#N/A</v>
      </c>
      <c r="BD174" s="99" t="e">
        <f ca="true">+IF(AND(ISNUMBER(OFFSET('Hygiene Data'!$E$7,0,10*ROW('Hygiene Data'!E168))),'Data Summary'!DS174="Yes"),OFFSET('Hygiene Data'!$E$7,0,10*ROW('Hygiene Data'!E168)),NA())</f>
        <v>#N/A</v>
      </c>
      <c r="BE174" s="99" t="e">
        <f ca="true">+IF(AND(ISNUMBER(OFFSET('Hygiene Data'!$E$9,0,10*ROW('Hygiene Data'!E168))),'Data Summary'!DT174="Yes"),OFFSET('Hygiene Data'!$E$9,0,10*ROW('Hygiene Data'!E168)),NA())</f>
        <v>#N/A</v>
      </c>
      <c r="BF174" s="99" t="e">
        <f ca="true">+IF(AND(ISNUMBER(OFFSET('Hygiene Data'!$F$5,0,10*ROW('Hygiene Data'!F168))),'Data Summary'!DU174="Yes"),OFFSET('Hygiene Data'!$F$5,0,10*ROW('Hygiene Data'!F168)),NA())</f>
        <v>#N/A</v>
      </c>
      <c r="BG174" s="99" t="e">
        <f ca="true">+IF(AND(ISNUMBER(OFFSET('Hygiene Data'!$F$7,0,10*ROW('Hygiene Data'!F168))),'Data Summary'!DV174="Yes"),OFFSET('Hygiene Data'!$F$7,0,10*ROW('Hygiene Data'!F168)),NA())</f>
        <v>#N/A</v>
      </c>
      <c r="BH174" s="99" t="e">
        <f ca="true">+IF(AND(ISNUMBER(OFFSET('Hygiene Data'!$F$9,0,10*ROW('Hygiene Data'!F168))),'Data Summary'!DW174="Yes"),OFFSET('Hygiene Data'!$F$9,0,10*ROW('Hygiene Data'!F168)),NA())</f>
        <v>#N/A</v>
      </c>
      <c r="BI174" s="99" t="e">
        <f ca="true">+IF(AND(ISNUMBER(OFFSET('Hygiene Data'!$G$5,0,10*ROW('Hygiene Data'!G168))),'Data Summary'!DX174="Yes"),OFFSET('Hygiene Data'!$G$5,0,10*ROW('Hygiene Data'!G168)),NA())</f>
        <v>#N/A</v>
      </c>
      <c r="BJ174" s="99" t="e">
        <f ca="true">+IF(AND(ISNUMBER(OFFSET('Hygiene Data'!$G$7,0,10*ROW('Hygiene Data'!G168))),'Data Summary'!DY174="Yes"),OFFSET('Hygiene Data'!$G$7,0,10*ROW('Hygiene Data'!G168)),NA())</f>
        <v>#N/A</v>
      </c>
      <c r="BK174" s="99" t="e">
        <f ca="true">+IF(AND(ISNUMBER(OFFSET('Hygiene Data'!$G$9,0,10*ROW('Hygiene Data'!G168))),'Data Summary'!DZ174="Yes"),OFFSET('Hygiene Data'!$G$9,0,10*ROW('Hygiene Data'!G168)),NA())</f>
        <v>#N/A</v>
      </c>
      <c r="BL174" s="99" t="e">
        <f ca="true">+IF(AND(ISNUMBER(OFFSET('Hygiene Data'!$H$5,0,10*ROW('Hygiene Data'!H168))),'Data Summary'!EA174="Yes"),OFFSET('Hygiene Data'!$H$5,0,10*ROW('Hygiene Data'!H168)),NA())</f>
        <v>#N/A</v>
      </c>
      <c r="BM174" s="99" t="e">
        <f ca="true">+IF(AND(ISNUMBER(OFFSET('Hygiene Data'!$H$7,0,10*ROW('Hygiene Data'!H168))),'Data Summary'!EB174="Yes"),OFFSET('Hygiene Data'!$H$7,0,10*ROW('Hygiene Data'!H168)),NA())</f>
        <v>#N/A</v>
      </c>
      <c r="BN174" s="99" t="e">
        <f ca="true">+IF(AND(ISNUMBER(OFFSET('Hygiene Data'!$H$9,0,10*ROW('Hygiene Data'!H168))),'Data Summary'!EC174="Yes"),OFFSET('Hygiene Data'!$H$9,0,10*ROW('Hygiene Data'!H168)),NA())</f>
        <v>#N/A</v>
      </c>
      <c r="BO174" s="99" t="e">
        <f ca="true">+IF(AND(ISNUMBER(OFFSET('Hygiene Data'!$I$5,0,10*ROW('Hygiene Data'!I168))),'Data Summary'!ED174="Yes"),OFFSET('Hygiene Data'!$I$5,0,10*ROW('Hygiene Data'!I168)),NA())</f>
        <v>#N/A</v>
      </c>
      <c r="BP174" s="99" t="e">
        <f ca="true">+IF(AND(ISNUMBER(OFFSET('Hygiene Data'!$I$7,0,10*ROW('Hygiene Data'!I168))),'Data Summary'!EE174="Yes"),OFFSET('Hygiene Data'!$I$7,0,10*ROW('Hygiene Data'!I168)),NA())</f>
        <v>#N/A</v>
      </c>
      <c r="BQ174" s="99" t="e">
        <f ca="true">+IF(AND(ISNUMBER(OFFSET('Hygiene Data'!$I$9,0,10*ROW('Hygiene Data'!I168))),'Data Summary'!EF174="Yes"),OFFSET('Hygiene Data'!$I$9,0,10*ROW('Hygiene Data'!I168)),NA())</f>
        <v>#N/A</v>
      </c>
    </row>
    <row xmlns:x14ac="http://schemas.microsoft.com/office/spreadsheetml/2009/9/ac" r="175" x14ac:dyDescent="0.2">
      <c r="A175" s="363" t="e">
        <f ca="true">+RIGHT('Data Summary'!A175,LEN('Data Summary'!A175)-9)</f>
        <v>#VALUE!</v>
      </c>
      <c r="B175" s="38" t="str">
        <f ca="true">+IF(ISTEXT('Data Summary'!B175),'Data Summary'!B175,"")</f>
        <v/>
      </c>
      <c r="C175" s="361" t="e">
        <f ca="true">+VALUE('Data Summary'!C175)</f>
        <v>#VALUE!</v>
      </c>
      <c r="D175" s="97" t="e">
        <f ca="true">+IF(AND(ISNUMBER(OFFSET('Water Data'!$D$4,0,10*ROW('Water Data'!D169))),'Data Summary'!BS175="Yes"),100-OFFSET('Water Data'!$D$4,0,10*ROW('Water Data'!D169)),NA())</f>
        <v>#N/A</v>
      </c>
      <c r="E175" s="97" t="e">
        <f ca="true">+IF(AND(ISNUMBER(OFFSET('Water Data'!$D$6,0,10*ROW('Water Data'!D169))),'Data Summary'!BT175="Yes"),OFFSET('Water Data'!$D$6,0,10*ROW('Water Data'!D169)),NA())</f>
        <v>#N/A</v>
      </c>
      <c r="F175" s="97" t="e">
        <f ca="true">+IF(AND(ISNUMBER(OFFSET('Water Data'!$D$9,0,10*ROW('Water Data'!D169))),'Data Summary'!BU175="Yes"),OFFSET('Water Data'!$D$9,0,10*ROW('Water Data'!D169)),NA())</f>
        <v>#N/A</v>
      </c>
      <c r="G175" s="97" t="e">
        <f ca="true">+IF(AND(ISNUMBER(OFFSET('Water Data'!$E$4,0,10*ROW('Water Data'!E169))),'Data Summary'!BV175="Yes"),100-OFFSET('Water Data'!$E$4,0,10*ROW('Water Data'!E169)),NA())</f>
        <v>#N/A</v>
      </c>
      <c r="H175" s="97" t="e">
        <f ca="true">+IF(AND(ISNUMBER(OFFSET('Water Data'!$E$6,0,10*ROW('Water Data'!E169))),'Data Summary'!BW175="Yes"),OFFSET('Water Data'!$E$6,0,10*ROW('Water Data'!E169)),NA())</f>
        <v>#N/A</v>
      </c>
      <c r="I175" s="97" t="e">
        <f ca="true">+IF(AND(ISNUMBER(OFFSET('Water Data'!$E$9,0,10*ROW('Water Data'!E169))),'Data Summary'!BX175="Yes"),OFFSET('Water Data'!$E$9,0,10*ROW('Water Data'!E169)),NA())</f>
        <v>#N/A</v>
      </c>
      <c r="J175" s="97" t="e">
        <f ca="true">+IF(AND(ISNUMBER(OFFSET('Water Data'!$F$4,0,10*ROW('Water Data'!F169))),'Data Summary'!BY175="Yes"),100-OFFSET('Water Data'!$F$4,0,10*ROW('Water Data'!F169)),NA())</f>
        <v>#N/A</v>
      </c>
      <c r="K175" s="97" t="e">
        <f ca="true">+IF(AND(ISNUMBER(OFFSET('Water Data'!$F$6,0,10*ROW('Water Data'!F169))),'Data Summary'!BZ175="Yes"),OFFSET('Water Data'!$F$6,0,10*ROW('Water Data'!F169)),NA())</f>
        <v>#N/A</v>
      </c>
      <c r="L175" s="97" t="e">
        <f ca="true">+IF(AND(ISNUMBER(OFFSET('Water Data'!$F$9,0,10*ROW('Water Data'!F169))),'Data Summary'!CA175="Yes"),OFFSET('Water Data'!$F$9,0,10*ROW('Water Data'!F169)),NA())</f>
        <v>#N/A</v>
      </c>
      <c r="M175" s="97" t="e">
        <f ca="true">+IF(AND(ISNUMBER(OFFSET('Water Data'!$G$4,0,10*ROW('Water Data'!G169))),'Data Summary'!CB175="Yes"),100-OFFSET('Water Data'!$G$4,0,10*ROW('Water Data'!G169)),NA())</f>
        <v>#N/A</v>
      </c>
      <c r="N175" s="97" t="e">
        <f ca="true">+IF(AND(ISNUMBER(OFFSET('Water Data'!$G$6,0,10*ROW('Water Data'!G169))),'Data Summary'!CC175="Yes"),OFFSET('Water Data'!$G$6,0,10*ROW('Water Data'!G169)),NA())</f>
        <v>#N/A</v>
      </c>
      <c r="O175" s="97" t="e">
        <f ca="true">+IF(AND(ISNUMBER(OFFSET('Water Data'!$G$9,0,10*ROW('Water Data'!G169))),'Data Summary'!CD175="Yes"),OFFSET('Water Data'!$G$9,0,10*ROW('Water Data'!G169)),NA())</f>
        <v>#N/A</v>
      </c>
      <c r="P175" s="97" t="e">
        <f ca="true">+IF(AND(ISNUMBER(OFFSET('Water Data'!$H$4,0,10*ROW('Water Data'!H169))),'Data Summary'!CE175="Yes"),100-OFFSET('Water Data'!$H$4,0,10*ROW('Water Data'!H169)),NA())</f>
        <v>#N/A</v>
      </c>
      <c r="Q175" s="97" t="e">
        <f ca="true">+IF(AND(ISNUMBER(OFFSET('Water Data'!$H$6,0,10*ROW('Water Data'!H169))),'Data Summary'!CF175="Yes"),OFFSET('Water Data'!$H$6,0,10*ROW('Water Data'!H169)),NA())</f>
        <v>#N/A</v>
      </c>
      <c r="R175" s="97" t="e">
        <f ca="true">+IF(AND(ISNUMBER(OFFSET('Water Data'!$H$9,0,10*ROW('Water Data'!H169))),'Data Summary'!CG175="Yes"),OFFSET('Water Data'!$H$9,0,10*ROW('Water Data'!H169)),NA())</f>
        <v>#N/A</v>
      </c>
      <c r="S175" s="97" t="e">
        <f ca="true">+IF(AND(ISNUMBER(OFFSET('Water Data'!$I$4,0,10*ROW('Water Data'!I169))),'Data Summary'!CH175="Yes"),100-OFFSET('Water Data'!$I$4,0,10*ROW('Water Data'!I169)),NA())</f>
        <v>#N/A</v>
      </c>
      <c r="T175" s="97" t="e">
        <f ca="true">+IF(AND(ISNUMBER(OFFSET('Water Data'!$I$6,0,10*ROW('Water Data'!I169))),'Data Summary'!CI175="Yes"),OFFSET('Water Data'!$I$6,0,10*ROW('Water Data'!I169)),NA())</f>
        <v>#N/A</v>
      </c>
      <c r="U175" s="97" t="e">
        <f ca="true">+IF(AND(ISNUMBER(OFFSET('Water Data'!$I$9,0,10*ROW('Water Data'!I169))),'Data Summary'!CJ175="Yes"),OFFSET('Water Data'!$I$9,0,10*ROW('Water Data'!I169)),NA())</f>
        <v>#N/A</v>
      </c>
      <c r="V175" s="98" t="e">
        <f ca="true">+IF(AND(ISNUMBER(OFFSET('Sanitation Data'!$D$4,0,10*ROW('Sanitation Data'!D169))),'Data Summary'!CK175="Yes"),100-OFFSET('Sanitation Data'!$D$4,0,10*ROW('Sanitation Data'!D169)),NA())</f>
        <v>#N/A</v>
      </c>
      <c r="W175" s="98" t="e">
        <f ca="true">+IF(AND(ISNUMBER(OFFSET('Sanitation Data'!$D$6,0,10*ROW('Sanitation Data'!D169))),'Data Summary'!CL175="Yes"),OFFSET('Sanitation Data'!$D$6,0,10*ROW('Sanitation Data'!D169)),NA())</f>
        <v>#N/A</v>
      </c>
      <c r="X175" s="98" t="e">
        <f ca="true">+IF(AND(ISNUMBER(OFFSET('Sanitation Data'!$D$10,0,10*ROW('Sanitation Data'!D169))),'Data Summary'!CM175="Yes"),OFFSET('Sanitation Data'!$D$10,0,10*ROW('Sanitation Data'!D169)),NA())</f>
        <v>#N/A</v>
      </c>
      <c r="Y175" s="98" t="e">
        <f ca="true">+IF(AND(ISNUMBER(OFFSET('Sanitation Data'!$D$11,0,10*ROW('Sanitation Data'!D169))),'Data Summary'!CN175="Yes"),OFFSET('Sanitation Data'!$D$11,0,10*ROW('Sanitation Data'!D169)),NA())</f>
        <v>#N/A</v>
      </c>
      <c r="Z175" s="98" t="e">
        <f ca="true">+IF(AND(ISNUMBER(OFFSET('Sanitation Data'!$D$12,0,10*ROW('Sanitation Data'!D169))),'Data Summary'!CO175="Yes"),OFFSET('Sanitation Data'!$D$12,0,10*ROW('Sanitation Data'!D169)),NA())</f>
        <v>#N/A</v>
      </c>
      <c r="AA175" s="98" t="e">
        <f ca="true">+IF(AND(ISNUMBER(OFFSET('Sanitation Data'!$E$4,0,10*ROW('Sanitation Data'!E169))),'Data Summary'!CP175="Yes"),100-OFFSET('Sanitation Data'!$E$4,0,10*ROW('Sanitation Data'!E169)),NA())</f>
        <v>#N/A</v>
      </c>
      <c r="AB175" s="98" t="e">
        <f ca="true">+IF(AND(ISNUMBER(OFFSET('Sanitation Data'!$E$6,0,10*ROW('Sanitation Data'!E169))),'Data Summary'!CQ175="Yes"),OFFSET('Sanitation Data'!$E$6,0,10*ROW('Sanitation Data'!E169)),NA())</f>
        <v>#N/A</v>
      </c>
      <c r="AC175" s="98" t="e">
        <f ca="true">+IF(AND(ISNUMBER(OFFSET('Sanitation Data'!$E$10,0,10*ROW('Sanitation Data'!E169))),'Data Summary'!CR175="Yes"),OFFSET('Sanitation Data'!$E$10,0,10*ROW('Sanitation Data'!E169)),NA())</f>
        <v>#N/A</v>
      </c>
      <c r="AD175" s="98" t="e">
        <f ca="true">+IF(AND(ISNUMBER(OFFSET('Sanitation Data'!$E$11,0,10*ROW('Sanitation Data'!E169))),'Data Summary'!CS175="Yes"),OFFSET('Sanitation Data'!$E$11,0,10*ROW('Sanitation Data'!E169)),NA())</f>
        <v>#N/A</v>
      </c>
      <c r="AE175" s="98" t="e">
        <f ca="true">+IF(AND(ISNUMBER(OFFSET('Sanitation Data'!$E$12,0,10*ROW('Sanitation Data'!E169))),'Data Summary'!CT175="Yes"),OFFSET('Sanitation Data'!$E$12,0,10*ROW('Sanitation Data'!E169)),NA())</f>
        <v>#N/A</v>
      </c>
      <c r="AF175" s="98" t="e">
        <f ca="true">+IF(AND(ISNUMBER(OFFSET('Sanitation Data'!$F$4,0,10*ROW('Sanitation Data'!F169))),'Data Summary'!CU175="Yes"),100-OFFSET('Sanitation Data'!$F$4,0,10*ROW('Sanitation Data'!F169)),NA())</f>
        <v>#N/A</v>
      </c>
      <c r="AG175" s="98" t="e">
        <f ca="true">+IF(AND(ISNUMBER(OFFSET('Sanitation Data'!$F$6,0,10*ROW('Sanitation Data'!F169))),'Data Summary'!CV175="Yes"),OFFSET('Sanitation Data'!$F$6,0,10*ROW('Sanitation Data'!F169)),NA())</f>
        <v>#N/A</v>
      </c>
      <c r="AH175" s="98" t="e">
        <f ca="true">+IF(AND(ISNUMBER(OFFSET('Sanitation Data'!$F$10,0,10*ROW('Sanitation Data'!F169))),'Data Summary'!CW175="Yes"),OFFSET('Sanitation Data'!$F$10,0,10*ROW('Sanitation Data'!F169)),NA())</f>
        <v>#N/A</v>
      </c>
      <c r="AI175" s="98" t="e">
        <f ca="true">+IF(AND(ISNUMBER(OFFSET('Sanitation Data'!$F$11,0,10*ROW('Sanitation Data'!F169))),'Data Summary'!CX175="Yes"),OFFSET('Sanitation Data'!$F$11,0,10*ROW('Sanitation Data'!F169)),NA())</f>
        <v>#N/A</v>
      </c>
      <c r="AJ175" s="98" t="e">
        <f ca="true">+IF(AND(ISNUMBER(OFFSET('Sanitation Data'!$F$12,0,10*ROW('Sanitation Data'!F169))),'Data Summary'!CY175="Yes"),OFFSET('Sanitation Data'!$F$12,0,10*ROW('Sanitation Data'!F169)),NA())</f>
        <v>#N/A</v>
      </c>
      <c r="AK175" s="98" t="e">
        <f ca="true">+IF(AND(ISNUMBER(OFFSET('Sanitation Data'!$G$4,0,10*ROW('Sanitation Data'!G169))),'Data Summary'!CZ175="Yes"),100-OFFSET('Sanitation Data'!$G$4,0,10*ROW('Sanitation Data'!G169)),NA())</f>
        <v>#N/A</v>
      </c>
      <c r="AL175" s="98" t="e">
        <f ca="true">+IF(AND(ISNUMBER(OFFSET('Sanitation Data'!$G$6,0,10*ROW('Sanitation Data'!G169))),'Data Summary'!DA175="Yes"),OFFSET('Sanitation Data'!$G$6,0,10*ROW('Sanitation Data'!G169)),NA())</f>
        <v>#N/A</v>
      </c>
      <c r="AM175" s="98" t="e">
        <f ca="true">+IF(AND(ISNUMBER(OFFSET('Sanitation Data'!$G$10,0,10*ROW('Sanitation Data'!G169))),'Data Summary'!DB175="Yes"),OFFSET('Sanitation Data'!$G$10,0,10*ROW('Sanitation Data'!G169)),NA())</f>
        <v>#N/A</v>
      </c>
      <c r="AN175" s="98" t="e">
        <f ca="true">+IF(AND(ISNUMBER(OFFSET('Sanitation Data'!$G$11,0,10*ROW('Sanitation Data'!G169))),'Data Summary'!DC175="Yes"),OFFSET('Sanitation Data'!$G$11,0,10*ROW('Sanitation Data'!G169)),NA())</f>
        <v>#N/A</v>
      </c>
      <c r="AO175" s="98" t="e">
        <f ca="true">+IF(AND(ISNUMBER(OFFSET('Sanitation Data'!$G$12,0,10*ROW('Sanitation Data'!G169))),'Data Summary'!DD175="Yes"),OFFSET('Sanitation Data'!$G$12,0,10*ROW('Sanitation Data'!G169)),NA())</f>
        <v>#N/A</v>
      </c>
      <c r="AP175" s="98" t="e">
        <f ca="true">+IF(AND(ISNUMBER(OFFSET('Sanitation Data'!$H$4,0,10*ROW('Sanitation Data'!H169))),'Data Summary'!DE175="Yes"),100-OFFSET('Sanitation Data'!$H$4,0,10*ROW('Sanitation Data'!H169)),NA())</f>
        <v>#N/A</v>
      </c>
      <c r="AQ175" s="98" t="e">
        <f ca="true">+IF(AND(ISNUMBER(OFFSET('Sanitation Data'!$H$6,0,10*ROW('Sanitation Data'!H169))),'Data Summary'!DF175="Yes"),OFFSET('Sanitation Data'!$H$6,0,10*ROW('Sanitation Data'!H169)),NA())</f>
        <v>#N/A</v>
      </c>
      <c r="AR175" s="98" t="e">
        <f ca="true">+IF(AND(ISNUMBER(OFFSET('Sanitation Data'!$H$10,0,10*ROW('Sanitation Data'!H169))),'Data Summary'!DG175="Yes"),OFFSET('Sanitation Data'!$H$10,0,10*ROW('Sanitation Data'!H169)),NA())</f>
        <v>#N/A</v>
      </c>
      <c r="AS175" s="98" t="e">
        <f ca="true">+IF(AND(ISNUMBER(OFFSET('Sanitation Data'!$H$11,0,10*ROW('Sanitation Data'!H169))),'Data Summary'!DH175="Yes"),OFFSET('Sanitation Data'!$H$11,0,10*ROW('Sanitation Data'!H169)),NA())</f>
        <v>#N/A</v>
      </c>
      <c r="AT175" s="98" t="e">
        <f ca="true">+IF(AND(ISNUMBER(OFFSET('Sanitation Data'!$H$12,0,10*ROW('Sanitation Data'!H169))),'Data Summary'!DI175="Yes"),OFFSET('Sanitation Data'!$H$12,0,10*ROW('Sanitation Data'!H169)),NA())</f>
        <v>#N/A</v>
      </c>
      <c r="AU175" s="98" t="e">
        <f ca="true">+IF(AND(ISNUMBER(OFFSET('Sanitation Data'!$I$4,0,10*ROW('Sanitation Data'!I169))),'Data Summary'!DJ175="Yes"),100-OFFSET('Sanitation Data'!$I$4,0,10*ROW('Sanitation Data'!I169)),NA())</f>
        <v>#N/A</v>
      </c>
      <c r="AV175" s="98" t="e">
        <f ca="true">+IF(AND(ISNUMBER(OFFSET('Sanitation Data'!$I$6,0,10*ROW('Sanitation Data'!I169))),'Data Summary'!DK175="Yes"),OFFSET('Sanitation Data'!$I$6,0,10*ROW('Sanitation Data'!I169)),NA())</f>
        <v>#N/A</v>
      </c>
      <c r="AW175" s="98" t="e">
        <f ca="true">+IF(AND(ISNUMBER(OFFSET('Sanitation Data'!$I$10,0,10*ROW('Sanitation Data'!I169))),'Data Summary'!DL175="Yes"),OFFSET('Sanitation Data'!$I$10,0,10*ROW('Sanitation Data'!I169)),NA())</f>
        <v>#N/A</v>
      </c>
      <c r="AX175" s="98" t="e">
        <f ca="true">+IF(AND(ISNUMBER(OFFSET('Sanitation Data'!$I$11,0,10*ROW('Sanitation Data'!I169))),'Data Summary'!DM175="Yes"),OFFSET('Sanitation Data'!$I$11,0,10*ROW('Sanitation Data'!I169)),NA())</f>
        <v>#N/A</v>
      </c>
      <c r="AY175" s="98" t="e">
        <f ca="true">+IF(AND(ISNUMBER(OFFSET('Sanitation Data'!$I$12,0,10*ROW('Sanitation Data'!I169))),'Data Summary'!DN175="Yes"),OFFSET('Sanitation Data'!$I$12,0,10*ROW('Sanitation Data'!I169)),NA())</f>
        <v>#N/A</v>
      </c>
      <c r="AZ175" s="99" t="e">
        <f ca="true">+IF(AND(ISNUMBER(OFFSET('Hygiene Data'!$D$5,0,10*ROW('Hygiene Data'!D169))),'Data Summary'!DO175="Yes"),OFFSET('Hygiene Data'!$D$5,0,10*ROW('Hygiene Data'!D169)),NA())</f>
        <v>#N/A</v>
      </c>
      <c r="BA175" s="99" t="e">
        <f ca="true">+IF(AND(ISNUMBER(OFFSET('Hygiene Data'!$D$7,0,10*ROW('Hygiene Data'!D169))),'Data Summary'!DP175="Yes"),OFFSET('Hygiene Data'!$D$7,0,10*ROW('Hygiene Data'!D169)),NA())</f>
        <v>#N/A</v>
      </c>
      <c r="BB175" s="99" t="e">
        <f ca="true">+IF(AND(ISNUMBER(OFFSET('Hygiene Data'!$D$9,0,10*ROW('Hygiene Data'!D169))),'Data Summary'!DQ175="Yes"),OFFSET('Hygiene Data'!$D$9,0,10*ROW('Hygiene Data'!D169)),NA())</f>
        <v>#N/A</v>
      </c>
      <c r="BC175" s="99" t="e">
        <f ca="true">+IF(AND(ISNUMBER(OFFSET('Hygiene Data'!$E$5,0,10*ROW('Hygiene Data'!E169))),'Data Summary'!DR175="Yes"),OFFSET('Hygiene Data'!$E$5,0,10*ROW('Hygiene Data'!E169)),NA())</f>
        <v>#N/A</v>
      </c>
      <c r="BD175" s="99" t="e">
        <f ca="true">+IF(AND(ISNUMBER(OFFSET('Hygiene Data'!$E$7,0,10*ROW('Hygiene Data'!E169))),'Data Summary'!DS175="Yes"),OFFSET('Hygiene Data'!$E$7,0,10*ROW('Hygiene Data'!E169)),NA())</f>
        <v>#N/A</v>
      </c>
      <c r="BE175" s="99" t="e">
        <f ca="true">+IF(AND(ISNUMBER(OFFSET('Hygiene Data'!$E$9,0,10*ROW('Hygiene Data'!E169))),'Data Summary'!DT175="Yes"),OFFSET('Hygiene Data'!$E$9,0,10*ROW('Hygiene Data'!E169)),NA())</f>
        <v>#N/A</v>
      </c>
      <c r="BF175" s="99" t="e">
        <f ca="true">+IF(AND(ISNUMBER(OFFSET('Hygiene Data'!$F$5,0,10*ROW('Hygiene Data'!F169))),'Data Summary'!DU175="Yes"),OFFSET('Hygiene Data'!$F$5,0,10*ROW('Hygiene Data'!F169)),NA())</f>
        <v>#N/A</v>
      </c>
      <c r="BG175" s="99" t="e">
        <f ca="true">+IF(AND(ISNUMBER(OFFSET('Hygiene Data'!$F$7,0,10*ROW('Hygiene Data'!F169))),'Data Summary'!DV175="Yes"),OFFSET('Hygiene Data'!$F$7,0,10*ROW('Hygiene Data'!F169)),NA())</f>
        <v>#N/A</v>
      </c>
      <c r="BH175" s="99" t="e">
        <f ca="true">+IF(AND(ISNUMBER(OFFSET('Hygiene Data'!$F$9,0,10*ROW('Hygiene Data'!F169))),'Data Summary'!DW175="Yes"),OFFSET('Hygiene Data'!$F$9,0,10*ROW('Hygiene Data'!F169)),NA())</f>
        <v>#N/A</v>
      </c>
      <c r="BI175" s="99" t="e">
        <f ca="true">+IF(AND(ISNUMBER(OFFSET('Hygiene Data'!$G$5,0,10*ROW('Hygiene Data'!G169))),'Data Summary'!DX175="Yes"),OFFSET('Hygiene Data'!$G$5,0,10*ROW('Hygiene Data'!G169)),NA())</f>
        <v>#N/A</v>
      </c>
      <c r="BJ175" s="99" t="e">
        <f ca="true">+IF(AND(ISNUMBER(OFFSET('Hygiene Data'!$G$7,0,10*ROW('Hygiene Data'!G169))),'Data Summary'!DY175="Yes"),OFFSET('Hygiene Data'!$G$7,0,10*ROW('Hygiene Data'!G169)),NA())</f>
        <v>#N/A</v>
      </c>
      <c r="BK175" s="99" t="e">
        <f ca="true">+IF(AND(ISNUMBER(OFFSET('Hygiene Data'!$G$9,0,10*ROW('Hygiene Data'!G169))),'Data Summary'!DZ175="Yes"),OFFSET('Hygiene Data'!$G$9,0,10*ROW('Hygiene Data'!G169)),NA())</f>
        <v>#N/A</v>
      </c>
      <c r="BL175" s="99" t="e">
        <f ca="true">+IF(AND(ISNUMBER(OFFSET('Hygiene Data'!$H$5,0,10*ROW('Hygiene Data'!H169))),'Data Summary'!EA175="Yes"),OFFSET('Hygiene Data'!$H$5,0,10*ROW('Hygiene Data'!H169)),NA())</f>
        <v>#N/A</v>
      </c>
      <c r="BM175" s="99" t="e">
        <f ca="true">+IF(AND(ISNUMBER(OFFSET('Hygiene Data'!$H$7,0,10*ROW('Hygiene Data'!H169))),'Data Summary'!EB175="Yes"),OFFSET('Hygiene Data'!$H$7,0,10*ROW('Hygiene Data'!H169)),NA())</f>
        <v>#N/A</v>
      </c>
      <c r="BN175" s="99" t="e">
        <f ca="true">+IF(AND(ISNUMBER(OFFSET('Hygiene Data'!$H$9,0,10*ROW('Hygiene Data'!H169))),'Data Summary'!EC175="Yes"),OFFSET('Hygiene Data'!$H$9,0,10*ROW('Hygiene Data'!H169)),NA())</f>
        <v>#N/A</v>
      </c>
      <c r="BO175" s="99" t="e">
        <f ca="true">+IF(AND(ISNUMBER(OFFSET('Hygiene Data'!$I$5,0,10*ROW('Hygiene Data'!I169))),'Data Summary'!ED175="Yes"),OFFSET('Hygiene Data'!$I$5,0,10*ROW('Hygiene Data'!I169)),NA())</f>
        <v>#N/A</v>
      </c>
      <c r="BP175" s="99" t="e">
        <f ca="true">+IF(AND(ISNUMBER(OFFSET('Hygiene Data'!$I$7,0,10*ROW('Hygiene Data'!I169))),'Data Summary'!EE175="Yes"),OFFSET('Hygiene Data'!$I$7,0,10*ROW('Hygiene Data'!I169)),NA())</f>
        <v>#N/A</v>
      </c>
      <c r="BQ175" s="99" t="e">
        <f ca="true">+IF(AND(ISNUMBER(OFFSET('Hygiene Data'!$I$9,0,10*ROW('Hygiene Data'!I169))),'Data Summary'!EF175="Yes"),OFFSET('Hygiene Data'!$I$9,0,10*ROW('Hygiene Data'!I169)),NA())</f>
        <v>#N/A</v>
      </c>
    </row>
    <row xmlns:x14ac="http://schemas.microsoft.com/office/spreadsheetml/2009/9/ac" r="176" x14ac:dyDescent="0.2">
      <c r="A176" s="363" t="e">
        <f ca="true">+RIGHT('Data Summary'!A176,LEN('Data Summary'!A176)-9)</f>
        <v>#VALUE!</v>
      </c>
      <c r="B176" s="38" t="str">
        <f ca="true">+IF(ISTEXT('Data Summary'!B176),'Data Summary'!B176,"")</f>
        <v/>
      </c>
      <c r="C176" s="361" t="e">
        <f ca="true">+VALUE('Data Summary'!C176)</f>
        <v>#VALUE!</v>
      </c>
      <c r="D176" s="97" t="e">
        <f ca="true">+IF(AND(ISNUMBER(OFFSET('Water Data'!$D$4,0,10*ROW('Water Data'!D170))),'Data Summary'!BS176="Yes"),100-OFFSET('Water Data'!$D$4,0,10*ROW('Water Data'!D170)),NA())</f>
        <v>#N/A</v>
      </c>
      <c r="E176" s="97" t="e">
        <f ca="true">+IF(AND(ISNUMBER(OFFSET('Water Data'!$D$6,0,10*ROW('Water Data'!D170))),'Data Summary'!BT176="Yes"),OFFSET('Water Data'!$D$6,0,10*ROW('Water Data'!D170)),NA())</f>
        <v>#N/A</v>
      </c>
      <c r="F176" s="97" t="e">
        <f ca="true">+IF(AND(ISNUMBER(OFFSET('Water Data'!$D$9,0,10*ROW('Water Data'!D170))),'Data Summary'!BU176="Yes"),OFFSET('Water Data'!$D$9,0,10*ROW('Water Data'!D170)),NA())</f>
        <v>#N/A</v>
      </c>
      <c r="G176" s="97" t="e">
        <f ca="true">+IF(AND(ISNUMBER(OFFSET('Water Data'!$E$4,0,10*ROW('Water Data'!E170))),'Data Summary'!BV176="Yes"),100-OFFSET('Water Data'!$E$4,0,10*ROW('Water Data'!E170)),NA())</f>
        <v>#N/A</v>
      </c>
      <c r="H176" s="97" t="e">
        <f ca="true">+IF(AND(ISNUMBER(OFFSET('Water Data'!$E$6,0,10*ROW('Water Data'!E170))),'Data Summary'!BW176="Yes"),OFFSET('Water Data'!$E$6,0,10*ROW('Water Data'!E170)),NA())</f>
        <v>#N/A</v>
      </c>
      <c r="I176" s="97" t="e">
        <f ca="true">+IF(AND(ISNUMBER(OFFSET('Water Data'!$E$9,0,10*ROW('Water Data'!E170))),'Data Summary'!BX176="Yes"),OFFSET('Water Data'!$E$9,0,10*ROW('Water Data'!E170)),NA())</f>
        <v>#N/A</v>
      </c>
      <c r="J176" s="97" t="e">
        <f ca="true">+IF(AND(ISNUMBER(OFFSET('Water Data'!$F$4,0,10*ROW('Water Data'!F170))),'Data Summary'!BY176="Yes"),100-OFFSET('Water Data'!$F$4,0,10*ROW('Water Data'!F170)),NA())</f>
        <v>#N/A</v>
      </c>
      <c r="K176" s="97" t="e">
        <f ca="true">+IF(AND(ISNUMBER(OFFSET('Water Data'!$F$6,0,10*ROW('Water Data'!F170))),'Data Summary'!BZ176="Yes"),OFFSET('Water Data'!$F$6,0,10*ROW('Water Data'!F170)),NA())</f>
        <v>#N/A</v>
      </c>
      <c r="L176" s="97" t="e">
        <f ca="true">+IF(AND(ISNUMBER(OFFSET('Water Data'!$F$9,0,10*ROW('Water Data'!F170))),'Data Summary'!CA176="Yes"),OFFSET('Water Data'!$F$9,0,10*ROW('Water Data'!F170)),NA())</f>
        <v>#N/A</v>
      </c>
      <c r="M176" s="97" t="e">
        <f ca="true">+IF(AND(ISNUMBER(OFFSET('Water Data'!$G$4,0,10*ROW('Water Data'!G170))),'Data Summary'!CB176="Yes"),100-OFFSET('Water Data'!$G$4,0,10*ROW('Water Data'!G170)),NA())</f>
        <v>#N/A</v>
      </c>
      <c r="N176" s="97" t="e">
        <f ca="true">+IF(AND(ISNUMBER(OFFSET('Water Data'!$G$6,0,10*ROW('Water Data'!G170))),'Data Summary'!CC176="Yes"),OFFSET('Water Data'!$G$6,0,10*ROW('Water Data'!G170)),NA())</f>
        <v>#N/A</v>
      </c>
      <c r="O176" s="97" t="e">
        <f ca="true">+IF(AND(ISNUMBER(OFFSET('Water Data'!$G$9,0,10*ROW('Water Data'!G170))),'Data Summary'!CD176="Yes"),OFFSET('Water Data'!$G$9,0,10*ROW('Water Data'!G170)),NA())</f>
        <v>#N/A</v>
      </c>
      <c r="P176" s="97" t="e">
        <f ca="true">+IF(AND(ISNUMBER(OFFSET('Water Data'!$H$4,0,10*ROW('Water Data'!H170))),'Data Summary'!CE176="Yes"),100-OFFSET('Water Data'!$H$4,0,10*ROW('Water Data'!H170)),NA())</f>
        <v>#N/A</v>
      </c>
      <c r="Q176" s="97" t="e">
        <f ca="true">+IF(AND(ISNUMBER(OFFSET('Water Data'!$H$6,0,10*ROW('Water Data'!H170))),'Data Summary'!CF176="Yes"),OFFSET('Water Data'!$H$6,0,10*ROW('Water Data'!H170)),NA())</f>
        <v>#N/A</v>
      </c>
      <c r="R176" s="97" t="e">
        <f ca="true">+IF(AND(ISNUMBER(OFFSET('Water Data'!$H$9,0,10*ROW('Water Data'!H170))),'Data Summary'!CG176="Yes"),OFFSET('Water Data'!$H$9,0,10*ROW('Water Data'!H170)),NA())</f>
        <v>#N/A</v>
      </c>
      <c r="S176" s="97" t="e">
        <f ca="true">+IF(AND(ISNUMBER(OFFSET('Water Data'!$I$4,0,10*ROW('Water Data'!I170))),'Data Summary'!CH176="Yes"),100-OFFSET('Water Data'!$I$4,0,10*ROW('Water Data'!I170)),NA())</f>
        <v>#N/A</v>
      </c>
      <c r="T176" s="97" t="e">
        <f ca="true">+IF(AND(ISNUMBER(OFFSET('Water Data'!$I$6,0,10*ROW('Water Data'!I170))),'Data Summary'!CI176="Yes"),OFFSET('Water Data'!$I$6,0,10*ROW('Water Data'!I170)),NA())</f>
        <v>#N/A</v>
      </c>
      <c r="U176" s="97" t="e">
        <f ca="true">+IF(AND(ISNUMBER(OFFSET('Water Data'!$I$9,0,10*ROW('Water Data'!I170))),'Data Summary'!CJ176="Yes"),OFFSET('Water Data'!$I$9,0,10*ROW('Water Data'!I170)),NA())</f>
        <v>#N/A</v>
      </c>
      <c r="V176" s="98" t="e">
        <f ca="true">+IF(AND(ISNUMBER(OFFSET('Sanitation Data'!$D$4,0,10*ROW('Sanitation Data'!D170))),'Data Summary'!CK176="Yes"),100-OFFSET('Sanitation Data'!$D$4,0,10*ROW('Sanitation Data'!D170)),NA())</f>
        <v>#N/A</v>
      </c>
      <c r="W176" s="98" t="e">
        <f ca="true">+IF(AND(ISNUMBER(OFFSET('Sanitation Data'!$D$6,0,10*ROW('Sanitation Data'!D170))),'Data Summary'!CL176="Yes"),OFFSET('Sanitation Data'!$D$6,0,10*ROW('Sanitation Data'!D170)),NA())</f>
        <v>#N/A</v>
      </c>
      <c r="X176" s="98" t="e">
        <f ca="true">+IF(AND(ISNUMBER(OFFSET('Sanitation Data'!$D$10,0,10*ROW('Sanitation Data'!D170))),'Data Summary'!CM176="Yes"),OFFSET('Sanitation Data'!$D$10,0,10*ROW('Sanitation Data'!D170)),NA())</f>
        <v>#N/A</v>
      </c>
      <c r="Y176" s="98" t="e">
        <f ca="true">+IF(AND(ISNUMBER(OFFSET('Sanitation Data'!$D$11,0,10*ROW('Sanitation Data'!D170))),'Data Summary'!CN176="Yes"),OFFSET('Sanitation Data'!$D$11,0,10*ROW('Sanitation Data'!D170)),NA())</f>
        <v>#N/A</v>
      </c>
      <c r="Z176" s="98" t="e">
        <f ca="true">+IF(AND(ISNUMBER(OFFSET('Sanitation Data'!$D$12,0,10*ROW('Sanitation Data'!D170))),'Data Summary'!CO176="Yes"),OFFSET('Sanitation Data'!$D$12,0,10*ROW('Sanitation Data'!D170)),NA())</f>
        <v>#N/A</v>
      </c>
      <c r="AA176" s="98" t="e">
        <f ca="true">+IF(AND(ISNUMBER(OFFSET('Sanitation Data'!$E$4,0,10*ROW('Sanitation Data'!E170))),'Data Summary'!CP176="Yes"),100-OFFSET('Sanitation Data'!$E$4,0,10*ROW('Sanitation Data'!E170)),NA())</f>
        <v>#N/A</v>
      </c>
      <c r="AB176" s="98" t="e">
        <f ca="true">+IF(AND(ISNUMBER(OFFSET('Sanitation Data'!$E$6,0,10*ROW('Sanitation Data'!E170))),'Data Summary'!CQ176="Yes"),OFFSET('Sanitation Data'!$E$6,0,10*ROW('Sanitation Data'!E170)),NA())</f>
        <v>#N/A</v>
      </c>
      <c r="AC176" s="98" t="e">
        <f ca="true">+IF(AND(ISNUMBER(OFFSET('Sanitation Data'!$E$10,0,10*ROW('Sanitation Data'!E170))),'Data Summary'!CR176="Yes"),OFFSET('Sanitation Data'!$E$10,0,10*ROW('Sanitation Data'!E170)),NA())</f>
        <v>#N/A</v>
      </c>
      <c r="AD176" s="98" t="e">
        <f ca="true">+IF(AND(ISNUMBER(OFFSET('Sanitation Data'!$E$11,0,10*ROW('Sanitation Data'!E170))),'Data Summary'!CS176="Yes"),OFFSET('Sanitation Data'!$E$11,0,10*ROW('Sanitation Data'!E170)),NA())</f>
        <v>#N/A</v>
      </c>
      <c r="AE176" s="98" t="e">
        <f ca="true">+IF(AND(ISNUMBER(OFFSET('Sanitation Data'!$E$12,0,10*ROW('Sanitation Data'!E170))),'Data Summary'!CT176="Yes"),OFFSET('Sanitation Data'!$E$12,0,10*ROW('Sanitation Data'!E170)),NA())</f>
        <v>#N/A</v>
      </c>
      <c r="AF176" s="98" t="e">
        <f ca="true">+IF(AND(ISNUMBER(OFFSET('Sanitation Data'!$F$4,0,10*ROW('Sanitation Data'!F170))),'Data Summary'!CU176="Yes"),100-OFFSET('Sanitation Data'!$F$4,0,10*ROW('Sanitation Data'!F170)),NA())</f>
        <v>#N/A</v>
      </c>
      <c r="AG176" s="98" t="e">
        <f ca="true">+IF(AND(ISNUMBER(OFFSET('Sanitation Data'!$F$6,0,10*ROW('Sanitation Data'!F170))),'Data Summary'!CV176="Yes"),OFFSET('Sanitation Data'!$F$6,0,10*ROW('Sanitation Data'!F170)),NA())</f>
        <v>#N/A</v>
      </c>
      <c r="AH176" s="98" t="e">
        <f ca="true">+IF(AND(ISNUMBER(OFFSET('Sanitation Data'!$F$10,0,10*ROW('Sanitation Data'!F170))),'Data Summary'!CW176="Yes"),OFFSET('Sanitation Data'!$F$10,0,10*ROW('Sanitation Data'!F170)),NA())</f>
        <v>#N/A</v>
      </c>
      <c r="AI176" s="98" t="e">
        <f ca="true">+IF(AND(ISNUMBER(OFFSET('Sanitation Data'!$F$11,0,10*ROW('Sanitation Data'!F170))),'Data Summary'!CX176="Yes"),OFFSET('Sanitation Data'!$F$11,0,10*ROW('Sanitation Data'!F170)),NA())</f>
        <v>#N/A</v>
      </c>
      <c r="AJ176" s="98" t="e">
        <f ca="true">+IF(AND(ISNUMBER(OFFSET('Sanitation Data'!$F$12,0,10*ROW('Sanitation Data'!F170))),'Data Summary'!CY176="Yes"),OFFSET('Sanitation Data'!$F$12,0,10*ROW('Sanitation Data'!F170)),NA())</f>
        <v>#N/A</v>
      </c>
      <c r="AK176" s="98" t="e">
        <f ca="true">+IF(AND(ISNUMBER(OFFSET('Sanitation Data'!$G$4,0,10*ROW('Sanitation Data'!G170))),'Data Summary'!CZ176="Yes"),100-OFFSET('Sanitation Data'!$G$4,0,10*ROW('Sanitation Data'!G170)),NA())</f>
        <v>#N/A</v>
      </c>
      <c r="AL176" s="98" t="e">
        <f ca="true">+IF(AND(ISNUMBER(OFFSET('Sanitation Data'!$G$6,0,10*ROW('Sanitation Data'!G170))),'Data Summary'!DA176="Yes"),OFFSET('Sanitation Data'!$G$6,0,10*ROW('Sanitation Data'!G170)),NA())</f>
        <v>#N/A</v>
      </c>
      <c r="AM176" s="98" t="e">
        <f ca="true">+IF(AND(ISNUMBER(OFFSET('Sanitation Data'!$G$10,0,10*ROW('Sanitation Data'!G170))),'Data Summary'!DB176="Yes"),OFFSET('Sanitation Data'!$G$10,0,10*ROW('Sanitation Data'!G170)),NA())</f>
        <v>#N/A</v>
      </c>
      <c r="AN176" s="98" t="e">
        <f ca="true">+IF(AND(ISNUMBER(OFFSET('Sanitation Data'!$G$11,0,10*ROW('Sanitation Data'!G170))),'Data Summary'!DC176="Yes"),OFFSET('Sanitation Data'!$G$11,0,10*ROW('Sanitation Data'!G170)),NA())</f>
        <v>#N/A</v>
      </c>
      <c r="AO176" s="98" t="e">
        <f ca="true">+IF(AND(ISNUMBER(OFFSET('Sanitation Data'!$G$12,0,10*ROW('Sanitation Data'!G170))),'Data Summary'!DD176="Yes"),OFFSET('Sanitation Data'!$G$12,0,10*ROW('Sanitation Data'!G170)),NA())</f>
        <v>#N/A</v>
      </c>
      <c r="AP176" s="98" t="e">
        <f ca="true">+IF(AND(ISNUMBER(OFFSET('Sanitation Data'!$H$4,0,10*ROW('Sanitation Data'!H170))),'Data Summary'!DE176="Yes"),100-OFFSET('Sanitation Data'!$H$4,0,10*ROW('Sanitation Data'!H170)),NA())</f>
        <v>#N/A</v>
      </c>
      <c r="AQ176" s="98" t="e">
        <f ca="true">+IF(AND(ISNUMBER(OFFSET('Sanitation Data'!$H$6,0,10*ROW('Sanitation Data'!H170))),'Data Summary'!DF176="Yes"),OFFSET('Sanitation Data'!$H$6,0,10*ROW('Sanitation Data'!H170)),NA())</f>
        <v>#N/A</v>
      </c>
      <c r="AR176" s="98" t="e">
        <f ca="true">+IF(AND(ISNUMBER(OFFSET('Sanitation Data'!$H$10,0,10*ROW('Sanitation Data'!H170))),'Data Summary'!DG176="Yes"),OFFSET('Sanitation Data'!$H$10,0,10*ROW('Sanitation Data'!H170)),NA())</f>
        <v>#N/A</v>
      </c>
      <c r="AS176" s="98" t="e">
        <f ca="true">+IF(AND(ISNUMBER(OFFSET('Sanitation Data'!$H$11,0,10*ROW('Sanitation Data'!H170))),'Data Summary'!DH176="Yes"),OFFSET('Sanitation Data'!$H$11,0,10*ROW('Sanitation Data'!H170)),NA())</f>
        <v>#N/A</v>
      </c>
      <c r="AT176" s="98" t="e">
        <f ca="true">+IF(AND(ISNUMBER(OFFSET('Sanitation Data'!$H$12,0,10*ROW('Sanitation Data'!H170))),'Data Summary'!DI176="Yes"),OFFSET('Sanitation Data'!$H$12,0,10*ROW('Sanitation Data'!H170)),NA())</f>
        <v>#N/A</v>
      </c>
      <c r="AU176" s="98" t="e">
        <f ca="true">+IF(AND(ISNUMBER(OFFSET('Sanitation Data'!$I$4,0,10*ROW('Sanitation Data'!I170))),'Data Summary'!DJ176="Yes"),100-OFFSET('Sanitation Data'!$I$4,0,10*ROW('Sanitation Data'!I170)),NA())</f>
        <v>#N/A</v>
      </c>
      <c r="AV176" s="98" t="e">
        <f ca="true">+IF(AND(ISNUMBER(OFFSET('Sanitation Data'!$I$6,0,10*ROW('Sanitation Data'!I170))),'Data Summary'!DK176="Yes"),OFFSET('Sanitation Data'!$I$6,0,10*ROW('Sanitation Data'!I170)),NA())</f>
        <v>#N/A</v>
      </c>
      <c r="AW176" s="98" t="e">
        <f ca="true">+IF(AND(ISNUMBER(OFFSET('Sanitation Data'!$I$10,0,10*ROW('Sanitation Data'!I170))),'Data Summary'!DL176="Yes"),OFFSET('Sanitation Data'!$I$10,0,10*ROW('Sanitation Data'!I170)),NA())</f>
        <v>#N/A</v>
      </c>
      <c r="AX176" s="98" t="e">
        <f ca="true">+IF(AND(ISNUMBER(OFFSET('Sanitation Data'!$I$11,0,10*ROW('Sanitation Data'!I170))),'Data Summary'!DM176="Yes"),OFFSET('Sanitation Data'!$I$11,0,10*ROW('Sanitation Data'!I170)),NA())</f>
        <v>#N/A</v>
      </c>
      <c r="AY176" s="98" t="e">
        <f ca="true">+IF(AND(ISNUMBER(OFFSET('Sanitation Data'!$I$12,0,10*ROW('Sanitation Data'!I170))),'Data Summary'!DN176="Yes"),OFFSET('Sanitation Data'!$I$12,0,10*ROW('Sanitation Data'!I170)),NA())</f>
        <v>#N/A</v>
      </c>
      <c r="AZ176" s="99" t="e">
        <f ca="true">+IF(AND(ISNUMBER(OFFSET('Hygiene Data'!$D$5,0,10*ROW('Hygiene Data'!D170))),'Data Summary'!DO176="Yes"),OFFSET('Hygiene Data'!$D$5,0,10*ROW('Hygiene Data'!D170)),NA())</f>
        <v>#N/A</v>
      </c>
      <c r="BA176" s="99" t="e">
        <f ca="true">+IF(AND(ISNUMBER(OFFSET('Hygiene Data'!$D$7,0,10*ROW('Hygiene Data'!D170))),'Data Summary'!DP176="Yes"),OFFSET('Hygiene Data'!$D$7,0,10*ROW('Hygiene Data'!D170)),NA())</f>
        <v>#N/A</v>
      </c>
      <c r="BB176" s="99" t="e">
        <f ca="true">+IF(AND(ISNUMBER(OFFSET('Hygiene Data'!$D$9,0,10*ROW('Hygiene Data'!D170))),'Data Summary'!DQ176="Yes"),OFFSET('Hygiene Data'!$D$9,0,10*ROW('Hygiene Data'!D170)),NA())</f>
        <v>#N/A</v>
      </c>
      <c r="BC176" s="99" t="e">
        <f ca="true">+IF(AND(ISNUMBER(OFFSET('Hygiene Data'!$E$5,0,10*ROW('Hygiene Data'!E170))),'Data Summary'!DR176="Yes"),OFFSET('Hygiene Data'!$E$5,0,10*ROW('Hygiene Data'!E170)),NA())</f>
        <v>#N/A</v>
      </c>
      <c r="BD176" s="99" t="e">
        <f ca="true">+IF(AND(ISNUMBER(OFFSET('Hygiene Data'!$E$7,0,10*ROW('Hygiene Data'!E170))),'Data Summary'!DS176="Yes"),OFFSET('Hygiene Data'!$E$7,0,10*ROW('Hygiene Data'!E170)),NA())</f>
        <v>#N/A</v>
      </c>
      <c r="BE176" s="99" t="e">
        <f ca="true">+IF(AND(ISNUMBER(OFFSET('Hygiene Data'!$E$9,0,10*ROW('Hygiene Data'!E170))),'Data Summary'!DT176="Yes"),OFFSET('Hygiene Data'!$E$9,0,10*ROW('Hygiene Data'!E170)),NA())</f>
        <v>#N/A</v>
      </c>
      <c r="BF176" s="99" t="e">
        <f ca="true">+IF(AND(ISNUMBER(OFFSET('Hygiene Data'!$F$5,0,10*ROW('Hygiene Data'!F170))),'Data Summary'!DU176="Yes"),OFFSET('Hygiene Data'!$F$5,0,10*ROW('Hygiene Data'!F170)),NA())</f>
        <v>#N/A</v>
      </c>
      <c r="BG176" s="99" t="e">
        <f ca="true">+IF(AND(ISNUMBER(OFFSET('Hygiene Data'!$F$7,0,10*ROW('Hygiene Data'!F170))),'Data Summary'!DV176="Yes"),OFFSET('Hygiene Data'!$F$7,0,10*ROW('Hygiene Data'!F170)),NA())</f>
        <v>#N/A</v>
      </c>
      <c r="BH176" s="99" t="e">
        <f ca="true">+IF(AND(ISNUMBER(OFFSET('Hygiene Data'!$F$9,0,10*ROW('Hygiene Data'!F170))),'Data Summary'!DW176="Yes"),OFFSET('Hygiene Data'!$F$9,0,10*ROW('Hygiene Data'!F170)),NA())</f>
        <v>#N/A</v>
      </c>
      <c r="BI176" s="99" t="e">
        <f ca="true">+IF(AND(ISNUMBER(OFFSET('Hygiene Data'!$G$5,0,10*ROW('Hygiene Data'!G170))),'Data Summary'!DX176="Yes"),OFFSET('Hygiene Data'!$G$5,0,10*ROW('Hygiene Data'!G170)),NA())</f>
        <v>#N/A</v>
      </c>
      <c r="BJ176" s="99" t="e">
        <f ca="true">+IF(AND(ISNUMBER(OFFSET('Hygiene Data'!$G$7,0,10*ROW('Hygiene Data'!G170))),'Data Summary'!DY176="Yes"),OFFSET('Hygiene Data'!$G$7,0,10*ROW('Hygiene Data'!G170)),NA())</f>
        <v>#N/A</v>
      </c>
      <c r="BK176" s="99" t="e">
        <f ca="true">+IF(AND(ISNUMBER(OFFSET('Hygiene Data'!$G$9,0,10*ROW('Hygiene Data'!G170))),'Data Summary'!DZ176="Yes"),OFFSET('Hygiene Data'!$G$9,0,10*ROW('Hygiene Data'!G170)),NA())</f>
        <v>#N/A</v>
      </c>
      <c r="BL176" s="99" t="e">
        <f ca="true">+IF(AND(ISNUMBER(OFFSET('Hygiene Data'!$H$5,0,10*ROW('Hygiene Data'!H170))),'Data Summary'!EA176="Yes"),OFFSET('Hygiene Data'!$H$5,0,10*ROW('Hygiene Data'!H170)),NA())</f>
        <v>#N/A</v>
      </c>
      <c r="BM176" s="99" t="e">
        <f ca="true">+IF(AND(ISNUMBER(OFFSET('Hygiene Data'!$H$7,0,10*ROW('Hygiene Data'!H170))),'Data Summary'!EB176="Yes"),OFFSET('Hygiene Data'!$H$7,0,10*ROW('Hygiene Data'!H170)),NA())</f>
        <v>#N/A</v>
      </c>
      <c r="BN176" s="99" t="e">
        <f ca="true">+IF(AND(ISNUMBER(OFFSET('Hygiene Data'!$H$9,0,10*ROW('Hygiene Data'!H170))),'Data Summary'!EC176="Yes"),OFFSET('Hygiene Data'!$H$9,0,10*ROW('Hygiene Data'!H170)),NA())</f>
        <v>#N/A</v>
      </c>
      <c r="BO176" s="99" t="e">
        <f ca="true">+IF(AND(ISNUMBER(OFFSET('Hygiene Data'!$I$5,0,10*ROW('Hygiene Data'!I170))),'Data Summary'!ED176="Yes"),OFFSET('Hygiene Data'!$I$5,0,10*ROW('Hygiene Data'!I170)),NA())</f>
        <v>#N/A</v>
      </c>
      <c r="BP176" s="99" t="e">
        <f ca="true">+IF(AND(ISNUMBER(OFFSET('Hygiene Data'!$I$7,0,10*ROW('Hygiene Data'!I170))),'Data Summary'!EE176="Yes"),OFFSET('Hygiene Data'!$I$7,0,10*ROW('Hygiene Data'!I170)),NA())</f>
        <v>#N/A</v>
      </c>
      <c r="BQ176" s="99" t="e">
        <f ca="true">+IF(AND(ISNUMBER(OFFSET('Hygiene Data'!$I$9,0,10*ROW('Hygiene Data'!I170))),'Data Summary'!EF176="Yes"),OFFSET('Hygiene Data'!$I$9,0,10*ROW('Hygiene Data'!I170)),NA())</f>
        <v>#N/A</v>
      </c>
    </row>
    <row xmlns:x14ac="http://schemas.microsoft.com/office/spreadsheetml/2009/9/ac" r="177" x14ac:dyDescent="0.2">
      <c r="A177" s="363" t="e">
        <f ca="true">+RIGHT('Data Summary'!A177,LEN('Data Summary'!A177)-9)</f>
        <v>#VALUE!</v>
      </c>
      <c r="B177" s="38" t="str">
        <f ca="true">+IF(ISTEXT('Data Summary'!B177),'Data Summary'!B177,"")</f>
        <v/>
      </c>
      <c r="C177" s="361" t="e">
        <f ca="true">+VALUE('Data Summary'!C177)</f>
        <v>#VALUE!</v>
      </c>
      <c r="D177" s="97" t="e">
        <f ca="true">+IF(AND(ISNUMBER(OFFSET('Water Data'!$D$4,0,10*ROW('Water Data'!D171))),'Data Summary'!BS177="Yes"),100-OFFSET('Water Data'!$D$4,0,10*ROW('Water Data'!D171)),NA())</f>
        <v>#N/A</v>
      </c>
      <c r="E177" s="97" t="e">
        <f ca="true">+IF(AND(ISNUMBER(OFFSET('Water Data'!$D$6,0,10*ROW('Water Data'!D171))),'Data Summary'!BT177="Yes"),OFFSET('Water Data'!$D$6,0,10*ROW('Water Data'!D171)),NA())</f>
        <v>#N/A</v>
      </c>
      <c r="F177" s="97" t="e">
        <f ca="true">+IF(AND(ISNUMBER(OFFSET('Water Data'!$D$9,0,10*ROW('Water Data'!D171))),'Data Summary'!BU177="Yes"),OFFSET('Water Data'!$D$9,0,10*ROW('Water Data'!D171)),NA())</f>
        <v>#N/A</v>
      </c>
      <c r="G177" s="97" t="e">
        <f ca="true">+IF(AND(ISNUMBER(OFFSET('Water Data'!$E$4,0,10*ROW('Water Data'!E171))),'Data Summary'!BV177="Yes"),100-OFFSET('Water Data'!$E$4,0,10*ROW('Water Data'!E171)),NA())</f>
        <v>#N/A</v>
      </c>
      <c r="H177" s="97" t="e">
        <f ca="true">+IF(AND(ISNUMBER(OFFSET('Water Data'!$E$6,0,10*ROW('Water Data'!E171))),'Data Summary'!BW177="Yes"),OFFSET('Water Data'!$E$6,0,10*ROW('Water Data'!E171)),NA())</f>
        <v>#N/A</v>
      </c>
      <c r="I177" s="97" t="e">
        <f ca="true">+IF(AND(ISNUMBER(OFFSET('Water Data'!$E$9,0,10*ROW('Water Data'!E171))),'Data Summary'!BX177="Yes"),OFFSET('Water Data'!$E$9,0,10*ROW('Water Data'!E171)),NA())</f>
        <v>#N/A</v>
      </c>
      <c r="J177" s="97" t="e">
        <f ca="true">+IF(AND(ISNUMBER(OFFSET('Water Data'!$F$4,0,10*ROW('Water Data'!F171))),'Data Summary'!BY177="Yes"),100-OFFSET('Water Data'!$F$4,0,10*ROW('Water Data'!F171)),NA())</f>
        <v>#N/A</v>
      </c>
      <c r="K177" s="97" t="e">
        <f ca="true">+IF(AND(ISNUMBER(OFFSET('Water Data'!$F$6,0,10*ROW('Water Data'!F171))),'Data Summary'!BZ177="Yes"),OFFSET('Water Data'!$F$6,0,10*ROW('Water Data'!F171)),NA())</f>
        <v>#N/A</v>
      </c>
      <c r="L177" s="97" t="e">
        <f ca="true">+IF(AND(ISNUMBER(OFFSET('Water Data'!$F$9,0,10*ROW('Water Data'!F171))),'Data Summary'!CA177="Yes"),OFFSET('Water Data'!$F$9,0,10*ROW('Water Data'!F171)),NA())</f>
        <v>#N/A</v>
      </c>
      <c r="M177" s="97" t="e">
        <f ca="true">+IF(AND(ISNUMBER(OFFSET('Water Data'!$G$4,0,10*ROW('Water Data'!G171))),'Data Summary'!CB177="Yes"),100-OFFSET('Water Data'!$G$4,0,10*ROW('Water Data'!G171)),NA())</f>
        <v>#N/A</v>
      </c>
      <c r="N177" s="97" t="e">
        <f ca="true">+IF(AND(ISNUMBER(OFFSET('Water Data'!$G$6,0,10*ROW('Water Data'!G171))),'Data Summary'!CC177="Yes"),OFFSET('Water Data'!$G$6,0,10*ROW('Water Data'!G171)),NA())</f>
        <v>#N/A</v>
      </c>
      <c r="O177" s="97" t="e">
        <f ca="true">+IF(AND(ISNUMBER(OFFSET('Water Data'!$G$9,0,10*ROW('Water Data'!G171))),'Data Summary'!CD177="Yes"),OFFSET('Water Data'!$G$9,0,10*ROW('Water Data'!G171)),NA())</f>
        <v>#N/A</v>
      </c>
      <c r="P177" s="97" t="e">
        <f ca="true">+IF(AND(ISNUMBER(OFFSET('Water Data'!$H$4,0,10*ROW('Water Data'!H171))),'Data Summary'!CE177="Yes"),100-OFFSET('Water Data'!$H$4,0,10*ROW('Water Data'!H171)),NA())</f>
        <v>#N/A</v>
      </c>
      <c r="Q177" s="97" t="e">
        <f ca="true">+IF(AND(ISNUMBER(OFFSET('Water Data'!$H$6,0,10*ROW('Water Data'!H171))),'Data Summary'!CF177="Yes"),OFFSET('Water Data'!$H$6,0,10*ROW('Water Data'!H171)),NA())</f>
        <v>#N/A</v>
      </c>
      <c r="R177" s="97" t="e">
        <f ca="true">+IF(AND(ISNUMBER(OFFSET('Water Data'!$H$9,0,10*ROW('Water Data'!H171))),'Data Summary'!CG177="Yes"),OFFSET('Water Data'!$H$9,0,10*ROW('Water Data'!H171)),NA())</f>
        <v>#N/A</v>
      </c>
      <c r="S177" s="97" t="e">
        <f ca="true">+IF(AND(ISNUMBER(OFFSET('Water Data'!$I$4,0,10*ROW('Water Data'!I171))),'Data Summary'!CH177="Yes"),100-OFFSET('Water Data'!$I$4,0,10*ROW('Water Data'!I171)),NA())</f>
        <v>#N/A</v>
      </c>
      <c r="T177" s="97" t="e">
        <f ca="true">+IF(AND(ISNUMBER(OFFSET('Water Data'!$I$6,0,10*ROW('Water Data'!I171))),'Data Summary'!CI177="Yes"),OFFSET('Water Data'!$I$6,0,10*ROW('Water Data'!I171)),NA())</f>
        <v>#N/A</v>
      </c>
      <c r="U177" s="97" t="e">
        <f ca="true">+IF(AND(ISNUMBER(OFFSET('Water Data'!$I$9,0,10*ROW('Water Data'!I171))),'Data Summary'!CJ177="Yes"),OFFSET('Water Data'!$I$9,0,10*ROW('Water Data'!I171)),NA())</f>
        <v>#N/A</v>
      </c>
      <c r="V177" s="98" t="e">
        <f ca="true">+IF(AND(ISNUMBER(OFFSET('Sanitation Data'!$D$4,0,10*ROW('Sanitation Data'!D171))),'Data Summary'!CK177="Yes"),100-OFFSET('Sanitation Data'!$D$4,0,10*ROW('Sanitation Data'!D171)),NA())</f>
        <v>#N/A</v>
      </c>
      <c r="W177" s="98" t="e">
        <f ca="true">+IF(AND(ISNUMBER(OFFSET('Sanitation Data'!$D$6,0,10*ROW('Sanitation Data'!D171))),'Data Summary'!CL177="Yes"),OFFSET('Sanitation Data'!$D$6,0,10*ROW('Sanitation Data'!D171)),NA())</f>
        <v>#N/A</v>
      </c>
      <c r="X177" s="98" t="e">
        <f ca="true">+IF(AND(ISNUMBER(OFFSET('Sanitation Data'!$D$10,0,10*ROW('Sanitation Data'!D171))),'Data Summary'!CM177="Yes"),OFFSET('Sanitation Data'!$D$10,0,10*ROW('Sanitation Data'!D171)),NA())</f>
        <v>#N/A</v>
      </c>
      <c r="Y177" s="98" t="e">
        <f ca="true">+IF(AND(ISNUMBER(OFFSET('Sanitation Data'!$D$11,0,10*ROW('Sanitation Data'!D171))),'Data Summary'!CN177="Yes"),OFFSET('Sanitation Data'!$D$11,0,10*ROW('Sanitation Data'!D171)),NA())</f>
        <v>#N/A</v>
      </c>
      <c r="Z177" s="98" t="e">
        <f ca="true">+IF(AND(ISNUMBER(OFFSET('Sanitation Data'!$D$12,0,10*ROW('Sanitation Data'!D171))),'Data Summary'!CO177="Yes"),OFFSET('Sanitation Data'!$D$12,0,10*ROW('Sanitation Data'!D171)),NA())</f>
        <v>#N/A</v>
      </c>
      <c r="AA177" s="98" t="e">
        <f ca="true">+IF(AND(ISNUMBER(OFFSET('Sanitation Data'!$E$4,0,10*ROW('Sanitation Data'!E171))),'Data Summary'!CP177="Yes"),100-OFFSET('Sanitation Data'!$E$4,0,10*ROW('Sanitation Data'!E171)),NA())</f>
        <v>#N/A</v>
      </c>
      <c r="AB177" s="98" t="e">
        <f ca="true">+IF(AND(ISNUMBER(OFFSET('Sanitation Data'!$E$6,0,10*ROW('Sanitation Data'!E171))),'Data Summary'!CQ177="Yes"),OFFSET('Sanitation Data'!$E$6,0,10*ROW('Sanitation Data'!E171)),NA())</f>
        <v>#N/A</v>
      </c>
      <c r="AC177" s="98" t="e">
        <f ca="true">+IF(AND(ISNUMBER(OFFSET('Sanitation Data'!$E$10,0,10*ROW('Sanitation Data'!E171))),'Data Summary'!CR177="Yes"),OFFSET('Sanitation Data'!$E$10,0,10*ROW('Sanitation Data'!E171)),NA())</f>
        <v>#N/A</v>
      </c>
      <c r="AD177" s="98" t="e">
        <f ca="true">+IF(AND(ISNUMBER(OFFSET('Sanitation Data'!$E$11,0,10*ROW('Sanitation Data'!E171))),'Data Summary'!CS177="Yes"),OFFSET('Sanitation Data'!$E$11,0,10*ROW('Sanitation Data'!E171)),NA())</f>
        <v>#N/A</v>
      </c>
      <c r="AE177" s="98" t="e">
        <f ca="true">+IF(AND(ISNUMBER(OFFSET('Sanitation Data'!$E$12,0,10*ROW('Sanitation Data'!E171))),'Data Summary'!CT177="Yes"),OFFSET('Sanitation Data'!$E$12,0,10*ROW('Sanitation Data'!E171)),NA())</f>
        <v>#N/A</v>
      </c>
      <c r="AF177" s="98" t="e">
        <f ca="true">+IF(AND(ISNUMBER(OFFSET('Sanitation Data'!$F$4,0,10*ROW('Sanitation Data'!F171))),'Data Summary'!CU177="Yes"),100-OFFSET('Sanitation Data'!$F$4,0,10*ROW('Sanitation Data'!F171)),NA())</f>
        <v>#N/A</v>
      </c>
      <c r="AG177" s="98" t="e">
        <f ca="true">+IF(AND(ISNUMBER(OFFSET('Sanitation Data'!$F$6,0,10*ROW('Sanitation Data'!F171))),'Data Summary'!CV177="Yes"),OFFSET('Sanitation Data'!$F$6,0,10*ROW('Sanitation Data'!F171)),NA())</f>
        <v>#N/A</v>
      </c>
      <c r="AH177" s="98" t="e">
        <f ca="true">+IF(AND(ISNUMBER(OFFSET('Sanitation Data'!$F$10,0,10*ROW('Sanitation Data'!F171))),'Data Summary'!CW177="Yes"),OFFSET('Sanitation Data'!$F$10,0,10*ROW('Sanitation Data'!F171)),NA())</f>
        <v>#N/A</v>
      </c>
      <c r="AI177" s="98" t="e">
        <f ca="true">+IF(AND(ISNUMBER(OFFSET('Sanitation Data'!$F$11,0,10*ROW('Sanitation Data'!F171))),'Data Summary'!CX177="Yes"),OFFSET('Sanitation Data'!$F$11,0,10*ROW('Sanitation Data'!F171)),NA())</f>
        <v>#N/A</v>
      </c>
      <c r="AJ177" s="98" t="e">
        <f ca="true">+IF(AND(ISNUMBER(OFFSET('Sanitation Data'!$F$12,0,10*ROW('Sanitation Data'!F171))),'Data Summary'!CY177="Yes"),OFFSET('Sanitation Data'!$F$12,0,10*ROW('Sanitation Data'!F171)),NA())</f>
        <v>#N/A</v>
      </c>
      <c r="AK177" s="98" t="e">
        <f ca="true">+IF(AND(ISNUMBER(OFFSET('Sanitation Data'!$G$4,0,10*ROW('Sanitation Data'!G171))),'Data Summary'!CZ177="Yes"),100-OFFSET('Sanitation Data'!$G$4,0,10*ROW('Sanitation Data'!G171)),NA())</f>
        <v>#N/A</v>
      </c>
      <c r="AL177" s="98" t="e">
        <f ca="true">+IF(AND(ISNUMBER(OFFSET('Sanitation Data'!$G$6,0,10*ROW('Sanitation Data'!G171))),'Data Summary'!DA177="Yes"),OFFSET('Sanitation Data'!$G$6,0,10*ROW('Sanitation Data'!G171)),NA())</f>
        <v>#N/A</v>
      </c>
      <c r="AM177" s="98" t="e">
        <f ca="true">+IF(AND(ISNUMBER(OFFSET('Sanitation Data'!$G$10,0,10*ROW('Sanitation Data'!G171))),'Data Summary'!DB177="Yes"),OFFSET('Sanitation Data'!$G$10,0,10*ROW('Sanitation Data'!G171)),NA())</f>
        <v>#N/A</v>
      </c>
      <c r="AN177" s="98" t="e">
        <f ca="true">+IF(AND(ISNUMBER(OFFSET('Sanitation Data'!$G$11,0,10*ROW('Sanitation Data'!G171))),'Data Summary'!DC177="Yes"),OFFSET('Sanitation Data'!$G$11,0,10*ROW('Sanitation Data'!G171)),NA())</f>
        <v>#N/A</v>
      </c>
      <c r="AO177" s="98" t="e">
        <f ca="true">+IF(AND(ISNUMBER(OFFSET('Sanitation Data'!$G$12,0,10*ROW('Sanitation Data'!G171))),'Data Summary'!DD177="Yes"),OFFSET('Sanitation Data'!$G$12,0,10*ROW('Sanitation Data'!G171)),NA())</f>
        <v>#N/A</v>
      </c>
      <c r="AP177" s="98" t="e">
        <f ca="true">+IF(AND(ISNUMBER(OFFSET('Sanitation Data'!$H$4,0,10*ROW('Sanitation Data'!H171))),'Data Summary'!DE177="Yes"),100-OFFSET('Sanitation Data'!$H$4,0,10*ROW('Sanitation Data'!H171)),NA())</f>
        <v>#N/A</v>
      </c>
      <c r="AQ177" s="98" t="e">
        <f ca="true">+IF(AND(ISNUMBER(OFFSET('Sanitation Data'!$H$6,0,10*ROW('Sanitation Data'!H171))),'Data Summary'!DF177="Yes"),OFFSET('Sanitation Data'!$H$6,0,10*ROW('Sanitation Data'!H171)),NA())</f>
        <v>#N/A</v>
      </c>
      <c r="AR177" s="98" t="e">
        <f ca="true">+IF(AND(ISNUMBER(OFFSET('Sanitation Data'!$H$10,0,10*ROW('Sanitation Data'!H171))),'Data Summary'!DG177="Yes"),OFFSET('Sanitation Data'!$H$10,0,10*ROW('Sanitation Data'!H171)),NA())</f>
        <v>#N/A</v>
      </c>
      <c r="AS177" s="98" t="e">
        <f ca="true">+IF(AND(ISNUMBER(OFFSET('Sanitation Data'!$H$11,0,10*ROW('Sanitation Data'!H171))),'Data Summary'!DH177="Yes"),OFFSET('Sanitation Data'!$H$11,0,10*ROW('Sanitation Data'!H171)),NA())</f>
        <v>#N/A</v>
      </c>
      <c r="AT177" s="98" t="e">
        <f ca="true">+IF(AND(ISNUMBER(OFFSET('Sanitation Data'!$H$12,0,10*ROW('Sanitation Data'!H171))),'Data Summary'!DI177="Yes"),OFFSET('Sanitation Data'!$H$12,0,10*ROW('Sanitation Data'!H171)),NA())</f>
        <v>#N/A</v>
      </c>
      <c r="AU177" s="98" t="e">
        <f ca="true">+IF(AND(ISNUMBER(OFFSET('Sanitation Data'!$I$4,0,10*ROW('Sanitation Data'!I171))),'Data Summary'!DJ177="Yes"),100-OFFSET('Sanitation Data'!$I$4,0,10*ROW('Sanitation Data'!I171)),NA())</f>
        <v>#N/A</v>
      </c>
      <c r="AV177" s="98" t="e">
        <f ca="true">+IF(AND(ISNUMBER(OFFSET('Sanitation Data'!$I$6,0,10*ROW('Sanitation Data'!I171))),'Data Summary'!DK177="Yes"),OFFSET('Sanitation Data'!$I$6,0,10*ROW('Sanitation Data'!I171)),NA())</f>
        <v>#N/A</v>
      </c>
      <c r="AW177" s="98" t="e">
        <f ca="true">+IF(AND(ISNUMBER(OFFSET('Sanitation Data'!$I$10,0,10*ROW('Sanitation Data'!I171))),'Data Summary'!DL177="Yes"),OFFSET('Sanitation Data'!$I$10,0,10*ROW('Sanitation Data'!I171)),NA())</f>
        <v>#N/A</v>
      </c>
      <c r="AX177" s="98" t="e">
        <f ca="true">+IF(AND(ISNUMBER(OFFSET('Sanitation Data'!$I$11,0,10*ROW('Sanitation Data'!I171))),'Data Summary'!DM177="Yes"),OFFSET('Sanitation Data'!$I$11,0,10*ROW('Sanitation Data'!I171)),NA())</f>
        <v>#N/A</v>
      </c>
      <c r="AY177" s="98" t="e">
        <f ca="true">+IF(AND(ISNUMBER(OFFSET('Sanitation Data'!$I$12,0,10*ROW('Sanitation Data'!I171))),'Data Summary'!DN177="Yes"),OFFSET('Sanitation Data'!$I$12,0,10*ROW('Sanitation Data'!I171)),NA())</f>
        <v>#N/A</v>
      </c>
      <c r="AZ177" s="99" t="e">
        <f ca="true">+IF(AND(ISNUMBER(OFFSET('Hygiene Data'!$D$5,0,10*ROW('Hygiene Data'!D171))),'Data Summary'!DO177="Yes"),OFFSET('Hygiene Data'!$D$5,0,10*ROW('Hygiene Data'!D171)),NA())</f>
        <v>#N/A</v>
      </c>
      <c r="BA177" s="99" t="e">
        <f ca="true">+IF(AND(ISNUMBER(OFFSET('Hygiene Data'!$D$7,0,10*ROW('Hygiene Data'!D171))),'Data Summary'!DP177="Yes"),OFFSET('Hygiene Data'!$D$7,0,10*ROW('Hygiene Data'!D171)),NA())</f>
        <v>#N/A</v>
      </c>
      <c r="BB177" s="99" t="e">
        <f ca="true">+IF(AND(ISNUMBER(OFFSET('Hygiene Data'!$D$9,0,10*ROW('Hygiene Data'!D171))),'Data Summary'!DQ177="Yes"),OFFSET('Hygiene Data'!$D$9,0,10*ROW('Hygiene Data'!D171)),NA())</f>
        <v>#N/A</v>
      </c>
      <c r="BC177" s="99" t="e">
        <f ca="true">+IF(AND(ISNUMBER(OFFSET('Hygiene Data'!$E$5,0,10*ROW('Hygiene Data'!E171))),'Data Summary'!DR177="Yes"),OFFSET('Hygiene Data'!$E$5,0,10*ROW('Hygiene Data'!E171)),NA())</f>
        <v>#N/A</v>
      </c>
      <c r="BD177" s="99" t="e">
        <f ca="true">+IF(AND(ISNUMBER(OFFSET('Hygiene Data'!$E$7,0,10*ROW('Hygiene Data'!E171))),'Data Summary'!DS177="Yes"),OFFSET('Hygiene Data'!$E$7,0,10*ROW('Hygiene Data'!E171)),NA())</f>
        <v>#N/A</v>
      </c>
      <c r="BE177" s="99" t="e">
        <f ca="true">+IF(AND(ISNUMBER(OFFSET('Hygiene Data'!$E$9,0,10*ROW('Hygiene Data'!E171))),'Data Summary'!DT177="Yes"),OFFSET('Hygiene Data'!$E$9,0,10*ROW('Hygiene Data'!E171)),NA())</f>
        <v>#N/A</v>
      </c>
      <c r="BF177" s="99" t="e">
        <f ca="true">+IF(AND(ISNUMBER(OFFSET('Hygiene Data'!$F$5,0,10*ROW('Hygiene Data'!F171))),'Data Summary'!DU177="Yes"),OFFSET('Hygiene Data'!$F$5,0,10*ROW('Hygiene Data'!F171)),NA())</f>
        <v>#N/A</v>
      </c>
      <c r="BG177" s="99" t="e">
        <f ca="true">+IF(AND(ISNUMBER(OFFSET('Hygiene Data'!$F$7,0,10*ROW('Hygiene Data'!F171))),'Data Summary'!DV177="Yes"),OFFSET('Hygiene Data'!$F$7,0,10*ROW('Hygiene Data'!F171)),NA())</f>
        <v>#N/A</v>
      </c>
      <c r="BH177" s="99" t="e">
        <f ca="true">+IF(AND(ISNUMBER(OFFSET('Hygiene Data'!$F$9,0,10*ROW('Hygiene Data'!F171))),'Data Summary'!DW177="Yes"),OFFSET('Hygiene Data'!$F$9,0,10*ROW('Hygiene Data'!F171)),NA())</f>
        <v>#N/A</v>
      </c>
      <c r="BI177" s="99" t="e">
        <f ca="true">+IF(AND(ISNUMBER(OFFSET('Hygiene Data'!$G$5,0,10*ROW('Hygiene Data'!G171))),'Data Summary'!DX177="Yes"),OFFSET('Hygiene Data'!$G$5,0,10*ROW('Hygiene Data'!G171)),NA())</f>
        <v>#N/A</v>
      </c>
      <c r="BJ177" s="99" t="e">
        <f ca="true">+IF(AND(ISNUMBER(OFFSET('Hygiene Data'!$G$7,0,10*ROW('Hygiene Data'!G171))),'Data Summary'!DY177="Yes"),OFFSET('Hygiene Data'!$G$7,0,10*ROW('Hygiene Data'!G171)),NA())</f>
        <v>#N/A</v>
      </c>
      <c r="BK177" s="99" t="e">
        <f ca="true">+IF(AND(ISNUMBER(OFFSET('Hygiene Data'!$G$9,0,10*ROW('Hygiene Data'!G171))),'Data Summary'!DZ177="Yes"),OFFSET('Hygiene Data'!$G$9,0,10*ROW('Hygiene Data'!G171)),NA())</f>
        <v>#N/A</v>
      </c>
      <c r="BL177" s="99" t="e">
        <f ca="true">+IF(AND(ISNUMBER(OFFSET('Hygiene Data'!$H$5,0,10*ROW('Hygiene Data'!H171))),'Data Summary'!EA177="Yes"),OFFSET('Hygiene Data'!$H$5,0,10*ROW('Hygiene Data'!H171)),NA())</f>
        <v>#N/A</v>
      </c>
      <c r="BM177" s="99" t="e">
        <f ca="true">+IF(AND(ISNUMBER(OFFSET('Hygiene Data'!$H$7,0,10*ROW('Hygiene Data'!H171))),'Data Summary'!EB177="Yes"),OFFSET('Hygiene Data'!$H$7,0,10*ROW('Hygiene Data'!H171)),NA())</f>
        <v>#N/A</v>
      </c>
      <c r="BN177" s="99" t="e">
        <f ca="true">+IF(AND(ISNUMBER(OFFSET('Hygiene Data'!$H$9,0,10*ROW('Hygiene Data'!H171))),'Data Summary'!EC177="Yes"),OFFSET('Hygiene Data'!$H$9,0,10*ROW('Hygiene Data'!H171)),NA())</f>
        <v>#N/A</v>
      </c>
      <c r="BO177" s="99" t="e">
        <f ca="true">+IF(AND(ISNUMBER(OFFSET('Hygiene Data'!$I$5,0,10*ROW('Hygiene Data'!I171))),'Data Summary'!ED177="Yes"),OFFSET('Hygiene Data'!$I$5,0,10*ROW('Hygiene Data'!I171)),NA())</f>
        <v>#N/A</v>
      </c>
      <c r="BP177" s="99" t="e">
        <f ca="true">+IF(AND(ISNUMBER(OFFSET('Hygiene Data'!$I$7,0,10*ROW('Hygiene Data'!I171))),'Data Summary'!EE177="Yes"),OFFSET('Hygiene Data'!$I$7,0,10*ROW('Hygiene Data'!I171)),NA())</f>
        <v>#N/A</v>
      </c>
      <c r="BQ177" s="99" t="e">
        <f ca="true">+IF(AND(ISNUMBER(OFFSET('Hygiene Data'!$I$9,0,10*ROW('Hygiene Data'!I171))),'Data Summary'!EF177="Yes"),OFFSET('Hygiene Data'!$I$9,0,10*ROW('Hygiene Data'!I171)),NA())</f>
        <v>#N/A</v>
      </c>
    </row>
    <row xmlns:x14ac="http://schemas.microsoft.com/office/spreadsheetml/2009/9/ac" r="178" x14ac:dyDescent="0.2">
      <c r="A178" s="363" t="e">
        <f ca="true">+RIGHT('Data Summary'!A178,LEN('Data Summary'!A178)-9)</f>
        <v>#VALUE!</v>
      </c>
      <c r="B178" s="38" t="str">
        <f ca="true">+IF(ISTEXT('Data Summary'!B178),'Data Summary'!B178,"")</f>
        <v/>
      </c>
      <c r="C178" s="361" t="e">
        <f ca="true">+VALUE('Data Summary'!C178)</f>
        <v>#VALUE!</v>
      </c>
      <c r="D178" s="97" t="e">
        <f ca="true">+IF(AND(ISNUMBER(OFFSET('Water Data'!$D$4,0,10*ROW('Water Data'!D172))),'Data Summary'!BS178="Yes"),100-OFFSET('Water Data'!$D$4,0,10*ROW('Water Data'!D172)),NA())</f>
        <v>#N/A</v>
      </c>
      <c r="E178" s="97" t="e">
        <f ca="true">+IF(AND(ISNUMBER(OFFSET('Water Data'!$D$6,0,10*ROW('Water Data'!D172))),'Data Summary'!BT178="Yes"),OFFSET('Water Data'!$D$6,0,10*ROW('Water Data'!D172)),NA())</f>
        <v>#N/A</v>
      </c>
      <c r="F178" s="97" t="e">
        <f ca="true">+IF(AND(ISNUMBER(OFFSET('Water Data'!$D$9,0,10*ROW('Water Data'!D172))),'Data Summary'!BU178="Yes"),OFFSET('Water Data'!$D$9,0,10*ROW('Water Data'!D172)),NA())</f>
        <v>#N/A</v>
      </c>
      <c r="G178" s="97" t="e">
        <f ca="true">+IF(AND(ISNUMBER(OFFSET('Water Data'!$E$4,0,10*ROW('Water Data'!E172))),'Data Summary'!BV178="Yes"),100-OFFSET('Water Data'!$E$4,0,10*ROW('Water Data'!E172)),NA())</f>
        <v>#N/A</v>
      </c>
      <c r="H178" s="97" t="e">
        <f ca="true">+IF(AND(ISNUMBER(OFFSET('Water Data'!$E$6,0,10*ROW('Water Data'!E172))),'Data Summary'!BW178="Yes"),OFFSET('Water Data'!$E$6,0,10*ROW('Water Data'!E172)),NA())</f>
        <v>#N/A</v>
      </c>
      <c r="I178" s="97" t="e">
        <f ca="true">+IF(AND(ISNUMBER(OFFSET('Water Data'!$E$9,0,10*ROW('Water Data'!E172))),'Data Summary'!BX178="Yes"),OFFSET('Water Data'!$E$9,0,10*ROW('Water Data'!E172)),NA())</f>
        <v>#N/A</v>
      </c>
      <c r="J178" s="97" t="e">
        <f ca="true">+IF(AND(ISNUMBER(OFFSET('Water Data'!$F$4,0,10*ROW('Water Data'!F172))),'Data Summary'!BY178="Yes"),100-OFFSET('Water Data'!$F$4,0,10*ROW('Water Data'!F172)),NA())</f>
        <v>#N/A</v>
      </c>
      <c r="K178" s="97" t="e">
        <f ca="true">+IF(AND(ISNUMBER(OFFSET('Water Data'!$F$6,0,10*ROW('Water Data'!F172))),'Data Summary'!BZ178="Yes"),OFFSET('Water Data'!$F$6,0,10*ROW('Water Data'!F172)),NA())</f>
        <v>#N/A</v>
      </c>
      <c r="L178" s="97" t="e">
        <f ca="true">+IF(AND(ISNUMBER(OFFSET('Water Data'!$F$9,0,10*ROW('Water Data'!F172))),'Data Summary'!CA178="Yes"),OFFSET('Water Data'!$F$9,0,10*ROW('Water Data'!F172)),NA())</f>
        <v>#N/A</v>
      </c>
      <c r="M178" s="97" t="e">
        <f ca="true">+IF(AND(ISNUMBER(OFFSET('Water Data'!$G$4,0,10*ROW('Water Data'!G172))),'Data Summary'!CB178="Yes"),100-OFFSET('Water Data'!$G$4,0,10*ROW('Water Data'!G172)),NA())</f>
        <v>#N/A</v>
      </c>
      <c r="N178" s="97" t="e">
        <f ca="true">+IF(AND(ISNUMBER(OFFSET('Water Data'!$G$6,0,10*ROW('Water Data'!G172))),'Data Summary'!CC178="Yes"),OFFSET('Water Data'!$G$6,0,10*ROW('Water Data'!G172)),NA())</f>
        <v>#N/A</v>
      </c>
      <c r="O178" s="97" t="e">
        <f ca="true">+IF(AND(ISNUMBER(OFFSET('Water Data'!$G$9,0,10*ROW('Water Data'!G172))),'Data Summary'!CD178="Yes"),OFFSET('Water Data'!$G$9,0,10*ROW('Water Data'!G172)),NA())</f>
        <v>#N/A</v>
      </c>
      <c r="P178" s="97" t="e">
        <f ca="true">+IF(AND(ISNUMBER(OFFSET('Water Data'!$H$4,0,10*ROW('Water Data'!H172))),'Data Summary'!CE178="Yes"),100-OFFSET('Water Data'!$H$4,0,10*ROW('Water Data'!H172)),NA())</f>
        <v>#N/A</v>
      </c>
      <c r="Q178" s="97" t="e">
        <f ca="true">+IF(AND(ISNUMBER(OFFSET('Water Data'!$H$6,0,10*ROW('Water Data'!H172))),'Data Summary'!CF178="Yes"),OFFSET('Water Data'!$H$6,0,10*ROW('Water Data'!H172)),NA())</f>
        <v>#N/A</v>
      </c>
      <c r="R178" s="97" t="e">
        <f ca="true">+IF(AND(ISNUMBER(OFFSET('Water Data'!$H$9,0,10*ROW('Water Data'!H172))),'Data Summary'!CG178="Yes"),OFFSET('Water Data'!$H$9,0,10*ROW('Water Data'!H172)),NA())</f>
        <v>#N/A</v>
      </c>
      <c r="S178" s="97" t="e">
        <f ca="true">+IF(AND(ISNUMBER(OFFSET('Water Data'!$I$4,0,10*ROW('Water Data'!I172))),'Data Summary'!CH178="Yes"),100-OFFSET('Water Data'!$I$4,0,10*ROW('Water Data'!I172)),NA())</f>
        <v>#N/A</v>
      </c>
      <c r="T178" s="97" t="e">
        <f ca="true">+IF(AND(ISNUMBER(OFFSET('Water Data'!$I$6,0,10*ROW('Water Data'!I172))),'Data Summary'!CI178="Yes"),OFFSET('Water Data'!$I$6,0,10*ROW('Water Data'!I172)),NA())</f>
        <v>#N/A</v>
      </c>
      <c r="U178" s="97" t="e">
        <f ca="true">+IF(AND(ISNUMBER(OFFSET('Water Data'!$I$9,0,10*ROW('Water Data'!I172))),'Data Summary'!CJ178="Yes"),OFFSET('Water Data'!$I$9,0,10*ROW('Water Data'!I172)),NA())</f>
        <v>#N/A</v>
      </c>
      <c r="V178" s="98" t="e">
        <f ca="true">+IF(AND(ISNUMBER(OFFSET('Sanitation Data'!$D$4,0,10*ROW('Sanitation Data'!D172))),'Data Summary'!CK178="Yes"),100-OFFSET('Sanitation Data'!$D$4,0,10*ROW('Sanitation Data'!D172)),NA())</f>
        <v>#N/A</v>
      </c>
      <c r="W178" s="98" t="e">
        <f ca="true">+IF(AND(ISNUMBER(OFFSET('Sanitation Data'!$D$6,0,10*ROW('Sanitation Data'!D172))),'Data Summary'!CL178="Yes"),OFFSET('Sanitation Data'!$D$6,0,10*ROW('Sanitation Data'!D172)),NA())</f>
        <v>#N/A</v>
      </c>
      <c r="X178" s="98" t="e">
        <f ca="true">+IF(AND(ISNUMBER(OFFSET('Sanitation Data'!$D$10,0,10*ROW('Sanitation Data'!D172))),'Data Summary'!CM178="Yes"),OFFSET('Sanitation Data'!$D$10,0,10*ROW('Sanitation Data'!D172)),NA())</f>
        <v>#N/A</v>
      </c>
      <c r="Y178" s="98" t="e">
        <f ca="true">+IF(AND(ISNUMBER(OFFSET('Sanitation Data'!$D$11,0,10*ROW('Sanitation Data'!D172))),'Data Summary'!CN178="Yes"),OFFSET('Sanitation Data'!$D$11,0,10*ROW('Sanitation Data'!D172)),NA())</f>
        <v>#N/A</v>
      </c>
      <c r="Z178" s="98" t="e">
        <f ca="true">+IF(AND(ISNUMBER(OFFSET('Sanitation Data'!$D$12,0,10*ROW('Sanitation Data'!D172))),'Data Summary'!CO178="Yes"),OFFSET('Sanitation Data'!$D$12,0,10*ROW('Sanitation Data'!D172)),NA())</f>
        <v>#N/A</v>
      </c>
      <c r="AA178" s="98" t="e">
        <f ca="true">+IF(AND(ISNUMBER(OFFSET('Sanitation Data'!$E$4,0,10*ROW('Sanitation Data'!E172))),'Data Summary'!CP178="Yes"),100-OFFSET('Sanitation Data'!$E$4,0,10*ROW('Sanitation Data'!E172)),NA())</f>
        <v>#N/A</v>
      </c>
      <c r="AB178" s="98" t="e">
        <f ca="true">+IF(AND(ISNUMBER(OFFSET('Sanitation Data'!$E$6,0,10*ROW('Sanitation Data'!E172))),'Data Summary'!CQ178="Yes"),OFFSET('Sanitation Data'!$E$6,0,10*ROW('Sanitation Data'!E172)),NA())</f>
        <v>#N/A</v>
      </c>
      <c r="AC178" s="98" t="e">
        <f ca="true">+IF(AND(ISNUMBER(OFFSET('Sanitation Data'!$E$10,0,10*ROW('Sanitation Data'!E172))),'Data Summary'!CR178="Yes"),OFFSET('Sanitation Data'!$E$10,0,10*ROW('Sanitation Data'!E172)),NA())</f>
        <v>#N/A</v>
      </c>
      <c r="AD178" s="98" t="e">
        <f ca="true">+IF(AND(ISNUMBER(OFFSET('Sanitation Data'!$E$11,0,10*ROW('Sanitation Data'!E172))),'Data Summary'!CS178="Yes"),OFFSET('Sanitation Data'!$E$11,0,10*ROW('Sanitation Data'!E172)),NA())</f>
        <v>#N/A</v>
      </c>
      <c r="AE178" s="98" t="e">
        <f ca="true">+IF(AND(ISNUMBER(OFFSET('Sanitation Data'!$E$12,0,10*ROW('Sanitation Data'!E172))),'Data Summary'!CT178="Yes"),OFFSET('Sanitation Data'!$E$12,0,10*ROW('Sanitation Data'!E172)),NA())</f>
        <v>#N/A</v>
      </c>
      <c r="AF178" s="98" t="e">
        <f ca="true">+IF(AND(ISNUMBER(OFFSET('Sanitation Data'!$F$4,0,10*ROW('Sanitation Data'!F172))),'Data Summary'!CU178="Yes"),100-OFFSET('Sanitation Data'!$F$4,0,10*ROW('Sanitation Data'!F172)),NA())</f>
        <v>#N/A</v>
      </c>
      <c r="AG178" s="98" t="e">
        <f ca="true">+IF(AND(ISNUMBER(OFFSET('Sanitation Data'!$F$6,0,10*ROW('Sanitation Data'!F172))),'Data Summary'!CV178="Yes"),OFFSET('Sanitation Data'!$F$6,0,10*ROW('Sanitation Data'!F172)),NA())</f>
        <v>#N/A</v>
      </c>
      <c r="AH178" s="98" t="e">
        <f ca="true">+IF(AND(ISNUMBER(OFFSET('Sanitation Data'!$F$10,0,10*ROW('Sanitation Data'!F172))),'Data Summary'!CW178="Yes"),OFFSET('Sanitation Data'!$F$10,0,10*ROW('Sanitation Data'!F172)),NA())</f>
        <v>#N/A</v>
      </c>
      <c r="AI178" s="98" t="e">
        <f ca="true">+IF(AND(ISNUMBER(OFFSET('Sanitation Data'!$F$11,0,10*ROW('Sanitation Data'!F172))),'Data Summary'!CX178="Yes"),OFFSET('Sanitation Data'!$F$11,0,10*ROW('Sanitation Data'!F172)),NA())</f>
        <v>#N/A</v>
      </c>
      <c r="AJ178" s="98" t="e">
        <f ca="true">+IF(AND(ISNUMBER(OFFSET('Sanitation Data'!$F$12,0,10*ROW('Sanitation Data'!F172))),'Data Summary'!CY178="Yes"),OFFSET('Sanitation Data'!$F$12,0,10*ROW('Sanitation Data'!F172)),NA())</f>
        <v>#N/A</v>
      </c>
      <c r="AK178" s="98" t="e">
        <f ca="true">+IF(AND(ISNUMBER(OFFSET('Sanitation Data'!$G$4,0,10*ROW('Sanitation Data'!G172))),'Data Summary'!CZ178="Yes"),100-OFFSET('Sanitation Data'!$G$4,0,10*ROW('Sanitation Data'!G172)),NA())</f>
        <v>#N/A</v>
      </c>
      <c r="AL178" s="98" t="e">
        <f ca="true">+IF(AND(ISNUMBER(OFFSET('Sanitation Data'!$G$6,0,10*ROW('Sanitation Data'!G172))),'Data Summary'!DA178="Yes"),OFFSET('Sanitation Data'!$G$6,0,10*ROW('Sanitation Data'!G172)),NA())</f>
        <v>#N/A</v>
      </c>
      <c r="AM178" s="98" t="e">
        <f ca="true">+IF(AND(ISNUMBER(OFFSET('Sanitation Data'!$G$10,0,10*ROW('Sanitation Data'!G172))),'Data Summary'!DB178="Yes"),OFFSET('Sanitation Data'!$G$10,0,10*ROW('Sanitation Data'!G172)),NA())</f>
        <v>#N/A</v>
      </c>
      <c r="AN178" s="98" t="e">
        <f ca="true">+IF(AND(ISNUMBER(OFFSET('Sanitation Data'!$G$11,0,10*ROW('Sanitation Data'!G172))),'Data Summary'!DC178="Yes"),OFFSET('Sanitation Data'!$G$11,0,10*ROW('Sanitation Data'!G172)),NA())</f>
        <v>#N/A</v>
      </c>
      <c r="AO178" s="98" t="e">
        <f ca="true">+IF(AND(ISNUMBER(OFFSET('Sanitation Data'!$G$12,0,10*ROW('Sanitation Data'!G172))),'Data Summary'!DD178="Yes"),OFFSET('Sanitation Data'!$G$12,0,10*ROW('Sanitation Data'!G172)),NA())</f>
        <v>#N/A</v>
      </c>
      <c r="AP178" s="98" t="e">
        <f ca="true">+IF(AND(ISNUMBER(OFFSET('Sanitation Data'!$H$4,0,10*ROW('Sanitation Data'!H172))),'Data Summary'!DE178="Yes"),100-OFFSET('Sanitation Data'!$H$4,0,10*ROW('Sanitation Data'!H172)),NA())</f>
        <v>#N/A</v>
      </c>
      <c r="AQ178" s="98" t="e">
        <f ca="true">+IF(AND(ISNUMBER(OFFSET('Sanitation Data'!$H$6,0,10*ROW('Sanitation Data'!H172))),'Data Summary'!DF178="Yes"),OFFSET('Sanitation Data'!$H$6,0,10*ROW('Sanitation Data'!H172)),NA())</f>
        <v>#N/A</v>
      </c>
      <c r="AR178" s="98" t="e">
        <f ca="true">+IF(AND(ISNUMBER(OFFSET('Sanitation Data'!$H$10,0,10*ROW('Sanitation Data'!H172))),'Data Summary'!DG178="Yes"),OFFSET('Sanitation Data'!$H$10,0,10*ROW('Sanitation Data'!H172)),NA())</f>
        <v>#N/A</v>
      </c>
      <c r="AS178" s="98" t="e">
        <f ca="true">+IF(AND(ISNUMBER(OFFSET('Sanitation Data'!$H$11,0,10*ROW('Sanitation Data'!H172))),'Data Summary'!DH178="Yes"),OFFSET('Sanitation Data'!$H$11,0,10*ROW('Sanitation Data'!H172)),NA())</f>
        <v>#N/A</v>
      </c>
      <c r="AT178" s="98" t="e">
        <f ca="true">+IF(AND(ISNUMBER(OFFSET('Sanitation Data'!$H$12,0,10*ROW('Sanitation Data'!H172))),'Data Summary'!DI178="Yes"),OFFSET('Sanitation Data'!$H$12,0,10*ROW('Sanitation Data'!H172)),NA())</f>
        <v>#N/A</v>
      </c>
      <c r="AU178" s="98" t="e">
        <f ca="true">+IF(AND(ISNUMBER(OFFSET('Sanitation Data'!$I$4,0,10*ROW('Sanitation Data'!I172))),'Data Summary'!DJ178="Yes"),100-OFFSET('Sanitation Data'!$I$4,0,10*ROW('Sanitation Data'!I172)),NA())</f>
        <v>#N/A</v>
      </c>
      <c r="AV178" s="98" t="e">
        <f ca="true">+IF(AND(ISNUMBER(OFFSET('Sanitation Data'!$I$6,0,10*ROW('Sanitation Data'!I172))),'Data Summary'!DK178="Yes"),OFFSET('Sanitation Data'!$I$6,0,10*ROW('Sanitation Data'!I172)),NA())</f>
        <v>#N/A</v>
      </c>
      <c r="AW178" s="98" t="e">
        <f ca="true">+IF(AND(ISNUMBER(OFFSET('Sanitation Data'!$I$10,0,10*ROW('Sanitation Data'!I172))),'Data Summary'!DL178="Yes"),OFFSET('Sanitation Data'!$I$10,0,10*ROW('Sanitation Data'!I172)),NA())</f>
        <v>#N/A</v>
      </c>
      <c r="AX178" s="98" t="e">
        <f ca="true">+IF(AND(ISNUMBER(OFFSET('Sanitation Data'!$I$11,0,10*ROW('Sanitation Data'!I172))),'Data Summary'!DM178="Yes"),OFFSET('Sanitation Data'!$I$11,0,10*ROW('Sanitation Data'!I172)),NA())</f>
        <v>#N/A</v>
      </c>
      <c r="AY178" s="98" t="e">
        <f ca="true">+IF(AND(ISNUMBER(OFFSET('Sanitation Data'!$I$12,0,10*ROW('Sanitation Data'!I172))),'Data Summary'!DN178="Yes"),OFFSET('Sanitation Data'!$I$12,0,10*ROW('Sanitation Data'!I172)),NA())</f>
        <v>#N/A</v>
      </c>
      <c r="AZ178" s="99" t="e">
        <f ca="true">+IF(AND(ISNUMBER(OFFSET('Hygiene Data'!$D$5,0,10*ROW('Hygiene Data'!D172))),'Data Summary'!DO178="Yes"),OFFSET('Hygiene Data'!$D$5,0,10*ROW('Hygiene Data'!D172)),NA())</f>
        <v>#N/A</v>
      </c>
      <c r="BA178" s="99" t="e">
        <f ca="true">+IF(AND(ISNUMBER(OFFSET('Hygiene Data'!$D$7,0,10*ROW('Hygiene Data'!D172))),'Data Summary'!DP178="Yes"),OFFSET('Hygiene Data'!$D$7,0,10*ROW('Hygiene Data'!D172)),NA())</f>
        <v>#N/A</v>
      </c>
      <c r="BB178" s="99" t="e">
        <f ca="true">+IF(AND(ISNUMBER(OFFSET('Hygiene Data'!$D$9,0,10*ROW('Hygiene Data'!D172))),'Data Summary'!DQ178="Yes"),OFFSET('Hygiene Data'!$D$9,0,10*ROW('Hygiene Data'!D172)),NA())</f>
        <v>#N/A</v>
      </c>
      <c r="BC178" s="99" t="e">
        <f ca="true">+IF(AND(ISNUMBER(OFFSET('Hygiene Data'!$E$5,0,10*ROW('Hygiene Data'!E172))),'Data Summary'!DR178="Yes"),OFFSET('Hygiene Data'!$E$5,0,10*ROW('Hygiene Data'!E172)),NA())</f>
        <v>#N/A</v>
      </c>
      <c r="BD178" s="99" t="e">
        <f ca="true">+IF(AND(ISNUMBER(OFFSET('Hygiene Data'!$E$7,0,10*ROW('Hygiene Data'!E172))),'Data Summary'!DS178="Yes"),OFFSET('Hygiene Data'!$E$7,0,10*ROW('Hygiene Data'!E172)),NA())</f>
        <v>#N/A</v>
      </c>
      <c r="BE178" s="99" t="e">
        <f ca="true">+IF(AND(ISNUMBER(OFFSET('Hygiene Data'!$E$9,0,10*ROW('Hygiene Data'!E172))),'Data Summary'!DT178="Yes"),OFFSET('Hygiene Data'!$E$9,0,10*ROW('Hygiene Data'!E172)),NA())</f>
        <v>#N/A</v>
      </c>
      <c r="BF178" s="99" t="e">
        <f ca="true">+IF(AND(ISNUMBER(OFFSET('Hygiene Data'!$F$5,0,10*ROW('Hygiene Data'!F172))),'Data Summary'!DU178="Yes"),OFFSET('Hygiene Data'!$F$5,0,10*ROW('Hygiene Data'!F172)),NA())</f>
        <v>#N/A</v>
      </c>
      <c r="BG178" s="99" t="e">
        <f ca="true">+IF(AND(ISNUMBER(OFFSET('Hygiene Data'!$F$7,0,10*ROW('Hygiene Data'!F172))),'Data Summary'!DV178="Yes"),OFFSET('Hygiene Data'!$F$7,0,10*ROW('Hygiene Data'!F172)),NA())</f>
        <v>#N/A</v>
      </c>
      <c r="BH178" s="99" t="e">
        <f ca="true">+IF(AND(ISNUMBER(OFFSET('Hygiene Data'!$F$9,0,10*ROW('Hygiene Data'!F172))),'Data Summary'!DW178="Yes"),OFFSET('Hygiene Data'!$F$9,0,10*ROW('Hygiene Data'!F172)),NA())</f>
        <v>#N/A</v>
      </c>
      <c r="BI178" s="99" t="e">
        <f ca="true">+IF(AND(ISNUMBER(OFFSET('Hygiene Data'!$G$5,0,10*ROW('Hygiene Data'!G172))),'Data Summary'!DX178="Yes"),OFFSET('Hygiene Data'!$G$5,0,10*ROW('Hygiene Data'!G172)),NA())</f>
        <v>#N/A</v>
      </c>
      <c r="BJ178" s="99" t="e">
        <f ca="true">+IF(AND(ISNUMBER(OFFSET('Hygiene Data'!$G$7,0,10*ROW('Hygiene Data'!G172))),'Data Summary'!DY178="Yes"),OFFSET('Hygiene Data'!$G$7,0,10*ROW('Hygiene Data'!G172)),NA())</f>
        <v>#N/A</v>
      </c>
      <c r="BK178" s="99" t="e">
        <f ca="true">+IF(AND(ISNUMBER(OFFSET('Hygiene Data'!$G$9,0,10*ROW('Hygiene Data'!G172))),'Data Summary'!DZ178="Yes"),OFFSET('Hygiene Data'!$G$9,0,10*ROW('Hygiene Data'!G172)),NA())</f>
        <v>#N/A</v>
      </c>
      <c r="BL178" s="99" t="e">
        <f ca="true">+IF(AND(ISNUMBER(OFFSET('Hygiene Data'!$H$5,0,10*ROW('Hygiene Data'!H172))),'Data Summary'!EA178="Yes"),OFFSET('Hygiene Data'!$H$5,0,10*ROW('Hygiene Data'!H172)),NA())</f>
        <v>#N/A</v>
      </c>
      <c r="BM178" s="99" t="e">
        <f ca="true">+IF(AND(ISNUMBER(OFFSET('Hygiene Data'!$H$7,0,10*ROW('Hygiene Data'!H172))),'Data Summary'!EB178="Yes"),OFFSET('Hygiene Data'!$H$7,0,10*ROW('Hygiene Data'!H172)),NA())</f>
        <v>#N/A</v>
      </c>
      <c r="BN178" s="99" t="e">
        <f ca="true">+IF(AND(ISNUMBER(OFFSET('Hygiene Data'!$H$9,0,10*ROW('Hygiene Data'!H172))),'Data Summary'!EC178="Yes"),OFFSET('Hygiene Data'!$H$9,0,10*ROW('Hygiene Data'!H172)),NA())</f>
        <v>#N/A</v>
      </c>
      <c r="BO178" s="99" t="e">
        <f ca="true">+IF(AND(ISNUMBER(OFFSET('Hygiene Data'!$I$5,0,10*ROW('Hygiene Data'!I172))),'Data Summary'!ED178="Yes"),OFFSET('Hygiene Data'!$I$5,0,10*ROW('Hygiene Data'!I172)),NA())</f>
        <v>#N/A</v>
      </c>
      <c r="BP178" s="99" t="e">
        <f ca="true">+IF(AND(ISNUMBER(OFFSET('Hygiene Data'!$I$7,0,10*ROW('Hygiene Data'!I172))),'Data Summary'!EE178="Yes"),OFFSET('Hygiene Data'!$I$7,0,10*ROW('Hygiene Data'!I172)),NA())</f>
        <v>#N/A</v>
      </c>
      <c r="BQ178" s="99" t="e">
        <f ca="true">+IF(AND(ISNUMBER(OFFSET('Hygiene Data'!$I$9,0,10*ROW('Hygiene Data'!I172))),'Data Summary'!EF178="Yes"),OFFSET('Hygiene Data'!$I$9,0,10*ROW('Hygiene Data'!I172)),NA())</f>
        <v>#N/A</v>
      </c>
    </row>
    <row xmlns:x14ac="http://schemas.microsoft.com/office/spreadsheetml/2009/9/ac" r="179" x14ac:dyDescent="0.2">
      <c r="A179" s="363" t="e">
        <f ca="true">+RIGHT('Data Summary'!A179,LEN('Data Summary'!A179)-9)</f>
        <v>#VALUE!</v>
      </c>
      <c r="B179" s="38" t="str">
        <f ca="true">+IF(ISTEXT('Data Summary'!B179),'Data Summary'!B179,"")</f>
        <v/>
      </c>
      <c r="C179" s="361" t="e">
        <f ca="true">+VALUE('Data Summary'!C179)</f>
        <v>#VALUE!</v>
      </c>
      <c r="D179" s="97" t="e">
        <f ca="true">+IF(AND(ISNUMBER(OFFSET('Water Data'!$D$4,0,10*ROW('Water Data'!D173))),'Data Summary'!BS179="Yes"),100-OFFSET('Water Data'!$D$4,0,10*ROW('Water Data'!D173)),NA())</f>
        <v>#N/A</v>
      </c>
      <c r="E179" s="97" t="e">
        <f ca="true">+IF(AND(ISNUMBER(OFFSET('Water Data'!$D$6,0,10*ROW('Water Data'!D173))),'Data Summary'!BT179="Yes"),OFFSET('Water Data'!$D$6,0,10*ROW('Water Data'!D173)),NA())</f>
        <v>#N/A</v>
      </c>
      <c r="F179" s="97" t="e">
        <f ca="true">+IF(AND(ISNUMBER(OFFSET('Water Data'!$D$9,0,10*ROW('Water Data'!D173))),'Data Summary'!BU179="Yes"),OFFSET('Water Data'!$D$9,0,10*ROW('Water Data'!D173)),NA())</f>
        <v>#N/A</v>
      </c>
      <c r="G179" s="97" t="e">
        <f ca="true">+IF(AND(ISNUMBER(OFFSET('Water Data'!$E$4,0,10*ROW('Water Data'!E173))),'Data Summary'!BV179="Yes"),100-OFFSET('Water Data'!$E$4,0,10*ROW('Water Data'!E173)),NA())</f>
        <v>#N/A</v>
      </c>
      <c r="H179" s="97" t="e">
        <f ca="true">+IF(AND(ISNUMBER(OFFSET('Water Data'!$E$6,0,10*ROW('Water Data'!E173))),'Data Summary'!BW179="Yes"),OFFSET('Water Data'!$E$6,0,10*ROW('Water Data'!E173)),NA())</f>
        <v>#N/A</v>
      </c>
      <c r="I179" s="97" t="e">
        <f ca="true">+IF(AND(ISNUMBER(OFFSET('Water Data'!$E$9,0,10*ROW('Water Data'!E173))),'Data Summary'!BX179="Yes"),OFFSET('Water Data'!$E$9,0,10*ROW('Water Data'!E173)),NA())</f>
        <v>#N/A</v>
      </c>
      <c r="J179" s="97" t="e">
        <f ca="true">+IF(AND(ISNUMBER(OFFSET('Water Data'!$F$4,0,10*ROW('Water Data'!F173))),'Data Summary'!BY179="Yes"),100-OFFSET('Water Data'!$F$4,0,10*ROW('Water Data'!F173)),NA())</f>
        <v>#N/A</v>
      </c>
      <c r="K179" s="97" t="e">
        <f ca="true">+IF(AND(ISNUMBER(OFFSET('Water Data'!$F$6,0,10*ROW('Water Data'!F173))),'Data Summary'!BZ179="Yes"),OFFSET('Water Data'!$F$6,0,10*ROW('Water Data'!F173)),NA())</f>
        <v>#N/A</v>
      </c>
      <c r="L179" s="97" t="e">
        <f ca="true">+IF(AND(ISNUMBER(OFFSET('Water Data'!$F$9,0,10*ROW('Water Data'!F173))),'Data Summary'!CA179="Yes"),OFFSET('Water Data'!$F$9,0,10*ROW('Water Data'!F173)),NA())</f>
        <v>#N/A</v>
      </c>
      <c r="M179" s="97" t="e">
        <f ca="true">+IF(AND(ISNUMBER(OFFSET('Water Data'!$G$4,0,10*ROW('Water Data'!G173))),'Data Summary'!CB179="Yes"),100-OFFSET('Water Data'!$G$4,0,10*ROW('Water Data'!G173)),NA())</f>
        <v>#N/A</v>
      </c>
      <c r="N179" s="97" t="e">
        <f ca="true">+IF(AND(ISNUMBER(OFFSET('Water Data'!$G$6,0,10*ROW('Water Data'!G173))),'Data Summary'!CC179="Yes"),OFFSET('Water Data'!$G$6,0,10*ROW('Water Data'!G173)),NA())</f>
        <v>#N/A</v>
      </c>
      <c r="O179" s="97" t="e">
        <f ca="true">+IF(AND(ISNUMBER(OFFSET('Water Data'!$G$9,0,10*ROW('Water Data'!G173))),'Data Summary'!CD179="Yes"),OFFSET('Water Data'!$G$9,0,10*ROW('Water Data'!G173)),NA())</f>
        <v>#N/A</v>
      </c>
      <c r="P179" s="97" t="e">
        <f ca="true">+IF(AND(ISNUMBER(OFFSET('Water Data'!$H$4,0,10*ROW('Water Data'!H173))),'Data Summary'!CE179="Yes"),100-OFFSET('Water Data'!$H$4,0,10*ROW('Water Data'!H173)),NA())</f>
        <v>#N/A</v>
      </c>
      <c r="Q179" s="97" t="e">
        <f ca="true">+IF(AND(ISNUMBER(OFFSET('Water Data'!$H$6,0,10*ROW('Water Data'!H173))),'Data Summary'!CF179="Yes"),OFFSET('Water Data'!$H$6,0,10*ROW('Water Data'!H173)),NA())</f>
        <v>#N/A</v>
      </c>
      <c r="R179" s="97" t="e">
        <f ca="true">+IF(AND(ISNUMBER(OFFSET('Water Data'!$H$9,0,10*ROW('Water Data'!H173))),'Data Summary'!CG179="Yes"),OFFSET('Water Data'!$H$9,0,10*ROW('Water Data'!H173)),NA())</f>
        <v>#N/A</v>
      </c>
      <c r="S179" s="97" t="e">
        <f ca="true">+IF(AND(ISNUMBER(OFFSET('Water Data'!$I$4,0,10*ROW('Water Data'!I173))),'Data Summary'!CH179="Yes"),100-OFFSET('Water Data'!$I$4,0,10*ROW('Water Data'!I173)),NA())</f>
        <v>#N/A</v>
      </c>
      <c r="T179" s="97" t="e">
        <f ca="true">+IF(AND(ISNUMBER(OFFSET('Water Data'!$I$6,0,10*ROW('Water Data'!I173))),'Data Summary'!CI179="Yes"),OFFSET('Water Data'!$I$6,0,10*ROW('Water Data'!I173)),NA())</f>
        <v>#N/A</v>
      </c>
      <c r="U179" s="97" t="e">
        <f ca="true">+IF(AND(ISNUMBER(OFFSET('Water Data'!$I$9,0,10*ROW('Water Data'!I173))),'Data Summary'!CJ179="Yes"),OFFSET('Water Data'!$I$9,0,10*ROW('Water Data'!I173)),NA())</f>
        <v>#N/A</v>
      </c>
      <c r="V179" s="98" t="e">
        <f ca="true">+IF(AND(ISNUMBER(OFFSET('Sanitation Data'!$D$4,0,10*ROW('Sanitation Data'!D173))),'Data Summary'!CK179="Yes"),100-OFFSET('Sanitation Data'!$D$4,0,10*ROW('Sanitation Data'!D173)),NA())</f>
        <v>#N/A</v>
      </c>
      <c r="W179" s="98" t="e">
        <f ca="true">+IF(AND(ISNUMBER(OFFSET('Sanitation Data'!$D$6,0,10*ROW('Sanitation Data'!D173))),'Data Summary'!CL179="Yes"),OFFSET('Sanitation Data'!$D$6,0,10*ROW('Sanitation Data'!D173)),NA())</f>
        <v>#N/A</v>
      </c>
      <c r="X179" s="98" t="e">
        <f ca="true">+IF(AND(ISNUMBER(OFFSET('Sanitation Data'!$D$10,0,10*ROW('Sanitation Data'!D173))),'Data Summary'!CM179="Yes"),OFFSET('Sanitation Data'!$D$10,0,10*ROW('Sanitation Data'!D173)),NA())</f>
        <v>#N/A</v>
      </c>
      <c r="Y179" s="98" t="e">
        <f ca="true">+IF(AND(ISNUMBER(OFFSET('Sanitation Data'!$D$11,0,10*ROW('Sanitation Data'!D173))),'Data Summary'!CN179="Yes"),OFFSET('Sanitation Data'!$D$11,0,10*ROW('Sanitation Data'!D173)),NA())</f>
        <v>#N/A</v>
      </c>
      <c r="Z179" s="98" t="e">
        <f ca="true">+IF(AND(ISNUMBER(OFFSET('Sanitation Data'!$D$12,0,10*ROW('Sanitation Data'!D173))),'Data Summary'!CO179="Yes"),OFFSET('Sanitation Data'!$D$12,0,10*ROW('Sanitation Data'!D173)),NA())</f>
        <v>#N/A</v>
      </c>
      <c r="AA179" s="98" t="e">
        <f ca="true">+IF(AND(ISNUMBER(OFFSET('Sanitation Data'!$E$4,0,10*ROW('Sanitation Data'!E173))),'Data Summary'!CP179="Yes"),100-OFFSET('Sanitation Data'!$E$4,0,10*ROW('Sanitation Data'!E173)),NA())</f>
        <v>#N/A</v>
      </c>
      <c r="AB179" s="98" t="e">
        <f ca="true">+IF(AND(ISNUMBER(OFFSET('Sanitation Data'!$E$6,0,10*ROW('Sanitation Data'!E173))),'Data Summary'!CQ179="Yes"),OFFSET('Sanitation Data'!$E$6,0,10*ROW('Sanitation Data'!E173)),NA())</f>
        <v>#N/A</v>
      </c>
      <c r="AC179" s="98" t="e">
        <f ca="true">+IF(AND(ISNUMBER(OFFSET('Sanitation Data'!$E$10,0,10*ROW('Sanitation Data'!E173))),'Data Summary'!CR179="Yes"),OFFSET('Sanitation Data'!$E$10,0,10*ROW('Sanitation Data'!E173)),NA())</f>
        <v>#N/A</v>
      </c>
      <c r="AD179" s="98" t="e">
        <f ca="true">+IF(AND(ISNUMBER(OFFSET('Sanitation Data'!$E$11,0,10*ROW('Sanitation Data'!E173))),'Data Summary'!CS179="Yes"),OFFSET('Sanitation Data'!$E$11,0,10*ROW('Sanitation Data'!E173)),NA())</f>
        <v>#N/A</v>
      </c>
      <c r="AE179" s="98" t="e">
        <f ca="true">+IF(AND(ISNUMBER(OFFSET('Sanitation Data'!$E$12,0,10*ROW('Sanitation Data'!E173))),'Data Summary'!CT179="Yes"),OFFSET('Sanitation Data'!$E$12,0,10*ROW('Sanitation Data'!E173)),NA())</f>
        <v>#N/A</v>
      </c>
      <c r="AF179" s="98" t="e">
        <f ca="true">+IF(AND(ISNUMBER(OFFSET('Sanitation Data'!$F$4,0,10*ROW('Sanitation Data'!F173))),'Data Summary'!CU179="Yes"),100-OFFSET('Sanitation Data'!$F$4,0,10*ROW('Sanitation Data'!F173)),NA())</f>
        <v>#N/A</v>
      </c>
      <c r="AG179" s="98" t="e">
        <f ca="true">+IF(AND(ISNUMBER(OFFSET('Sanitation Data'!$F$6,0,10*ROW('Sanitation Data'!F173))),'Data Summary'!CV179="Yes"),OFFSET('Sanitation Data'!$F$6,0,10*ROW('Sanitation Data'!F173)),NA())</f>
        <v>#N/A</v>
      </c>
      <c r="AH179" s="98" t="e">
        <f ca="true">+IF(AND(ISNUMBER(OFFSET('Sanitation Data'!$F$10,0,10*ROW('Sanitation Data'!F173))),'Data Summary'!CW179="Yes"),OFFSET('Sanitation Data'!$F$10,0,10*ROW('Sanitation Data'!F173)),NA())</f>
        <v>#N/A</v>
      </c>
      <c r="AI179" s="98" t="e">
        <f ca="true">+IF(AND(ISNUMBER(OFFSET('Sanitation Data'!$F$11,0,10*ROW('Sanitation Data'!F173))),'Data Summary'!CX179="Yes"),OFFSET('Sanitation Data'!$F$11,0,10*ROW('Sanitation Data'!F173)),NA())</f>
        <v>#N/A</v>
      </c>
      <c r="AJ179" s="98" t="e">
        <f ca="true">+IF(AND(ISNUMBER(OFFSET('Sanitation Data'!$F$12,0,10*ROW('Sanitation Data'!F173))),'Data Summary'!CY179="Yes"),OFFSET('Sanitation Data'!$F$12,0,10*ROW('Sanitation Data'!F173)),NA())</f>
        <v>#N/A</v>
      </c>
      <c r="AK179" s="98" t="e">
        <f ca="true">+IF(AND(ISNUMBER(OFFSET('Sanitation Data'!$G$4,0,10*ROW('Sanitation Data'!G173))),'Data Summary'!CZ179="Yes"),100-OFFSET('Sanitation Data'!$G$4,0,10*ROW('Sanitation Data'!G173)),NA())</f>
        <v>#N/A</v>
      </c>
      <c r="AL179" s="98" t="e">
        <f ca="true">+IF(AND(ISNUMBER(OFFSET('Sanitation Data'!$G$6,0,10*ROW('Sanitation Data'!G173))),'Data Summary'!DA179="Yes"),OFFSET('Sanitation Data'!$G$6,0,10*ROW('Sanitation Data'!G173)),NA())</f>
        <v>#N/A</v>
      </c>
      <c r="AM179" s="98" t="e">
        <f ca="true">+IF(AND(ISNUMBER(OFFSET('Sanitation Data'!$G$10,0,10*ROW('Sanitation Data'!G173))),'Data Summary'!DB179="Yes"),OFFSET('Sanitation Data'!$G$10,0,10*ROW('Sanitation Data'!G173)),NA())</f>
        <v>#N/A</v>
      </c>
      <c r="AN179" s="98" t="e">
        <f ca="true">+IF(AND(ISNUMBER(OFFSET('Sanitation Data'!$G$11,0,10*ROW('Sanitation Data'!G173))),'Data Summary'!DC179="Yes"),OFFSET('Sanitation Data'!$G$11,0,10*ROW('Sanitation Data'!G173)),NA())</f>
        <v>#N/A</v>
      </c>
      <c r="AO179" s="98" t="e">
        <f ca="true">+IF(AND(ISNUMBER(OFFSET('Sanitation Data'!$G$12,0,10*ROW('Sanitation Data'!G173))),'Data Summary'!DD179="Yes"),OFFSET('Sanitation Data'!$G$12,0,10*ROW('Sanitation Data'!G173)),NA())</f>
        <v>#N/A</v>
      </c>
      <c r="AP179" s="98" t="e">
        <f ca="true">+IF(AND(ISNUMBER(OFFSET('Sanitation Data'!$H$4,0,10*ROW('Sanitation Data'!H173))),'Data Summary'!DE179="Yes"),100-OFFSET('Sanitation Data'!$H$4,0,10*ROW('Sanitation Data'!H173)),NA())</f>
        <v>#N/A</v>
      </c>
      <c r="AQ179" s="98" t="e">
        <f ca="true">+IF(AND(ISNUMBER(OFFSET('Sanitation Data'!$H$6,0,10*ROW('Sanitation Data'!H173))),'Data Summary'!DF179="Yes"),OFFSET('Sanitation Data'!$H$6,0,10*ROW('Sanitation Data'!H173)),NA())</f>
        <v>#N/A</v>
      </c>
      <c r="AR179" s="98" t="e">
        <f ca="true">+IF(AND(ISNUMBER(OFFSET('Sanitation Data'!$H$10,0,10*ROW('Sanitation Data'!H173))),'Data Summary'!DG179="Yes"),OFFSET('Sanitation Data'!$H$10,0,10*ROW('Sanitation Data'!H173)),NA())</f>
        <v>#N/A</v>
      </c>
      <c r="AS179" s="98" t="e">
        <f ca="true">+IF(AND(ISNUMBER(OFFSET('Sanitation Data'!$H$11,0,10*ROW('Sanitation Data'!H173))),'Data Summary'!DH179="Yes"),OFFSET('Sanitation Data'!$H$11,0,10*ROW('Sanitation Data'!H173)),NA())</f>
        <v>#N/A</v>
      </c>
      <c r="AT179" s="98" t="e">
        <f ca="true">+IF(AND(ISNUMBER(OFFSET('Sanitation Data'!$H$12,0,10*ROW('Sanitation Data'!H173))),'Data Summary'!DI179="Yes"),OFFSET('Sanitation Data'!$H$12,0,10*ROW('Sanitation Data'!H173)),NA())</f>
        <v>#N/A</v>
      </c>
      <c r="AU179" s="98" t="e">
        <f ca="true">+IF(AND(ISNUMBER(OFFSET('Sanitation Data'!$I$4,0,10*ROW('Sanitation Data'!I173))),'Data Summary'!DJ179="Yes"),100-OFFSET('Sanitation Data'!$I$4,0,10*ROW('Sanitation Data'!I173)),NA())</f>
        <v>#N/A</v>
      </c>
      <c r="AV179" s="98" t="e">
        <f ca="true">+IF(AND(ISNUMBER(OFFSET('Sanitation Data'!$I$6,0,10*ROW('Sanitation Data'!I173))),'Data Summary'!DK179="Yes"),OFFSET('Sanitation Data'!$I$6,0,10*ROW('Sanitation Data'!I173)),NA())</f>
        <v>#N/A</v>
      </c>
      <c r="AW179" s="98" t="e">
        <f ca="true">+IF(AND(ISNUMBER(OFFSET('Sanitation Data'!$I$10,0,10*ROW('Sanitation Data'!I173))),'Data Summary'!DL179="Yes"),OFFSET('Sanitation Data'!$I$10,0,10*ROW('Sanitation Data'!I173)),NA())</f>
        <v>#N/A</v>
      </c>
      <c r="AX179" s="98" t="e">
        <f ca="true">+IF(AND(ISNUMBER(OFFSET('Sanitation Data'!$I$11,0,10*ROW('Sanitation Data'!I173))),'Data Summary'!DM179="Yes"),OFFSET('Sanitation Data'!$I$11,0,10*ROW('Sanitation Data'!I173)),NA())</f>
        <v>#N/A</v>
      </c>
      <c r="AY179" s="98" t="e">
        <f ca="true">+IF(AND(ISNUMBER(OFFSET('Sanitation Data'!$I$12,0,10*ROW('Sanitation Data'!I173))),'Data Summary'!DN179="Yes"),OFFSET('Sanitation Data'!$I$12,0,10*ROW('Sanitation Data'!I173)),NA())</f>
        <v>#N/A</v>
      </c>
      <c r="AZ179" s="99" t="e">
        <f ca="true">+IF(AND(ISNUMBER(OFFSET('Hygiene Data'!$D$5,0,10*ROW('Hygiene Data'!D173))),'Data Summary'!DO179="Yes"),OFFSET('Hygiene Data'!$D$5,0,10*ROW('Hygiene Data'!D173)),NA())</f>
        <v>#N/A</v>
      </c>
      <c r="BA179" s="99" t="e">
        <f ca="true">+IF(AND(ISNUMBER(OFFSET('Hygiene Data'!$D$7,0,10*ROW('Hygiene Data'!D173))),'Data Summary'!DP179="Yes"),OFFSET('Hygiene Data'!$D$7,0,10*ROW('Hygiene Data'!D173)),NA())</f>
        <v>#N/A</v>
      </c>
      <c r="BB179" s="99" t="e">
        <f ca="true">+IF(AND(ISNUMBER(OFFSET('Hygiene Data'!$D$9,0,10*ROW('Hygiene Data'!D173))),'Data Summary'!DQ179="Yes"),OFFSET('Hygiene Data'!$D$9,0,10*ROW('Hygiene Data'!D173)),NA())</f>
        <v>#N/A</v>
      </c>
      <c r="BC179" s="99" t="e">
        <f ca="true">+IF(AND(ISNUMBER(OFFSET('Hygiene Data'!$E$5,0,10*ROW('Hygiene Data'!E173))),'Data Summary'!DR179="Yes"),OFFSET('Hygiene Data'!$E$5,0,10*ROW('Hygiene Data'!E173)),NA())</f>
        <v>#N/A</v>
      </c>
      <c r="BD179" s="99" t="e">
        <f ca="true">+IF(AND(ISNUMBER(OFFSET('Hygiene Data'!$E$7,0,10*ROW('Hygiene Data'!E173))),'Data Summary'!DS179="Yes"),OFFSET('Hygiene Data'!$E$7,0,10*ROW('Hygiene Data'!E173)),NA())</f>
        <v>#N/A</v>
      </c>
      <c r="BE179" s="99" t="e">
        <f ca="true">+IF(AND(ISNUMBER(OFFSET('Hygiene Data'!$E$9,0,10*ROW('Hygiene Data'!E173))),'Data Summary'!DT179="Yes"),OFFSET('Hygiene Data'!$E$9,0,10*ROW('Hygiene Data'!E173)),NA())</f>
        <v>#N/A</v>
      </c>
      <c r="BF179" s="99" t="e">
        <f ca="true">+IF(AND(ISNUMBER(OFFSET('Hygiene Data'!$F$5,0,10*ROW('Hygiene Data'!F173))),'Data Summary'!DU179="Yes"),OFFSET('Hygiene Data'!$F$5,0,10*ROW('Hygiene Data'!F173)),NA())</f>
        <v>#N/A</v>
      </c>
      <c r="BG179" s="99" t="e">
        <f ca="true">+IF(AND(ISNUMBER(OFFSET('Hygiene Data'!$F$7,0,10*ROW('Hygiene Data'!F173))),'Data Summary'!DV179="Yes"),OFFSET('Hygiene Data'!$F$7,0,10*ROW('Hygiene Data'!F173)),NA())</f>
        <v>#N/A</v>
      </c>
      <c r="BH179" s="99" t="e">
        <f ca="true">+IF(AND(ISNUMBER(OFFSET('Hygiene Data'!$F$9,0,10*ROW('Hygiene Data'!F173))),'Data Summary'!DW179="Yes"),OFFSET('Hygiene Data'!$F$9,0,10*ROW('Hygiene Data'!F173)),NA())</f>
        <v>#N/A</v>
      </c>
      <c r="BI179" s="99" t="e">
        <f ca="true">+IF(AND(ISNUMBER(OFFSET('Hygiene Data'!$G$5,0,10*ROW('Hygiene Data'!G173))),'Data Summary'!DX179="Yes"),OFFSET('Hygiene Data'!$G$5,0,10*ROW('Hygiene Data'!G173)),NA())</f>
        <v>#N/A</v>
      </c>
      <c r="BJ179" s="99" t="e">
        <f ca="true">+IF(AND(ISNUMBER(OFFSET('Hygiene Data'!$G$7,0,10*ROW('Hygiene Data'!G173))),'Data Summary'!DY179="Yes"),OFFSET('Hygiene Data'!$G$7,0,10*ROW('Hygiene Data'!G173)),NA())</f>
        <v>#N/A</v>
      </c>
      <c r="BK179" s="99" t="e">
        <f ca="true">+IF(AND(ISNUMBER(OFFSET('Hygiene Data'!$G$9,0,10*ROW('Hygiene Data'!G173))),'Data Summary'!DZ179="Yes"),OFFSET('Hygiene Data'!$G$9,0,10*ROW('Hygiene Data'!G173)),NA())</f>
        <v>#N/A</v>
      </c>
      <c r="BL179" s="99" t="e">
        <f ca="true">+IF(AND(ISNUMBER(OFFSET('Hygiene Data'!$H$5,0,10*ROW('Hygiene Data'!H173))),'Data Summary'!EA179="Yes"),OFFSET('Hygiene Data'!$H$5,0,10*ROW('Hygiene Data'!H173)),NA())</f>
        <v>#N/A</v>
      </c>
      <c r="BM179" s="99" t="e">
        <f ca="true">+IF(AND(ISNUMBER(OFFSET('Hygiene Data'!$H$7,0,10*ROW('Hygiene Data'!H173))),'Data Summary'!EB179="Yes"),OFFSET('Hygiene Data'!$H$7,0,10*ROW('Hygiene Data'!H173)),NA())</f>
        <v>#N/A</v>
      </c>
      <c r="BN179" s="99" t="e">
        <f ca="true">+IF(AND(ISNUMBER(OFFSET('Hygiene Data'!$H$9,0,10*ROW('Hygiene Data'!H173))),'Data Summary'!EC179="Yes"),OFFSET('Hygiene Data'!$H$9,0,10*ROW('Hygiene Data'!H173)),NA())</f>
        <v>#N/A</v>
      </c>
      <c r="BO179" s="99" t="e">
        <f ca="true">+IF(AND(ISNUMBER(OFFSET('Hygiene Data'!$I$5,0,10*ROW('Hygiene Data'!I173))),'Data Summary'!ED179="Yes"),OFFSET('Hygiene Data'!$I$5,0,10*ROW('Hygiene Data'!I173)),NA())</f>
        <v>#N/A</v>
      </c>
      <c r="BP179" s="99" t="e">
        <f ca="true">+IF(AND(ISNUMBER(OFFSET('Hygiene Data'!$I$7,0,10*ROW('Hygiene Data'!I173))),'Data Summary'!EE179="Yes"),OFFSET('Hygiene Data'!$I$7,0,10*ROW('Hygiene Data'!I173)),NA())</f>
        <v>#N/A</v>
      </c>
      <c r="BQ179" s="99" t="e">
        <f ca="true">+IF(AND(ISNUMBER(OFFSET('Hygiene Data'!$I$9,0,10*ROW('Hygiene Data'!I173))),'Data Summary'!EF179="Yes"),OFFSET('Hygiene Data'!$I$9,0,10*ROW('Hygiene Data'!I173)),NA())</f>
        <v>#N/A</v>
      </c>
    </row>
    <row xmlns:x14ac="http://schemas.microsoft.com/office/spreadsheetml/2009/9/ac" r="180" x14ac:dyDescent="0.2">
      <c r="A180" s="363" t="e">
        <f ca="true">+RIGHT('Data Summary'!A180,LEN('Data Summary'!A180)-9)</f>
        <v>#VALUE!</v>
      </c>
      <c r="B180" s="38" t="str">
        <f ca="true">+IF(ISTEXT('Data Summary'!B180),'Data Summary'!B180,"")</f>
        <v/>
      </c>
      <c r="C180" s="361" t="e">
        <f ca="true">+VALUE('Data Summary'!C180)</f>
        <v>#VALUE!</v>
      </c>
      <c r="D180" s="97" t="e">
        <f ca="true">+IF(AND(ISNUMBER(OFFSET('Water Data'!$D$4,0,10*ROW('Water Data'!D174))),'Data Summary'!BS180="Yes"),100-OFFSET('Water Data'!$D$4,0,10*ROW('Water Data'!D174)),NA())</f>
        <v>#N/A</v>
      </c>
      <c r="E180" s="97" t="e">
        <f ca="true">+IF(AND(ISNUMBER(OFFSET('Water Data'!$D$6,0,10*ROW('Water Data'!D174))),'Data Summary'!BT180="Yes"),OFFSET('Water Data'!$D$6,0,10*ROW('Water Data'!D174)),NA())</f>
        <v>#N/A</v>
      </c>
      <c r="F180" s="97" t="e">
        <f ca="true">+IF(AND(ISNUMBER(OFFSET('Water Data'!$D$9,0,10*ROW('Water Data'!D174))),'Data Summary'!BU180="Yes"),OFFSET('Water Data'!$D$9,0,10*ROW('Water Data'!D174)),NA())</f>
        <v>#N/A</v>
      </c>
      <c r="G180" s="97" t="e">
        <f ca="true">+IF(AND(ISNUMBER(OFFSET('Water Data'!$E$4,0,10*ROW('Water Data'!E174))),'Data Summary'!BV180="Yes"),100-OFFSET('Water Data'!$E$4,0,10*ROW('Water Data'!E174)),NA())</f>
        <v>#N/A</v>
      </c>
      <c r="H180" s="97" t="e">
        <f ca="true">+IF(AND(ISNUMBER(OFFSET('Water Data'!$E$6,0,10*ROW('Water Data'!E174))),'Data Summary'!BW180="Yes"),OFFSET('Water Data'!$E$6,0,10*ROW('Water Data'!E174)),NA())</f>
        <v>#N/A</v>
      </c>
      <c r="I180" s="97" t="e">
        <f ca="true">+IF(AND(ISNUMBER(OFFSET('Water Data'!$E$9,0,10*ROW('Water Data'!E174))),'Data Summary'!BX180="Yes"),OFFSET('Water Data'!$E$9,0,10*ROW('Water Data'!E174)),NA())</f>
        <v>#N/A</v>
      </c>
      <c r="J180" s="97" t="e">
        <f ca="true">+IF(AND(ISNUMBER(OFFSET('Water Data'!$F$4,0,10*ROW('Water Data'!F174))),'Data Summary'!BY180="Yes"),100-OFFSET('Water Data'!$F$4,0,10*ROW('Water Data'!F174)),NA())</f>
        <v>#N/A</v>
      </c>
      <c r="K180" s="97" t="e">
        <f ca="true">+IF(AND(ISNUMBER(OFFSET('Water Data'!$F$6,0,10*ROW('Water Data'!F174))),'Data Summary'!BZ180="Yes"),OFFSET('Water Data'!$F$6,0,10*ROW('Water Data'!F174)),NA())</f>
        <v>#N/A</v>
      </c>
      <c r="L180" s="97" t="e">
        <f ca="true">+IF(AND(ISNUMBER(OFFSET('Water Data'!$F$9,0,10*ROW('Water Data'!F174))),'Data Summary'!CA180="Yes"),OFFSET('Water Data'!$F$9,0,10*ROW('Water Data'!F174)),NA())</f>
        <v>#N/A</v>
      </c>
      <c r="M180" s="97" t="e">
        <f ca="true">+IF(AND(ISNUMBER(OFFSET('Water Data'!$G$4,0,10*ROW('Water Data'!G174))),'Data Summary'!CB180="Yes"),100-OFFSET('Water Data'!$G$4,0,10*ROW('Water Data'!G174)),NA())</f>
        <v>#N/A</v>
      </c>
      <c r="N180" s="97" t="e">
        <f ca="true">+IF(AND(ISNUMBER(OFFSET('Water Data'!$G$6,0,10*ROW('Water Data'!G174))),'Data Summary'!CC180="Yes"),OFFSET('Water Data'!$G$6,0,10*ROW('Water Data'!G174)),NA())</f>
        <v>#N/A</v>
      </c>
      <c r="O180" s="97" t="e">
        <f ca="true">+IF(AND(ISNUMBER(OFFSET('Water Data'!$G$9,0,10*ROW('Water Data'!G174))),'Data Summary'!CD180="Yes"),OFFSET('Water Data'!$G$9,0,10*ROW('Water Data'!G174)),NA())</f>
        <v>#N/A</v>
      </c>
      <c r="P180" s="97" t="e">
        <f ca="true">+IF(AND(ISNUMBER(OFFSET('Water Data'!$H$4,0,10*ROW('Water Data'!H174))),'Data Summary'!CE180="Yes"),100-OFFSET('Water Data'!$H$4,0,10*ROW('Water Data'!H174)),NA())</f>
        <v>#N/A</v>
      </c>
      <c r="Q180" s="97" t="e">
        <f ca="true">+IF(AND(ISNUMBER(OFFSET('Water Data'!$H$6,0,10*ROW('Water Data'!H174))),'Data Summary'!CF180="Yes"),OFFSET('Water Data'!$H$6,0,10*ROW('Water Data'!H174)),NA())</f>
        <v>#N/A</v>
      </c>
      <c r="R180" s="97" t="e">
        <f ca="true">+IF(AND(ISNUMBER(OFFSET('Water Data'!$H$9,0,10*ROW('Water Data'!H174))),'Data Summary'!CG180="Yes"),OFFSET('Water Data'!$H$9,0,10*ROW('Water Data'!H174)),NA())</f>
        <v>#N/A</v>
      </c>
      <c r="S180" s="97" t="e">
        <f ca="true">+IF(AND(ISNUMBER(OFFSET('Water Data'!$I$4,0,10*ROW('Water Data'!I174))),'Data Summary'!CH180="Yes"),100-OFFSET('Water Data'!$I$4,0,10*ROW('Water Data'!I174)),NA())</f>
        <v>#N/A</v>
      </c>
      <c r="T180" s="97" t="e">
        <f ca="true">+IF(AND(ISNUMBER(OFFSET('Water Data'!$I$6,0,10*ROW('Water Data'!I174))),'Data Summary'!CI180="Yes"),OFFSET('Water Data'!$I$6,0,10*ROW('Water Data'!I174)),NA())</f>
        <v>#N/A</v>
      </c>
      <c r="U180" s="97" t="e">
        <f ca="true">+IF(AND(ISNUMBER(OFFSET('Water Data'!$I$9,0,10*ROW('Water Data'!I174))),'Data Summary'!CJ180="Yes"),OFFSET('Water Data'!$I$9,0,10*ROW('Water Data'!I174)),NA())</f>
        <v>#N/A</v>
      </c>
      <c r="V180" s="98" t="e">
        <f ca="true">+IF(AND(ISNUMBER(OFFSET('Sanitation Data'!$D$4,0,10*ROW('Sanitation Data'!D174))),'Data Summary'!CK180="Yes"),100-OFFSET('Sanitation Data'!$D$4,0,10*ROW('Sanitation Data'!D174)),NA())</f>
        <v>#N/A</v>
      </c>
      <c r="W180" s="98" t="e">
        <f ca="true">+IF(AND(ISNUMBER(OFFSET('Sanitation Data'!$D$6,0,10*ROW('Sanitation Data'!D174))),'Data Summary'!CL180="Yes"),OFFSET('Sanitation Data'!$D$6,0,10*ROW('Sanitation Data'!D174)),NA())</f>
        <v>#N/A</v>
      </c>
      <c r="X180" s="98" t="e">
        <f ca="true">+IF(AND(ISNUMBER(OFFSET('Sanitation Data'!$D$10,0,10*ROW('Sanitation Data'!D174))),'Data Summary'!CM180="Yes"),OFFSET('Sanitation Data'!$D$10,0,10*ROW('Sanitation Data'!D174)),NA())</f>
        <v>#N/A</v>
      </c>
      <c r="Y180" s="98" t="e">
        <f ca="true">+IF(AND(ISNUMBER(OFFSET('Sanitation Data'!$D$11,0,10*ROW('Sanitation Data'!D174))),'Data Summary'!CN180="Yes"),OFFSET('Sanitation Data'!$D$11,0,10*ROW('Sanitation Data'!D174)),NA())</f>
        <v>#N/A</v>
      </c>
      <c r="Z180" s="98" t="e">
        <f ca="true">+IF(AND(ISNUMBER(OFFSET('Sanitation Data'!$D$12,0,10*ROW('Sanitation Data'!D174))),'Data Summary'!CO180="Yes"),OFFSET('Sanitation Data'!$D$12,0,10*ROW('Sanitation Data'!D174)),NA())</f>
        <v>#N/A</v>
      </c>
      <c r="AA180" s="98" t="e">
        <f ca="true">+IF(AND(ISNUMBER(OFFSET('Sanitation Data'!$E$4,0,10*ROW('Sanitation Data'!E174))),'Data Summary'!CP180="Yes"),100-OFFSET('Sanitation Data'!$E$4,0,10*ROW('Sanitation Data'!E174)),NA())</f>
        <v>#N/A</v>
      </c>
      <c r="AB180" s="98" t="e">
        <f ca="true">+IF(AND(ISNUMBER(OFFSET('Sanitation Data'!$E$6,0,10*ROW('Sanitation Data'!E174))),'Data Summary'!CQ180="Yes"),OFFSET('Sanitation Data'!$E$6,0,10*ROW('Sanitation Data'!E174)),NA())</f>
        <v>#N/A</v>
      </c>
      <c r="AC180" s="98" t="e">
        <f ca="true">+IF(AND(ISNUMBER(OFFSET('Sanitation Data'!$E$10,0,10*ROW('Sanitation Data'!E174))),'Data Summary'!CR180="Yes"),OFFSET('Sanitation Data'!$E$10,0,10*ROW('Sanitation Data'!E174)),NA())</f>
        <v>#N/A</v>
      </c>
      <c r="AD180" s="98" t="e">
        <f ca="true">+IF(AND(ISNUMBER(OFFSET('Sanitation Data'!$E$11,0,10*ROW('Sanitation Data'!E174))),'Data Summary'!CS180="Yes"),OFFSET('Sanitation Data'!$E$11,0,10*ROW('Sanitation Data'!E174)),NA())</f>
        <v>#N/A</v>
      </c>
      <c r="AE180" s="98" t="e">
        <f ca="true">+IF(AND(ISNUMBER(OFFSET('Sanitation Data'!$E$12,0,10*ROW('Sanitation Data'!E174))),'Data Summary'!CT180="Yes"),OFFSET('Sanitation Data'!$E$12,0,10*ROW('Sanitation Data'!E174)),NA())</f>
        <v>#N/A</v>
      </c>
      <c r="AF180" s="98" t="e">
        <f ca="true">+IF(AND(ISNUMBER(OFFSET('Sanitation Data'!$F$4,0,10*ROW('Sanitation Data'!F174))),'Data Summary'!CU180="Yes"),100-OFFSET('Sanitation Data'!$F$4,0,10*ROW('Sanitation Data'!F174)),NA())</f>
        <v>#N/A</v>
      </c>
      <c r="AG180" s="98" t="e">
        <f ca="true">+IF(AND(ISNUMBER(OFFSET('Sanitation Data'!$F$6,0,10*ROW('Sanitation Data'!F174))),'Data Summary'!CV180="Yes"),OFFSET('Sanitation Data'!$F$6,0,10*ROW('Sanitation Data'!F174)),NA())</f>
        <v>#N/A</v>
      </c>
      <c r="AH180" s="98" t="e">
        <f ca="true">+IF(AND(ISNUMBER(OFFSET('Sanitation Data'!$F$10,0,10*ROW('Sanitation Data'!F174))),'Data Summary'!CW180="Yes"),OFFSET('Sanitation Data'!$F$10,0,10*ROW('Sanitation Data'!F174)),NA())</f>
        <v>#N/A</v>
      </c>
      <c r="AI180" s="98" t="e">
        <f ca="true">+IF(AND(ISNUMBER(OFFSET('Sanitation Data'!$F$11,0,10*ROW('Sanitation Data'!F174))),'Data Summary'!CX180="Yes"),OFFSET('Sanitation Data'!$F$11,0,10*ROW('Sanitation Data'!F174)),NA())</f>
        <v>#N/A</v>
      </c>
      <c r="AJ180" s="98" t="e">
        <f ca="true">+IF(AND(ISNUMBER(OFFSET('Sanitation Data'!$F$12,0,10*ROW('Sanitation Data'!F174))),'Data Summary'!CY180="Yes"),OFFSET('Sanitation Data'!$F$12,0,10*ROW('Sanitation Data'!F174)),NA())</f>
        <v>#N/A</v>
      </c>
      <c r="AK180" s="98" t="e">
        <f ca="true">+IF(AND(ISNUMBER(OFFSET('Sanitation Data'!$G$4,0,10*ROW('Sanitation Data'!G174))),'Data Summary'!CZ180="Yes"),100-OFFSET('Sanitation Data'!$G$4,0,10*ROW('Sanitation Data'!G174)),NA())</f>
        <v>#N/A</v>
      </c>
      <c r="AL180" s="98" t="e">
        <f ca="true">+IF(AND(ISNUMBER(OFFSET('Sanitation Data'!$G$6,0,10*ROW('Sanitation Data'!G174))),'Data Summary'!DA180="Yes"),OFFSET('Sanitation Data'!$G$6,0,10*ROW('Sanitation Data'!G174)),NA())</f>
        <v>#N/A</v>
      </c>
      <c r="AM180" s="98" t="e">
        <f ca="true">+IF(AND(ISNUMBER(OFFSET('Sanitation Data'!$G$10,0,10*ROW('Sanitation Data'!G174))),'Data Summary'!DB180="Yes"),OFFSET('Sanitation Data'!$G$10,0,10*ROW('Sanitation Data'!G174)),NA())</f>
        <v>#N/A</v>
      </c>
      <c r="AN180" s="98" t="e">
        <f ca="true">+IF(AND(ISNUMBER(OFFSET('Sanitation Data'!$G$11,0,10*ROW('Sanitation Data'!G174))),'Data Summary'!DC180="Yes"),OFFSET('Sanitation Data'!$G$11,0,10*ROW('Sanitation Data'!G174)),NA())</f>
        <v>#N/A</v>
      </c>
      <c r="AO180" s="98" t="e">
        <f ca="true">+IF(AND(ISNUMBER(OFFSET('Sanitation Data'!$G$12,0,10*ROW('Sanitation Data'!G174))),'Data Summary'!DD180="Yes"),OFFSET('Sanitation Data'!$G$12,0,10*ROW('Sanitation Data'!G174)),NA())</f>
        <v>#N/A</v>
      </c>
      <c r="AP180" s="98" t="e">
        <f ca="true">+IF(AND(ISNUMBER(OFFSET('Sanitation Data'!$H$4,0,10*ROW('Sanitation Data'!H174))),'Data Summary'!DE180="Yes"),100-OFFSET('Sanitation Data'!$H$4,0,10*ROW('Sanitation Data'!H174)),NA())</f>
        <v>#N/A</v>
      </c>
      <c r="AQ180" s="98" t="e">
        <f ca="true">+IF(AND(ISNUMBER(OFFSET('Sanitation Data'!$H$6,0,10*ROW('Sanitation Data'!H174))),'Data Summary'!DF180="Yes"),OFFSET('Sanitation Data'!$H$6,0,10*ROW('Sanitation Data'!H174)),NA())</f>
        <v>#N/A</v>
      </c>
      <c r="AR180" s="98" t="e">
        <f ca="true">+IF(AND(ISNUMBER(OFFSET('Sanitation Data'!$H$10,0,10*ROW('Sanitation Data'!H174))),'Data Summary'!DG180="Yes"),OFFSET('Sanitation Data'!$H$10,0,10*ROW('Sanitation Data'!H174)),NA())</f>
        <v>#N/A</v>
      </c>
      <c r="AS180" s="98" t="e">
        <f ca="true">+IF(AND(ISNUMBER(OFFSET('Sanitation Data'!$H$11,0,10*ROW('Sanitation Data'!H174))),'Data Summary'!DH180="Yes"),OFFSET('Sanitation Data'!$H$11,0,10*ROW('Sanitation Data'!H174)),NA())</f>
        <v>#N/A</v>
      </c>
      <c r="AT180" s="98" t="e">
        <f ca="true">+IF(AND(ISNUMBER(OFFSET('Sanitation Data'!$H$12,0,10*ROW('Sanitation Data'!H174))),'Data Summary'!DI180="Yes"),OFFSET('Sanitation Data'!$H$12,0,10*ROW('Sanitation Data'!H174)),NA())</f>
        <v>#N/A</v>
      </c>
      <c r="AU180" s="98" t="e">
        <f ca="true">+IF(AND(ISNUMBER(OFFSET('Sanitation Data'!$I$4,0,10*ROW('Sanitation Data'!I174))),'Data Summary'!DJ180="Yes"),100-OFFSET('Sanitation Data'!$I$4,0,10*ROW('Sanitation Data'!I174)),NA())</f>
        <v>#N/A</v>
      </c>
      <c r="AV180" s="98" t="e">
        <f ca="true">+IF(AND(ISNUMBER(OFFSET('Sanitation Data'!$I$6,0,10*ROW('Sanitation Data'!I174))),'Data Summary'!DK180="Yes"),OFFSET('Sanitation Data'!$I$6,0,10*ROW('Sanitation Data'!I174)),NA())</f>
        <v>#N/A</v>
      </c>
      <c r="AW180" s="98" t="e">
        <f ca="true">+IF(AND(ISNUMBER(OFFSET('Sanitation Data'!$I$10,0,10*ROW('Sanitation Data'!I174))),'Data Summary'!DL180="Yes"),OFFSET('Sanitation Data'!$I$10,0,10*ROW('Sanitation Data'!I174)),NA())</f>
        <v>#N/A</v>
      </c>
      <c r="AX180" s="98" t="e">
        <f ca="true">+IF(AND(ISNUMBER(OFFSET('Sanitation Data'!$I$11,0,10*ROW('Sanitation Data'!I174))),'Data Summary'!DM180="Yes"),OFFSET('Sanitation Data'!$I$11,0,10*ROW('Sanitation Data'!I174)),NA())</f>
        <v>#N/A</v>
      </c>
      <c r="AY180" s="98" t="e">
        <f ca="true">+IF(AND(ISNUMBER(OFFSET('Sanitation Data'!$I$12,0,10*ROW('Sanitation Data'!I174))),'Data Summary'!DN180="Yes"),OFFSET('Sanitation Data'!$I$12,0,10*ROW('Sanitation Data'!I174)),NA())</f>
        <v>#N/A</v>
      </c>
      <c r="AZ180" s="99" t="e">
        <f ca="true">+IF(AND(ISNUMBER(OFFSET('Hygiene Data'!$D$5,0,10*ROW('Hygiene Data'!D174))),'Data Summary'!DO180="Yes"),OFFSET('Hygiene Data'!$D$5,0,10*ROW('Hygiene Data'!D174)),NA())</f>
        <v>#N/A</v>
      </c>
      <c r="BA180" s="99" t="e">
        <f ca="true">+IF(AND(ISNUMBER(OFFSET('Hygiene Data'!$D$7,0,10*ROW('Hygiene Data'!D174))),'Data Summary'!DP180="Yes"),OFFSET('Hygiene Data'!$D$7,0,10*ROW('Hygiene Data'!D174)),NA())</f>
        <v>#N/A</v>
      </c>
      <c r="BB180" s="99" t="e">
        <f ca="true">+IF(AND(ISNUMBER(OFFSET('Hygiene Data'!$D$9,0,10*ROW('Hygiene Data'!D174))),'Data Summary'!DQ180="Yes"),OFFSET('Hygiene Data'!$D$9,0,10*ROW('Hygiene Data'!D174)),NA())</f>
        <v>#N/A</v>
      </c>
      <c r="BC180" s="99" t="e">
        <f ca="true">+IF(AND(ISNUMBER(OFFSET('Hygiene Data'!$E$5,0,10*ROW('Hygiene Data'!E174))),'Data Summary'!DR180="Yes"),OFFSET('Hygiene Data'!$E$5,0,10*ROW('Hygiene Data'!E174)),NA())</f>
        <v>#N/A</v>
      </c>
      <c r="BD180" s="99" t="e">
        <f ca="true">+IF(AND(ISNUMBER(OFFSET('Hygiene Data'!$E$7,0,10*ROW('Hygiene Data'!E174))),'Data Summary'!DS180="Yes"),OFFSET('Hygiene Data'!$E$7,0,10*ROW('Hygiene Data'!E174)),NA())</f>
        <v>#N/A</v>
      </c>
      <c r="BE180" s="99" t="e">
        <f ca="true">+IF(AND(ISNUMBER(OFFSET('Hygiene Data'!$E$9,0,10*ROW('Hygiene Data'!E174))),'Data Summary'!DT180="Yes"),OFFSET('Hygiene Data'!$E$9,0,10*ROW('Hygiene Data'!E174)),NA())</f>
        <v>#N/A</v>
      </c>
      <c r="BF180" s="99" t="e">
        <f ca="true">+IF(AND(ISNUMBER(OFFSET('Hygiene Data'!$F$5,0,10*ROW('Hygiene Data'!F174))),'Data Summary'!DU180="Yes"),OFFSET('Hygiene Data'!$F$5,0,10*ROW('Hygiene Data'!F174)),NA())</f>
        <v>#N/A</v>
      </c>
      <c r="BG180" s="99" t="e">
        <f ca="true">+IF(AND(ISNUMBER(OFFSET('Hygiene Data'!$F$7,0,10*ROW('Hygiene Data'!F174))),'Data Summary'!DV180="Yes"),OFFSET('Hygiene Data'!$F$7,0,10*ROW('Hygiene Data'!F174)),NA())</f>
        <v>#N/A</v>
      </c>
      <c r="BH180" s="99" t="e">
        <f ca="true">+IF(AND(ISNUMBER(OFFSET('Hygiene Data'!$F$9,0,10*ROW('Hygiene Data'!F174))),'Data Summary'!DW180="Yes"),OFFSET('Hygiene Data'!$F$9,0,10*ROW('Hygiene Data'!F174)),NA())</f>
        <v>#N/A</v>
      </c>
      <c r="BI180" s="99" t="e">
        <f ca="true">+IF(AND(ISNUMBER(OFFSET('Hygiene Data'!$G$5,0,10*ROW('Hygiene Data'!G174))),'Data Summary'!DX180="Yes"),OFFSET('Hygiene Data'!$G$5,0,10*ROW('Hygiene Data'!G174)),NA())</f>
        <v>#N/A</v>
      </c>
      <c r="BJ180" s="99" t="e">
        <f ca="true">+IF(AND(ISNUMBER(OFFSET('Hygiene Data'!$G$7,0,10*ROW('Hygiene Data'!G174))),'Data Summary'!DY180="Yes"),OFFSET('Hygiene Data'!$G$7,0,10*ROW('Hygiene Data'!G174)),NA())</f>
        <v>#N/A</v>
      </c>
      <c r="BK180" s="99" t="e">
        <f ca="true">+IF(AND(ISNUMBER(OFFSET('Hygiene Data'!$G$9,0,10*ROW('Hygiene Data'!G174))),'Data Summary'!DZ180="Yes"),OFFSET('Hygiene Data'!$G$9,0,10*ROW('Hygiene Data'!G174)),NA())</f>
        <v>#N/A</v>
      </c>
      <c r="BL180" s="99" t="e">
        <f ca="true">+IF(AND(ISNUMBER(OFFSET('Hygiene Data'!$H$5,0,10*ROW('Hygiene Data'!H174))),'Data Summary'!EA180="Yes"),OFFSET('Hygiene Data'!$H$5,0,10*ROW('Hygiene Data'!H174)),NA())</f>
        <v>#N/A</v>
      </c>
      <c r="BM180" s="99" t="e">
        <f ca="true">+IF(AND(ISNUMBER(OFFSET('Hygiene Data'!$H$7,0,10*ROW('Hygiene Data'!H174))),'Data Summary'!EB180="Yes"),OFFSET('Hygiene Data'!$H$7,0,10*ROW('Hygiene Data'!H174)),NA())</f>
        <v>#N/A</v>
      </c>
      <c r="BN180" s="99" t="e">
        <f ca="true">+IF(AND(ISNUMBER(OFFSET('Hygiene Data'!$H$9,0,10*ROW('Hygiene Data'!H174))),'Data Summary'!EC180="Yes"),OFFSET('Hygiene Data'!$H$9,0,10*ROW('Hygiene Data'!H174)),NA())</f>
        <v>#N/A</v>
      </c>
      <c r="BO180" s="99" t="e">
        <f ca="true">+IF(AND(ISNUMBER(OFFSET('Hygiene Data'!$I$5,0,10*ROW('Hygiene Data'!I174))),'Data Summary'!ED180="Yes"),OFFSET('Hygiene Data'!$I$5,0,10*ROW('Hygiene Data'!I174)),NA())</f>
        <v>#N/A</v>
      </c>
      <c r="BP180" s="99" t="e">
        <f ca="true">+IF(AND(ISNUMBER(OFFSET('Hygiene Data'!$I$7,0,10*ROW('Hygiene Data'!I174))),'Data Summary'!EE180="Yes"),OFFSET('Hygiene Data'!$I$7,0,10*ROW('Hygiene Data'!I174)),NA())</f>
        <v>#N/A</v>
      </c>
      <c r="BQ180" s="99" t="e">
        <f ca="true">+IF(AND(ISNUMBER(OFFSET('Hygiene Data'!$I$9,0,10*ROW('Hygiene Data'!I174))),'Data Summary'!EF180="Yes"),OFFSET('Hygiene Data'!$I$9,0,10*ROW('Hygiene Data'!I174)),NA())</f>
        <v>#N/A</v>
      </c>
    </row>
    <row xmlns:x14ac="http://schemas.microsoft.com/office/spreadsheetml/2009/9/ac" r="181" x14ac:dyDescent="0.2">
      <c r="A181" s="363" t="e">
        <f ca="true">+RIGHT('Data Summary'!A181,LEN('Data Summary'!A181)-9)</f>
        <v>#VALUE!</v>
      </c>
      <c r="B181" s="38" t="str">
        <f ca="true">+IF(ISTEXT('Data Summary'!B181),'Data Summary'!B181,"")</f>
        <v/>
      </c>
      <c r="C181" s="361" t="e">
        <f ca="true">+VALUE('Data Summary'!C181)</f>
        <v>#VALUE!</v>
      </c>
      <c r="D181" s="97" t="e">
        <f ca="true">+IF(AND(ISNUMBER(OFFSET('Water Data'!$D$4,0,10*ROW('Water Data'!D175))),'Data Summary'!BS181="Yes"),100-OFFSET('Water Data'!$D$4,0,10*ROW('Water Data'!D175)),NA())</f>
        <v>#N/A</v>
      </c>
      <c r="E181" s="97" t="e">
        <f ca="true">+IF(AND(ISNUMBER(OFFSET('Water Data'!$D$6,0,10*ROW('Water Data'!D175))),'Data Summary'!BT181="Yes"),OFFSET('Water Data'!$D$6,0,10*ROW('Water Data'!D175)),NA())</f>
        <v>#N/A</v>
      </c>
      <c r="F181" s="97" t="e">
        <f ca="true">+IF(AND(ISNUMBER(OFFSET('Water Data'!$D$9,0,10*ROW('Water Data'!D175))),'Data Summary'!BU181="Yes"),OFFSET('Water Data'!$D$9,0,10*ROW('Water Data'!D175)),NA())</f>
        <v>#N/A</v>
      </c>
      <c r="G181" s="97" t="e">
        <f ca="true">+IF(AND(ISNUMBER(OFFSET('Water Data'!$E$4,0,10*ROW('Water Data'!E175))),'Data Summary'!BV181="Yes"),100-OFFSET('Water Data'!$E$4,0,10*ROW('Water Data'!E175)),NA())</f>
        <v>#N/A</v>
      </c>
      <c r="H181" s="97" t="e">
        <f ca="true">+IF(AND(ISNUMBER(OFFSET('Water Data'!$E$6,0,10*ROW('Water Data'!E175))),'Data Summary'!BW181="Yes"),OFFSET('Water Data'!$E$6,0,10*ROW('Water Data'!E175)),NA())</f>
        <v>#N/A</v>
      </c>
      <c r="I181" s="97" t="e">
        <f ca="true">+IF(AND(ISNUMBER(OFFSET('Water Data'!$E$9,0,10*ROW('Water Data'!E175))),'Data Summary'!BX181="Yes"),OFFSET('Water Data'!$E$9,0,10*ROW('Water Data'!E175)),NA())</f>
        <v>#N/A</v>
      </c>
      <c r="J181" s="97" t="e">
        <f ca="true">+IF(AND(ISNUMBER(OFFSET('Water Data'!$F$4,0,10*ROW('Water Data'!F175))),'Data Summary'!BY181="Yes"),100-OFFSET('Water Data'!$F$4,0,10*ROW('Water Data'!F175)),NA())</f>
        <v>#N/A</v>
      </c>
      <c r="K181" s="97" t="e">
        <f ca="true">+IF(AND(ISNUMBER(OFFSET('Water Data'!$F$6,0,10*ROW('Water Data'!F175))),'Data Summary'!BZ181="Yes"),OFFSET('Water Data'!$F$6,0,10*ROW('Water Data'!F175)),NA())</f>
        <v>#N/A</v>
      </c>
      <c r="L181" s="97" t="e">
        <f ca="true">+IF(AND(ISNUMBER(OFFSET('Water Data'!$F$9,0,10*ROW('Water Data'!F175))),'Data Summary'!CA181="Yes"),OFFSET('Water Data'!$F$9,0,10*ROW('Water Data'!F175)),NA())</f>
        <v>#N/A</v>
      </c>
      <c r="M181" s="97" t="e">
        <f ca="true">+IF(AND(ISNUMBER(OFFSET('Water Data'!$G$4,0,10*ROW('Water Data'!G175))),'Data Summary'!CB181="Yes"),100-OFFSET('Water Data'!$G$4,0,10*ROW('Water Data'!G175)),NA())</f>
        <v>#N/A</v>
      </c>
      <c r="N181" s="97" t="e">
        <f ca="true">+IF(AND(ISNUMBER(OFFSET('Water Data'!$G$6,0,10*ROW('Water Data'!G175))),'Data Summary'!CC181="Yes"),OFFSET('Water Data'!$G$6,0,10*ROW('Water Data'!G175)),NA())</f>
        <v>#N/A</v>
      </c>
      <c r="O181" s="97" t="e">
        <f ca="true">+IF(AND(ISNUMBER(OFFSET('Water Data'!$G$9,0,10*ROW('Water Data'!G175))),'Data Summary'!CD181="Yes"),OFFSET('Water Data'!$G$9,0,10*ROW('Water Data'!G175)),NA())</f>
        <v>#N/A</v>
      </c>
      <c r="P181" s="97" t="e">
        <f ca="true">+IF(AND(ISNUMBER(OFFSET('Water Data'!$H$4,0,10*ROW('Water Data'!H175))),'Data Summary'!CE181="Yes"),100-OFFSET('Water Data'!$H$4,0,10*ROW('Water Data'!H175)),NA())</f>
        <v>#N/A</v>
      </c>
      <c r="Q181" s="97" t="e">
        <f ca="true">+IF(AND(ISNUMBER(OFFSET('Water Data'!$H$6,0,10*ROW('Water Data'!H175))),'Data Summary'!CF181="Yes"),OFFSET('Water Data'!$H$6,0,10*ROW('Water Data'!H175)),NA())</f>
        <v>#N/A</v>
      </c>
      <c r="R181" s="97" t="e">
        <f ca="true">+IF(AND(ISNUMBER(OFFSET('Water Data'!$H$9,0,10*ROW('Water Data'!H175))),'Data Summary'!CG181="Yes"),OFFSET('Water Data'!$H$9,0,10*ROW('Water Data'!H175)),NA())</f>
        <v>#N/A</v>
      </c>
      <c r="S181" s="97" t="e">
        <f ca="true">+IF(AND(ISNUMBER(OFFSET('Water Data'!$I$4,0,10*ROW('Water Data'!I175))),'Data Summary'!CH181="Yes"),100-OFFSET('Water Data'!$I$4,0,10*ROW('Water Data'!I175)),NA())</f>
        <v>#N/A</v>
      </c>
      <c r="T181" s="97" t="e">
        <f ca="true">+IF(AND(ISNUMBER(OFFSET('Water Data'!$I$6,0,10*ROW('Water Data'!I175))),'Data Summary'!CI181="Yes"),OFFSET('Water Data'!$I$6,0,10*ROW('Water Data'!I175)),NA())</f>
        <v>#N/A</v>
      </c>
      <c r="U181" s="97" t="e">
        <f ca="true">+IF(AND(ISNUMBER(OFFSET('Water Data'!$I$9,0,10*ROW('Water Data'!I175))),'Data Summary'!CJ181="Yes"),OFFSET('Water Data'!$I$9,0,10*ROW('Water Data'!I175)),NA())</f>
        <v>#N/A</v>
      </c>
      <c r="V181" s="98" t="e">
        <f ca="true">+IF(AND(ISNUMBER(OFFSET('Sanitation Data'!$D$4,0,10*ROW('Sanitation Data'!D175))),'Data Summary'!CK181="Yes"),100-OFFSET('Sanitation Data'!$D$4,0,10*ROW('Sanitation Data'!D175)),NA())</f>
        <v>#N/A</v>
      </c>
      <c r="W181" s="98" t="e">
        <f ca="true">+IF(AND(ISNUMBER(OFFSET('Sanitation Data'!$D$6,0,10*ROW('Sanitation Data'!D175))),'Data Summary'!CL181="Yes"),OFFSET('Sanitation Data'!$D$6,0,10*ROW('Sanitation Data'!D175)),NA())</f>
        <v>#N/A</v>
      </c>
      <c r="X181" s="98" t="e">
        <f ca="true">+IF(AND(ISNUMBER(OFFSET('Sanitation Data'!$D$10,0,10*ROW('Sanitation Data'!D175))),'Data Summary'!CM181="Yes"),OFFSET('Sanitation Data'!$D$10,0,10*ROW('Sanitation Data'!D175)),NA())</f>
        <v>#N/A</v>
      </c>
      <c r="Y181" s="98" t="e">
        <f ca="true">+IF(AND(ISNUMBER(OFFSET('Sanitation Data'!$D$11,0,10*ROW('Sanitation Data'!D175))),'Data Summary'!CN181="Yes"),OFFSET('Sanitation Data'!$D$11,0,10*ROW('Sanitation Data'!D175)),NA())</f>
        <v>#N/A</v>
      </c>
      <c r="Z181" s="98" t="e">
        <f ca="true">+IF(AND(ISNUMBER(OFFSET('Sanitation Data'!$D$12,0,10*ROW('Sanitation Data'!D175))),'Data Summary'!CO181="Yes"),OFFSET('Sanitation Data'!$D$12,0,10*ROW('Sanitation Data'!D175)),NA())</f>
        <v>#N/A</v>
      </c>
      <c r="AA181" s="98" t="e">
        <f ca="true">+IF(AND(ISNUMBER(OFFSET('Sanitation Data'!$E$4,0,10*ROW('Sanitation Data'!E175))),'Data Summary'!CP181="Yes"),100-OFFSET('Sanitation Data'!$E$4,0,10*ROW('Sanitation Data'!E175)),NA())</f>
        <v>#N/A</v>
      </c>
      <c r="AB181" s="98" t="e">
        <f ca="true">+IF(AND(ISNUMBER(OFFSET('Sanitation Data'!$E$6,0,10*ROW('Sanitation Data'!E175))),'Data Summary'!CQ181="Yes"),OFFSET('Sanitation Data'!$E$6,0,10*ROW('Sanitation Data'!E175)),NA())</f>
        <v>#N/A</v>
      </c>
      <c r="AC181" s="98" t="e">
        <f ca="true">+IF(AND(ISNUMBER(OFFSET('Sanitation Data'!$E$10,0,10*ROW('Sanitation Data'!E175))),'Data Summary'!CR181="Yes"),OFFSET('Sanitation Data'!$E$10,0,10*ROW('Sanitation Data'!E175)),NA())</f>
        <v>#N/A</v>
      </c>
      <c r="AD181" s="98" t="e">
        <f ca="true">+IF(AND(ISNUMBER(OFFSET('Sanitation Data'!$E$11,0,10*ROW('Sanitation Data'!E175))),'Data Summary'!CS181="Yes"),OFFSET('Sanitation Data'!$E$11,0,10*ROW('Sanitation Data'!E175)),NA())</f>
        <v>#N/A</v>
      </c>
      <c r="AE181" s="98" t="e">
        <f ca="true">+IF(AND(ISNUMBER(OFFSET('Sanitation Data'!$E$12,0,10*ROW('Sanitation Data'!E175))),'Data Summary'!CT181="Yes"),OFFSET('Sanitation Data'!$E$12,0,10*ROW('Sanitation Data'!E175)),NA())</f>
        <v>#N/A</v>
      </c>
      <c r="AF181" s="98" t="e">
        <f ca="true">+IF(AND(ISNUMBER(OFFSET('Sanitation Data'!$F$4,0,10*ROW('Sanitation Data'!F175))),'Data Summary'!CU181="Yes"),100-OFFSET('Sanitation Data'!$F$4,0,10*ROW('Sanitation Data'!F175)),NA())</f>
        <v>#N/A</v>
      </c>
      <c r="AG181" s="98" t="e">
        <f ca="true">+IF(AND(ISNUMBER(OFFSET('Sanitation Data'!$F$6,0,10*ROW('Sanitation Data'!F175))),'Data Summary'!CV181="Yes"),OFFSET('Sanitation Data'!$F$6,0,10*ROW('Sanitation Data'!F175)),NA())</f>
        <v>#N/A</v>
      </c>
      <c r="AH181" s="98" t="e">
        <f ca="true">+IF(AND(ISNUMBER(OFFSET('Sanitation Data'!$F$10,0,10*ROW('Sanitation Data'!F175))),'Data Summary'!CW181="Yes"),OFFSET('Sanitation Data'!$F$10,0,10*ROW('Sanitation Data'!F175)),NA())</f>
        <v>#N/A</v>
      </c>
      <c r="AI181" s="98" t="e">
        <f ca="true">+IF(AND(ISNUMBER(OFFSET('Sanitation Data'!$F$11,0,10*ROW('Sanitation Data'!F175))),'Data Summary'!CX181="Yes"),OFFSET('Sanitation Data'!$F$11,0,10*ROW('Sanitation Data'!F175)),NA())</f>
        <v>#N/A</v>
      </c>
      <c r="AJ181" s="98" t="e">
        <f ca="true">+IF(AND(ISNUMBER(OFFSET('Sanitation Data'!$F$12,0,10*ROW('Sanitation Data'!F175))),'Data Summary'!CY181="Yes"),OFFSET('Sanitation Data'!$F$12,0,10*ROW('Sanitation Data'!F175)),NA())</f>
        <v>#N/A</v>
      </c>
      <c r="AK181" s="98" t="e">
        <f ca="true">+IF(AND(ISNUMBER(OFFSET('Sanitation Data'!$G$4,0,10*ROW('Sanitation Data'!G175))),'Data Summary'!CZ181="Yes"),100-OFFSET('Sanitation Data'!$G$4,0,10*ROW('Sanitation Data'!G175)),NA())</f>
        <v>#N/A</v>
      </c>
      <c r="AL181" s="98" t="e">
        <f ca="true">+IF(AND(ISNUMBER(OFFSET('Sanitation Data'!$G$6,0,10*ROW('Sanitation Data'!G175))),'Data Summary'!DA181="Yes"),OFFSET('Sanitation Data'!$G$6,0,10*ROW('Sanitation Data'!G175)),NA())</f>
        <v>#N/A</v>
      </c>
      <c r="AM181" s="98" t="e">
        <f ca="true">+IF(AND(ISNUMBER(OFFSET('Sanitation Data'!$G$10,0,10*ROW('Sanitation Data'!G175))),'Data Summary'!DB181="Yes"),OFFSET('Sanitation Data'!$G$10,0,10*ROW('Sanitation Data'!G175)),NA())</f>
        <v>#N/A</v>
      </c>
      <c r="AN181" s="98" t="e">
        <f ca="true">+IF(AND(ISNUMBER(OFFSET('Sanitation Data'!$G$11,0,10*ROW('Sanitation Data'!G175))),'Data Summary'!DC181="Yes"),OFFSET('Sanitation Data'!$G$11,0,10*ROW('Sanitation Data'!G175)),NA())</f>
        <v>#N/A</v>
      </c>
      <c r="AO181" s="98" t="e">
        <f ca="true">+IF(AND(ISNUMBER(OFFSET('Sanitation Data'!$G$12,0,10*ROW('Sanitation Data'!G175))),'Data Summary'!DD181="Yes"),OFFSET('Sanitation Data'!$G$12,0,10*ROW('Sanitation Data'!G175)),NA())</f>
        <v>#N/A</v>
      </c>
      <c r="AP181" s="98" t="e">
        <f ca="true">+IF(AND(ISNUMBER(OFFSET('Sanitation Data'!$H$4,0,10*ROW('Sanitation Data'!H175))),'Data Summary'!DE181="Yes"),100-OFFSET('Sanitation Data'!$H$4,0,10*ROW('Sanitation Data'!H175)),NA())</f>
        <v>#N/A</v>
      </c>
      <c r="AQ181" s="98" t="e">
        <f ca="true">+IF(AND(ISNUMBER(OFFSET('Sanitation Data'!$H$6,0,10*ROW('Sanitation Data'!H175))),'Data Summary'!DF181="Yes"),OFFSET('Sanitation Data'!$H$6,0,10*ROW('Sanitation Data'!H175)),NA())</f>
        <v>#N/A</v>
      </c>
      <c r="AR181" s="98" t="e">
        <f ca="true">+IF(AND(ISNUMBER(OFFSET('Sanitation Data'!$H$10,0,10*ROW('Sanitation Data'!H175))),'Data Summary'!DG181="Yes"),OFFSET('Sanitation Data'!$H$10,0,10*ROW('Sanitation Data'!H175)),NA())</f>
        <v>#N/A</v>
      </c>
      <c r="AS181" s="98" t="e">
        <f ca="true">+IF(AND(ISNUMBER(OFFSET('Sanitation Data'!$H$11,0,10*ROW('Sanitation Data'!H175))),'Data Summary'!DH181="Yes"),OFFSET('Sanitation Data'!$H$11,0,10*ROW('Sanitation Data'!H175)),NA())</f>
        <v>#N/A</v>
      </c>
      <c r="AT181" s="98" t="e">
        <f ca="true">+IF(AND(ISNUMBER(OFFSET('Sanitation Data'!$H$12,0,10*ROW('Sanitation Data'!H175))),'Data Summary'!DI181="Yes"),OFFSET('Sanitation Data'!$H$12,0,10*ROW('Sanitation Data'!H175)),NA())</f>
        <v>#N/A</v>
      </c>
      <c r="AU181" s="98" t="e">
        <f ca="true">+IF(AND(ISNUMBER(OFFSET('Sanitation Data'!$I$4,0,10*ROW('Sanitation Data'!I175))),'Data Summary'!DJ181="Yes"),100-OFFSET('Sanitation Data'!$I$4,0,10*ROW('Sanitation Data'!I175)),NA())</f>
        <v>#N/A</v>
      </c>
      <c r="AV181" s="98" t="e">
        <f ca="true">+IF(AND(ISNUMBER(OFFSET('Sanitation Data'!$I$6,0,10*ROW('Sanitation Data'!I175))),'Data Summary'!DK181="Yes"),OFFSET('Sanitation Data'!$I$6,0,10*ROW('Sanitation Data'!I175)),NA())</f>
        <v>#N/A</v>
      </c>
      <c r="AW181" s="98" t="e">
        <f ca="true">+IF(AND(ISNUMBER(OFFSET('Sanitation Data'!$I$10,0,10*ROW('Sanitation Data'!I175))),'Data Summary'!DL181="Yes"),OFFSET('Sanitation Data'!$I$10,0,10*ROW('Sanitation Data'!I175)),NA())</f>
        <v>#N/A</v>
      </c>
      <c r="AX181" s="98" t="e">
        <f ca="true">+IF(AND(ISNUMBER(OFFSET('Sanitation Data'!$I$11,0,10*ROW('Sanitation Data'!I175))),'Data Summary'!DM181="Yes"),OFFSET('Sanitation Data'!$I$11,0,10*ROW('Sanitation Data'!I175)),NA())</f>
        <v>#N/A</v>
      </c>
      <c r="AY181" s="98" t="e">
        <f ca="true">+IF(AND(ISNUMBER(OFFSET('Sanitation Data'!$I$12,0,10*ROW('Sanitation Data'!I175))),'Data Summary'!DN181="Yes"),OFFSET('Sanitation Data'!$I$12,0,10*ROW('Sanitation Data'!I175)),NA())</f>
        <v>#N/A</v>
      </c>
      <c r="AZ181" s="99" t="e">
        <f ca="true">+IF(AND(ISNUMBER(OFFSET('Hygiene Data'!$D$5,0,10*ROW('Hygiene Data'!D175))),'Data Summary'!DO181="Yes"),OFFSET('Hygiene Data'!$D$5,0,10*ROW('Hygiene Data'!D175)),NA())</f>
        <v>#N/A</v>
      </c>
      <c r="BA181" s="99" t="e">
        <f ca="true">+IF(AND(ISNUMBER(OFFSET('Hygiene Data'!$D$7,0,10*ROW('Hygiene Data'!D175))),'Data Summary'!DP181="Yes"),OFFSET('Hygiene Data'!$D$7,0,10*ROW('Hygiene Data'!D175)),NA())</f>
        <v>#N/A</v>
      </c>
      <c r="BB181" s="99" t="e">
        <f ca="true">+IF(AND(ISNUMBER(OFFSET('Hygiene Data'!$D$9,0,10*ROW('Hygiene Data'!D175))),'Data Summary'!DQ181="Yes"),OFFSET('Hygiene Data'!$D$9,0,10*ROW('Hygiene Data'!D175)),NA())</f>
        <v>#N/A</v>
      </c>
      <c r="BC181" s="99" t="e">
        <f ca="true">+IF(AND(ISNUMBER(OFFSET('Hygiene Data'!$E$5,0,10*ROW('Hygiene Data'!E175))),'Data Summary'!DR181="Yes"),OFFSET('Hygiene Data'!$E$5,0,10*ROW('Hygiene Data'!E175)),NA())</f>
        <v>#N/A</v>
      </c>
      <c r="BD181" s="99" t="e">
        <f ca="true">+IF(AND(ISNUMBER(OFFSET('Hygiene Data'!$E$7,0,10*ROW('Hygiene Data'!E175))),'Data Summary'!DS181="Yes"),OFFSET('Hygiene Data'!$E$7,0,10*ROW('Hygiene Data'!E175)),NA())</f>
        <v>#N/A</v>
      </c>
      <c r="BE181" s="99" t="e">
        <f ca="true">+IF(AND(ISNUMBER(OFFSET('Hygiene Data'!$E$9,0,10*ROW('Hygiene Data'!E175))),'Data Summary'!DT181="Yes"),OFFSET('Hygiene Data'!$E$9,0,10*ROW('Hygiene Data'!E175)),NA())</f>
        <v>#N/A</v>
      </c>
      <c r="BF181" s="99" t="e">
        <f ca="true">+IF(AND(ISNUMBER(OFFSET('Hygiene Data'!$F$5,0,10*ROW('Hygiene Data'!F175))),'Data Summary'!DU181="Yes"),OFFSET('Hygiene Data'!$F$5,0,10*ROW('Hygiene Data'!F175)),NA())</f>
        <v>#N/A</v>
      </c>
      <c r="BG181" s="99" t="e">
        <f ca="true">+IF(AND(ISNUMBER(OFFSET('Hygiene Data'!$F$7,0,10*ROW('Hygiene Data'!F175))),'Data Summary'!DV181="Yes"),OFFSET('Hygiene Data'!$F$7,0,10*ROW('Hygiene Data'!F175)),NA())</f>
        <v>#N/A</v>
      </c>
      <c r="BH181" s="99" t="e">
        <f ca="true">+IF(AND(ISNUMBER(OFFSET('Hygiene Data'!$F$9,0,10*ROW('Hygiene Data'!F175))),'Data Summary'!DW181="Yes"),OFFSET('Hygiene Data'!$F$9,0,10*ROW('Hygiene Data'!F175)),NA())</f>
        <v>#N/A</v>
      </c>
      <c r="BI181" s="99" t="e">
        <f ca="true">+IF(AND(ISNUMBER(OFFSET('Hygiene Data'!$G$5,0,10*ROW('Hygiene Data'!G175))),'Data Summary'!DX181="Yes"),OFFSET('Hygiene Data'!$G$5,0,10*ROW('Hygiene Data'!G175)),NA())</f>
        <v>#N/A</v>
      </c>
      <c r="BJ181" s="99" t="e">
        <f ca="true">+IF(AND(ISNUMBER(OFFSET('Hygiene Data'!$G$7,0,10*ROW('Hygiene Data'!G175))),'Data Summary'!DY181="Yes"),OFFSET('Hygiene Data'!$G$7,0,10*ROW('Hygiene Data'!G175)),NA())</f>
        <v>#N/A</v>
      </c>
      <c r="BK181" s="99" t="e">
        <f ca="true">+IF(AND(ISNUMBER(OFFSET('Hygiene Data'!$G$9,0,10*ROW('Hygiene Data'!G175))),'Data Summary'!DZ181="Yes"),OFFSET('Hygiene Data'!$G$9,0,10*ROW('Hygiene Data'!G175)),NA())</f>
        <v>#N/A</v>
      </c>
      <c r="BL181" s="99" t="e">
        <f ca="true">+IF(AND(ISNUMBER(OFFSET('Hygiene Data'!$H$5,0,10*ROW('Hygiene Data'!H175))),'Data Summary'!EA181="Yes"),OFFSET('Hygiene Data'!$H$5,0,10*ROW('Hygiene Data'!H175)),NA())</f>
        <v>#N/A</v>
      </c>
      <c r="BM181" s="99" t="e">
        <f ca="true">+IF(AND(ISNUMBER(OFFSET('Hygiene Data'!$H$7,0,10*ROW('Hygiene Data'!H175))),'Data Summary'!EB181="Yes"),OFFSET('Hygiene Data'!$H$7,0,10*ROW('Hygiene Data'!H175)),NA())</f>
        <v>#N/A</v>
      </c>
      <c r="BN181" s="99" t="e">
        <f ca="true">+IF(AND(ISNUMBER(OFFSET('Hygiene Data'!$H$9,0,10*ROW('Hygiene Data'!H175))),'Data Summary'!EC181="Yes"),OFFSET('Hygiene Data'!$H$9,0,10*ROW('Hygiene Data'!H175)),NA())</f>
        <v>#N/A</v>
      </c>
      <c r="BO181" s="99" t="e">
        <f ca="true">+IF(AND(ISNUMBER(OFFSET('Hygiene Data'!$I$5,0,10*ROW('Hygiene Data'!I175))),'Data Summary'!ED181="Yes"),OFFSET('Hygiene Data'!$I$5,0,10*ROW('Hygiene Data'!I175)),NA())</f>
        <v>#N/A</v>
      </c>
      <c r="BP181" s="99" t="e">
        <f ca="true">+IF(AND(ISNUMBER(OFFSET('Hygiene Data'!$I$7,0,10*ROW('Hygiene Data'!I175))),'Data Summary'!EE181="Yes"),OFFSET('Hygiene Data'!$I$7,0,10*ROW('Hygiene Data'!I175)),NA())</f>
        <v>#N/A</v>
      </c>
      <c r="BQ181" s="99" t="e">
        <f ca="true">+IF(AND(ISNUMBER(OFFSET('Hygiene Data'!$I$9,0,10*ROW('Hygiene Data'!I175))),'Data Summary'!EF181="Yes"),OFFSET('Hygiene Data'!$I$9,0,10*ROW('Hygiene Data'!I175)),NA())</f>
        <v>#N/A</v>
      </c>
    </row>
    <row xmlns:x14ac="http://schemas.microsoft.com/office/spreadsheetml/2009/9/ac" r="182" x14ac:dyDescent="0.2">
      <c r="A182" s="363" t="e">
        <f ca="true">+RIGHT('Data Summary'!A182,LEN('Data Summary'!A182)-9)</f>
        <v>#VALUE!</v>
      </c>
      <c r="B182" s="38" t="str">
        <f ca="true">+IF(ISTEXT('Data Summary'!B182),'Data Summary'!B182,"")</f>
        <v/>
      </c>
      <c r="C182" s="361" t="e">
        <f ca="true">+VALUE('Data Summary'!C182)</f>
        <v>#VALUE!</v>
      </c>
      <c r="D182" s="97" t="e">
        <f ca="true">+IF(AND(ISNUMBER(OFFSET('Water Data'!$D$4,0,10*ROW('Water Data'!D176))),'Data Summary'!BS182="Yes"),100-OFFSET('Water Data'!$D$4,0,10*ROW('Water Data'!D176)),NA())</f>
        <v>#N/A</v>
      </c>
      <c r="E182" s="97" t="e">
        <f ca="true">+IF(AND(ISNUMBER(OFFSET('Water Data'!$D$6,0,10*ROW('Water Data'!D176))),'Data Summary'!BT182="Yes"),OFFSET('Water Data'!$D$6,0,10*ROW('Water Data'!D176)),NA())</f>
        <v>#N/A</v>
      </c>
      <c r="F182" s="97" t="e">
        <f ca="true">+IF(AND(ISNUMBER(OFFSET('Water Data'!$D$9,0,10*ROW('Water Data'!D176))),'Data Summary'!BU182="Yes"),OFFSET('Water Data'!$D$9,0,10*ROW('Water Data'!D176)),NA())</f>
        <v>#N/A</v>
      </c>
      <c r="G182" s="97" t="e">
        <f ca="true">+IF(AND(ISNUMBER(OFFSET('Water Data'!$E$4,0,10*ROW('Water Data'!E176))),'Data Summary'!BV182="Yes"),100-OFFSET('Water Data'!$E$4,0,10*ROW('Water Data'!E176)),NA())</f>
        <v>#N/A</v>
      </c>
      <c r="H182" s="97" t="e">
        <f ca="true">+IF(AND(ISNUMBER(OFFSET('Water Data'!$E$6,0,10*ROW('Water Data'!E176))),'Data Summary'!BW182="Yes"),OFFSET('Water Data'!$E$6,0,10*ROW('Water Data'!E176)),NA())</f>
        <v>#N/A</v>
      </c>
      <c r="I182" s="97" t="e">
        <f ca="true">+IF(AND(ISNUMBER(OFFSET('Water Data'!$E$9,0,10*ROW('Water Data'!E176))),'Data Summary'!BX182="Yes"),OFFSET('Water Data'!$E$9,0,10*ROW('Water Data'!E176)),NA())</f>
        <v>#N/A</v>
      </c>
      <c r="J182" s="97" t="e">
        <f ca="true">+IF(AND(ISNUMBER(OFFSET('Water Data'!$F$4,0,10*ROW('Water Data'!F176))),'Data Summary'!BY182="Yes"),100-OFFSET('Water Data'!$F$4,0,10*ROW('Water Data'!F176)),NA())</f>
        <v>#N/A</v>
      </c>
      <c r="K182" s="97" t="e">
        <f ca="true">+IF(AND(ISNUMBER(OFFSET('Water Data'!$F$6,0,10*ROW('Water Data'!F176))),'Data Summary'!BZ182="Yes"),OFFSET('Water Data'!$F$6,0,10*ROW('Water Data'!F176)),NA())</f>
        <v>#N/A</v>
      </c>
      <c r="L182" s="97" t="e">
        <f ca="true">+IF(AND(ISNUMBER(OFFSET('Water Data'!$F$9,0,10*ROW('Water Data'!F176))),'Data Summary'!CA182="Yes"),OFFSET('Water Data'!$F$9,0,10*ROW('Water Data'!F176)),NA())</f>
        <v>#N/A</v>
      </c>
      <c r="M182" s="97" t="e">
        <f ca="true">+IF(AND(ISNUMBER(OFFSET('Water Data'!$G$4,0,10*ROW('Water Data'!G176))),'Data Summary'!CB182="Yes"),100-OFFSET('Water Data'!$G$4,0,10*ROW('Water Data'!G176)),NA())</f>
        <v>#N/A</v>
      </c>
      <c r="N182" s="97" t="e">
        <f ca="true">+IF(AND(ISNUMBER(OFFSET('Water Data'!$G$6,0,10*ROW('Water Data'!G176))),'Data Summary'!CC182="Yes"),OFFSET('Water Data'!$G$6,0,10*ROW('Water Data'!G176)),NA())</f>
        <v>#N/A</v>
      </c>
      <c r="O182" s="97" t="e">
        <f ca="true">+IF(AND(ISNUMBER(OFFSET('Water Data'!$G$9,0,10*ROW('Water Data'!G176))),'Data Summary'!CD182="Yes"),OFFSET('Water Data'!$G$9,0,10*ROW('Water Data'!G176)),NA())</f>
        <v>#N/A</v>
      </c>
      <c r="P182" s="97" t="e">
        <f ca="true">+IF(AND(ISNUMBER(OFFSET('Water Data'!$H$4,0,10*ROW('Water Data'!H176))),'Data Summary'!CE182="Yes"),100-OFFSET('Water Data'!$H$4,0,10*ROW('Water Data'!H176)),NA())</f>
        <v>#N/A</v>
      </c>
      <c r="Q182" s="97" t="e">
        <f ca="true">+IF(AND(ISNUMBER(OFFSET('Water Data'!$H$6,0,10*ROW('Water Data'!H176))),'Data Summary'!CF182="Yes"),OFFSET('Water Data'!$H$6,0,10*ROW('Water Data'!H176)),NA())</f>
        <v>#N/A</v>
      </c>
      <c r="R182" s="97" t="e">
        <f ca="true">+IF(AND(ISNUMBER(OFFSET('Water Data'!$H$9,0,10*ROW('Water Data'!H176))),'Data Summary'!CG182="Yes"),OFFSET('Water Data'!$H$9,0,10*ROW('Water Data'!H176)),NA())</f>
        <v>#N/A</v>
      </c>
      <c r="S182" s="97" t="e">
        <f ca="true">+IF(AND(ISNUMBER(OFFSET('Water Data'!$I$4,0,10*ROW('Water Data'!I176))),'Data Summary'!CH182="Yes"),100-OFFSET('Water Data'!$I$4,0,10*ROW('Water Data'!I176)),NA())</f>
        <v>#N/A</v>
      </c>
      <c r="T182" s="97" t="e">
        <f ca="true">+IF(AND(ISNUMBER(OFFSET('Water Data'!$I$6,0,10*ROW('Water Data'!I176))),'Data Summary'!CI182="Yes"),OFFSET('Water Data'!$I$6,0,10*ROW('Water Data'!I176)),NA())</f>
        <v>#N/A</v>
      </c>
      <c r="U182" s="97" t="e">
        <f ca="true">+IF(AND(ISNUMBER(OFFSET('Water Data'!$I$9,0,10*ROW('Water Data'!I176))),'Data Summary'!CJ182="Yes"),OFFSET('Water Data'!$I$9,0,10*ROW('Water Data'!I176)),NA())</f>
        <v>#N/A</v>
      </c>
      <c r="V182" s="98" t="e">
        <f ca="true">+IF(AND(ISNUMBER(OFFSET('Sanitation Data'!$D$4,0,10*ROW('Sanitation Data'!D176))),'Data Summary'!CK182="Yes"),100-OFFSET('Sanitation Data'!$D$4,0,10*ROW('Sanitation Data'!D176)),NA())</f>
        <v>#N/A</v>
      </c>
      <c r="W182" s="98" t="e">
        <f ca="true">+IF(AND(ISNUMBER(OFFSET('Sanitation Data'!$D$6,0,10*ROW('Sanitation Data'!D176))),'Data Summary'!CL182="Yes"),OFFSET('Sanitation Data'!$D$6,0,10*ROW('Sanitation Data'!D176)),NA())</f>
        <v>#N/A</v>
      </c>
      <c r="X182" s="98" t="e">
        <f ca="true">+IF(AND(ISNUMBER(OFFSET('Sanitation Data'!$D$10,0,10*ROW('Sanitation Data'!D176))),'Data Summary'!CM182="Yes"),OFFSET('Sanitation Data'!$D$10,0,10*ROW('Sanitation Data'!D176)),NA())</f>
        <v>#N/A</v>
      </c>
      <c r="Y182" s="98" t="e">
        <f ca="true">+IF(AND(ISNUMBER(OFFSET('Sanitation Data'!$D$11,0,10*ROW('Sanitation Data'!D176))),'Data Summary'!CN182="Yes"),OFFSET('Sanitation Data'!$D$11,0,10*ROW('Sanitation Data'!D176)),NA())</f>
        <v>#N/A</v>
      </c>
      <c r="Z182" s="98" t="e">
        <f ca="true">+IF(AND(ISNUMBER(OFFSET('Sanitation Data'!$D$12,0,10*ROW('Sanitation Data'!D176))),'Data Summary'!CO182="Yes"),OFFSET('Sanitation Data'!$D$12,0,10*ROW('Sanitation Data'!D176)),NA())</f>
        <v>#N/A</v>
      </c>
      <c r="AA182" s="98" t="e">
        <f ca="true">+IF(AND(ISNUMBER(OFFSET('Sanitation Data'!$E$4,0,10*ROW('Sanitation Data'!E176))),'Data Summary'!CP182="Yes"),100-OFFSET('Sanitation Data'!$E$4,0,10*ROW('Sanitation Data'!E176)),NA())</f>
        <v>#N/A</v>
      </c>
      <c r="AB182" s="98" t="e">
        <f ca="true">+IF(AND(ISNUMBER(OFFSET('Sanitation Data'!$E$6,0,10*ROW('Sanitation Data'!E176))),'Data Summary'!CQ182="Yes"),OFFSET('Sanitation Data'!$E$6,0,10*ROW('Sanitation Data'!E176)),NA())</f>
        <v>#N/A</v>
      </c>
      <c r="AC182" s="98" t="e">
        <f ca="true">+IF(AND(ISNUMBER(OFFSET('Sanitation Data'!$E$10,0,10*ROW('Sanitation Data'!E176))),'Data Summary'!CR182="Yes"),OFFSET('Sanitation Data'!$E$10,0,10*ROW('Sanitation Data'!E176)),NA())</f>
        <v>#N/A</v>
      </c>
      <c r="AD182" s="98" t="e">
        <f ca="true">+IF(AND(ISNUMBER(OFFSET('Sanitation Data'!$E$11,0,10*ROW('Sanitation Data'!E176))),'Data Summary'!CS182="Yes"),OFFSET('Sanitation Data'!$E$11,0,10*ROW('Sanitation Data'!E176)),NA())</f>
        <v>#N/A</v>
      </c>
      <c r="AE182" s="98" t="e">
        <f ca="true">+IF(AND(ISNUMBER(OFFSET('Sanitation Data'!$E$12,0,10*ROW('Sanitation Data'!E176))),'Data Summary'!CT182="Yes"),OFFSET('Sanitation Data'!$E$12,0,10*ROW('Sanitation Data'!E176)),NA())</f>
        <v>#N/A</v>
      </c>
      <c r="AF182" s="98" t="e">
        <f ca="true">+IF(AND(ISNUMBER(OFFSET('Sanitation Data'!$F$4,0,10*ROW('Sanitation Data'!F176))),'Data Summary'!CU182="Yes"),100-OFFSET('Sanitation Data'!$F$4,0,10*ROW('Sanitation Data'!F176)),NA())</f>
        <v>#N/A</v>
      </c>
      <c r="AG182" s="98" t="e">
        <f ca="true">+IF(AND(ISNUMBER(OFFSET('Sanitation Data'!$F$6,0,10*ROW('Sanitation Data'!F176))),'Data Summary'!CV182="Yes"),OFFSET('Sanitation Data'!$F$6,0,10*ROW('Sanitation Data'!F176)),NA())</f>
        <v>#N/A</v>
      </c>
      <c r="AH182" s="98" t="e">
        <f ca="true">+IF(AND(ISNUMBER(OFFSET('Sanitation Data'!$F$10,0,10*ROW('Sanitation Data'!F176))),'Data Summary'!CW182="Yes"),OFFSET('Sanitation Data'!$F$10,0,10*ROW('Sanitation Data'!F176)),NA())</f>
        <v>#N/A</v>
      </c>
      <c r="AI182" s="98" t="e">
        <f ca="true">+IF(AND(ISNUMBER(OFFSET('Sanitation Data'!$F$11,0,10*ROW('Sanitation Data'!F176))),'Data Summary'!CX182="Yes"),OFFSET('Sanitation Data'!$F$11,0,10*ROW('Sanitation Data'!F176)),NA())</f>
        <v>#N/A</v>
      </c>
      <c r="AJ182" s="98" t="e">
        <f ca="true">+IF(AND(ISNUMBER(OFFSET('Sanitation Data'!$F$12,0,10*ROW('Sanitation Data'!F176))),'Data Summary'!CY182="Yes"),OFFSET('Sanitation Data'!$F$12,0,10*ROW('Sanitation Data'!F176)),NA())</f>
        <v>#N/A</v>
      </c>
      <c r="AK182" s="98" t="e">
        <f ca="true">+IF(AND(ISNUMBER(OFFSET('Sanitation Data'!$G$4,0,10*ROW('Sanitation Data'!G176))),'Data Summary'!CZ182="Yes"),100-OFFSET('Sanitation Data'!$G$4,0,10*ROW('Sanitation Data'!G176)),NA())</f>
        <v>#N/A</v>
      </c>
      <c r="AL182" s="98" t="e">
        <f ca="true">+IF(AND(ISNUMBER(OFFSET('Sanitation Data'!$G$6,0,10*ROW('Sanitation Data'!G176))),'Data Summary'!DA182="Yes"),OFFSET('Sanitation Data'!$G$6,0,10*ROW('Sanitation Data'!G176)),NA())</f>
        <v>#N/A</v>
      </c>
      <c r="AM182" s="98" t="e">
        <f ca="true">+IF(AND(ISNUMBER(OFFSET('Sanitation Data'!$G$10,0,10*ROW('Sanitation Data'!G176))),'Data Summary'!DB182="Yes"),OFFSET('Sanitation Data'!$G$10,0,10*ROW('Sanitation Data'!G176)),NA())</f>
        <v>#N/A</v>
      </c>
      <c r="AN182" s="98" t="e">
        <f ca="true">+IF(AND(ISNUMBER(OFFSET('Sanitation Data'!$G$11,0,10*ROW('Sanitation Data'!G176))),'Data Summary'!DC182="Yes"),OFFSET('Sanitation Data'!$G$11,0,10*ROW('Sanitation Data'!G176)),NA())</f>
        <v>#N/A</v>
      </c>
      <c r="AO182" s="98" t="e">
        <f ca="true">+IF(AND(ISNUMBER(OFFSET('Sanitation Data'!$G$12,0,10*ROW('Sanitation Data'!G176))),'Data Summary'!DD182="Yes"),OFFSET('Sanitation Data'!$G$12,0,10*ROW('Sanitation Data'!G176)),NA())</f>
        <v>#N/A</v>
      </c>
      <c r="AP182" s="98" t="e">
        <f ca="true">+IF(AND(ISNUMBER(OFFSET('Sanitation Data'!$H$4,0,10*ROW('Sanitation Data'!H176))),'Data Summary'!DE182="Yes"),100-OFFSET('Sanitation Data'!$H$4,0,10*ROW('Sanitation Data'!H176)),NA())</f>
        <v>#N/A</v>
      </c>
      <c r="AQ182" s="98" t="e">
        <f ca="true">+IF(AND(ISNUMBER(OFFSET('Sanitation Data'!$H$6,0,10*ROW('Sanitation Data'!H176))),'Data Summary'!DF182="Yes"),OFFSET('Sanitation Data'!$H$6,0,10*ROW('Sanitation Data'!H176)),NA())</f>
        <v>#N/A</v>
      </c>
      <c r="AR182" s="98" t="e">
        <f ca="true">+IF(AND(ISNUMBER(OFFSET('Sanitation Data'!$H$10,0,10*ROW('Sanitation Data'!H176))),'Data Summary'!DG182="Yes"),OFFSET('Sanitation Data'!$H$10,0,10*ROW('Sanitation Data'!H176)),NA())</f>
        <v>#N/A</v>
      </c>
      <c r="AS182" s="98" t="e">
        <f ca="true">+IF(AND(ISNUMBER(OFFSET('Sanitation Data'!$H$11,0,10*ROW('Sanitation Data'!H176))),'Data Summary'!DH182="Yes"),OFFSET('Sanitation Data'!$H$11,0,10*ROW('Sanitation Data'!H176)),NA())</f>
        <v>#N/A</v>
      </c>
      <c r="AT182" s="98" t="e">
        <f ca="true">+IF(AND(ISNUMBER(OFFSET('Sanitation Data'!$H$12,0,10*ROW('Sanitation Data'!H176))),'Data Summary'!DI182="Yes"),OFFSET('Sanitation Data'!$H$12,0,10*ROW('Sanitation Data'!H176)),NA())</f>
        <v>#N/A</v>
      </c>
      <c r="AU182" s="98" t="e">
        <f ca="true">+IF(AND(ISNUMBER(OFFSET('Sanitation Data'!$I$4,0,10*ROW('Sanitation Data'!I176))),'Data Summary'!DJ182="Yes"),100-OFFSET('Sanitation Data'!$I$4,0,10*ROW('Sanitation Data'!I176)),NA())</f>
        <v>#N/A</v>
      </c>
      <c r="AV182" s="98" t="e">
        <f ca="true">+IF(AND(ISNUMBER(OFFSET('Sanitation Data'!$I$6,0,10*ROW('Sanitation Data'!I176))),'Data Summary'!DK182="Yes"),OFFSET('Sanitation Data'!$I$6,0,10*ROW('Sanitation Data'!I176)),NA())</f>
        <v>#N/A</v>
      </c>
      <c r="AW182" s="98" t="e">
        <f ca="true">+IF(AND(ISNUMBER(OFFSET('Sanitation Data'!$I$10,0,10*ROW('Sanitation Data'!I176))),'Data Summary'!DL182="Yes"),OFFSET('Sanitation Data'!$I$10,0,10*ROW('Sanitation Data'!I176)),NA())</f>
        <v>#N/A</v>
      </c>
      <c r="AX182" s="98" t="e">
        <f ca="true">+IF(AND(ISNUMBER(OFFSET('Sanitation Data'!$I$11,0,10*ROW('Sanitation Data'!I176))),'Data Summary'!DM182="Yes"),OFFSET('Sanitation Data'!$I$11,0,10*ROW('Sanitation Data'!I176)),NA())</f>
        <v>#N/A</v>
      </c>
      <c r="AY182" s="98" t="e">
        <f ca="true">+IF(AND(ISNUMBER(OFFSET('Sanitation Data'!$I$12,0,10*ROW('Sanitation Data'!I176))),'Data Summary'!DN182="Yes"),OFFSET('Sanitation Data'!$I$12,0,10*ROW('Sanitation Data'!I176)),NA())</f>
        <v>#N/A</v>
      </c>
      <c r="AZ182" s="99" t="e">
        <f ca="true">+IF(AND(ISNUMBER(OFFSET('Hygiene Data'!$D$5,0,10*ROW('Hygiene Data'!D176))),'Data Summary'!DO182="Yes"),OFFSET('Hygiene Data'!$D$5,0,10*ROW('Hygiene Data'!D176)),NA())</f>
        <v>#N/A</v>
      </c>
      <c r="BA182" s="99" t="e">
        <f ca="true">+IF(AND(ISNUMBER(OFFSET('Hygiene Data'!$D$7,0,10*ROW('Hygiene Data'!D176))),'Data Summary'!DP182="Yes"),OFFSET('Hygiene Data'!$D$7,0,10*ROW('Hygiene Data'!D176)),NA())</f>
        <v>#N/A</v>
      </c>
      <c r="BB182" s="99" t="e">
        <f ca="true">+IF(AND(ISNUMBER(OFFSET('Hygiene Data'!$D$9,0,10*ROW('Hygiene Data'!D176))),'Data Summary'!DQ182="Yes"),OFFSET('Hygiene Data'!$D$9,0,10*ROW('Hygiene Data'!D176)),NA())</f>
        <v>#N/A</v>
      </c>
      <c r="BC182" s="99" t="e">
        <f ca="true">+IF(AND(ISNUMBER(OFFSET('Hygiene Data'!$E$5,0,10*ROW('Hygiene Data'!E176))),'Data Summary'!DR182="Yes"),OFFSET('Hygiene Data'!$E$5,0,10*ROW('Hygiene Data'!E176)),NA())</f>
        <v>#N/A</v>
      </c>
      <c r="BD182" s="99" t="e">
        <f ca="true">+IF(AND(ISNUMBER(OFFSET('Hygiene Data'!$E$7,0,10*ROW('Hygiene Data'!E176))),'Data Summary'!DS182="Yes"),OFFSET('Hygiene Data'!$E$7,0,10*ROW('Hygiene Data'!E176)),NA())</f>
        <v>#N/A</v>
      </c>
      <c r="BE182" s="99" t="e">
        <f ca="true">+IF(AND(ISNUMBER(OFFSET('Hygiene Data'!$E$9,0,10*ROW('Hygiene Data'!E176))),'Data Summary'!DT182="Yes"),OFFSET('Hygiene Data'!$E$9,0,10*ROW('Hygiene Data'!E176)),NA())</f>
        <v>#N/A</v>
      </c>
      <c r="BF182" s="99" t="e">
        <f ca="true">+IF(AND(ISNUMBER(OFFSET('Hygiene Data'!$F$5,0,10*ROW('Hygiene Data'!F176))),'Data Summary'!DU182="Yes"),OFFSET('Hygiene Data'!$F$5,0,10*ROW('Hygiene Data'!F176)),NA())</f>
        <v>#N/A</v>
      </c>
      <c r="BG182" s="99" t="e">
        <f ca="true">+IF(AND(ISNUMBER(OFFSET('Hygiene Data'!$F$7,0,10*ROW('Hygiene Data'!F176))),'Data Summary'!DV182="Yes"),OFFSET('Hygiene Data'!$F$7,0,10*ROW('Hygiene Data'!F176)),NA())</f>
        <v>#N/A</v>
      </c>
      <c r="BH182" s="99" t="e">
        <f ca="true">+IF(AND(ISNUMBER(OFFSET('Hygiene Data'!$F$9,0,10*ROW('Hygiene Data'!F176))),'Data Summary'!DW182="Yes"),OFFSET('Hygiene Data'!$F$9,0,10*ROW('Hygiene Data'!F176)),NA())</f>
        <v>#N/A</v>
      </c>
      <c r="BI182" s="99" t="e">
        <f ca="true">+IF(AND(ISNUMBER(OFFSET('Hygiene Data'!$G$5,0,10*ROW('Hygiene Data'!G176))),'Data Summary'!DX182="Yes"),OFFSET('Hygiene Data'!$G$5,0,10*ROW('Hygiene Data'!G176)),NA())</f>
        <v>#N/A</v>
      </c>
      <c r="BJ182" s="99" t="e">
        <f ca="true">+IF(AND(ISNUMBER(OFFSET('Hygiene Data'!$G$7,0,10*ROW('Hygiene Data'!G176))),'Data Summary'!DY182="Yes"),OFFSET('Hygiene Data'!$G$7,0,10*ROW('Hygiene Data'!G176)),NA())</f>
        <v>#N/A</v>
      </c>
      <c r="BK182" s="99" t="e">
        <f ca="true">+IF(AND(ISNUMBER(OFFSET('Hygiene Data'!$G$9,0,10*ROW('Hygiene Data'!G176))),'Data Summary'!DZ182="Yes"),OFFSET('Hygiene Data'!$G$9,0,10*ROW('Hygiene Data'!G176)),NA())</f>
        <v>#N/A</v>
      </c>
      <c r="BL182" s="99" t="e">
        <f ca="true">+IF(AND(ISNUMBER(OFFSET('Hygiene Data'!$H$5,0,10*ROW('Hygiene Data'!H176))),'Data Summary'!EA182="Yes"),OFFSET('Hygiene Data'!$H$5,0,10*ROW('Hygiene Data'!H176)),NA())</f>
        <v>#N/A</v>
      </c>
      <c r="BM182" s="99" t="e">
        <f ca="true">+IF(AND(ISNUMBER(OFFSET('Hygiene Data'!$H$7,0,10*ROW('Hygiene Data'!H176))),'Data Summary'!EB182="Yes"),OFFSET('Hygiene Data'!$H$7,0,10*ROW('Hygiene Data'!H176)),NA())</f>
        <v>#N/A</v>
      </c>
      <c r="BN182" s="99" t="e">
        <f ca="true">+IF(AND(ISNUMBER(OFFSET('Hygiene Data'!$H$9,0,10*ROW('Hygiene Data'!H176))),'Data Summary'!EC182="Yes"),OFFSET('Hygiene Data'!$H$9,0,10*ROW('Hygiene Data'!H176)),NA())</f>
        <v>#N/A</v>
      </c>
      <c r="BO182" s="99" t="e">
        <f ca="true">+IF(AND(ISNUMBER(OFFSET('Hygiene Data'!$I$5,0,10*ROW('Hygiene Data'!I176))),'Data Summary'!ED182="Yes"),OFFSET('Hygiene Data'!$I$5,0,10*ROW('Hygiene Data'!I176)),NA())</f>
        <v>#N/A</v>
      </c>
      <c r="BP182" s="99" t="e">
        <f ca="true">+IF(AND(ISNUMBER(OFFSET('Hygiene Data'!$I$7,0,10*ROW('Hygiene Data'!I176))),'Data Summary'!EE182="Yes"),OFFSET('Hygiene Data'!$I$7,0,10*ROW('Hygiene Data'!I176)),NA())</f>
        <v>#N/A</v>
      </c>
      <c r="BQ182" s="99" t="e">
        <f ca="true">+IF(AND(ISNUMBER(OFFSET('Hygiene Data'!$I$9,0,10*ROW('Hygiene Data'!I176))),'Data Summary'!EF182="Yes"),OFFSET('Hygiene Data'!$I$9,0,10*ROW('Hygiene Data'!I176)),NA())</f>
        <v>#N/A</v>
      </c>
    </row>
    <row xmlns:x14ac="http://schemas.microsoft.com/office/spreadsheetml/2009/9/ac" r="183" x14ac:dyDescent="0.2">
      <c r="A183" s="363" t="e">
        <f ca="true">+RIGHT('Data Summary'!A183,LEN('Data Summary'!A183)-9)</f>
        <v>#VALUE!</v>
      </c>
      <c r="B183" s="38" t="str">
        <f ca="true">+IF(ISTEXT('Data Summary'!B183),'Data Summary'!B183,"")</f>
        <v/>
      </c>
      <c r="C183" s="361" t="e">
        <f ca="true">+VALUE('Data Summary'!C183)</f>
        <v>#VALUE!</v>
      </c>
      <c r="D183" s="97" t="e">
        <f ca="true">+IF(AND(ISNUMBER(OFFSET('Water Data'!$D$4,0,10*ROW('Water Data'!D177))),'Data Summary'!BS183="Yes"),100-OFFSET('Water Data'!$D$4,0,10*ROW('Water Data'!D177)),NA())</f>
        <v>#N/A</v>
      </c>
      <c r="E183" s="97" t="e">
        <f ca="true">+IF(AND(ISNUMBER(OFFSET('Water Data'!$D$6,0,10*ROW('Water Data'!D177))),'Data Summary'!BT183="Yes"),OFFSET('Water Data'!$D$6,0,10*ROW('Water Data'!D177)),NA())</f>
        <v>#N/A</v>
      </c>
      <c r="F183" s="97" t="e">
        <f ca="true">+IF(AND(ISNUMBER(OFFSET('Water Data'!$D$9,0,10*ROW('Water Data'!D177))),'Data Summary'!BU183="Yes"),OFFSET('Water Data'!$D$9,0,10*ROW('Water Data'!D177)),NA())</f>
        <v>#N/A</v>
      </c>
      <c r="G183" s="97" t="e">
        <f ca="true">+IF(AND(ISNUMBER(OFFSET('Water Data'!$E$4,0,10*ROW('Water Data'!E177))),'Data Summary'!BV183="Yes"),100-OFFSET('Water Data'!$E$4,0,10*ROW('Water Data'!E177)),NA())</f>
        <v>#N/A</v>
      </c>
      <c r="H183" s="97" t="e">
        <f ca="true">+IF(AND(ISNUMBER(OFFSET('Water Data'!$E$6,0,10*ROW('Water Data'!E177))),'Data Summary'!BW183="Yes"),OFFSET('Water Data'!$E$6,0,10*ROW('Water Data'!E177)),NA())</f>
        <v>#N/A</v>
      </c>
      <c r="I183" s="97" t="e">
        <f ca="true">+IF(AND(ISNUMBER(OFFSET('Water Data'!$E$9,0,10*ROW('Water Data'!E177))),'Data Summary'!BX183="Yes"),OFFSET('Water Data'!$E$9,0,10*ROW('Water Data'!E177)),NA())</f>
        <v>#N/A</v>
      </c>
      <c r="J183" s="97" t="e">
        <f ca="true">+IF(AND(ISNUMBER(OFFSET('Water Data'!$F$4,0,10*ROW('Water Data'!F177))),'Data Summary'!BY183="Yes"),100-OFFSET('Water Data'!$F$4,0,10*ROW('Water Data'!F177)),NA())</f>
        <v>#N/A</v>
      </c>
      <c r="K183" s="97" t="e">
        <f ca="true">+IF(AND(ISNUMBER(OFFSET('Water Data'!$F$6,0,10*ROW('Water Data'!F177))),'Data Summary'!BZ183="Yes"),OFFSET('Water Data'!$F$6,0,10*ROW('Water Data'!F177)),NA())</f>
        <v>#N/A</v>
      </c>
      <c r="L183" s="97" t="e">
        <f ca="true">+IF(AND(ISNUMBER(OFFSET('Water Data'!$F$9,0,10*ROW('Water Data'!F177))),'Data Summary'!CA183="Yes"),OFFSET('Water Data'!$F$9,0,10*ROW('Water Data'!F177)),NA())</f>
        <v>#N/A</v>
      </c>
      <c r="M183" s="97" t="e">
        <f ca="true">+IF(AND(ISNUMBER(OFFSET('Water Data'!$G$4,0,10*ROW('Water Data'!G177))),'Data Summary'!CB183="Yes"),100-OFFSET('Water Data'!$G$4,0,10*ROW('Water Data'!G177)),NA())</f>
        <v>#N/A</v>
      </c>
      <c r="N183" s="97" t="e">
        <f ca="true">+IF(AND(ISNUMBER(OFFSET('Water Data'!$G$6,0,10*ROW('Water Data'!G177))),'Data Summary'!CC183="Yes"),OFFSET('Water Data'!$G$6,0,10*ROW('Water Data'!G177)),NA())</f>
        <v>#N/A</v>
      </c>
      <c r="O183" s="97" t="e">
        <f ca="true">+IF(AND(ISNUMBER(OFFSET('Water Data'!$G$9,0,10*ROW('Water Data'!G177))),'Data Summary'!CD183="Yes"),OFFSET('Water Data'!$G$9,0,10*ROW('Water Data'!G177)),NA())</f>
        <v>#N/A</v>
      </c>
      <c r="P183" s="97" t="e">
        <f ca="true">+IF(AND(ISNUMBER(OFFSET('Water Data'!$H$4,0,10*ROW('Water Data'!H177))),'Data Summary'!CE183="Yes"),100-OFFSET('Water Data'!$H$4,0,10*ROW('Water Data'!H177)),NA())</f>
        <v>#N/A</v>
      </c>
      <c r="Q183" s="97" t="e">
        <f ca="true">+IF(AND(ISNUMBER(OFFSET('Water Data'!$H$6,0,10*ROW('Water Data'!H177))),'Data Summary'!CF183="Yes"),OFFSET('Water Data'!$H$6,0,10*ROW('Water Data'!H177)),NA())</f>
        <v>#N/A</v>
      </c>
      <c r="R183" s="97" t="e">
        <f ca="true">+IF(AND(ISNUMBER(OFFSET('Water Data'!$H$9,0,10*ROW('Water Data'!H177))),'Data Summary'!CG183="Yes"),OFFSET('Water Data'!$H$9,0,10*ROW('Water Data'!H177)),NA())</f>
        <v>#N/A</v>
      </c>
      <c r="S183" s="97" t="e">
        <f ca="true">+IF(AND(ISNUMBER(OFFSET('Water Data'!$I$4,0,10*ROW('Water Data'!I177))),'Data Summary'!CH183="Yes"),100-OFFSET('Water Data'!$I$4,0,10*ROW('Water Data'!I177)),NA())</f>
        <v>#N/A</v>
      </c>
      <c r="T183" s="97" t="e">
        <f ca="true">+IF(AND(ISNUMBER(OFFSET('Water Data'!$I$6,0,10*ROW('Water Data'!I177))),'Data Summary'!CI183="Yes"),OFFSET('Water Data'!$I$6,0,10*ROW('Water Data'!I177)),NA())</f>
        <v>#N/A</v>
      </c>
      <c r="U183" s="97" t="e">
        <f ca="true">+IF(AND(ISNUMBER(OFFSET('Water Data'!$I$9,0,10*ROW('Water Data'!I177))),'Data Summary'!CJ183="Yes"),OFFSET('Water Data'!$I$9,0,10*ROW('Water Data'!I177)),NA())</f>
        <v>#N/A</v>
      </c>
      <c r="V183" s="98" t="e">
        <f ca="true">+IF(AND(ISNUMBER(OFFSET('Sanitation Data'!$D$4,0,10*ROW('Sanitation Data'!D177))),'Data Summary'!CK183="Yes"),100-OFFSET('Sanitation Data'!$D$4,0,10*ROW('Sanitation Data'!D177)),NA())</f>
        <v>#N/A</v>
      </c>
      <c r="W183" s="98" t="e">
        <f ca="true">+IF(AND(ISNUMBER(OFFSET('Sanitation Data'!$D$6,0,10*ROW('Sanitation Data'!D177))),'Data Summary'!CL183="Yes"),OFFSET('Sanitation Data'!$D$6,0,10*ROW('Sanitation Data'!D177)),NA())</f>
        <v>#N/A</v>
      </c>
      <c r="X183" s="98" t="e">
        <f ca="true">+IF(AND(ISNUMBER(OFFSET('Sanitation Data'!$D$10,0,10*ROW('Sanitation Data'!D177))),'Data Summary'!CM183="Yes"),OFFSET('Sanitation Data'!$D$10,0,10*ROW('Sanitation Data'!D177)),NA())</f>
        <v>#N/A</v>
      </c>
      <c r="Y183" s="98" t="e">
        <f ca="true">+IF(AND(ISNUMBER(OFFSET('Sanitation Data'!$D$11,0,10*ROW('Sanitation Data'!D177))),'Data Summary'!CN183="Yes"),OFFSET('Sanitation Data'!$D$11,0,10*ROW('Sanitation Data'!D177)),NA())</f>
        <v>#N/A</v>
      </c>
      <c r="Z183" s="98" t="e">
        <f ca="true">+IF(AND(ISNUMBER(OFFSET('Sanitation Data'!$D$12,0,10*ROW('Sanitation Data'!D177))),'Data Summary'!CO183="Yes"),OFFSET('Sanitation Data'!$D$12,0,10*ROW('Sanitation Data'!D177)),NA())</f>
        <v>#N/A</v>
      </c>
      <c r="AA183" s="98" t="e">
        <f ca="true">+IF(AND(ISNUMBER(OFFSET('Sanitation Data'!$E$4,0,10*ROW('Sanitation Data'!E177))),'Data Summary'!CP183="Yes"),100-OFFSET('Sanitation Data'!$E$4,0,10*ROW('Sanitation Data'!E177)),NA())</f>
        <v>#N/A</v>
      </c>
      <c r="AB183" s="98" t="e">
        <f ca="true">+IF(AND(ISNUMBER(OFFSET('Sanitation Data'!$E$6,0,10*ROW('Sanitation Data'!E177))),'Data Summary'!CQ183="Yes"),OFFSET('Sanitation Data'!$E$6,0,10*ROW('Sanitation Data'!E177)),NA())</f>
        <v>#N/A</v>
      </c>
      <c r="AC183" s="98" t="e">
        <f ca="true">+IF(AND(ISNUMBER(OFFSET('Sanitation Data'!$E$10,0,10*ROW('Sanitation Data'!E177))),'Data Summary'!CR183="Yes"),OFFSET('Sanitation Data'!$E$10,0,10*ROW('Sanitation Data'!E177)),NA())</f>
        <v>#N/A</v>
      </c>
      <c r="AD183" s="98" t="e">
        <f ca="true">+IF(AND(ISNUMBER(OFFSET('Sanitation Data'!$E$11,0,10*ROW('Sanitation Data'!E177))),'Data Summary'!CS183="Yes"),OFFSET('Sanitation Data'!$E$11,0,10*ROW('Sanitation Data'!E177)),NA())</f>
        <v>#N/A</v>
      </c>
      <c r="AE183" s="98" t="e">
        <f ca="true">+IF(AND(ISNUMBER(OFFSET('Sanitation Data'!$E$12,0,10*ROW('Sanitation Data'!E177))),'Data Summary'!CT183="Yes"),OFFSET('Sanitation Data'!$E$12,0,10*ROW('Sanitation Data'!E177)),NA())</f>
        <v>#N/A</v>
      </c>
      <c r="AF183" s="98" t="e">
        <f ca="true">+IF(AND(ISNUMBER(OFFSET('Sanitation Data'!$F$4,0,10*ROW('Sanitation Data'!F177))),'Data Summary'!CU183="Yes"),100-OFFSET('Sanitation Data'!$F$4,0,10*ROW('Sanitation Data'!F177)),NA())</f>
        <v>#N/A</v>
      </c>
      <c r="AG183" s="98" t="e">
        <f ca="true">+IF(AND(ISNUMBER(OFFSET('Sanitation Data'!$F$6,0,10*ROW('Sanitation Data'!F177))),'Data Summary'!CV183="Yes"),OFFSET('Sanitation Data'!$F$6,0,10*ROW('Sanitation Data'!F177)),NA())</f>
        <v>#N/A</v>
      </c>
      <c r="AH183" s="98" t="e">
        <f ca="true">+IF(AND(ISNUMBER(OFFSET('Sanitation Data'!$F$10,0,10*ROW('Sanitation Data'!F177))),'Data Summary'!CW183="Yes"),OFFSET('Sanitation Data'!$F$10,0,10*ROW('Sanitation Data'!F177)),NA())</f>
        <v>#N/A</v>
      </c>
      <c r="AI183" s="98" t="e">
        <f ca="true">+IF(AND(ISNUMBER(OFFSET('Sanitation Data'!$F$11,0,10*ROW('Sanitation Data'!F177))),'Data Summary'!CX183="Yes"),OFFSET('Sanitation Data'!$F$11,0,10*ROW('Sanitation Data'!F177)),NA())</f>
        <v>#N/A</v>
      </c>
      <c r="AJ183" s="98" t="e">
        <f ca="true">+IF(AND(ISNUMBER(OFFSET('Sanitation Data'!$F$12,0,10*ROW('Sanitation Data'!F177))),'Data Summary'!CY183="Yes"),OFFSET('Sanitation Data'!$F$12,0,10*ROW('Sanitation Data'!F177)),NA())</f>
        <v>#N/A</v>
      </c>
      <c r="AK183" s="98" t="e">
        <f ca="true">+IF(AND(ISNUMBER(OFFSET('Sanitation Data'!$G$4,0,10*ROW('Sanitation Data'!G177))),'Data Summary'!CZ183="Yes"),100-OFFSET('Sanitation Data'!$G$4,0,10*ROW('Sanitation Data'!G177)),NA())</f>
        <v>#N/A</v>
      </c>
      <c r="AL183" s="98" t="e">
        <f ca="true">+IF(AND(ISNUMBER(OFFSET('Sanitation Data'!$G$6,0,10*ROW('Sanitation Data'!G177))),'Data Summary'!DA183="Yes"),OFFSET('Sanitation Data'!$G$6,0,10*ROW('Sanitation Data'!G177)),NA())</f>
        <v>#N/A</v>
      </c>
      <c r="AM183" s="98" t="e">
        <f ca="true">+IF(AND(ISNUMBER(OFFSET('Sanitation Data'!$G$10,0,10*ROW('Sanitation Data'!G177))),'Data Summary'!DB183="Yes"),OFFSET('Sanitation Data'!$G$10,0,10*ROW('Sanitation Data'!G177)),NA())</f>
        <v>#N/A</v>
      </c>
      <c r="AN183" s="98" t="e">
        <f ca="true">+IF(AND(ISNUMBER(OFFSET('Sanitation Data'!$G$11,0,10*ROW('Sanitation Data'!G177))),'Data Summary'!DC183="Yes"),OFFSET('Sanitation Data'!$G$11,0,10*ROW('Sanitation Data'!G177)),NA())</f>
        <v>#N/A</v>
      </c>
      <c r="AO183" s="98" t="e">
        <f ca="true">+IF(AND(ISNUMBER(OFFSET('Sanitation Data'!$G$12,0,10*ROW('Sanitation Data'!G177))),'Data Summary'!DD183="Yes"),OFFSET('Sanitation Data'!$G$12,0,10*ROW('Sanitation Data'!G177)),NA())</f>
        <v>#N/A</v>
      </c>
      <c r="AP183" s="98" t="e">
        <f ca="true">+IF(AND(ISNUMBER(OFFSET('Sanitation Data'!$H$4,0,10*ROW('Sanitation Data'!H177))),'Data Summary'!DE183="Yes"),100-OFFSET('Sanitation Data'!$H$4,0,10*ROW('Sanitation Data'!H177)),NA())</f>
        <v>#N/A</v>
      </c>
      <c r="AQ183" s="98" t="e">
        <f ca="true">+IF(AND(ISNUMBER(OFFSET('Sanitation Data'!$H$6,0,10*ROW('Sanitation Data'!H177))),'Data Summary'!DF183="Yes"),OFFSET('Sanitation Data'!$H$6,0,10*ROW('Sanitation Data'!H177)),NA())</f>
        <v>#N/A</v>
      </c>
      <c r="AR183" s="98" t="e">
        <f ca="true">+IF(AND(ISNUMBER(OFFSET('Sanitation Data'!$H$10,0,10*ROW('Sanitation Data'!H177))),'Data Summary'!DG183="Yes"),OFFSET('Sanitation Data'!$H$10,0,10*ROW('Sanitation Data'!H177)),NA())</f>
        <v>#N/A</v>
      </c>
      <c r="AS183" s="98" t="e">
        <f ca="true">+IF(AND(ISNUMBER(OFFSET('Sanitation Data'!$H$11,0,10*ROW('Sanitation Data'!H177))),'Data Summary'!DH183="Yes"),OFFSET('Sanitation Data'!$H$11,0,10*ROW('Sanitation Data'!H177)),NA())</f>
        <v>#N/A</v>
      </c>
      <c r="AT183" s="98" t="e">
        <f ca="true">+IF(AND(ISNUMBER(OFFSET('Sanitation Data'!$H$12,0,10*ROW('Sanitation Data'!H177))),'Data Summary'!DI183="Yes"),OFFSET('Sanitation Data'!$H$12,0,10*ROW('Sanitation Data'!H177)),NA())</f>
        <v>#N/A</v>
      </c>
      <c r="AU183" s="98" t="e">
        <f ca="true">+IF(AND(ISNUMBER(OFFSET('Sanitation Data'!$I$4,0,10*ROW('Sanitation Data'!I177))),'Data Summary'!DJ183="Yes"),100-OFFSET('Sanitation Data'!$I$4,0,10*ROW('Sanitation Data'!I177)),NA())</f>
        <v>#N/A</v>
      </c>
      <c r="AV183" s="98" t="e">
        <f ca="true">+IF(AND(ISNUMBER(OFFSET('Sanitation Data'!$I$6,0,10*ROW('Sanitation Data'!I177))),'Data Summary'!DK183="Yes"),OFFSET('Sanitation Data'!$I$6,0,10*ROW('Sanitation Data'!I177)),NA())</f>
        <v>#N/A</v>
      </c>
      <c r="AW183" s="98" t="e">
        <f ca="true">+IF(AND(ISNUMBER(OFFSET('Sanitation Data'!$I$10,0,10*ROW('Sanitation Data'!I177))),'Data Summary'!DL183="Yes"),OFFSET('Sanitation Data'!$I$10,0,10*ROW('Sanitation Data'!I177)),NA())</f>
        <v>#N/A</v>
      </c>
      <c r="AX183" s="98" t="e">
        <f ca="true">+IF(AND(ISNUMBER(OFFSET('Sanitation Data'!$I$11,0,10*ROW('Sanitation Data'!I177))),'Data Summary'!DM183="Yes"),OFFSET('Sanitation Data'!$I$11,0,10*ROW('Sanitation Data'!I177)),NA())</f>
        <v>#N/A</v>
      </c>
      <c r="AY183" s="98" t="e">
        <f ca="true">+IF(AND(ISNUMBER(OFFSET('Sanitation Data'!$I$12,0,10*ROW('Sanitation Data'!I177))),'Data Summary'!DN183="Yes"),OFFSET('Sanitation Data'!$I$12,0,10*ROW('Sanitation Data'!I177)),NA())</f>
        <v>#N/A</v>
      </c>
      <c r="AZ183" s="99" t="e">
        <f ca="true">+IF(AND(ISNUMBER(OFFSET('Hygiene Data'!$D$5,0,10*ROW('Hygiene Data'!D177))),'Data Summary'!DO183="Yes"),OFFSET('Hygiene Data'!$D$5,0,10*ROW('Hygiene Data'!D177)),NA())</f>
        <v>#N/A</v>
      </c>
      <c r="BA183" s="99" t="e">
        <f ca="true">+IF(AND(ISNUMBER(OFFSET('Hygiene Data'!$D$7,0,10*ROW('Hygiene Data'!D177))),'Data Summary'!DP183="Yes"),OFFSET('Hygiene Data'!$D$7,0,10*ROW('Hygiene Data'!D177)),NA())</f>
        <v>#N/A</v>
      </c>
      <c r="BB183" s="99" t="e">
        <f ca="true">+IF(AND(ISNUMBER(OFFSET('Hygiene Data'!$D$9,0,10*ROW('Hygiene Data'!D177))),'Data Summary'!DQ183="Yes"),OFFSET('Hygiene Data'!$D$9,0,10*ROW('Hygiene Data'!D177)),NA())</f>
        <v>#N/A</v>
      </c>
      <c r="BC183" s="99" t="e">
        <f ca="true">+IF(AND(ISNUMBER(OFFSET('Hygiene Data'!$E$5,0,10*ROW('Hygiene Data'!E177))),'Data Summary'!DR183="Yes"),OFFSET('Hygiene Data'!$E$5,0,10*ROW('Hygiene Data'!E177)),NA())</f>
        <v>#N/A</v>
      </c>
      <c r="BD183" s="99" t="e">
        <f ca="true">+IF(AND(ISNUMBER(OFFSET('Hygiene Data'!$E$7,0,10*ROW('Hygiene Data'!E177))),'Data Summary'!DS183="Yes"),OFFSET('Hygiene Data'!$E$7,0,10*ROW('Hygiene Data'!E177)),NA())</f>
        <v>#N/A</v>
      </c>
      <c r="BE183" s="99" t="e">
        <f ca="true">+IF(AND(ISNUMBER(OFFSET('Hygiene Data'!$E$9,0,10*ROW('Hygiene Data'!E177))),'Data Summary'!DT183="Yes"),OFFSET('Hygiene Data'!$E$9,0,10*ROW('Hygiene Data'!E177)),NA())</f>
        <v>#N/A</v>
      </c>
      <c r="BF183" s="99" t="e">
        <f ca="true">+IF(AND(ISNUMBER(OFFSET('Hygiene Data'!$F$5,0,10*ROW('Hygiene Data'!F177))),'Data Summary'!DU183="Yes"),OFFSET('Hygiene Data'!$F$5,0,10*ROW('Hygiene Data'!F177)),NA())</f>
        <v>#N/A</v>
      </c>
      <c r="BG183" s="99" t="e">
        <f ca="true">+IF(AND(ISNUMBER(OFFSET('Hygiene Data'!$F$7,0,10*ROW('Hygiene Data'!F177))),'Data Summary'!DV183="Yes"),OFFSET('Hygiene Data'!$F$7,0,10*ROW('Hygiene Data'!F177)),NA())</f>
        <v>#N/A</v>
      </c>
      <c r="BH183" s="99" t="e">
        <f ca="true">+IF(AND(ISNUMBER(OFFSET('Hygiene Data'!$F$9,0,10*ROW('Hygiene Data'!F177))),'Data Summary'!DW183="Yes"),OFFSET('Hygiene Data'!$F$9,0,10*ROW('Hygiene Data'!F177)),NA())</f>
        <v>#N/A</v>
      </c>
      <c r="BI183" s="99" t="e">
        <f ca="true">+IF(AND(ISNUMBER(OFFSET('Hygiene Data'!$G$5,0,10*ROW('Hygiene Data'!G177))),'Data Summary'!DX183="Yes"),OFFSET('Hygiene Data'!$G$5,0,10*ROW('Hygiene Data'!G177)),NA())</f>
        <v>#N/A</v>
      </c>
      <c r="BJ183" s="99" t="e">
        <f ca="true">+IF(AND(ISNUMBER(OFFSET('Hygiene Data'!$G$7,0,10*ROW('Hygiene Data'!G177))),'Data Summary'!DY183="Yes"),OFFSET('Hygiene Data'!$G$7,0,10*ROW('Hygiene Data'!G177)),NA())</f>
        <v>#N/A</v>
      </c>
      <c r="BK183" s="99" t="e">
        <f ca="true">+IF(AND(ISNUMBER(OFFSET('Hygiene Data'!$G$9,0,10*ROW('Hygiene Data'!G177))),'Data Summary'!DZ183="Yes"),OFFSET('Hygiene Data'!$G$9,0,10*ROW('Hygiene Data'!G177)),NA())</f>
        <v>#N/A</v>
      </c>
      <c r="BL183" s="99" t="e">
        <f ca="true">+IF(AND(ISNUMBER(OFFSET('Hygiene Data'!$H$5,0,10*ROW('Hygiene Data'!H177))),'Data Summary'!EA183="Yes"),OFFSET('Hygiene Data'!$H$5,0,10*ROW('Hygiene Data'!H177)),NA())</f>
        <v>#N/A</v>
      </c>
      <c r="BM183" s="99" t="e">
        <f ca="true">+IF(AND(ISNUMBER(OFFSET('Hygiene Data'!$H$7,0,10*ROW('Hygiene Data'!H177))),'Data Summary'!EB183="Yes"),OFFSET('Hygiene Data'!$H$7,0,10*ROW('Hygiene Data'!H177)),NA())</f>
        <v>#N/A</v>
      </c>
      <c r="BN183" s="99" t="e">
        <f ca="true">+IF(AND(ISNUMBER(OFFSET('Hygiene Data'!$H$9,0,10*ROW('Hygiene Data'!H177))),'Data Summary'!EC183="Yes"),OFFSET('Hygiene Data'!$H$9,0,10*ROW('Hygiene Data'!H177)),NA())</f>
        <v>#N/A</v>
      </c>
      <c r="BO183" s="99" t="e">
        <f ca="true">+IF(AND(ISNUMBER(OFFSET('Hygiene Data'!$I$5,0,10*ROW('Hygiene Data'!I177))),'Data Summary'!ED183="Yes"),OFFSET('Hygiene Data'!$I$5,0,10*ROW('Hygiene Data'!I177)),NA())</f>
        <v>#N/A</v>
      </c>
      <c r="BP183" s="99" t="e">
        <f ca="true">+IF(AND(ISNUMBER(OFFSET('Hygiene Data'!$I$7,0,10*ROW('Hygiene Data'!I177))),'Data Summary'!EE183="Yes"),OFFSET('Hygiene Data'!$I$7,0,10*ROW('Hygiene Data'!I177)),NA())</f>
        <v>#N/A</v>
      </c>
      <c r="BQ183" s="99" t="e">
        <f ca="true">+IF(AND(ISNUMBER(OFFSET('Hygiene Data'!$I$9,0,10*ROW('Hygiene Data'!I177))),'Data Summary'!EF183="Yes"),OFFSET('Hygiene Data'!$I$9,0,10*ROW('Hygiene Data'!I177)),NA())</f>
        <v>#N/A</v>
      </c>
    </row>
    <row xmlns:x14ac="http://schemas.microsoft.com/office/spreadsheetml/2009/9/ac" r="184" x14ac:dyDescent="0.2">
      <c r="A184" s="363" t="e">
        <f ca="true">+RIGHT('Data Summary'!A184,LEN('Data Summary'!A184)-9)</f>
        <v>#VALUE!</v>
      </c>
      <c r="B184" s="38" t="str">
        <f ca="true">+IF(ISTEXT('Data Summary'!B184),'Data Summary'!B184,"")</f>
        <v/>
      </c>
      <c r="C184" s="361" t="e">
        <f ca="true">+VALUE('Data Summary'!C184)</f>
        <v>#VALUE!</v>
      </c>
      <c r="D184" s="97" t="e">
        <f ca="true">+IF(AND(ISNUMBER(OFFSET('Water Data'!$D$4,0,10*ROW('Water Data'!D178))),'Data Summary'!BS184="Yes"),100-OFFSET('Water Data'!$D$4,0,10*ROW('Water Data'!D178)),NA())</f>
        <v>#N/A</v>
      </c>
      <c r="E184" s="97" t="e">
        <f ca="true">+IF(AND(ISNUMBER(OFFSET('Water Data'!$D$6,0,10*ROW('Water Data'!D178))),'Data Summary'!BT184="Yes"),OFFSET('Water Data'!$D$6,0,10*ROW('Water Data'!D178)),NA())</f>
        <v>#N/A</v>
      </c>
      <c r="F184" s="97" t="e">
        <f ca="true">+IF(AND(ISNUMBER(OFFSET('Water Data'!$D$9,0,10*ROW('Water Data'!D178))),'Data Summary'!BU184="Yes"),OFFSET('Water Data'!$D$9,0,10*ROW('Water Data'!D178)),NA())</f>
        <v>#N/A</v>
      </c>
      <c r="G184" s="97" t="e">
        <f ca="true">+IF(AND(ISNUMBER(OFFSET('Water Data'!$E$4,0,10*ROW('Water Data'!E178))),'Data Summary'!BV184="Yes"),100-OFFSET('Water Data'!$E$4,0,10*ROW('Water Data'!E178)),NA())</f>
        <v>#N/A</v>
      </c>
      <c r="H184" s="97" t="e">
        <f ca="true">+IF(AND(ISNUMBER(OFFSET('Water Data'!$E$6,0,10*ROW('Water Data'!E178))),'Data Summary'!BW184="Yes"),OFFSET('Water Data'!$E$6,0,10*ROW('Water Data'!E178)),NA())</f>
        <v>#N/A</v>
      </c>
      <c r="I184" s="97" t="e">
        <f ca="true">+IF(AND(ISNUMBER(OFFSET('Water Data'!$E$9,0,10*ROW('Water Data'!E178))),'Data Summary'!BX184="Yes"),OFFSET('Water Data'!$E$9,0,10*ROW('Water Data'!E178)),NA())</f>
        <v>#N/A</v>
      </c>
      <c r="J184" s="97" t="e">
        <f ca="true">+IF(AND(ISNUMBER(OFFSET('Water Data'!$F$4,0,10*ROW('Water Data'!F178))),'Data Summary'!BY184="Yes"),100-OFFSET('Water Data'!$F$4,0,10*ROW('Water Data'!F178)),NA())</f>
        <v>#N/A</v>
      </c>
      <c r="K184" s="97" t="e">
        <f ca="true">+IF(AND(ISNUMBER(OFFSET('Water Data'!$F$6,0,10*ROW('Water Data'!F178))),'Data Summary'!BZ184="Yes"),OFFSET('Water Data'!$F$6,0,10*ROW('Water Data'!F178)),NA())</f>
        <v>#N/A</v>
      </c>
      <c r="L184" s="97" t="e">
        <f ca="true">+IF(AND(ISNUMBER(OFFSET('Water Data'!$F$9,0,10*ROW('Water Data'!F178))),'Data Summary'!CA184="Yes"),OFFSET('Water Data'!$F$9,0,10*ROW('Water Data'!F178)),NA())</f>
        <v>#N/A</v>
      </c>
      <c r="M184" s="97" t="e">
        <f ca="true">+IF(AND(ISNUMBER(OFFSET('Water Data'!$G$4,0,10*ROW('Water Data'!G178))),'Data Summary'!CB184="Yes"),100-OFFSET('Water Data'!$G$4,0,10*ROW('Water Data'!G178)),NA())</f>
        <v>#N/A</v>
      </c>
      <c r="N184" s="97" t="e">
        <f ca="true">+IF(AND(ISNUMBER(OFFSET('Water Data'!$G$6,0,10*ROW('Water Data'!G178))),'Data Summary'!CC184="Yes"),OFFSET('Water Data'!$G$6,0,10*ROW('Water Data'!G178)),NA())</f>
        <v>#N/A</v>
      </c>
      <c r="O184" s="97" t="e">
        <f ca="true">+IF(AND(ISNUMBER(OFFSET('Water Data'!$G$9,0,10*ROW('Water Data'!G178))),'Data Summary'!CD184="Yes"),OFFSET('Water Data'!$G$9,0,10*ROW('Water Data'!G178)),NA())</f>
        <v>#N/A</v>
      </c>
      <c r="P184" s="97" t="e">
        <f ca="true">+IF(AND(ISNUMBER(OFFSET('Water Data'!$H$4,0,10*ROW('Water Data'!H178))),'Data Summary'!CE184="Yes"),100-OFFSET('Water Data'!$H$4,0,10*ROW('Water Data'!H178)),NA())</f>
        <v>#N/A</v>
      </c>
      <c r="Q184" s="97" t="e">
        <f ca="true">+IF(AND(ISNUMBER(OFFSET('Water Data'!$H$6,0,10*ROW('Water Data'!H178))),'Data Summary'!CF184="Yes"),OFFSET('Water Data'!$H$6,0,10*ROW('Water Data'!H178)),NA())</f>
        <v>#N/A</v>
      </c>
      <c r="R184" s="97" t="e">
        <f ca="true">+IF(AND(ISNUMBER(OFFSET('Water Data'!$H$9,0,10*ROW('Water Data'!H178))),'Data Summary'!CG184="Yes"),OFFSET('Water Data'!$H$9,0,10*ROW('Water Data'!H178)),NA())</f>
        <v>#N/A</v>
      </c>
      <c r="S184" s="97" t="e">
        <f ca="true">+IF(AND(ISNUMBER(OFFSET('Water Data'!$I$4,0,10*ROW('Water Data'!I178))),'Data Summary'!CH184="Yes"),100-OFFSET('Water Data'!$I$4,0,10*ROW('Water Data'!I178)),NA())</f>
        <v>#N/A</v>
      </c>
      <c r="T184" s="97" t="e">
        <f ca="true">+IF(AND(ISNUMBER(OFFSET('Water Data'!$I$6,0,10*ROW('Water Data'!I178))),'Data Summary'!CI184="Yes"),OFFSET('Water Data'!$I$6,0,10*ROW('Water Data'!I178)),NA())</f>
        <v>#N/A</v>
      </c>
      <c r="U184" s="97" t="e">
        <f ca="true">+IF(AND(ISNUMBER(OFFSET('Water Data'!$I$9,0,10*ROW('Water Data'!I178))),'Data Summary'!CJ184="Yes"),OFFSET('Water Data'!$I$9,0,10*ROW('Water Data'!I178)),NA())</f>
        <v>#N/A</v>
      </c>
      <c r="V184" s="98" t="e">
        <f ca="true">+IF(AND(ISNUMBER(OFFSET('Sanitation Data'!$D$4,0,10*ROW('Sanitation Data'!D178))),'Data Summary'!CK184="Yes"),100-OFFSET('Sanitation Data'!$D$4,0,10*ROW('Sanitation Data'!D178)),NA())</f>
        <v>#N/A</v>
      </c>
      <c r="W184" s="98" t="e">
        <f ca="true">+IF(AND(ISNUMBER(OFFSET('Sanitation Data'!$D$6,0,10*ROW('Sanitation Data'!D178))),'Data Summary'!CL184="Yes"),OFFSET('Sanitation Data'!$D$6,0,10*ROW('Sanitation Data'!D178)),NA())</f>
        <v>#N/A</v>
      </c>
      <c r="X184" s="98" t="e">
        <f ca="true">+IF(AND(ISNUMBER(OFFSET('Sanitation Data'!$D$10,0,10*ROW('Sanitation Data'!D178))),'Data Summary'!CM184="Yes"),OFFSET('Sanitation Data'!$D$10,0,10*ROW('Sanitation Data'!D178)),NA())</f>
        <v>#N/A</v>
      </c>
      <c r="Y184" s="98" t="e">
        <f ca="true">+IF(AND(ISNUMBER(OFFSET('Sanitation Data'!$D$11,0,10*ROW('Sanitation Data'!D178))),'Data Summary'!CN184="Yes"),OFFSET('Sanitation Data'!$D$11,0,10*ROW('Sanitation Data'!D178)),NA())</f>
        <v>#N/A</v>
      </c>
      <c r="Z184" s="98" t="e">
        <f ca="true">+IF(AND(ISNUMBER(OFFSET('Sanitation Data'!$D$12,0,10*ROW('Sanitation Data'!D178))),'Data Summary'!CO184="Yes"),OFFSET('Sanitation Data'!$D$12,0,10*ROW('Sanitation Data'!D178)),NA())</f>
        <v>#N/A</v>
      </c>
      <c r="AA184" s="98" t="e">
        <f ca="true">+IF(AND(ISNUMBER(OFFSET('Sanitation Data'!$E$4,0,10*ROW('Sanitation Data'!E178))),'Data Summary'!CP184="Yes"),100-OFFSET('Sanitation Data'!$E$4,0,10*ROW('Sanitation Data'!E178)),NA())</f>
        <v>#N/A</v>
      </c>
      <c r="AB184" s="98" t="e">
        <f ca="true">+IF(AND(ISNUMBER(OFFSET('Sanitation Data'!$E$6,0,10*ROW('Sanitation Data'!E178))),'Data Summary'!CQ184="Yes"),OFFSET('Sanitation Data'!$E$6,0,10*ROW('Sanitation Data'!E178)),NA())</f>
        <v>#N/A</v>
      </c>
      <c r="AC184" s="98" t="e">
        <f ca="true">+IF(AND(ISNUMBER(OFFSET('Sanitation Data'!$E$10,0,10*ROW('Sanitation Data'!E178))),'Data Summary'!CR184="Yes"),OFFSET('Sanitation Data'!$E$10,0,10*ROW('Sanitation Data'!E178)),NA())</f>
        <v>#N/A</v>
      </c>
      <c r="AD184" s="98" t="e">
        <f ca="true">+IF(AND(ISNUMBER(OFFSET('Sanitation Data'!$E$11,0,10*ROW('Sanitation Data'!E178))),'Data Summary'!CS184="Yes"),OFFSET('Sanitation Data'!$E$11,0,10*ROW('Sanitation Data'!E178)),NA())</f>
        <v>#N/A</v>
      </c>
      <c r="AE184" s="98" t="e">
        <f ca="true">+IF(AND(ISNUMBER(OFFSET('Sanitation Data'!$E$12,0,10*ROW('Sanitation Data'!E178))),'Data Summary'!CT184="Yes"),OFFSET('Sanitation Data'!$E$12,0,10*ROW('Sanitation Data'!E178)),NA())</f>
        <v>#N/A</v>
      </c>
      <c r="AF184" s="98" t="e">
        <f ca="true">+IF(AND(ISNUMBER(OFFSET('Sanitation Data'!$F$4,0,10*ROW('Sanitation Data'!F178))),'Data Summary'!CU184="Yes"),100-OFFSET('Sanitation Data'!$F$4,0,10*ROW('Sanitation Data'!F178)),NA())</f>
        <v>#N/A</v>
      </c>
      <c r="AG184" s="98" t="e">
        <f ca="true">+IF(AND(ISNUMBER(OFFSET('Sanitation Data'!$F$6,0,10*ROW('Sanitation Data'!F178))),'Data Summary'!CV184="Yes"),OFFSET('Sanitation Data'!$F$6,0,10*ROW('Sanitation Data'!F178)),NA())</f>
        <v>#N/A</v>
      </c>
      <c r="AH184" s="98" t="e">
        <f ca="true">+IF(AND(ISNUMBER(OFFSET('Sanitation Data'!$F$10,0,10*ROW('Sanitation Data'!F178))),'Data Summary'!CW184="Yes"),OFFSET('Sanitation Data'!$F$10,0,10*ROW('Sanitation Data'!F178)),NA())</f>
        <v>#N/A</v>
      </c>
      <c r="AI184" s="98" t="e">
        <f ca="true">+IF(AND(ISNUMBER(OFFSET('Sanitation Data'!$F$11,0,10*ROW('Sanitation Data'!F178))),'Data Summary'!CX184="Yes"),OFFSET('Sanitation Data'!$F$11,0,10*ROW('Sanitation Data'!F178)),NA())</f>
        <v>#N/A</v>
      </c>
      <c r="AJ184" s="98" t="e">
        <f ca="true">+IF(AND(ISNUMBER(OFFSET('Sanitation Data'!$F$12,0,10*ROW('Sanitation Data'!F178))),'Data Summary'!CY184="Yes"),OFFSET('Sanitation Data'!$F$12,0,10*ROW('Sanitation Data'!F178)),NA())</f>
        <v>#N/A</v>
      </c>
      <c r="AK184" s="98" t="e">
        <f ca="true">+IF(AND(ISNUMBER(OFFSET('Sanitation Data'!$G$4,0,10*ROW('Sanitation Data'!G178))),'Data Summary'!CZ184="Yes"),100-OFFSET('Sanitation Data'!$G$4,0,10*ROW('Sanitation Data'!G178)),NA())</f>
        <v>#N/A</v>
      </c>
      <c r="AL184" s="98" t="e">
        <f ca="true">+IF(AND(ISNUMBER(OFFSET('Sanitation Data'!$G$6,0,10*ROW('Sanitation Data'!G178))),'Data Summary'!DA184="Yes"),OFFSET('Sanitation Data'!$G$6,0,10*ROW('Sanitation Data'!G178)),NA())</f>
        <v>#N/A</v>
      </c>
      <c r="AM184" s="98" t="e">
        <f ca="true">+IF(AND(ISNUMBER(OFFSET('Sanitation Data'!$G$10,0,10*ROW('Sanitation Data'!G178))),'Data Summary'!DB184="Yes"),OFFSET('Sanitation Data'!$G$10,0,10*ROW('Sanitation Data'!G178)),NA())</f>
        <v>#N/A</v>
      </c>
      <c r="AN184" s="98" t="e">
        <f ca="true">+IF(AND(ISNUMBER(OFFSET('Sanitation Data'!$G$11,0,10*ROW('Sanitation Data'!G178))),'Data Summary'!DC184="Yes"),OFFSET('Sanitation Data'!$G$11,0,10*ROW('Sanitation Data'!G178)),NA())</f>
        <v>#N/A</v>
      </c>
      <c r="AO184" s="98" t="e">
        <f ca="true">+IF(AND(ISNUMBER(OFFSET('Sanitation Data'!$G$12,0,10*ROW('Sanitation Data'!G178))),'Data Summary'!DD184="Yes"),OFFSET('Sanitation Data'!$G$12,0,10*ROW('Sanitation Data'!G178)),NA())</f>
        <v>#N/A</v>
      </c>
      <c r="AP184" s="98" t="e">
        <f ca="true">+IF(AND(ISNUMBER(OFFSET('Sanitation Data'!$H$4,0,10*ROW('Sanitation Data'!H178))),'Data Summary'!DE184="Yes"),100-OFFSET('Sanitation Data'!$H$4,0,10*ROW('Sanitation Data'!H178)),NA())</f>
        <v>#N/A</v>
      </c>
      <c r="AQ184" s="98" t="e">
        <f ca="true">+IF(AND(ISNUMBER(OFFSET('Sanitation Data'!$H$6,0,10*ROW('Sanitation Data'!H178))),'Data Summary'!DF184="Yes"),OFFSET('Sanitation Data'!$H$6,0,10*ROW('Sanitation Data'!H178)),NA())</f>
        <v>#N/A</v>
      </c>
      <c r="AR184" s="98" t="e">
        <f ca="true">+IF(AND(ISNUMBER(OFFSET('Sanitation Data'!$H$10,0,10*ROW('Sanitation Data'!H178))),'Data Summary'!DG184="Yes"),OFFSET('Sanitation Data'!$H$10,0,10*ROW('Sanitation Data'!H178)),NA())</f>
        <v>#N/A</v>
      </c>
      <c r="AS184" s="98" t="e">
        <f ca="true">+IF(AND(ISNUMBER(OFFSET('Sanitation Data'!$H$11,0,10*ROW('Sanitation Data'!H178))),'Data Summary'!DH184="Yes"),OFFSET('Sanitation Data'!$H$11,0,10*ROW('Sanitation Data'!H178)),NA())</f>
        <v>#N/A</v>
      </c>
      <c r="AT184" s="98" t="e">
        <f ca="true">+IF(AND(ISNUMBER(OFFSET('Sanitation Data'!$H$12,0,10*ROW('Sanitation Data'!H178))),'Data Summary'!DI184="Yes"),OFFSET('Sanitation Data'!$H$12,0,10*ROW('Sanitation Data'!H178)),NA())</f>
        <v>#N/A</v>
      </c>
      <c r="AU184" s="98" t="e">
        <f ca="true">+IF(AND(ISNUMBER(OFFSET('Sanitation Data'!$I$4,0,10*ROW('Sanitation Data'!I178))),'Data Summary'!DJ184="Yes"),100-OFFSET('Sanitation Data'!$I$4,0,10*ROW('Sanitation Data'!I178)),NA())</f>
        <v>#N/A</v>
      </c>
      <c r="AV184" s="98" t="e">
        <f ca="true">+IF(AND(ISNUMBER(OFFSET('Sanitation Data'!$I$6,0,10*ROW('Sanitation Data'!I178))),'Data Summary'!DK184="Yes"),OFFSET('Sanitation Data'!$I$6,0,10*ROW('Sanitation Data'!I178)),NA())</f>
        <v>#N/A</v>
      </c>
      <c r="AW184" s="98" t="e">
        <f ca="true">+IF(AND(ISNUMBER(OFFSET('Sanitation Data'!$I$10,0,10*ROW('Sanitation Data'!I178))),'Data Summary'!DL184="Yes"),OFFSET('Sanitation Data'!$I$10,0,10*ROW('Sanitation Data'!I178)),NA())</f>
        <v>#N/A</v>
      </c>
      <c r="AX184" s="98" t="e">
        <f ca="true">+IF(AND(ISNUMBER(OFFSET('Sanitation Data'!$I$11,0,10*ROW('Sanitation Data'!I178))),'Data Summary'!DM184="Yes"),OFFSET('Sanitation Data'!$I$11,0,10*ROW('Sanitation Data'!I178)),NA())</f>
        <v>#N/A</v>
      </c>
      <c r="AY184" s="98" t="e">
        <f ca="true">+IF(AND(ISNUMBER(OFFSET('Sanitation Data'!$I$12,0,10*ROW('Sanitation Data'!I178))),'Data Summary'!DN184="Yes"),OFFSET('Sanitation Data'!$I$12,0,10*ROW('Sanitation Data'!I178)),NA())</f>
        <v>#N/A</v>
      </c>
      <c r="AZ184" s="99" t="e">
        <f ca="true">+IF(AND(ISNUMBER(OFFSET('Hygiene Data'!$D$5,0,10*ROW('Hygiene Data'!D178))),'Data Summary'!DO184="Yes"),OFFSET('Hygiene Data'!$D$5,0,10*ROW('Hygiene Data'!D178)),NA())</f>
        <v>#N/A</v>
      </c>
      <c r="BA184" s="99" t="e">
        <f ca="true">+IF(AND(ISNUMBER(OFFSET('Hygiene Data'!$D$7,0,10*ROW('Hygiene Data'!D178))),'Data Summary'!DP184="Yes"),OFFSET('Hygiene Data'!$D$7,0,10*ROW('Hygiene Data'!D178)),NA())</f>
        <v>#N/A</v>
      </c>
      <c r="BB184" s="99" t="e">
        <f ca="true">+IF(AND(ISNUMBER(OFFSET('Hygiene Data'!$D$9,0,10*ROW('Hygiene Data'!D178))),'Data Summary'!DQ184="Yes"),OFFSET('Hygiene Data'!$D$9,0,10*ROW('Hygiene Data'!D178)),NA())</f>
        <v>#N/A</v>
      </c>
      <c r="BC184" s="99" t="e">
        <f ca="true">+IF(AND(ISNUMBER(OFFSET('Hygiene Data'!$E$5,0,10*ROW('Hygiene Data'!E178))),'Data Summary'!DR184="Yes"),OFFSET('Hygiene Data'!$E$5,0,10*ROW('Hygiene Data'!E178)),NA())</f>
        <v>#N/A</v>
      </c>
      <c r="BD184" s="99" t="e">
        <f ca="true">+IF(AND(ISNUMBER(OFFSET('Hygiene Data'!$E$7,0,10*ROW('Hygiene Data'!E178))),'Data Summary'!DS184="Yes"),OFFSET('Hygiene Data'!$E$7,0,10*ROW('Hygiene Data'!E178)),NA())</f>
        <v>#N/A</v>
      </c>
      <c r="BE184" s="99" t="e">
        <f ca="true">+IF(AND(ISNUMBER(OFFSET('Hygiene Data'!$E$9,0,10*ROW('Hygiene Data'!E178))),'Data Summary'!DT184="Yes"),OFFSET('Hygiene Data'!$E$9,0,10*ROW('Hygiene Data'!E178)),NA())</f>
        <v>#N/A</v>
      </c>
      <c r="BF184" s="99" t="e">
        <f ca="true">+IF(AND(ISNUMBER(OFFSET('Hygiene Data'!$F$5,0,10*ROW('Hygiene Data'!F178))),'Data Summary'!DU184="Yes"),OFFSET('Hygiene Data'!$F$5,0,10*ROW('Hygiene Data'!F178)),NA())</f>
        <v>#N/A</v>
      </c>
      <c r="BG184" s="99" t="e">
        <f ca="true">+IF(AND(ISNUMBER(OFFSET('Hygiene Data'!$F$7,0,10*ROW('Hygiene Data'!F178))),'Data Summary'!DV184="Yes"),OFFSET('Hygiene Data'!$F$7,0,10*ROW('Hygiene Data'!F178)),NA())</f>
        <v>#N/A</v>
      </c>
      <c r="BH184" s="99" t="e">
        <f ca="true">+IF(AND(ISNUMBER(OFFSET('Hygiene Data'!$F$9,0,10*ROW('Hygiene Data'!F178))),'Data Summary'!DW184="Yes"),OFFSET('Hygiene Data'!$F$9,0,10*ROW('Hygiene Data'!F178)),NA())</f>
        <v>#N/A</v>
      </c>
      <c r="BI184" s="99" t="e">
        <f ca="true">+IF(AND(ISNUMBER(OFFSET('Hygiene Data'!$G$5,0,10*ROW('Hygiene Data'!G178))),'Data Summary'!DX184="Yes"),OFFSET('Hygiene Data'!$G$5,0,10*ROW('Hygiene Data'!G178)),NA())</f>
        <v>#N/A</v>
      </c>
      <c r="BJ184" s="99" t="e">
        <f ca="true">+IF(AND(ISNUMBER(OFFSET('Hygiene Data'!$G$7,0,10*ROW('Hygiene Data'!G178))),'Data Summary'!DY184="Yes"),OFFSET('Hygiene Data'!$G$7,0,10*ROW('Hygiene Data'!G178)),NA())</f>
        <v>#N/A</v>
      </c>
      <c r="BK184" s="99" t="e">
        <f ca="true">+IF(AND(ISNUMBER(OFFSET('Hygiene Data'!$G$9,0,10*ROW('Hygiene Data'!G178))),'Data Summary'!DZ184="Yes"),OFFSET('Hygiene Data'!$G$9,0,10*ROW('Hygiene Data'!G178)),NA())</f>
        <v>#N/A</v>
      </c>
      <c r="BL184" s="99" t="e">
        <f ca="true">+IF(AND(ISNUMBER(OFFSET('Hygiene Data'!$H$5,0,10*ROW('Hygiene Data'!H178))),'Data Summary'!EA184="Yes"),OFFSET('Hygiene Data'!$H$5,0,10*ROW('Hygiene Data'!H178)),NA())</f>
        <v>#N/A</v>
      </c>
      <c r="BM184" s="99" t="e">
        <f ca="true">+IF(AND(ISNUMBER(OFFSET('Hygiene Data'!$H$7,0,10*ROW('Hygiene Data'!H178))),'Data Summary'!EB184="Yes"),OFFSET('Hygiene Data'!$H$7,0,10*ROW('Hygiene Data'!H178)),NA())</f>
        <v>#N/A</v>
      </c>
      <c r="BN184" s="99" t="e">
        <f ca="true">+IF(AND(ISNUMBER(OFFSET('Hygiene Data'!$H$9,0,10*ROW('Hygiene Data'!H178))),'Data Summary'!EC184="Yes"),OFFSET('Hygiene Data'!$H$9,0,10*ROW('Hygiene Data'!H178)),NA())</f>
        <v>#N/A</v>
      </c>
      <c r="BO184" s="99" t="e">
        <f ca="true">+IF(AND(ISNUMBER(OFFSET('Hygiene Data'!$I$5,0,10*ROW('Hygiene Data'!I178))),'Data Summary'!ED184="Yes"),OFFSET('Hygiene Data'!$I$5,0,10*ROW('Hygiene Data'!I178)),NA())</f>
        <v>#N/A</v>
      </c>
      <c r="BP184" s="99" t="e">
        <f ca="true">+IF(AND(ISNUMBER(OFFSET('Hygiene Data'!$I$7,0,10*ROW('Hygiene Data'!I178))),'Data Summary'!EE184="Yes"),OFFSET('Hygiene Data'!$I$7,0,10*ROW('Hygiene Data'!I178)),NA())</f>
        <v>#N/A</v>
      </c>
      <c r="BQ184" s="99" t="e">
        <f ca="true">+IF(AND(ISNUMBER(OFFSET('Hygiene Data'!$I$9,0,10*ROW('Hygiene Data'!I178))),'Data Summary'!EF184="Yes"),OFFSET('Hygiene Data'!$I$9,0,10*ROW('Hygiene Data'!I178)),NA())</f>
        <v>#N/A</v>
      </c>
    </row>
    <row xmlns:x14ac="http://schemas.microsoft.com/office/spreadsheetml/2009/9/ac" r="185" x14ac:dyDescent="0.2">
      <c r="A185" s="363" t="e">
        <f ca="true">+RIGHT('Data Summary'!A185,LEN('Data Summary'!A185)-9)</f>
        <v>#VALUE!</v>
      </c>
      <c r="B185" s="38" t="str">
        <f ca="true">+IF(ISTEXT('Data Summary'!B185),'Data Summary'!B185,"")</f>
        <v/>
      </c>
      <c r="C185" s="361" t="e">
        <f ca="true">+VALUE('Data Summary'!C185)</f>
        <v>#VALUE!</v>
      </c>
      <c r="D185" s="97" t="e">
        <f ca="true">+IF(AND(ISNUMBER(OFFSET('Water Data'!$D$4,0,10*ROW('Water Data'!D179))),'Data Summary'!BS185="Yes"),100-OFFSET('Water Data'!$D$4,0,10*ROW('Water Data'!D179)),NA())</f>
        <v>#N/A</v>
      </c>
      <c r="E185" s="97" t="e">
        <f ca="true">+IF(AND(ISNUMBER(OFFSET('Water Data'!$D$6,0,10*ROW('Water Data'!D179))),'Data Summary'!BT185="Yes"),OFFSET('Water Data'!$D$6,0,10*ROW('Water Data'!D179)),NA())</f>
        <v>#N/A</v>
      </c>
      <c r="F185" s="97" t="e">
        <f ca="true">+IF(AND(ISNUMBER(OFFSET('Water Data'!$D$9,0,10*ROW('Water Data'!D179))),'Data Summary'!BU185="Yes"),OFFSET('Water Data'!$D$9,0,10*ROW('Water Data'!D179)),NA())</f>
        <v>#N/A</v>
      </c>
      <c r="G185" s="97" t="e">
        <f ca="true">+IF(AND(ISNUMBER(OFFSET('Water Data'!$E$4,0,10*ROW('Water Data'!E179))),'Data Summary'!BV185="Yes"),100-OFFSET('Water Data'!$E$4,0,10*ROW('Water Data'!E179)),NA())</f>
        <v>#N/A</v>
      </c>
      <c r="H185" s="97" t="e">
        <f ca="true">+IF(AND(ISNUMBER(OFFSET('Water Data'!$E$6,0,10*ROW('Water Data'!E179))),'Data Summary'!BW185="Yes"),OFFSET('Water Data'!$E$6,0,10*ROW('Water Data'!E179)),NA())</f>
        <v>#N/A</v>
      </c>
      <c r="I185" s="97" t="e">
        <f ca="true">+IF(AND(ISNUMBER(OFFSET('Water Data'!$E$9,0,10*ROW('Water Data'!E179))),'Data Summary'!BX185="Yes"),OFFSET('Water Data'!$E$9,0,10*ROW('Water Data'!E179)),NA())</f>
        <v>#N/A</v>
      </c>
      <c r="J185" s="97" t="e">
        <f ca="true">+IF(AND(ISNUMBER(OFFSET('Water Data'!$F$4,0,10*ROW('Water Data'!F179))),'Data Summary'!BY185="Yes"),100-OFFSET('Water Data'!$F$4,0,10*ROW('Water Data'!F179)),NA())</f>
        <v>#N/A</v>
      </c>
      <c r="K185" s="97" t="e">
        <f ca="true">+IF(AND(ISNUMBER(OFFSET('Water Data'!$F$6,0,10*ROW('Water Data'!F179))),'Data Summary'!BZ185="Yes"),OFFSET('Water Data'!$F$6,0,10*ROW('Water Data'!F179)),NA())</f>
        <v>#N/A</v>
      </c>
      <c r="L185" s="97" t="e">
        <f ca="true">+IF(AND(ISNUMBER(OFFSET('Water Data'!$F$9,0,10*ROW('Water Data'!F179))),'Data Summary'!CA185="Yes"),OFFSET('Water Data'!$F$9,0,10*ROW('Water Data'!F179)),NA())</f>
        <v>#N/A</v>
      </c>
      <c r="M185" s="97" t="e">
        <f ca="true">+IF(AND(ISNUMBER(OFFSET('Water Data'!$G$4,0,10*ROW('Water Data'!G179))),'Data Summary'!CB185="Yes"),100-OFFSET('Water Data'!$G$4,0,10*ROW('Water Data'!G179)),NA())</f>
        <v>#N/A</v>
      </c>
      <c r="N185" s="97" t="e">
        <f ca="true">+IF(AND(ISNUMBER(OFFSET('Water Data'!$G$6,0,10*ROW('Water Data'!G179))),'Data Summary'!CC185="Yes"),OFFSET('Water Data'!$G$6,0,10*ROW('Water Data'!G179)),NA())</f>
        <v>#N/A</v>
      </c>
      <c r="O185" s="97" t="e">
        <f ca="true">+IF(AND(ISNUMBER(OFFSET('Water Data'!$G$9,0,10*ROW('Water Data'!G179))),'Data Summary'!CD185="Yes"),OFFSET('Water Data'!$G$9,0,10*ROW('Water Data'!G179)),NA())</f>
        <v>#N/A</v>
      </c>
      <c r="P185" s="97" t="e">
        <f ca="true">+IF(AND(ISNUMBER(OFFSET('Water Data'!$H$4,0,10*ROW('Water Data'!H179))),'Data Summary'!CE185="Yes"),100-OFFSET('Water Data'!$H$4,0,10*ROW('Water Data'!H179)),NA())</f>
        <v>#N/A</v>
      </c>
      <c r="Q185" s="97" t="e">
        <f ca="true">+IF(AND(ISNUMBER(OFFSET('Water Data'!$H$6,0,10*ROW('Water Data'!H179))),'Data Summary'!CF185="Yes"),OFFSET('Water Data'!$H$6,0,10*ROW('Water Data'!H179)),NA())</f>
        <v>#N/A</v>
      </c>
      <c r="R185" s="97" t="e">
        <f ca="true">+IF(AND(ISNUMBER(OFFSET('Water Data'!$H$9,0,10*ROW('Water Data'!H179))),'Data Summary'!CG185="Yes"),OFFSET('Water Data'!$H$9,0,10*ROW('Water Data'!H179)),NA())</f>
        <v>#N/A</v>
      </c>
      <c r="S185" s="97" t="e">
        <f ca="true">+IF(AND(ISNUMBER(OFFSET('Water Data'!$I$4,0,10*ROW('Water Data'!I179))),'Data Summary'!CH185="Yes"),100-OFFSET('Water Data'!$I$4,0,10*ROW('Water Data'!I179)),NA())</f>
        <v>#N/A</v>
      </c>
      <c r="T185" s="97" t="e">
        <f ca="true">+IF(AND(ISNUMBER(OFFSET('Water Data'!$I$6,0,10*ROW('Water Data'!I179))),'Data Summary'!CI185="Yes"),OFFSET('Water Data'!$I$6,0,10*ROW('Water Data'!I179)),NA())</f>
        <v>#N/A</v>
      </c>
      <c r="U185" s="97" t="e">
        <f ca="true">+IF(AND(ISNUMBER(OFFSET('Water Data'!$I$9,0,10*ROW('Water Data'!I179))),'Data Summary'!CJ185="Yes"),OFFSET('Water Data'!$I$9,0,10*ROW('Water Data'!I179)),NA())</f>
        <v>#N/A</v>
      </c>
      <c r="V185" s="98" t="e">
        <f ca="true">+IF(AND(ISNUMBER(OFFSET('Sanitation Data'!$D$4,0,10*ROW('Sanitation Data'!D179))),'Data Summary'!CK185="Yes"),100-OFFSET('Sanitation Data'!$D$4,0,10*ROW('Sanitation Data'!D179)),NA())</f>
        <v>#N/A</v>
      </c>
      <c r="W185" s="98" t="e">
        <f ca="true">+IF(AND(ISNUMBER(OFFSET('Sanitation Data'!$D$6,0,10*ROW('Sanitation Data'!D179))),'Data Summary'!CL185="Yes"),OFFSET('Sanitation Data'!$D$6,0,10*ROW('Sanitation Data'!D179)),NA())</f>
        <v>#N/A</v>
      </c>
      <c r="X185" s="98" t="e">
        <f ca="true">+IF(AND(ISNUMBER(OFFSET('Sanitation Data'!$D$10,0,10*ROW('Sanitation Data'!D179))),'Data Summary'!CM185="Yes"),OFFSET('Sanitation Data'!$D$10,0,10*ROW('Sanitation Data'!D179)),NA())</f>
        <v>#N/A</v>
      </c>
      <c r="Y185" s="98" t="e">
        <f ca="true">+IF(AND(ISNUMBER(OFFSET('Sanitation Data'!$D$11,0,10*ROW('Sanitation Data'!D179))),'Data Summary'!CN185="Yes"),OFFSET('Sanitation Data'!$D$11,0,10*ROW('Sanitation Data'!D179)),NA())</f>
        <v>#N/A</v>
      </c>
      <c r="Z185" s="98" t="e">
        <f ca="true">+IF(AND(ISNUMBER(OFFSET('Sanitation Data'!$D$12,0,10*ROW('Sanitation Data'!D179))),'Data Summary'!CO185="Yes"),OFFSET('Sanitation Data'!$D$12,0,10*ROW('Sanitation Data'!D179)),NA())</f>
        <v>#N/A</v>
      </c>
      <c r="AA185" s="98" t="e">
        <f ca="true">+IF(AND(ISNUMBER(OFFSET('Sanitation Data'!$E$4,0,10*ROW('Sanitation Data'!E179))),'Data Summary'!CP185="Yes"),100-OFFSET('Sanitation Data'!$E$4,0,10*ROW('Sanitation Data'!E179)),NA())</f>
        <v>#N/A</v>
      </c>
      <c r="AB185" s="98" t="e">
        <f ca="true">+IF(AND(ISNUMBER(OFFSET('Sanitation Data'!$E$6,0,10*ROW('Sanitation Data'!E179))),'Data Summary'!CQ185="Yes"),OFFSET('Sanitation Data'!$E$6,0,10*ROW('Sanitation Data'!E179)),NA())</f>
        <v>#N/A</v>
      </c>
      <c r="AC185" s="98" t="e">
        <f ca="true">+IF(AND(ISNUMBER(OFFSET('Sanitation Data'!$E$10,0,10*ROW('Sanitation Data'!E179))),'Data Summary'!CR185="Yes"),OFFSET('Sanitation Data'!$E$10,0,10*ROW('Sanitation Data'!E179)),NA())</f>
        <v>#N/A</v>
      </c>
      <c r="AD185" s="98" t="e">
        <f ca="true">+IF(AND(ISNUMBER(OFFSET('Sanitation Data'!$E$11,0,10*ROW('Sanitation Data'!E179))),'Data Summary'!CS185="Yes"),OFFSET('Sanitation Data'!$E$11,0,10*ROW('Sanitation Data'!E179)),NA())</f>
        <v>#N/A</v>
      </c>
      <c r="AE185" s="98" t="e">
        <f ca="true">+IF(AND(ISNUMBER(OFFSET('Sanitation Data'!$E$12,0,10*ROW('Sanitation Data'!E179))),'Data Summary'!CT185="Yes"),OFFSET('Sanitation Data'!$E$12,0,10*ROW('Sanitation Data'!E179)),NA())</f>
        <v>#N/A</v>
      </c>
      <c r="AF185" s="98" t="e">
        <f ca="true">+IF(AND(ISNUMBER(OFFSET('Sanitation Data'!$F$4,0,10*ROW('Sanitation Data'!F179))),'Data Summary'!CU185="Yes"),100-OFFSET('Sanitation Data'!$F$4,0,10*ROW('Sanitation Data'!F179)),NA())</f>
        <v>#N/A</v>
      </c>
      <c r="AG185" s="98" t="e">
        <f ca="true">+IF(AND(ISNUMBER(OFFSET('Sanitation Data'!$F$6,0,10*ROW('Sanitation Data'!F179))),'Data Summary'!CV185="Yes"),OFFSET('Sanitation Data'!$F$6,0,10*ROW('Sanitation Data'!F179)),NA())</f>
        <v>#N/A</v>
      </c>
      <c r="AH185" s="98" t="e">
        <f ca="true">+IF(AND(ISNUMBER(OFFSET('Sanitation Data'!$F$10,0,10*ROW('Sanitation Data'!F179))),'Data Summary'!CW185="Yes"),OFFSET('Sanitation Data'!$F$10,0,10*ROW('Sanitation Data'!F179)),NA())</f>
        <v>#N/A</v>
      </c>
      <c r="AI185" s="98" t="e">
        <f ca="true">+IF(AND(ISNUMBER(OFFSET('Sanitation Data'!$F$11,0,10*ROW('Sanitation Data'!F179))),'Data Summary'!CX185="Yes"),OFFSET('Sanitation Data'!$F$11,0,10*ROW('Sanitation Data'!F179)),NA())</f>
        <v>#N/A</v>
      </c>
      <c r="AJ185" s="98" t="e">
        <f ca="true">+IF(AND(ISNUMBER(OFFSET('Sanitation Data'!$F$12,0,10*ROW('Sanitation Data'!F179))),'Data Summary'!CY185="Yes"),OFFSET('Sanitation Data'!$F$12,0,10*ROW('Sanitation Data'!F179)),NA())</f>
        <v>#N/A</v>
      </c>
      <c r="AK185" s="98" t="e">
        <f ca="true">+IF(AND(ISNUMBER(OFFSET('Sanitation Data'!$G$4,0,10*ROW('Sanitation Data'!G179))),'Data Summary'!CZ185="Yes"),100-OFFSET('Sanitation Data'!$G$4,0,10*ROW('Sanitation Data'!G179)),NA())</f>
        <v>#N/A</v>
      </c>
      <c r="AL185" s="98" t="e">
        <f ca="true">+IF(AND(ISNUMBER(OFFSET('Sanitation Data'!$G$6,0,10*ROW('Sanitation Data'!G179))),'Data Summary'!DA185="Yes"),OFFSET('Sanitation Data'!$G$6,0,10*ROW('Sanitation Data'!G179)),NA())</f>
        <v>#N/A</v>
      </c>
      <c r="AM185" s="98" t="e">
        <f ca="true">+IF(AND(ISNUMBER(OFFSET('Sanitation Data'!$G$10,0,10*ROW('Sanitation Data'!G179))),'Data Summary'!DB185="Yes"),OFFSET('Sanitation Data'!$G$10,0,10*ROW('Sanitation Data'!G179)),NA())</f>
        <v>#N/A</v>
      </c>
      <c r="AN185" s="98" t="e">
        <f ca="true">+IF(AND(ISNUMBER(OFFSET('Sanitation Data'!$G$11,0,10*ROW('Sanitation Data'!G179))),'Data Summary'!DC185="Yes"),OFFSET('Sanitation Data'!$G$11,0,10*ROW('Sanitation Data'!G179)),NA())</f>
        <v>#N/A</v>
      </c>
      <c r="AO185" s="98" t="e">
        <f ca="true">+IF(AND(ISNUMBER(OFFSET('Sanitation Data'!$G$12,0,10*ROW('Sanitation Data'!G179))),'Data Summary'!DD185="Yes"),OFFSET('Sanitation Data'!$G$12,0,10*ROW('Sanitation Data'!G179)),NA())</f>
        <v>#N/A</v>
      </c>
      <c r="AP185" s="98" t="e">
        <f ca="true">+IF(AND(ISNUMBER(OFFSET('Sanitation Data'!$H$4,0,10*ROW('Sanitation Data'!H179))),'Data Summary'!DE185="Yes"),100-OFFSET('Sanitation Data'!$H$4,0,10*ROW('Sanitation Data'!H179)),NA())</f>
        <v>#N/A</v>
      </c>
      <c r="AQ185" s="98" t="e">
        <f ca="true">+IF(AND(ISNUMBER(OFFSET('Sanitation Data'!$H$6,0,10*ROW('Sanitation Data'!H179))),'Data Summary'!DF185="Yes"),OFFSET('Sanitation Data'!$H$6,0,10*ROW('Sanitation Data'!H179)),NA())</f>
        <v>#N/A</v>
      </c>
      <c r="AR185" s="98" t="e">
        <f ca="true">+IF(AND(ISNUMBER(OFFSET('Sanitation Data'!$H$10,0,10*ROW('Sanitation Data'!H179))),'Data Summary'!DG185="Yes"),OFFSET('Sanitation Data'!$H$10,0,10*ROW('Sanitation Data'!H179)),NA())</f>
        <v>#N/A</v>
      </c>
      <c r="AS185" s="98" t="e">
        <f ca="true">+IF(AND(ISNUMBER(OFFSET('Sanitation Data'!$H$11,0,10*ROW('Sanitation Data'!H179))),'Data Summary'!DH185="Yes"),OFFSET('Sanitation Data'!$H$11,0,10*ROW('Sanitation Data'!H179)),NA())</f>
        <v>#N/A</v>
      </c>
      <c r="AT185" s="98" t="e">
        <f ca="true">+IF(AND(ISNUMBER(OFFSET('Sanitation Data'!$H$12,0,10*ROW('Sanitation Data'!H179))),'Data Summary'!DI185="Yes"),OFFSET('Sanitation Data'!$H$12,0,10*ROW('Sanitation Data'!H179)),NA())</f>
        <v>#N/A</v>
      </c>
      <c r="AU185" s="98" t="e">
        <f ca="true">+IF(AND(ISNUMBER(OFFSET('Sanitation Data'!$I$4,0,10*ROW('Sanitation Data'!I179))),'Data Summary'!DJ185="Yes"),100-OFFSET('Sanitation Data'!$I$4,0,10*ROW('Sanitation Data'!I179)),NA())</f>
        <v>#N/A</v>
      </c>
      <c r="AV185" s="98" t="e">
        <f ca="true">+IF(AND(ISNUMBER(OFFSET('Sanitation Data'!$I$6,0,10*ROW('Sanitation Data'!I179))),'Data Summary'!DK185="Yes"),OFFSET('Sanitation Data'!$I$6,0,10*ROW('Sanitation Data'!I179)),NA())</f>
        <v>#N/A</v>
      </c>
      <c r="AW185" s="98" t="e">
        <f ca="true">+IF(AND(ISNUMBER(OFFSET('Sanitation Data'!$I$10,0,10*ROW('Sanitation Data'!I179))),'Data Summary'!DL185="Yes"),OFFSET('Sanitation Data'!$I$10,0,10*ROW('Sanitation Data'!I179)),NA())</f>
        <v>#N/A</v>
      </c>
      <c r="AX185" s="98" t="e">
        <f ca="true">+IF(AND(ISNUMBER(OFFSET('Sanitation Data'!$I$11,0,10*ROW('Sanitation Data'!I179))),'Data Summary'!DM185="Yes"),OFFSET('Sanitation Data'!$I$11,0,10*ROW('Sanitation Data'!I179)),NA())</f>
        <v>#N/A</v>
      </c>
      <c r="AY185" s="98" t="e">
        <f ca="true">+IF(AND(ISNUMBER(OFFSET('Sanitation Data'!$I$12,0,10*ROW('Sanitation Data'!I179))),'Data Summary'!DN185="Yes"),OFFSET('Sanitation Data'!$I$12,0,10*ROW('Sanitation Data'!I179)),NA())</f>
        <v>#N/A</v>
      </c>
      <c r="AZ185" s="99" t="e">
        <f ca="true">+IF(AND(ISNUMBER(OFFSET('Hygiene Data'!$D$5,0,10*ROW('Hygiene Data'!D179))),'Data Summary'!DO185="Yes"),OFFSET('Hygiene Data'!$D$5,0,10*ROW('Hygiene Data'!D179)),NA())</f>
        <v>#N/A</v>
      </c>
      <c r="BA185" s="99" t="e">
        <f ca="true">+IF(AND(ISNUMBER(OFFSET('Hygiene Data'!$D$7,0,10*ROW('Hygiene Data'!D179))),'Data Summary'!DP185="Yes"),OFFSET('Hygiene Data'!$D$7,0,10*ROW('Hygiene Data'!D179)),NA())</f>
        <v>#N/A</v>
      </c>
      <c r="BB185" s="99" t="e">
        <f ca="true">+IF(AND(ISNUMBER(OFFSET('Hygiene Data'!$D$9,0,10*ROW('Hygiene Data'!D179))),'Data Summary'!DQ185="Yes"),OFFSET('Hygiene Data'!$D$9,0,10*ROW('Hygiene Data'!D179)),NA())</f>
        <v>#N/A</v>
      </c>
      <c r="BC185" s="99" t="e">
        <f ca="true">+IF(AND(ISNUMBER(OFFSET('Hygiene Data'!$E$5,0,10*ROW('Hygiene Data'!E179))),'Data Summary'!DR185="Yes"),OFFSET('Hygiene Data'!$E$5,0,10*ROW('Hygiene Data'!E179)),NA())</f>
        <v>#N/A</v>
      </c>
      <c r="BD185" s="99" t="e">
        <f ca="true">+IF(AND(ISNUMBER(OFFSET('Hygiene Data'!$E$7,0,10*ROW('Hygiene Data'!E179))),'Data Summary'!DS185="Yes"),OFFSET('Hygiene Data'!$E$7,0,10*ROW('Hygiene Data'!E179)),NA())</f>
        <v>#N/A</v>
      </c>
      <c r="BE185" s="99" t="e">
        <f ca="true">+IF(AND(ISNUMBER(OFFSET('Hygiene Data'!$E$9,0,10*ROW('Hygiene Data'!E179))),'Data Summary'!DT185="Yes"),OFFSET('Hygiene Data'!$E$9,0,10*ROW('Hygiene Data'!E179)),NA())</f>
        <v>#N/A</v>
      </c>
      <c r="BF185" s="99" t="e">
        <f ca="true">+IF(AND(ISNUMBER(OFFSET('Hygiene Data'!$F$5,0,10*ROW('Hygiene Data'!F179))),'Data Summary'!DU185="Yes"),OFFSET('Hygiene Data'!$F$5,0,10*ROW('Hygiene Data'!F179)),NA())</f>
        <v>#N/A</v>
      </c>
      <c r="BG185" s="99" t="e">
        <f ca="true">+IF(AND(ISNUMBER(OFFSET('Hygiene Data'!$F$7,0,10*ROW('Hygiene Data'!F179))),'Data Summary'!DV185="Yes"),OFFSET('Hygiene Data'!$F$7,0,10*ROW('Hygiene Data'!F179)),NA())</f>
        <v>#N/A</v>
      </c>
      <c r="BH185" s="99" t="e">
        <f ca="true">+IF(AND(ISNUMBER(OFFSET('Hygiene Data'!$F$9,0,10*ROW('Hygiene Data'!F179))),'Data Summary'!DW185="Yes"),OFFSET('Hygiene Data'!$F$9,0,10*ROW('Hygiene Data'!F179)),NA())</f>
        <v>#N/A</v>
      </c>
      <c r="BI185" s="99" t="e">
        <f ca="true">+IF(AND(ISNUMBER(OFFSET('Hygiene Data'!$G$5,0,10*ROW('Hygiene Data'!G179))),'Data Summary'!DX185="Yes"),OFFSET('Hygiene Data'!$G$5,0,10*ROW('Hygiene Data'!G179)),NA())</f>
        <v>#N/A</v>
      </c>
      <c r="BJ185" s="99" t="e">
        <f ca="true">+IF(AND(ISNUMBER(OFFSET('Hygiene Data'!$G$7,0,10*ROW('Hygiene Data'!G179))),'Data Summary'!DY185="Yes"),OFFSET('Hygiene Data'!$G$7,0,10*ROW('Hygiene Data'!G179)),NA())</f>
        <v>#N/A</v>
      </c>
      <c r="BK185" s="99" t="e">
        <f ca="true">+IF(AND(ISNUMBER(OFFSET('Hygiene Data'!$G$9,0,10*ROW('Hygiene Data'!G179))),'Data Summary'!DZ185="Yes"),OFFSET('Hygiene Data'!$G$9,0,10*ROW('Hygiene Data'!G179)),NA())</f>
        <v>#N/A</v>
      </c>
      <c r="BL185" s="99" t="e">
        <f ca="true">+IF(AND(ISNUMBER(OFFSET('Hygiene Data'!$H$5,0,10*ROW('Hygiene Data'!H179))),'Data Summary'!EA185="Yes"),OFFSET('Hygiene Data'!$H$5,0,10*ROW('Hygiene Data'!H179)),NA())</f>
        <v>#N/A</v>
      </c>
      <c r="BM185" s="99" t="e">
        <f ca="true">+IF(AND(ISNUMBER(OFFSET('Hygiene Data'!$H$7,0,10*ROW('Hygiene Data'!H179))),'Data Summary'!EB185="Yes"),OFFSET('Hygiene Data'!$H$7,0,10*ROW('Hygiene Data'!H179)),NA())</f>
        <v>#N/A</v>
      </c>
      <c r="BN185" s="99" t="e">
        <f ca="true">+IF(AND(ISNUMBER(OFFSET('Hygiene Data'!$H$9,0,10*ROW('Hygiene Data'!H179))),'Data Summary'!EC185="Yes"),OFFSET('Hygiene Data'!$H$9,0,10*ROW('Hygiene Data'!H179)),NA())</f>
        <v>#N/A</v>
      </c>
      <c r="BO185" s="99" t="e">
        <f ca="true">+IF(AND(ISNUMBER(OFFSET('Hygiene Data'!$I$5,0,10*ROW('Hygiene Data'!I179))),'Data Summary'!ED185="Yes"),OFFSET('Hygiene Data'!$I$5,0,10*ROW('Hygiene Data'!I179)),NA())</f>
        <v>#N/A</v>
      </c>
      <c r="BP185" s="99" t="e">
        <f ca="true">+IF(AND(ISNUMBER(OFFSET('Hygiene Data'!$I$7,0,10*ROW('Hygiene Data'!I179))),'Data Summary'!EE185="Yes"),OFFSET('Hygiene Data'!$I$7,0,10*ROW('Hygiene Data'!I179)),NA())</f>
        <v>#N/A</v>
      </c>
      <c r="BQ185" s="99" t="e">
        <f ca="true">+IF(AND(ISNUMBER(OFFSET('Hygiene Data'!$I$9,0,10*ROW('Hygiene Data'!I179))),'Data Summary'!EF185="Yes"),OFFSET('Hygiene Data'!$I$9,0,10*ROW('Hygiene Data'!I179)),NA())</f>
        <v>#N/A</v>
      </c>
    </row>
    <row xmlns:x14ac="http://schemas.microsoft.com/office/spreadsheetml/2009/9/ac" r="186" x14ac:dyDescent="0.2">
      <c r="A186" s="363" t="e">
        <f ca="true">+RIGHT('Data Summary'!A186,LEN('Data Summary'!A186)-9)</f>
        <v>#VALUE!</v>
      </c>
      <c r="B186" s="38" t="str">
        <f ca="true">+IF(ISTEXT('Data Summary'!B186),'Data Summary'!B186,"")</f>
        <v/>
      </c>
      <c r="C186" s="361" t="e">
        <f ca="true">+VALUE('Data Summary'!C186)</f>
        <v>#VALUE!</v>
      </c>
      <c r="D186" s="97" t="e">
        <f ca="true">+IF(AND(ISNUMBER(OFFSET('Water Data'!$D$4,0,10*ROW('Water Data'!D180))),'Data Summary'!BS186="Yes"),100-OFFSET('Water Data'!$D$4,0,10*ROW('Water Data'!D180)),NA())</f>
        <v>#N/A</v>
      </c>
      <c r="E186" s="97" t="e">
        <f ca="true">+IF(AND(ISNUMBER(OFFSET('Water Data'!$D$6,0,10*ROW('Water Data'!D180))),'Data Summary'!BT186="Yes"),OFFSET('Water Data'!$D$6,0,10*ROW('Water Data'!D180)),NA())</f>
        <v>#N/A</v>
      </c>
      <c r="F186" s="97" t="e">
        <f ca="true">+IF(AND(ISNUMBER(OFFSET('Water Data'!$D$9,0,10*ROW('Water Data'!D180))),'Data Summary'!BU186="Yes"),OFFSET('Water Data'!$D$9,0,10*ROW('Water Data'!D180)),NA())</f>
        <v>#N/A</v>
      </c>
      <c r="G186" s="97" t="e">
        <f ca="true">+IF(AND(ISNUMBER(OFFSET('Water Data'!$E$4,0,10*ROW('Water Data'!E180))),'Data Summary'!BV186="Yes"),100-OFFSET('Water Data'!$E$4,0,10*ROW('Water Data'!E180)),NA())</f>
        <v>#N/A</v>
      </c>
      <c r="H186" s="97" t="e">
        <f ca="true">+IF(AND(ISNUMBER(OFFSET('Water Data'!$E$6,0,10*ROW('Water Data'!E180))),'Data Summary'!BW186="Yes"),OFFSET('Water Data'!$E$6,0,10*ROW('Water Data'!E180)),NA())</f>
        <v>#N/A</v>
      </c>
      <c r="I186" s="97" t="e">
        <f ca="true">+IF(AND(ISNUMBER(OFFSET('Water Data'!$E$9,0,10*ROW('Water Data'!E180))),'Data Summary'!BX186="Yes"),OFFSET('Water Data'!$E$9,0,10*ROW('Water Data'!E180)),NA())</f>
        <v>#N/A</v>
      </c>
      <c r="J186" s="97" t="e">
        <f ca="true">+IF(AND(ISNUMBER(OFFSET('Water Data'!$F$4,0,10*ROW('Water Data'!F180))),'Data Summary'!BY186="Yes"),100-OFFSET('Water Data'!$F$4,0,10*ROW('Water Data'!F180)),NA())</f>
        <v>#N/A</v>
      </c>
      <c r="K186" s="97" t="e">
        <f ca="true">+IF(AND(ISNUMBER(OFFSET('Water Data'!$F$6,0,10*ROW('Water Data'!F180))),'Data Summary'!BZ186="Yes"),OFFSET('Water Data'!$F$6,0,10*ROW('Water Data'!F180)),NA())</f>
        <v>#N/A</v>
      </c>
      <c r="L186" s="97" t="e">
        <f ca="true">+IF(AND(ISNUMBER(OFFSET('Water Data'!$F$9,0,10*ROW('Water Data'!F180))),'Data Summary'!CA186="Yes"),OFFSET('Water Data'!$F$9,0,10*ROW('Water Data'!F180)),NA())</f>
        <v>#N/A</v>
      </c>
      <c r="M186" s="97" t="e">
        <f ca="true">+IF(AND(ISNUMBER(OFFSET('Water Data'!$G$4,0,10*ROW('Water Data'!G180))),'Data Summary'!CB186="Yes"),100-OFFSET('Water Data'!$G$4,0,10*ROW('Water Data'!G180)),NA())</f>
        <v>#N/A</v>
      </c>
      <c r="N186" s="97" t="e">
        <f ca="true">+IF(AND(ISNUMBER(OFFSET('Water Data'!$G$6,0,10*ROW('Water Data'!G180))),'Data Summary'!CC186="Yes"),OFFSET('Water Data'!$G$6,0,10*ROW('Water Data'!G180)),NA())</f>
        <v>#N/A</v>
      </c>
      <c r="O186" s="97" t="e">
        <f ca="true">+IF(AND(ISNUMBER(OFFSET('Water Data'!$G$9,0,10*ROW('Water Data'!G180))),'Data Summary'!CD186="Yes"),OFFSET('Water Data'!$G$9,0,10*ROW('Water Data'!G180)),NA())</f>
        <v>#N/A</v>
      </c>
      <c r="P186" s="97" t="e">
        <f ca="true">+IF(AND(ISNUMBER(OFFSET('Water Data'!$H$4,0,10*ROW('Water Data'!H180))),'Data Summary'!CE186="Yes"),100-OFFSET('Water Data'!$H$4,0,10*ROW('Water Data'!H180)),NA())</f>
        <v>#N/A</v>
      </c>
      <c r="Q186" s="97" t="e">
        <f ca="true">+IF(AND(ISNUMBER(OFFSET('Water Data'!$H$6,0,10*ROW('Water Data'!H180))),'Data Summary'!CF186="Yes"),OFFSET('Water Data'!$H$6,0,10*ROW('Water Data'!H180)),NA())</f>
        <v>#N/A</v>
      </c>
      <c r="R186" s="97" t="e">
        <f ca="true">+IF(AND(ISNUMBER(OFFSET('Water Data'!$H$9,0,10*ROW('Water Data'!H180))),'Data Summary'!CG186="Yes"),OFFSET('Water Data'!$H$9,0,10*ROW('Water Data'!H180)),NA())</f>
        <v>#N/A</v>
      </c>
      <c r="S186" s="97" t="e">
        <f ca="true">+IF(AND(ISNUMBER(OFFSET('Water Data'!$I$4,0,10*ROW('Water Data'!I180))),'Data Summary'!CH186="Yes"),100-OFFSET('Water Data'!$I$4,0,10*ROW('Water Data'!I180)),NA())</f>
        <v>#N/A</v>
      </c>
      <c r="T186" s="97" t="e">
        <f ca="true">+IF(AND(ISNUMBER(OFFSET('Water Data'!$I$6,0,10*ROW('Water Data'!I180))),'Data Summary'!CI186="Yes"),OFFSET('Water Data'!$I$6,0,10*ROW('Water Data'!I180)),NA())</f>
        <v>#N/A</v>
      </c>
      <c r="U186" s="97" t="e">
        <f ca="true">+IF(AND(ISNUMBER(OFFSET('Water Data'!$I$9,0,10*ROW('Water Data'!I180))),'Data Summary'!CJ186="Yes"),OFFSET('Water Data'!$I$9,0,10*ROW('Water Data'!I180)),NA())</f>
        <v>#N/A</v>
      </c>
      <c r="V186" s="98" t="e">
        <f ca="true">+IF(AND(ISNUMBER(OFFSET('Sanitation Data'!$D$4,0,10*ROW('Sanitation Data'!D180))),'Data Summary'!CK186="Yes"),100-OFFSET('Sanitation Data'!$D$4,0,10*ROW('Sanitation Data'!D180)),NA())</f>
        <v>#N/A</v>
      </c>
      <c r="W186" s="98" t="e">
        <f ca="true">+IF(AND(ISNUMBER(OFFSET('Sanitation Data'!$D$6,0,10*ROW('Sanitation Data'!D180))),'Data Summary'!CL186="Yes"),OFFSET('Sanitation Data'!$D$6,0,10*ROW('Sanitation Data'!D180)),NA())</f>
        <v>#N/A</v>
      </c>
      <c r="X186" s="98" t="e">
        <f ca="true">+IF(AND(ISNUMBER(OFFSET('Sanitation Data'!$D$10,0,10*ROW('Sanitation Data'!D180))),'Data Summary'!CM186="Yes"),OFFSET('Sanitation Data'!$D$10,0,10*ROW('Sanitation Data'!D180)),NA())</f>
        <v>#N/A</v>
      </c>
      <c r="Y186" s="98" t="e">
        <f ca="true">+IF(AND(ISNUMBER(OFFSET('Sanitation Data'!$D$11,0,10*ROW('Sanitation Data'!D180))),'Data Summary'!CN186="Yes"),OFFSET('Sanitation Data'!$D$11,0,10*ROW('Sanitation Data'!D180)),NA())</f>
        <v>#N/A</v>
      </c>
      <c r="Z186" s="98" t="e">
        <f ca="true">+IF(AND(ISNUMBER(OFFSET('Sanitation Data'!$D$12,0,10*ROW('Sanitation Data'!D180))),'Data Summary'!CO186="Yes"),OFFSET('Sanitation Data'!$D$12,0,10*ROW('Sanitation Data'!D180)),NA())</f>
        <v>#N/A</v>
      </c>
      <c r="AA186" s="98" t="e">
        <f ca="true">+IF(AND(ISNUMBER(OFFSET('Sanitation Data'!$E$4,0,10*ROW('Sanitation Data'!E180))),'Data Summary'!CP186="Yes"),100-OFFSET('Sanitation Data'!$E$4,0,10*ROW('Sanitation Data'!E180)),NA())</f>
        <v>#N/A</v>
      </c>
      <c r="AB186" s="98" t="e">
        <f ca="true">+IF(AND(ISNUMBER(OFFSET('Sanitation Data'!$E$6,0,10*ROW('Sanitation Data'!E180))),'Data Summary'!CQ186="Yes"),OFFSET('Sanitation Data'!$E$6,0,10*ROW('Sanitation Data'!E180)),NA())</f>
        <v>#N/A</v>
      </c>
      <c r="AC186" s="98" t="e">
        <f ca="true">+IF(AND(ISNUMBER(OFFSET('Sanitation Data'!$E$10,0,10*ROW('Sanitation Data'!E180))),'Data Summary'!CR186="Yes"),OFFSET('Sanitation Data'!$E$10,0,10*ROW('Sanitation Data'!E180)),NA())</f>
        <v>#N/A</v>
      </c>
      <c r="AD186" s="98" t="e">
        <f ca="true">+IF(AND(ISNUMBER(OFFSET('Sanitation Data'!$E$11,0,10*ROW('Sanitation Data'!E180))),'Data Summary'!CS186="Yes"),OFFSET('Sanitation Data'!$E$11,0,10*ROW('Sanitation Data'!E180)),NA())</f>
        <v>#N/A</v>
      </c>
      <c r="AE186" s="98" t="e">
        <f ca="true">+IF(AND(ISNUMBER(OFFSET('Sanitation Data'!$E$12,0,10*ROW('Sanitation Data'!E180))),'Data Summary'!CT186="Yes"),OFFSET('Sanitation Data'!$E$12,0,10*ROW('Sanitation Data'!E180)),NA())</f>
        <v>#N/A</v>
      </c>
      <c r="AF186" s="98" t="e">
        <f ca="true">+IF(AND(ISNUMBER(OFFSET('Sanitation Data'!$F$4,0,10*ROW('Sanitation Data'!F180))),'Data Summary'!CU186="Yes"),100-OFFSET('Sanitation Data'!$F$4,0,10*ROW('Sanitation Data'!F180)),NA())</f>
        <v>#N/A</v>
      </c>
      <c r="AG186" s="98" t="e">
        <f ca="true">+IF(AND(ISNUMBER(OFFSET('Sanitation Data'!$F$6,0,10*ROW('Sanitation Data'!F180))),'Data Summary'!CV186="Yes"),OFFSET('Sanitation Data'!$F$6,0,10*ROW('Sanitation Data'!F180)),NA())</f>
        <v>#N/A</v>
      </c>
      <c r="AH186" s="98" t="e">
        <f ca="true">+IF(AND(ISNUMBER(OFFSET('Sanitation Data'!$F$10,0,10*ROW('Sanitation Data'!F180))),'Data Summary'!CW186="Yes"),OFFSET('Sanitation Data'!$F$10,0,10*ROW('Sanitation Data'!F180)),NA())</f>
        <v>#N/A</v>
      </c>
      <c r="AI186" s="98" t="e">
        <f ca="true">+IF(AND(ISNUMBER(OFFSET('Sanitation Data'!$F$11,0,10*ROW('Sanitation Data'!F180))),'Data Summary'!CX186="Yes"),OFFSET('Sanitation Data'!$F$11,0,10*ROW('Sanitation Data'!F180)),NA())</f>
        <v>#N/A</v>
      </c>
      <c r="AJ186" s="98" t="e">
        <f ca="true">+IF(AND(ISNUMBER(OFFSET('Sanitation Data'!$F$12,0,10*ROW('Sanitation Data'!F180))),'Data Summary'!CY186="Yes"),OFFSET('Sanitation Data'!$F$12,0,10*ROW('Sanitation Data'!F180)),NA())</f>
        <v>#N/A</v>
      </c>
      <c r="AK186" s="98" t="e">
        <f ca="true">+IF(AND(ISNUMBER(OFFSET('Sanitation Data'!$G$4,0,10*ROW('Sanitation Data'!G180))),'Data Summary'!CZ186="Yes"),100-OFFSET('Sanitation Data'!$G$4,0,10*ROW('Sanitation Data'!G180)),NA())</f>
        <v>#N/A</v>
      </c>
      <c r="AL186" s="98" t="e">
        <f ca="true">+IF(AND(ISNUMBER(OFFSET('Sanitation Data'!$G$6,0,10*ROW('Sanitation Data'!G180))),'Data Summary'!DA186="Yes"),OFFSET('Sanitation Data'!$G$6,0,10*ROW('Sanitation Data'!G180)),NA())</f>
        <v>#N/A</v>
      </c>
      <c r="AM186" s="98" t="e">
        <f ca="true">+IF(AND(ISNUMBER(OFFSET('Sanitation Data'!$G$10,0,10*ROW('Sanitation Data'!G180))),'Data Summary'!DB186="Yes"),OFFSET('Sanitation Data'!$G$10,0,10*ROW('Sanitation Data'!G180)),NA())</f>
        <v>#N/A</v>
      </c>
      <c r="AN186" s="98" t="e">
        <f ca="true">+IF(AND(ISNUMBER(OFFSET('Sanitation Data'!$G$11,0,10*ROW('Sanitation Data'!G180))),'Data Summary'!DC186="Yes"),OFFSET('Sanitation Data'!$G$11,0,10*ROW('Sanitation Data'!G180)),NA())</f>
        <v>#N/A</v>
      </c>
      <c r="AO186" s="98" t="e">
        <f ca="true">+IF(AND(ISNUMBER(OFFSET('Sanitation Data'!$G$12,0,10*ROW('Sanitation Data'!G180))),'Data Summary'!DD186="Yes"),OFFSET('Sanitation Data'!$G$12,0,10*ROW('Sanitation Data'!G180)),NA())</f>
        <v>#N/A</v>
      </c>
      <c r="AP186" s="98" t="e">
        <f ca="true">+IF(AND(ISNUMBER(OFFSET('Sanitation Data'!$H$4,0,10*ROW('Sanitation Data'!H180))),'Data Summary'!DE186="Yes"),100-OFFSET('Sanitation Data'!$H$4,0,10*ROW('Sanitation Data'!H180)),NA())</f>
        <v>#N/A</v>
      </c>
      <c r="AQ186" s="98" t="e">
        <f ca="true">+IF(AND(ISNUMBER(OFFSET('Sanitation Data'!$H$6,0,10*ROW('Sanitation Data'!H180))),'Data Summary'!DF186="Yes"),OFFSET('Sanitation Data'!$H$6,0,10*ROW('Sanitation Data'!H180)),NA())</f>
        <v>#N/A</v>
      </c>
      <c r="AR186" s="98" t="e">
        <f ca="true">+IF(AND(ISNUMBER(OFFSET('Sanitation Data'!$H$10,0,10*ROW('Sanitation Data'!H180))),'Data Summary'!DG186="Yes"),OFFSET('Sanitation Data'!$H$10,0,10*ROW('Sanitation Data'!H180)),NA())</f>
        <v>#N/A</v>
      </c>
      <c r="AS186" s="98" t="e">
        <f ca="true">+IF(AND(ISNUMBER(OFFSET('Sanitation Data'!$H$11,0,10*ROW('Sanitation Data'!H180))),'Data Summary'!DH186="Yes"),OFFSET('Sanitation Data'!$H$11,0,10*ROW('Sanitation Data'!H180)),NA())</f>
        <v>#N/A</v>
      </c>
      <c r="AT186" s="98" t="e">
        <f ca="true">+IF(AND(ISNUMBER(OFFSET('Sanitation Data'!$H$12,0,10*ROW('Sanitation Data'!H180))),'Data Summary'!DI186="Yes"),OFFSET('Sanitation Data'!$H$12,0,10*ROW('Sanitation Data'!H180)),NA())</f>
        <v>#N/A</v>
      </c>
      <c r="AU186" s="98" t="e">
        <f ca="true">+IF(AND(ISNUMBER(OFFSET('Sanitation Data'!$I$4,0,10*ROW('Sanitation Data'!I180))),'Data Summary'!DJ186="Yes"),100-OFFSET('Sanitation Data'!$I$4,0,10*ROW('Sanitation Data'!I180)),NA())</f>
        <v>#N/A</v>
      </c>
      <c r="AV186" s="98" t="e">
        <f ca="true">+IF(AND(ISNUMBER(OFFSET('Sanitation Data'!$I$6,0,10*ROW('Sanitation Data'!I180))),'Data Summary'!DK186="Yes"),OFFSET('Sanitation Data'!$I$6,0,10*ROW('Sanitation Data'!I180)),NA())</f>
        <v>#N/A</v>
      </c>
      <c r="AW186" s="98" t="e">
        <f ca="true">+IF(AND(ISNUMBER(OFFSET('Sanitation Data'!$I$10,0,10*ROW('Sanitation Data'!I180))),'Data Summary'!DL186="Yes"),OFFSET('Sanitation Data'!$I$10,0,10*ROW('Sanitation Data'!I180)),NA())</f>
        <v>#N/A</v>
      </c>
      <c r="AX186" s="98" t="e">
        <f ca="true">+IF(AND(ISNUMBER(OFFSET('Sanitation Data'!$I$11,0,10*ROW('Sanitation Data'!I180))),'Data Summary'!DM186="Yes"),OFFSET('Sanitation Data'!$I$11,0,10*ROW('Sanitation Data'!I180)),NA())</f>
        <v>#N/A</v>
      </c>
      <c r="AY186" s="98" t="e">
        <f ca="true">+IF(AND(ISNUMBER(OFFSET('Sanitation Data'!$I$12,0,10*ROW('Sanitation Data'!I180))),'Data Summary'!DN186="Yes"),OFFSET('Sanitation Data'!$I$12,0,10*ROW('Sanitation Data'!I180)),NA())</f>
        <v>#N/A</v>
      </c>
      <c r="AZ186" s="99" t="e">
        <f ca="true">+IF(AND(ISNUMBER(OFFSET('Hygiene Data'!$D$5,0,10*ROW('Hygiene Data'!D180))),'Data Summary'!DO186="Yes"),OFFSET('Hygiene Data'!$D$5,0,10*ROW('Hygiene Data'!D180)),NA())</f>
        <v>#N/A</v>
      </c>
      <c r="BA186" s="99" t="e">
        <f ca="true">+IF(AND(ISNUMBER(OFFSET('Hygiene Data'!$D$7,0,10*ROW('Hygiene Data'!D180))),'Data Summary'!DP186="Yes"),OFFSET('Hygiene Data'!$D$7,0,10*ROW('Hygiene Data'!D180)),NA())</f>
        <v>#N/A</v>
      </c>
      <c r="BB186" s="99" t="e">
        <f ca="true">+IF(AND(ISNUMBER(OFFSET('Hygiene Data'!$D$9,0,10*ROW('Hygiene Data'!D180))),'Data Summary'!DQ186="Yes"),OFFSET('Hygiene Data'!$D$9,0,10*ROW('Hygiene Data'!D180)),NA())</f>
        <v>#N/A</v>
      </c>
      <c r="BC186" s="99" t="e">
        <f ca="true">+IF(AND(ISNUMBER(OFFSET('Hygiene Data'!$E$5,0,10*ROW('Hygiene Data'!E180))),'Data Summary'!DR186="Yes"),OFFSET('Hygiene Data'!$E$5,0,10*ROW('Hygiene Data'!E180)),NA())</f>
        <v>#N/A</v>
      </c>
      <c r="BD186" s="99" t="e">
        <f ca="true">+IF(AND(ISNUMBER(OFFSET('Hygiene Data'!$E$7,0,10*ROW('Hygiene Data'!E180))),'Data Summary'!DS186="Yes"),OFFSET('Hygiene Data'!$E$7,0,10*ROW('Hygiene Data'!E180)),NA())</f>
        <v>#N/A</v>
      </c>
      <c r="BE186" s="99" t="e">
        <f ca="true">+IF(AND(ISNUMBER(OFFSET('Hygiene Data'!$E$9,0,10*ROW('Hygiene Data'!E180))),'Data Summary'!DT186="Yes"),OFFSET('Hygiene Data'!$E$9,0,10*ROW('Hygiene Data'!E180)),NA())</f>
        <v>#N/A</v>
      </c>
      <c r="BF186" s="99" t="e">
        <f ca="true">+IF(AND(ISNUMBER(OFFSET('Hygiene Data'!$F$5,0,10*ROW('Hygiene Data'!F180))),'Data Summary'!DU186="Yes"),OFFSET('Hygiene Data'!$F$5,0,10*ROW('Hygiene Data'!F180)),NA())</f>
        <v>#N/A</v>
      </c>
      <c r="BG186" s="99" t="e">
        <f ca="true">+IF(AND(ISNUMBER(OFFSET('Hygiene Data'!$F$7,0,10*ROW('Hygiene Data'!F180))),'Data Summary'!DV186="Yes"),OFFSET('Hygiene Data'!$F$7,0,10*ROW('Hygiene Data'!F180)),NA())</f>
        <v>#N/A</v>
      </c>
      <c r="BH186" s="99" t="e">
        <f ca="true">+IF(AND(ISNUMBER(OFFSET('Hygiene Data'!$F$9,0,10*ROW('Hygiene Data'!F180))),'Data Summary'!DW186="Yes"),OFFSET('Hygiene Data'!$F$9,0,10*ROW('Hygiene Data'!F180)),NA())</f>
        <v>#N/A</v>
      </c>
      <c r="BI186" s="99" t="e">
        <f ca="true">+IF(AND(ISNUMBER(OFFSET('Hygiene Data'!$G$5,0,10*ROW('Hygiene Data'!G180))),'Data Summary'!DX186="Yes"),OFFSET('Hygiene Data'!$G$5,0,10*ROW('Hygiene Data'!G180)),NA())</f>
        <v>#N/A</v>
      </c>
      <c r="BJ186" s="99" t="e">
        <f ca="true">+IF(AND(ISNUMBER(OFFSET('Hygiene Data'!$G$7,0,10*ROW('Hygiene Data'!G180))),'Data Summary'!DY186="Yes"),OFFSET('Hygiene Data'!$G$7,0,10*ROW('Hygiene Data'!G180)),NA())</f>
        <v>#N/A</v>
      </c>
      <c r="BK186" s="99" t="e">
        <f ca="true">+IF(AND(ISNUMBER(OFFSET('Hygiene Data'!$G$9,0,10*ROW('Hygiene Data'!G180))),'Data Summary'!DZ186="Yes"),OFFSET('Hygiene Data'!$G$9,0,10*ROW('Hygiene Data'!G180)),NA())</f>
        <v>#N/A</v>
      </c>
      <c r="BL186" s="99" t="e">
        <f ca="true">+IF(AND(ISNUMBER(OFFSET('Hygiene Data'!$H$5,0,10*ROW('Hygiene Data'!H180))),'Data Summary'!EA186="Yes"),OFFSET('Hygiene Data'!$H$5,0,10*ROW('Hygiene Data'!H180)),NA())</f>
        <v>#N/A</v>
      </c>
      <c r="BM186" s="99" t="e">
        <f ca="true">+IF(AND(ISNUMBER(OFFSET('Hygiene Data'!$H$7,0,10*ROW('Hygiene Data'!H180))),'Data Summary'!EB186="Yes"),OFFSET('Hygiene Data'!$H$7,0,10*ROW('Hygiene Data'!H180)),NA())</f>
        <v>#N/A</v>
      </c>
      <c r="BN186" s="99" t="e">
        <f ca="true">+IF(AND(ISNUMBER(OFFSET('Hygiene Data'!$H$9,0,10*ROW('Hygiene Data'!H180))),'Data Summary'!EC186="Yes"),OFFSET('Hygiene Data'!$H$9,0,10*ROW('Hygiene Data'!H180)),NA())</f>
        <v>#N/A</v>
      </c>
      <c r="BO186" s="99" t="e">
        <f ca="true">+IF(AND(ISNUMBER(OFFSET('Hygiene Data'!$I$5,0,10*ROW('Hygiene Data'!I180))),'Data Summary'!ED186="Yes"),OFFSET('Hygiene Data'!$I$5,0,10*ROW('Hygiene Data'!I180)),NA())</f>
        <v>#N/A</v>
      </c>
      <c r="BP186" s="99" t="e">
        <f ca="true">+IF(AND(ISNUMBER(OFFSET('Hygiene Data'!$I$7,0,10*ROW('Hygiene Data'!I180))),'Data Summary'!EE186="Yes"),OFFSET('Hygiene Data'!$I$7,0,10*ROW('Hygiene Data'!I180)),NA())</f>
        <v>#N/A</v>
      </c>
      <c r="BQ186" s="99" t="e">
        <f ca="true">+IF(AND(ISNUMBER(OFFSET('Hygiene Data'!$I$9,0,10*ROW('Hygiene Data'!I180))),'Data Summary'!EF186="Yes"),OFFSET('Hygiene Data'!$I$9,0,10*ROW('Hygiene Data'!I180)),NA())</f>
        <v>#N/A</v>
      </c>
    </row>
    <row xmlns:x14ac="http://schemas.microsoft.com/office/spreadsheetml/2009/9/ac" r="187" x14ac:dyDescent="0.2">
      <c r="A187" s="363" t="e">
        <f ca="true">+RIGHT('Data Summary'!A187,LEN('Data Summary'!A187)-9)</f>
        <v>#VALUE!</v>
      </c>
      <c r="B187" s="38" t="str">
        <f ca="true">+IF(ISTEXT('Data Summary'!B187),'Data Summary'!B187,"")</f>
        <v/>
      </c>
      <c r="C187" s="361" t="e">
        <f ca="true">+VALUE('Data Summary'!C187)</f>
        <v>#VALUE!</v>
      </c>
      <c r="D187" s="97" t="e">
        <f ca="true">+IF(AND(ISNUMBER(OFFSET('Water Data'!$D$4,0,10*ROW('Water Data'!D181))),'Data Summary'!BS187="Yes"),100-OFFSET('Water Data'!$D$4,0,10*ROW('Water Data'!D181)),NA())</f>
        <v>#N/A</v>
      </c>
      <c r="E187" s="97" t="e">
        <f ca="true">+IF(AND(ISNUMBER(OFFSET('Water Data'!$D$6,0,10*ROW('Water Data'!D181))),'Data Summary'!BT187="Yes"),OFFSET('Water Data'!$D$6,0,10*ROW('Water Data'!D181)),NA())</f>
        <v>#N/A</v>
      </c>
      <c r="F187" s="97" t="e">
        <f ca="true">+IF(AND(ISNUMBER(OFFSET('Water Data'!$D$9,0,10*ROW('Water Data'!D181))),'Data Summary'!BU187="Yes"),OFFSET('Water Data'!$D$9,0,10*ROW('Water Data'!D181)),NA())</f>
        <v>#N/A</v>
      </c>
      <c r="G187" s="97" t="e">
        <f ca="true">+IF(AND(ISNUMBER(OFFSET('Water Data'!$E$4,0,10*ROW('Water Data'!E181))),'Data Summary'!BV187="Yes"),100-OFFSET('Water Data'!$E$4,0,10*ROW('Water Data'!E181)),NA())</f>
        <v>#N/A</v>
      </c>
      <c r="H187" s="97" t="e">
        <f ca="true">+IF(AND(ISNUMBER(OFFSET('Water Data'!$E$6,0,10*ROW('Water Data'!E181))),'Data Summary'!BW187="Yes"),OFFSET('Water Data'!$E$6,0,10*ROW('Water Data'!E181)),NA())</f>
        <v>#N/A</v>
      </c>
      <c r="I187" s="97" t="e">
        <f ca="true">+IF(AND(ISNUMBER(OFFSET('Water Data'!$E$9,0,10*ROW('Water Data'!E181))),'Data Summary'!BX187="Yes"),OFFSET('Water Data'!$E$9,0,10*ROW('Water Data'!E181)),NA())</f>
        <v>#N/A</v>
      </c>
      <c r="J187" s="97" t="e">
        <f ca="true">+IF(AND(ISNUMBER(OFFSET('Water Data'!$F$4,0,10*ROW('Water Data'!F181))),'Data Summary'!BY187="Yes"),100-OFFSET('Water Data'!$F$4,0,10*ROW('Water Data'!F181)),NA())</f>
        <v>#N/A</v>
      </c>
      <c r="K187" s="97" t="e">
        <f ca="true">+IF(AND(ISNUMBER(OFFSET('Water Data'!$F$6,0,10*ROW('Water Data'!F181))),'Data Summary'!BZ187="Yes"),OFFSET('Water Data'!$F$6,0,10*ROW('Water Data'!F181)),NA())</f>
        <v>#N/A</v>
      </c>
      <c r="L187" s="97" t="e">
        <f ca="true">+IF(AND(ISNUMBER(OFFSET('Water Data'!$F$9,0,10*ROW('Water Data'!F181))),'Data Summary'!CA187="Yes"),OFFSET('Water Data'!$F$9,0,10*ROW('Water Data'!F181)),NA())</f>
        <v>#N/A</v>
      </c>
      <c r="M187" s="97" t="e">
        <f ca="true">+IF(AND(ISNUMBER(OFFSET('Water Data'!$G$4,0,10*ROW('Water Data'!G181))),'Data Summary'!CB187="Yes"),100-OFFSET('Water Data'!$G$4,0,10*ROW('Water Data'!G181)),NA())</f>
        <v>#N/A</v>
      </c>
      <c r="N187" s="97" t="e">
        <f ca="true">+IF(AND(ISNUMBER(OFFSET('Water Data'!$G$6,0,10*ROW('Water Data'!G181))),'Data Summary'!CC187="Yes"),OFFSET('Water Data'!$G$6,0,10*ROW('Water Data'!G181)),NA())</f>
        <v>#N/A</v>
      </c>
      <c r="O187" s="97" t="e">
        <f ca="true">+IF(AND(ISNUMBER(OFFSET('Water Data'!$G$9,0,10*ROW('Water Data'!G181))),'Data Summary'!CD187="Yes"),OFFSET('Water Data'!$G$9,0,10*ROW('Water Data'!G181)),NA())</f>
        <v>#N/A</v>
      </c>
      <c r="P187" s="97" t="e">
        <f ca="true">+IF(AND(ISNUMBER(OFFSET('Water Data'!$H$4,0,10*ROW('Water Data'!H181))),'Data Summary'!CE187="Yes"),100-OFFSET('Water Data'!$H$4,0,10*ROW('Water Data'!H181)),NA())</f>
        <v>#N/A</v>
      </c>
      <c r="Q187" s="97" t="e">
        <f ca="true">+IF(AND(ISNUMBER(OFFSET('Water Data'!$H$6,0,10*ROW('Water Data'!H181))),'Data Summary'!CF187="Yes"),OFFSET('Water Data'!$H$6,0,10*ROW('Water Data'!H181)),NA())</f>
        <v>#N/A</v>
      </c>
      <c r="R187" s="97" t="e">
        <f ca="true">+IF(AND(ISNUMBER(OFFSET('Water Data'!$H$9,0,10*ROW('Water Data'!H181))),'Data Summary'!CG187="Yes"),OFFSET('Water Data'!$H$9,0,10*ROW('Water Data'!H181)),NA())</f>
        <v>#N/A</v>
      </c>
      <c r="S187" s="97" t="e">
        <f ca="true">+IF(AND(ISNUMBER(OFFSET('Water Data'!$I$4,0,10*ROW('Water Data'!I181))),'Data Summary'!CH187="Yes"),100-OFFSET('Water Data'!$I$4,0,10*ROW('Water Data'!I181)),NA())</f>
        <v>#N/A</v>
      </c>
      <c r="T187" s="97" t="e">
        <f ca="true">+IF(AND(ISNUMBER(OFFSET('Water Data'!$I$6,0,10*ROW('Water Data'!I181))),'Data Summary'!CI187="Yes"),OFFSET('Water Data'!$I$6,0,10*ROW('Water Data'!I181)),NA())</f>
        <v>#N/A</v>
      </c>
      <c r="U187" s="97" t="e">
        <f ca="true">+IF(AND(ISNUMBER(OFFSET('Water Data'!$I$9,0,10*ROW('Water Data'!I181))),'Data Summary'!CJ187="Yes"),OFFSET('Water Data'!$I$9,0,10*ROW('Water Data'!I181)),NA())</f>
        <v>#N/A</v>
      </c>
      <c r="V187" s="98" t="e">
        <f ca="true">+IF(AND(ISNUMBER(OFFSET('Sanitation Data'!$D$4,0,10*ROW('Sanitation Data'!D181))),'Data Summary'!CK187="Yes"),100-OFFSET('Sanitation Data'!$D$4,0,10*ROW('Sanitation Data'!D181)),NA())</f>
        <v>#N/A</v>
      </c>
      <c r="W187" s="98" t="e">
        <f ca="true">+IF(AND(ISNUMBER(OFFSET('Sanitation Data'!$D$6,0,10*ROW('Sanitation Data'!D181))),'Data Summary'!CL187="Yes"),OFFSET('Sanitation Data'!$D$6,0,10*ROW('Sanitation Data'!D181)),NA())</f>
        <v>#N/A</v>
      </c>
      <c r="X187" s="98" t="e">
        <f ca="true">+IF(AND(ISNUMBER(OFFSET('Sanitation Data'!$D$10,0,10*ROW('Sanitation Data'!D181))),'Data Summary'!CM187="Yes"),OFFSET('Sanitation Data'!$D$10,0,10*ROW('Sanitation Data'!D181)),NA())</f>
        <v>#N/A</v>
      </c>
      <c r="Y187" s="98" t="e">
        <f ca="true">+IF(AND(ISNUMBER(OFFSET('Sanitation Data'!$D$11,0,10*ROW('Sanitation Data'!D181))),'Data Summary'!CN187="Yes"),OFFSET('Sanitation Data'!$D$11,0,10*ROW('Sanitation Data'!D181)),NA())</f>
        <v>#N/A</v>
      </c>
      <c r="Z187" s="98" t="e">
        <f ca="true">+IF(AND(ISNUMBER(OFFSET('Sanitation Data'!$D$12,0,10*ROW('Sanitation Data'!D181))),'Data Summary'!CO187="Yes"),OFFSET('Sanitation Data'!$D$12,0,10*ROW('Sanitation Data'!D181)),NA())</f>
        <v>#N/A</v>
      </c>
      <c r="AA187" s="98" t="e">
        <f ca="true">+IF(AND(ISNUMBER(OFFSET('Sanitation Data'!$E$4,0,10*ROW('Sanitation Data'!E181))),'Data Summary'!CP187="Yes"),100-OFFSET('Sanitation Data'!$E$4,0,10*ROW('Sanitation Data'!E181)),NA())</f>
        <v>#N/A</v>
      </c>
      <c r="AB187" s="98" t="e">
        <f ca="true">+IF(AND(ISNUMBER(OFFSET('Sanitation Data'!$E$6,0,10*ROW('Sanitation Data'!E181))),'Data Summary'!CQ187="Yes"),OFFSET('Sanitation Data'!$E$6,0,10*ROW('Sanitation Data'!E181)),NA())</f>
        <v>#N/A</v>
      </c>
      <c r="AC187" s="98" t="e">
        <f ca="true">+IF(AND(ISNUMBER(OFFSET('Sanitation Data'!$E$10,0,10*ROW('Sanitation Data'!E181))),'Data Summary'!CR187="Yes"),OFFSET('Sanitation Data'!$E$10,0,10*ROW('Sanitation Data'!E181)),NA())</f>
        <v>#N/A</v>
      </c>
      <c r="AD187" s="98" t="e">
        <f ca="true">+IF(AND(ISNUMBER(OFFSET('Sanitation Data'!$E$11,0,10*ROW('Sanitation Data'!E181))),'Data Summary'!CS187="Yes"),OFFSET('Sanitation Data'!$E$11,0,10*ROW('Sanitation Data'!E181)),NA())</f>
        <v>#N/A</v>
      </c>
      <c r="AE187" s="98" t="e">
        <f ca="true">+IF(AND(ISNUMBER(OFFSET('Sanitation Data'!$E$12,0,10*ROW('Sanitation Data'!E181))),'Data Summary'!CT187="Yes"),OFFSET('Sanitation Data'!$E$12,0,10*ROW('Sanitation Data'!E181)),NA())</f>
        <v>#N/A</v>
      </c>
      <c r="AF187" s="98" t="e">
        <f ca="true">+IF(AND(ISNUMBER(OFFSET('Sanitation Data'!$F$4,0,10*ROW('Sanitation Data'!F181))),'Data Summary'!CU187="Yes"),100-OFFSET('Sanitation Data'!$F$4,0,10*ROW('Sanitation Data'!F181)),NA())</f>
        <v>#N/A</v>
      </c>
      <c r="AG187" s="98" t="e">
        <f ca="true">+IF(AND(ISNUMBER(OFFSET('Sanitation Data'!$F$6,0,10*ROW('Sanitation Data'!F181))),'Data Summary'!CV187="Yes"),OFFSET('Sanitation Data'!$F$6,0,10*ROW('Sanitation Data'!F181)),NA())</f>
        <v>#N/A</v>
      </c>
      <c r="AH187" s="98" t="e">
        <f ca="true">+IF(AND(ISNUMBER(OFFSET('Sanitation Data'!$F$10,0,10*ROW('Sanitation Data'!F181))),'Data Summary'!CW187="Yes"),OFFSET('Sanitation Data'!$F$10,0,10*ROW('Sanitation Data'!F181)),NA())</f>
        <v>#N/A</v>
      </c>
      <c r="AI187" s="98" t="e">
        <f ca="true">+IF(AND(ISNUMBER(OFFSET('Sanitation Data'!$F$11,0,10*ROW('Sanitation Data'!F181))),'Data Summary'!CX187="Yes"),OFFSET('Sanitation Data'!$F$11,0,10*ROW('Sanitation Data'!F181)),NA())</f>
        <v>#N/A</v>
      </c>
      <c r="AJ187" s="98" t="e">
        <f ca="true">+IF(AND(ISNUMBER(OFFSET('Sanitation Data'!$F$12,0,10*ROW('Sanitation Data'!F181))),'Data Summary'!CY187="Yes"),OFFSET('Sanitation Data'!$F$12,0,10*ROW('Sanitation Data'!F181)),NA())</f>
        <v>#N/A</v>
      </c>
      <c r="AK187" s="98" t="e">
        <f ca="true">+IF(AND(ISNUMBER(OFFSET('Sanitation Data'!$G$4,0,10*ROW('Sanitation Data'!G181))),'Data Summary'!CZ187="Yes"),100-OFFSET('Sanitation Data'!$G$4,0,10*ROW('Sanitation Data'!G181)),NA())</f>
        <v>#N/A</v>
      </c>
      <c r="AL187" s="98" t="e">
        <f ca="true">+IF(AND(ISNUMBER(OFFSET('Sanitation Data'!$G$6,0,10*ROW('Sanitation Data'!G181))),'Data Summary'!DA187="Yes"),OFFSET('Sanitation Data'!$G$6,0,10*ROW('Sanitation Data'!G181)),NA())</f>
        <v>#N/A</v>
      </c>
      <c r="AM187" s="98" t="e">
        <f ca="true">+IF(AND(ISNUMBER(OFFSET('Sanitation Data'!$G$10,0,10*ROW('Sanitation Data'!G181))),'Data Summary'!DB187="Yes"),OFFSET('Sanitation Data'!$G$10,0,10*ROW('Sanitation Data'!G181)),NA())</f>
        <v>#N/A</v>
      </c>
      <c r="AN187" s="98" t="e">
        <f ca="true">+IF(AND(ISNUMBER(OFFSET('Sanitation Data'!$G$11,0,10*ROW('Sanitation Data'!G181))),'Data Summary'!DC187="Yes"),OFFSET('Sanitation Data'!$G$11,0,10*ROW('Sanitation Data'!G181)),NA())</f>
        <v>#N/A</v>
      </c>
      <c r="AO187" s="98" t="e">
        <f ca="true">+IF(AND(ISNUMBER(OFFSET('Sanitation Data'!$G$12,0,10*ROW('Sanitation Data'!G181))),'Data Summary'!DD187="Yes"),OFFSET('Sanitation Data'!$G$12,0,10*ROW('Sanitation Data'!G181)),NA())</f>
        <v>#N/A</v>
      </c>
      <c r="AP187" s="98" t="e">
        <f ca="true">+IF(AND(ISNUMBER(OFFSET('Sanitation Data'!$H$4,0,10*ROW('Sanitation Data'!H181))),'Data Summary'!DE187="Yes"),100-OFFSET('Sanitation Data'!$H$4,0,10*ROW('Sanitation Data'!H181)),NA())</f>
        <v>#N/A</v>
      </c>
      <c r="AQ187" s="98" t="e">
        <f ca="true">+IF(AND(ISNUMBER(OFFSET('Sanitation Data'!$H$6,0,10*ROW('Sanitation Data'!H181))),'Data Summary'!DF187="Yes"),OFFSET('Sanitation Data'!$H$6,0,10*ROW('Sanitation Data'!H181)),NA())</f>
        <v>#N/A</v>
      </c>
      <c r="AR187" s="98" t="e">
        <f ca="true">+IF(AND(ISNUMBER(OFFSET('Sanitation Data'!$H$10,0,10*ROW('Sanitation Data'!H181))),'Data Summary'!DG187="Yes"),OFFSET('Sanitation Data'!$H$10,0,10*ROW('Sanitation Data'!H181)),NA())</f>
        <v>#N/A</v>
      </c>
      <c r="AS187" s="98" t="e">
        <f ca="true">+IF(AND(ISNUMBER(OFFSET('Sanitation Data'!$H$11,0,10*ROW('Sanitation Data'!H181))),'Data Summary'!DH187="Yes"),OFFSET('Sanitation Data'!$H$11,0,10*ROW('Sanitation Data'!H181)),NA())</f>
        <v>#N/A</v>
      </c>
      <c r="AT187" s="98" t="e">
        <f ca="true">+IF(AND(ISNUMBER(OFFSET('Sanitation Data'!$H$12,0,10*ROW('Sanitation Data'!H181))),'Data Summary'!DI187="Yes"),OFFSET('Sanitation Data'!$H$12,0,10*ROW('Sanitation Data'!H181)),NA())</f>
        <v>#N/A</v>
      </c>
      <c r="AU187" s="98" t="e">
        <f ca="true">+IF(AND(ISNUMBER(OFFSET('Sanitation Data'!$I$4,0,10*ROW('Sanitation Data'!I181))),'Data Summary'!DJ187="Yes"),100-OFFSET('Sanitation Data'!$I$4,0,10*ROW('Sanitation Data'!I181)),NA())</f>
        <v>#N/A</v>
      </c>
      <c r="AV187" s="98" t="e">
        <f ca="true">+IF(AND(ISNUMBER(OFFSET('Sanitation Data'!$I$6,0,10*ROW('Sanitation Data'!I181))),'Data Summary'!DK187="Yes"),OFFSET('Sanitation Data'!$I$6,0,10*ROW('Sanitation Data'!I181)),NA())</f>
        <v>#N/A</v>
      </c>
      <c r="AW187" s="98" t="e">
        <f ca="true">+IF(AND(ISNUMBER(OFFSET('Sanitation Data'!$I$10,0,10*ROW('Sanitation Data'!I181))),'Data Summary'!DL187="Yes"),OFFSET('Sanitation Data'!$I$10,0,10*ROW('Sanitation Data'!I181)),NA())</f>
        <v>#N/A</v>
      </c>
      <c r="AX187" s="98" t="e">
        <f ca="true">+IF(AND(ISNUMBER(OFFSET('Sanitation Data'!$I$11,0,10*ROW('Sanitation Data'!I181))),'Data Summary'!DM187="Yes"),OFFSET('Sanitation Data'!$I$11,0,10*ROW('Sanitation Data'!I181)),NA())</f>
        <v>#N/A</v>
      </c>
      <c r="AY187" s="98" t="e">
        <f ca="true">+IF(AND(ISNUMBER(OFFSET('Sanitation Data'!$I$12,0,10*ROW('Sanitation Data'!I181))),'Data Summary'!DN187="Yes"),OFFSET('Sanitation Data'!$I$12,0,10*ROW('Sanitation Data'!I181)),NA())</f>
        <v>#N/A</v>
      </c>
      <c r="AZ187" s="99" t="e">
        <f ca="true">+IF(AND(ISNUMBER(OFFSET('Hygiene Data'!$D$5,0,10*ROW('Hygiene Data'!D181))),'Data Summary'!DO187="Yes"),OFFSET('Hygiene Data'!$D$5,0,10*ROW('Hygiene Data'!D181)),NA())</f>
        <v>#N/A</v>
      </c>
      <c r="BA187" s="99" t="e">
        <f ca="true">+IF(AND(ISNUMBER(OFFSET('Hygiene Data'!$D$7,0,10*ROW('Hygiene Data'!D181))),'Data Summary'!DP187="Yes"),OFFSET('Hygiene Data'!$D$7,0,10*ROW('Hygiene Data'!D181)),NA())</f>
        <v>#N/A</v>
      </c>
      <c r="BB187" s="99" t="e">
        <f ca="true">+IF(AND(ISNUMBER(OFFSET('Hygiene Data'!$D$9,0,10*ROW('Hygiene Data'!D181))),'Data Summary'!DQ187="Yes"),OFFSET('Hygiene Data'!$D$9,0,10*ROW('Hygiene Data'!D181)),NA())</f>
        <v>#N/A</v>
      </c>
      <c r="BC187" s="99" t="e">
        <f ca="true">+IF(AND(ISNUMBER(OFFSET('Hygiene Data'!$E$5,0,10*ROW('Hygiene Data'!E181))),'Data Summary'!DR187="Yes"),OFFSET('Hygiene Data'!$E$5,0,10*ROW('Hygiene Data'!E181)),NA())</f>
        <v>#N/A</v>
      </c>
      <c r="BD187" s="99" t="e">
        <f ca="true">+IF(AND(ISNUMBER(OFFSET('Hygiene Data'!$E$7,0,10*ROW('Hygiene Data'!E181))),'Data Summary'!DS187="Yes"),OFFSET('Hygiene Data'!$E$7,0,10*ROW('Hygiene Data'!E181)),NA())</f>
        <v>#N/A</v>
      </c>
      <c r="BE187" s="99" t="e">
        <f ca="true">+IF(AND(ISNUMBER(OFFSET('Hygiene Data'!$E$9,0,10*ROW('Hygiene Data'!E181))),'Data Summary'!DT187="Yes"),OFFSET('Hygiene Data'!$E$9,0,10*ROW('Hygiene Data'!E181)),NA())</f>
        <v>#N/A</v>
      </c>
      <c r="BF187" s="99" t="e">
        <f ca="true">+IF(AND(ISNUMBER(OFFSET('Hygiene Data'!$F$5,0,10*ROW('Hygiene Data'!F181))),'Data Summary'!DU187="Yes"),OFFSET('Hygiene Data'!$F$5,0,10*ROW('Hygiene Data'!F181)),NA())</f>
        <v>#N/A</v>
      </c>
      <c r="BG187" s="99" t="e">
        <f ca="true">+IF(AND(ISNUMBER(OFFSET('Hygiene Data'!$F$7,0,10*ROW('Hygiene Data'!F181))),'Data Summary'!DV187="Yes"),OFFSET('Hygiene Data'!$F$7,0,10*ROW('Hygiene Data'!F181)),NA())</f>
        <v>#N/A</v>
      </c>
      <c r="BH187" s="99" t="e">
        <f ca="true">+IF(AND(ISNUMBER(OFFSET('Hygiene Data'!$F$9,0,10*ROW('Hygiene Data'!F181))),'Data Summary'!DW187="Yes"),OFFSET('Hygiene Data'!$F$9,0,10*ROW('Hygiene Data'!F181)),NA())</f>
        <v>#N/A</v>
      </c>
      <c r="BI187" s="99" t="e">
        <f ca="true">+IF(AND(ISNUMBER(OFFSET('Hygiene Data'!$G$5,0,10*ROW('Hygiene Data'!G181))),'Data Summary'!DX187="Yes"),OFFSET('Hygiene Data'!$G$5,0,10*ROW('Hygiene Data'!G181)),NA())</f>
        <v>#N/A</v>
      </c>
      <c r="BJ187" s="99" t="e">
        <f ca="true">+IF(AND(ISNUMBER(OFFSET('Hygiene Data'!$G$7,0,10*ROW('Hygiene Data'!G181))),'Data Summary'!DY187="Yes"),OFFSET('Hygiene Data'!$G$7,0,10*ROW('Hygiene Data'!G181)),NA())</f>
        <v>#N/A</v>
      </c>
      <c r="BK187" s="99" t="e">
        <f ca="true">+IF(AND(ISNUMBER(OFFSET('Hygiene Data'!$G$9,0,10*ROW('Hygiene Data'!G181))),'Data Summary'!DZ187="Yes"),OFFSET('Hygiene Data'!$G$9,0,10*ROW('Hygiene Data'!G181)),NA())</f>
        <v>#N/A</v>
      </c>
      <c r="BL187" s="99" t="e">
        <f ca="true">+IF(AND(ISNUMBER(OFFSET('Hygiene Data'!$H$5,0,10*ROW('Hygiene Data'!H181))),'Data Summary'!EA187="Yes"),OFFSET('Hygiene Data'!$H$5,0,10*ROW('Hygiene Data'!H181)),NA())</f>
        <v>#N/A</v>
      </c>
      <c r="BM187" s="99" t="e">
        <f ca="true">+IF(AND(ISNUMBER(OFFSET('Hygiene Data'!$H$7,0,10*ROW('Hygiene Data'!H181))),'Data Summary'!EB187="Yes"),OFFSET('Hygiene Data'!$H$7,0,10*ROW('Hygiene Data'!H181)),NA())</f>
        <v>#N/A</v>
      </c>
      <c r="BN187" s="99" t="e">
        <f ca="true">+IF(AND(ISNUMBER(OFFSET('Hygiene Data'!$H$9,0,10*ROW('Hygiene Data'!H181))),'Data Summary'!EC187="Yes"),OFFSET('Hygiene Data'!$H$9,0,10*ROW('Hygiene Data'!H181)),NA())</f>
        <v>#N/A</v>
      </c>
      <c r="BO187" s="99" t="e">
        <f ca="true">+IF(AND(ISNUMBER(OFFSET('Hygiene Data'!$I$5,0,10*ROW('Hygiene Data'!I181))),'Data Summary'!ED187="Yes"),OFFSET('Hygiene Data'!$I$5,0,10*ROW('Hygiene Data'!I181)),NA())</f>
        <v>#N/A</v>
      </c>
      <c r="BP187" s="99" t="e">
        <f ca="true">+IF(AND(ISNUMBER(OFFSET('Hygiene Data'!$I$7,0,10*ROW('Hygiene Data'!I181))),'Data Summary'!EE187="Yes"),OFFSET('Hygiene Data'!$I$7,0,10*ROW('Hygiene Data'!I181)),NA())</f>
        <v>#N/A</v>
      </c>
      <c r="BQ187" s="99" t="e">
        <f ca="true">+IF(AND(ISNUMBER(OFFSET('Hygiene Data'!$I$9,0,10*ROW('Hygiene Data'!I181))),'Data Summary'!EF187="Yes"),OFFSET('Hygiene Data'!$I$9,0,10*ROW('Hygiene Data'!I181)),NA())</f>
        <v>#N/A</v>
      </c>
    </row>
    <row xmlns:x14ac="http://schemas.microsoft.com/office/spreadsheetml/2009/9/ac" r="188" x14ac:dyDescent="0.2">
      <c r="A188" s="363" t="e">
        <f ca="true">+RIGHT('Data Summary'!A188,LEN('Data Summary'!A188)-9)</f>
        <v>#VALUE!</v>
      </c>
      <c r="B188" s="38" t="str">
        <f ca="true">+IF(ISTEXT('Data Summary'!B188),'Data Summary'!B188,"")</f>
        <v/>
      </c>
      <c r="C188" s="361" t="e">
        <f ca="true">+VALUE('Data Summary'!C188)</f>
        <v>#VALUE!</v>
      </c>
      <c r="D188" s="97" t="e">
        <f ca="true">+IF(AND(ISNUMBER(OFFSET('Water Data'!$D$4,0,10*ROW('Water Data'!D182))),'Data Summary'!BS188="Yes"),100-OFFSET('Water Data'!$D$4,0,10*ROW('Water Data'!D182)),NA())</f>
        <v>#N/A</v>
      </c>
      <c r="E188" s="97" t="e">
        <f ca="true">+IF(AND(ISNUMBER(OFFSET('Water Data'!$D$6,0,10*ROW('Water Data'!D182))),'Data Summary'!BT188="Yes"),OFFSET('Water Data'!$D$6,0,10*ROW('Water Data'!D182)),NA())</f>
        <v>#N/A</v>
      </c>
      <c r="F188" s="97" t="e">
        <f ca="true">+IF(AND(ISNUMBER(OFFSET('Water Data'!$D$9,0,10*ROW('Water Data'!D182))),'Data Summary'!BU188="Yes"),OFFSET('Water Data'!$D$9,0,10*ROW('Water Data'!D182)),NA())</f>
        <v>#N/A</v>
      </c>
      <c r="G188" s="97" t="e">
        <f ca="true">+IF(AND(ISNUMBER(OFFSET('Water Data'!$E$4,0,10*ROW('Water Data'!E182))),'Data Summary'!BV188="Yes"),100-OFFSET('Water Data'!$E$4,0,10*ROW('Water Data'!E182)),NA())</f>
        <v>#N/A</v>
      </c>
      <c r="H188" s="97" t="e">
        <f ca="true">+IF(AND(ISNUMBER(OFFSET('Water Data'!$E$6,0,10*ROW('Water Data'!E182))),'Data Summary'!BW188="Yes"),OFFSET('Water Data'!$E$6,0,10*ROW('Water Data'!E182)),NA())</f>
        <v>#N/A</v>
      </c>
      <c r="I188" s="97" t="e">
        <f ca="true">+IF(AND(ISNUMBER(OFFSET('Water Data'!$E$9,0,10*ROW('Water Data'!E182))),'Data Summary'!BX188="Yes"),OFFSET('Water Data'!$E$9,0,10*ROW('Water Data'!E182)),NA())</f>
        <v>#N/A</v>
      </c>
      <c r="J188" s="97" t="e">
        <f ca="true">+IF(AND(ISNUMBER(OFFSET('Water Data'!$F$4,0,10*ROW('Water Data'!F182))),'Data Summary'!BY188="Yes"),100-OFFSET('Water Data'!$F$4,0,10*ROW('Water Data'!F182)),NA())</f>
        <v>#N/A</v>
      </c>
      <c r="K188" s="97" t="e">
        <f ca="true">+IF(AND(ISNUMBER(OFFSET('Water Data'!$F$6,0,10*ROW('Water Data'!F182))),'Data Summary'!BZ188="Yes"),OFFSET('Water Data'!$F$6,0,10*ROW('Water Data'!F182)),NA())</f>
        <v>#N/A</v>
      </c>
      <c r="L188" s="97" t="e">
        <f ca="true">+IF(AND(ISNUMBER(OFFSET('Water Data'!$F$9,0,10*ROW('Water Data'!F182))),'Data Summary'!CA188="Yes"),OFFSET('Water Data'!$F$9,0,10*ROW('Water Data'!F182)),NA())</f>
        <v>#N/A</v>
      </c>
      <c r="M188" s="97" t="e">
        <f ca="true">+IF(AND(ISNUMBER(OFFSET('Water Data'!$G$4,0,10*ROW('Water Data'!G182))),'Data Summary'!CB188="Yes"),100-OFFSET('Water Data'!$G$4,0,10*ROW('Water Data'!G182)),NA())</f>
        <v>#N/A</v>
      </c>
      <c r="N188" s="97" t="e">
        <f ca="true">+IF(AND(ISNUMBER(OFFSET('Water Data'!$G$6,0,10*ROW('Water Data'!G182))),'Data Summary'!CC188="Yes"),OFFSET('Water Data'!$G$6,0,10*ROW('Water Data'!G182)),NA())</f>
        <v>#N/A</v>
      </c>
      <c r="O188" s="97" t="e">
        <f ca="true">+IF(AND(ISNUMBER(OFFSET('Water Data'!$G$9,0,10*ROW('Water Data'!G182))),'Data Summary'!CD188="Yes"),OFFSET('Water Data'!$G$9,0,10*ROW('Water Data'!G182)),NA())</f>
        <v>#N/A</v>
      </c>
      <c r="P188" s="97" t="e">
        <f ca="true">+IF(AND(ISNUMBER(OFFSET('Water Data'!$H$4,0,10*ROW('Water Data'!H182))),'Data Summary'!CE188="Yes"),100-OFFSET('Water Data'!$H$4,0,10*ROW('Water Data'!H182)),NA())</f>
        <v>#N/A</v>
      </c>
      <c r="Q188" s="97" t="e">
        <f ca="true">+IF(AND(ISNUMBER(OFFSET('Water Data'!$H$6,0,10*ROW('Water Data'!H182))),'Data Summary'!CF188="Yes"),OFFSET('Water Data'!$H$6,0,10*ROW('Water Data'!H182)),NA())</f>
        <v>#N/A</v>
      </c>
      <c r="R188" s="97" t="e">
        <f ca="true">+IF(AND(ISNUMBER(OFFSET('Water Data'!$H$9,0,10*ROW('Water Data'!H182))),'Data Summary'!CG188="Yes"),OFFSET('Water Data'!$H$9,0,10*ROW('Water Data'!H182)),NA())</f>
        <v>#N/A</v>
      </c>
      <c r="S188" s="97" t="e">
        <f ca="true">+IF(AND(ISNUMBER(OFFSET('Water Data'!$I$4,0,10*ROW('Water Data'!I182))),'Data Summary'!CH188="Yes"),100-OFFSET('Water Data'!$I$4,0,10*ROW('Water Data'!I182)),NA())</f>
        <v>#N/A</v>
      </c>
      <c r="T188" s="97" t="e">
        <f ca="true">+IF(AND(ISNUMBER(OFFSET('Water Data'!$I$6,0,10*ROW('Water Data'!I182))),'Data Summary'!CI188="Yes"),OFFSET('Water Data'!$I$6,0,10*ROW('Water Data'!I182)),NA())</f>
        <v>#N/A</v>
      </c>
      <c r="U188" s="97" t="e">
        <f ca="true">+IF(AND(ISNUMBER(OFFSET('Water Data'!$I$9,0,10*ROW('Water Data'!I182))),'Data Summary'!CJ188="Yes"),OFFSET('Water Data'!$I$9,0,10*ROW('Water Data'!I182)),NA())</f>
        <v>#N/A</v>
      </c>
      <c r="V188" s="98" t="e">
        <f ca="true">+IF(AND(ISNUMBER(OFFSET('Sanitation Data'!$D$4,0,10*ROW('Sanitation Data'!D182))),'Data Summary'!CK188="Yes"),100-OFFSET('Sanitation Data'!$D$4,0,10*ROW('Sanitation Data'!D182)),NA())</f>
        <v>#N/A</v>
      </c>
      <c r="W188" s="98" t="e">
        <f ca="true">+IF(AND(ISNUMBER(OFFSET('Sanitation Data'!$D$6,0,10*ROW('Sanitation Data'!D182))),'Data Summary'!CL188="Yes"),OFFSET('Sanitation Data'!$D$6,0,10*ROW('Sanitation Data'!D182)),NA())</f>
        <v>#N/A</v>
      </c>
      <c r="X188" s="98" t="e">
        <f ca="true">+IF(AND(ISNUMBER(OFFSET('Sanitation Data'!$D$10,0,10*ROW('Sanitation Data'!D182))),'Data Summary'!CM188="Yes"),OFFSET('Sanitation Data'!$D$10,0,10*ROW('Sanitation Data'!D182)),NA())</f>
        <v>#N/A</v>
      </c>
      <c r="Y188" s="98" t="e">
        <f ca="true">+IF(AND(ISNUMBER(OFFSET('Sanitation Data'!$D$11,0,10*ROW('Sanitation Data'!D182))),'Data Summary'!CN188="Yes"),OFFSET('Sanitation Data'!$D$11,0,10*ROW('Sanitation Data'!D182)),NA())</f>
        <v>#N/A</v>
      </c>
      <c r="Z188" s="98" t="e">
        <f ca="true">+IF(AND(ISNUMBER(OFFSET('Sanitation Data'!$D$12,0,10*ROW('Sanitation Data'!D182))),'Data Summary'!CO188="Yes"),OFFSET('Sanitation Data'!$D$12,0,10*ROW('Sanitation Data'!D182)),NA())</f>
        <v>#N/A</v>
      </c>
      <c r="AA188" s="98" t="e">
        <f ca="true">+IF(AND(ISNUMBER(OFFSET('Sanitation Data'!$E$4,0,10*ROW('Sanitation Data'!E182))),'Data Summary'!CP188="Yes"),100-OFFSET('Sanitation Data'!$E$4,0,10*ROW('Sanitation Data'!E182)),NA())</f>
        <v>#N/A</v>
      </c>
      <c r="AB188" s="98" t="e">
        <f ca="true">+IF(AND(ISNUMBER(OFFSET('Sanitation Data'!$E$6,0,10*ROW('Sanitation Data'!E182))),'Data Summary'!CQ188="Yes"),OFFSET('Sanitation Data'!$E$6,0,10*ROW('Sanitation Data'!E182)),NA())</f>
        <v>#N/A</v>
      </c>
      <c r="AC188" s="98" t="e">
        <f ca="true">+IF(AND(ISNUMBER(OFFSET('Sanitation Data'!$E$10,0,10*ROW('Sanitation Data'!E182))),'Data Summary'!CR188="Yes"),OFFSET('Sanitation Data'!$E$10,0,10*ROW('Sanitation Data'!E182)),NA())</f>
        <v>#N/A</v>
      </c>
      <c r="AD188" s="98" t="e">
        <f ca="true">+IF(AND(ISNUMBER(OFFSET('Sanitation Data'!$E$11,0,10*ROW('Sanitation Data'!E182))),'Data Summary'!CS188="Yes"),OFFSET('Sanitation Data'!$E$11,0,10*ROW('Sanitation Data'!E182)),NA())</f>
        <v>#N/A</v>
      </c>
      <c r="AE188" s="98" t="e">
        <f ca="true">+IF(AND(ISNUMBER(OFFSET('Sanitation Data'!$E$12,0,10*ROW('Sanitation Data'!E182))),'Data Summary'!CT188="Yes"),OFFSET('Sanitation Data'!$E$12,0,10*ROW('Sanitation Data'!E182)),NA())</f>
        <v>#N/A</v>
      </c>
      <c r="AF188" s="98" t="e">
        <f ca="true">+IF(AND(ISNUMBER(OFFSET('Sanitation Data'!$F$4,0,10*ROW('Sanitation Data'!F182))),'Data Summary'!CU188="Yes"),100-OFFSET('Sanitation Data'!$F$4,0,10*ROW('Sanitation Data'!F182)),NA())</f>
        <v>#N/A</v>
      </c>
      <c r="AG188" s="98" t="e">
        <f ca="true">+IF(AND(ISNUMBER(OFFSET('Sanitation Data'!$F$6,0,10*ROW('Sanitation Data'!F182))),'Data Summary'!CV188="Yes"),OFFSET('Sanitation Data'!$F$6,0,10*ROW('Sanitation Data'!F182)),NA())</f>
        <v>#N/A</v>
      </c>
      <c r="AH188" s="98" t="e">
        <f ca="true">+IF(AND(ISNUMBER(OFFSET('Sanitation Data'!$F$10,0,10*ROW('Sanitation Data'!F182))),'Data Summary'!CW188="Yes"),OFFSET('Sanitation Data'!$F$10,0,10*ROW('Sanitation Data'!F182)),NA())</f>
        <v>#N/A</v>
      </c>
      <c r="AI188" s="98" t="e">
        <f ca="true">+IF(AND(ISNUMBER(OFFSET('Sanitation Data'!$F$11,0,10*ROW('Sanitation Data'!F182))),'Data Summary'!CX188="Yes"),OFFSET('Sanitation Data'!$F$11,0,10*ROW('Sanitation Data'!F182)),NA())</f>
        <v>#N/A</v>
      </c>
      <c r="AJ188" s="98" t="e">
        <f ca="true">+IF(AND(ISNUMBER(OFFSET('Sanitation Data'!$F$12,0,10*ROW('Sanitation Data'!F182))),'Data Summary'!CY188="Yes"),OFFSET('Sanitation Data'!$F$12,0,10*ROW('Sanitation Data'!F182)),NA())</f>
        <v>#N/A</v>
      </c>
      <c r="AK188" s="98" t="e">
        <f ca="true">+IF(AND(ISNUMBER(OFFSET('Sanitation Data'!$G$4,0,10*ROW('Sanitation Data'!G182))),'Data Summary'!CZ188="Yes"),100-OFFSET('Sanitation Data'!$G$4,0,10*ROW('Sanitation Data'!G182)),NA())</f>
        <v>#N/A</v>
      </c>
      <c r="AL188" s="98" t="e">
        <f ca="true">+IF(AND(ISNUMBER(OFFSET('Sanitation Data'!$G$6,0,10*ROW('Sanitation Data'!G182))),'Data Summary'!DA188="Yes"),OFFSET('Sanitation Data'!$G$6,0,10*ROW('Sanitation Data'!G182)),NA())</f>
        <v>#N/A</v>
      </c>
      <c r="AM188" s="98" t="e">
        <f ca="true">+IF(AND(ISNUMBER(OFFSET('Sanitation Data'!$G$10,0,10*ROW('Sanitation Data'!G182))),'Data Summary'!DB188="Yes"),OFFSET('Sanitation Data'!$G$10,0,10*ROW('Sanitation Data'!G182)),NA())</f>
        <v>#N/A</v>
      </c>
      <c r="AN188" s="98" t="e">
        <f ca="true">+IF(AND(ISNUMBER(OFFSET('Sanitation Data'!$G$11,0,10*ROW('Sanitation Data'!G182))),'Data Summary'!DC188="Yes"),OFFSET('Sanitation Data'!$G$11,0,10*ROW('Sanitation Data'!G182)),NA())</f>
        <v>#N/A</v>
      </c>
      <c r="AO188" s="98" t="e">
        <f ca="true">+IF(AND(ISNUMBER(OFFSET('Sanitation Data'!$G$12,0,10*ROW('Sanitation Data'!G182))),'Data Summary'!DD188="Yes"),OFFSET('Sanitation Data'!$G$12,0,10*ROW('Sanitation Data'!G182)),NA())</f>
        <v>#N/A</v>
      </c>
      <c r="AP188" s="98" t="e">
        <f ca="true">+IF(AND(ISNUMBER(OFFSET('Sanitation Data'!$H$4,0,10*ROW('Sanitation Data'!H182))),'Data Summary'!DE188="Yes"),100-OFFSET('Sanitation Data'!$H$4,0,10*ROW('Sanitation Data'!H182)),NA())</f>
        <v>#N/A</v>
      </c>
      <c r="AQ188" s="98" t="e">
        <f ca="true">+IF(AND(ISNUMBER(OFFSET('Sanitation Data'!$H$6,0,10*ROW('Sanitation Data'!H182))),'Data Summary'!DF188="Yes"),OFFSET('Sanitation Data'!$H$6,0,10*ROW('Sanitation Data'!H182)),NA())</f>
        <v>#N/A</v>
      </c>
      <c r="AR188" s="98" t="e">
        <f ca="true">+IF(AND(ISNUMBER(OFFSET('Sanitation Data'!$H$10,0,10*ROW('Sanitation Data'!H182))),'Data Summary'!DG188="Yes"),OFFSET('Sanitation Data'!$H$10,0,10*ROW('Sanitation Data'!H182)),NA())</f>
        <v>#N/A</v>
      </c>
      <c r="AS188" s="98" t="e">
        <f ca="true">+IF(AND(ISNUMBER(OFFSET('Sanitation Data'!$H$11,0,10*ROW('Sanitation Data'!H182))),'Data Summary'!DH188="Yes"),OFFSET('Sanitation Data'!$H$11,0,10*ROW('Sanitation Data'!H182)),NA())</f>
        <v>#N/A</v>
      </c>
      <c r="AT188" s="98" t="e">
        <f ca="true">+IF(AND(ISNUMBER(OFFSET('Sanitation Data'!$H$12,0,10*ROW('Sanitation Data'!H182))),'Data Summary'!DI188="Yes"),OFFSET('Sanitation Data'!$H$12,0,10*ROW('Sanitation Data'!H182)),NA())</f>
        <v>#N/A</v>
      </c>
      <c r="AU188" s="98" t="e">
        <f ca="true">+IF(AND(ISNUMBER(OFFSET('Sanitation Data'!$I$4,0,10*ROW('Sanitation Data'!I182))),'Data Summary'!DJ188="Yes"),100-OFFSET('Sanitation Data'!$I$4,0,10*ROW('Sanitation Data'!I182)),NA())</f>
        <v>#N/A</v>
      </c>
      <c r="AV188" s="98" t="e">
        <f ca="true">+IF(AND(ISNUMBER(OFFSET('Sanitation Data'!$I$6,0,10*ROW('Sanitation Data'!I182))),'Data Summary'!DK188="Yes"),OFFSET('Sanitation Data'!$I$6,0,10*ROW('Sanitation Data'!I182)),NA())</f>
        <v>#N/A</v>
      </c>
      <c r="AW188" s="98" t="e">
        <f ca="true">+IF(AND(ISNUMBER(OFFSET('Sanitation Data'!$I$10,0,10*ROW('Sanitation Data'!I182))),'Data Summary'!DL188="Yes"),OFFSET('Sanitation Data'!$I$10,0,10*ROW('Sanitation Data'!I182)),NA())</f>
        <v>#N/A</v>
      </c>
      <c r="AX188" s="98" t="e">
        <f ca="true">+IF(AND(ISNUMBER(OFFSET('Sanitation Data'!$I$11,0,10*ROW('Sanitation Data'!I182))),'Data Summary'!DM188="Yes"),OFFSET('Sanitation Data'!$I$11,0,10*ROW('Sanitation Data'!I182)),NA())</f>
        <v>#N/A</v>
      </c>
      <c r="AY188" s="98" t="e">
        <f ca="true">+IF(AND(ISNUMBER(OFFSET('Sanitation Data'!$I$12,0,10*ROW('Sanitation Data'!I182))),'Data Summary'!DN188="Yes"),OFFSET('Sanitation Data'!$I$12,0,10*ROW('Sanitation Data'!I182)),NA())</f>
        <v>#N/A</v>
      </c>
      <c r="AZ188" s="99" t="e">
        <f ca="true">+IF(AND(ISNUMBER(OFFSET('Hygiene Data'!$D$5,0,10*ROW('Hygiene Data'!D182))),'Data Summary'!DO188="Yes"),OFFSET('Hygiene Data'!$D$5,0,10*ROW('Hygiene Data'!D182)),NA())</f>
        <v>#N/A</v>
      </c>
      <c r="BA188" s="99" t="e">
        <f ca="true">+IF(AND(ISNUMBER(OFFSET('Hygiene Data'!$D$7,0,10*ROW('Hygiene Data'!D182))),'Data Summary'!DP188="Yes"),OFFSET('Hygiene Data'!$D$7,0,10*ROW('Hygiene Data'!D182)),NA())</f>
        <v>#N/A</v>
      </c>
      <c r="BB188" s="99" t="e">
        <f ca="true">+IF(AND(ISNUMBER(OFFSET('Hygiene Data'!$D$9,0,10*ROW('Hygiene Data'!D182))),'Data Summary'!DQ188="Yes"),OFFSET('Hygiene Data'!$D$9,0,10*ROW('Hygiene Data'!D182)),NA())</f>
        <v>#N/A</v>
      </c>
      <c r="BC188" s="99" t="e">
        <f ca="true">+IF(AND(ISNUMBER(OFFSET('Hygiene Data'!$E$5,0,10*ROW('Hygiene Data'!E182))),'Data Summary'!DR188="Yes"),OFFSET('Hygiene Data'!$E$5,0,10*ROW('Hygiene Data'!E182)),NA())</f>
        <v>#N/A</v>
      </c>
      <c r="BD188" s="99" t="e">
        <f ca="true">+IF(AND(ISNUMBER(OFFSET('Hygiene Data'!$E$7,0,10*ROW('Hygiene Data'!E182))),'Data Summary'!DS188="Yes"),OFFSET('Hygiene Data'!$E$7,0,10*ROW('Hygiene Data'!E182)),NA())</f>
        <v>#N/A</v>
      </c>
      <c r="BE188" s="99" t="e">
        <f ca="true">+IF(AND(ISNUMBER(OFFSET('Hygiene Data'!$E$9,0,10*ROW('Hygiene Data'!E182))),'Data Summary'!DT188="Yes"),OFFSET('Hygiene Data'!$E$9,0,10*ROW('Hygiene Data'!E182)),NA())</f>
        <v>#N/A</v>
      </c>
      <c r="BF188" s="99" t="e">
        <f ca="true">+IF(AND(ISNUMBER(OFFSET('Hygiene Data'!$F$5,0,10*ROW('Hygiene Data'!F182))),'Data Summary'!DU188="Yes"),OFFSET('Hygiene Data'!$F$5,0,10*ROW('Hygiene Data'!F182)),NA())</f>
        <v>#N/A</v>
      </c>
      <c r="BG188" s="99" t="e">
        <f ca="true">+IF(AND(ISNUMBER(OFFSET('Hygiene Data'!$F$7,0,10*ROW('Hygiene Data'!F182))),'Data Summary'!DV188="Yes"),OFFSET('Hygiene Data'!$F$7,0,10*ROW('Hygiene Data'!F182)),NA())</f>
        <v>#N/A</v>
      </c>
      <c r="BH188" s="99" t="e">
        <f ca="true">+IF(AND(ISNUMBER(OFFSET('Hygiene Data'!$F$9,0,10*ROW('Hygiene Data'!F182))),'Data Summary'!DW188="Yes"),OFFSET('Hygiene Data'!$F$9,0,10*ROW('Hygiene Data'!F182)),NA())</f>
        <v>#N/A</v>
      </c>
      <c r="BI188" s="99" t="e">
        <f ca="true">+IF(AND(ISNUMBER(OFFSET('Hygiene Data'!$G$5,0,10*ROW('Hygiene Data'!G182))),'Data Summary'!DX188="Yes"),OFFSET('Hygiene Data'!$G$5,0,10*ROW('Hygiene Data'!G182)),NA())</f>
        <v>#N/A</v>
      </c>
      <c r="BJ188" s="99" t="e">
        <f ca="true">+IF(AND(ISNUMBER(OFFSET('Hygiene Data'!$G$7,0,10*ROW('Hygiene Data'!G182))),'Data Summary'!DY188="Yes"),OFFSET('Hygiene Data'!$G$7,0,10*ROW('Hygiene Data'!G182)),NA())</f>
        <v>#N/A</v>
      </c>
      <c r="BK188" s="99" t="e">
        <f ca="true">+IF(AND(ISNUMBER(OFFSET('Hygiene Data'!$G$9,0,10*ROW('Hygiene Data'!G182))),'Data Summary'!DZ188="Yes"),OFFSET('Hygiene Data'!$G$9,0,10*ROW('Hygiene Data'!G182)),NA())</f>
        <v>#N/A</v>
      </c>
      <c r="BL188" s="99" t="e">
        <f ca="true">+IF(AND(ISNUMBER(OFFSET('Hygiene Data'!$H$5,0,10*ROW('Hygiene Data'!H182))),'Data Summary'!EA188="Yes"),OFFSET('Hygiene Data'!$H$5,0,10*ROW('Hygiene Data'!H182)),NA())</f>
        <v>#N/A</v>
      </c>
      <c r="BM188" s="99" t="e">
        <f ca="true">+IF(AND(ISNUMBER(OFFSET('Hygiene Data'!$H$7,0,10*ROW('Hygiene Data'!H182))),'Data Summary'!EB188="Yes"),OFFSET('Hygiene Data'!$H$7,0,10*ROW('Hygiene Data'!H182)),NA())</f>
        <v>#N/A</v>
      </c>
      <c r="BN188" s="99" t="e">
        <f ca="true">+IF(AND(ISNUMBER(OFFSET('Hygiene Data'!$H$9,0,10*ROW('Hygiene Data'!H182))),'Data Summary'!EC188="Yes"),OFFSET('Hygiene Data'!$H$9,0,10*ROW('Hygiene Data'!H182)),NA())</f>
        <v>#N/A</v>
      </c>
      <c r="BO188" s="99" t="e">
        <f ca="true">+IF(AND(ISNUMBER(OFFSET('Hygiene Data'!$I$5,0,10*ROW('Hygiene Data'!I182))),'Data Summary'!ED188="Yes"),OFFSET('Hygiene Data'!$I$5,0,10*ROW('Hygiene Data'!I182)),NA())</f>
        <v>#N/A</v>
      </c>
      <c r="BP188" s="99" t="e">
        <f ca="true">+IF(AND(ISNUMBER(OFFSET('Hygiene Data'!$I$7,0,10*ROW('Hygiene Data'!I182))),'Data Summary'!EE188="Yes"),OFFSET('Hygiene Data'!$I$7,0,10*ROW('Hygiene Data'!I182)),NA())</f>
        <v>#N/A</v>
      </c>
      <c r="BQ188" s="99" t="e">
        <f ca="true">+IF(AND(ISNUMBER(OFFSET('Hygiene Data'!$I$9,0,10*ROW('Hygiene Data'!I182))),'Data Summary'!EF188="Yes"),OFFSET('Hygiene Data'!$I$9,0,10*ROW('Hygiene Data'!I182)),NA())</f>
        <v>#N/A</v>
      </c>
    </row>
    <row xmlns:x14ac="http://schemas.microsoft.com/office/spreadsheetml/2009/9/ac" r="189" x14ac:dyDescent="0.2">
      <c r="A189" s="363" t="e">
        <f ca="true">+RIGHT('Data Summary'!A189,LEN('Data Summary'!A189)-9)</f>
        <v>#VALUE!</v>
      </c>
      <c r="B189" s="38" t="str">
        <f ca="true">+IF(ISTEXT('Data Summary'!B189),'Data Summary'!B189,"")</f>
        <v/>
      </c>
      <c r="C189" s="361" t="e">
        <f ca="true">+VALUE('Data Summary'!C189)</f>
        <v>#VALUE!</v>
      </c>
      <c r="D189" s="97" t="e">
        <f ca="true">+IF(AND(ISNUMBER(OFFSET('Water Data'!$D$4,0,10*ROW('Water Data'!D183))),'Data Summary'!BS189="Yes"),100-OFFSET('Water Data'!$D$4,0,10*ROW('Water Data'!D183)),NA())</f>
        <v>#N/A</v>
      </c>
      <c r="E189" s="97" t="e">
        <f ca="true">+IF(AND(ISNUMBER(OFFSET('Water Data'!$D$6,0,10*ROW('Water Data'!D183))),'Data Summary'!BT189="Yes"),OFFSET('Water Data'!$D$6,0,10*ROW('Water Data'!D183)),NA())</f>
        <v>#N/A</v>
      </c>
      <c r="F189" s="97" t="e">
        <f ca="true">+IF(AND(ISNUMBER(OFFSET('Water Data'!$D$9,0,10*ROW('Water Data'!D183))),'Data Summary'!BU189="Yes"),OFFSET('Water Data'!$D$9,0,10*ROW('Water Data'!D183)),NA())</f>
        <v>#N/A</v>
      </c>
      <c r="G189" s="97" t="e">
        <f ca="true">+IF(AND(ISNUMBER(OFFSET('Water Data'!$E$4,0,10*ROW('Water Data'!E183))),'Data Summary'!BV189="Yes"),100-OFFSET('Water Data'!$E$4,0,10*ROW('Water Data'!E183)),NA())</f>
        <v>#N/A</v>
      </c>
      <c r="H189" s="97" t="e">
        <f ca="true">+IF(AND(ISNUMBER(OFFSET('Water Data'!$E$6,0,10*ROW('Water Data'!E183))),'Data Summary'!BW189="Yes"),OFFSET('Water Data'!$E$6,0,10*ROW('Water Data'!E183)),NA())</f>
        <v>#N/A</v>
      </c>
      <c r="I189" s="97" t="e">
        <f ca="true">+IF(AND(ISNUMBER(OFFSET('Water Data'!$E$9,0,10*ROW('Water Data'!E183))),'Data Summary'!BX189="Yes"),OFFSET('Water Data'!$E$9,0,10*ROW('Water Data'!E183)),NA())</f>
        <v>#N/A</v>
      </c>
      <c r="J189" s="97" t="e">
        <f ca="true">+IF(AND(ISNUMBER(OFFSET('Water Data'!$F$4,0,10*ROW('Water Data'!F183))),'Data Summary'!BY189="Yes"),100-OFFSET('Water Data'!$F$4,0,10*ROW('Water Data'!F183)),NA())</f>
        <v>#N/A</v>
      </c>
      <c r="K189" s="97" t="e">
        <f ca="true">+IF(AND(ISNUMBER(OFFSET('Water Data'!$F$6,0,10*ROW('Water Data'!F183))),'Data Summary'!BZ189="Yes"),OFFSET('Water Data'!$F$6,0,10*ROW('Water Data'!F183)),NA())</f>
        <v>#N/A</v>
      </c>
      <c r="L189" s="97" t="e">
        <f ca="true">+IF(AND(ISNUMBER(OFFSET('Water Data'!$F$9,0,10*ROW('Water Data'!F183))),'Data Summary'!CA189="Yes"),OFFSET('Water Data'!$F$9,0,10*ROW('Water Data'!F183)),NA())</f>
        <v>#N/A</v>
      </c>
      <c r="M189" s="97" t="e">
        <f ca="true">+IF(AND(ISNUMBER(OFFSET('Water Data'!$G$4,0,10*ROW('Water Data'!G183))),'Data Summary'!CB189="Yes"),100-OFFSET('Water Data'!$G$4,0,10*ROW('Water Data'!G183)),NA())</f>
        <v>#N/A</v>
      </c>
      <c r="N189" s="97" t="e">
        <f ca="true">+IF(AND(ISNUMBER(OFFSET('Water Data'!$G$6,0,10*ROW('Water Data'!G183))),'Data Summary'!CC189="Yes"),OFFSET('Water Data'!$G$6,0,10*ROW('Water Data'!G183)),NA())</f>
        <v>#N/A</v>
      </c>
      <c r="O189" s="97" t="e">
        <f ca="true">+IF(AND(ISNUMBER(OFFSET('Water Data'!$G$9,0,10*ROW('Water Data'!G183))),'Data Summary'!CD189="Yes"),OFFSET('Water Data'!$G$9,0,10*ROW('Water Data'!G183)),NA())</f>
        <v>#N/A</v>
      </c>
      <c r="P189" s="97" t="e">
        <f ca="true">+IF(AND(ISNUMBER(OFFSET('Water Data'!$H$4,0,10*ROW('Water Data'!H183))),'Data Summary'!CE189="Yes"),100-OFFSET('Water Data'!$H$4,0,10*ROW('Water Data'!H183)),NA())</f>
        <v>#N/A</v>
      </c>
      <c r="Q189" s="97" t="e">
        <f ca="true">+IF(AND(ISNUMBER(OFFSET('Water Data'!$H$6,0,10*ROW('Water Data'!H183))),'Data Summary'!CF189="Yes"),OFFSET('Water Data'!$H$6,0,10*ROW('Water Data'!H183)),NA())</f>
        <v>#N/A</v>
      </c>
      <c r="R189" s="97" t="e">
        <f ca="true">+IF(AND(ISNUMBER(OFFSET('Water Data'!$H$9,0,10*ROW('Water Data'!H183))),'Data Summary'!CG189="Yes"),OFFSET('Water Data'!$H$9,0,10*ROW('Water Data'!H183)),NA())</f>
        <v>#N/A</v>
      </c>
      <c r="S189" s="97" t="e">
        <f ca="true">+IF(AND(ISNUMBER(OFFSET('Water Data'!$I$4,0,10*ROW('Water Data'!I183))),'Data Summary'!CH189="Yes"),100-OFFSET('Water Data'!$I$4,0,10*ROW('Water Data'!I183)),NA())</f>
        <v>#N/A</v>
      </c>
      <c r="T189" s="97" t="e">
        <f ca="true">+IF(AND(ISNUMBER(OFFSET('Water Data'!$I$6,0,10*ROW('Water Data'!I183))),'Data Summary'!CI189="Yes"),OFFSET('Water Data'!$I$6,0,10*ROW('Water Data'!I183)),NA())</f>
        <v>#N/A</v>
      </c>
      <c r="U189" s="97" t="e">
        <f ca="true">+IF(AND(ISNUMBER(OFFSET('Water Data'!$I$9,0,10*ROW('Water Data'!I183))),'Data Summary'!CJ189="Yes"),OFFSET('Water Data'!$I$9,0,10*ROW('Water Data'!I183)),NA())</f>
        <v>#N/A</v>
      </c>
      <c r="V189" s="98" t="e">
        <f ca="true">+IF(AND(ISNUMBER(OFFSET('Sanitation Data'!$D$4,0,10*ROW('Sanitation Data'!D183))),'Data Summary'!CK189="Yes"),100-OFFSET('Sanitation Data'!$D$4,0,10*ROW('Sanitation Data'!D183)),NA())</f>
        <v>#N/A</v>
      </c>
      <c r="W189" s="98" t="e">
        <f ca="true">+IF(AND(ISNUMBER(OFFSET('Sanitation Data'!$D$6,0,10*ROW('Sanitation Data'!D183))),'Data Summary'!CL189="Yes"),OFFSET('Sanitation Data'!$D$6,0,10*ROW('Sanitation Data'!D183)),NA())</f>
        <v>#N/A</v>
      </c>
      <c r="X189" s="98" t="e">
        <f ca="true">+IF(AND(ISNUMBER(OFFSET('Sanitation Data'!$D$10,0,10*ROW('Sanitation Data'!D183))),'Data Summary'!CM189="Yes"),OFFSET('Sanitation Data'!$D$10,0,10*ROW('Sanitation Data'!D183)),NA())</f>
        <v>#N/A</v>
      </c>
      <c r="Y189" s="98" t="e">
        <f ca="true">+IF(AND(ISNUMBER(OFFSET('Sanitation Data'!$D$11,0,10*ROW('Sanitation Data'!D183))),'Data Summary'!CN189="Yes"),OFFSET('Sanitation Data'!$D$11,0,10*ROW('Sanitation Data'!D183)),NA())</f>
        <v>#N/A</v>
      </c>
      <c r="Z189" s="98" t="e">
        <f ca="true">+IF(AND(ISNUMBER(OFFSET('Sanitation Data'!$D$12,0,10*ROW('Sanitation Data'!D183))),'Data Summary'!CO189="Yes"),OFFSET('Sanitation Data'!$D$12,0,10*ROW('Sanitation Data'!D183)),NA())</f>
        <v>#N/A</v>
      </c>
      <c r="AA189" s="98" t="e">
        <f ca="true">+IF(AND(ISNUMBER(OFFSET('Sanitation Data'!$E$4,0,10*ROW('Sanitation Data'!E183))),'Data Summary'!CP189="Yes"),100-OFFSET('Sanitation Data'!$E$4,0,10*ROW('Sanitation Data'!E183)),NA())</f>
        <v>#N/A</v>
      </c>
      <c r="AB189" s="98" t="e">
        <f ca="true">+IF(AND(ISNUMBER(OFFSET('Sanitation Data'!$E$6,0,10*ROW('Sanitation Data'!E183))),'Data Summary'!CQ189="Yes"),OFFSET('Sanitation Data'!$E$6,0,10*ROW('Sanitation Data'!E183)),NA())</f>
        <v>#N/A</v>
      </c>
      <c r="AC189" s="98" t="e">
        <f ca="true">+IF(AND(ISNUMBER(OFFSET('Sanitation Data'!$E$10,0,10*ROW('Sanitation Data'!E183))),'Data Summary'!CR189="Yes"),OFFSET('Sanitation Data'!$E$10,0,10*ROW('Sanitation Data'!E183)),NA())</f>
        <v>#N/A</v>
      </c>
      <c r="AD189" s="98" t="e">
        <f ca="true">+IF(AND(ISNUMBER(OFFSET('Sanitation Data'!$E$11,0,10*ROW('Sanitation Data'!E183))),'Data Summary'!CS189="Yes"),OFFSET('Sanitation Data'!$E$11,0,10*ROW('Sanitation Data'!E183)),NA())</f>
        <v>#N/A</v>
      </c>
      <c r="AE189" s="98" t="e">
        <f ca="true">+IF(AND(ISNUMBER(OFFSET('Sanitation Data'!$E$12,0,10*ROW('Sanitation Data'!E183))),'Data Summary'!CT189="Yes"),OFFSET('Sanitation Data'!$E$12,0,10*ROW('Sanitation Data'!E183)),NA())</f>
        <v>#N/A</v>
      </c>
      <c r="AF189" s="98" t="e">
        <f ca="true">+IF(AND(ISNUMBER(OFFSET('Sanitation Data'!$F$4,0,10*ROW('Sanitation Data'!F183))),'Data Summary'!CU189="Yes"),100-OFFSET('Sanitation Data'!$F$4,0,10*ROW('Sanitation Data'!F183)),NA())</f>
        <v>#N/A</v>
      </c>
      <c r="AG189" s="98" t="e">
        <f ca="true">+IF(AND(ISNUMBER(OFFSET('Sanitation Data'!$F$6,0,10*ROW('Sanitation Data'!F183))),'Data Summary'!CV189="Yes"),OFFSET('Sanitation Data'!$F$6,0,10*ROW('Sanitation Data'!F183)),NA())</f>
        <v>#N/A</v>
      </c>
      <c r="AH189" s="98" t="e">
        <f ca="true">+IF(AND(ISNUMBER(OFFSET('Sanitation Data'!$F$10,0,10*ROW('Sanitation Data'!F183))),'Data Summary'!CW189="Yes"),OFFSET('Sanitation Data'!$F$10,0,10*ROW('Sanitation Data'!F183)),NA())</f>
        <v>#N/A</v>
      </c>
      <c r="AI189" s="98" t="e">
        <f ca="true">+IF(AND(ISNUMBER(OFFSET('Sanitation Data'!$F$11,0,10*ROW('Sanitation Data'!F183))),'Data Summary'!CX189="Yes"),OFFSET('Sanitation Data'!$F$11,0,10*ROW('Sanitation Data'!F183)),NA())</f>
        <v>#N/A</v>
      </c>
      <c r="AJ189" s="98" t="e">
        <f ca="true">+IF(AND(ISNUMBER(OFFSET('Sanitation Data'!$F$12,0,10*ROW('Sanitation Data'!F183))),'Data Summary'!CY189="Yes"),OFFSET('Sanitation Data'!$F$12,0,10*ROW('Sanitation Data'!F183)),NA())</f>
        <v>#N/A</v>
      </c>
      <c r="AK189" s="98" t="e">
        <f ca="true">+IF(AND(ISNUMBER(OFFSET('Sanitation Data'!$G$4,0,10*ROW('Sanitation Data'!G183))),'Data Summary'!CZ189="Yes"),100-OFFSET('Sanitation Data'!$G$4,0,10*ROW('Sanitation Data'!G183)),NA())</f>
        <v>#N/A</v>
      </c>
      <c r="AL189" s="98" t="e">
        <f ca="true">+IF(AND(ISNUMBER(OFFSET('Sanitation Data'!$G$6,0,10*ROW('Sanitation Data'!G183))),'Data Summary'!DA189="Yes"),OFFSET('Sanitation Data'!$G$6,0,10*ROW('Sanitation Data'!G183)),NA())</f>
        <v>#N/A</v>
      </c>
      <c r="AM189" s="98" t="e">
        <f ca="true">+IF(AND(ISNUMBER(OFFSET('Sanitation Data'!$G$10,0,10*ROW('Sanitation Data'!G183))),'Data Summary'!DB189="Yes"),OFFSET('Sanitation Data'!$G$10,0,10*ROW('Sanitation Data'!G183)),NA())</f>
        <v>#N/A</v>
      </c>
      <c r="AN189" s="98" t="e">
        <f ca="true">+IF(AND(ISNUMBER(OFFSET('Sanitation Data'!$G$11,0,10*ROW('Sanitation Data'!G183))),'Data Summary'!DC189="Yes"),OFFSET('Sanitation Data'!$G$11,0,10*ROW('Sanitation Data'!G183)),NA())</f>
        <v>#N/A</v>
      </c>
      <c r="AO189" s="98" t="e">
        <f ca="true">+IF(AND(ISNUMBER(OFFSET('Sanitation Data'!$G$12,0,10*ROW('Sanitation Data'!G183))),'Data Summary'!DD189="Yes"),OFFSET('Sanitation Data'!$G$12,0,10*ROW('Sanitation Data'!G183)),NA())</f>
        <v>#N/A</v>
      </c>
      <c r="AP189" s="98" t="e">
        <f ca="true">+IF(AND(ISNUMBER(OFFSET('Sanitation Data'!$H$4,0,10*ROW('Sanitation Data'!H183))),'Data Summary'!DE189="Yes"),100-OFFSET('Sanitation Data'!$H$4,0,10*ROW('Sanitation Data'!H183)),NA())</f>
        <v>#N/A</v>
      </c>
      <c r="AQ189" s="98" t="e">
        <f ca="true">+IF(AND(ISNUMBER(OFFSET('Sanitation Data'!$H$6,0,10*ROW('Sanitation Data'!H183))),'Data Summary'!DF189="Yes"),OFFSET('Sanitation Data'!$H$6,0,10*ROW('Sanitation Data'!H183)),NA())</f>
        <v>#N/A</v>
      </c>
      <c r="AR189" s="98" t="e">
        <f ca="true">+IF(AND(ISNUMBER(OFFSET('Sanitation Data'!$H$10,0,10*ROW('Sanitation Data'!H183))),'Data Summary'!DG189="Yes"),OFFSET('Sanitation Data'!$H$10,0,10*ROW('Sanitation Data'!H183)),NA())</f>
        <v>#N/A</v>
      </c>
      <c r="AS189" s="98" t="e">
        <f ca="true">+IF(AND(ISNUMBER(OFFSET('Sanitation Data'!$H$11,0,10*ROW('Sanitation Data'!H183))),'Data Summary'!DH189="Yes"),OFFSET('Sanitation Data'!$H$11,0,10*ROW('Sanitation Data'!H183)),NA())</f>
        <v>#N/A</v>
      </c>
      <c r="AT189" s="98" t="e">
        <f ca="true">+IF(AND(ISNUMBER(OFFSET('Sanitation Data'!$H$12,0,10*ROW('Sanitation Data'!H183))),'Data Summary'!DI189="Yes"),OFFSET('Sanitation Data'!$H$12,0,10*ROW('Sanitation Data'!H183)),NA())</f>
        <v>#N/A</v>
      </c>
      <c r="AU189" s="98" t="e">
        <f ca="true">+IF(AND(ISNUMBER(OFFSET('Sanitation Data'!$I$4,0,10*ROW('Sanitation Data'!I183))),'Data Summary'!DJ189="Yes"),100-OFFSET('Sanitation Data'!$I$4,0,10*ROW('Sanitation Data'!I183)),NA())</f>
        <v>#N/A</v>
      </c>
      <c r="AV189" s="98" t="e">
        <f ca="true">+IF(AND(ISNUMBER(OFFSET('Sanitation Data'!$I$6,0,10*ROW('Sanitation Data'!I183))),'Data Summary'!DK189="Yes"),OFFSET('Sanitation Data'!$I$6,0,10*ROW('Sanitation Data'!I183)),NA())</f>
        <v>#N/A</v>
      </c>
      <c r="AW189" s="98" t="e">
        <f ca="true">+IF(AND(ISNUMBER(OFFSET('Sanitation Data'!$I$10,0,10*ROW('Sanitation Data'!I183))),'Data Summary'!DL189="Yes"),OFFSET('Sanitation Data'!$I$10,0,10*ROW('Sanitation Data'!I183)),NA())</f>
        <v>#N/A</v>
      </c>
      <c r="AX189" s="98" t="e">
        <f ca="true">+IF(AND(ISNUMBER(OFFSET('Sanitation Data'!$I$11,0,10*ROW('Sanitation Data'!I183))),'Data Summary'!DM189="Yes"),OFFSET('Sanitation Data'!$I$11,0,10*ROW('Sanitation Data'!I183)),NA())</f>
        <v>#N/A</v>
      </c>
      <c r="AY189" s="98" t="e">
        <f ca="true">+IF(AND(ISNUMBER(OFFSET('Sanitation Data'!$I$12,0,10*ROW('Sanitation Data'!I183))),'Data Summary'!DN189="Yes"),OFFSET('Sanitation Data'!$I$12,0,10*ROW('Sanitation Data'!I183)),NA())</f>
        <v>#N/A</v>
      </c>
      <c r="AZ189" s="99" t="e">
        <f ca="true">+IF(AND(ISNUMBER(OFFSET('Hygiene Data'!$D$5,0,10*ROW('Hygiene Data'!D183))),'Data Summary'!DO189="Yes"),OFFSET('Hygiene Data'!$D$5,0,10*ROW('Hygiene Data'!D183)),NA())</f>
        <v>#N/A</v>
      </c>
      <c r="BA189" s="99" t="e">
        <f ca="true">+IF(AND(ISNUMBER(OFFSET('Hygiene Data'!$D$7,0,10*ROW('Hygiene Data'!D183))),'Data Summary'!DP189="Yes"),OFFSET('Hygiene Data'!$D$7,0,10*ROW('Hygiene Data'!D183)),NA())</f>
        <v>#N/A</v>
      </c>
      <c r="BB189" s="99" t="e">
        <f ca="true">+IF(AND(ISNUMBER(OFFSET('Hygiene Data'!$D$9,0,10*ROW('Hygiene Data'!D183))),'Data Summary'!DQ189="Yes"),OFFSET('Hygiene Data'!$D$9,0,10*ROW('Hygiene Data'!D183)),NA())</f>
        <v>#N/A</v>
      </c>
      <c r="BC189" s="99" t="e">
        <f ca="true">+IF(AND(ISNUMBER(OFFSET('Hygiene Data'!$E$5,0,10*ROW('Hygiene Data'!E183))),'Data Summary'!DR189="Yes"),OFFSET('Hygiene Data'!$E$5,0,10*ROW('Hygiene Data'!E183)),NA())</f>
        <v>#N/A</v>
      </c>
      <c r="BD189" s="99" t="e">
        <f ca="true">+IF(AND(ISNUMBER(OFFSET('Hygiene Data'!$E$7,0,10*ROW('Hygiene Data'!E183))),'Data Summary'!DS189="Yes"),OFFSET('Hygiene Data'!$E$7,0,10*ROW('Hygiene Data'!E183)),NA())</f>
        <v>#N/A</v>
      </c>
      <c r="BE189" s="99" t="e">
        <f ca="true">+IF(AND(ISNUMBER(OFFSET('Hygiene Data'!$E$9,0,10*ROW('Hygiene Data'!E183))),'Data Summary'!DT189="Yes"),OFFSET('Hygiene Data'!$E$9,0,10*ROW('Hygiene Data'!E183)),NA())</f>
        <v>#N/A</v>
      </c>
      <c r="BF189" s="99" t="e">
        <f ca="true">+IF(AND(ISNUMBER(OFFSET('Hygiene Data'!$F$5,0,10*ROW('Hygiene Data'!F183))),'Data Summary'!DU189="Yes"),OFFSET('Hygiene Data'!$F$5,0,10*ROW('Hygiene Data'!F183)),NA())</f>
        <v>#N/A</v>
      </c>
      <c r="BG189" s="99" t="e">
        <f ca="true">+IF(AND(ISNUMBER(OFFSET('Hygiene Data'!$F$7,0,10*ROW('Hygiene Data'!F183))),'Data Summary'!DV189="Yes"),OFFSET('Hygiene Data'!$F$7,0,10*ROW('Hygiene Data'!F183)),NA())</f>
        <v>#N/A</v>
      </c>
      <c r="BH189" s="99" t="e">
        <f ca="true">+IF(AND(ISNUMBER(OFFSET('Hygiene Data'!$F$9,0,10*ROW('Hygiene Data'!F183))),'Data Summary'!DW189="Yes"),OFFSET('Hygiene Data'!$F$9,0,10*ROW('Hygiene Data'!F183)),NA())</f>
        <v>#N/A</v>
      </c>
      <c r="BI189" s="99" t="e">
        <f ca="true">+IF(AND(ISNUMBER(OFFSET('Hygiene Data'!$G$5,0,10*ROW('Hygiene Data'!G183))),'Data Summary'!DX189="Yes"),OFFSET('Hygiene Data'!$G$5,0,10*ROW('Hygiene Data'!G183)),NA())</f>
        <v>#N/A</v>
      </c>
      <c r="BJ189" s="99" t="e">
        <f ca="true">+IF(AND(ISNUMBER(OFFSET('Hygiene Data'!$G$7,0,10*ROW('Hygiene Data'!G183))),'Data Summary'!DY189="Yes"),OFFSET('Hygiene Data'!$G$7,0,10*ROW('Hygiene Data'!G183)),NA())</f>
        <v>#N/A</v>
      </c>
      <c r="BK189" s="99" t="e">
        <f ca="true">+IF(AND(ISNUMBER(OFFSET('Hygiene Data'!$G$9,0,10*ROW('Hygiene Data'!G183))),'Data Summary'!DZ189="Yes"),OFFSET('Hygiene Data'!$G$9,0,10*ROW('Hygiene Data'!G183)),NA())</f>
        <v>#N/A</v>
      </c>
      <c r="BL189" s="99" t="e">
        <f ca="true">+IF(AND(ISNUMBER(OFFSET('Hygiene Data'!$H$5,0,10*ROW('Hygiene Data'!H183))),'Data Summary'!EA189="Yes"),OFFSET('Hygiene Data'!$H$5,0,10*ROW('Hygiene Data'!H183)),NA())</f>
        <v>#N/A</v>
      </c>
      <c r="BM189" s="99" t="e">
        <f ca="true">+IF(AND(ISNUMBER(OFFSET('Hygiene Data'!$H$7,0,10*ROW('Hygiene Data'!H183))),'Data Summary'!EB189="Yes"),OFFSET('Hygiene Data'!$H$7,0,10*ROW('Hygiene Data'!H183)),NA())</f>
        <v>#N/A</v>
      </c>
      <c r="BN189" s="99" t="e">
        <f ca="true">+IF(AND(ISNUMBER(OFFSET('Hygiene Data'!$H$9,0,10*ROW('Hygiene Data'!H183))),'Data Summary'!EC189="Yes"),OFFSET('Hygiene Data'!$H$9,0,10*ROW('Hygiene Data'!H183)),NA())</f>
        <v>#N/A</v>
      </c>
      <c r="BO189" s="99" t="e">
        <f ca="true">+IF(AND(ISNUMBER(OFFSET('Hygiene Data'!$I$5,0,10*ROW('Hygiene Data'!I183))),'Data Summary'!ED189="Yes"),OFFSET('Hygiene Data'!$I$5,0,10*ROW('Hygiene Data'!I183)),NA())</f>
        <v>#N/A</v>
      </c>
      <c r="BP189" s="99" t="e">
        <f ca="true">+IF(AND(ISNUMBER(OFFSET('Hygiene Data'!$I$7,0,10*ROW('Hygiene Data'!I183))),'Data Summary'!EE189="Yes"),OFFSET('Hygiene Data'!$I$7,0,10*ROW('Hygiene Data'!I183)),NA())</f>
        <v>#N/A</v>
      </c>
      <c r="BQ189" s="99" t="e">
        <f ca="true">+IF(AND(ISNUMBER(OFFSET('Hygiene Data'!$I$9,0,10*ROW('Hygiene Data'!I183))),'Data Summary'!EF189="Yes"),OFFSET('Hygiene Data'!$I$9,0,10*ROW('Hygiene Data'!I183)),NA())</f>
        <v>#N/A</v>
      </c>
    </row>
    <row xmlns:x14ac="http://schemas.microsoft.com/office/spreadsheetml/2009/9/ac" r="190" x14ac:dyDescent="0.2">
      <c r="A190" s="363" t="e">
        <f ca="true">+RIGHT('Data Summary'!A190,LEN('Data Summary'!A190)-9)</f>
        <v>#VALUE!</v>
      </c>
      <c r="B190" s="38" t="str">
        <f ca="true">+IF(ISTEXT('Data Summary'!B190),'Data Summary'!B190,"")</f>
        <v/>
      </c>
      <c r="C190" s="361" t="e">
        <f ca="true">+VALUE('Data Summary'!C190)</f>
        <v>#VALUE!</v>
      </c>
      <c r="D190" s="97" t="e">
        <f ca="true">+IF(AND(ISNUMBER(OFFSET('Water Data'!$D$4,0,10*ROW('Water Data'!D184))),'Data Summary'!BS190="Yes"),100-OFFSET('Water Data'!$D$4,0,10*ROW('Water Data'!D184)),NA())</f>
        <v>#N/A</v>
      </c>
      <c r="E190" s="97" t="e">
        <f ca="true">+IF(AND(ISNUMBER(OFFSET('Water Data'!$D$6,0,10*ROW('Water Data'!D184))),'Data Summary'!BT190="Yes"),OFFSET('Water Data'!$D$6,0,10*ROW('Water Data'!D184)),NA())</f>
        <v>#N/A</v>
      </c>
      <c r="F190" s="97" t="e">
        <f ca="true">+IF(AND(ISNUMBER(OFFSET('Water Data'!$D$9,0,10*ROW('Water Data'!D184))),'Data Summary'!BU190="Yes"),OFFSET('Water Data'!$D$9,0,10*ROW('Water Data'!D184)),NA())</f>
        <v>#N/A</v>
      </c>
      <c r="G190" s="97" t="e">
        <f ca="true">+IF(AND(ISNUMBER(OFFSET('Water Data'!$E$4,0,10*ROW('Water Data'!E184))),'Data Summary'!BV190="Yes"),100-OFFSET('Water Data'!$E$4,0,10*ROW('Water Data'!E184)),NA())</f>
        <v>#N/A</v>
      </c>
      <c r="H190" s="97" t="e">
        <f ca="true">+IF(AND(ISNUMBER(OFFSET('Water Data'!$E$6,0,10*ROW('Water Data'!E184))),'Data Summary'!BW190="Yes"),OFFSET('Water Data'!$E$6,0,10*ROW('Water Data'!E184)),NA())</f>
        <v>#N/A</v>
      </c>
      <c r="I190" s="97" t="e">
        <f ca="true">+IF(AND(ISNUMBER(OFFSET('Water Data'!$E$9,0,10*ROW('Water Data'!E184))),'Data Summary'!BX190="Yes"),OFFSET('Water Data'!$E$9,0,10*ROW('Water Data'!E184)),NA())</f>
        <v>#N/A</v>
      </c>
      <c r="J190" s="97" t="e">
        <f ca="true">+IF(AND(ISNUMBER(OFFSET('Water Data'!$F$4,0,10*ROW('Water Data'!F184))),'Data Summary'!BY190="Yes"),100-OFFSET('Water Data'!$F$4,0,10*ROW('Water Data'!F184)),NA())</f>
        <v>#N/A</v>
      </c>
      <c r="K190" s="97" t="e">
        <f ca="true">+IF(AND(ISNUMBER(OFFSET('Water Data'!$F$6,0,10*ROW('Water Data'!F184))),'Data Summary'!BZ190="Yes"),OFFSET('Water Data'!$F$6,0,10*ROW('Water Data'!F184)),NA())</f>
        <v>#N/A</v>
      </c>
      <c r="L190" s="97" t="e">
        <f ca="true">+IF(AND(ISNUMBER(OFFSET('Water Data'!$F$9,0,10*ROW('Water Data'!F184))),'Data Summary'!CA190="Yes"),OFFSET('Water Data'!$F$9,0,10*ROW('Water Data'!F184)),NA())</f>
        <v>#N/A</v>
      </c>
      <c r="M190" s="97" t="e">
        <f ca="true">+IF(AND(ISNUMBER(OFFSET('Water Data'!$G$4,0,10*ROW('Water Data'!G184))),'Data Summary'!CB190="Yes"),100-OFFSET('Water Data'!$G$4,0,10*ROW('Water Data'!G184)),NA())</f>
        <v>#N/A</v>
      </c>
      <c r="N190" s="97" t="e">
        <f ca="true">+IF(AND(ISNUMBER(OFFSET('Water Data'!$G$6,0,10*ROW('Water Data'!G184))),'Data Summary'!CC190="Yes"),OFFSET('Water Data'!$G$6,0,10*ROW('Water Data'!G184)),NA())</f>
        <v>#N/A</v>
      </c>
      <c r="O190" s="97" t="e">
        <f ca="true">+IF(AND(ISNUMBER(OFFSET('Water Data'!$G$9,0,10*ROW('Water Data'!G184))),'Data Summary'!CD190="Yes"),OFFSET('Water Data'!$G$9,0,10*ROW('Water Data'!G184)),NA())</f>
        <v>#N/A</v>
      </c>
      <c r="P190" s="97" t="e">
        <f ca="true">+IF(AND(ISNUMBER(OFFSET('Water Data'!$H$4,0,10*ROW('Water Data'!H184))),'Data Summary'!CE190="Yes"),100-OFFSET('Water Data'!$H$4,0,10*ROW('Water Data'!H184)),NA())</f>
        <v>#N/A</v>
      </c>
      <c r="Q190" s="97" t="e">
        <f ca="true">+IF(AND(ISNUMBER(OFFSET('Water Data'!$H$6,0,10*ROW('Water Data'!H184))),'Data Summary'!CF190="Yes"),OFFSET('Water Data'!$H$6,0,10*ROW('Water Data'!H184)),NA())</f>
        <v>#N/A</v>
      </c>
      <c r="R190" s="97" t="e">
        <f ca="true">+IF(AND(ISNUMBER(OFFSET('Water Data'!$H$9,0,10*ROW('Water Data'!H184))),'Data Summary'!CG190="Yes"),OFFSET('Water Data'!$H$9,0,10*ROW('Water Data'!H184)),NA())</f>
        <v>#N/A</v>
      </c>
      <c r="S190" s="97" t="e">
        <f ca="true">+IF(AND(ISNUMBER(OFFSET('Water Data'!$I$4,0,10*ROW('Water Data'!I184))),'Data Summary'!CH190="Yes"),100-OFFSET('Water Data'!$I$4,0,10*ROW('Water Data'!I184)),NA())</f>
        <v>#N/A</v>
      </c>
      <c r="T190" s="97" t="e">
        <f ca="true">+IF(AND(ISNUMBER(OFFSET('Water Data'!$I$6,0,10*ROW('Water Data'!I184))),'Data Summary'!CI190="Yes"),OFFSET('Water Data'!$I$6,0,10*ROW('Water Data'!I184)),NA())</f>
        <v>#N/A</v>
      </c>
      <c r="U190" s="97" t="e">
        <f ca="true">+IF(AND(ISNUMBER(OFFSET('Water Data'!$I$9,0,10*ROW('Water Data'!I184))),'Data Summary'!CJ190="Yes"),OFFSET('Water Data'!$I$9,0,10*ROW('Water Data'!I184)),NA())</f>
        <v>#N/A</v>
      </c>
      <c r="V190" s="98" t="e">
        <f ca="true">+IF(AND(ISNUMBER(OFFSET('Sanitation Data'!$D$4,0,10*ROW('Sanitation Data'!D184))),'Data Summary'!CK190="Yes"),100-OFFSET('Sanitation Data'!$D$4,0,10*ROW('Sanitation Data'!D184)),NA())</f>
        <v>#N/A</v>
      </c>
      <c r="W190" s="98" t="e">
        <f ca="true">+IF(AND(ISNUMBER(OFFSET('Sanitation Data'!$D$6,0,10*ROW('Sanitation Data'!D184))),'Data Summary'!CL190="Yes"),OFFSET('Sanitation Data'!$D$6,0,10*ROW('Sanitation Data'!D184)),NA())</f>
        <v>#N/A</v>
      </c>
      <c r="X190" s="98" t="e">
        <f ca="true">+IF(AND(ISNUMBER(OFFSET('Sanitation Data'!$D$10,0,10*ROW('Sanitation Data'!D184))),'Data Summary'!CM190="Yes"),OFFSET('Sanitation Data'!$D$10,0,10*ROW('Sanitation Data'!D184)),NA())</f>
        <v>#N/A</v>
      </c>
      <c r="Y190" s="98" t="e">
        <f ca="true">+IF(AND(ISNUMBER(OFFSET('Sanitation Data'!$D$11,0,10*ROW('Sanitation Data'!D184))),'Data Summary'!CN190="Yes"),OFFSET('Sanitation Data'!$D$11,0,10*ROW('Sanitation Data'!D184)),NA())</f>
        <v>#N/A</v>
      </c>
      <c r="Z190" s="98" t="e">
        <f ca="true">+IF(AND(ISNUMBER(OFFSET('Sanitation Data'!$D$12,0,10*ROW('Sanitation Data'!D184))),'Data Summary'!CO190="Yes"),OFFSET('Sanitation Data'!$D$12,0,10*ROW('Sanitation Data'!D184)),NA())</f>
        <v>#N/A</v>
      </c>
      <c r="AA190" s="98" t="e">
        <f ca="true">+IF(AND(ISNUMBER(OFFSET('Sanitation Data'!$E$4,0,10*ROW('Sanitation Data'!E184))),'Data Summary'!CP190="Yes"),100-OFFSET('Sanitation Data'!$E$4,0,10*ROW('Sanitation Data'!E184)),NA())</f>
        <v>#N/A</v>
      </c>
      <c r="AB190" s="98" t="e">
        <f ca="true">+IF(AND(ISNUMBER(OFFSET('Sanitation Data'!$E$6,0,10*ROW('Sanitation Data'!E184))),'Data Summary'!CQ190="Yes"),OFFSET('Sanitation Data'!$E$6,0,10*ROW('Sanitation Data'!E184)),NA())</f>
        <v>#N/A</v>
      </c>
      <c r="AC190" s="98" t="e">
        <f ca="true">+IF(AND(ISNUMBER(OFFSET('Sanitation Data'!$E$10,0,10*ROW('Sanitation Data'!E184))),'Data Summary'!CR190="Yes"),OFFSET('Sanitation Data'!$E$10,0,10*ROW('Sanitation Data'!E184)),NA())</f>
        <v>#N/A</v>
      </c>
      <c r="AD190" s="98" t="e">
        <f ca="true">+IF(AND(ISNUMBER(OFFSET('Sanitation Data'!$E$11,0,10*ROW('Sanitation Data'!E184))),'Data Summary'!CS190="Yes"),OFFSET('Sanitation Data'!$E$11,0,10*ROW('Sanitation Data'!E184)),NA())</f>
        <v>#N/A</v>
      </c>
      <c r="AE190" s="98" t="e">
        <f ca="true">+IF(AND(ISNUMBER(OFFSET('Sanitation Data'!$E$12,0,10*ROW('Sanitation Data'!E184))),'Data Summary'!CT190="Yes"),OFFSET('Sanitation Data'!$E$12,0,10*ROW('Sanitation Data'!E184)),NA())</f>
        <v>#N/A</v>
      </c>
      <c r="AF190" s="98" t="e">
        <f ca="true">+IF(AND(ISNUMBER(OFFSET('Sanitation Data'!$F$4,0,10*ROW('Sanitation Data'!F184))),'Data Summary'!CU190="Yes"),100-OFFSET('Sanitation Data'!$F$4,0,10*ROW('Sanitation Data'!F184)),NA())</f>
        <v>#N/A</v>
      </c>
      <c r="AG190" s="98" t="e">
        <f ca="true">+IF(AND(ISNUMBER(OFFSET('Sanitation Data'!$F$6,0,10*ROW('Sanitation Data'!F184))),'Data Summary'!CV190="Yes"),OFFSET('Sanitation Data'!$F$6,0,10*ROW('Sanitation Data'!F184)),NA())</f>
        <v>#N/A</v>
      </c>
      <c r="AH190" s="98" t="e">
        <f ca="true">+IF(AND(ISNUMBER(OFFSET('Sanitation Data'!$F$10,0,10*ROW('Sanitation Data'!F184))),'Data Summary'!CW190="Yes"),OFFSET('Sanitation Data'!$F$10,0,10*ROW('Sanitation Data'!F184)),NA())</f>
        <v>#N/A</v>
      </c>
      <c r="AI190" s="98" t="e">
        <f ca="true">+IF(AND(ISNUMBER(OFFSET('Sanitation Data'!$F$11,0,10*ROW('Sanitation Data'!F184))),'Data Summary'!CX190="Yes"),OFFSET('Sanitation Data'!$F$11,0,10*ROW('Sanitation Data'!F184)),NA())</f>
        <v>#N/A</v>
      </c>
      <c r="AJ190" s="98" t="e">
        <f ca="true">+IF(AND(ISNUMBER(OFFSET('Sanitation Data'!$F$12,0,10*ROW('Sanitation Data'!F184))),'Data Summary'!CY190="Yes"),OFFSET('Sanitation Data'!$F$12,0,10*ROW('Sanitation Data'!F184)),NA())</f>
        <v>#N/A</v>
      </c>
      <c r="AK190" s="98" t="e">
        <f ca="true">+IF(AND(ISNUMBER(OFFSET('Sanitation Data'!$G$4,0,10*ROW('Sanitation Data'!G184))),'Data Summary'!CZ190="Yes"),100-OFFSET('Sanitation Data'!$G$4,0,10*ROW('Sanitation Data'!G184)),NA())</f>
        <v>#N/A</v>
      </c>
      <c r="AL190" s="98" t="e">
        <f ca="true">+IF(AND(ISNUMBER(OFFSET('Sanitation Data'!$G$6,0,10*ROW('Sanitation Data'!G184))),'Data Summary'!DA190="Yes"),OFFSET('Sanitation Data'!$G$6,0,10*ROW('Sanitation Data'!G184)),NA())</f>
        <v>#N/A</v>
      </c>
      <c r="AM190" s="98" t="e">
        <f ca="true">+IF(AND(ISNUMBER(OFFSET('Sanitation Data'!$G$10,0,10*ROW('Sanitation Data'!G184))),'Data Summary'!DB190="Yes"),OFFSET('Sanitation Data'!$G$10,0,10*ROW('Sanitation Data'!G184)),NA())</f>
        <v>#N/A</v>
      </c>
      <c r="AN190" s="98" t="e">
        <f ca="true">+IF(AND(ISNUMBER(OFFSET('Sanitation Data'!$G$11,0,10*ROW('Sanitation Data'!G184))),'Data Summary'!DC190="Yes"),OFFSET('Sanitation Data'!$G$11,0,10*ROW('Sanitation Data'!G184)),NA())</f>
        <v>#N/A</v>
      </c>
      <c r="AO190" s="98" t="e">
        <f ca="true">+IF(AND(ISNUMBER(OFFSET('Sanitation Data'!$G$12,0,10*ROW('Sanitation Data'!G184))),'Data Summary'!DD190="Yes"),OFFSET('Sanitation Data'!$G$12,0,10*ROW('Sanitation Data'!G184)),NA())</f>
        <v>#N/A</v>
      </c>
      <c r="AP190" s="98" t="e">
        <f ca="true">+IF(AND(ISNUMBER(OFFSET('Sanitation Data'!$H$4,0,10*ROW('Sanitation Data'!H184))),'Data Summary'!DE190="Yes"),100-OFFSET('Sanitation Data'!$H$4,0,10*ROW('Sanitation Data'!H184)),NA())</f>
        <v>#N/A</v>
      </c>
      <c r="AQ190" s="98" t="e">
        <f ca="true">+IF(AND(ISNUMBER(OFFSET('Sanitation Data'!$H$6,0,10*ROW('Sanitation Data'!H184))),'Data Summary'!DF190="Yes"),OFFSET('Sanitation Data'!$H$6,0,10*ROW('Sanitation Data'!H184)),NA())</f>
        <v>#N/A</v>
      </c>
      <c r="AR190" s="98" t="e">
        <f ca="true">+IF(AND(ISNUMBER(OFFSET('Sanitation Data'!$H$10,0,10*ROW('Sanitation Data'!H184))),'Data Summary'!DG190="Yes"),OFFSET('Sanitation Data'!$H$10,0,10*ROW('Sanitation Data'!H184)),NA())</f>
        <v>#N/A</v>
      </c>
      <c r="AS190" s="98" t="e">
        <f ca="true">+IF(AND(ISNUMBER(OFFSET('Sanitation Data'!$H$11,0,10*ROW('Sanitation Data'!H184))),'Data Summary'!DH190="Yes"),OFFSET('Sanitation Data'!$H$11,0,10*ROW('Sanitation Data'!H184)),NA())</f>
        <v>#N/A</v>
      </c>
      <c r="AT190" s="98" t="e">
        <f ca="true">+IF(AND(ISNUMBER(OFFSET('Sanitation Data'!$H$12,0,10*ROW('Sanitation Data'!H184))),'Data Summary'!DI190="Yes"),OFFSET('Sanitation Data'!$H$12,0,10*ROW('Sanitation Data'!H184)),NA())</f>
        <v>#N/A</v>
      </c>
      <c r="AU190" s="98" t="e">
        <f ca="true">+IF(AND(ISNUMBER(OFFSET('Sanitation Data'!$I$4,0,10*ROW('Sanitation Data'!I184))),'Data Summary'!DJ190="Yes"),100-OFFSET('Sanitation Data'!$I$4,0,10*ROW('Sanitation Data'!I184)),NA())</f>
        <v>#N/A</v>
      </c>
      <c r="AV190" s="98" t="e">
        <f ca="true">+IF(AND(ISNUMBER(OFFSET('Sanitation Data'!$I$6,0,10*ROW('Sanitation Data'!I184))),'Data Summary'!DK190="Yes"),OFFSET('Sanitation Data'!$I$6,0,10*ROW('Sanitation Data'!I184)),NA())</f>
        <v>#N/A</v>
      </c>
      <c r="AW190" s="98" t="e">
        <f ca="true">+IF(AND(ISNUMBER(OFFSET('Sanitation Data'!$I$10,0,10*ROW('Sanitation Data'!I184))),'Data Summary'!DL190="Yes"),OFFSET('Sanitation Data'!$I$10,0,10*ROW('Sanitation Data'!I184)),NA())</f>
        <v>#N/A</v>
      </c>
      <c r="AX190" s="98" t="e">
        <f ca="true">+IF(AND(ISNUMBER(OFFSET('Sanitation Data'!$I$11,0,10*ROW('Sanitation Data'!I184))),'Data Summary'!DM190="Yes"),OFFSET('Sanitation Data'!$I$11,0,10*ROW('Sanitation Data'!I184)),NA())</f>
        <v>#N/A</v>
      </c>
      <c r="AY190" s="98" t="e">
        <f ca="true">+IF(AND(ISNUMBER(OFFSET('Sanitation Data'!$I$12,0,10*ROW('Sanitation Data'!I184))),'Data Summary'!DN190="Yes"),OFFSET('Sanitation Data'!$I$12,0,10*ROW('Sanitation Data'!I184)),NA())</f>
        <v>#N/A</v>
      </c>
      <c r="AZ190" s="99" t="e">
        <f ca="true">+IF(AND(ISNUMBER(OFFSET('Hygiene Data'!$D$5,0,10*ROW('Hygiene Data'!D184))),'Data Summary'!DO190="Yes"),OFFSET('Hygiene Data'!$D$5,0,10*ROW('Hygiene Data'!D184)),NA())</f>
        <v>#N/A</v>
      </c>
      <c r="BA190" s="99" t="e">
        <f ca="true">+IF(AND(ISNUMBER(OFFSET('Hygiene Data'!$D$7,0,10*ROW('Hygiene Data'!D184))),'Data Summary'!DP190="Yes"),OFFSET('Hygiene Data'!$D$7,0,10*ROW('Hygiene Data'!D184)),NA())</f>
        <v>#N/A</v>
      </c>
      <c r="BB190" s="99" t="e">
        <f ca="true">+IF(AND(ISNUMBER(OFFSET('Hygiene Data'!$D$9,0,10*ROW('Hygiene Data'!D184))),'Data Summary'!DQ190="Yes"),OFFSET('Hygiene Data'!$D$9,0,10*ROW('Hygiene Data'!D184)),NA())</f>
        <v>#N/A</v>
      </c>
      <c r="BC190" s="99" t="e">
        <f ca="true">+IF(AND(ISNUMBER(OFFSET('Hygiene Data'!$E$5,0,10*ROW('Hygiene Data'!E184))),'Data Summary'!DR190="Yes"),OFFSET('Hygiene Data'!$E$5,0,10*ROW('Hygiene Data'!E184)),NA())</f>
        <v>#N/A</v>
      </c>
      <c r="BD190" s="99" t="e">
        <f ca="true">+IF(AND(ISNUMBER(OFFSET('Hygiene Data'!$E$7,0,10*ROW('Hygiene Data'!E184))),'Data Summary'!DS190="Yes"),OFFSET('Hygiene Data'!$E$7,0,10*ROW('Hygiene Data'!E184)),NA())</f>
        <v>#N/A</v>
      </c>
      <c r="BE190" s="99" t="e">
        <f ca="true">+IF(AND(ISNUMBER(OFFSET('Hygiene Data'!$E$9,0,10*ROW('Hygiene Data'!E184))),'Data Summary'!DT190="Yes"),OFFSET('Hygiene Data'!$E$9,0,10*ROW('Hygiene Data'!E184)),NA())</f>
        <v>#N/A</v>
      </c>
      <c r="BF190" s="99" t="e">
        <f ca="true">+IF(AND(ISNUMBER(OFFSET('Hygiene Data'!$F$5,0,10*ROW('Hygiene Data'!F184))),'Data Summary'!DU190="Yes"),OFFSET('Hygiene Data'!$F$5,0,10*ROW('Hygiene Data'!F184)),NA())</f>
        <v>#N/A</v>
      </c>
      <c r="BG190" s="99" t="e">
        <f ca="true">+IF(AND(ISNUMBER(OFFSET('Hygiene Data'!$F$7,0,10*ROW('Hygiene Data'!F184))),'Data Summary'!DV190="Yes"),OFFSET('Hygiene Data'!$F$7,0,10*ROW('Hygiene Data'!F184)),NA())</f>
        <v>#N/A</v>
      </c>
      <c r="BH190" s="99" t="e">
        <f ca="true">+IF(AND(ISNUMBER(OFFSET('Hygiene Data'!$F$9,0,10*ROW('Hygiene Data'!F184))),'Data Summary'!DW190="Yes"),OFFSET('Hygiene Data'!$F$9,0,10*ROW('Hygiene Data'!F184)),NA())</f>
        <v>#N/A</v>
      </c>
      <c r="BI190" s="99" t="e">
        <f ca="true">+IF(AND(ISNUMBER(OFFSET('Hygiene Data'!$G$5,0,10*ROW('Hygiene Data'!G184))),'Data Summary'!DX190="Yes"),OFFSET('Hygiene Data'!$G$5,0,10*ROW('Hygiene Data'!G184)),NA())</f>
        <v>#N/A</v>
      </c>
      <c r="BJ190" s="99" t="e">
        <f ca="true">+IF(AND(ISNUMBER(OFFSET('Hygiene Data'!$G$7,0,10*ROW('Hygiene Data'!G184))),'Data Summary'!DY190="Yes"),OFFSET('Hygiene Data'!$G$7,0,10*ROW('Hygiene Data'!G184)),NA())</f>
        <v>#N/A</v>
      </c>
      <c r="BK190" s="99" t="e">
        <f ca="true">+IF(AND(ISNUMBER(OFFSET('Hygiene Data'!$G$9,0,10*ROW('Hygiene Data'!G184))),'Data Summary'!DZ190="Yes"),OFFSET('Hygiene Data'!$G$9,0,10*ROW('Hygiene Data'!G184)),NA())</f>
        <v>#N/A</v>
      </c>
      <c r="BL190" s="99" t="e">
        <f ca="true">+IF(AND(ISNUMBER(OFFSET('Hygiene Data'!$H$5,0,10*ROW('Hygiene Data'!H184))),'Data Summary'!EA190="Yes"),OFFSET('Hygiene Data'!$H$5,0,10*ROW('Hygiene Data'!H184)),NA())</f>
        <v>#N/A</v>
      </c>
      <c r="BM190" s="99" t="e">
        <f ca="true">+IF(AND(ISNUMBER(OFFSET('Hygiene Data'!$H$7,0,10*ROW('Hygiene Data'!H184))),'Data Summary'!EB190="Yes"),OFFSET('Hygiene Data'!$H$7,0,10*ROW('Hygiene Data'!H184)),NA())</f>
        <v>#N/A</v>
      </c>
      <c r="BN190" s="99" t="e">
        <f ca="true">+IF(AND(ISNUMBER(OFFSET('Hygiene Data'!$H$9,0,10*ROW('Hygiene Data'!H184))),'Data Summary'!EC190="Yes"),OFFSET('Hygiene Data'!$H$9,0,10*ROW('Hygiene Data'!H184)),NA())</f>
        <v>#N/A</v>
      </c>
      <c r="BO190" s="99" t="e">
        <f ca="true">+IF(AND(ISNUMBER(OFFSET('Hygiene Data'!$I$5,0,10*ROW('Hygiene Data'!I184))),'Data Summary'!ED190="Yes"),OFFSET('Hygiene Data'!$I$5,0,10*ROW('Hygiene Data'!I184)),NA())</f>
        <v>#N/A</v>
      </c>
      <c r="BP190" s="99" t="e">
        <f ca="true">+IF(AND(ISNUMBER(OFFSET('Hygiene Data'!$I$7,0,10*ROW('Hygiene Data'!I184))),'Data Summary'!EE190="Yes"),OFFSET('Hygiene Data'!$I$7,0,10*ROW('Hygiene Data'!I184)),NA())</f>
        <v>#N/A</v>
      </c>
      <c r="BQ190" s="99" t="e">
        <f ca="true">+IF(AND(ISNUMBER(OFFSET('Hygiene Data'!$I$9,0,10*ROW('Hygiene Data'!I184))),'Data Summary'!EF190="Yes"),OFFSET('Hygiene Data'!$I$9,0,10*ROW('Hygiene Data'!I184)),NA())</f>
        <v>#N/A</v>
      </c>
    </row>
    <row xmlns:x14ac="http://schemas.microsoft.com/office/spreadsheetml/2009/9/ac" r="191" x14ac:dyDescent="0.2">
      <c r="A191" s="363" t="e">
        <f ca="true">+RIGHT('Data Summary'!A191,LEN('Data Summary'!A191)-9)</f>
        <v>#VALUE!</v>
      </c>
      <c r="B191" s="38" t="str">
        <f ca="true">+IF(ISTEXT('Data Summary'!B191),'Data Summary'!B191,"")</f>
        <v/>
      </c>
      <c r="C191" s="361" t="e">
        <f ca="true">+VALUE('Data Summary'!C191)</f>
        <v>#VALUE!</v>
      </c>
      <c r="D191" s="97" t="e">
        <f ca="true">+IF(AND(ISNUMBER(OFFSET('Water Data'!$D$4,0,10*ROW('Water Data'!D185))),'Data Summary'!BS191="Yes"),100-OFFSET('Water Data'!$D$4,0,10*ROW('Water Data'!D185)),NA())</f>
        <v>#N/A</v>
      </c>
      <c r="E191" s="97" t="e">
        <f ca="true">+IF(AND(ISNUMBER(OFFSET('Water Data'!$D$6,0,10*ROW('Water Data'!D185))),'Data Summary'!BT191="Yes"),OFFSET('Water Data'!$D$6,0,10*ROW('Water Data'!D185)),NA())</f>
        <v>#N/A</v>
      </c>
      <c r="F191" s="97" t="e">
        <f ca="true">+IF(AND(ISNUMBER(OFFSET('Water Data'!$D$9,0,10*ROW('Water Data'!D185))),'Data Summary'!BU191="Yes"),OFFSET('Water Data'!$D$9,0,10*ROW('Water Data'!D185)),NA())</f>
        <v>#N/A</v>
      </c>
      <c r="G191" s="97" t="e">
        <f ca="true">+IF(AND(ISNUMBER(OFFSET('Water Data'!$E$4,0,10*ROW('Water Data'!E185))),'Data Summary'!BV191="Yes"),100-OFFSET('Water Data'!$E$4,0,10*ROW('Water Data'!E185)),NA())</f>
        <v>#N/A</v>
      </c>
      <c r="H191" s="97" t="e">
        <f ca="true">+IF(AND(ISNUMBER(OFFSET('Water Data'!$E$6,0,10*ROW('Water Data'!E185))),'Data Summary'!BW191="Yes"),OFFSET('Water Data'!$E$6,0,10*ROW('Water Data'!E185)),NA())</f>
        <v>#N/A</v>
      </c>
      <c r="I191" s="97" t="e">
        <f ca="true">+IF(AND(ISNUMBER(OFFSET('Water Data'!$E$9,0,10*ROW('Water Data'!E185))),'Data Summary'!BX191="Yes"),OFFSET('Water Data'!$E$9,0,10*ROW('Water Data'!E185)),NA())</f>
        <v>#N/A</v>
      </c>
      <c r="J191" s="97" t="e">
        <f ca="true">+IF(AND(ISNUMBER(OFFSET('Water Data'!$F$4,0,10*ROW('Water Data'!F185))),'Data Summary'!BY191="Yes"),100-OFFSET('Water Data'!$F$4,0,10*ROW('Water Data'!F185)),NA())</f>
        <v>#N/A</v>
      </c>
      <c r="K191" s="97" t="e">
        <f ca="true">+IF(AND(ISNUMBER(OFFSET('Water Data'!$F$6,0,10*ROW('Water Data'!F185))),'Data Summary'!BZ191="Yes"),OFFSET('Water Data'!$F$6,0,10*ROW('Water Data'!F185)),NA())</f>
        <v>#N/A</v>
      </c>
      <c r="L191" s="97" t="e">
        <f ca="true">+IF(AND(ISNUMBER(OFFSET('Water Data'!$F$9,0,10*ROW('Water Data'!F185))),'Data Summary'!CA191="Yes"),OFFSET('Water Data'!$F$9,0,10*ROW('Water Data'!F185)),NA())</f>
        <v>#N/A</v>
      </c>
      <c r="M191" s="97" t="e">
        <f ca="true">+IF(AND(ISNUMBER(OFFSET('Water Data'!$G$4,0,10*ROW('Water Data'!G185))),'Data Summary'!CB191="Yes"),100-OFFSET('Water Data'!$G$4,0,10*ROW('Water Data'!G185)),NA())</f>
        <v>#N/A</v>
      </c>
      <c r="N191" s="97" t="e">
        <f ca="true">+IF(AND(ISNUMBER(OFFSET('Water Data'!$G$6,0,10*ROW('Water Data'!G185))),'Data Summary'!CC191="Yes"),OFFSET('Water Data'!$G$6,0,10*ROW('Water Data'!G185)),NA())</f>
        <v>#N/A</v>
      </c>
      <c r="O191" s="97" t="e">
        <f ca="true">+IF(AND(ISNUMBER(OFFSET('Water Data'!$G$9,0,10*ROW('Water Data'!G185))),'Data Summary'!CD191="Yes"),OFFSET('Water Data'!$G$9,0,10*ROW('Water Data'!G185)),NA())</f>
        <v>#N/A</v>
      </c>
      <c r="P191" s="97" t="e">
        <f ca="true">+IF(AND(ISNUMBER(OFFSET('Water Data'!$H$4,0,10*ROW('Water Data'!H185))),'Data Summary'!CE191="Yes"),100-OFFSET('Water Data'!$H$4,0,10*ROW('Water Data'!H185)),NA())</f>
        <v>#N/A</v>
      </c>
      <c r="Q191" s="97" t="e">
        <f ca="true">+IF(AND(ISNUMBER(OFFSET('Water Data'!$H$6,0,10*ROW('Water Data'!H185))),'Data Summary'!CF191="Yes"),OFFSET('Water Data'!$H$6,0,10*ROW('Water Data'!H185)),NA())</f>
        <v>#N/A</v>
      </c>
      <c r="R191" s="97" t="e">
        <f ca="true">+IF(AND(ISNUMBER(OFFSET('Water Data'!$H$9,0,10*ROW('Water Data'!H185))),'Data Summary'!CG191="Yes"),OFFSET('Water Data'!$H$9,0,10*ROW('Water Data'!H185)),NA())</f>
        <v>#N/A</v>
      </c>
      <c r="S191" s="97" t="e">
        <f ca="true">+IF(AND(ISNUMBER(OFFSET('Water Data'!$I$4,0,10*ROW('Water Data'!I185))),'Data Summary'!CH191="Yes"),100-OFFSET('Water Data'!$I$4,0,10*ROW('Water Data'!I185)),NA())</f>
        <v>#N/A</v>
      </c>
      <c r="T191" s="97" t="e">
        <f ca="true">+IF(AND(ISNUMBER(OFFSET('Water Data'!$I$6,0,10*ROW('Water Data'!I185))),'Data Summary'!CI191="Yes"),OFFSET('Water Data'!$I$6,0,10*ROW('Water Data'!I185)),NA())</f>
        <v>#N/A</v>
      </c>
      <c r="U191" s="97" t="e">
        <f ca="true">+IF(AND(ISNUMBER(OFFSET('Water Data'!$I$9,0,10*ROW('Water Data'!I185))),'Data Summary'!CJ191="Yes"),OFFSET('Water Data'!$I$9,0,10*ROW('Water Data'!I185)),NA())</f>
        <v>#N/A</v>
      </c>
      <c r="V191" s="98" t="e">
        <f ca="true">+IF(AND(ISNUMBER(OFFSET('Sanitation Data'!$D$4,0,10*ROW('Sanitation Data'!D185))),'Data Summary'!CK191="Yes"),100-OFFSET('Sanitation Data'!$D$4,0,10*ROW('Sanitation Data'!D185)),NA())</f>
        <v>#N/A</v>
      </c>
      <c r="W191" s="98" t="e">
        <f ca="true">+IF(AND(ISNUMBER(OFFSET('Sanitation Data'!$D$6,0,10*ROW('Sanitation Data'!D185))),'Data Summary'!CL191="Yes"),OFFSET('Sanitation Data'!$D$6,0,10*ROW('Sanitation Data'!D185)),NA())</f>
        <v>#N/A</v>
      </c>
      <c r="X191" s="98" t="e">
        <f ca="true">+IF(AND(ISNUMBER(OFFSET('Sanitation Data'!$D$10,0,10*ROW('Sanitation Data'!D185))),'Data Summary'!CM191="Yes"),OFFSET('Sanitation Data'!$D$10,0,10*ROW('Sanitation Data'!D185)),NA())</f>
        <v>#N/A</v>
      </c>
      <c r="Y191" s="98" t="e">
        <f ca="true">+IF(AND(ISNUMBER(OFFSET('Sanitation Data'!$D$11,0,10*ROW('Sanitation Data'!D185))),'Data Summary'!CN191="Yes"),OFFSET('Sanitation Data'!$D$11,0,10*ROW('Sanitation Data'!D185)),NA())</f>
        <v>#N/A</v>
      </c>
      <c r="Z191" s="98" t="e">
        <f ca="true">+IF(AND(ISNUMBER(OFFSET('Sanitation Data'!$D$12,0,10*ROW('Sanitation Data'!D185))),'Data Summary'!CO191="Yes"),OFFSET('Sanitation Data'!$D$12,0,10*ROW('Sanitation Data'!D185)),NA())</f>
        <v>#N/A</v>
      </c>
      <c r="AA191" s="98" t="e">
        <f ca="true">+IF(AND(ISNUMBER(OFFSET('Sanitation Data'!$E$4,0,10*ROW('Sanitation Data'!E185))),'Data Summary'!CP191="Yes"),100-OFFSET('Sanitation Data'!$E$4,0,10*ROW('Sanitation Data'!E185)),NA())</f>
        <v>#N/A</v>
      </c>
      <c r="AB191" s="98" t="e">
        <f ca="true">+IF(AND(ISNUMBER(OFFSET('Sanitation Data'!$E$6,0,10*ROW('Sanitation Data'!E185))),'Data Summary'!CQ191="Yes"),OFFSET('Sanitation Data'!$E$6,0,10*ROW('Sanitation Data'!E185)),NA())</f>
        <v>#N/A</v>
      </c>
      <c r="AC191" s="98" t="e">
        <f ca="true">+IF(AND(ISNUMBER(OFFSET('Sanitation Data'!$E$10,0,10*ROW('Sanitation Data'!E185))),'Data Summary'!CR191="Yes"),OFFSET('Sanitation Data'!$E$10,0,10*ROW('Sanitation Data'!E185)),NA())</f>
        <v>#N/A</v>
      </c>
      <c r="AD191" s="98" t="e">
        <f ca="true">+IF(AND(ISNUMBER(OFFSET('Sanitation Data'!$E$11,0,10*ROW('Sanitation Data'!E185))),'Data Summary'!CS191="Yes"),OFFSET('Sanitation Data'!$E$11,0,10*ROW('Sanitation Data'!E185)),NA())</f>
        <v>#N/A</v>
      </c>
      <c r="AE191" s="98" t="e">
        <f ca="true">+IF(AND(ISNUMBER(OFFSET('Sanitation Data'!$E$12,0,10*ROW('Sanitation Data'!E185))),'Data Summary'!CT191="Yes"),OFFSET('Sanitation Data'!$E$12,0,10*ROW('Sanitation Data'!E185)),NA())</f>
        <v>#N/A</v>
      </c>
      <c r="AF191" s="98" t="e">
        <f ca="true">+IF(AND(ISNUMBER(OFFSET('Sanitation Data'!$F$4,0,10*ROW('Sanitation Data'!F185))),'Data Summary'!CU191="Yes"),100-OFFSET('Sanitation Data'!$F$4,0,10*ROW('Sanitation Data'!F185)),NA())</f>
        <v>#N/A</v>
      </c>
      <c r="AG191" s="98" t="e">
        <f ca="true">+IF(AND(ISNUMBER(OFFSET('Sanitation Data'!$F$6,0,10*ROW('Sanitation Data'!F185))),'Data Summary'!CV191="Yes"),OFFSET('Sanitation Data'!$F$6,0,10*ROW('Sanitation Data'!F185)),NA())</f>
        <v>#N/A</v>
      </c>
      <c r="AH191" s="98" t="e">
        <f ca="true">+IF(AND(ISNUMBER(OFFSET('Sanitation Data'!$F$10,0,10*ROW('Sanitation Data'!F185))),'Data Summary'!CW191="Yes"),OFFSET('Sanitation Data'!$F$10,0,10*ROW('Sanitation Data'!F185)),NA())</f>
        <v>#N/A</v>
      </c>
      <c r="AI191" s="98" t="e">
        <f ca="true">+IF(AND(ISNUMBER(OFFSET('Sanitation Data'!$F$11,0,10*ROW('Sanitation Data'!F185))),'Data Summary'!CX191="Yes"),OFFSET('Sanitation Data'!$F$11,0,10*ROW('Sanitation Data'!F185)),NA())</f>
        <v>#N/A</v>
      </c>
      <c r="AJ191" s="98" t="e">
        <f ca="true">+IF(AND(ISNUMBER(OFFSET('Sanitation Data'!$F$12,0,10*ROW('Sanitation Data'!F185))),'Data Summary'!CY191="Yes"),OFFSET('Sanitation Data'!$F$12,0,10*ROW('Sanitation Data'!F185)),NA())</f>
        <v>#N/A</v>
      </c>
      <c r="AK191" s="98" t="e">
        <f ca="true">+IF(AND(ISNUMBER(OFFSET('Sanitation Data'!$G$4,0,10*ROW('Sanitation Data'!G185))),'Data Summary'!CZ191="Yes"),100-OFFSET('Sanitation Data'!$G$4,0,10*ROW('Sanitation Data'!G185)),NA())</f>
        <v>#N/A</v>
      </c>
      <c r="AL191" s="98" t="e">
        <f ca="true">+IF(AND(ISNUMBER(OFFSET('Sanitation Data'!$G$6,0,10*ROW('Sanitation Data'!G185))),'Data Summary'!DA191="Yes"),OFFSET('Sanitation Data'!$G$6,0,10*ROW('Sanitation Data'!G185)),NA())</f>
        <v>#N/A</v>
      </c>
      <c r="AM191" s="98" t="e">
        <f ca="true">+IF(AND(ISNUMBER(OFFSET('Sanitation Data'!$G$10,0,10*ROW('Sanitation Data'!G185))),'Data Summary'!DB191="Yes"),OFFSET('Sanitation Data'!$G$10,0,10*ROW('Sanitation Data'!G185)),NA())</f>
        <v>#N/A</v>
      </c>
      <c r="AN191" s="98" t="e">
        <f ca="true">+IF(AND(ISNUMBER(OFFSET('Sanitation Data'!$G$11,0,10*ROW('Sanitation Data'!G185))),'Data Summary'!DC191="Yes"),OFFSET('Sanitation Data'!$G$11,0,10*ROW('Sanitation Data'!G185)),NA())</f>
        <v>#N/A</v>
      </c>
      <c r="AO191" s="98" t="e">
        <f ca="true">+IF(AND(ISNUMBER(OFFSET('Sanitation Data'!$G$12,0,10*ROW('Sanitation Data'!G185))),'Data Summary'!DD191="Yes"),OFFSET('Sanitation Data'!$G$12,0,10*ROW('Sanitation Data'!G185)),NA())</f>
        <v>#N/A</v>
      </c>
      <c r="AP191" s="98" t="e">
        <f ca="true">+IF(AND(ISNUMBER(OFFSET('Sanitation Data'!$H$4,0,10*ROW('Sanitation Data'!H185))),'Data Summary'!DE191="Yes"),100-OFFSET('Sanitation Data'!$H$4,0,10*ROW('Sanitation Data'!H185)),NA())</f>
        <v>#N/A</v>
      </c>
      <c r="AQ191" s="98" t="e">
        <f ca="true">+IF(AND(ISNUMBER(OFFSET('Sanitation Data'!$H$6,0,10*ROW('Sanitation Data'!H185))),'Data Summary'!DF191="Yes"),OFFSET('Sanitation Data'!$H$6,0,10*ROW('Sanitation Data'!H185)),NA())</f>
        <v>#N/A</v>
      </c>
      <c r="AR191" s="98" t="e">
        <f ca="true">+IF(AND(ISNUMBER(OFFSET('Sanitation Data'!$H$10,0,10*ROW('Sanitation Data'!H185))),'Data Summary'!DG191="Yes"),OFFSET('Sanitation Data'!$H$10,0,10*ROW('Sanitation Data'!H185)),NA())</f>
        <v>#N/A</v>
      </c>
      <c r="AS191" s="98" t="e">
        <f ca="true">+IF(AND(ISNUMBER(OFFSET('Sanitation Data'!$H$11,0,10*ROW('Sanitation Data'!H185))),'Data Summary'!DH191="Yes"),OFFSET('Sanitation Data'!$H$11,0,10*ROW('Sanitation Data'!H185)),NA())</f>
        <v>#N/A</v>
      </c>
      <c r="AT191" s="98" t="e">
        <f ca="true">+IF(AND(ISNUMBER(OFFSET('Sanitation Data'!$H$12,0,10*ROW('Sanitation Data'!H185))),'Data Summary'!DI191="Yes"),OFFSET('Sanitation Data'!$H$12,0,10*ROW('Sanitation Data'!H185)),NA())</f>
        <v>#N/A</v>
      </c>
      <c r="AU191" s="98" t="e">
        <f ca="true">+IF(AND(ISNUMBER(OFFSET('Sanitation Data'!$I$4,0,10*ROW('Sanitation Data'!I185))),'Data Summary'!DJ191="Yes"),100-OFFSET('Sanitation Data'!$I$4,0,10*ROW('Sanitation Data'!I185)),NA())</f>
        <v>#N/A</v>
      </c>
      <c r="AV191" s="98" t="e">
        <f ca="true">+IF(AND(ISNUMBER(OFFSET('Sanitation Data'!$I$6,0,10*ROW('Sanitation Data'!I185))),'Data Summary'!DK191="Yes"),OFFSET('Sanitation Data'!$I$6,0,10*ROW('Sanitation Data'!I185)),NA())</f>
        <v>#N/A</v>
      </c>
      <c r="AW191" s="98" t="e">
        <f ca="true">+IF(AND(ISNUMBER(OFFSET('Sanitation Data'!$I$10,0,10*ROW('Sanitation Data'!I185))),'Data Summary'!DL191="Yes"),OFFSET('Sanitation Data'!$I$10,0,10*ROW('Sanitation Data'!I185)),NA())</f>
        <v>#N/A</v>
      </c>
      <c r="AX191" s="98" t="e">
        <f ca="true">+IF(AND(ISNUMBER(OFFSET('Sanitation Data'!$I$11,0,10*ROW('Sanitation Data'!I185))),'Data Summary'!DM191="Yes"),OFFSET('Sanitation Data'!$I$11,0,10*ROW('Sanitation Data'!I185)),NA())</f>
        <v>#N/A</v>
      </c>
      <c r="AY191" s="98" t="e">
        <f ca="true">+IF(AND(ISNUMBER(OFFSET('Sanitation Data'!$I$12,0,10*ROW('Sanitation Data'!I185))),'Data Summary'!DN191="Yes"),OFFSET('Sanitation Data'!$I$12,0,10*ROW('Sanitation Data'!I185)),NA())</f>
        <v>#N/A</v>
      </c>
      <c r="AZ191" s="99" t="e">
        <f ca="true">+IF(AND(ISNUMBER(OFFSET('Hygiene Data'!$D$5,0,10*ROW('Hygiene Data'!D185))),'Data Summary'!DO191="Yes"),OFFSET('Hygiene Data'!$D$5,0,10*ROW('Hygiene Data'!D185)),NA())</f>
        <v>#N/A</v>
      </c>
      <c r="BA191" s="99" t="e">
        <f ca="true">+IF(AND(ISNUMBER(OFFSET('Hygiene Data'!$D$7,0,10*ROW('Hygiene Data'!D185))),'Data Summary'!DP191="Yes"),OFFSET('Hygiene Data'!$D$7,0,10*ROW('Hygiene Data'!D185)),NA())</f>
        <v>#N/A</v>
      </c>
      <c r="BB191" s="99" t="e">
        <f ca="true">+IF(AND(ISNUMBER(OFFSET('Hygiene Data'!$D$9,0,10*ROW('Hygiene Data'!D185))),'Data Summary'!DQ191="Yes"),OFFSET('Hygiene Data'!$D$9,0,10*ROW('Hygiene Data'!D185)),NA())</f>
        <v>#N/A</v>
      </c>
      <c r="BC191" s="99" t="e">
        <f ca="true">+IF(AND(ISNUMBER(OFFSET('Hygiene Data'!$E$5,0,10*ROW('Hygiene Data'!E185))),'Data Summary'!DR191="Yes"),OFFSET('Hygiene Data'!$E$5,0,10*ROW('Hygiene Data'!E185)),NA())</f>
        <v>#N/A</v>
      </c>
      <c r="BD191" s="99" t="e">
        <f ca="true">+IF(AND(ISNUMBER(OFFSET('Hygiene Data'!$E$7,0,10*ROW('Hygiene Data'!E185))),'Data Summary'!DS191="Yes"),OFFSET('Hygiene Data'!$E$7,0,10*ROW('Hygiene Data'!E185)),NA())</f>
        <v>#N/A</v>
      </c>
      <c r="BE191" s="99" t="e">
        <f ca="true">+IF(AND(ISNUMBER(OFFSET('Hygiene Data'!$E$9,0,10*ROW('Hygiene Data'!E185))),'Data Summary'!DT191="Yes"),OFFSET('Hygiene Data'!$E$9,0,10*ROW('Hygiene Data'!E185)),NA())</f>
        <v>#N/A</v>
      </c>
      <c r="BF191" s="99" t="e">
        <f ca="true">+IF(AND(ISNUMBER(OFFSET('Hygiene Data'!$F$5,0,10*ROW('Hygiene Data'!F185))),'Data Summary'!DU191="Yes"),OFFSET('Hygiene Data'!$F$5,0,10*ROW('Hygiene Data'!F185)),NA())</f>
        <v>#N/A</v>
      </c>
      <c r="BG191" s="99" t="e">
        <f ca="true">+IF(AND(ISNUMBER(OFFSET('Hygiene Data'!$F$7,0,10*ROW('Hygiene Data'!F185))),'Data Summary'!DV191="Yes"),OFFSET('Hygiene Data'!$F$7,0,10*ROW('Hygiene Data'!F185)),NA())</f>
        <v>#N/A</v>
      </c>
      <c r="BH191" s="99" t="e">
        <f ca="true">+IF(AND(ISNUMBER(OFFSET('Hygiene Data'!$F$9,0,10*ROW('Hygiene Data'!F185))),'Data Summary'!DW191="Yes"),OFFSET('Hygiene Data'!$F$9,0,10*ROW('Hygiene Data'!F185)),NA())</f>
        <v>#N/A</v>
      </c>
      <c r="BI191" s="99" t="e">
        <f ca="true">+IF(AND(ISNUMBER(OFFSET('Hygiene Data'!$G$5,0,10*ROW('Hygiene Data'!G185))),'Data Summary'!DX191="Yes"),OFFSET('Hygiene Data'!$G$5,0,10*ROW('Hygiene Data'!G185)),NA())</f>
        <v>#N/A</v>
      </c>
      <c r="BJ191" s="99" t="e">
        <f ca="true">+IF(AND(ISNUMBER(OFFSET('Hygiene Data'!$G$7,0,10*ROW('Hygiene Data'!G185))),'Data Summary'!DY191="Yes"),OFFSET('Hygiene Data'!$G$7,0,10*ROW('Hygiene Data'!G185)),NA())</f>
        <v>#N/A</v>
      </c>
      <c r="BK191" s="99" t="e">
        <f ca="true">+IF(AND(ISNUMBER(OFFSET('Hygiene Data'!$G$9,0,10*ROW('Hygiene Data'!G185))),'Data Summary'!DZ191="Yes"),OFFSET('Hygiene Data'!$G$9,0,10*ROW('Hygiene Data'!G185)),NA())</f>
        <v>#N/A</v>
      </c>
      <c r="BL191" s="99" t="e">
        <f ca="true">+IF(AND(ISNUMBER(OFFSET('Hygiene Data'!$H$5,0,10*ROW('Hygiene Data'!H185))),'Data Summary'!EA191="Yes"),OFFSET('Hygiene Data'!$H$5,0,10*ROW('Hygiene Data'!H185)),NA())</f>
        <v>#N/A</v>
      </c>
      <c r="BM191" s="99" t="e">
        <f ca="true">+IF(AND(ISNUMBER(OFFSET('Hygiene Data'!$H$7,0,10*ROW('Hygiene Data'!H185))),'Data Summary'!EB191="Yes"),OFFSET('Hygiene Data'!$H$7,0,10*ROW('Hygiene Data'!H185)),NA())</f>
        <v>#N/A</v>
      </c>
      <c r="BN191" s="99" t="e">
        <f ca="true">+IF(AND(ISNUMBER(OFFSET('Hygiene Data'!$H$9,0,10*ROW('Hygiene Data'!H185))),'Data Summary'!EC191="Yes"),OFFSET('Hygiene Data'!$H$9,0,10*ROW('Hygiene Data'!H185)),NA())</f>
        <v>#N/A</v>
      </c>
      <c r="BO191" s="99" t="e">
        <f ca="true">+IF(AND(ISNUMBER(OFFSET('Hygiene Data'!$I$5,0,10*ROW('Hygiene Data'!I185))),'Data Summary'!ED191="Yes"),OFFSET('Hygiene Data'!$I$5,0,10*ROW('Hygiene Data'!I185)),NA())</f>
        <v>#N/A</v>
      </c>
      <c r="BP191" s="99" t="e">
        <f ca="true">+IF(AND(ISNUMBER(OFFSET('Hygiene Data'!$I$7,0,10*ROW('Hygiene Data'!I185))),'Data Summary'!EE191="Yes"),OFFSET('Hygiene Data'!$I$7,0,10*ROW('Hygiene Data'!I185)),NA())</f>
        <v>#N/A</v>
      </c>
      <c r="BQ191" s="99" t="e">
        <f ca="true">+IF(AND(ISNUMBER(OFFSET('Hygiene Data'!$I$9,0,10*ROW('Hygiene Data'!I185))),'Data Summary'!EF191="Yes"),OFFSET('Hygiene Data'!$I$9,0,10*ROW('Hygiene Data'!I185)),NA())</f>
        <v>#N/A</v>
      </c>
    </row>
    <row xmlns:x14ac="http://schemas.microsoft.com/office/spreadsheetml/2009/9/ac" r="192" x14ac:dyDescent="0.2">
      <c r="A192" s="363" t="e">
        <f ca="true">+RIGHT('Data Summary'!A192,LEN('Data Summary'!A192)-9)</f>
        <v>#VALUE!</v>
      </c>
      <c r="B192" s="38" t="str">
        <f ca="true">+IF(ISTEXT('Data Summary'!B192),'Data Summary'!B192,"")</f>
        <v/>
      </c>
      <c r="C192" s="361" t="e">
        <f ca="true">+VALUE('Data Summary'!C192)</f>
        <v>#VALUE!</v>
      </c>
      <c r="D192" s="97" t="e">
        <f ca="true">+IF(AND(ISNUMBER(OFFSET('Water Data'!$D$4,0,10*ROW('Water Data'!D186))),'Data Summary'!BS192="Yes"),100-OFFSET('Water Data'!$D$4,0,10*ROW('Water Data'!D186)),NA())</f>
        <v>#N/A</v>
      </c>
      <c r="E192" s="97" t="e">
        <f ca="true">+IF(AND(ISNUMBER(OFFSET('Water Data'!$D$6,0,10*ROW('Water Data'!D186))),'Data Summary'!BT192="Yes"),OFFSET('Water Data'!$D$6,0,10*ROW('Water Data'!D186)),NA())</f>
        <v>#N/A</v>
      </c>
      <c r="F192" s="97" t="e">
        <f ca="true">+IF(AND(ISNUMBER(OFFSET('Water Data'!$D$9,0,10*ROW('Water Data'!D186))),'Data Summary'!BU192="Yes"),OFFSET('Water Data'!$D$9,0,10*ROW('Water Data'!D186)),NA())</f>
        <v>#N/A</v>
      </c>
      <c r="G192" s="97" t="e">
        <f ca="true">+IF(AND(ISNUMBER(OFFSET('Water Data'!$E$4,0,10*ROW('Water Data'!E186))),'Data Summary'!BV192="Yes"),100-OFFSET('Water Data'!$E$4,0,10*ROW('Water Data'!E186)),NA())</f>
        <v>#N/A</v>
      </c>
      <c r="H192" s="97" t="e">
        <f ca="true">+IF(AND(ISNUMBER(OFFSET('Water Data'!$E$6,0,10*ROW('Water Data'!E186))),'Data Summary'!BW192="Yes"),OFFSET('Water Data'!$E$6,0,10*ROW('Water Data'!E186)),NA())</f>
        <v>#N/A</v>
      </c>
      <c r="I192" s="97" t="e">
        <f ca="true">+IF(AND(ISNUMBER(OFFSET('Water Data'!$E$9,0,10*ROW('Water Data'!E186))),'Data Summary'!BX192="Yes"),OFFSET('Water Data'!$E$9,0,10*ROW('Water Data'!E186)),NA())</f>
        <v>#N/A</v>
      </c>
      <c r="J192" s="97" t="e">
        <f ca="true">+IF(AND(ISNUMBER(OFFSET('Water Data'!$F$4,0,10*ROW('Water Data'!F186))),'Data Summary'!BY192="Yes"),100-OFFSET('Water Data'!$F$4,0,10*ROW('Water Data'!F186)),NA())</f>
        <v>#N/A</v>
      </c>
      <c r="K192" s="97" t="e">
        <f ca="true">+IF(AND(ISNUMBER(OFFSET('Water Data'!$F$6,0,10*ROW('Water Data'!F186))),'Data Summary'!BZ192="Yes"),OFFSET('Water Data'!$F$6,0,10*ROW('Water Data'!F186)),NA())</f>
        <v>#N/A</v>
      </c>
      <c r="L192" s="97" t="e">
        <f ca="true">+IF(AND(ISNUMBER(OFFSET('Water Data'!$F$9,0,10*ROW('Water Data'!F186))),'Data Summary'!CA192="Yes"),OFFSET('Water Data'!$F$9,0,10*ROW('Water Data'!F186)),NA())</f>
        <v>#N/A</v>
      </c>
      <c r="M192" s="97" t="e">
        <f ca="true">+IF(AND(ISNUMBER(OFFSET('Water Data'!$G$4,0,10*ROW('Water Data'!G186))),'Data Summary'!CB192="Yes"),100-OFFSET('Water Data'!$G$4,0,10*ROW('Water Data'!G186)),NA())</f>
        <v>#N/A</v>
      </c>
      <c r="N192" s="97" t="e">
        <f ca="true">+IF(AND(ISNUMBER(OFFSET('Water Data'!$G$6,0,10*ROW('Water Data'!G186))),'Data Summary'!CC192="Yes"),OFFSET('Water Data'!$G$6,0,10*ROW('Water Data'!G186)),NA())</f>
        <v>#N/A</v>
      </c>
      <c r="O192" s="97" t="e">
        <f ca="true">+IF(AND(ISNUMBER(OFFSET('Water Data'!$G$9,0,10*ROW('Water Data'!G186))),'Data Summary'!CD192="Yes"),OFFSET('Water Data'!$G$9,0,10*ROW('Water Data'!G186)),NA())</f>
        <v>#N/A</v>
      </c>
      <c r="P192" s="97" t="e">
        <f ca="true">+IF(AND(ISNUMBER(OFFSET('Water Data'!$H$4,0,10*ROW('Water Data'!H186))),'Data Summary'!CE192="Yes"),100-OFFSET('Water Data'!$H$4,0,10*ROW('Water Data'!H186)),NA())</f>
        <v>#N/A</v>
      </c>
      <c r="Q192" s="97" t="e">
        <f ca="true">+IF(AND(ISNUMBER(OFFSET('Water Data'!$H$6,0,10*ROW('Water Data'!H186))),'Data Summary'!CF192="Yes"),OFFSET('Water Data'!$H$6,0,10*ROW('Water Data'!H186)),NA())</f>
        <v>#N/A</v>
      </c>
      <c r="R192" s="97" t="e">
        <f ca="true">+IF(AND(ISNUMBER(OFFSET('Water Data'!$H$9,0,10*ROW('Water Data'!H186))),'Data Summary'!CG192="Yes"),OFFSET('Water Data'!$H$9,0,10*ROW('Water Data'!H186)),NA())</f>
        <v>#N/A</v>
      </c>
      <c r="S192" s="97" t="e">
        <f ca="true">+IF(AND(ISNUMBER(OFFSET('Water Data'!$I$4,0,10*ROW('Water Data'!I186))),'Data Summary'!CH192="Yes"),100-OFFSET('Water Data'!$I$4,0,10*ROW('Water Data'!I186)),NA())</f>
        <v>#N/A</v>
      </c>
      <c r="T192" s="97" t="e">
        <f ca="true">+IF(AND(ISNUMBER(OFFSET('Water Data'!$I$6,0,10*ROW('Water Data'!I186))),'Data Summary'!CI192="Yes"),OFFSET('Water Data'!$I$6,0,10*ROW('Water Data'!I186)),NA())</f>
        <v>#N/A</v>
      </c>
      <c r="U192" s="97" t="e">
        <f ca="true">+IF(AND(ISNUMBER(OFFSET('Water Data'!$I$9,0,10*ROW('Water Data'!I186))),'Data Summary'!CJ192="Yes"),OFFSET('Water Data'!$I$9,0,10*ROW('Water Data'!I186)),NA())</f>
        <v>#N/A</v>
      </c>
      <c r="V192" s="98" t="e">
        <f ca="true">+IF(AND(ISNUMBER(OFFSET('Sanitation Data'!$D$4,0,10*ROW('Sanitation Data'!D186))),'Data Summary'!CK192="Yes"),100-OFFSET('Sanitation Data'!$D$4,0,10*ROW('Sanitation Data'!D186)),NA())</f>
        <v>#N/A</v>
      </c>
      <c r="W192" s="98" t="e">
        <f ca="true">+IF(AND(ISNUMBER(OFFSET('Sanitation Data'!$D$6,0,10*ROW('Sanitation Data'!D186))),'Data Summary'!CL192="Yes"),OFFSET('Sanitation Data'!$D$6,0,10*ROW('Sanitation Data'!D186)),NA())</f>
        <v>#N/A</v>
      </c>
      <c r="X192" s="98" t="e">
        <f ca="true">+IF(AND(ISNUMBER(OFFSET('Sanitation Data'!$D$10,0,10*ROW('Sanitation Data'!D186))),'Data Summary'!CM192="Yes"),OFFSET('Sanitation Data'!$D$10,0,10*ROW('Sanitation Data'!D186)),NA())</f>
        <v>#N/A</v>
      </c>
      <c r="Y192" s="98" t="e">
        <f ca="true">+IF(AND(ISNUMBER(OFFSET('Sanitation Data'!$D$11,0,10*ROW('Sanitation Data'!D186))),'Data Summary'!CN192="Yes"),OFFSET('Sanitation Data'!$D$11,0,10*ROW('Sanitation Data'!D186)),NA())</f>
        <v>#N/A</v>
      </c>
      <c r="Z192" s="98" t="e">
        <f ca="true">+IF(AND(ISNUMBER(OFFSET('Sanitation Data'!$D$12,0,10*ROW('Sanitation Data'!D186))),'Data Summary'!CO192="Yes"),OFFSET('Sanitation Data'!$D$12,0,10*ROW('Sanitation Data'!D186)),NA())</f>
        <v>#N/A</v>
      </c>
      <c r="AA192" s="98" t="e">
        <f ca="true">+IF(AND(ISNUMBER(OFFSET('Sanitation Data'!$E$4,0,10*ROW('Sanitation Data'!E186))),'Data Summary'!CP192="Yes"),100-OFFSET('Sanitation Data'!$E$4,0,10*ROW('Sanitation Data'!E186)),NA())</f>
        <v>#N/A</v>
      </c>
      <c r="AB192" s="98" t="e">
        <f ca="true">+IF(AND(ISNUMBER(OFFSET('Sanitation Data'!$E$6,0,10*ROW('Sanitation Data'!E186))),'Data Summary'!CQ192="Yes"),OFFSET('Sanitation Data'!$E$6,0,10*ROW('Sanitation Data'!E186)),NA())</f>
        <v>#N/A</v>
      </c>
      <c r="AC192" s="98" t="e">
        <f ca="true">+IF(AND(ISNUMBER(OFFSET('Sanitation Data'!$E$10,0,10*ROW('Sanitation Data'!E186))),'Data Summary'!CR192="Yes"),OFFSET('Sanitation Data'!$E$10,0,10*ROW('Sanitation Data'!E186)),NA())</f>
        <v>#N/A</v>
      </c>
      <c r="AD192" s="98" t="e">
        <f ca="true">+IF(AND(ISNUMBER(OFFSET('Sanitation Data'!$E$11,0,10*ROW('Sanitation Data'!E186))),'Data Summary'!CS192="Yes"),OFFSET('Sanitation Data'!$E$11,0,10*ROW('Sanitation Data'!E186)),NA())</f>
        <v>#N/A</v>
      </c>
      <c r="AE192" s="98" t="e">
        <f ca="true">+IF(AND(ISNUMBER(OFFSET('Sanitation Data'!$E$12,0,10*ROW('Sanitation Data'!E186))),'Data Summary'!CT192="Yes"),OFFSET('Sanitation Data'!$E$12,0,10*ROW('Sanitation Data'!E186)),NA())</f>
        <v>#N/A</v>
      </c>
      <c r="AF192" s="98" t="e">
        <f ca="true">+IF(AND(ISNUMBER(OFFSET('Sanitation Data'!$F$4,0,10*ROW('Sanitation Data'!F186))),'Data Summary'!CU192="Yes"),100-OFFSET('Sanitation Data'!$F$4,0,10*ROW('Sanitation Data'!F186)),NA())</f>
        <v>#N/A</v>
      </c>
      <c r="AG192" s="98" t="e">
        <f ca="true">+IF(AND(ISNUMBER(OFFSET('Sanitation Data'!$F$6,0,10*ROW('Sanitation Data'!F186))),'Data Summary'!CV192="Yes"),OFFSET('Sanitation Data'!$F$6,0,10*ROW('Sanitation Data'!F186)),NA())</f>
        <v>#N/A</v>
      </c>
      <c r="AH192" s="98" t="e">
        <f ca="true">+IF(AND(ISNUMBER(OFFSET('Sanitation Data'!$F$10,0,10*ROW('Sanitation Data'!F186))),'Data Summary'!CW192="Yes"),OFFSET('Sanitation Data'!$F$10,0,10*ROW('Sanitation Data'!F186)),NA())</f>
        <v>#N/A</v>
      </c>
      <c r="AI192" s="98" t="e">
        <f ca="true">+IF(AND(ISNUMBER(OFFSET('Sanitation Data'!$F$11,0,10*ROW('Sanitation Data'!F186))),'Data Summary'!CX192="Yes"),OFFSET('Sanitation Data'!$F$11,0,10*ROW('Sanitation Data'!F186)),NA())</f>
        <v>#N/A</v>
      </c>
      <c r="AJ192" s="98" t="e">
        <f ca="true">+IF(AND(ISNUMBER(OFFSET('Sanitation Data'!$F$12,0,10*ROW('Sanitation Data'!F186))),'Data Summary'!CY192="Yes"),OFFSET('Sanitation Data'!$F$12,0,10*ROW('Sanitation Data'!F186)),NA())</f>
        <v>#N/A</v>
      </c>
      <c r="AK192" s="98" t="e">
        <f ca="true">+IF(AND(ISNUMBER(OFFSET('Sanitation Data'!$G$4,0,10*ROW('Sanitation Data'!G186))),'Data Summary'!CZ192="Yes"),100-OFFSET('Sanitation Data'!$G$4,0,10*ROW('Sanitation Data'!G186)),NA())</f>
        <v>#N/A</v>
      </c>
      <c r="AL192" s="98" t="e">
        <f ca="true">+IF(AND(ISNUMBER(OFFSET('Sanitation Data'!$G$6,0,10*ROW('Sanitation Data'!G186))),'Data Summary'!DA192="Yes"),OFFSET('Sanitation Data'!$G$6,0,10*ROW('Sanitation Data'!G186)),NA())</f>
        <v>#N/A</v>
      </c>
      <c r="AM192" s="98" t="e">
        <f ca="true">+IF(AND(ISNUMBER(OFFSET('Sanitation Data'!$G$10,0,10*ROW('Sanitation Data'!G186))),'Data Summary'!DB192="Yes"),OFFSET('Sanitation Data'!$G$10,0,10*ROW('Sanitation Data'!G186)),NA())</f>
        <v>#N/A</v>
      </c>
      <c r="AN192" s="98" t="e">
        <f ca="true">+IF(AND(ISNUMBER(OFFSET('Sanitation Data'!$G$11,0,10*ROW('Sanitation Data'!G186))),'Data Summary'!DC192="Yes"),OFFSET('Sanitation Data'!$G$11,0,10*ROW('Sanitation Data'!G186)),NA())</f>
        <v>#N/A</v>
      </c>
      <c r="AO192" s="98" t="e">
        <f ca="true">+IF(AND(ISNUMBER(OFFSET('Sanitation Data'!$G$12,0,10*ROW('Sanitation Data'!G186))),'Data Summary'!DD192="Yes"),OFFSET('Sanitation Data'!$G$12,0,10*ROW('Sanitation Data'!G186)),NA())</f>
        <v>#N/A</v>
      </c>
      <c r="AP192" s="98" t="e">
        <f ca="true">+IF(AND(ISNUMBER(OFFSET('Sanitation Data'!$H$4,0,10*ROW('Sanitation Data'!H186))),'Data Summary'!DE192="Yes"),100-OFFSET('Sanitation Data'!$H$4,0,10*ROW('Sanitation Data'!H186)),NA())</f>
        <v>#N/A</v>
      </c>
      <c r="AQ192" s="98" t="e">
        <f ca="true">+IF(AND(ISNUMBER(OFFSET('Sanitation Data'!$H$6,0,10*ROW('Sanitation Data'!H186))),'Data Summary'!DF192="Yes"),OFFSET('Sanitation Data'!$H$6,0,10*ROW('Sanitation Data'!H186)),NA())</f>
        <v>#N/A</v>
      </c>
      <c r="AR192" s="98" t="e">
        <f ca="true">+IF(AND(ISNUMBER(OFFSET('Sanitation Data'!$H$10,0,10*ROW('Sanitation Data'!H186))),'Data Summary'!DG192="Yes"),OFFSET('Sanitation Data'!$H$10,0,10*ROW('Sanitation Data'!H186)),NA())</f>
        <v>#N/A</v>
      </c>
      <c r="AS192" s="98" t="e">
        <f ca="true">+IF(AND(ISNUMBER(OFFSET('Sanitation Data'!$H$11,0,10*ROW('Sanitation Data'!H186))),'Data Summary'!DH192="Yes"),OFFSET('Sanitation Data'!$H$11,0,10*ROW('Sanitation Data'!H186)),NA())</f>
        <v>#N/A</v>
      </c>
      <c r="AT192" s="98" t="e">
        <f ca="true">+IF(AND(ISNUMBER(OFFSET('Sanitation Data'!$H$12,0,10*ROW('Sanitation Data'!H186))),'Data Summary'!DI192="Yes"),OFFSET('Sanitation Data'!$H$12,0,10*ROW('Sanitation Data'!H186)),NA())</f>
        <v>#N/A</v>
      </c>
      <c r="AU192" s="98" t="e">
        <f ca="true">+IF(AND(ISNUMBER(OFFSET('Sanitation Data'!$I$4,0,10*ROW('Sanitation Data'!I186))),'Data Summary'!DJ192="Yes"),100-OFFSET('Sanitation Data'!$I$4,0,10*ROW('Sanitation Data'!I186)),NA())</f>
        <v>#N/A</v>
      </c>
      <c r="AV192" s="98" t="e">
        <f ca="true">+IF(AND(ISNUMBER(OFFSET('Sanitation Data'!$I$6,0,10*ROW('Sanitation Data'!I186))),'Data Summary'!DK192="Yes"),OFFSET('Sanitation Data'!$I$6,0,10*ROW('Sanitation Data'!I186)),NA())</f>
        <v>#N/A</v>
      </c>
      <c r="AW192" s="98" t="e">
        <f ca="true">+IF(AND(ISNUMBER(OFFSET('Sanitation Data'!$I$10,0,10*ROW('Sanitation Data'!I186))),'Data Summary'!DL192="Yes"),OFFSET('Sanitation Data'!$I$10,0,10*ROW('Sanitation Data'!I186)),NA())</f>
        <v>#N/A</v>
      </c>
      <c r="AX192" s="98" t="e">
        <f ca="true">+IF(AND(ISNUMBER(OFFSET('Sanitation Data'!$I$11,0,10*ROW('Sanitation Data'!I186))),'Data Summary'!DM192="Yes"),OFFSET('Sanitation Data'!$I$11,0,10*ROW('Sanitation Data'!I186)),NA())</f>
        <v>#N/A</v>
      </c>
      <c r="AY192" s="98" t="e">
        <f ca="true">+IF(AND(ISNUMBER(OFFSET('Sanitation Data'!$I$12,0,10*ROW('Sanitation Data'!I186))),'Data Summary'!DN192="Yes"),OFFSET('Sanitation Data'!$I$12,0,10*ROW('Sanitation Data'!I186)),NA())</f>
        <v>#N/A</v>
      </c>
      <c r="AZ192" s="99" t="e">
        <f ca="true">+IF(AND(ISNUMBER(OFFSET('Hygiene Data'!$D$5,0,10*ROW('Hygiene Data'!D186))),'Data Summary'!DO192="Yes"),OFFSET('Hygiene Data'!$D$5,0,10*ROW('Hygiene Data'!D186)),NA())</f>
        <v>#N/A</v>
      </c>
      <c r="BA192" s="99" t="e">
        <f ca="true">+IF(AND(ISNUMBER(OFFSET('Hygiene Data'!$D$7,0,10*ROW('Hygiene Data'!D186))),'Data Summary'!DP192="Yes"),OFFSET('Hygiene Data'!$D$7,0,10*ROW('Hygiene Data'!D186)),NA())</f>
        <v>#N/A</v>
      </c>
      <c r="BB192" s="99" t="e">
        <f ca="true">+IF(AND(ISNUMBER(OFFSET('Hygiene Data'!$D$9,0,10*ROW('Hygiene Data'!D186))),'Data Summary'!DQ192="Yes"),OFFSET('Hygiene Data'!$D$9,0,10*ROW('Hygiene Data'!D186)),NA())</f>
        <v>#N/A</v>
      </c>
      <c r="BC192" s="99" t="e">
        <f ca="true">+IF(AND(ISNUMBER(OFFSET('Hygiene Data'!$E$5,0,10*ROW('Hygiene Data'!E186))),'Data Summary'!DR192="Yes"),OFFSET('Hygiene Data'!$E$5,0,10*ROW('Hygiene Data'!E186)),NA())</f>
        <v>#N/A</v>
      </c>
      <c r="BD192" s="99" t="e">
        <f ca="true">+IF(AND(ISNUMBER(OFFSET('Hygiene Data'!$E$7,0,10*ROW('Hygiene Data'!E186))),'Data Summary'!DS192="Yes"),OFFSET('Hygiene Data'!$E$7,0,10*ROW('Hygiene Data'!E186)),NA())</f>
        <v>#N/A</v>
      </c>
      <c r="BE192" s="99" t="e">
        <f ca="true">+IF(AND(ISNUMBER(OFFSET('Hygiene Data'!$E$9,0,10*ROW('Hygiene Data'!E186))),'Data Summary'!DT192="Yes"),OFFSET('Hygiene Data'!$E$9,0,10*ROW('Hygiene Data'!E186)),NA())</f>
        <v>#N/A</v>
      </c>
      <c r="BF192" s="99" t="e">
        <f ca="true">+IF(AND(ISNUMBER(OFFSET('Hygiene Data'!$F$5,0,10*ROW('Hygiene Data'!F186))),'Data Summary'!DU192="Yes"),OFFSET('Hygiene Data'!$F$5,0,10*ROW('Hygiene Data'!F186)),NA())</f>
        <v>#N/A</v>
      </c>
      <c r="BG192" s="99" t="e">
        <f ca="true">+IF(AND(ISNUMBER(OFFSET('Hygiene Data'!$F$7,0,10*ROW('Hygiene Data'!F186))),'Data Summary'!DV192="Yes"),OFFSET('Hygiene Data'!$F$7,0,10*ROW('Hygiene Data'!F186)),NA())</f>
        <v>#N/A</v>
      </c>
      <c r="BH192" s="99" t="e">
        <f ca="true">+IF(AND(ISNUMBER(OFFSET('Hygiene Data'!$F$9,0,10*ROW('Hygiene Data'!F186))),'Data Summary'!DW192="Yes"),OFFSET('Hygiene Data'!$F$9,0,10*ROW('Hygiene Data'!F186)),NA())</f>
        <v>#N/A</v>
      </c>
      <c r="BI192" s="99" t="e">
        <f ca="true">+IF(AND(ISNUMBER(OFFSET('Hygiene Data'!$G$5,0,10*ROW('Hygiene Data'!G186))),'Data Summary'!DX192="Yes"),OFFSET('Hygiene Data'!$G$5,0,10*ROW('Hygiene Data'!G186)),NA())</f>
        <v>#N/A</v>
      </c>
      <c r="BJ192" s="99" t="e">
        <f ca="true">+IF(AND(ISNUMBER(OFFSET('Hygiene Data'!$G$7,0,10*ROW('Hygiene Data'!G186))),'Data Summary'!DY192="Yes"),OFFSET('Hygiene Data'!$G$7,0,10*ROW('Hygiene Data'!G186)),NA())</f>
        <v>#N/A</v>
      </c>
      <c r="BK192" s="99" t="e">
        <f ca="true">+IF(AND(ISNUMBER(OFFSET('Hygiene Data'!$G$9,0,10*ROW('Hygiene Data'!G186))),'Data Summary'!DZ192="Yes"),OFFSET('Hygiene Data'!$G$9,0,10*ROW('Hygiene Data'!G186)),NA())</f>
        <v>#N/A</v>
      </c>
      <c r="BL192" s="99" t="e">
        <f ca="true">+IF(AND(ISNUMBER(OFFSET('Hygiene Data'!$H$5,0,10*ROW('Hygiene Data'!H186))),'Data Summary'!EA192="Yes"),OFFSET('Hygiene Data'!$H$5,0,10*ROW('Hygiene Data'!H186)),NA())</f>
        <v>#N/A</v>
      </c>
      <c r="BM192" s="99" t="e">
        <f ca="true">+IF(AND(ISNUMBER(OFFSET('Hygiene Data'!$H$7,0,10*ROW('Hygiene Data'!H186))),'Data Summary'!EB192="Yes"),OFFSET('Hygiene Data'!$H$7,0,10*ROW('Hygiene Data'!H186)),NA())</f>
        <v>#N/A</v>
      </c>
      <c r="BN192" s="99" t="e">
        <f ca="true">+IF(AND(ISNUMBER(OFFSET('Hygiene Data'!$H$9,0,10*ROW('Hygiene Data'!H186))),'Data Summary'!EC192="Yes"),OFFSET('Hygiene Data'!$H$9,0,10*ROW('Hygiene Data'!H186)),NA())</f>
        <v>#N/A</v>
      </c>
      <c r="BO192" s="99" t="e">
        <f ca="true">+IF(AND(ISNUMBER(OFFSET('Hygiene Data'!$I$5,0,10*ROW('Hygiene Data'!I186))),'Data Summary'!ED192="Yes"),OFFSET('Hygiene Data'!$I$5,0,10*ROW('Hygiene Data'!I186)),NA())</f>
        <v>#N/A</v>
      </c>
      <c r="BP192" s="99" t="e">
        <f ca="true">+IF(AND(ISNUMBER(OFFSET('Hygiene Data'!$I$7,0,10*ROW('Hygiene Data'!I186))),'Data Summary'!EE192="Yes"),OFFSET('Hygiene Data'!$I$7,0,10*ROW('Hygiene Data'!I186)),NA())</f>
        <v>#N/A</v>
      </c>
      <c r="BQ192" s="99" t="e">
        <f ca="true">+IF(AND(ISNUMBER(OFFSET('Hygiene Data'!$I$9,0,10*ROW('Hygiene Data'!I186))),'Data Summary'!EF192="Yes"),OFFSET('Hygiene Data'!$I$9,0,10*ROW('Hygiene Data'!I186)),NA())</f>
        <v>#N/A</v>
      </c>
    </row>
    <row xmlns:x14ac="http://schemas.microsoft.com/office/spreadsheetml/2009/9/ac" r="193" x14ac:dyDescent="0.2">
      <c r="A193" s="363" t="e">
        <f ca="true">+RIGHT('Data Summary'!A193,LEN('Data Summary'!A193)-9)</f>
        <v>#VALUE!</v>
      </c>
      <c r="B193" s="38" t="str">
        <f ca="true">+IF(ISTEXT('Data Summary'!B193),'Data Summary'!B193,"")</f>
        <v/>
      </c>
      <c r="C193" s="361" t="e">
        <f ca="true">+VALUE('Data Summary'!C193)</f>
        <v>#VALUE!</v>
      </c>
      <c r="D193" s="97" t="e">
        <f ca="true">+IF(AND(ISNUMBER(OFFSET('Water Data'!$D$4,0,10*ROW('Water Data'!D187))),'Data Summary'!BS193="Yes"),100-OFFSET('Water Data'!$D$4,0,10*ROW('Water Data'!D187)),NA())</f>
        <v>#N/A</v>
      </c>
      <c r="E193" s="97" t="e">
        <f ca="true">+IF(AND(ISNUMBER(OFFSET('Water Data'!$D$6,0,10*ROW('Water Data'!D187))),'Data Summary'!BT193="Yes"),OFFSET('Water Data'!$D$6,0,10*ROW('Water Data'!D187)),NA())</f>
        <v>#N/A</v>
      </c>
      <c r="F193" s="97" t="e">
        <f ca="true">+IF(AND(ISNUMBER(OFFSET('Water Data'!$D$9,0,10*ROW('Water Data'!D187))),'Data Summary'!BU193="Yes"),OFFSET('Water Data'!$D$9,0,10*ROW('Water Data'!D187)),NA())</f>
        <v>#N/A</v>
      </c>
      <c r="G193" s="97" t="e">
        <f ca="true">+IF(AND(ISNUMBER(OFFSET('Water Data'!$E$4,0,10*ROW('Water Data'!E187))),'Data Summary'!BV193="Yes"),100-OFFSET('Water Data'!$E$4,0,10*ROW('Water Data'!E187)),NA())</f>
        <v>#N/A</v>
      </c>
      <c r="H193" s="97" t="e">
        <f ca="true">+IF(AND(ISNUMBER(OFFSET('Water Data'!$E$6,0,10*ROW('Water Data'!E187))),'Data Summary'!BW193="Yes"),OFFSET('Water Data'!$E$6,0,10*ROW('Water Data'!E187)),NA())</f>
        <v>#N/A</v>
      </c>
      <c r="I193" s="97" t="e">
        <f ca="true">+IF(AND(ISNUMBER(OFFSET('Water Data'!$E$9,0,10*ROW('Water Data'!E187))),'Data Summary'!BX193="Yes"),OFFSET('Water Data'!$E$9,0,10*ROW('Water Data'!E187)),NA())</f>
        <v>#N/A</v>
      </c>
      <c r="J193" s="97" t="e">
        <f ca="true">+IF(AND(ISNUMBER(OFFSET('Water Data'!$F$4,0,10*ROW('Water Data'!F187))),'Data Summary'!BY193="Yes"),100-OFFSET('Water Data'!$F$4,0,10*ROW('Water Data'!F187)),NA())</f>
        <v>#N/A</v>
      </c>
      <c r="K193" s="97" t="e">
        <f ca="true">+IF(AND(ISNUMBER(OFFSET('Water Data'!$F$6,0,10*ROW('Water Data'!F187))),'Data Summary'!BZ193="Yes"),OFFSET('Water Data'!$F$6,0,10*ROW('Water Data'!F187)),NA())</f>
        <v>#N/A</v>
      </c>
      <c r="L193" s="97" t="e">
        <f ca="true">+IF(AND(ISNUMBER(OFFSET('Water Data'!$F$9,0,10*ROW('Water Data'!F187))),'Data Summary'!CA193="Yes"),OFFSET('Water Data'!$F$9,0,10*ROW('Water Data'!F187)),NA())</f>
        <v>#N/A</v>
      </c>
      <c r="M193" s="97" t="e">
        <f ca="true">+IF(AND(ISNUMBER(OFFSET('Water Data'!$G$4,0,10*ROW('Water Data'!G187))),'Data Summary'!CB193="Yes"),100-OFFSET('Water Data'!$G$4,0,10*ROW('Water Data'!G187)),NA())</f>
        <v>#N/A</v>
      </c>
      <c r="N193" s="97" t="e">
        <f ca="true">+IF(AND(ISNUMBER(OFFSET('Water Data'!$G$6,0,10*ROW('Water Data'!G187))),'Data Summary'!CC193="Yes"),OFFSET('Water Data'!$G$6,0,10*ROW('Water Data'!G187)),NA())</f>
        <v>#N/A</v>
      </c>
      <c r="O193" s="97" t="e">
        <f ca="true">+IF(AND(ISNUMBER(OFFSET('Water Data'!$G$9,0,10*ROW('Water Data'!G187))),'Data Summary'!CD193="Yes"),OFFSET('Water Data'!$G$9,0,10*ROW('Water Data'!G187)),NA())</f>
        <v>#N/A</v>
      </c>
      <c r="P193" s="97" t="e">
        <f ca="true">+IF(AND(ISNUMBER(OFFSET('Water Data'!$H$4,0,10*ROW('Water Data'!H187))),'Data Summary'!CE193="Yes"),100-OFFSET('Water Data'!$H$4,0,10*ROW('Water Data'!H187)),NA())</f>
        <v>#N/A</v>
      </c>
      <c r="Q193" s="97" t="e">
        <f ca="true">+IF(AND(ISNUMBER(OFFSET('Water Data'!$H$6,0,10*ROW('Water Data'!H187))),'Data Summary'!CF193="Yes"),OFFSET('Water Data'!$H$6,0,10*ROW('Water Data'!H187)),NA())</f>
        <v>#N/A</v>
      </c>
      <c r="R193" s="97" t="e">
        <f ca="true">+IF(AND(ISNUMBER(OFFSET('Water Data'!$H$9,0,10*ROW('Water Data'!H187))),'Data Summary'!CG193="Yes"),OFFSET('Water Data'!$H$9,0,10*ROW('Water Data'!H187)),NA())</f>
        <v>#N/A</v>
      </c>
      <c r="S193" s="97" t="e">
        <f ca="true">+IF(AND(ISNUMBER(OFFSET('Water Data'!$I$4,0,10*ROW('Water Data'!I187))),'Data Summary'!CH193="Yes"),100-OFFSET('Water Data'!$I$4,0,10*ROW('Water Data'!I187)),NA())</f>
        <v>#N/A</v>
      </c>
      <c r="T193" s="97" t="e">
        <f ca="true">+IF(AND(ISNUMBER(OFFSET('Water Data'!$I$6,0,10*ROW('Water Data'!I187))),'Data Summary'!CI193="Yes"),OFFSET('Water Data'!$I$6,0,10*ROW('Water Data'!I187)),NA())</f>
        <v>#N/A</v>
      </c>
      <c r="U193" s="97" t="e">
        <f ca="true">+IF(AND(ISNUMBER(OFFSET('Water Data'!$I$9,0,10*ROW('Water Data'!I187))),'Data Summary'!CJ193="Yes"),OFFSET('Water Data'!$I$9,0,10*ROW('Water Data'!I187)),NA())</f>
        <v>#N/A</v>
      </c>
      <c r="V193" s="98" t="e">
        <f ca="true">+IF(AND(ISNUMBER(OFFSET('Sanitation Data'!$D$4,0,10*ROW('Sanitation Data'!D187))),'Data Summary'!CK193="Yes"),100-OFFSET('Sanitation Data'!$D$4,0,10*ROW('Sanitation Data'!D187)),NA())</f>
        <v>#N/A</v>
      </c>
      <c r="W193" s="98" t="e">
        <f ca="true">+IF(AND(ISNUMBER(OFFSET('Sanitation Data'!$D$6,0,10*ROW('Sanitation Data'!D187))),'Data Summary'!CL193="Yes"),OFFSET('Sanitation Data'!$D$6,0,10*ROW('Sanitation Data'!D187)),NA())</f>
        <v>#N/A</v>
      </c>
      <c r="X193" s="98" t="e">
        <f ca="true">+IF(AND(ISNUMBER(OFFSET('Sanitation Data'!$D$10,0,10*ROW('Sanitation Data'!D187))),'Data Summary'!CM193="Yes"),OFFSET('Sanitation Data'!$D$10,0,10*ROW('Sanitation Data'!D187)),NA())</f>
        <v>#N/A</v>
      </c>
      <c r="Y193" s="98" t="e">
        <f ca="true">+IF(AND(ISNUMBER(OFFSET('Sanitation Data'!$D$11,0,10*ROW('Sanitation Data'!D187))),'Data Summary'!CN193="Yes"),OFFSET('Sanitation Data'!$D$11,0,10*ROW('Sanitation Data'!D187)),NA())</f>
        <v>#N/A</v>
      </c>
      <c r="Z193" s="98" t="e">
        <f ca="true">+IF(AND(ISNUMBER(OFFSET('Sanitation Data'!$D$12,0,10*ROW('Sanitation Data'!D187))),'Data Summary'!CO193="Yes"),OFFSET('Sanitation Data'!$D$12,0,10*ROW('Sanitation Data'!D187)),NA())</f>
        <v>#N/A</v>
      </c>
      <c r="AA193" s="98" t="e">
        <f ca="true">+IF(AND(ISNUMBER(OFFSET('Sanitation Data'!$E$4,0,10*ROW('Sanitation Data'!E187))),'Data Summary'!CP193="Yes"),100-OFFSET('Sanitation Data'!$E$4,0,10*ROW('Sanitation Data'!E187)),NA())</f>
        <v>#N/A</v>
      </c>
      <c r="AB193" s="98" t="e">
        <f ca="true">+IF(AND(ISNUMBER(OFFSET('Sanitation Data'!$E$6,0,10*ROW('Sanitation Data'!E187))),'Data Summary'!CQ193="Yes"),OFFSET('Sanitation Data'!$E$6,0,10*ROW('Sanitation Data'!E187)),NA())</f>
        <v>#N/A</v>
      </c>
      <c r="AC193" s="98" t="e">
        <f ca="true">+IF(AND(ISNUMBER(OFFSET('Sanitation Data'!$E$10,0,10*ROW('Sanitation Data'!E187))),'Data Summary'!CR193="Yes"),OFFSET('Sanitation Data'!$E$10,0,10*ROW('Sanitation Data'!E187)),NA())</f>
        <v>#N/A</v>
      </c>
      <c r="AD193" s="98" t="e">
        <f ca="true">+IF(AND(ISNUMBER(OFFSET('Sanitation Data'!$E$11,0,10*ROW('Sanitation Data'!E187))),'Data Summary'!CS193="Yes"),OFFSET('Sanitation Data'!$E$11,0,10*ROW('Sanitation Data'!E187)),NA())</f>
        <v>#N/A</v>
      </c>
      <c r="AE193" s="98" t="e">
        <f ca="true">+IF(AND(ISNUMBER(OFFSET('Sanitation Data'!$E$12,0,10*ROW('Sanitation Data'!E187))),'Data Summary'!CT193="Yes"),OFFSET('Sanitation Data'!$E$12,0,10*ROW('Sanitation Data'!E187)),NA())</f>
        <v>#N/A</v>
      </c>
      <c r="AF193" s="98" t="e">
        <f ca="true">+IF(AND(ISNUMBER(OFFSET('Sanitation Data'!$F$4,0,10*ROW('Sanitation Data'!F187))),'Data Summary'!CU193="Yes"),100-OFFSET('Sanitation Data'!$F$4,0,10*ROW('Sanitation Data'!F187)),NA())</f>
        <v>#N/A</v>
      </c>
      <c r="AG193" s="98" t="e">
        <f ca="true">+IF(AND(ISNUMBER(OFFSET('Sanitation Data'!$F$6,0,10*ROW('Sanitation Data'!F187))),'Data Summary'!CV193="Yes"),OFFSET('Sanitation Data'!$F$6,0,10*ROW('Sanitation Data'!F187)),NA())</f>
        <v>#N/A</v>
      </c>
      <c r="AH193" s="98" t="e">
        <f ca="true">+IF(AND(ISNUMBER(OFFSET('Sanitation Data'!$F$10,0,10*ROW('Sanitation Data'!F187))),'Data Summary'!CW193="Yes"),OFFSET('Sanitation Data'!$F$10,0,10*ROW('Sanitation Data'!F187)),NA())</f>
        <v>#N/A</v>
      </c>
      <c r="AI193" s="98" t="e">
        <f ca="true">+IF(AND(ISNUMBER(OFFSET('Sanitation Data'!$F$11,0,10*ROW('Sanitation Data'!F187))),'Data Summary'!CX193="Yes"),OFFSET('Sanitation Data'!$F$11,0,10*ROW('Sanitation Data'!F187)),NA())</f>
        <v>#N/A</v>
      </c>
      <c r="AJ193" s="98" t="e">
        <f ca="true">+IF(AND(ISNUMBER(OFFSET('Sanitation Data'!$F$12,0,10*ROW('Sanitation Data'!F187))),'Data Summary'!CY193="Yes"),OFFSET('Sanitation Data'!$F$12,0,10*ROW('Sanitation Data'!F187)),NA())</f>
        <v>#N/A</v>
      </c>
      <c r="AK193" s="98" t="e">
        <f ca="true">+IF(AND(ISNUMBER(OFFSET('Sanitation Data'!$G$4,0,10*ROW('Sanitation Data'!G187))),'Data Summary'!CZ193="Yes"),100-OFFSET('Sanitation Data'!$G$4,0,10*ROW('Sanitation Data'!G187)),NA())</f>
        <v>#N/A</v>
      </c>
      <c r="AL193" s="98" t="e">
        <f ca="true">+IF(AND(ISNUMBER(OFFSET('Sanitation Data'!$G$6,0,10*ROW('Sanitation Data'!G187))),'Data Summary'!DA193="Yes"),OFFSET('Sanitation Data'!$G$6,0,10*ROW('Sanitation Data'!G187)),NA())</f>
        <v>#N/A</v>
      </c>
      <c r="AM193" s="98" t="e">
        <f ca="true">+IF(AND(ISNUMBER(OFFSET('Sanitation Data'!$G$10,0,10*ROW('Sanitation Data'!G187))),'Data Summary'!DB193="Yes"),OFFSET('Sanitation Data'!$G$10,0,10*ROW('Sanitation Data'!G187)),NA())</f>
        <v>#N/A</v>
      </c>
      <c r="AN193" s="98" t="e">
        <f ca="true">+IF(AND(ISNUMBER(OFFSET('Sanitation Data'!$G$11,0,10*ROW('Sanitation Data'!G187))),'Data Summary'!DC193="Yes"),OFFSET('Sanitation Data'!$G$11,0,10*ROW('Sanitation Data'!G187)),NA())</f>
        <v>#N/A</v>
      </c>
      <c r="AO193" s="98" t="e">
        <f ca="true">+IF(AND(ISNUMBER(OFFSET('Sanitation Data'!$G$12,0,10*ROW('Sanitation Data'!G187))),'Data Summary'!DD193="Yes"),OFFSET('Sanitation Data'!$G$12,0,10*ROW('Sanitation Data'!G187)),NA())</f>
        <v>#N/A</v>
      </c>
      <c r="AP193" s="98" t="e">
        <f ca="true">+IF(AND(ISNUMBER(OFFSET('Sanitation Data'!$H$4,0,10*ROW('Sanitation Data'!H187))),'Data Summary'!DE193="Yes"),100-OFFSET('Sanitation Data'!$H$4,0,10*ROW('Sanitation Data'!H187)),NA())</f>
        <v>#N/A</v>
      </c>
      <c r="AQ193" s="98" t="e">
        <f ca="true">+IF(AND(ISNUMBER(OFFSET('Sanitation Data'!$H$6,0,10*ROW('Sanitation Data'!H187))),'Data Summary'!DF193="Yes"),OFFSET('Sanitation Data'!$H$6,0,10*ROW('Sanitation Data'!H187)),NA())</f>
        <v>#N/A</v>
      </c>
      <c r="AR193" s="98" t="e">
        <f ca="true">+IF(AND(ISNUMBER(OFFSET('Sanitation Data'!$H$10,0,10*ROW('Sanitation Data'!H187))),'Data Summary'!DG193="Yes"),OFFSET('Sanitation Data'!$H$10,0,10*ROW('Sanitation Data'!H187)),NA())</f>
        <v>#N/A</v>
      </c>
      <c r="AS193" s="98" t="e">
        <f ca="true">+IF(AND(ISNUMBER(OFFSET('Sanitation Data'!$H$11,0,10*ROW('Sanitation Data'!H187))),'Data Summary'!DH193="Yes"),OFFSET('Sanitation Data'!$H$11,0,10*ROW('Sanitation Data'!H187)),NA())</f>
        <v>#N/A</v>
      </c>
      <c r="AT193" s="98" t="e">
        <f ca="true">+IF(AND(ISNUMBER(OFFSET('Sanitation Data'!$H$12,0,10*ROW('Sanitation Data'!H187))),'Data Summary'!DI193="Yes"),OFFSET('Sanitation Data'!$H$12,0,10*ROW('Sanitation Data'!H187)),NA())</f>
        <v>#N/A</v>
      </c>
      <c r="AU193" s="98" t="e">
        <f ca="true">+IF(AND(ISNUMBER(OFFSET('Sanitation Data'!$I$4,0,10*ROW('Sanitation Data'!I187))),'Data Summary'!DJ193="Yes"),100-OFFSET('Sanitation Data'!$I$4,0,10*ROW('Sanitation Data'!I187)),NA())</f>
        <v>#N/A</v>
      </c>
      <c r="AV193" s="98" t="e">
        <f ca="true">+IF(AND(ISNUMBER(OFFSET('Sanitation Data'!$I$6,0,10*ROW('Sanitation Data'!I187))),'Data Summary'!DK193="Yes"),OFFSET('Sanitation Data'!$I$6,0,10*ROW('Sanitation Data'!I187)),NA())</f>
        <v>#N/A</v>
      </c>
      <c r="AW193" s="98" t="e">
        <f ca="true">+IF(AND(ISNUMBER(OFFSET('Sanitation Data'!$I$10,0,10*ROW('Sanitation Data'!I187))),'Data Summary'!DL193="Yes"),OFFSET('Sanitation Data'!$I$10,0,10*ROW('Sanitation Data'!I187)),NA())</f>
        <v>#N/A</v>
      </c>
      <c r="AX193" s="98" t="e">
        <f ca="true">+IF(AND(ISNUMBER(OFFSET('Sanitation Data'!$I$11,0,10*ROW('Sanitation Data'!I187))),'Data Summary'!DM193="Yes"),OFFSET('Sanitation Data'!$I$11,0,10*ROW('Sanitation Data'!I187)),NA())</f>
        <v>#N/A</v>
      </c>
      <c r="AY193" s="98" t="e">
        <f ca="true">+IF(AND(ISNUMBER(OFFSET('Sanitation Data'!$I$12,0,10*ROW('Sanitation Data'!I187))),'Data Summary'!DN193="Yes"),OFFSET('Sanitation Data'!$I$12,0,10*ROW('Sanitation Data'!I187)),NA())</f>
        <v>#N/A</v>
      </c>
      <c r="AZ193" s="99" t="e">
        <f ca="true">+IF(AND(ISNUMBER(OFFSET('Hygiene Data'!$D$5,0,10*ROW('Hygiene Data'!D187))),'Data Summary'!DO193="Yes"),OFFSET('Hygiene Data'!$D$5,0,10*ROW('Hygiene Data'!D187)),NA())</f>
        <v>#N/A</v>
      </c>
      <c r="BA193" s="99" t="e">
        <f ca="true">+IF(AND(ISNUMBER(OFFSET('Hygiene Data'!$D$7,0,10*ROW('Hygiene Data'!D187))),'Data Summary'!DP193="Yes"),OFFSET('Hygiene Data'!$D$7,0,10*ROW('Hygiene Data'!D187)),NA())</f>
        <v>#N/A</v>
      </c>
      <c r="BB193" s="99" t="e">
        <f ca="true">+IF(AND(ISNUMBER(OFFSET('Hygiene Data'!$D$9,0,10*ROW('Hygiene Data'!D187))),'Data Summary'!DQ193="Yes"),OFFSET('Hygiene Data'!$D$9,0,10*ROW('Hygiene Data'!D187)),NA())</f>
        <v>#N/A</v>
      </c>
      <c r="BC193" s="99" t="e">
        <f ca="true">+IF(AND(ISNUMBER(OFFSET('Hygiene Data'!$E$5,0,10*ROW('Hygiene Data'!E187))),'Data Summary'!DR193="Yes"),OFFSET('Hygiene Data'!$E$5,0,10*ROW('Hygiene Data'!E187)),NA())</f>
        <v>#N/A</v>
      </c>
      <c r="BD193" s="99" t="e">
        <f ca="true">+IF(AND(ISNUMBER(OFFSET('Hygiene Data'!$E$7,0,10*ROW('Hygiene Data'!E187))),'Data Summary'!DS193="Yes"),OFFSET('Hygiene Data'!$E$7,0,10*ROW('Hygiene Data'!E187)),NA())</f>
        <v>#N/A</v>
      </c>
      <c r="BE193" s="99" t="e">
        <f ca="true">+IF(AND(ISNUMBER(OFFSET('Hygiene Data'!$E$9,0,10*ROW('Hygiene Data'!E187))),'Data Summary'!DT193="Yes"),OFFSET('Hygiene Data'!$E$9,0,10*ROW('Hygiene Data'!E187)),NA())</f>
        <v>#N/A</v>
      </c>
      <c r="BF193" s="99" t="e">
        <f ca="true">+IF(AND(ISNUMBER(OFFSET('Hygiene Data'!$F$5,0,10*ROW('Hygiene Data'!F187))),'Data Summary'!DU193="Yes"),OFFSET('Hygiene Data'!$F$5,0,10*ROW('Hygiene Data'!F187)),NA())</f>
        <v>#N/A</v>
      </c>
      <c r="BG193" s="99" t="e">
        <f ca="true">+IF(AND(ISNUMBER(OFFSET('Hygiene Data'!$F$7,0,10*ROW('Hygiene Data'!F187))),'Data Summary'!DV193="Yes"),OFFSET('Hygiene Data'!$F$7,0,10*ROW('Hygiene Data'!F187)),NA())</f>
        <v>#N/A</v>
      </c>
      <c r="BH193" s="99" t="e">
        <f ca="true">+IF(AND(ISNUMBER(OFFSET('Hygiene Data'!$F$9,0,10*ROW('Hygiene Data'!F187))),'Data Summary'!DW193="Yes"),OFFSET('Hygiene Data'!$F$9,0,10*ROW('Hygiene Data'!F187)),NA())</f>
        <v>#N/A</v>
      </c>
      <c r="BI193" s="99" t="e">
        <f ca="true">+IF(AND(ISNUMBER(OFFSET('Hygiene Data'!$G$5,0,10*ROW('Hygiene Data'!G187))),'Data Summary'!DX193="Yes"),OFFSET('Hygiene Data'!$G$5,0,10*ROW('Hygiene Data'!G187)),NA())</f>
        <v>#N/A</v>
      </c>
      <c r="BJ193" s="99" t="e">
        <f ca="true">+IF(AND(ISNUMBER(OFFSET('Hygiene Data'!$G$7,0,10*ROW('Hygiene Data'!G187))),'Data Summary'!DY193="Yes"),OFFSET('Hygiene Data'!$G$7,0,10*ROW('Hygiene Data'!G187)),NA())</f>
        <v>#N/A</v>
      </c>
      <c r="BK193" s="99" t="e">
        <f ca="true">+IF(AND(ISNUMBER(OFFSET('Hygiene Data'!$G$9,0,10*ROW('Hygiene Data'!G187))),'Data Summary'!DZ193="Yes"),OFFSET('Hygiene Data'!$G$9,0,10*ROW('Hygiene Data'!G187)),NA())</f>
        <v>#N/A</v>
      </c>
      <c r="BL193" s="99" t="e">
        <f ca="true">+IF(AND(ISNUMBER(OFFSET('Hygiene Data'!$H$5,0,10*ROW('Hygiene Data'!H187))),'Data Summary'!EA193="Yes"),OFFSET('Hygiene Data'!$H$5,0,10*ROW('Hygiene Data'!H187)),NA())</f>
        <v>#N/A</v>
      </c>
      <c r="BM193" s="99" t="e">
        <f ca="true">+IF(AND(ISNUMBER(OFFSET('Hygiene Data'!$H$7,0,10*ROW('Hygiene Data'!H187))),'Data Summary'!EB193="Yes"),OFFSET('Hygiene Data'!$H$7,0,10*ROW('Hygiene Data'!H187)),NA())</f>
        <v>#N/A</v>
      </c>
      <c r="BN193" s="99" t="e">
        <f ca="true">+IF(AND(ISNUMBER(OFFSET('Hygiene Data'!$H$9,0,10*ROW('Hygiene Data'!H187))),'Data Summary'!EC193="Yes"),OFFSET('Hygiene Data'!$H$9,0,10*ROW('Hygiene Data'!H187)),NA())</f>
        <v>#N/A</v>
      </c>
      <c r="BO193" s="99" t="e">
        <f ca="true">+IF(AND(ISNUMBER(OFFSET('Hygiene Data'!$I$5,0,10*ROW('Hygiene Data'!I187))),'Data Summary'!ED193="Yes"),OFFSET('Hygiene Data'!$I$5,0,10*ROW('Hygiene Data'!I187)),NA())</f>
        <v>#N/A</v>
      </c>
      <c r="BP193" s="99" t="e">
        <f ca="true">+IF(AND(ISNUMBER(OFFSET('Hygiene Data'!$I$7,0,10*ROW('Hygiene Data'!I187))),'Data Summary'!EE193="Yes"),OFFSET('Hygiene Data'!$I$7,0,10*ROW('Hygiene Data'!I187)),NA())</f>
        <v>#N/A</v>
      </c>
      <c r="BQ193" s="99" t="e">
        <f ca="true">+IF(AND(ISNUMBER(OFFSET('Hygiene Data'!$I$9,0,10*ROW('Hygiene Data'!I187))),'Data Summary'!EF193="Yes"),OFFSET('Hygiene Data'!$I$9,0,10*ROW('Hygiene Data'!I187)),NA())</f>
        <v>#N/A</v>
      </c>
    </row>
    <row xmlns:x14ac="http://schemas.microsoft.com/office/spreadsheetml/2009/9/ac" r="194" x14ac:dyDescent="0.2">
      <c r="A194" s="363" t="e">
        <f ca="true">+RIGHT('Data Summary'!A194,LEN('Data Summary'!A194)-9)</f>
        <v>#VALUE!</v>
      </c>
      <c r="B194" s="38" t="str">
        <f ca="true">+IF(ISTEXT('Data Summary'!B194),'Data Summary'!B194,"")</f>
        <v/>
      </c>
      <c r="C194" s="361" t="e">
        <f ca="true">+VALUE('Data Summary'!C194)</f>
        <v>#VALUE!</v>
      </c>
      <c r="D194" s="97" t="e">
        <f ca="true">+IF(AND(ISNUMBER(OFFSET('Water Data'!$D$4,0,10*ROW('Water Data'!D188))),'Data Summary'!BS194="Yes"),100-OFFSET('Water Data'!$D$4,0,10*ROW('Water Data'!D188)),NA())</f>
        <v>#N/A</v>
      </c>
      <c r="E194" s="97" t="e">
        <f ca="true">+IF(AND(ISNUMBER(OFFSET('Water Data'!$D$6,0,10*ROW('Water Data'!D188))),'Data Summary'!BT194="Yes"),OFFSET('Water Data'!$D$6,0,10*ROW('Water Data'!D188)),NA())</f>
        <v>#N/A</v>
      </c>
      <c r="F194" s="97" t="e">
        <f ca="true">+IF(AND(ISNUMBER(OFFSET('Water Data'!$D$9,0,10*ROW('Water Data'!D188))),'Data Summary'!BU194="Yes"),OFFSET('Water Data'!$D$9,0,10*ROW('Water Data'!D188)),NA())</f>
        <v>#N/A</v>
      </c>
      <c r="G194" s="97" t="e">
        <f ca="true">+IF(AND(ISNUMBER(OFFSET('Water Data'!$E$4,0,10*ROW('Water Data'!E188))),'Data Summary'!BV194="Yes"),100-OFFSET('Water Data'!$E$4,0,10*ROW('Water Data'!E188)),NA())</f>
        <v>#N/A</v>
      </c>
      <c r="H194" s="97" t="e">
        <f ca="true">+IF(AND(ISNUMBER(OFFSET('Water Data'!$E$6,0,10*ROW('Water Data'!E188))),'Data Summary'!BW194="Yes"),OFFSET('Water Data'!$E$6,0,10*ROW('Water Data'!E188)),NA())</f>
        <v>#N/A</v>
      </c>
      <c r="I194" s="97" t="e">
        <f ca="true">+IF(AND(ISNUMBER(OFFSET('Water Data'!$E$9,0,10*ROW('Water Data'!E188))),'Data Summary'!BX194="Yes"),OFFSET('Water Data'!$E$9,0,10*ROW('Water Data'!E188)),NA())</f>
        <v>#N/A</v>
      </c>
      <c r="J194" s="97" t="e">
        <f ca="true">+IF(AND(ISNUMBER(OFFSET('Water Data'!$F$4,0,10*ROW('Water Data'!F188))),'Data Summary'!BY194="Yes"),100-OFFSET('Water Data'!$F$4,0,10*ROW('Water Data'!F188)),NA())</f>
        <v>#N/A</v>
      </c>
      <c r="K194" s="97" t="e">
        <f ca="true">+IF(AND(ISNUMBER(OFFSET('Water Data'!$F$6,0,10*ROW('Water Data'!F188))),'Data Summary'!BZ194="Yes"),OFFSET('Water Data'!$F$6,0,10*ROW('Water Data'!F188)),NA())</f>
        <v>#N/A</v>
      </c>
      <c r="L194" s="97" t="e">
        <f ca="true">+IF(AND(ISNUMBER(OFFSET('Water Data'!$F$9,0,10*ROW('Water Data'!F188))),'Data Summary'!CA194="Yes"),OFFSET('Water Data'!$F$9,0,10*ROW('Water Data'!F188)),NA())</f>
        <v>#N/A</v>
      </c>
      <c r="M194" s="97" t="e">
        <f ca="true">+IF(AND(ISNUMBER(OFFSET('Water Data'!$G$4,0,10*ROW('Water Data'!G188))),'Data Summary'!CB194="Yes"),100-OFFSET('Water Data'!$G$4,0,10*ROW('Water Data'!G188)),NA())</f>
        <v>#N/A</v>
      </c>
      <c r="N194" s="97" t="e">
        <f ca="true">+IF(AND(ISNUMBER(OFFSET('Water Data'!$G$6,0,10*ROW('Water Data'!G188))),'Data Summary'!CC194="Yes"),OFFSET('Water Data'!$G$6,0,10*ROW('Water Data'!G188)),NA())</f>
        <v>#N/A</v>
      </c>
      <c r="O194" s="97" t="e">
        <f ca="true">+IF(AND(ISNUMBER(OFFSET('Water Data'!$G$9,0,10*ROW('Water Data'!G188))),'Data Summary'!CD194="Yes"),OFFSET('Water Data'!$G$9,0,10*ROW('Water Data'!G188)),NA())</f>
        <v>#N/A</v>
      </c>
      <c r="P194" s="97" t="e">
        <f ca="true">+IF(AND(ISNUMBER(OFFSET('Water Data'!$H$4,0,10*ROW('Water Data'!H188))),'Data Summary'!CE194="Yes"),100-OFFSET('Water Data'!$H$4,0,10*ROW('Water Data'!H188)),NA())</f>
        <v>#N/A</v>
      </c>
      <c r="Q194" s="97" t="e">
        <f ca="true">+IF(AND(ISNUMBER(OFFSET('Water Data'!$H$6,0,10*ROW('Water Data'!H188))),'Data Summary'!CF194="Yes"),OFFSET('Water Data'!$H$6,0,10*ROW('Water Data'!H188)),NA())</f>
        <v>#N/A</v>
      </c>
      <c r="R194" s="97" t="e">
        <f ca="true">+IF(AND(ISNUMBER(OFFSET('Water Data'!$H$9,0,10*ROW('Water Data'!H188))),'Data Summary'!CG194="Yes"),OFFSET('Water Data'!$H$9,0,10*ROW('Water Data'!H188)),NA())</f>
        <v>#N/A</v>
      </c>
      <c r="S194" s="97" t="e">
        <f ca="true">+IF(AND(ISNUMBER(OFFSET('Water Data'!$I$4,0,10*ROW('Water Data'!I188))),'Data Summary'!CH194="Yes"),100-OFFSET('Water Data'!$I$4,0,10*ROW('Water Data'!I188)),NA())</f>
        <v>#N/A</v>
      </c>
      <c r="T194" s="97" t="e">
        <f ca="true">+IF(AND(ISNUMBER(OFFSET('Water Data'!$I$6,0,10*ROW('Water Data'!I188))),'Data Summary'!CI194="Yes"),OFFSET('Water Data'!$I$6,0,10*ROW('Water Data'!I188)),NA())</f>
        <v>#N/A</v>
      </c>
      <c r="U194" s="97" t="e">
        <f ca="true">+IF(AND(ISNUMBER(OFFSET('Water Data'!$I$9,0,10*ROW('Water Data'!I188))),'Data Summary'!CJ194="Yes"),OFFSET('Water Data'!$I$9,0,10*ROW('Water Data'!I188)),NA())</f>
        <v>#N/A</v>
      </c>
      <c r="V194" s="98" t="e">
        <f ca="true">+IF(AND(ISNUMBER(OFFSET('Sanitation Data'!$D$4,0,10*ROW('Sanitation Data'!D188))),'Data Summary'!CK194="Yes"),100-OFFSET('Sanitation Data'!$D$4,0,10*ROW('Sanitation Data'!D188)),NA())</f>
        <v>#N/A</v>
      </c>
      <c r="W194" s="98" t="e">
        <f ca="true">+IF(AND(ISNUMBER(OFFSET('Sanitation Data'!$D$6,0,10*ROW('Sanitation Data'!D188))),'Data Summary'!CL194="Yes"),OFFSET('Sanitation Data'!$D$6,0,10*ROW('Sanitation Data'!D188)),NA())</f>
        <v>#N/A</v>
      </c>
      <c r="X194" s="98" t="e">
        <f ca="true">+IF(AND(ISNUMBER(OFFSET('Sanitation Data'!$D$10,0,10*ROW('Sanitation Data'!D188))),'Data Summary'!CM194="Yes"),OFFSET('Sanitation Data'!$D$10,0,10*ROW('Sanitation Data'!D188)),NA())</f>
        <v>#N/A</v>
      </c>
      <c r="Y194" s="98" t="e">
        <f ca="true">+IF(AND(ISNUMBER(OFFSET('Sanitation Data'!$D$11,0,10*ROW('Sanitation Data'!D188))),'Data Summary'!CN194="Yes"),OFFSET('Sanitation Data'!$D$11,0,10*ROW('Sanitation Data'!D188)),NA())</f>
        <v>#N/A</v>
      </c>
      <c r="Z194" s="98" t="e">
        <f ca="true">+IF(AND(ISNUMBER(OFFSET('Sanitation Data'!$D$12,0,10*ROW('Sanitation Data'!D188))),'Data Summary'!CO194="Yes"),OFFSET('Sanitation Data'!$D$12,0,10*ROW('Sanitation Data'!D188)),NA())</f>
        <v>#N/A</v>
      </c>
      <c r="AA194" s="98" t="e">
        <f ca="true">+IF(AND(ISNUMBER(OFFSET('Sanitation Data'!$E$4,0,10*ROW('Sanitation Data'!E188))),'Data Summary'!CP194="Yes"),100-OFFSET('Sanitation Data'!$E$4,0,10*ROW('Sanitation Data'!E188)),NA())</f>
        <v>#N/A</v>
      </c>
      <c r="AB194" s="98" t="e">
        <f ca="true">+IF(AND(ISNUMBER(OFFSET('Sanitation Data'!$E$6,0,10*ROW('Sanitation Data'!E188))),'Data Summary'!CQ194="Yes"),OFFSET('Sanitation Data'!$E$6,0,10*ROW('Sanitation Data'!E188)),NA())</f>
        <v>#N/A</v>
      </c>
      <c r="AC194" s="98" t="e">
        <f ca="true">+IF(AND(ISNUMBER(OFFSET('Sanitation Data'!$E$10,0,10*ROW('Sanitation Data'!E188))),'Data Summary'!CR194="Yes"),OFFSET('Sanitation Data'!$E$10,0,10*ROW('Sanitation Data'!E188)),NA())</f>
        <v>#N/A</v>
      </c>
      <c r="AD194" s="98" t="e">
        <f ca="true">+IF(AND(ISNUMBER(OFFSET('Sanitation Data'!$E$11,0,10*ROW('Sanitation Data'!E188))),'Data Summary'!CS194="Yes"),OFFSET('Sanitation Data'!$E$11,0,10*ROW('Sanitation Data'!E188)),NA())</f>
        <v>#N/A</v>
      </c>
      <c r="AE194" s="98" t="e">
        <f ca="true">+IF(AND(ISNUMBER(OFFSET('Sanitation Data'!$E$12,0,10*ROW('Sanitation Data'!E188))),'Data Summary'!CT194="Yes"),OFFSET('Sanitation Data'!$E$12,0,10*ROW('Sanitation Data'!E188)),NA())</f>
        <v>#N/A</v>
      </c>
      <c r="AF194" s="98" t="e">
        <f ca="true">+IF(AND(ISNUMBER(OFFSET('Sanitation Data'!$F$4,0,10*ROW('Sanitation Data'!F188))),'Data Summary'!CU194="Yes"),100-OFFSET('Sanitation Data'!$F$4,0,10*ROW('Sanitation Data'!F188)),NA())</f>
        <v>#N/A</v>
      </c>
      <c r="AG194" s="98" t="e">
        <f ca="true">+IF(AND(ISNUMBER(OFFSET('Sanitation Data'!$F$6,0,10*ROW('Sanitation Data'!F188))),'Data Summary'!CV194="Yes"),OFFSET('Sanitation Data'!$F$6,0,10*ROW('Sanitation Data'!F188)),NA())</f>
        <v>#N/A</v>
      </c>
      <c r="AH194" s="98" t="e">
        <f ca="true">+IF(AND(ISNUMBER(OFFSET('Sanitation Data'!$F$10,0,10*ROW('Sanitation Data'!F188))),'Data Summary'!CW194="Yes"),OFFSET('Sanitation Data'!$F$10,0,10*ROW('Sanitation Data'!F188)),NA())</f>
        <v>#N/A</v>
      </c>
      <c r="AI194" s="98" t="e">
        <f ca="true">+IF(AND(ISNUMBER(OFFSET('Sanitation Data'!$F$11,0,10*ROW('Sanitation Data'!F188))),'Data Summary'!CX194="Yes"),OFFSET('Sanitation Data'!$F$11,0,10*ROW('Sanitation Data'!F188)),NA())</f>
        <v>#N/A</v>
      </c>
      <c r="AJ194" s="98" t="e">
        <f ca="true">+IF(AND(ISNUMBER(OFFSET('Sanitation Data'!$F$12,0,10*ROW('Sanitation Data'!F188))),'Data Summary'!CY194="Yes"),OFFSET('Sanitation Data'!$F$12,0,10*ROW('Sanitation Data'!F188)),NA())</f>
        <v>#N/A</v>
      </c>
      <c r="AK194" s="98" t="e">
        <f ca="true">+IF(AND(ISNUMBER(OFFSET('Sanitation Data'!$G$4,0,10*ROW('Sanitation Data'!G188))),'Data Summary'!CZ194="Yes"),100-OFFSET('Sanitation Data'!$G$4,0,10*ROW('Sanitation Data'!G188)),NA())</f>
        <v>#N/A</v>
      </c>
      <c r="AL194" s="98" t="e">
        <f ca="true">+IF(AND(ISNUMBER(OFFSET('Sanitation Data'!$G$6,0,10*ROW('Sanitation Data'!G188))),'Data Summary'!DA194="Yes"),OFFSET('Sanitation Data'!$G$6,0,10*ROW('Sanitation Data'!G188)),NA())</f>
        <v>#N/A</v>
      </c>
      <c r="AM194" s="98" t="e">
        <f ca="true">+IF(AND(ISNUMBER(OFFSET('Sanitation Data'!$G$10,0,10*ROW('Sanitation Data'!G188))),'Data Summary'!DB194="Yes"),OFFSET('Sanitation Data'!$G$10,0,10*ROW('Sanitation Data'!G188)),NA())</f>
        <v>#N/A</v>
      </c>
      <c r="AN194" s="98" t="e">
        <f ca="true">+IF(AND(ISNUMBER(OFFSET('Sanitation Data'!$G$11,0,10*ROW('Sanitation Data'!G188))),'Data Summary'!DC194="Yes"),OFFSET('Sanitation Data'!$G$11,0,10*ROW('Sanitation Data'!G188)),NA())</f>
        <v>#N/A</v>
      </c>
      <c r="AO194" s="98" t="e">
        <f ca="true">+IF(AND(ISNUMBER(OFFSET('Sanitation Data'!$G$12,0,10*ROW('Sanitation Data'!G188))),'Data Summary'!DD194="Yes"),OFFSET('Sanitation Data'!$G$12,0,10*ROW('Sanitation Data'!G188)),NA())</f>
        <v>#N/A</v>
      </c>
      <c r="AP194" s="98" t="e">
        <f ca="true">+IF(AND(ISNUMBER(OFFSET('Sanitation Data'!$H$4,0,10*ROW('Sanitation Data'!H188))),'Data Summary'!DE194="Yes"),100-OFFSET('Sanitation Data'!$H$4,0,10*ROW('Sanitation Data'!H188)),NA())</f>
        <v>#N/A</v>
      </c>
      <c r="AQ194" s="98" t="e">
        <f ca="true">+IF(AND(ISNUMBER(OFFSET('Sanitation Data'!$H$6,0,10*ROW('Sanitation Data'!H188))),'Data Summary'!DF194="Yes"),OFFSET('Sanitation Data'!$H$6,0,10*ROW('Sanitation Data'!H188)),NA())</f>
        <v>#N/A</v>
      </c>
      <c r="AR194" s="98" t="e">
        <f ca="true">+IF(AND(ISNUMBER(OFFSET('Sanitation Data'!$H$10,0,10*ROW('Sanitation Data'!H188))),'Data Summary'!DG194="Yes"),OFFSET('Sanitation Data'!$H$10,0,10*ROW('Sanitation Data'!H188)),NA())</f>
        <v>#N/A</v>
      </c>
      <c r="AS194" s="98" t="e">
        <f ca="true">+IF(AND(ISNUMBER(OFFSET('Sanitation Data'!$H$11,0,10*ROW('Sanitation Data'!H188))),'Data Summary'!DH194="Yes"),OFFSET('Sanitation Data'!$H$11,0,10*ROW('Sanitation Data'!H188)),NA())</f>
        <v>#N/A</v>
      </c>
      <c r="AT194" s="98" t="e">
        <f ca="true">+IF(AND(ISNUMBER(OFFSET('Sanitation Data'!$H$12,0,10*ROW('Sanitation Data'!H188))),'Data Summary'!DI194="Yes"),OFFSET('Sanitation Data'!$H$12,0,10*ROW('Sanitation Data'!H188)),NA())</f>
        <v>#N/A</v>
      </c>
      <c r="AU194" s="98" t="e">
        <f ca="true">+IF(AND(ISNUMBER(OFFSET('Sanitation Data'!$I$4,0,10*ROW('Sanitation Data'!I188))),'Data Summary'!DJ194="Yes"),100-OFFSET('Sanitation Data'!$I$4,0,10*ROW('Sanitation Data'!I188)),NA())</f>
        <v>#N/A</v>
      </c>
      <c r="AV194" s="98" t="e">
        <f ca="true">+IF(AND(ISNUMBER(OFFSET('Sanitation Data'!$I$6,0,10*ROW('Sanitation Data'!I188))),'Data Summary'!DK194="Yes"),OFFSET('Sanitation Data'!$I$6,0,10*ROW('Sanitation Data'!I188)),NA())</f>
        <v>#N/A</v>
      </c>
      <c r="AW194" s="98" t="e">
        <f ca="true">+IF(AND(ISNUMBER(OFFSET('Sanitation Data'!$I$10,0,10*ROW('Sanitation Data'!I188))),'Data Summary'!DL194="Yes"),OFFSET('Sanitation Data'!$I$10,0,10*ROW('Sanitation Data'!I188)),NA())</f>
        <v>#N/A</v>
      </c>
      <c r="AX194" s="98" t="e">
        <f ca="true">+IF(AND(ISNUMBER(OFFSET('Sanitation Data'!$I$11,0,10*ROW('Sanitation Data'!I188))),'Data Summary'!DM194="Yes"),OFFSET('Sanitation Data'!$I$11,0,10*ROW('Sanitation Data'!I188)),NA())</f>
        <v>#N/A</v>
      </c>
      <c r="AY194" s="98" t="e">
        <f ca="true">+IF(AND(ISNUMBER(OFFSET('Sanitation Data'!$I$12,0,10*ROW('Sanitation Data'!I188))),'Data Summary'!DN194="Yes"),OFFSET('Sanitation Data'!$I$12,0,10*ROW('Sanitation Data'!I188)),NA())</f>
        <v>#N/A</v>
      </c>
      <c r="AZ194" s="99" t="e">
        <f ca="true">+IF(AND(ISNUMBER(OFFSET('Hygiene Data'!$D$5,0,10*ROW('Hygiene Data'!D188))),'Data Summary'!DO194="Yes"),OFFSET('Hygiene Data'!$D$5,0,10*ROW('Hygiene Data'!D188)),NA())</f>
        <v>#N/A</v>
      </c>
      <c r="BA194" s="99" t="e">
        <f ca="true">+IF(AND(ISNUMBER(OFFSET('Hygiene Data'!$D$7,0,10*ROW('Hygiene Data'!D188))),'Data Summary'!DP194="Yes"),OFFSET('Hygiene Data'!$D$7,0,10*ROW('Hygiene Data'!D188)),NA())</f>
        <v>#N/A</v>
      </c>
      <c r="BB194" s="99" t="e">
        <f ca="true">+IF(AND(ISNUMBER(OFFSET('Hygiene Data'!$D$9,0,10*ROW('Hygiene Data'!D188))),'Data Summary'!DQ194="Yes"),OFFSET('Hygiene Data'!$D$9,0,10*ROW('Hygiene Data'!D188)),NA())</f>
        <v>#N/A</v>
      </c>
      <c r="BC194" s="99" t="e">
        <f ca="true">+IF(AND(ISNUMBER(OFFSET('Hygiene Data'!$E$5,0,10*ROW('Hygiene Data'!E188))),'Data Summary'!DR194="Yes"),OFFSET('Hygiene Data'!$E$5,0,10*ROW('Hygiene Data'!E188)),NA())</f>
        <v>#N/A</v>
      </c>
      <c r="BD194" s="99" t="e">
        <f ca="true">+IF(AND(ISNUMBER(OFFSET('Hygiene Data'!$E$7,0,10*ROW('Hygiene Data'!E188))),'Data Summary'!DS194="Yes"),OFFSET('Hygiene Data'!$E$7,0,10*ROW('Hygiene Data'!E188)),NA())</f>
        <v>#N/A</v>
      </c>
      <c r="BE194" s="99" t="e">
        <f ca="true">+IF(AND(ISNUMBER(OFFSET('Hygiene Data'!$E$9,0,10*ROW('Hygiene Data'!E188))),'Data Summary'!DT194="Yes"),OFFSET('Hygiene Data'!$E$9,0,10*ROW('Hygiene Data'!E188)),NA())</f>
        <v>#N/A</v>
      </c>
      <c r="BF194" s="99" t="e">
        <f ca="true">+IF(AND(ISNUMBER(OFFSET('Hygiene Data'!$F$5,0,10*ROW('Hygiene Data'!F188))),'Data Summary'!DU194="Yes"),OFFSET('Hygiene Data'!$F$5,0,10*ROW('Hygiene Data'!F188)),NA())</f>
        <v>#N/A</v>
      </c>
      <c r="BG194" s="99" t="e">
        <f ca="true">+IF(AND(ISNUMBER(OFFSET('Hygiene Data'!$F$7,0,10*ROW('Hygiene Data'!F188))),'Data Summary'!DV194="Yes"),OFFSET('Hygiene Data'!$F$7,0,10*ROW('Hygiene Data'!F188)),NA())</f>
        <v>#N/A</v>
      </c>
      <c r="BH194" s="99" t="e">
        <f ca="true">+IF(AND(ISNUMBER(OFFSET('Hygiene Data'!$F$9,0,10*ROW('Hygiene Data'!F188))),'Data Summary'!DW194="Yes"),OFFSET('Hygiene Data'!$F$9,0,10*ROW('Hygiene Data'!F188)),NA())</f>
        <v>#N/A</v>
      </c>
      <c r="BI194" s="99" t="e">
        <f ca="true">+IF(AND(ISNUMBER(OFFSET('Hygiene Data'!$G$5,0,10*ROW('Hygiene Data'!G188))),'Data Summary'!DX194="Yes"),OFFSET('Hygiene Data'!$G$5,0,10*ROW('Hygiene Data'!G188)),NA())</f>
        <v>#N/A</v>
      </c>
      <c r="BJ194" s="99" t="e">
        <f ca="true">+IF(AND(ISNUMBER(OFFSET('Hygiene Data'!$G$7,0,10*ROW('Hygiene Data'!G188))),'Data Summary'!DY194="Yes"),OFFSET('Hygiene Data'!$G$7,0,10*ROW('Hygiene Data'!G188)),NA())</f>
        <v>#N/A</v>
      </c>
      <c r="BK194" s="99" t="e">
        <f ca="true">+IF(AND(ISNUMBER(OFFSET('Hygiene Data'!$G$9,0,10*ROW('Hygiene Data'!G188))),'Data Summary'!DZ194="Yes"),OFFSET('Hygiene Data'!$G$9,0,10*ROW('Hygiene Data'!G188)),NA())</f>
        <v>#N/A</v>
      </c>
      <c r="BL194" s="99" t="e">
        <f ca="true">+IF(AND(ISNUMBER(OFFSET('Hygiene Data'!$H$5,0,10*ROW('Hygiene Data'!H188))),'Data Summary'!EA194="Yes"),OFFSET('Hygiene Data'!$H$5,0,10*ROW('Hygiene Data'!H188)),NA())</f>
        <v>#N/A</v>
      </c>
      <c r="BM194" s="99" t="e">
        <f ca="true">+IF(AND(ISNUMBER(OFFSET('Hygiene Data'!$H$7,0,10*ROW('Hygiene Data'!H188))),'Data Summary'!EB194="Yes"),OFFSET('Hygiene Data'!$H$7,0,10*ROW('Hygiene Data'!H188)),NA())</f>
        <v>#N/A</v>
      </c>
      <c r="BN194" s="99" t="e">
        <f ca="true">+IF(AND(ISNUMBER(OFFSET('Hygiene Data'!$H$9,0,10*ROW('Hygiene Data'!H188))),'Data Summary'!EC194="Yes"),OFFSET('Hygiene Data'!$H$9,0,10*ROW('Hygiene Data'!H188)),NA())</f>
        <v>#N/A</v>
      </c>
      <c r="BO194" s="99" t="e">
        <f ca="true">+IF(AND(ISNUMBER(OFFSET('Hygiene Data'!$I$5,0,10*ROW('Hygiene Data'!I188))),'Data Summary'!ED194="Yes"),OFFSET('Hygiene Data'!$I$5,0,10*ROW('Hygiene Data'!I188)),NA())</f>
        <v>#N/A</v>
      </c>
      <c r="BP194" s="99" t="e">
        <f ca="true">+IF(AND(ISNUMBER(OFFSET('Hygiene Data'!$I$7,0,10*ROW('Hygiene Data'!I188))),'Data Summary'!EE194="Yes"),OFFSET('Hygiene Data'!$I$7,0,10*ROW('Hygiene Data'!I188)),NA())</f>
        <v>#N/A</v>
      </c>
      <c r="BQ194" s="99" t="e">
        <f ca="true">+IF(AND(ISNUMBER(OFFSET('Hygiene Data'!$I$9,0,10*ROW('Hygiene Data'!I188))),'Data Summary'!EF194="Yes"),OFFSET('Hygiene Data'!$I$9,0,10*ROW('Hygiene Data'!I188)),NA())</f>
        <v>#N/A</v>
      </c>
    </row>
    <row xmlns:x14ac="http://schemas.microsoft.com/office/spreadsheetml/2009/9/ac" r="195" x14ac:dyDescent="0.2">
      <c r="A195" s="363" t="e">
        <f ca="true">+RIGHT('Data Summary'!A195,LEN('Data Summary'!A195)-9)</f>
        <v>#VALUE!</v>
      </c>
      <c r="B195" s="38" t="str">
        <f ca="true">+IF(ISTEXT('Data Summary'!B195),'Data Summary'!B195,"")</f>
        <v/>
      </c>
      <c r="C195" s="361" t="e">
        <f ca="true">+VALUE('Data Summary'!C195)</f>
        <v>#VALUE!</v>
      </c>
      <c r="D195" s="97" t="e">
        <f ca="true">+IF(AND(ISNUMBER(OFFSET('Water Data'!$D$4,0,10*ROW('Water Data'!D189))),'Data Summary'!BS195="Yes"),100-OFFSET('Water Data'!$D$4,0,10*ROW('Water Data'!D189)),NA())</f>
        <v>#N/A</v>
      </c>
      <c r="E195" s="97" t="e">
        <f ca="true">+IF(AND(ISNUMBER(OFFSET('Water Data'!$D$6,0,10*ROW('Water Data'!D189))),'Data Summary'!BT195="Yes"),OFFSET('Water Data'!$D$6,0,10*ROW('Water Data'!D189)),NA())</f>
        <v>#N/A</v>
      </c>
      <c r="F195" s="97" t="e">
        <f ca="true">+IF(AND(ISNUMBER(OFFSET('Water Data'!$D$9,0,10*ROW('Water Data'!D189))),'Data Summary'!BU195="Yes"),OFFSET('Water Data'!$D$9,0,10*ROW('Water Data'!D189)),NA())</f>
        <v>#N/A</v>
      </c>
      <c r="G195" s="97" t="e">
        <f ca="true">+IF(AND(ISNUMBER(OFFSET('Water Data'!$E$4,0,10*ROW('Water Data'!E189))),'Data Summary'!BV195="Yes"),100-OFFSET('Water Data'!$E$4,0,10*ROW('Water Data'!E189)),NA())</f>
        <v>#N/A</v>
      </c>
      <c r="H195" s="97" t="e">
        <f ca="true">+IF(AND(ISNUMBER(OFFSET('Water Data'!$E$6,0,10*ROW('Water Data'!E189))),'Data Summary'!BW195="Yes"),OFFSET('Water Data'!$E$6,0,10*ROW('Water Data'!E189)),NA())</f>
        <v>#N/A</v>
      </c>
      <c r="I195" s="97" t="e">
        <f ca="true">+IF(AND(ISNUMBER(OFFSET('Water Data'!$E$9,0,10*ROW('Water Data'!E189))),'Data Summary'!BX195="Yes"),OFFSET('Water Data'!$E$9,0,10*ROW('Water Data'!E189)),NA())</f>
        <v>#N/A</v>
      </c>
      <c r="J195" s="97" t="e">
        <f ca="true">+IF(AND(ISNUMBER(OFFSET('Water Data'!$F$4,0,10*ROW('Water Data'!F189))),'Data Summary'!BY195="Yes"),100-OFFSET('Water Data'!$F$4,0,10*ROW('Water Data'!F189)),NA())</f>
        <v>#N/A</v>
      </c>
      <c r="K195" s="97" t="e">
        <f ca="true">+IF(AND(ISNUMBER(OFFSET('Water Data'!$F$6,0,10*ROW('Water Data'!F189))),'Data Summary'!BZ195="Yes"),OFFSET('Water Data'!$F$6,0,10*ROW('Water Data'!F189)),NA())</f>
        <v>#N/A</v>
      </c>
      <c r="L195" s="97" t="e">
        <f ca="true">+IF(AND(ISNUMBER(OFFSET('Water Data'!$F$9,0,10*ROW('Water Data'!F189))),'Data Summary'!CA195="Yes"),OFFSET('Water Data'!$F$9,0,10*ROW('Water Data'!F189)),NA())</f>
        <v>#N/A</v>
      </c>
      <c r="M195" s="97" t="e">
        <f ca="true">+IF(AND(ISNUMBER(OFFSET('Water Data'!$G$4,0,10*ROW('Water Data'!G189))),'Data Summary'!CB195="Yes"),100-OFFSET('Water Data'!$G$4,0,10*ROW('Water Data'!G189)),NA())</f>
        <v>#N/A</v>
      </c>
      <c r="N195" s="97" t="e">
        <f ca="true">+IF(AND(ISNUMBER(OFFSET('Water Data'!$G$6,0,10*ROW('Water Data'!G189))),'Data Summary'!CC195="Yes"),OFFSET('Water Data'!$G$6,0,10*ROW('Water Data'!G189)),NA())</f>
        <v>#N/A</v>
      </c>
      <c r="O195" s="97" t="e">
        <f ca="true">+IF(AND(ISNUMBER(OFFSET('Water Data'!$G$9,0,10*ROW('Water Data'!G189))),'Data Summary'!CD195="Yes"),OFFSET('Water Data'!$G$9,0,10*ROW('Water Data'!G189)),NA())</f>
        <v>#N/A</v>
      </c>
      <c r="P195" s="97" t="e">
        <f ca="true">+IF(AND(ISNUMBER(OFFSET('Water Data'!$H$4,0,10*ROW('Water Data'!H189))),'Data Summary'!CE195="Yes"),100-OFFSET('Water Data'!$H$4,0,10*ROW('Water Data'!H189)),NA())</f>
        <v>#N/A</v>
      </c>
      <c r="Q195" s="97" t="e">
        <f ca="true">+IF(AND(ISNUMBER(OFFSET('Water Data'!$H$6,0,10*ROW('Water Data'!H189))),'Data Summary'!CF195="Yes"),OFFSET('Water Data'!$H$6,0,10*ROW('Water Data'!H189)),NA())</f>
        <v>#N/A</v>
      </c>
      <c r="R195" s="97" t="e">
        <f ca="true">+IF(AND(ISNUMBER(OFFSET('Water Data'!$H$9,0,10*ROW('Water Data'!H189))),'Data Summary'!CG195="Yes"),OFFSET('Water Data'!$H$9,0,10*ROW('Water Data'!H189)),NA())</f>
        <v>#N/A</v>
      </c>
      <c r="S195" s="97" t="e">
        <f ca="true">+IF(AND(ISNUMBER(OFFSET('Water Data'!$I$4,0,10*ROW('Water Data'!I189))),'Data Summary'!CH195="Yes"),100-OFFSET('Water Data'!$I$4,0,10*ROW('Water Data'!I189)),NA())</f>
        <v>#N/A</v>
      </c>
      <c r="T195" s="97" t="e">
        <f ca="true">+IF(AND(ISNUMBER(OFFSET('Water Data'!$I$6,0,10*ROW('Water Data'!I189))),'Data Summary'!CI195="Yes"),OFFSET('Water Data'!$I$6,0,10*ROW('Water Data'!I189)),NA())</f>
        <v>#N/A</v>
      </c>
      <c r="U195" s="97" t="e">
        <f ca="true">+IF(AND(ISNUMBER(OFFSET('Water Data'!$I$9,0,10*ROW('Water Data'!I189))),'Data Summary'!CJ195="Yes"),OFFSET('Water Data'!$I$9,0,10*ROW('Water Data'!I189)),NA())</f>
        <v>#N/A</v>
      </c>
      <c r="V195" s="98" t="e">
        <f ca="true">+IF(AND(ISNUMBER(OFFSET('Sanitation Data'!$D$4,0,10*ROW('Sanitation Data'!D189))),'Data Summary'!CK195="Yes"),100-OFFSET('Sanitation Data'!$D$4,0,10*ROW('Sanitation Data'!D189)),NA())</f>
        <v>#N/A</v>
      </c>
      <c r="W195" s="98" t="e">
        <f ca="true">+IF(AND(ISNUMBER(OFFSET('Sanitation Data'!$D$6,0,10*ROW('Sanitation Data'!D189))),'Data Summary'!CL195="Yes"),OFFSET('Sanitation Data'!$D$6,0,10*ROW('Sanitation Data'!D189)),NA())</f>
        <v>#N/A</v>
      </c>
      <c r="X195" s="98" t="e">
        <f ca="true">+IF(AND(ISNUMBER(OFFSET('Sanitation Data'!$D$10,0,10*ROW('Sanitation Data'!D189))),'Data Summary'!CM195="Yes"),OFFSET('Sanitation Data'!$D$10,0,10*ROW('Sanitation Data'!D189)),NA())</f>
        <v>#N/A</v>
      </c>
      <c r="Y195" s="98" t="e">
        <f ca="true">+IF(AND(ISNUMBER(OFFSET('Sanitation Data'!$D$11,0,10*ROW('Sanitation Data'!D189))),'Data Summary'!CN195="Yes"),OFFSET('Sanitation Data'!$D$11,0,10*ROW('Sanitation Data'!D189)),NA())</f>
        <v>#N/A</v>
      </c>
      <c r="Z195" s="98" t="e">
        <f ca="true">+IF(AND(ISNUMBER(OFFSET('Sanitation Data'!$D$12,0,10*ROW('Sanitation Data'!D189))),'Data Summary'!CO195="Yes"),OFFSET('Sanitation Data'!$D$12,0,10*ROW('Sanitation Data'!D189)),NA())</f>
        <v>#N/A</v>
      </c>
      <c r="AA195" s="98" t="e">
        <f ca="true">+IF(AND(ISNUMBER(OFFSET('Sanitation Data'!$E$4,0,10*ROW('Sanitation Data'!E189))),'Data Summary'!CP195="Yes"),100-OFFSET('Sanitation Data'!$E$4,0,10*ROW('Sanitation Data'!E189)),NA())</f>
        <v>#N/A</v>
      </c>
      <c r="AB195" s="98" t="e">
        <f ca="true">+IF(AND(ISNUMBER(OFFSET('Sanitation Data'!$E$6,0,10*ROW('Sanitation Data'!E189))),'Data Summary'!CQ195="Yes"),OFFSET('Sanitation Data'!$E$6,0,10*ROW('Sanitation Data'!E189)),NA())</f>
        <v>#N/A</v>
      </c>
      <c r="AC195" s="98" t="e">
        <f ca="true">+IF(AND(ISNUMBER(OFFSET('Sanitation Data'!$E$10,0,10*ROW('Sanitation Data'!E189))),'Data Summary'!CR195="Yes"),OFFSET('Sanitation Data'!$E$10,0,10*ROW('Sanitation Data'!E189)),NA())</f>
        <v>#N/A</v>
      </c>
      <c r="AD195" s="98" t="e">
        <f ca="true">+IF(AND(ISNUMBER(OFFSET('Sanitation Data'!$E$11,0,10*ROW('Sanitation Data'!E189))),'Data Summary'!CS195="Yes"),OFFSET('Sanitation Data'!$E$11,0,10*ROW('Sanitation Data'!E189)),NA())</f>
        <v>#N/A</v>
      </c>
      <c r="AE195" s="98" t="e">
        <f ca="true">+IF(AND(ISNUMBER(OFFSET('Sanitation Data'!$E$12,0,10*ROW('Sanitation Data'!E189))),'Data Summary'!CT195="Yes"),OFFSET('Sanitation Data'!$E$12,0,10*ROW('Sanitation Data'!E189)),NA())</f>
        <v>#N/A</v>
      </c>
      <c r="AF195" s="98" t="e">
        <f ca="true">+IF(AND(ISNUMBER(OFFSET('Sanitation Data'!$F$4,0,10*ROW('Sanitation Data'!F189))),'Data Summary'!CU195="Yes"),100-OFFSET('Sanitation Data'!$F$4,0,10*ROW('Sanitation Data'!F189)),NA())</f>
        <v>#N/A</v>
      </c>
      <c r="AG195" s="98" t="e">
        <f ca="true">+IF(AND(ISNUMBER(OFFSET('Sanitation Data'!$F$6,0,10*ROW('Sanitation Data'!F189))),'Data Summary'!CV195="Yes"),OFFSET('Sanitation Data'!$F$6,0,10*ROW('Sanitation Data'!F189)),NA())</f>
        <v>#N/A</v>
      </c>
      <c r="AH195" s="98" t="e">
        <f ca="true">+IF(AND(ISNUMBER(OFFSET('Sanitation Data'!$F$10,0,10*ROW('Sanitation Data'!F189))),'Data Summary'!CW195="Yes"),OFFSET('Sanitation Data'!$F$10,0,10*ROW('Sanitation Data'!F189)),NA())</f>
        <v>#N/A</v>
      </c>
      <c r="AI195" s="98" t="e">
        <f ca="true">+IF(AND(ISNUMBER(OFFSET('Sanitation Data'!$F$11,0,10*ROW('Sanitation Data'!F189))),'Data Summary'!CX195="Yes"),OFFSET('Sanitation Data'!$F$11,0,10*ROW('Sanitation Data'!F189)),NA())</f>
        <v>#N/A</v>
      </c>
      <c r="AJ195" s="98" t="e">
        <f ca="true">+IF(AND(ISNUMBER(OFFSET('Sanitation Data'!$F$12,0,10*ROW('Sanitation Data'!F189))),'Data Summary'!CY195="Yes"),OFFSET('Sanitation Data'!$F$12,0,10*ROW('Sanitation Data'!F189)),NA())</f>
        <v>#N/A</v>
      </c>
      <c r="AK195" s="98" t="e">
        <f ca="true">+IF(AND(ISNUMBER(OFFSET('Sanitation Data'!$G$4,0,10*ROW('Sanitation Data'!G189))),'Data Summary'!CZ195="Yes"),100-OFFSET('Sanitation Data'!$G$4,0,10*ROW('Sanitation Data'!G189)),NA())</f>
        <v>#N/A</v>
      </c>
      <c r="AL195" s="98" t="e">
        <f ca="true">+IF(AND(ISNUMBER(OFFSET('Sanitation Data'!$G$6,0,10*ROW('Sanitation Data'!G189))),'Data Summary'!DA195="Yes"),OFFSET('Sanitation Data'!$G$6,0,10*ROW('Sanitation Data'!G189)),NA())</f>
        <v>#N/A</v>
      </c>
      <c r="AM195" s="98" t="e">
        <f ca="true">+IF(AND(ISNUMBER(OFFSET('Sanitation Data'!$G$10,0,10*ROW('Sanitation Data'!G189))),'Data Summary'!DB195="Yes"),OFFSET('Sanitation Data'!$G$10,0,10*ROW('Sanitation Data'!G189)),NA())</f>
        <v>#N/A</v>
      </c>
      <c r="AN195" s="98" t="e">
        <f ca="true">+IF(AND(ISNUMBER(OFFSET('Sanitation Data'!$G$11,0,10*ROW('Sanitation Data'!G189))),'Data Summary'!DC195="Yes"),OFFSET('Sanitation Data'!$G$11,0,10*ROW('Sanitation Data'!G189)),NA())</f>
        <v>#N/A</v>
      </c>
      <c r="AO195" s="98" t="e">
        <f ca="true">+IF(AND(ISNUMBER(OFFSET('Sanitation Data'!$G$12,0,10*ROW('Sanitation Data'!G189))),'Data Summary'!DD195="Yes"),OFFSET('Sanitation Data'!$G$12,0,10*ROW('Sanitation Data'!G189)),NA())</f>
        <v>#N/A</v>
      </c>
      <c r="AP195" s="98" t="e">
        <f ca="true">+IF(AND(ISNUMBER(OFFSET('Sanitation Data'!$H$4,0,10*ROW('Sanitation Data'!H189))),'Data Summary'!DE195="Yes"),100-OFFSET('Sanitation Data'!$H$4,0,10*ROW('Sanitation Data'!H189)),NA())</f>
        <v>#N/A</v>
      </c>
      <c r="AQ195" s="98" t="e">
        <f ca="true">+IF(AND(ISNUMBER(OFFSET('Sanitation Data'!$H$6,0,10*ROW('Sanitation Data'!H189))),'Data Summary'!DF195="Yes"),OFFSET('Sanitation Data'!$H$6,0,10*ROW('Sanitation Data'!H189)),NA())</f>
        <v>#N/A</v>
      </c>
      <c r="AR195" s="98" t="e">
        <f ca="true">+IF(AND(ISNUMBER(OFFSET('Sanitation Data'!$H$10,0,10*ROW('Sanitation Data'!H189))),'Data Summary'!DG195="Yes"),OFFSET('Sanitation Data'!$H$10,0,10*ROW('Sanitation Data'!H189)),NA())</f>
        <v>#N/A</v>
      </c>
      <c r="AS195" s="98" t="e">
        <f ca="true">+IF(AND(ISNUMBER(OFFSET('Sanitation Data'!$H$11,0,10*ROW('Sanitation Data'!H189))),'Data Summary'!DH195="Yes"),OFFSET('Sanitation Data'!$H$11,0,10*ROW('Sanitation Data'!H189)),NA())</f>
        <v>#N/A</v>
      </c>
      <c r="AT195" s="98" t="e">
        <f ca="true">+IF(AND(ISNUMBER(OFFSET('Sanitation Data'!$H$12,0,10*ROW('Sanitation Data'!H189))),'Data Summary'!DI195="Yes"),OFFSET('Sanitation Data'!$H$12,0,10*ROW('Sanitation Data'!H189)),NA())</f>
        <v>#N/A</v>
      </c>
      <c r="AU195" s="98" t="e">
        <f ca="true">+IF(AND(ISNUMBER(OFFSET('Sanitation Data'!$I$4,0,10*ROW('Sanitation Data'!I189))),'Data Summary'!DJ195="Yes"),100-OFFSET('Sanitation Data'!$I$4,0,10*ROW('Sanitation Data'!I189)),NA())</f>
        <v>#N/A</v>
      </c>
      <c r="AV195" s="98" t="e">
        <f ca="true">+IF(AND(ISNUMBER(OFFSET('Sanitation Data'!$I$6,0,10*ROW('Sanitation Data'!I189))),'Data Summary'!DK195="Yes"),OFFSET('Sanitation Data'!$I$6,0,10*ROW('Sanitation Data'!I189)),NA())</f>
        <v>#N/A</v>
      </c>
      <c r="AW195" s="98" t="e">
        <f ca="true">+IF(AND(ISNUMBER(OFFSET('Sanitation Data'!$I$10,0,10*ROW('Sanitation Data'!I189))),'Data Summary'!DL195="Yes"),OFFSET('Sanitation Data'!$I$10,0,10*ROW('Sanitation Data'!I189)),NA())</f>
        <v>#N/A</v>
      </c>
      <c r="AX195" s="98" t="e">
        <f ca="true">+IF(AND(ISNUMBER(OFFSET('Sanitation Data'!$I$11,0,10*ROW('Sanitation Data'!I189))),'Data Summary'!DM195="Yes"),OFFSET('Sanitation Data'!$I$11,0,10*ROW('Sanitation Data'!I189)),NA())</f>
        <v>#N/A</v>
      </c>
      <c r="AY195" s="98" t="e">
        <f ca="true">+IF(AND(ISNUMBER(OFFSET('Sanitation Data'!$I$12,0,10*ROW('Sanitation Data'!I189))),'Data Summary'!DN195="Yes"),OFFSET('Sanitation Data'!$I$12,0,10*ROW('Sanitation Data'!I189)),NA())</f>
        <v>#N/A</v>
      </c>
      <c r="AZ195" s="99" t="e">
        <f ca="true">+IF(AND(ISNUMBER(OFFSET('Hygiene Data'!$D$5,0,10*ROW('Hygiene Data'!D189))),'Data Summary'!DO195="Yes"),OFFSET('Hygiene Data'!$D$5,0,10*ROW('Hygiene Data'!D189)),NA())</f>
        <v>#N/A</v>
      </c>
      <c r="BA195" s="99" t="e">
        <f ca="true">+IF(AND(ISNUMBER(OFFSET('Hygiene Data'!$D$7,0,10*ROW('Hygiene Data'!D189))),'Data Summary'!DP195="Yes"),OFFSET('Hygiene Data'!$D$7,0,10*ROW('Hygiene Data'!D189)),NA())</f>
        <v>#N/A</v>
      </c>
      <c r="BB195" s="99" t="e">
        <f ca="true">+IF(AND(ISNUMBER(OFFSET('Hygiene Data'!$D$9,0,10*ROW('Hygiene Data'!D189))),'Data Summary'!DQ195="Yes"),OFFSET('Hygiene Data'!$D$9,0,10*ROW('Hygiene Data'!D189)),NA())</f>
        <v>#N/A</v>
      </c>
      <c r="BC195" s="99" t="e">
        <f ca="true">+IF(AND(ISNUMBER(OFFSET('Hygiene Data'!$E$5,0,10*ROW('Hygiene Data'!E189))),'Data Summary'!DR195="Yes"),OFFSET('Hygiene Data'!$E$5,0,10*ROW('Hygiene Data'!E189)),NA())</f>
        <v>#N/A</v>
      </c>
      <c r="BD195" s="99" t="e">
        <f ca="true">+IF(AND(ISNUMBER(OFFSET('Hygiene Data'!$E$7,0,10*ROW('Hygiene Data'!E189))),'Data Summary'!DS195="Yes"),OFFSET('Hygiene Data'!$E$7,0,10*ROW('Hygiene Data'!E189)),NA())</f>
        <v>#N/A</v>
      </c>
      <c r="BE195" s="99" t="e">
        <f ca="true">+IF(AND(ISNUMBER(OFFSET('Hygiene Data'!$E$9,0,10*ROW('Hygiene Data'!E189))),'Data Summary'!DT195="Yes"),OFFSET('Hygiene Data'!$E$9,0,10*ROW('Hygiene Data'!E189)),NA())</f>
        <v>#N/A</v>
      </c>
      <c r="BF195" s="99" t="e">
        <f ca="true">+IF(AND(ISNUMBER(OFFSET('Hygiene Data'!$F$5,0,10*ROW('Hygiene Data'!F189))),'Data Summary'!DU195="Yes"),OFFSET('Hygiene Data'!$F$5,0,10*ROW('Hygiene Data'!F189)),NA())</f>
        <v>#N/A</v>
      </c>
      <c r="BG195" s="99" t="e">
        <f ca="true">+IF(AND(ISNUMBER(OFFSET('Hygiene Data'!$F$7,0,10*ROW('Hygiene Data'!F189))),'Data Summary'!DV195="Yes"),OFFSET('Hygiene Data'!$F$7,0,10*ROW('Hygiene Data'!F189)),NA())</f>
        <v>#N/A</v>
      </c>
      <c r="BH195" s="99" t="e">
        <f ca="true">+IF(AND(ISNUMBER(OFFSET('Hygiene Data'!$F$9,0,10*ROW('Hygiene Data'!F189))),'Data Summary'!DW195="Yes"),OFFSET('Hygiene Data'!$F$9,0,10*ROW('Hygiene Data'!F189)),NA())</f>
        <v>#N/A</v>
      </c>
      <c r="BI195" s="99" t="e">
        <f ca="true">+IF(AND(ISNUMBER(OFFSET('Hygiene Data'!$G$5,0,10*ROW('Hygiene Data'!G189))),'Data Summary'!DX195="Yes"),OFFSET('Hygiene Data'!$G$5,0,10*ROW('Hygiene Data'!G189)),NA())</f>
        <v>#N/A</v>
      </c>
      <c r="BJ195" s="99" t="e">
        <f ca="true">+IF(AND(ISNUMBER(OFFSET('Hygiene Data'!$G$7,0,10*ROW('Hygiene Data'!G189))),'Data Summary'!DY195="Yes"),OFFSET('Hygiene Data'!$G$7,0,10*ROW('Hygiene Data'!G189)),NA())</f>
        <v>#N/A</v>
      </c>
      <c r="BK195" s="99" t="e">
        <f ca="true">+IF(AND(ISNUMBER(OFFSET('Hygiene Data'!$G$9,0,10*ROW('Hygiene Data'!G189))),'Data Summary'!DZ195="Yes"),OFFSET('Hygiene Data'!$G$9,0,10*ROW('Hygiene Data'!G189)),NA())</f>
        <v>#N/A</v>
      </c>
      <c r="BL195" s="99" t="e">
        <f ca="true">+IF(AND(ISNUMBER(OFFSET('Hygiene Data'!$H$5,0,10*ROW('Hygiene Data'!H189))),'Data Summary'!EA195="Yes"),OFFSET('Hygiene Data'!$H$5,0,10*ROW('Hygiene Data'!H189)),NA())</f>
        <v>#N/A</v>
      </c>
      <c r="BM195" s="99" t="e">
        <f ca="true">+IF(AND(ISNUMBER(OFFSET('Hygiene Data'!$H$7,0,10*ROW('Hygiene Data'!H189))),'Data Summary'!EB195="Yes"),OFFSET('Hygiene Data'!$H$7,0,10*ROW('Hygiene Data'!H189)),NA())</f>
        <v>#N/A</v>
      </c>
      <c r="BN195" s="99" t="e">
        <f ca="true">+IF(AND(ISNUMBER(OFFSET('Hygiene Data'!$H$9,0,10*ROW('Hygiene Data'!H189))),'Data Summary'!EC195="Yes"),OFFSET('Hygiene Data'!$H$9,0,10*ROW('Hygiene Data'!H189)),NA())</f>
        <v>#N/A</v>
      </c>
      <c r="BO195" s="99" t="e">
        <f ca="true">+IF(AND(ISNUMBER(OFFSET('Hygiene Data'!$I$5,0,10*ROW('Hygiene Data'!I189))),'Data Summary'!ED195="Yes"),OFFSET('Hygiene Data'!$I$5,0,10*ROW('Hygiene Data'!I189)),NA())</f>
        <v>#N/A</v>
      </c>
      <c r="BP195" s="99" t="e">
        <f ca="true">+IF(AND(ISNUMBER(OFFSET('Hygiene Data'!$I$7,0,10*ROW('Hygiene Data'!I189))),'Data Summary'!EE195="Yes"),OFFSET('Hygiene Data'!$I$7,0,10*ROW('Hygiene Data'!I189)),NA())</f>
        <v>#N/A</v>
      </c>
      <c r="BQ195" s="99" t="e">
        <f ca="true">+IF(AND(ISNUMBER(OFFSET('Hygiene Data'!$I$9,0,10*ROW('Hygiene Data'!I189))),'Data Summary'!EF195="Yes"),OFFSET('Hygiene Data'!$I$9,0,10*ROW('Hygiene Data'!I189)),NA())</f>
        <v>#N/A</v>
      </c>
    </row>
    <row xmlns:x14ac="http://schemas.microsoft.com/office/spreadsheetml/2009/9/ac" r="196" x14ac:dyDescent="0.2">
      <c r="A196" s="363" t="e">
        <f ca="true">+RIGHT('Data Summary'!A196,LEN('Data Summary'!A196)-9)</f>
        <v>#VALUE!</v>
      </c>
      <c r="B196" s="38" t="str">
        <f ca="true">+IF(ISTEXT('Data Summary'!B196),'Data Summary'!B196,"")</f>
        <v/>
      </c>
      <c r="C196" s="361" t="e">
        <f ca="true">+VALUE('Data Summary'!C196)</f>
        <v>#VALUE!</v>
      </c>
      <c r="D196" s="97" t="e">
        <f ca="true">+IF(AND(ISNUMBER(OFFSET('Water Data'!$D$4,0,10*ROW('Water Data'!D190))),'Data Summary'!BS196="Yes"),100-OFFSET('Water Data'!$D$4,0,10*ROW('Water Data'!D190)),NA())</f>
        <v>#N/A</v>
      </c>
      <c r="E196" s="97" t="e">
        <f ca="true">+IF(AND(ISNUMBER(OFFSET('Water Data'!$D$6,0,10*ROW('Water Data'!D190))),'Data Summary'!BT196="Yes"),OFFSET('Water Data'!$D$6,0,10*ROW('Water Data'!D190)),NA())</f>
        <v>#N/A</v>
      </c>
      <c r="F196" s="97" t="e">
        <f ca="true">+IF(AND(ISNUMBER(OFFSET('Water Data'!$D$9,0,10*ROW('Water Data'!D190))),'Data Summary'!BU196="Yes"),OFFSET('Water Data'!$D$9,0,10*ROW('Water Data'!D190)),NA())</f>
        <v>#N/A</v>
      </c>
      <c r="G196" s="97" t="e">
        <f ca="true">+IF(AND(ISNUMBER(OFFSET('Water Data'!$E$4,0,10*ROW('Water Data'!E190))),'Data Summary'!BV196="Yes"),100-OFFSET('Water Data'!$E$4,0,10*ROW('Water Data'!E190)),NA())</f>
        <v>#N/A</v>
      </c>
      <c r="H196" s="97" t="e">
        <f ca="true">+IF(AND(ISNUMBER(OFFSET('Water Data'!$E$6,0,10*ROW('Water Data'!E190))),'Data Summary'!BW196="Yes"),OFFSET('Water Data'!$E$6,0,10*ROW('Water Data'!E190)),NA())</f>
        <v>#N/A</v>
      </c>
      <c r="I196" s="97" t="e">
        <f ca="true">+IF(AND(ISNUMBER(OFFSET('Water Data'!$E$9,0,10*ROW('Water Data'!E190))),'Data Summary'!BX196="Yes"),OFFSET('Water Data'!$E$9,0,10*ROW('Water Data'!E190)),NA())</f>
        <v>#N/A</v>
      </c>
      <c r="J196" s="97" t="e">
        <f ca="true">+IF(AND(ISNUMBER(OFFSET('Water Data'!$F$4,0,10*ROW('Water Data'!F190))),'Data Summary'!BY196="Yes"),100-OFFSET('Water Data'!$F$4,0,10*ROW('Water Data'!F190)),NA())</f>
        <v>#N/A</v>
      </c>
      <c r="K196" s="97" t="e">
        <f ca="true">+IF(AND(ISNUMBER(OFFSET('Water Data'!$F$6,0,10*ROW('Water Data'!F190))),'Data Summary'!BZ196="Yes"),OFFSET('Water Data'!$F$6,0,10*ROW('Water Data'!F190)),NA())</f>
        <v>#N/A</v>
      </c>
      <c r="L196" s="97" t="e">
        <f ca="true">+IF(AND(ISNUMBER(OFFSET('Water Data'!$F$9,0,10*ROW('Water Data'!F190))),'Data Summary'!CA196="Yes"),OFFSET('Water Data'!$F$9,0,10*ROW('Water Data'!F190)),NA())</f>
        <v>#N/A</v>
      </c>
      <c r="M196" s="97" t="e">
        <f ca="true">+IF(AND(ISNUMBER(OFFSET('Water Data'!$G$4,0,10*ROW('Water Data'!G190))),'Data Summary'!CB196="Yes"),100-OFFSET('Water Data'!$G$4,0,10*ROW('Water Data'!G190)),NA())</f>
        <v>#N/A</v>
      </c>
      <c r="N196" s="97" t="e">
        <f ca="true">+IF(AND(ISNUMBER(OFFSET('Water Data'!$G$6,0,10*ROW('Water Data'!G190))),'Data Summary'!CC196="Yes"),OFFSET('Water Data'!$G$6,0,10*ROW('Water Data'!G190)),NA())</f>
        <v>#N/A</v>
      </c>
      <c r="O196" s="97" t="e">
        <f ca="true">+IF(AND(ISNUMBER(OFFSET('Water Data'!$G$9,0,10*ROW('Water Data'!G190))),'Data Summary'!CD196="Yes"),OFFSET('Water Data'!$G$9,0,10*ROW('Water Data'!G190)),NA())</f>
        <v>#N/A</v>
      </c>
      <c r="P196" s="97" t="e">
        <f ca="true">+IF(AND(ISNUMBER(OFFSET('Water Data'!$H$4,0,10*ROW('Water Data'!H190))),'Data Summary'!CE196="Yes"),100-OFFSET('Water Data'!$H$4,0,10*ROW('Water Data'!H190)),NA())</f>
        <v>#N/A</v>
      </c>
      <c r="Q196" s="97" t="e">
        <f ca="true">+IF(AND(ISNUMBER(OFFSET('Water Data'!$H$6,0,10*ROW('Water Data'!H190))),'Data Summary'!CF196="Yes"),OFFSET('Water Data'!$H$6,0,10*ROW('Water Data'!H190)),NA())</f>
        <v>#N/A</v>
      </c>
      <c r="R196" s="97" t="e">
        <f ca="true">+IF(AND(ISNUMBER(OFFSET('Water Data'!$H$9,0,10*ROW('Water Data'!H190))),'Data Summary'!CG196="Yes"),OFFSET('Water Data'!$H$9,0,10*ROW('Water Data'!H190)),NA())</f>
        <v>#N/A</v>
      </c>
      <c r="S196" s="97" t="e">
        <f ca="true">+IF(AND(ISNUMBER(OFFSET('Water Data'!$I$4,0,10*ROW('Water Data'!I190))),'Data Summary'!CH196="Yes"),100-OFFSET('Water Data'!$I$4,0,10*ROW('Water Data'!I190)),NA())</f>
        <v>#N/A</v>
      </c>
      <c r="T196" s="97" t="e">
        <f ca="true">+IF(AND(ISNUMBER(OFFSET('Water Data'!$I$6,0,10*ROW('Water Data'!I190))),'Data Summary'!CI196="Yes"),OFFSET('Water Data'!$I$6,0,10*ROW('Water Data'!I190)),NA())</f>
        <v>#N/A</v>
      </c>
      <c r="U196" s="97" t="e">
        <f ca="true">+IF(AND(ISNUMBER(OFFSET('Water Data'!$I$9,0,10*ROW('Water Data'!I190))),'Data Summary'!CJ196="Yes"),OFFSET('Water Data'!$I$9,0,10*ROW('Water Data'!I190)),NA())</f>
        <v>#N/A</v>
      </c>
      <c r="V196" s="98" t="e">
        <f ca="true">+IF(AND(ISNUMBER(OFFSET('Sanitation Data'!$D$4,0,10*ROW('Sanitation Data'!D190))),'Data Summary'!CK196="Yes"),100-OFFSET('Sanitation Data'!$D$4,0,10*ROW('Sanitation Data'!D190)),NA())</f>
        <v>#N/A</v>
      </c>
      <c r="W196" s="98" t="e">
        <f ca="true">+IF(AND(ISNUMBER(OFFSET('Sanitation Data'!$D$6,0,10*ROW('Sanitation Data'!D190))),'Data Summary'!CL196="Yes"),OFFSET('Sanitation Data'!$D$6,0,10*ROW('Sanitation Data'!D190)),NA())</f>
        <v>#N/A</v>
      </c>
      <c r="X196" s="98" t="e">
        <f ca="true">+IF(AND(ISNUMBER(OFFSET('Sanitation Data'!$D$10,0,10*ROW('Sanitation Data'!D190))),'Data Summary'!CM196="Yes"),OFFSET('Sanitation Data'!$D$10,0,10*ROW('Sanitation Data'!D190)),NA())</f>
        <v>#N/A</v>
      </c>
      <c r="Y196" s="98" t="e">
        <f ca="true">+IF(AND(ISNUMBER(OFFSET('Sanitation Data'!$D$11,0,10*ROW('Sanitation Data'!D190))),'Data Summary'!CN196="Yes"),OFFSET('Sanitation Data'!$D$11,0,10*ROW('Sanitation Data'!D190)),NA())</f>
        <v>#N/A</v>
      </c>
      <c r="Z196" s="98" t="e">
        <f ca="true">+IF(AND(ISNUMBER(OFFSET('Sanitation Data'!$D$12,0,10*ROW('Sanitation Data'!D190))),'Data Summary'!CO196="Yes"),OFFSET('Sanitation Data'!$D$12,0,10*ROW('Sanitation Data'!D190)),NA())</f>
        <v>#N/A</v>
      </c>
      <c r="AA196" s="98" t="e">
        <f ca="true">+IF(AND(ISNUMBER(OFFSET('Sanitation Data'!$E$4,0,10*ROW('Sanitation Data'!E190))),'Data Summary'!CP196="Yes"),100-OFFSET('Sanitation Data'!$E$4,0,10*ROW('Sanitation Data'!E190)),NA())</f>
        <v>#N/A</v>
      </c>
      <c r="AB196" s="98" t="e">
        <f ca="true">+IF(AND(ISNUMBER(OFFSET('Sanitation Data'!$E$6,0,10*ROW('Sanitation Data'!E190))),'Data Summary'!CQ196="Yes"),OFFSET('Sanitation Data'!$E$6,0,10*ROW('Sanitation Data'!E190)),NA())</f>
        <v>#N/A</v>
      </c>
      <c r="AC196" s="98" t="e">
        <f ca="true">+IF(AND(ISNUMBER(OFFSET('Sanitation Data'!$E$10,0,10*ROW('Sanitation Data'!E190))),'Data Summary'!CR196="Yes"),OFFSET('Sanitation Data'!$E$10,0,10*ROW('Sanitation Data'!E190)),NA())</f>
        <v>#N/A</v>
      </c>
      <c r="AD196" s="98" t="e">
        <f ca="true">+IF(AND(ISNUMBER(OFFSET('Sanitation Data'!$E$11,0,10*ROW('Sanitation Data'!E190))),'Data Summary'!CS196="Yes"),OFFSET('Sanitation Data'!$E$11,0,10*ROW('Sanitation Data'!E190)),NA())</f>
        <v>#N/A</v>
      </c>
      <c r="AE196" s="98" t="e">
        <f ca="true">+IF(AND(ISNUMBER(OFFSET('Sanitation Data'!$E$12,0,10*ROW('Sanitation Data'!E190))),'Data Summary'!CT196="Yes"),OFFSET('Sanitation Data'!$E$12,0,10*ROW('Sanitation Data'!E190)),NA())</f>
        <v>#N/A</v>
      </c>
      <c r="AF196" s="98" t="e">
        <f ca="true">+IF(AND(ISNUMBER(OFFSET('Sanitation Data'!$F$4,0,10*ROW('Sanitation Data'!F190))),'Data Summary'!CU196="Yes"),100-OFFSET('Sanitation Data'!$F$4,0,10*ROW('Sanitation Data'!F190)),NA())</f>
        <v>#N/A</v>
      </c>
      <c r="AG196" s="98" t="e">
        <f ca="true">+IF(AND(ISNUMBER(OFFSET('Sanitation Data'!$F$6,0,10*ROW('Sanitation Data'!F190))),'Data Summary'!CV196="Yes"),OFFSET('Sanitation Data'!$F$6,0,10*ROW('Sanitation Data'!F190)),NA())</f>
        <v>#N/A</v>
      </c>
      <c r="AH196" s="98" t="e">
        <f ca="true">+IF(AND(ISNUMBER(OFFSET('Sanitation Data'!$F$10,0,10*ROW('Sanitation Data'!F190))),'Data Summary'!CW196="Yes"),OFFSET('Sanitation Data'!$F$10,0,10*ROW('Sanitation Data'!F190)),NA())</f>
        <v>#N/A</v>
      </c>
      <c r="AI196" s="98" t="e">
        <f ca="true">+IF(AND(ISNUMBER(OFFSET('Sanitation Data'!$F$11,0,10*ROW('Sanitation Data'!F190))),'Data Summary'!CX196="Yes"),OFFSET('Sanitation Data'!$F$11,0,10*ROW('Sanitation Data'!F190)),NA())</f>
        <v>#N/A</v>
      </c>
      <c r="AJ196" s="98" t="e">
        <f ca="true">+IF(AND(ISNUMBER(OFFSET('Sanitation Data'!$F$12,0,10*ROW('Sanitation Data'!F190))),'Data Summary'!CY196="Yes"),OFFSET('Sanitation Data'!$F$12,0,10*ROW('Sanitation Data'!F190)),NA())</f>
        <v>#N/A</v>
      </c>
      <c r="AK196" s="98" t="e">
        <f ca="true">+IF(AND(ISNUMBER(OFFSET('Sanitation Data'!$G$4,0,10*ROW('Sanitation Data'!G190))),'Data Summary'!CZ196="Yes"),100-OFFSET('Sanitation Data'!$G$4,0,10*ROW('Sanitation Data'!G190)),NA())</f>
        <v>#N/A</v>
      </c>
      <c r="AL196" s="98" t="e">
        <f ca="true">+IF(AND(ISNUMBER(OFFSET('Sanitation Data'!$G$6,0,10*ROW('Sanitation Data'!G190))),'Data Summary'!DA196="Yes"),OFFSET('Sanitation Data'!$G$6,0,10*ROW('Sanitation Data'!G190)),NA())</f>
        <v>#N/A</v>
      </c>
      <c r="AM196" s="98" t="e">
        <f ca="true">+IF(AND(ISNUMBER(OFFSET('Sanitation Data'!$G$10,0,10*ROW('Sanitation Data'!G190))),'Data Summary'!DB196="Yes"),OFFSET('Sanitation Data'!$G$10,0,10*ROW('Sanitation Data'!G190)),NA())</f>
        <v>#N/A</v>
      </c>
      <c r="AN196" s="98" t="e">
        <f ca="true">+IF(AND(ISNUMBER(OFFSET('Sanitation Data'!$G$11,0,10*ROW('Sanitation Data'!G190))),'Data Summary'!DC196="Yes"),OFFSET('Sanitation Data'!$G$11,0,10*ROW('Sanitation Data'!G190)),NA())</f>
        <v>#N/A</v>
      </c>
      <c r="AO196" s="98" t="e">
        <f ca="true">+IF(AND(ISNUMBER(OFFSET('Sanitation Data'!$G$12,0,10*ROW('Sanitation Data'!G190))),'Data Summary'!DD196="Yes"),OFFSET('Sanitation Data'!$G$12,0,10*ROW('Sanitation Data'!G190)),NA())</f>
        <v>#N/A</v>
      </c>
      <c r="AP196" s="98" t="e">
        <f ca="true">+IF(AND(ISNUMBER(OFFSET('Sanitation Data'!$H$4,0,10*ROW('Sanitation Data'!H190))),'Data Summary'!DE196="Yes"),100-OFFSET('Sanitation Data'!$H$4,0,10*ROW('Sanitation Data'!H190)),NA())</f>
        <v>#N/A</v>
      </c>
      <c r="AQ196" s="98" t="e">
        <f ca="true">+IF(AND(ISNUMBER(OFFSET('Sanitation Data'!$H$6,0,10*ROW('Sanitation Data'!H190))),'Data Summary'!DF196="Yes"),OFFSET('Sanitation Data'!$H$6,0,10*ROW('Sanitation Data'!H190)),NA())</f>
        <v>#N/A</v>
      </c>
      <c r="AR196" s="98" t="e">
        <f ca="true">+IF(AND(ISNUMBER(OFFSET('Sanitation Data'!$H$10,0,10*ROW('Sanitation Data'!H190))),'Data Summary'!DG196="Yes"),OFFSET('Sanitation Data'!$H$10,0,10*ROW('Sanitation Data'!H190)),NA())</f>
        <v>#N/A</v>
      </c>
      <c r="AS196" s="98" t="e">
        <f ca="true">+IF(AND(ISNUMBER(OFFSET('Sanitation Data'!$H$11,0,10*ROW('Sanitation Data'!H190))),'Data Summary'!DH196="Yes"),OFFSET('Sanitation Data'!$H$11,0,10*ROW('Sanitation Data'!H190)),NA())</f>
        <v>#N/A</v>
      </c>
      <c r="AT196" s="98" t="e">
        <f ca="true">+IF(AND(ISNUMBER(OFFSET('Sanitation Data'!$H$12,0,10*ROW('Sanitation Data'!H190))),'Data Summary'!DI196="Yes"),OFFSET('Sanitation Data'!$H$12,0,10*ROW('Sanitation Data'!H190)),NA())</f>
        <v>#N/A</v>
      </c>
      <c r="AU196" s="98" t="e">
        <f ca="true">+IF(AND(ISNUMBER(OFFSET('Sanitation Data'!$I$4,0,10*ROW('Sanitation Data'!I190))),'Data Summary'!DJ196="Yes"),100-OFFSET('Sanitation Data'!$I$4,0,10*ROW('Sanitation Data'!I190)),NA())</f>
        <v>#N/A</v>
      </c>
      <c r="AV196" s="98" t="e">
        <f ca="true">+IF(AND(ISNUMBER(OFFSET('Sanitation Data'!$I$6,0,10*ROW('Sanitation Data'!I190))),'Data Summary'!DK196="Yes"),OFFSET('Sanitation Data'!$I$6,0,10*ROW('Sanitation Data'!I190)),NA())</f>
        <v>#N/A</v>
      </c>
      <c r="AW196" s="98" t="e">
        <f ca="true">+IF(AND(ISNUMBER(OFFSET('Sanitation Data'!$I$10,0,10*ROW('Sanitation Data'!I190))),'Data Summary'!DL196="Yes"),OFFSET('Sanitation Data'!$I$10,0,10*ROW('Sanitation Data'!I190)),NA())</f>
        <v>#N/A</v>
      </c>
      <c r="AX196" s="98" t="e">
        <f ca="true">+IF(AND(ISNUMBER(OFFSET('Sanitation Data'!$I$11,0,10*ROW('Sanitation Data'!I190))),'Data Summary'!DM196="Yes"),OFFSET('Sanitation Data'!$I$11,0,10*ROW('Sanitation Data'!I190)),NA())</f>
        <v>#N/A</v>
      </c>
      <c r="AY196" s="98" t="e">
        <f ca="true">+IF(AND(ISNUMBER(OFFSET('Sanitation Data'!$I$12,0,10*ROW('Sanitation Data'!I190))),'Data Summary'!DN196="Yes"),OFFSET('Sanitation Data'!$I$12,0,10*ROW('Sanitation Data'!I190)),NA())</f>
        <v>#N/A</v>
      </c>
      <c r="AZ196" s="99" t="e">
        <f ca="true">+IF(AND(ISNUMBER(OFFSET('Hygiene Data'!$D$5,0,10*ROW('Hygiene Data'!D190))),'Data Summary'!DO196="Yes"),OFFSET('Hygiene Data'!$D$5,0,10*ROW('Hygiene Data'!D190)),NA())</f>
        <v>#N/A</v>
      </c>
      <c r="BA196" s="99" t="e">
        <f ca="true">+IF(AND(ISNUMBER(OFFSET('Hygiene Data'!$D$7,0,10*ROW('Hygiene Data'!D190))),'Data Summary'!DP196="Yes"),OFFSET('Hygiene Data'!$D$7,0,10*ROW('Hygiene Data'!D190)),NA())</f>
        <v>#N/A</v>
      </c>
      <c r="BB196" s="99" t="e">
        <f ca="true">+IF(AND(ISNUMBER(OFFSET('Hygiene Data'!$D$9,0,10*ROW('Hygiene Data'!D190))),'Data Summary'!DQ196="Yes"),OFFSET('Hygiene Data'!$D$9,0,10*ROW('Hygiene Data'!D190)),NA())</f>
        <v>#N/A</v>
      </c>
      <c r="BC196" s="99" t="e">
        <f ca="true">+IF(AND(ISNUMBER(OFFSET('Hygiene Data'!$E$5,0,10*ROW('Hygiene Data'!E190))),'Data Summary'!DR196="Yes"),OFFSET('Hygiene Data'!$E$5,0,10*ROW('Hygiene Data'!E190)),NA())</f>
        <v>#N/A</v>
      </c>
      <c r="BD196" s="99" t="e">
        <f ca="true">+IF(AND(ISNUMBER(OFFSET('Hygiene Data'!$E$7,0,10*ROW('Hygiene Data'!E190))),'Data Summary'!DS196="Yes"),OFFSET('Hygiene Data'!$E$7,0,10*ROW('Hygiene Data'!E190)),NA())</f>
        <v>#N/A</v>
      </c>
      <c r="BE196" s="99" t="e">
        <f ca="true">+IF(AND(ISNUMBER(OFFSET('Hygiene Data'!$E$9,0,10*ROW('Hygiene Data'!E190))),'Data Summary'!DT196="Yes"),OFFSET('Hygiene Data'!$E$9,0,10*ROW('Hygiene Data'!E190)),NA())</f>
        <v>#N/A</v>
      </c>
      <c r="BF196" s="99" t="e">
        <f ca="true">+IF(AND(ISNUMBER(OFFSET('Hygiene Data'!$F$5,0,10*ROW('Hygiene Data'!F190))),'Data Summary'!DU196="Yes"),OFFSET('Hygiene Data'!$F$5,0,10*ROW('Hygiene Data'!F190)),NA())</f>
        <v>#N/A</v>
      </c>
      <c r="BG196" s="99" t="e">
        <f ca="true">+IF(AND(ISNUMBER(OFFSET('Hygiene Data'!$F$7,0,10*ROW('Hygiene Data'!F190))),'Data Summary'!DV196="Yes"),OFFSET('Hygiene Data'!$F$7,0,10*ROW('Hygiene Data'!F190)),NA())</f>
        <v>#N/A</v>
      </c>
      <c r="BH196" s="99" t="e">
        <f ca="true">+IF(AND(ISNUMBER(OFFSET('Hygiene Data'!$F$9,0,10*ROW('Hygiene Data'!F190))),'Data Summary'!DW196="Yes"),OFFSET('Hygiene Data'!$F$9,0,10*ROW('Hygiene Data'!F190)),NA())</f>
        <v>#N/A</v>
      </c>
      <c r="BI196" s="99" t="e">
        <f ca="true">+IF(AND(ISNUMBER(OFFSET('Hygiene Data'!$G$5,0,10*ROW('Hygiene Data'!G190))),'Data Summary'!DX196="Yes"),OFFSET('Hygiene Data'!$G$5,0,10*ROW('Hygiene Data'!G190)),NA())</f>
        <v>#N/A</v>
      </c>
      <c r="BJ196" s="99" t="e">
        <f ca="true">+IF(AND(ISNUMBER(OFFSET('Hygiene Data'!$G$7,0,10*ROW('Hygiene Data'!G190))),'Data Summary'!DY196="Yes"),OFFSET('Hygiene Data'!$G$7,0,10*ROW('Hygiene Data'!G190)),NA())</f>
        <v>#N/A</v>
      </c>
      <c r="BK196" s="99" t="e">
        <f ca="true">+IF(AND(ISNUMBER(OFFSET('Hygiene Data'!$G$9,0,10*ROW('Hygiene Data'!G190))),'Data Summary'!DZ196="Yes"),OFFSET('Hygiene Data'!$G$9,0,10*ROW('Hygiene Data'!G190)),NA())</f>
        <v>#N/A</v>
      </c>
      <c r="BL196" s="99" t="e">
        <f ca="true">+IF(AND(ISNUMBER(OFFSET('Hygiene Data'!$H$5,0,10*ROW('Hygiene Data'!H190))),'Data Summary'!EA196="Yes"),OFFSET('Hygiene Data'!$H$5,0,10*ROW('Hygiene Data'!H190)),NA())</f>
        <v>#N/A</v>
      </c>
      <c r="BM196" s="99" t="e">
        <f ca="true">+IF(AND(ISNUMBER(OFFSET('Hygiene Data'!$H$7,0,10*ROW('Hygiene Data'!H190))),'Data Summary'!EB196="Yes"),OFFSET('Hygiene Data'!$H$7,0,10*ROW('Hygiene Data'!H190)),NA())</f>
        <v>#N/A</v>
      </c>
      <c r="BN196" s="99" t="e">
        <f ca="true">+IF(AND(ISNUMBER(OFFSET('Hygiene Data'!$H$9,0,10*ROW('Hygiene Data'!H190))),'Data Summary'!EC196="Yes"),OFFSET('Hygiene Data'!$H$9,0,10*ROW('Hygiene Data'!H190)),NA())</f>
        <v>#N/A</v>
      </c>
      <c r="BO196" s="99" t="e">
        <f ca="true">+IF(AND(ISNUMBER(OFFSET('Hygiene Data'!$I$5,0,10*ROW('Hygiene Data'!I190))),'Data Summary'!ED196="Yes"),OFFSET('Hygiene Data'!$I$5,0,10*ROW('Hygiene Data'!I190)),NA())</f>
        <v>#N/A</v>
      </c>
      <c r="BP196" s="99" t="e">
        <f ca="true">+IF(AND(ISNUMBER(OFFSET('Hygiene Data'!$I$7,0,10*ROW('Hygiene Data'!I190))),'Data Summary'!EE196="Yes"),OFFSET('Hygiene Data'!$I$7,0,10*ROW('Hygiene Data'!I190)),NA())</f>
        <v>#N/A</v>
      </c>
      <c r="BQ196" s="99" t="e">
        <f ca="true">+IF(AND(ISNUMBER(OFFSET('Hygiene Data'!$I$9,0,10*ROW('Hygiene Data'!I190))),'Data Summary'!EF196="Yes"),OFFSET('Hygiene Data'!$I$9,0,10*ROW('Hygiene Data'!I190)),NA())</f>
        <v>#N/A</v>
      </c>
    </row>
    <row xmlns:x14ac="http://schemas.microsoft.com/office/spreadsheetml/2009/9/ac" r="197" x14ac:dyDescent="0.2">
      <c r="A197" s="363" t="e">
        <f ca="true">+RIGHT('Data Summary'!A197,LEN('Data Summary'!A197)-9)</f>
        <v>#VALUE!</v>
      </c>
      <c r="B197" s="38" t="str">
        <f ca="true">+IF(ISTEXT('Data Summary'!B197),'Data Summary'!B197,"")</f>
        <v/>
      </c>
      <c r="C197" s="361" t="e">
        <f ca="true">+VALUE('Data Summary'!C197)</f>
        <v>#VALUE!</v>
      </c>
      <c r="D197" s="97" t="e">
        <f ca="true">+IF(AND(ISNUMBER(OFFSET('Water Data'!$D$4,0,10*ROW('Water Data'!D191))),'Data Summary'!BS197="Yes"),100-OFFSET('Water Data'!$D$4,0,10*ROW('Water Data'!D191)),NA())</f>
        <v>#N/A</v>
      </c>
      <c r="E197" s="97" t="e">
        <f ca="true">+IF(AND(ISNUMBER(OFFSET('Water Data'!$D$6,0,10*ROW('Water Data'!D191))),'Data Summary'!BT197="Yes"),OFFSET('Water Data'!$D$6,0,10*ROW('Water Data'!D191)),NA())</f>
        <v>#N/A</v>
      </c>
      <c r="F197" s="97" t="e">
        <f ca="true">+IF(AND(ISNUMBER(OFFSET('Water Data'!$D$9,0,10*ROW('Water Data'!D191))),'Data Summary'!BU197="Yes"),OFFSET('Water Data'!$D$9,0,10*ROW('Water Data'!D191)),NA())</f>
        <v>#N/A</v>
      </c>
      <c r="G197" s="97" t="e">
        <f ca="true">+IF(AND(ISNUMBER(OFFSET('Water Data'!$E$4,0,10*ROW('Water Data'!E191))),'Data Summary'!BV197="Yes"),100-OFFSET('Water Data'!$E$4,0,10*ROW('Water Data'!E191)),NA())</f>
        <v>#N/A</v>
      </c>
      <c r="H197" s="97" t="e">
        <f ca="true">+IF(AND(ISNUMBER(OFFSET('Water Data'!$E$6,0,10*ROW('Water Data'!E191))),'Data Summary'!BW197="Yes"),OFFSET('Water Data'!$E$6,0,10*ROW('Water Data'!E191)),NA())</f>
        <v>#N/A</v>
      </c>
      <c r="I197" s="97" t="e">
        <f ca="true">+IF(AND(ISNUMBER(OFFSET('Water Data'!$E$9,0,10*ROW('Water Data'!E191))),'Data Summary'!BX197="Yes"),OFFSET('Water Data'!$E$9,0,10*ROW('Water Data'!E191)),NA())</f>
        <v>#N/A</v>
      </c>
      <c r="J197" s="97" t="e">
        <f ca="true">+IF(AND(ISNUMBER(OFFSET('Water Data'!$F$4,0,10*ROW('Water Data'!F191))),'Data Summary'!BY197="Yes"),100-OFFSET('Water Data'!$F$4,0,10*ROW('Water Data'!F191)),NA())</f>
        <v>#N/A</v>
      </c>
      <c r="K197" s="97" t="e">
        <f ca="true">+IF(AND(ISNUMBER(OFFSET('Water Data'!$F$6,0,10*ROW('Water Data'!F191))),'Data Summary'!BZ197="Yes"),OFFSET('Water Data'!$F$6,0,10*ROW('Water Data'!F191)),NA())</f>
        <v>#N/A</v>
      </c>
      <c r="L197" s="97" t="e">
        <f ca="true">+IF(AND(ISNUMBER(OFFSET('Water Data'!$F$9,0,10*ROW('Water Data'!F191))),'Data Summary'!CA197="Yes"),OFFSET('Water Data'!$F$9,0,10*ROW('Water Data'!F191)),NA())</f>
        <v>#N/A</v>
      </c>
      <c r="M197" s="97" t="e">
        <f ca="true">+IF(AND(ISNUMBER(OFFSET('Water Data'!$G$4,0,10*ROW('Water Data'!G191))),'Data Summary'!CB197="Yes"),100-OFFSET('Water Data'!$G$4,0,10*ROW('Water Data'!G191)),NA())</f>
        <v>#N/A</v>
      </c>
      <c r="N197" s="97" t="e">
        <f ca="true">+IF(AND(ISNUMBER(OFFSET('Water Data'!$G$6,0,10*ROW('Water Data'!G191))),'Data Summary'!CC197="Yes"),OFFSET('Water Data'!$G$6,0,10*ROW('Water Data'!G191)),NA())</f>
        <v>#N/A</v>
      </c>
      <c r="O197" s="97" t="e">
        <f ca="true">+IF(AND(ISNUMBER(OFFSET('Water Data'!$G$9,0,10*ROW('Water Data'!G191))),'Data Summary'!CD197="Yes"),OFFSET('Water Data'!$G$9,0,10*ROW('Water Data'!G191)),NA())</f>
        <v>#N/A</v>
      </c>
      <c r="P197" s="97" t="e">
        <f ca="true">+IF(AND(ISNUMBER(OFFSET('Water Data'!$H$4,0,10*ROW('Water Data'!H191))),'Data Summary'!CE197="Yes"),100-OFFSET('Water Data'!$H$4,0,10*ROW('Water Data'!H191)),NA())</f>
        <v>#N/A</v>
      </c>
      <c r="Q197" s="97" t="e">
        <f ca="true">+IF(AND(ISNUMBER(OFFSET('Water Data'!$H$6,0,10*ROW('Water Data'!H191))),'Data Summary'!CF197="Yes"),OFFSET('Water Data'!$H$6,0,10*ROW('Water Data'!H191)),NA())</f>
        <v>#N/A</v>
      </c>
      <c r="R197" s="97" t="e">
        <f ca="true">+IF(AND(ISNUMBER(OFFSET('Water Data'!$H$9,0,10*ROW('Water Data'!H191))),'Data Summary'!CG197="Yes"),OFFSET('Water Data'!$H$9,0,10*ROW('Water Data'!H191)),NA())</f>
        <v>#N/A</v>
      </c>
      <c r="S197" s="97" t="e">
        <f ca="true">+IF(AND(ISNUMBER(OFFSET('Water Data'!$I$4,0,10*ROW('Water Data'!I191))),'Data Summary'!CH197="Yes"),100-OFFSET('Water Data'!$I$4,0,10*ROW('Water Data'!I191)),NA())</f>
        <v>#N/A</v>
      </c>
      <c r="T197" s="97" t="e">
        <f ca="true">+IF(AND(ISNUMBER(OFFSET('Water Data'!$I$6,0,10*ROW('Water Data'!I191))),'Data Summary'!CI197="Yes"),OFFSET('Water Data'!$I$6,0,10*ROW('Water Data'!I191)),NA())</f>
        <v>#N/A</v>
      </c>
      <c r="U197" s="97" t="e">
        <f ca="true">+IF(AND(ISNUMBER(OFFSET('Water Data'!$I$9,0,10*ROW('Water Data'!I191))),'Data Summary'!CJ197="Yes"),OFFSET('Water Data'!$I$9,0,10*ROW('Water Data'!I191)),NA())</f>
        <v>#N/A</v>
      </c>
      <c r="V197" s="98" t="e">
        <f ca="true">+IF(AND(ISNUMBER(OFFSET('Sanitation Data'!$D$4,0,10*ROW('Sanitation Data'!D191))),'Data Summary'!CK197="Yes"),100-OFFSET('Sanitation Data'!$D$4,0,10*ROW('Sanitation Data'!D191)),NA())</f>
        <v>#N/A</v>
      </c>
      <c r="W197" s="98" t="e">
        <f ca="true">+IF(AND(ISNUMBER(OFFSET('Sanitation Data'!$D$6,0,10*ROW('Sanitation Data'!D191))),'Data Summary'!CL197="Yes"),OFFSET('Sanitation Data'!$D$6,0,10*ROW('Sanitation Data'!D191)),NA())</f>
        <v>#N/A</v>
      </c>
      <c r="X197" s="98" t="e">
        <f ca="true">+IF(AND(ISNUMBER(OFFSET('Sanitation Data'!$D$10,0,10*ROW('Sanitation Data'!D191))),'Data Summary'!CM197="Yes"),OFFSET('Sanitation Data'!$D$10,0,10*ROW('Sanitation Data'!D191)),NA())</f>
        <v>#N/A</v>
      </c>
      <c r="Y197" s="98" t="e">
        <f ca="true">+IF(AND(ISNUMBER(OFFSET('Sanitation Data'!$D$11,0,10*ROW('Sanitation Data'!D191))),'Data Summary'!CN197="Yes"),OFFSET('Sanitation Data'!$D$11,0,10*ROW('Sanitation Data'!D191)),NA())</f>
        <v>#N/A</v>
      </c>
      <c r="Z197" s="98" t="e">
        <f ca="true">+IF(AND(ISNUMBER(OFFSET('Sanitation Data'!$D$12,0,10*ROW('Sanitation Data'!D191))),'Data Summary'!CO197="Yes"),OFFSET('Sanitation Data'!$D$12,0,10*ROW('Sanitation Data'!D191)),NA())</f>
        <v>#N/A</v>
      </c>
      <c r="AA197" s="98" t="e">
        <f ca="true">+IF(AND(ISNUMBER(OFFSET('Sanitation Data'!$E$4,0,10*ROW('Sanitation Data'!E191))),'Data Summary'!CP197="Yes"),100-OFFSET('Sanitation Data'!$E$4,0,10*ROW('Sanitation Data'!E191)),NA())</f>
        <v>#N/A</v>
      </c>
      <c r="AB197" s="98" t="e">
        <f ca="true">+IF(AND(ISNUMBER(OFFSET('Sanitation Data'!$E$6,0,10*ROW('Sanitation Data'!E191))),'Data Summary'!CQ197="Yes"),OFFSET('Sanitation Data'!$E$6,0,10*ROW('Sanitation Data'!E191)),NA())</f>
        <v>#N/A</v>
      </c>
      <c r="AC197" s="98" t="e">
        <f ca="true">+IF(AND(ISNUMBER(OFFSET('Sanitation Data'!$E$10,0,10*ROW('Sanitation Data'!E191))),'Data Summary'!CR197="Yes"),OFFSET('Sanitation Data'!$E$10,0,10*ROW('Sanitation Data'!E191)),NA())</f>
        <v>#N/A</v>
      </c>
      <c r="AD197" s="98" t="e">
        <f ca="true">+IF(AND(ISNUMBER(OFFSET('Sanitation Data'!$E$11,0,10*ROW('Sanitation Data'!E191))),'Data Summary'!CS197="Yes"),OFFSET('Sanitation Data'!$E$11,0,10*ROW('Sanitation Data'!E191)),NA())</f>
        <v>#N/A</v>
      </c>
      <c r="AE197" s="98" t="e">
        <f ca="true">+IF(AND(ISNUMBER(OFFSET('Sanitation Data'!$E$12,0,10*ROW('Sanitation Data'!E191))),'Data Summary'!CT197="Yes"),OFFSET('Sanitation Data'!$E$12,0,10*ROW('Sanitation Data'!E191)),NA())</f>
        <v>#N/A</v>
      </c>
      <c r="AF197" s="98" t="e">
        <f ca="true">+IF(AND(ISNUMBER(OFFSET('Sanitation Data'!$F$4,0,10*ROW('Sanitation Data'!F191))),'Data Summary'!CU197="Yes"),100-OFFSET('Sanitation Data'!$F$4,0,10*ROW('Sanitation Data'!F191)),NA())</f>
        <v>#N/A</v>
      </c>
      <c r="AG197" s="98" t="e">
        <f ca="true">+IF(AND(ISNUMBER(OFFSET('Sanitation Data'!$F$6,0,10*ROW('Sanitation Data'!F191))),'Data Summary'!CV197="Yes"),OFFSET('Sanitation Data'!$F$6,0,10*ROW('Sanitation Data'!F191)),NA())</f>
        <v>#N/A</v>
      </c>
      <c r="AH197" s="98" t="e">
        <f ca="true">+IF(AND(ISNUMBER(OFFSET('Sanitation Data'!$F$10,0,10*ROW('Sanitation Data'!F191))),'Data Summary'!CW197="Yes"),OFFSET('Sanitation Data'!$F$10,0,10*ROW('Sanitation Data'!F191)),NA())</f>
        <v>#N/A</v>
      </c>
      <c r="AI197" s="98" t="e">
        <f ca="true">+IF(AND(ISNUMBER(OFFSET('Sanitation Data'!$F$11,0,10*ROW('Sanitation Data'!F191))),'Data Summary'!CX197="Yes"),OFFSET('Sanitation Data'!$F$11,0,10*ROW('Sanitation Data'!F191)),NA())</f>
        <v>#N/A</v>
      </c>
      <c r="AJ197" s="98" t="e">
        <f ca="true">+IF(AND(ISNUMBER(OFFSET('Sanitation Data'!$F$12,0,10*ROW('Sanitation Data'!F191))),'Data Summary'!CY197="Yes"),OFFSET('Sanitation Data'!$F$12,0,10*ROW('Sanitation Data'!F191)),NA())</f>
        <v>#N/A</v>
      </c>
      <c r="AK197" s="98" t="e">
        <f ca="true">+IF(AND(ISNUMBER(OFFSET('Sanitation Data'!$G$4,0,10*ROW('Sanitation Data'!G191))),'Data Summary'!CZ197="Yes"),100-OFFSET('Sanitation Data'!$G$4,0,10*ROW('Sanitation Data'!G191)),NA())</f>
        <v>#N/A</v>
      </c>
      <c r="AL197" s="98" t="e">
        <f ca="true">+IF(AND(ISNUMBER(OFFSET('Sanitation Data'!$G$6,0,10*ROW('Sanitation Data'!G191))),'Data Summary'!DA197="Yes"),OFFSET('Sanitation Data'!$G$6,0,10*ROW('Sanitation Data'!G191)),NA())</f>
        <v>#N/A</v>
      </c>
      <c r="AM197" s="98" t="e">
        <f ca="true">+IF(AND(ISNUMBER(OFFSET('Sanitation Data'!$G$10,0,10*ROW('Sanitation Data'!G191))),'Data Summary'!DB197="Yes"),OFFSET('Sanitation Data'!$G$10,0,10*ROW('Sanitation Data'!G191)),NA())</f>
        <v>#N/A</v>
      </c>
      <c r="AN197" s="98" t="e">
        <f ca="true">+IF(AND(ISNUMBER(OFFSET('Sanitation Data'!$G$11,0,10*ROW('Sanitation Data'!G191))),'Data Summary'!DC197="Yes"),OFFSET('Sanitation Data'!$G$11,0,10*ROW('Sanitation Data'!G191)),NA())</f>
        <v>#N/A</v>
      </c>
      <c r="AO197" s="98" t="e">
        <f ca="true">+IF(AND(ISNUMBER(OFFSET('Sanitation Data'!$G$12,0,10*ROW('Sanitation Data'!G191))),'Data Summary'!DD197="Yes"),OFFSET('Sanitation Data'!$G$12,0,10*ROW('Sanitation Data'!G191)),NA())</f>
        <v>#N/A</v>
      </c>
      <c r="AP197" s="98" t="e">
        <f ca="true">+IF(AND(ISNUMBER(OFFSET('Sanitation Data'!$H$4,0,10*ROW('Sanitation Data'!H191))),'Data Summary'!DE197="Yes"),100-OFFSET('Sanitation Data'!$H$4,0,10*ROW('Sanitation Data'!H191)),NA())</f>
        <v>#N/A</v>
      </c>
      <c r="AQ197" s="98" t="e">
        <f ca="true">+IF(AND(ISNUMBER(OFFSET('Sanitation Data'!$H$6,0,10*ROW('Sanitation Data'!H191))),'Data Summary'!DF197="Yes"),OFFSET('Sanitation Data'!$H$6,0,10*ROW('Sanitation Data'!H191)),NA())</f>
        <v>#N/A</v>
      </c>
      <c r="AR197" s="98" t="e">
        <f ca="true">+IF(AND(ISNUMBER(OFFSET('Sanitation Data'!$H$10,0,10*ROW('Sanitation Data'!H191))),'Data Summary'!DG197="Yes"),OFFSET('Sanitation Data'!$H$10,0,10*ROW('Sanitation Data'!H191)),NA())</f>
        <v>#N/A</v>
      </c>
      <c r="AS197" s="98" t="e">
        <f ca="true">+IF(AND(ISNUMBER(OFFSET('Sanitation Data'!$H$11,0,10*ROW('Sanitation Data'!H191))),'Data Summary'!DH197="Yes"),OFFSET('Sanitation Data'!$H$11,0,10*ROW('Sanitation Data'!H191)),NA())</f>
        <v>#N/A</v>
      </c>
      <c r="AT197" s="98" t="e">
        <f ca="true">+IF(AND(ISNUMBER(OFFSET('Sanitation Data'!$H$12,0,10*ROW('Sanitation Data'!H191))),'Data Summary'!DI197="Yes"),OFFSET('Sanitation Data'!$H$12,0,10*ROW('Sanitation Data'!H191)),NA())</f>
        <v>#N/A</v>
      </c>
      <c r="AU197" s="98" t="e">
        <f ca="true">+IF(AND(ISNUMBER(OFFSET('Sanitation Data'!$I$4,0,10*ROW('Sanitation Data'!I191))),'Data Summary'!DJ197="Yes"),100-OFFSET('Sanitation Data'!$I$4,0,10*ROW('Sanitation Data'!I191)),NA())</f>
        <v>#N/A</v>
      </c>
      <c r="AV197" s="98" t="e">
        <f ca="true">+IF(AND(ISNUMBER(OFFSET('Sanitation Data'!$I$6,0,10*ROW('Sanitation Data'!I191))),'Data Summary'!DK197="Yes"),OFFSET('Sanitation Data'!$I$6,0,10*ROW('Sanitation Data'!I191)),NA())</f>
        <v>#N/A</v>
      </c>
      <c r="AW197" s="98" t="e">
        <f ca="true">+IF(AND(ISNUMBER(OFFSET('Sanitation Data'!$I$10,0,10*ROW('Sanitation Data'!I191))),'Data Summary'!DL197="Yes"),OFFSET('Sanitation Data'!$I$10,0,10*ROW('Sanitation Data'!I191)),NA())</f>
        <v>#N/A</v>
      </c>
      <c r="AX197" s="98" t="e">
        <f ca="true">+IF(AND(ISNUMBER(OFFSET('Sanitation Data'!$I$11,0,10*ROW('Sanitation Data'!I191))),'Data Summary'!DM197="Yes"),OFFSET('Sanitation Data'!$I$11,0,10*ROW('Sanitation Data'!I191)),NA())</f>
        <v>#N/A</v>
      </c>
      <c r="AY197" s="98" t="e">
        <f ca="true">+IF(AND(ISNUMBER(OFFSET('Sanitation Data'!$I$12,0,10*ROW('Sanitation Data'!I191))),'Data Summary'!DN197="Yes"),OFFSET('Sanitation Data'!$I$12,0,10*ROW('Sanitation Data'!I191)),NA())</f>
        <v>#N/A</v>
      </c>
      <c r="AZ197" s="99" t="e">
        <f ca="true">+IF(AND(ISNUMBER(OFFSET('Hygiene Data'!$D$5,0,10*ROW('Hygiene Data'!D191))),'Data Summary'!DO197="Yes"),OFFSET('Hygiene Data'!$D$5,0,10*ROW('Hygiene Data'!D191)),NA())</f>
        <v>#N/A</v>
      </c>
      <c r="BA197" s="99" t="e">
        <f ca="true">+IF(AND(ISNUMBER(OFFSET('Hygiene Data'!$D$7,0,10*ROW('Hygiene Data'!D191))),'Data Summary'!DP197="Yes"),OFFSET('Hygiene Data'!$D$7,0,10*ROW('Hygiene Data'!D191)),NA())</f>
        <v>#N/A</v>
      </c>
      <c r="BB197" s="99" t="e">
        <f ca="true">+IF(AND(ISNUMBER(OFFSET('Hygiene Data'!$D$9,0,10*ROW('Hygiene Data'!D191))),'Data Summary'!DQ197="Yes"),OFFSET('Hygiene Data'!$D$9,0,10*ROW('Hygiene Data'!D191)),NA())</f>
        <v>#N/A</v>
      </c>
      <c r="BC197" s="99" t="e">
        <f ca="true">+IF(AND(ISNUMBER(OFFSET('Hygiene Data'!$E$5,0,10*ROW('Hygiene Data'!E191))),'Data Summary'!DR197="Yes"),OFFSET('Hygiene Data'!$E$5,0,10*ROW('Hygiene Data'!E191)),NA())</f>
        <v>#N/A</v>
      </c>
      <c r="BD197" s="99" t="e">
        <f ca="true">+IF(AND(ISNUMBER(OFFSET('Hygiene Data'!$E$7,0,10*ROW('Hygiene Data'!E191))),'Data Summary'!DS197="Yes"),OFFSET('Hygiene Data'!$E$7,0,10*ROW('Hygiene Data'!E191)),NA())</f>
        <v>#N/A</v>
      </c>
      <c r="BE197" s="99" t="e">
        <f ca="true">+IF(AND(ISNUMBER(OFFSET('Hygiene Data'!$E$9,0,10*ROW('Hygiene Data'!E191))),'Data Summary'!DT197="Yes"),OFFSET('Hygiene Data'!$E$9,0,10*ROW('Hygiene Data'!E191)),NA())</f>
        <v>#N/A</v>
      </c>
      <c r="BF197" s="99" t="e">
        <f ca="true">+IF(AND(ISNUMBER(OFFSET('Hygiene Data'!$F$5,0,10*ROW('Hygiene Data'!F191))),'Data Summary'!DU197="Yes"),OFFSET('Hygiene Data'!$F$5,0,10*ROW('Hygiene Data'!F191)),NA())</f>
        <v>#N/A</v>
      </c>
      <c r="BG197" s="99" t="e">
        <f ca="true">+IF(AND(ISNUMBER(OFFSET('Hygiene Data'!$F$7,0,10*ROW('Hygiene Data'!F191))),'Data Summary'!DV197="Yes"),OFFSET('Hygiene Data'!$F$7,0,10*ROW('Hygiene Data'!F191)),NA())</f>
        <v>#N/A</v>
      </c>
      <c r="BH197" s="99" t="e">
        <f ca="true">+IF(AND(ISNUMBER(OFFSET('Hygiene Data'!$F$9,0,10*ROW('Hygiene Data'!F191))),'Data Summary'!DW197="Yes"),OFFSET('Hygiene Data'!$F$9,0,10*ROW('Hygiene Data'!F191)),NA())</f>
        <v>#N/A</v>
      </c>
      <c r="BI197" s="99" t="e">
        <f ca="true">+IF(AND(ISNUMBER(OFFSET('Hygiene Data'!$G$5,0,10*ROW('Hygiene Data'!G191))),'Data Summary'!DX197="Yes"),OFFSET('Hygiene Data'!$G$5,0,10*ROW('Hygiene Data'!G191)),NA())</f>
        <v>#N/A</v>
      </c>
      <c r="BJ197" s="99" t="e">
        <f ca="true">+IF(AND(ISNUMBER(OFFSET('Hygiene Data'!$G$7,0,10*ROW('Hygiene Data'!G191))),'Data Summary'!DY197="Yes"),OFFSET('Hygiene Data'!$G$7,0,10*ROW('Hygiene Data'!G191)),NA())</f>
        <v>#N/A</v>
      </c>
      <c r="BK197" s="99" t="e">
        <f ca="true">+IF(AND(ISNUMBER(OFFSET('Hygiene Data'!$G$9,0,10*ROW('Hygiene Data'!G191))),'Data Summary'!DZ197="Yes"),OFFSET('Hygiene Data'!$G$9,0,10*ROW('Hygiene Data'!G191)),NA())</f>
        <v>#N/A</v>
      </c>
      <c r="BL197" s="99" t="e">
        <f ca="true">+IF(AND(ISNUMBER(OFFSET('Hygiene Data'!$H$5,0,10*ROW('Hygiene Data'!H191))),'Data Summary'!EA197="Yes"),OFFSET('Hygiene Data'!$H$5,0,10*ROW('Hygiene Data'!H191)),NA())</f>
        <v>#N/A</v>
      </c>
      <c r="BM197" s="99" t="e">
        <f ca="true">+IF(AND(ISNUMBER(OFFSET('Hygiene Data'!$H$7,0,10*ROW('Hygiene Data'!H191))),'Data Summary'!EB197="Yes"),OFFSET('Hygiene Data'!$H$7,0,10*ROW('Hygiene Data'!H191)),NA())</f>
        <v>#N/A</v>
      </c>
      <c r="BN197" s="99" t="e">
        <f ca="true">+IF(AND(ISNUMBER(OFFSET('Hygiene Data'!$H$9,0,10*ROW('Hygiene Data'!H191))),'Data Summary'!EC197="Yes"),OFFSET('Hygiene Data'!$H$9,0,10*ROW('Hygiene Data'!H191)),NA())</f>
        <v>#N/A</v>
      </c>
      <c r="BO197" s="99" t="e">
        <f ca="true">+IF(AND(ISNUMBER(OFFSET('Hygiene Data'!$I$5,0,10*ROW('Hygiene Data'!I191))),'Data Summary'!ED197="Yes"),OFFSET('Hygiene Data'!$I$5,0,10*ROW('Hygiene Data'!I191)),NA())</f>
        <v>#N/A</v>
      </c>
      <c r="BP197" s="99" t="e">
        <f ca="true">+IF(AND(ISNUMBER(OFFSET('Hygiene Data'!$I$7,0,10*ROW('Hygiene Data'!I191))),'Data Summary'!EE197="Yes"),OFFSET('Hygiene Data'!$I$7,0,10*ROW('Hygiene Data'!I191)),NA())</f>
        <v>#N/A</v>
      </c>
      <c r="BQ197" s="99" t="e">
        <f ca="true">+IF(AND(ISNUMBER(OFFSET('Hygiene Data'!$I$9,0,10*ROW('Hygiene Data'!I191))),'Data Summary'!EF197="Yes"),OFFSET('Hygiene Data'!$I$9,0,10*ROW('Hygiene Data'!I191)),NA())</f>
        <v>#N/A</v>
      </c>
    </row>
    <row xmlns:x14ac="http://schemas.microsoft.com/office/spreadsheetml/2009/9/ac" r="198" x14ac:dyDescent="0.2">
      <c r="A198" s="363" t="e">
        <f ca="true">+RIGHT('Data Summary'!A198,LEN('Data Summary'!A198)-9)</f>
        <v>#VALUE!</v>
      </c>
      <c r="B198" s="38" t="str">
        <f ca="true">+IF(ISTEXT('Data Summary'!B198),'Data Summary'!B198,"")</f>
        <v/>
      </c>
      <c r="C198" s="361" t="e">
        <f ca="true">+VALUE('Data Summary'!C198)</f>
        <v>#VALUE!</v>
      </c>
      <c r="D198" s="97" t="e">
        <f ca="true">+IF(AND(ISNUMBER(OFFSET('Water Data'!$D$4,0,10*ROW('Water Data'!D192))),'Data Summary'!BS198="Yes"),100-OFFSET('Water Data'!$D$4,0,10*ROW('Water Data'!D192)),NA())</f>
        <v>#N/A</v>
      </c>
      <c r="E198" s="97" t="e">
        <f ca="true">+IF(AND(ISNUMBER(OFFSET('Water Data'!$D$6,0,10*ROW('Water Data'!D192))),'Data Summary'!BT198="Yes"),OFFSET('Water Data'!$D$6,0,10*ROW('Water Data'!D192)),NA())</f>
        <v>#N/A</v>
      </c>
      <c r="F198" s="97" t="e">
        <f ca="true">+IF(AND(ISNUMBER(OFFSET('Water Data'!$D$9,0,10*ROW('Water Data'!D192))),'Data Summary'!BU198="Yes"),OFFSET('Water Data'!$D$9,0,10*ROW('Water Data'!D192)),NA())</f>
        <v>#N/A</v>
      </c>
      <c r="G198" s="97" t="e">
        <f ca="true">+IF(AND(ISNUMBER(OFFSET('Water Data'!$E$4,0,10*ROW('Water Data'!E192))),'Data Summary'!BV198="Yes"),100-OFFSET('Water Data'!$E$4,0,10*ROW('Water Data'!E192)),NA())</f>
        <v>#N/A</v>
      </c>
      <c r="H198" s="97" t="e">
        <f ca="true">+IF(AND(ISNUMBER(OFFSET('Water Data'!$E$6,0,10*ROW('Water Data'!E192))),'Data Summary'!BW198="Yes"),OFFSET('Water Data'!$E$6,0,10*ROW('Water Data'!E192)),NA())</f>
        <v>#N/A</v>
      </c>
      <c r="I198" s="97" t="e">
        <f ca="true">+IF(AND(ISNUMBER(OFFSET('Water Data'!$E$9,0,10*ROW('Water Data'!E192))),'Data Summary'!BX198="Yes"),OFFSET('Water Data'!$E$9,0,10*ROW('Water Data'!E192)),NA())</f>
        <v>#N/A</v>
      </c>
      <c r="J198" s="97" t="e">
        <f ca="true">+IF(AND(ISNUMBER(OFFSET('Water Data'!$F$4,0,10*ROW('Water Data'!F192))),'Data Summary'!BY198="Yes"),100-OFFSET('Water Data'!$F$4,0,10*ROW('Water Data'!F192)),NA())</f>
        <v>#N/A</v>
      </c>
      <c r="K198" s="97" t="e">
        <f ca="true">+IF(AND(ISNUMBER(OFFSET('Water Data'!$F$6,0,10*ROW('Water Data'!F192))),'Data Summary'!BZ198="Yes"),OFFSET('Water Data'!$F$6,0,10*ROW('Water Data'!F192)),NA())</f>
        <v>#N/A</v>
      </c>
      <c r="L198" s="97" t="e">
        <f ca="true">+IF(AND(ISNUMBER(OFFSET('Water Data'!$F$9,0,10*ROW('Water Data'!F192))),'Data Summary'!CA198="Yes"),OFFSET('Water Data'!$F$9,0,10*ROW('Water Data'!F192)),NA())</f>
        <v>#N/A</v>
      </c>
      <c r="M198" s="97" t="e">
        <f ca="true">+IF(AND(ISNUMBER(OFFSET('Water Data'!$G$4,0,10*ROW('Water Data'!G192))),'Data Summary'!CB198="Yes"),100-OFFSET('Water Data'!$G$4,0,10*ROW('Water Data'!G192)),NA())</f>
        <v>#N/A</v>
      </c>
      <c r="N198" s="97" t="e">
        <f ca="true">+IF(AND(ISNUMBER(OFFSET('Water Data'!$G$6,0,10*ROW('Water Data'!G192))),'Data Summary'!CC198="Yes"),OFFSET('Water Data'!$G$6,0,10*ROW('Water Data'!G192)),NA())</f>
        <v>#N/A</v>
      </c>
      <c r="O198" s="97" t="e">
        <f ca="true">+IF(AND(ISNUMBER(OFFSET('Water Data'!$G$9,0,10*ROW('Water Data'!G192))),'Data Summary'!CD198="Yes"),OFFSET('Water Data'!$G$9,0,10*ROW('Water Data'!G192)),NA())</f>
        <v>#N/A</v>
      </c>
      <c r="P198" s="97" t="e">
        <f ca="true">+IF(AND(ISNUMBER(OFFSET('Water Data'!$H$4,0,10*ROW('Water Data'!H192))),'Data Summary'!CE198="Yes"),100-OFFSET('Water Data'!$H$4,0,10*ROW('Water Data'!H192)),NA())</f>
        <v>#N/A</v>
      </c>
      <c r="Q198" s="97" t="e">
        <f ca="true">+IF(AND(ISNUMBER(OFFSET('Water Data'!$H$6,0,10*ROW('Water Data'!H192))),'Data Summary'!CF198="Yes"),OFFSET('Water Data'!$H$6,0,10*ROW('Water Data'!H192)),NA())</f>
        <v>#N/A</v>
      </c>
      <c r="R198" s="97" t="e">
        <f ca="true">+IF(AND(ISNUMBER(OFFSET('Water Data'!$H$9,0,10*ROW('Water Data'!H192))),'Data Summary'!CG198="Yes"),OFFSET('Water Data'!$H$9,0,10*ROW('Water Data'!H192)),NA())</f>
        <v>#N/A</v>
      </c>
      <c r="S198" s="97" t="e">
        <f ca="true">+IF(AND(ISNUMBER(OFFSET('Water Data'!$I$4,0,10*ROW('Water Data'!I192))),'Data Summary'!CH198="Yes"),100-OFFSET('Water Data'!$I$4,0,10*ROW('Water Data'!I192)),NA())</f>
        <v>#N/A</v>
      </c>
      <c r="T198" s="97" t="e">
        <f ca="true">+IF(AND(ISNUMBER(OFFSET('Water Data'!$I$6,0,10*ROW('Water Data'!I192))),'Data Summary'!CI198="Yes"),OFFSET('Water Data'!$I$6,0,10*ROW('Water Data'!I192)),NA())</f>
        <v>#N/A</v>
      </c>
      <c r="U198" s="97" t="e">
        <f ca="true">+IF(AND(ISNUMBER(OFFSET('Water Data'!$I$9,0,10*ROW('Water Data'!I192))),'Data Summary'!CJ198="Yes"),OFFSET('Water Data'!$I$9,0,10*ROW('Water Data'!I192)),NA())</f>
        <v>#N/A</v>
      </c>
      <c r="V198" s="98" t="e">
        <f ca="true">+IF(AND(ISNUMBER(OFFSET('Sanitation Data'!$D$4,0,10*ROW('Sanitation Data'!D192))),'Data Summary'!CK198="Yes"),100-OFFSET('Sanitation Data'!$D$4,0,10*ROW('Sanitation Data'!D192)),NA())</f>
        <v>#N/A</v>
      </c>
      <c r="W198" s="98" t="e">
        <f ca="true">+IF(AND(ISNUMBER(OFFSET('Sanitation Data'!$D$6,0,10*ROW('Sanitation Data'!D192))),'Data Summary'!CL198="Yes"),OFFSET('Sanitation Data'!$D$6,0,10*ROW('Sanitation Data'!D192)),NA())</f>
        <v>#N/A</v>
      </c>
      <c r="X198" s="98" t="e">
        <f ca="true">+IF(AND(ISNUMBER(OFFSET('Sanitation Data'!$D$10,0,10*ROW('Sanitation Data'!D192))),'Data Summary'!CM198="Yes"),OFFSET('Sanitation Data'!$D$10,0,10*ROW('Sanitation Data'!D192)),NA())</f>
        <v>#N/A</v>
      </c>
      <c r="Y198" s="98" t="e">
        <f ca="true">+IF(AND(ISNUMBER(OFFSET('Sanitation Data'!$D$11,0,10*ROW('Sanitation Data'!D192))),'Data Summary'!CN198="Yes"),OFFSET('Sanitation Data'!$D$11,0,10*ROW('Sanitation Data'!D192)),NA())</f>
        <v>#N/A</v>
      </c>
      <c r="Z198" s="98" t="e">
        <f ca="true">+IF(AND(ISNUMBER(OFFSET('Sanitation Data'!$D$12,0,10*ROW('Sanitation Data'!D192))),'Data Summary'!CO198="Yes"),OFFSET('Sanitation Data'!$D$12,0,10*ROW('Sanitation Data'!D192)),NA())</f>
        <v>#N/A</v>
      </c>
      <c r="AA198" s="98" t="e">
        <f ca="true">+IF(AND(ISNUMBER(OFFSET('Sanitation Data'!$E$4,0,10*ROW('Sanitation Data'!E192))),'Data Summary'!CP198="Yes"),100-OFFSET('Sanitation Data'!$E$4,0,10*ROW('Sanitation Data'!E192)),NA())</f>
        <v>#N/A</v>
      </c>
      <c r="AB198" s="98" t="e">
        <f ca="true">+IF(AND(ISNUMBER(OFFSET('Sanitation Data'!$E$6,0,10*ROW('Sanitation Data'!E192))),'Data Summary'!CQ198="Yes"),OFFSET('Sanitation Data'!$E$6,0,10*ROW('Sanitation Data'!E192)),NA())</f>
        <v>#N/A</v>
      </c>
      <c r="AC198" s="98" t="e">
        <f ca="true">+IF(AND(ISNUMBER(OFFSET('Sanitation Data'!$E$10,0,10*ROW('Sanitation Data'!E192))),'Data Summary'!CR198="Yes"),OFFSET('Sanitation Data'!$E$10,0,10*ROW('Sanitation Data'!E192)),NA())</f>
        <v>#N/A</v>
      </c>
      <c r="AD198" s="98" t="e">
        <f ca="true">+IF(AND(ISNUMBER(OFFSET('Sanitation Data'!$E$11,0,10*ROW('Sanitation Data'!E192))),'Data Summary'!CS198="Yes"),OFFSET('Sanitation Data'!$E$11,0,10*ROW('Sanitation Data'!E192)),NA())</f>
        <v>#N/A</v>
      </c>
      <c r="AE198" s="98" t="e">
        <f ca="true">+IF(AND(ISNUMBER(OFFSET('Sanitation Data'!$E$12,0,10*ROW('Sanitation Data'!E192))),'Data Summary'!CT198="Yes"),OFFSET('Sanitation Data'!$E$12,0,10*ROW('Sanitation Data'!E192)),NA())</f>
        <v>#N/A</v>
      </c>
      <c r="AF198" s="98" t="e">
        <f ca="true">+IF(AND(ISNUMBER(OFFSET('Sanitation Data'!$F$4,0,10*ROW('Sanitation Data'!F192))),'Data Summary'!CU198="Yes"),100-OFFSET('Sanitation Data'!$F$4,0,10*ROW('Sanitation Data'!F192)),NA())</f>
        <v>#N/A</v>
      </c>
      <c r="AG198" s="98" t="e">
        <f ca="true">+IF(AND(ISNUMBER(OFFSET('Sanitation Data'!$F$6,0,10*ROW('Sanitation Data'!F192))),'Data Summary'!CV198="Yes"),OFFSET('Sanitation Data'!$F$6,0,10*ROW('Sanitation Data'!F192)),NA())</f>
        <v>#N/A</v>
      </c>
      <c r="AH198" s="98" t="e">
        <f ca="true">+IF(AND(ISNUMBER(OFFSET('Sanitation Data'!$F$10,0,10*ROW('Sanitation Data'!F192))),'Data Summary'!CW198="Yes"),OFFSET('Sanitation Data'!$F$10,0,10*ROW('Sanitation Data'!F192)),NA())</f>
        <v>#N/A</v>
      </c>
      <c r="AI198" s="98" t="e">
        <f ca="true">+IF(AND(ISNUMBER(OFFSET('Sanitation Data'!$F$11,0,10*ROW('Sanitation Data'!F192))),'Data Summary'!CX198="Yes"),OFFSET('Sanitation Data'!$F$11,0,10*ROW('Sanitation Data'!F192)),NA())</f>
        <v>#N/A</v>
      </c>
      <c r="AJ198" s="98" t="e">
        <f ca="true">+IF(AND(ISNUMBER(OFFSET('Sanitation Data'!$F$12,0,10*ROW('Sanitation Data'!F192))),'Data Summary'!CY198="Yes"),OFFSET('Sanitation Data'!$F$12,0,10*ROW('Sanitation Data'!F192)),NA())</f>
        <v>#N/A</v>
      </c>
      <c r="AK198" s="98" t="e">
        <f ca="true">+IF(AND(ISNUMBER(OFFSET('Sanitation Data'!$G$4,0,10*ROW('Sanitation Data'!G192))),'Data Summary'!CZ198="Yes"),100-OFFSET('Sanitation Data'!$G$4,0,10*ROW('Sanitation Data'!G192)),NA())</f>
        <v>#N/A</v>
      </c>
      <c r="AL198" s="98" t="e">
        <f ca="true">+IF(AND(ISNUMBER(OFFSET('Sanitation Data'!$G$6,0,10*ROW('Sanitation Data'!G192))),'Data Summary'!DA198="Yes"),OFFSET('Sanitation Data'!$G$6,0,10*ROW('Sanitation Data'!G192)),NA())</f>
        <v>#N/A</v>
      </c>
      <c r="AM198" s="98" t="e">
        <f ca="true">+IF(AND(ISNUMBER(OFFSET('Sanitation Data'!$G$10,0,10*ROW('Sanitation Data'!G192))),'Data Summary'!DB198="Yes"),OFFSET('Sanitation Data'!$G$10,0,10*ROW('Sanitation Data'!G192)),NA())</f>
        <v>#N/A</v>
      </c>
      <c r="AN198" s="98" t="e">
        <f ca="true">+IF(AND(ISNUMBER(OFFSET('Sanitation Data'!$G$11,0,10*ROW('Sanitation Data'!G192))),'Data Summary'!DC198="Yes"),OFFSET('Sanitation Data'!$G$11,0,10*ROW('Sanitation Data'!G192)),NA())</f>
        <v>#N/A</v>
      </c>
      <c r="AO198" s="98" t="e">
        <f ca="true">+IF(AND(ISNUMBER(OFFSET('Sanitation Data'!$G$12,0,10*ROW('Sanitation Data'!G192))),'Data Summary'!DD198="Yes"),OFFSET('Sanitation Data'!$G$12,0,10*ROW('Sanitation Data'!G192)),NA())</f>
        <v>#N/A</v>
      </c>
      <c r="AP198" s="98" t="e">
        <f ca="true">+IF(AND(ISNUMBER(OFFSET('Sanitation Data'!$H$4,0,10*ROW('Sanitation Data'!H192))),'Data Summary'!DE198="Yes"),100-OFFSET('Sanitation Data'!$H$4,0,10*ROW('Sanitation Data'!H192)),NA())</f>
        <v>#N/A</v>
      </c>
      <c r="AQ198" s="98" t="e">
        <f ca="true">+IF(AND(ISNUMBER(OFFSET('Sanitation Data'!$H$6,0,10*ROW('Sanitation Data'!H192))),'Data Summary'!DF198="Yes"),OFFSET('Sanitation Data'!$H$6,0,10*ROW('Sanitation Data'!H192)),NA())</f>
        <v>#N/A</v>
      </c>
      <c r="AR198" s="98" t="e">
        <f ca="true">+IF(AND(ISNUMBER(OFFSET('Sanitation Data'!$H$10,0,10*ROW('Sanitation Data'!H192))),'Data Summary'!DG198="Yes"),OFFSET('Sanitation Data'!$H$10,0,10*ROW('Sanitation Data'!H192)),NA())</f>
        <v>#N/A</v>
      </c>
      <c r="AS198" s="98" t="e">
        <f ca="true">+IF(AND(ISNUMBER(OFFSET('Sanitation Data'!$H$11,0,10*ROW('Sanitation Data'!H192))),'Data Summary'!DH198="Yes"),OFFSET('Sanitation Data'!$H$11,0,10*ROW('Sanitation Data'!H192)),NA())</f>
        <v>#N/A</v>
      </c>
      <c r="AT198" s="98" t="e">
        <f ca="true">+IF(AND(ISNUMBER(OFFSET('Sanitation Data'!$H$12,0,10*ROW('Sanitation Data'!H192))),'Data Summary'!DI198="Yes"),OFFSET('Sanitation Data'!$H$12,0,10*ROW('Sanitation Data'!H192)),NA())</f>
        <v>#N/A</v>
      </c>
      <c r="AU198" s="98" t="e">
        <f ca="true">+IF(AND(ISNUMBER(OFFSET('Sanitation Data'!$I$4,0,10*ROW('Sanitation Data'!I192))),'Data Summary'!DJ198="Yes"),100-OFFSET('Sanitation Data'!$I$4,0,10*ROW('Sanitation Data'!I192)),NA())</f>
        <v>#N/A</v>
      </c>
      <c r="AV198" s="98" t="e">
        <f ca="true">+IF(AND(ISNUMBER(OFFSET('Sanitation Data'!$I$6,0,10*ROW('Sanitation Data'!I192))),'Data Summary'!DK198="Yes"),OFFSET('Sanitation Data'!$I$6,0,10*ROW('Sanitation Data'!I192)),NA())</f>
        <v>#N/A</v>
      </c>
      <c r="AW198" s="98" t="e">
        <f ca="true">+IF(AND(ISNUMBER(OFFSET('Sanitation Data'!$I$10,0,10*ROW('Sanitation Data'!I192))),'Data Summary'!DL198="Yes"),OFFSET('Sanitation Data'!$I$10,0,10*ROW('Sanitation Data'!I192)),NA())</f>
        <v>#N/A</v>
      </c>
      <c r="AX198" s="98" t="e">
        <f ca="true">+IF(AND(ISNUMBER(OFFSET('Sanitation Data'!$I$11,0,10*ROW('Sanitation Data'!I192))),'Data Summary'!DM198="Yes"),OFFSET('Sanitation Data'!$I$11,0,10*ROW('Sanitation Data'!I192)),NA())</f>
        <v>#N/A</v>
      </c>
      <c r="AY198" s="98" t="e">
        <f ca="true">+IF(AND(ISNUMBER(OFFSET('Sanitation Data'!$I$12,0,10*ROW('Sanitation Data'!I192))),'Data Summary'!DN198="Yes"),OFFSET('Sanitation Data'!$I$12,0,10*ROW('Sanitation Data'!I192)),NA())</f>
        <v>#N/A</v>
      </c>
      <c r="AZ198" s="99" t="e">
        <f ca="true">+IF(AND(ISNUMBER(OFFSET('Hygiene Data'!$D$5,0,10*ROW('Hygiene Data'!D192))),'Data Summary'!DO198="Yes"),OFFSET('Hygiene Data'!$D$5,0,10*ROW('Hygiene Data'!D192)),NA())</f>
        <v>#N/A</v>
      </c>
      <c r="BA198" s="99" t="e">
        <f ca="true">+IF(AND(ISNUMBER(OFFSET('Hygiene Data'!$D$7,0,10*ROW('Hygiene Data'!D192))),'Data Summary'!DP198="Yes"),OFFSET('Hygiene Data'!$D$7,0,10*ROW('Hygiene Data'!D192)),NA())</f>
        <v>#N/A</v>
      </c>
      <c r="BB198" s="99" t="e">
        <f ca="true">+IF(AND(ISNUMBER(OFFSET('Hygiene Data'!$D$9,0,10*ROW('Hygiene Data'!D192))),'Data Summary'!DQ198="Yes"),OFFSET('Hygiene Data'!$D$9,0,10*ROW('Hygiene Data'!D192)),NA())</f>
        <v>#N/A</v>
      </c>
      <c r="BC198" s="99" t="e">
        <f ca="true">+IF(AND(ISNUMBER(OFFSET('Hygiene Data'!$E$5,0,10*ROW('Hygiene Data'!E192))),'Data Summary'!DR198="Yes"),OFFSET('Hygiene Data'!$E$5,0,10*ROW('Hygiene Data'!E192)),NA())</f>
        <v>#N/A</v>
      </c>
      <c r="BD198" s="99" t="e">
        <f ca="true">+IF(AND(ISNUMBER(OFFSET('Hygiene Data'!$E$7,0,10*ROW('Hygiene Data'!E192))),'Data Summary'!DS198="Yes"),OFFSET('Hygiene Data'!$E$7,0,10*ROW('Hygiene Data'!E192)),NA())</f>
        <v>#N/A</v>
      </c>
      <c r="BE198" s="99" t="e">
        <f ca="true">+IF(AND(ISNUMBER(OFFSET('Hygiene Data'!$E$9,0,10*ROW('Hygiene Data'!E192))),'Data Summary'!DT198="Yes"),OFFSET('Hygiene Data'!$E$9,0,10*ROW('Hygiene Data'!E192)),NA())</f>
        <v>#N/A</v>
      </c>
      <c r="BF198" s="99" t="e">
        <f ca="true">+IF(AND(ISNUMBER(OFFSET('Hygiene Data'!$F$5,0,10*ROW('Hygiene Data'!F192))),'Data Summary'!DU198="Yes"),OFFSET('Hygiene Data'!$F$5,0,10*ROW('Hygiene Data'!F192)),NA())</f>
        <v>#N/A</v>
      </c>
      <c r="BG198" s="99" t="e">
        <f ca="true">+IF(AND(ISNUMBER(OFFSET('Hygiene Data'!$F$7,0,10*ROW('Hygiene Data'!F192))),'Data Summary'!DV198="Yes"),OFFSET('Hygiene Data'!$F$7,0,10*ROW('Hygiene Data'!F192)),NA())</f>
        <v>#N/A</v>
      </c>
      <c r="BH198" s="99" t="e">
        <f ca="true">+IF(AND(ISNUMBER(OFFSET('Hygiene Data'!$F$9,0,10*ROW('Hygiene Data'!F192))),'Data Summary'!DW198="Yes"),OFFSET('Hygiene Data'!$F$9,0,10*ROW('Hygiene Data'!F192)),NA())</f>
        <v>#N/A</v>
      </c>
      <c r="BI198" s="99" t="e">
        <f ca="true">+IF(AND(ISNUMBER(OFFSET('Hygiene Data'!$G$5,0,10*ROW('Hygiene Data'!G192))),'Data Summary'!DX198="Yes"),OFFSET('Hygiene Data'!$G$5,0,10*ROW('Hygiene Data'!G192)),NA())</f>
        <v>#N/A</v>
      </c>
      <c r="BJ198" s="99" t="e">
        <f ca="true">+IF(AND(ISNUMBER(OFFSET('Hygiene Data'!$G$7,0,10*ROW('Hygiene Data'!G192))),'Data Summary'!DY198="Yes"),OFFSET('Hygiene Data'!$G$7,0,10*ROW('Hygiene Data'!G192)),NA())</f>
        <v>#N/A</v>
      </c>
      <c r="BK198" s="99" t="e">
        <f ca="true">+IF(AND(ISNUMBER(OFFSET('Hygiene Data'!$G$9,0,10*ROW('Hygiene Data'!G192))),'Data Summary'!DZ198="Yes"),OFFSET('Hygiene Data'!$G$9,0,10*ROW('Hygiene Data'!G192)),NA())</f>
        <v>#N/A</v>
      </c>
      <c r="BL198" s="99" t="e">
        <f ca="true">+IF(AND(ISNUMBER(OFFSET('Hygiene Data'!$H$5,0,10*ROW('Hygiene Data'!H192))),'Data Summary'!EA198="Yes"),OFFSET('Hygiene Data'!$H$5,0,10*ROW('Hygiene Data'!H192)),NA())</f>
        <v>#N/A</v>
      </c>
      <c r="BM198" s="99" t="e">
        <f ca="true">+IF(AND(ISNUMBER(OFFSET('Hygiene Data'!$H$7,0,10*ROW('Hygiene Data'!H192))),'Data Summary'!EB198="Yes"),OFFSET('Hygiene Data'!$H$7,0,10*ROW('Hygiene Data'!H192)),NA())</f>
        <v>#N/A</v>
      </c>
      <c r="BN198" s="99" t="e">
        <f ca="true">+IF(AND(ISNUMBER(OFFSET('Hygiene Data'!$H$9,0,10*ROW('Hygiene Data'!H192))),'Data Summary'!EC198="Yes"),OFFSET('Hygiene Data'!$H$9,0,10*ROW('Hygiene Data'!H192)),NA())</f>
        <v>#N/A</v>
      </c>
      <c r="BO198" s="99" t="e">
        <f ca="true">+IF(AND(ISNUMBER(OFFSET('Hygiene Data'!$I$5,0,10*ROW('Hygiene Data'!I192))),'Data Summary'!ED198="Yes"),OFFSET('Hygiene Data'!$I$5,0,10*ROW('Hygiene Data'!I192)),NA())</f>
        <v>#N/A</v>
      </c>
      <c r="BP198" s="99" t="e">
        <f ca="true">+IF(AND(ISNUMBER(OFFSET('Hygiene Data'!$I$7,0,10*ROW('Hygiene Data'!I192))),'Data Summary'!EE198="Yes"),OFFSET('Hygiene Data'!$I$7,0,10*ROW('Hygiene Data'!I192)),NA())</f>
        <v>#N/A</v>
      </c>
      <c r="BQ198" s="99" t="e">
        <f ca="true">+IF(AND(ISNUMBER(OFFSET('Hygiene Data'!$I$9,0,10*ROW('Hygiene Data'!I192))),'Data Summary'!EF198="Yes"),OFFSET('Hygiene Data'!$I$9,0,10*ROW('Hygiene Data'!I192)),NA())</f>
        <v>#N/A</v>
      </c>
    </row>
    <row xmlns:x14ac="http://schemas.microsoft.com/office/spreadsheetml/2009/9/ac" r="199" x14ac:dyDescent="0.2">
      <c r="A199" s="363" t="e">
        <f ca="true">+RIGHT('Data Summary'!A199,LEN('Data Summary'!A199)-9)</f>
        <v>#VALUE!</v>
      </c>
      <c r="B199" s="38" t="str">
        <f ca="true">+IF(ISTEXT('Data Summary'!B199),'Data Summary'!B199,"")</f>
        <v/>
      </c>
      <c r="C199" s="361" t="e">
        <f ca="true">+VALUE('Data Summary'!C199)</f>
        <v>#VALUE!</v>
      </c>
      <c r="D199" s="97" t="e">
        <f ca="true">+IF(AND(ISNUMBER(OFFSET('Water Data'!$D$4,0,10*ROW('Water Data'!D193))),'Data Summary'!BS199="Yes"),100-OFFSET('Water Data'!$D$4,0,10*ROW('Water Data'!D193)),NA())</f>
        <v>#N/A</v>
      </c>
      <c r="E199" s="97" t="e">
        <f ca="true">+IF(AND(ISNUMBER(OFFSET('Water Data'!$D$6,0,10*ROW('Water Data'!D193))),'Data Summary'!BT199="Yes"),OFFSET('Water Data'!$D$6,0,10*ROW('Water Data'!D193)),NA())</f>
        <v>#N/A</v>
      </c>
      <c r="F199" s="97" t="e">
        <f ca="true">+IF(AND(ISNUMBER(OFFSET('Water Data'!$D$9,0,10*ROW('Water Data'!D193))),'Data Summary'!BU199="Yes"),OFFSET('Water Data'!$D$9,0,10*ROW('Water Data'!D193)),NA())</f>
        <v>#N/A</v>
      </c>
      <c r="G199" s="97" t="e">
        <f ca="true">+IF(AND(ISNUMBER(OFFSET('Water Data'!$E$4,0,10*ROW('Water Data'!E193))),'Data Summary'!BV199="Yes"),100-OFFSET('Water Data'!$E$4,0,10*ROW('Water Data'!E193)),NA())</f>
        <v>#N/A</v>
      </c>
      <c r="H199" s="97" t="e">
        <f ca="true">+IF(AND(ISNUMBER(OFFSET('Water Data'!$E$6,0,10*ROW('Water Data'!E193))),'Data Summary'!BW199="Yes"),OFFSET('Water Data'!$E$6,0,10*ROW('Water Data'!E193)),NA())</f>
        <v>#N/A</v>
      </c>
      <c r="I199" s="97" t="e">
        <f ca="true">+IF(AND(ISNUMBER(OFFSET('Water Data'!$E$9,0,10*ROW('Water Data'!E193))),'Data Summary'!BX199="Yes"),OFFSET('Water Data'!$E$9,0,10*ROW('Water Data'!E193)),NA())</f>
        <v>#N/A</v>
      </c>
      <c r="J199" s="97" t="e">
        <f ca="true">+IF(AND(ISNUMBER(OFFSET('Water Data'!$F$4,0,10*ROW('Water Data'!F193))),'Data Summary'!BY199="Yes"),100-OFFSET('Water Data'!$F$4,0,10*ROW('Water Data'!F193)),NA())</f>
        <v>#N/A</v>
      </c>
      <c r="K199" s="97" t="e">
        <f ca="true">+IF(AND(ISNUMBER(OFFSET('Water Data'!$F$6,0,10*ROW('Water Data'!F193))),'Data Summary'!BZ199="Yes"),OFFSET('Water Data'!$F$6,0,10*ROW('Water Data'!F193)),NA())</f>
        <v>#N/A</v>
      </c>
      <c r="L199" s="97" t="e">
        <f ca="true">+IF(AND(ISNUMBER(OFFSET('Water Data'!$F$9,0,10*ROW('Water Data'!F193))),'Data Summary'!CA199="Yes"),OFFSET('Water Data'!$F$9,0,10*ROW('Water Data'!F193)),NA())</f>
        <v>#N/A</v>
      </c>
      <c r="M199" s="97" t="e">
        <f ca="true">+IF(AND(ISNUMBER(OFFSET('Water Data'!$G$4,0,10*ROW('Water Data'!G193))),'Data Summary'!CB199="Yes"),100-OFFSET('Water Data'!$G$4,0,10*ROW('Water Data'!G193)),NA())</f>
        <v>#N/A</v>
      </c>
      <c r="N199" s="97" t="e">
        <f ca="true">+IF(AND(ISNUMBER(OFFSET('Water Data'!$G$6,0,10*ROW('Water Data'!G193))),'Data Summary'!CC199="Yes"),OFFSET('Water Data'!$G$6,0,10*ROW('Water Data'!G193)),NA())</f>
        <v>#N/A</v>
      </c>
      <c r="O199" s="97" t="e">
        <f ca="true">+IF(AND(ISNUMBER(OFFSET('Water Data'!$G$9,0,10*ROW('Water Data'!G193))),'Data Summary'!CD199="Yes"),OFFSET('Water Data'!$G$9,0,10*ROW('Water Data'!G193)),NA())</f>
        <v>#N/A</v>
      </c>
      <c r="P199" s="97" t="e">
        <f ca="true">+IF(AND(ISNUMBER(OFFSET('Water Data'!$H$4,0,10*ROW('Water Data'!H193))),'Data Summary'!CE199="Yes"),100-OFFSET('Water Data'!$H$4,0,10*ROW('Water Data'!H193)),NA())</f>
        <v>#N/A</v>
      </c>
      <c r="Q199" s="97" t="e">
        <f ca="true">+IF(AND(ISNUMBER(OFFSET('Water Data'!$H$6,0,10*ROW('Water Data'!H193))),'Data Summary'!CF199="Yes"),OFFSET('Water Data'!$H$6,0,10*ROW('Water Data'!H193)),NA())</f>
        <v>#N/A</v>
      </c>
      <c r="R199" s="97" t="e">
        <f ca="true">+IF(AND(ISNUMBER(OFFSET('Water Data'!$H$9,0,10*ROW('Water Data'!H193))),'Data Summary'!CG199="Yes"),OFFSET('Water Data'!$H$9,0,10*ROW('Water Data'!H193)),NA())</f>
        <v>#N/A</v>
      </c>
      <c r="S199" s="97" t="e">
        <f ca="true">+IF(AND(ISNUMBER(OFFSET('Water Data'!$I$4,0,10*ROW('Water Data'!I193))),'Data Summary'!CH199="Yes"),100-OFFSET('Water Data'!$I$4,0,10*ROW('Water Data'!I193)),NA())</f>
        <v>#N/A</v>
      </c>
      <c r="T199" s="97" t="e">
        <f ca="true">+IF(AND(ISNUMBER(OFFSET('Water Data'!$I$6,0,10*ROW('Water Data'!I193))),'Data Summary'!CI199="Yes"),OFFSET('Water Data'!$I$6,0,10*ROW('Water Data'!I193)),NA())</f>
        <v>#N/A</v>
      </c>
      <c r="U199" s="97" t="e">
        <f ca="true">+IF(AND(ISNUMBER(OFFSET('Water Data'!$I$9,0,10*ROW('Water Data'!I193))),'Data Summary'!CJ199="Yes"),OFFSET('Water Data'!$I$9,0,10*ROW('Water Data'!I193)),NA())</f>
        <v>#N/A</v>
      </c>
      <c r="V199" s="98" t="e">
        <f ca="true">+IF(AND(ISNUMBER(OFFSET('Sanitation Data'!$D$4,0,10*ROW('Sanitation Data'!D193))),'Data Summary'!CK199="Yes"),100-OFFSET('Sanitation Data'!$D$4,0,10*ROW('Sanitation Data'!D193)),NA())</f>
        <v>#N/A</v>
      </c>
      <c r="W199" s="98" t="e">
        <f ca="true">+IF(AND(ISNUMBER(OFFSET('Sanitation Data'!$D$6,0,10*ROW('Sanitation Data'!D193))),'Data Summary'!CL199="Yes"),OFFSET('Sanitation Data'!$D$6,0,10*ROW('Sanitation Data'!D193)),NA())</f>
        <v>#N/A</v>
      </c>
      <c r="X199" s="98" t="e">
        <f ca="true">+IF(AND(ISNUMBER(OFFSET('Sanitation Data'!$D$10,0,10*ROW('Sanitation Data'!D193))),'Data Summary'!CM199="Yes"),OFFSET('Sanitation Data'!$D$10,0,10*ROW('Sanitation Data'!D193)),NA())</f>
        <v>#N/A</v>
      </c>
      <c r="Y199" s="98" t="e">
        <f ca="true">+IF(AND(ISNUMBER(OFFSET('Sanitation Data'!$D$11,0,10*ROW('Sanitation Data'!D193))),'Data Summary'!CN199="Yes"),OFFSET('Sanitation Data'!$D$11,0,10*ROW('Sanitation Data'!D193)),NA())</f>
        <v>#N/A</v>
      </c>
      <c r="Z199" s="98" t="e">
        <f ca="true">+IF(AND(ISNUMBER(OFFSET('Sanitation Data'!$D$12,0,10*ROW('Sanitation Data'!D193))),'Data Summary'!CO199="Yes"),OFFSET('Sanitation Data'!$D$12,0,10*ROW('Sanitation Data'!D193)),NA())</f>
        <v>#N/A</v>
      </c>
      <c r="AA199" s="98" t="e">
        <f ca="true">+IF(AND(ISNUMBER(OFFSET('Sanitation Data'!$E$4,0,10*ROW('Sanitation Data'!E193))),'Data Summary'!CP199="Yes"),100-OFFSET('Sanitation Data'!$E$4,0,10*ROW('Sanitation Data'!E193)),NA())</f>
        <v>#N/A</v>
      </c>
      <c r="AB199" s="98" t="e">
        <f ca="true">+IF(AND(ISNUMBER(OFFSET('Sanitation Data'!$E$6,0,10*ROW('Sanitation Data'!E193))),'Data Summary'!CQ199="Yes"),OFFSET('Sanitation Data'!$E$6,0,10*ROW('Sanitation Data'!E193)),NA())</f>
        <v>#N/A</v>
      </c>
      <c r="AC199" s="98" t="e">
        <f ca="true">+IF(AND(ISNUMBER(OFFSET('Sanitation Data'!$E$10,0,10*ROW('Sanitation Data'!E193))),'Data Summary'!CR199="Yes"),OFFSET('Sanitation Data'!$E$10,0,10*ROW('Sanitation Data'!E193)),NA())</f>
        <v>#N/A</v>
      </c>
      <c r="AD199" s="98" t="e">
        <f ca="true">+IF(AND(ISNUMBER(OFFSET('Sanitation Data'!$E$11,0,10*ROW('Sanitation Data'!E193))),'Data Summary'!CS199="Yes"),OFFSET('Sanitation Data'!$E$11,0,10*ROW('Sanitation Data'!E193)),NA())</f>
        <v>#N/A</v>
      </c>
      <c r="AE199" s="98" t="e">
        <f ca="true">+IF(AND(ISNUMBER(OFFSET('Sanitation Data'!$E$12,0,10*ROW('Sanitation Data'!E193))),'Data Summary'!CT199="Yes"),OFFSET('Sanitation Data'!$E$12,0,10*ROW('Sanitation Data'!E193)),NA())</f>
        <v>#N/A</v>
      </c>
      <c r="AF199" s="98" t="e">
        <f ca="true">+IF(AND(ISNUMBER(OFFSET('Sanitation Data'!$F$4,0,10*ROW('Sanitation Data'!F193))),'Data Summary'!CU199="Yes"),100-OFFSET('Sanitation Data'!$F$4,0,10*ROW('Sanitation Data'!F193)),NA())</f>
        <v>#N/A</v>
      </c>
      <c r="AG199" s="98" t="e">
        <f ca="true">+IF(AND(ISNUMBER(OFFSET('Sanitation Data'!$F$6,0,10*ROW('Sanitation Data'!F193))),'Data Summary'!CV199="Yes"),OFFSET('Sanitation Data'!$F$6,0,10*ROW('Sanitation Data'!F193)),NA())</f>
        <v>#N/A</v>
      </c>
      <c r="AH199" s="98" t="e">
        <f ca="true">+IF(AND(ISNUMBER(OFFSET('Sanitation Data'!$F$10,0,10*ROW('Sanitation Data'!F193))),'Data Summary'!CW199="Yes"),OFFSET('Sanitation Data'!$F$10,0,10*ROW('Sanitation Data'!F193)),NA())</f>
        <v>#N/A</v>
      </c>
      <c r="AI199" s="98" t="e">
        <f ca="true">+IF(AND(ISNUMBER(OFFSET('Sanitation Data'!$F$11,0,10*ROW('Sanitation Data'!F193))),'Data Summary'!CX199="Yes"),OFFSET('Sanitation Data'!$F$11,0,10*ROW('Sanitation Data'!F193)),NA())</f>
        <v>#N/A</v>
      </c>
      <c r="AJ199" s="98" t="e">
        <f ca="true">+IF(AND(ISNUMBER(OFFSET('Sanitation Data'!$F$12,0,10*ROW('Sanitation Data'!F193))),'Data Summary'!CY199="Yes"),OFFSET('Sanitation Data'!$F$12,0,10*ROW('Sanitation Data'!F193)),NA())</f>
        <v>#N/A</v>
      </c>
      <c r="AK199" s="98" t="e">
        <f ca="true">+IF(AND(ISNUMBER(OFFSET('Sanitation Data'!$G$4,0,10*ROW('Sanitation Data'!G193))),'Data Summary'!CZ199="Yes"),100-OFFSET('Sanitation Data'!$G$4,0,10*ROW('Sanitation Data'!G193)),NA())</f>
        <v>#N/A</v>
      </c>
      <c r="AL199" s="98" t="e">
        <f ca="true">+IF(AND(ISNUMBER(OFFSET('Sanitation Data'!$G$6,0,10*ROW('Sanitation Data'!G193))),'Data Summary'!DA199="Yes"),OFFSET('Sanitation Data'!$G$6,0,10*ROW('Sanitation Data'!G193)),NA())</f>
        <v>#N/A</v>
      </c>
      <c r="AM199" s="98" t="e">
        <f ca="true">+IF(AND(ISNUMBER(OFFSET('Sanitation Data'!$G$10,0,10*ROW('Sanitation Data'!G193))),'Data Summary'!DB199="Yes"),OFFSET('Sanitation Data'!$G$10,0,10*ROW('Sanitation Data'!G193)),NA())</f>
        <v>#N/A</v>
      </c>
      <c r="AN199" s="98" t="e">
        <f ca="true">+IF(AND(ISNUMBER(OFFSET('Sanitation Data'!$G$11,0,10*ROW('Sanitation Data'!G193))),'Data Summary'!DC199="Yes"),OFFSET('Sanitation Data'!$G$11,0,10*ROW('Sanitation Data'!G193)),NA())</f>
        <v>#N/A</v>
      </c>
      <c r="AO199" s="98" t="e">
        <f ca="true">+IF(AND(ISNUMBER(OFFSET('Sanitation Data'!$G$12,0,10*ROW('Sanitation Data'!G193))),'Data Summary'!DD199="Yes"),OFFSET('Sanitation Data'!$G$12,0,10*ROW('Sanitation Data'!G193)),NA())</f>
        <v>#N/A</v>
      </c>
      <c r="AP199" s="98" t="e">
        <f ca="true">+IF(AND(ISNUMBER(OFFSET('Sanitation Data'!$H$4,0,10*ROW('Sanitation Data'!H193))),'Data Summary'!DE199="Yes"),100-OFFSET('Sanitation Data'!$H$4,0,10*ROW('Sanitation Data'!H193)),NA())</f>
        <v>#N/A</v>
      </c>
      <c r="AQ199" s="98" t="e">
        <f ca="true">+IF(AND(ISNUMBER(OFFSET('Sanitation Data'!$H$6,0,10*ROW('Sanitation Data'!H193))),'Data Summary'!DF199="Yes"),OFFSET('Sanitation Data'!$H$6,0,10*ROW('Sanitation Data'!H193)),NA())</f>
        <v>#N/A</v>
      </c>
      <c r="AR199" s="98" t="e">
        <f ca="true">+IF(AND(ISNUMBER(OFFSET('Sanitation Data'!$H$10,0,10*ROW('Sanitation Data'!H193))),'Data Summary'!DG199="Yes"),OFFSET('Sanitation Data'!$H$10,0,10*ROW('Sanitation Data'!H193)),NA())</f>
        <v>#N/A</v>
      </c>
      <c r="AS199" s="98" t="e">
        <f ca="true">+IF(AND(ISNUMBER(OFFSET('Sanitation Data'!$H$11,0,10*ROW('Sanitation Data'!H193))),'Data Summary'!DH199="Yes"),OFFSET('Sanitation Data'!$H$11,0,10*ROW('Sanitation Data'!H193)),NA())</f>
        <v>#N/A</v>
      </c>
      <c r="AT199" s="98" t="e">
        <f ca="true">+IF(AND(ISNUMBER(OFFSET('Sanitation Data'!$H$12,0,10*ROW('Sanitation Data'!H193))),'Data Summary'!DI199="Yes"),OFFSET('Sanitation Data'!$H$12,0,10*ROW('Sanitation Data'!H193)),NA())</f>
        <v>#N/A</v>
      </c>
      <c r="AU199" s="98" t="e">
        <f ca="true">+IF(AND(ISNUMBER(OFFSET('Sanitation Data'!$I$4,0,10*ROW('Sanitation Data'!I193))),'Data Summary'!DJ199="Yes"),100-OFFSET('Sanitation Data'!$I$4,0,10*ROW('Sanitation Data'!I193)),NA())</f>
        <v>#N/A</v>
      </c>
      <c r="AV199" s="98" t="e">
        <f ca="true">+IF(AND(ISNUMBER(OFFSET('Sanitation Data'!$I$6,0,10*ROW('Sanitation Data'!I193))),'Data Summary'!DK199="Yes"),OFFSET('Sanitation Data'!$I$6,0,10*ROW('Sanitation Data'!I193)),NA())</f>
        <v>#N/A</v>
      </c>
      <c r="AW199" s="98" t="e">
        <f ca="true">+IF(AND(ISNUMBER(OFFSET('Sanitation Data'!$I$10,0,10*ROW('Sanitation Data'!I193))),'Data Summary'!DL199="Yes"),OFFSET('Sanitation Data'!$I$10,0,10*ROW('Sanitation Data'!I193)),NA())</f>
        <v>#N/A</v>
      </c>
      <c r="AX199" s="98" t="e">
        <f ca="true">+IF(AND(ISNUMBER(OFFSET('Sanitation Data'!$I$11,0,10*ROW('Sanitation Data'!I193))),'Data Summary'!DM199="Yes"),OFFSET('Sanitation Data'!$I$11,0,10*ROW('Sanitation Data'!I193)),NA())</f>
        <v>#N/A</v>
      </c>
      <c r="AY199" s="98" t="e">
        <f ca="true">+IF(AND(ISNUMBER(OFFSET('Sanitation Data'!$I$12,0,10*ROW('Sanitation Data'!I193))),'Data Summary'!DN199="Yes"),OFFSET('Sanitation Data'!$I$12,0,10*ROW('Sanitation Data'!I193)),NA())</f>
        <v>#N/A</v>
      </c>
      <c r="AZ199" s="99" t="e">
        <f ca="true">+IF(AND(ISNUMBER(OFFSET('Hygiene Data'!$D$5,0,10*ROW('Hygiene Data'!D193))),'Data Summary'!DO199="Yes"),OFFSET('Hygiene Data'!$D$5,0,10*ROW('Hygiene Data'!D193)),NA())</f>
        <v>#N/A</v>
      </c>
      <c r="BA199" s="99" t="e">
        <f ca="true">+IF(AND(ISNUMBER(OFFSET('Hygiene Data'!$D$7,0,10*ROW('Hygiene Data'!D193))),'Data Summary'!DP199="Yes"),OFFSET('Hygiene Data'!$D$7,0,10*ROW('Hygiene Data'!D193)),NA())</f>
        <v>#N/A</v>
      </c>
      <c r="BB199" s="99" t="e">
        <f ca="true">+IF(AND(ISNUMBER(OFFSET('Hygiene Data'!$D$9,0,10*ROW('Hygiene Data'!D193))),'Data Summary'!DQ199="Yes"),OFFSET('Hygiene Data'!$D$9,0,10*ROW('Hygiene Data'!D193)),NA())</f>
        <v>#N/A</v>
      </c>
      <c r="BC199" s="99" t="e">
        <f ca="true">+IF(AND(ISNUMBER(OFFSET('Hygiene Data'!$E$5,0,10*ROW('Hygiene Data'!E193))),'Data Summary'!DR199="Yes"),OFFSET('Hygiene Data'!$E$5,0,10*ROW('Hygiene Data'!E193)),NA())</f>
        <v>#N/A</v>
      </c>
      <c r="BD199" s="99" t="e">
        <f ca="true">+IF(AND(ISNUMBER(OFFSET('Hygiene Data'!$E$7,0,10*ROW('Hygiene Data'!E193))),'Data Summary'!DS199="Yes"),OFFSET('Hygiene Data'!$E$7,0,10*ROW('Hygiene Data'!E193)),NA())</f>
        <v>#N/A</v>
      </c>
      <c r="BE199" s="99" t="e">
        <f ca="true">+IF(AND(ISNUMBER(OFFSET('Hygiene Data'!$E$9,0,10*ROW('Hygiene Data'!E193))),'Data Summary'!DT199="Yes"),OFFSET('Hygiene Data'!$E$9,0,10*ROW('Hygiene Data'!E193)),NA())</f>
        <v>#N/A</v>
      </c>
      <c r="BF199" s="99" t="e">
        <f ca="true">+IF(AND(ISNUMBER(OFFSET('Hygiene Data'!$F$5,0,10*ROW('Hygiene Data'!F193))),'Data Summary'!DU199="Yes"),OFFSET('Hygiene Data'!$F$5,0,10*ROW('Hygiene Data'!F193)),NA())</f>
        <v>#N/A</v>
      </c>
      <c r="BG199" s="99" t="e">
        <f ca="true">+IF(AND(ISNUMBER(OFFSET('Hygiene Data'!$F$7,0,10*ROW('Hygiene Data'!F193))),'Data Summary'!DV199="Yes"),OFFSET('Hygiene Data'!$F$7,0,10*ROW('Hygiene Data'!F193)),NA())</f>
        <v>#N/A</v>
      </c>
      <c r="BH199" s="99" t="e">
        <f ca="true">+IF(AND(ISNUMBER(OFFSET('Hygiene Data'!$F$9,0,10*ROW('Hygiene Data'!F193))),'Data Summary'!DW199="Yes"),OFFSET('Hygiene Data'!$F$9,0,10*ROW('Hygiene Data'!F193)),NA())</f>
        <v>#N/A</v>
      </c>
      <c r="BI199" s="99" t="e">
        <f ca="true">+IF(AND(ISNUMBER(OFFSET('Hygiene Data'!$G$5,0,10*ROW('Hygiene Data'!G193))),'Data Summary'!DX199="Yes"),OFFSET('Hygiene Data'!$G$5,0,10*ROW('Hygiene Data'!G193)),NA())</f>
        <v>#N/A</v>
      </c>
      <c r="BJ199" s="99" t="e">
        <f ca="true">+IF(AND(ISNUMBER(OFFSET('Hygiene Data'!$G$7,0,10*ROW('Hygiene Data'!G193))),'Data Summary'!DY199="Yes"),OFFSET('Hygiene Data'!$G$7,0,10*ROW('Hygiene Data'!G193)),NA())</f>
        <v>#N/A</v>
      </c>
      <c r="BK199" s="99" t="e">
        <f ca="true">+IF(AND(ISNUMBER(OFFSET('Hygiene Data'!$G$9,0,10*ROW('Hygiene Data'!G193))),'Data Summary'!DZ199="Yes"),OFFSET('Hygiene Data'!$G$9,0,10*ROW('Hygiene Data'!G193)),NA())</f>
        <v>#N/A</v>
      </c>
      <c r="BL199" s="99" t="e">
        <f ca="true">+IF(AND(ISNUMBER(OFFSET('Hygiene Data'!$H$5,0,10*ROW('Hygiene Data'!H193))),'Data Summary'!EA199="Yes"),OFFSET('Hygiene Data'!$H$5,0,10*ROW('Hygiene Data'!H193)),NA())</f>
        <v>#N/A</v>
      </c>
      <c r="BM199" s="99" t="e">
        <f ca="true">+IF(AND(ISNUMBER(OFFSET('Hygiene Data'!$H$7,0,10*ROW('Hygiene Data'!H193))),'Data Summary'!EB199="Yes"),OFFSET('Hygiene Data'!$H$7,0,10*ROW('Hygiene Data'!H193)),NA())</f>
        <v>#N/A</v>
      </c>
      <c r="BN199" s="99" t="e">
        <f ca="true">+IF(AND(ISNUMBER(OFFSET('Hygiene Data'!$H$9,0,10*ROW('Hygiene Data'!H193))),'Data Summary'!EC199="Yes"),OFFSET('Hygiene Data'!$H$9,0,10*ROW('Hygiene Data'!H193)),NA())</f>
        <v>#N/A</v>
      </c>
      <c r="BO199" s="99" t="e">
        <f ca="true">+IF(AND(ISNUMBER(OFFSET('Hygiene Data'!$I$5,0,10*ROW('Hygiene Data'!I193))),'Data Summary'!ED199="Yes"),OFFSET('Hygiene Data'!$I$5,0,10*ROW('Hygiene Data'!I193)),NA())</f>
        <v>#N/A</v>
      </c>
      <c r="BP199" s="99" t="e">
        <f ca="true">+IF(AND(ISNUMBER(OFFSET('Hygiene Data'!$I$7,0,10*ROW('Hygiene Data'!I193))),'Data Summary'!EE199="Yes"),OFFSET('Hygiene Data'!$I$7,0,10*ROW('Hygiene Data'!I193)),NA())</f>
        <v>#N/A</v>
      </c>
      <c r="BQ199" s="99" t="e">
        <f ca="true">+IF(AND(ISNUMBER(OFFSET('Hygiene Data'!$I$9,0,10*ROW('Hygiene Data'!I193))),'Data Summary'!EF199="Yes"),OFFSET('Hygiene Data'!$I$9,0,10*ROW('Hygiene Data'!I193)),NA())</f>
        <v>#N/A</v>
      </c>
    </row>
    <row xmlns:x14ac="http://schemas.microsoft.com/office/spreadsheetml/2009/9/ac" r="200" x14ac:dyDescent="0.2">
      <c r="A200" s="363" t="e">
        <f ca="true">+RIGHT('Data Summary'!A200,LEN('Data Summary'!A200)-9)</f>
        <v>#VALUE!</v>
      </c>
      <c r="B200" s="38" t="str">
        <f ca="true">+IF(ISTEXT('Data Summary'!B200),'Data Summary'!B200,"")</f>
        <v/>
      </c>
      <c r="C200" s="361" t="e">
        <f ca="true">+VALUE('Data Summary'!C200)</f>
        <v>#VALUE!</v>
      </c>
      <c r="D200" s="97" t="e">
        <f ca="true">+IF(AND(ISNUMBER(OFFSET('Water Data'!$D$4,0,10*ROW('Water Data'!D194))),'Data Summary'!BS200="Yes"),100-OFFSET('Water Data'!$D$4,0,10*ROW('Water Data'!D194)),NA())</f>
        <v>#N/A</v>
      </c>
      <c r="E200" s="97" t="e">
        <f ca="true">+IF(AND(ISNUMBER(OFFSET('Water Data'!$D$6,0,10*ROW('Water Data'!D194))),'Data Summary'!BT200="Yes"),OFFSET('Water Data'!$D$6,0,10*ROW('Water Data'!D194)),NA())</f>
        <v>#N/A</v>
      </c>
      <c r="F200" s="97" t="e">
        <f ca="true">+IF(AND(ISNUMBER(OFFSET('Water Data'!$D$9,0,10*ROW('Water Data'!D194))),'Data Summary'!BU200="Yes"),OFFSET('Water Data'!$D$9,0,10*ROW('Water Data'!D194)),NA())</f>
        <v>#N/A</v>
      </c>
      <c r="G200" s="97" t="e">
        <f ca="true">+IF(AND(ISNUMBER(OFFSET('Water Data'!$E$4,0,10*ROW('Water Data'!E194))),'Data Summary'!BV200="Yes"),100-OFFSET('Water Data'!$E$4,0,10*ROW('Water Data'!E194)),NA())</f>
        <v>#N/A</v>
      </c>
      <c r="H200" s="97" t="e">
        <f ca="true">+IF(AND(ISNUMBER(OFFSET('Water Data'!$E$6,0,10*ROW('Water Data'!E194))),'Data Summary'!BW200="Yes"),OFFSET('Water Data'!$E$6,0,10*ROW('Water Data'!E194)),NA())</f>
        <v>#N/A</v>
      </c>
      <c r="I200" s="97" t="e">
        <f ca="true">+IF(AND(ISNUMBER(OFFSET('Water Data'!$E$9,0,10*ROW('Water Data'!E194))),'Data Summary'!BX200="Yes"),OFFSET('Water Data'!$E$9,0,10*ROW('Water Data'!E194)),NA())</f>
        <v>#N/A</v>
      </c>
      <c r="J200" s="97" t="e">
        <f ca="true">+IF(AND(ISNUMBER(OFFSET('Water Data'!$F$4,0,10*ROW('Water Data'!F194))),'Data Summary'!BY200="Yes"),100-OFFSET('Water Data'!$F$4,0,10*ROW('Water Data'!F194)),NA())</f>
        <v>#N/A</v>
      </c>
      <c r="K200" s="97" t="e">
        <f ca="true">+IF(AND(ISNUMBER(OFFSET('Water Data'!$F$6,0,10*ROW('Water Data'!F194))),'Data Summary'!BZ200="Yes"),OFFSET('Water Data'!$F$6,0,10*ROW('Water Data'!F194)),NA())</f>
        <v>#N/A</v>
      </c>
      <c r="L200" s="97" t="e">
        <f ca="true">+IF(AND(ISNUMBER(OFFSET('Water Data'!$F$9,0,10*ROW('Water Data'!F194))),'Data Summary'!CA200="Yes"),OFFSET('Water Data'!$F$9,0,10*ROW('Water Data'!F194)),NA())</f>
        <v>#N/A</v>
      </c>
      <c r="M200" s="97" t="e">
        <f ca="true">+IF(AND(ISNUMBER(OFFSET('Water Data'!$G$4,0,10*ROW('Water Data'!G194))),'Data Summary'!CB200="Yes"),100-OFFSET('Water Data'!$G$4,0,10*ROW('Water Data'!G194)),NA())</f>
        <v>#N/A</v>
      </c>
      <c r="N200" s="97" t="e">
        <f ca="true">+IF(AND(ISNUMBER(OFFSET('Water Data'!$G$6,0,10*ROW('Water Data'!G194))),'Data Summary'!CC200="Yes"),OFFSET('Water Data'!$G$6,0,10*ROW('Water Data'!G194)),NA())</f>
        <v>#N/A</v>
      </c>
      <c r="O200" s="97" t="e">
        <f ca="true">+IF(AND(ISNUMBER(OFFSET('Water Data'!$G$9,0,10*ROW('Water Data'!G194))),'Data Summary'!CD200="Yes"),OFFSET('Water Data'!$G$9,0,10*ROW('Water Data'!G194)),NA())</f>
        <v>#N/A</v>
      </c>
      <c r="P200" s="97" t="e">
        <f ca="true">+IF(AND(ISNUMBER(OFFSET('Water Data'!$H$4,0,10*ROW('Water Data'!H194))),'Data Summary'!CE200="Yes"),100-OFFSET('Water Data'!$H$4,0,10*ROW('Water Data'!H194)),NA())</f>
        <v>#N/A</v>
      </c>
      <c r="Q200" s="97" t="e">
        <f ca="true">+IF(AND(ISNUMBER(OFFSET('Water Data'!$H$6,0,10*ROW('Water Data'!H194))),'Data Summary'!CF200="Yes"),OFFSET('Water Data'!$H$6,0,10*ROW('Water Data'!H194)),NA())</f>
        <v>#N/A</v>
      </c>
      <c r="R200" s="97" t="e">
        <f ca="true">+IF(AND(ISNUMBER(OFFSET('Water Data'!$H$9,0,10*ROW('Water Data'!H194))),'Data Summary'!CG200="Yes"),OFFSET('Water Data'!$H$9,0,10*ROW('Water Data'!H194)),NA())</f>
        <v>#N/A</v>
      </c>
      <c r="S200" s="97" t="e">
        <f ca="true">+IF(AND(ISNUMBER(OFFSET('Water Data'!$I$4,0,10*ROW('Water Data'!I194))),'Data Summary'!CH200="Yes"),100-OFFSET('Water Data'!$I$4,0,10*ROW('Water Data'!I194)),NA())</f>
        <v>#N/A</v>
      </c>
      <c r="T200" s="97" t="e">
        <f ca="true">+IF(AND(ISNUMBER(OFFSET('Water Data'!$I$6,0,10*ROW('Water Data'!I194))),'Data Summary'!CI200="Yes"),OFFSET('Water Data'!$I$6,0,10*ROW('Water Data'!I194)),NA())</f>
        <v>#N/A</v>
      </c>
      <c r="U200" s="97" t="e">
        <f ca="true">+IF(AND(ISNUMBER(OFFSET('Water Data'!$I$9,0,10*ROW('Water Data'!I194))),'Data Summary'!CJ200="Yes"),OFFSET('Water Data'!$I$9,0,10*ROW('Water Data'!I194)),NA())</f>
        <v>#N/A</v>
      </c>
      <c r="V200" s="98" t="e">
        <f ca="true">+IF(AND(ISNUMBER(OFFSET('Sanitation Data'!$D$4,0,10*ROW('Sanitation Data'!D194))),'Data Summary'!CK200="Yes"),100-OFFSET('Sanitation Data'!$D$4,0,10*ROW('Sanitation Data'!D194)),NA())</f>
        <v>#N/A</v>
      </c>
      <c r="W200" s="98" t="e">
        <f ca="true">+IF(AND(ISNUMBER(OFFSET('Sanitation Data'!$D$6,0,10*ROW('Sanitation Data'!D194))),'Data Summary'!CL200="Yes"),OFFSET('Sanitation Data'!$D$6,0,10*ROW('Sanitation Data'!D194)),NA())</f>
        <v>#N/A</v>
      </c>
      <c r="X200" s="98" t="e">
        <f ca="true">+IF(AND(ISNUMBER(OFFSET('Sanitation Data'!$D$10,0,10*ROW('Sanitation Data'!D194))),'Data Summary'!CM200="Yes"),OFFSET('Sanitation Data'!$D$10,0,10*ROW('Sanitation Data'!D194)),NA())</f>
        <v>#N/A</v>
      </c>
      <c r="Y200" s="98" t="e">
        <f ca="true">+IF(AND(ISNUMBER(OFFSET('Sanitation Data'!$D$11,0,10*ROW('Sanitation Data'!D194))),'Data Summary'!CN200="Yes"),OFFSET('Sanitation Data'!$D$11,0,10*ROW('Sanitation Data'!D194)),NA())</f>
        <v>#N/A</v>
      </c>
      <c r="Z200" s="98" t="e">
        <f ca="true">+IF(AND(ISNUMBER(OFFSET('Sanitation Data'!$D$12,0,10*ROW('Sanitation Data'!D194))),'Data Summary'!CO200="Yes"),OFFSET('Sanitation Data'!$D$12,0,10*ROW('Sanitation Data'!D194)),NA())</f>
        <v>#N/A</v>
      </c>
      <c r="AA200" s="98" t="e">
        <f ca="true">+IF(AND(ISNUMBER(OFFSET('Sanitation Data'!$E$4,0,10*ROW('Sanitation Data'!E194))),'Data Summary'!CP200="Yes"),100-OFFSET('Sanitation Data'!$E$4,0,10*ROW('Sanitation Data'!E194)),NA())</f>
        <v>#N/A</v>
      </c>
      <c r="AB200" s="98" t="e">
        <f ca="true">+IF(AND(ISNUMBER(OFFSET('Sanitation Data'!$E$6,0,10*ROW('Sanitation Data'!E194))),'Data Summary'!CQ200="Yes"),OFFSET('Sanitation Data'!$E$6,0,10*ROW('Sanitation Data'!E194)),NA())</f>
        <v>#N/A</v>
      </c>
      <c r="AC200" s="98" t="e">
        <f ca="true">+IF(AND(ISNUMBER(OFFSET('Sanitation Data'!$E$10,0,10*ROW('Sanitation Data'!E194))),'Data Summary'!CR200="Yes"),OFFSET('Sanitation Data'!$E$10,0,10*ROW('Sanitation Data'!E194)),NA())</f>
        <v>#N/A</v>
      </c>
      <c r="AD200" s="98" t="e">
        <f ca="true">+IF(AND(ISNUMBER(OFFSET('Sanitation Data'!$E$11,0,10*ROW('Sanitation Data'!E194))),'Data Summary'!CS200="Yes"),OFFSET('Sanitation Data'!$E$11,0,10*ROW('Sanitation Data'!E194)),NA())</f>
        <v>#N/A</v>
      </c>
      <c r="AE200" s="98" t="e">
        <f ca="true">+IF(AND(ISNUMBER(OFFSET('Sanitation Data'!$E$12,0,10*ROW('Sanitation Data'!E194))),'Data Summary'!CT200="Yes"),OFFSET('Sanitation Data'!$E$12,0,10*ROW('Sanitation Data'!E194)),NA())</f>
        <v>#N/A</v>
      </c>
      <c r="AF200" s="98" t="e">
        <f ca="true">+IF(AND(ISNUMBER(OFFSET('Sanitation Data'!$F$4,0,10*ROW('Sanitation Data'!F194))),'Data Summary'!CU200="Yes"),100-OFFSET('Sanitation Data'!$F$4,0,10*ROW('Sanitation Data'!F194)),NA())</f>
        <v>#N/A</v>
      </c>
      <c r="AG200" s="98" t="e">
        <f ca="true">+IF(AND(ISNUMBER(OFFSET('Sanitation Data'!$F$6,0,10*ROW('Sanitation Data'!F194))),'Data Summary'!CV200="Yes"),OFFSET('Sanitation Data'!$F$6,0,10*ROW('Sanitation Data'!F194)),NA())</f>
        <v>#N/A</v>
      </c>
      <c r="AH200" s="98" t="e">
        <f ca="true">+IF(AND(ISNUMBER(OFFSET('Sanitation Data'!$F$10,0,10*ROW('Sanitation Data'!F194))),'Data Summary'!CW200="Yes"),OFFSET('Sanitation Data'!$F$10,0,10*ROW('Sanitation Data'!F194)),NA())</f>
        <v>#N/A</v>
      </c>
      <c r="AI200" s="98" t="e">
        <f ca="true">+IF(AND(ISNUMBER(OFFSET('Sanitation Data'!$F$11,0,10*ROW('Sanitation Data'!F194))),'Data Summary'!CX200="Yes"),OFFSET('Sanitation Data'!$F$11,0,10*ROW('Sanitation Data'!F194)),NA())</f>
        <v>#N/A</v>
      </c>
      <c r="AJ200" s="98" t="e">
        <f ca="true">+IF(AND(ISNUMBER(OFFSET('Sanitation Data'!$F$12,0,10*ROW('Sanitation Data'!F194))),'Data Summary'!CY200="Yes"),OFFSET('Sanitation Data'!$F$12,0,10*ROW('Sanitation Data'!F194)),NA())</f>
        <v>#N/A</v>
      </c>
      <c r="AK200" s="98" t="e">
        <f ca="true">+IF(AND(ISNUMBER(OFFSET('Sanitation Data'!$G$4,0,10*ROW('Sanitation Data'!G194))),'Data Summary'!CZ200="Yes"),100-OFFSET('Sanitation Data'!$G$4,0,10*ROW('Sanitation Data'!G194)),NA())</f>
        <v>#N/A</v>
      </c>
      <c r="AL200" s="98" t="e">
        <f ca="true">+IF(AND(ISNUMBER(OFFSET('Sanitation Data'!$G$6,0,10*ROW('Sanitation Data'!G194))),'Data Summary'!DA200="Yes"),OFFSET('Sanitation Data'!$G$6,0,10*ROW('Sanitation Data'!G194)),NA())</f>
        <v>#N/A</v>
      </c>
      <c r="AM200" s="98" t="e">
        <f ca="true">+IF(AND(ISNUMBER(OFFSET('Sanitation Data'!$G$10,0,10*ROW('Sanitation Data'!G194))),'Data Summary'!DB200="Yes"),OFFSET('Sanitation Data'!$G$10,0,10*ROW('Sanitation Data'!G194)),NA())</f>
        <v>#N/A</v>
      </c>
      <c r="AN200" s="98" t="e">
        <f ca="true">+IF(AND(ISNUMBER(OFFSET('Sanitation Data'!$G$11,0,10*ROW('Sanitation Data'!G194))),'Data Summary'!DC200="Yes"),OFFSET('Sanitation Data'!$G$11,0,10*ROW('Sanitation Data'!G194)),NA())</f>
        <v>#N/A</v>
      </c>
      <c r="AO200" s="98" t="e">
        <f ca="true">+IF(AND(ISNUMBER(OFFSET('Sanitation Data'!$G$12,0,10*ROW('Sanitation Data'!G194))),'Data Summary'!DD200="Yes"),OFFSET('Sanitation Data'!$G$12,0,10*ROW('Sanitation Data'!G194)),NA())</f>
        <v>#N/A</v>
      </c>
      <c r="AP200" s="98" t="e">
        <f ca="true">+IF(AND(ISNUMBER(OFFSET('Sanitation Data'!$H$4,0,10*ROW('Sanitation Data'!H194))),'Data Summary'!DE200="Yes"),100-OFFSET('Sanitation Data'!$H$4,0,10*ROW('Sanitation Data'!H194)),NA())</f>
        <v>#N/A</v>
      </c>
      <c r="AQ200" s="98" t="e">
        <f ca="true">+IF(AND(ISNUMBER(OFFSET('Sanitation Data'!$H$6,0,10*ROW('Sanitation Data'!H194))),'Data Summary'!DF200="Yes"),OFFSET('Sanitation Data'!$H$6,0,10*ROW('Sanitation Data'!H194)),NA())</f>
        <v>#N/A</v>
      </c>
      <c r="AR200" s="98" t="e">
        <f ca="true">+IF(AND(ISNUMBER(OFFSET('Sanitation Data'!$H$10,0,10*ROW('Sanitation Data'!H194))),'Data Summary'!DG200="Yes"),OFFSET('Sanitation Data'!$H$10,0,10*ROW('Sanitation Data'!H194)),NA())</f>
        <v>#N/A</v>
      </c>
      <c r="AS200" s="98" t="e">
        <f ca="true">+IF(AND(ISNUMBER(OFFSET('Sanitation Data'!$H$11,0,10*ROW('Sanitation Data'!H194))),'Data Summary'!DH200="Yes"),OFFSET('Sanitation Data'!$H$11,0,10*ROW('Sanitation Data'!H194)),NA())</f>
        <v>#N/A</v>
      </c>
      <c r="AT200" s="98" t="e">
        <f ca="true">+IF(AND(ISNUMBER(OFFSET('Sanitation Data'!$H$12,0,10*ROW('Sanitation Data'!H194))),'Data Summary'!DI200="Yes"),OFFSET('Sanitation Data'!$H$12,0,10*ROW('Sanitation Data'!H194)),NA())</f>
        <v>#N/A</v>
      </c>
      <c r="AU200" s="98" t="e">
        <f ca="true">+IF(AND(ISNUMBER(OFFSET('Sanitation Data'!$I$4,0,10*ROW('Sanitation Data'!I194))),'Data Summary'!DJ200="Yes"),100-OFFSET('Sanitation Data'!$I$4,0,10*ROW('Sanitation Data'!I194)),NA())</f>
        <v>#N/A</v>
      </c>
      <c r="AV200" s="98" t="e">
        <f ca="true">+IF(AND(ISNUMBER(OFFSET('Sanitation Data'!$I$6,0,10*ROW('Sanitation Data'!I194))),'Data Summary'!DK200="Yes"),OFFSET('Sanitation Data'!$I$6,0,10*ROW('Sanitation Data'!I194)),NA())</f>
        <v>#N/A</v>
      </c>
      <c r="AW200" s="98" t="e">
        <f ca="true">+IF(AND(ISNUMBER(OFFSET('Sanitation Data'!$I$10,0,10*ROW('Sanitation Data'!I194))),'Data Summary'!DL200="Yes"),OFFSET('Sanitation Data'!$I$10,0,10*ROW('Sanitation Data'!I194)),NA())</f>
        <v>#N/A</v>
      </c>
      <c r="AX200" s="98" t="e">
        <f ca="true">+IF(AND(ISNUMBER(OFFSET('Sanitation Data'!$I$11,0,10*ROW('Sanitation Data'!I194))),'Data Summary'!DM200="Yes"),OFFSET('Sanitation Data'!$I$11,0,10*ROW('Sanitation Data'!I194)),NA())</f>
        <v>#N/A</v>
      </c>
      <c r="AY200" s="98" t="e">
        <f ca="true">+IF(AND(ISNUMBER(OFFSET('Sanitation Data'!$I$12,0,10*ROW('Sanitation Data'!I194))),'Data Summary'!DN200="Yes"),OFFSET('Sanitation Data'!$I$12,0,10*ROW('Sanitation Data'!I194)),NA())</f>
        <v>#N/A</v>
      </c>
      <c r="AZ200" s="99" t="e">
        <f ca="true">+IF(AND(ISNUMBER(OFFSET('Hygiene Data'!$D$5,0,10*ROW('Hygiene Data'!D194))),'Data Summary'!DO200="Yes"),OFFSET('Hygiene Data'!$D$5,0,10*ROW('Hygiene Data'!D194)),NA())</f>
        <v>#N/A</v>
      </c>
      <c r="BA200" s="99" t="e">
        <f ca="true">+IF(AND(ISNUMBER(OFFSET('Hygiene Data'!$D$7,0,10*ROW('Hygiene Data'!D194))),'Data Summary'!DP200="Yes"),OFFSET('Hygiene Data'!$D$7,0,10*ROW('Hygiene Data'!D194)),NA())</f>
        <v>#N/A</v>
      </c>
      <c r="BB200" s="99" t="e">
        <f ca="true">+IF(AND(ISNUMBER(OFFSET('Hygiene Data'!$D$9,0,10*ROW('Hygiene Data'!D194))),'Data Summary'!DQ200="Yes"),OFFSET('Hygiene Data'!$D$9,0,10*ROW('Hygiene Data'!D194)),NA())</f>
        <v>#N/A</v>
      </c>
      <c r="BC200" s="99" t="e">
        <f ca="true">+IF(AND(ISNUMBER(OFFSET('Hygiene Data'!$E$5,0,10*ROW('Hygiene Data'!E194))),'Data Summary'!DR200="Yes"),OFFSET('Hygiene Data'!$E$5,0,10*ROW('Hygiene Data'!E194)),NA())</f>
        <v>#N/A</v>
      </c>
      <c r="BD200" s="99" t="e">
        <f ca="true">+IF(AND(ISNUMBER(OFFSET('Hygiene Data'!$E$7,0,10*ROW('Hygiene Data'!E194))),'Data Summary'!DS200="Yes"),OFFSET('Hygiene Data'!$E$7,0,10*ROW('Hygiene Data'!E194)),NA())</f>
        <v>#N/A</v>
      </c>
      <c r="BE200" s="99" t="e">
        <f ca="true">+IF(AND(ISNUMBER(OFFSET('Hygiene Data'!$E$9,0,10*ROW('Hygiene Data'!E194))),'Data Summary'!DT200="Yes"),OFFSET('Hygiene Data'!$E$9,0,10*ROW('Hygiene Data'!E194)),NA())</f>
        <v>#N/A</v>
      </c>
      <c r="BF200" s="99" t="e">
        <f ca="true">+IF(AND(ISNUMBER(OFFSET('Hygiene Data'!$F$5,0,10*ROW('Hygiene Data'!F194))),'Data Summary'!DU200="Yes"),OFFSET('Hygiene Data'!$F$5,0,10*ROW('Hygiene Data'!F194)),NA())</f>
        <v>#N/A</v>
      </c>
      <c r="BG200" s="99" t="e">
        <f ca="true">+IF(AND(ISNUMBER(OFFSET('Hygiene Data'!$F$7,0,10*ROW('Hygiene Data'!F194))),'Data Summary'!DV200="Yes"),OFFSET('Hygiene Data'!$F$7,0,10*ROW('Hygiene Data'!F194)),NA())</f>
        <v>#N/A</v>
      </c>
      <c r="BH200" s="99" t="e">
        <f ca="true">+IF(AND(ISNUMBER(OFFSET('Hygiene Data'!$F$9,0,10*ROW('Hygiene Data'!F194))),'Data Summary'!DW200="Yes"),OFFSET('Hygiene Data'!$F$9,0,10*ROW('Hygiene Data'!F194)),NA())</f>
        <v>#N/A</v>
      </c>
      <c r="BI200" s="99" t="e">
        <f ca="true">+IF(AND(ISNUMBER(OFFSET('Hygiene Data'!$G$5,0,10*ROW('Hygiene Data'!G194))),'Data Summary'!DX200="Yes"),OFFSET('Hygiene Data'!$G$5,0,10*ROW('Hygiene Data'!G194)),NA())</f>
        <v>#N/A</v>
      </c>
      <c r="BJ200" s="99" t="e">
        <f ca="true">+IF(AND(ISNUMBER(OFFSET('Hygiene Data'!$G$7,0,10*ROW('Hygiene Data'!G194))),'Data Summary'!DY200="Yes"),OFFSET('Hygiene Data'!$G$7,0,10*ROW('Hygiene Data'!G194)),NA())</f>
        <v>#N/A</v>
      </c>
      <c r="BK200" s="99" t="e">
        <f ca="true">+IF(AND(ISNUMBER(OFFSET('Hygiene Data'!$G$9,0,10*ROW('Hygiene Data'!G194))),'Data Summary'!DZ200="Yes"),OFFSET('Hygiene Data'!$G$9,0,10*ROW('Hygiene Data'!G194)),NA())</f>
        <v>#N/A</v>
      </c>
      <c r="BL200" s="99" t="e">
        <f ca="true">+IF(AND(ISNUMBER(OFFSET('Hygiene Data'!$H$5,0,10*ROW('Hygiene Data'!H194))),'Data Summary'!EA200="Yes"),OFFSET('Hygiene Data'!$H$5,0,10*ROW('Hygiene Data'!H194)),NA())</f>
        <v>#N/A</v>
      </c>
      <c r="BM200" s="99" t="e">
        <f ca="true">+IF(AND(ISNUMBER(OFFSET('Hygiene Data'!$H$7,0,10*ROW('Hygiene Data'!H194))),'Data Summary'!EB200="Yes"),OFFSET('Hygiene Data'!$H$7,0,10*ROW('Hygiene Data'!H194)),NA())</f>
        <v>#N/A</v>
      </c>
      <c r="BN200" s="99" t="e">
        <f ca="true">+IF(AND(ISNUMBER(OFFSET('Hygiene Data'!$H$9,0,10*ROW('Hygiene Data'!H194))),'Data Summary'!EC200="Yes"),OFFSET('Hygiene Data'!$H$9,0,10*ROW('Hygiene Data'!H194)),NA())</f>
        <v>#N/A</v>
      </c>
      <c r="BO200" s="99" t="e">
        <f ca="true">+IF(AND(ISNUMBER(OFFSET('Hygiene Data'!$I$5,0,10*ROW('Hygiene Data'!I194))),'Data Summary'!ED200="Yes"),OFFSET('Hygiene Data'!$I$5,0,10*ROW('Hygiene Data'!I194)),NA())</f>
        <v>#N/A</v>
      </c>
      <c r="BP200" s="99" t="e">
        <f ca="true">+IF(AND(ISNUMBER(OFFSET('Hygiene Data'!$I$7,0,10*ROW('Hygiene Data'!I194))),'Data Summary'!EE200="Yes"),OFFSET('Hygiene Data'!$I$7,0,10*ROW('Hygiene Data'!I194)),NA())</f>
        <v>#N/A</v>
      </c>
      <c r="BQ200" s="99" t="e">
        <f ca="true">+IF(AND(ISNUMBER(OFFSET('Hygiene Data'!$I$9,0,10*ROW('Hygiene Data'!I194))),'Data Summary'!EF200="Yes"),OFFSET('Hygiene Data'!$I$9,0,10*ROW('Hygiene Data'!I194)),NA())</f>
        <v>#N/A</v>
      </c>
    </row>
    <row xmlns:x14ac="http://schemas.microsoft.com/office/spreadsheetml/2009/9/ac" r="201" x14ac:dyDescent="0.2">
      <c r="A201" s="363" t="e">
        <f ca="true">+RIGHT('Data Summary'!A201,LEN('Data Summary'!A201)-9)</f>
        <v>#VALUE!</v>
      </c>
      <c r="B201" s="38" t="str">
        <f ca="true">+IF(ISTEXT('Data Summary'!B201),'Data Summary'!B201,"")</f>
        <v/>
      </c>
      <c r="C201" s="361" t="e">
        <f ca="true">+VALUE('Data Summary'!C201)</f>
        <v>#VALUE!</v>
      </c>
      <c r="D201" s="97" t="e">
        <f ca="true">+IF(AND(ISNUMBER(OFFSET('Water Data'!$D$4,0,10*ROW('Water Data'!D195))),'Data Summary'!BS201="Yes"),100-OFFSET('Water Data'!$D$4,0,10*ROW('Water Data'!D195)),NA())</f>
        <v>#N/A</v>
      </c>
      <c r="E201" s="97" t="e">
        <f ca="true">+IF(AND(ISNUMBER(OFFSET('Water Data'!$D$6,0,10*ROW('Water Data'!D195))),'Data Summary'!BT201="Yes"),OFFSET('Water Data'!$D$6,0,10*ROW('Water Data'!D195)),NA())</f>
        <v>#N/A</v>
      </c>
      <c r="F201" s="97" t="e">
        <f ca="true">+IF(AND(ISNUMBER(OFFSET('Water Data'!$D$9,0,10*ROW('Water Data'!D195))),'Data Summary'!BU201="Yes"),OFFSET('Water Data'!$D$9,0,10*ROW('Water Data'!D195)),NA())</f>
        <v>#N/A</v>
      </c>
      <c r="G201" s="97" t="e">
        <f ca="true">+IF(AND(ISNUMBER(OFFSET('Water Data'!$E$4,0,10*ROW('Water Data'!E195))),'Data Summary'!BV201="Yes"),100-OFFSET('Water Data'!$E$4,0,10*ROW('Water Data'!E195)),NA())</f>
        <v>#N/A</v>
      </c>
      <c r="H201" s="97" t="e">
        <f ca="true">+IF(AND(ISNUMBER(OFFSET('Water Data'!$E$6,0,10*ROW('Water Data'!E195))),'Data Summary'!BW201="Yes"),OFFSET('Water Data'!$E$6,0,10*ROW('Water Data'!E195)),NA())</f>
        <v>#N/A</v>
      </c>
      <c r="I201" s="97" t="e">
        <f ca="true">+IF(AND(ISNUMBER(OFFSET('Water Data'!$E$9,0,10*ROW('Water Data'!E195))),'Data Summary'!BX201="Yes"),OFFSET('Water Data'!$E$9,0,10*ROW('Water Data'!E195)),NA())</f>
        <v>#N/A</v>
      </c>
      <c r="J201" s="97" t="e">
        <f ca="true">+IF(AND(ISNUMBER(OFFSET('Water Data'!$F$4,0,10*ROW('Water Data'!F195))),'Data Summary'!BY201="Yes"),100-OFFSET('Water Data'!$F$4,0,10*ROW('Water Data'!F195)),NA())</f>
        <v>#N/A</v>
      </c>
      <c r="K201" s="97" t="e">
        <f ca="true">+IF(AND(ISNUMBER(OFFSET('Water Data'!$F$6,0,10*ROW('Water Data'!F195))),'Data Summary'!BZ201="Yes"),OFFSET('Water Data'!$F$6,0,10*ROW('Water Data'!F195)),NA())</f>
        <v>#N/A</v>
      </c>
      <c r="L201" s="97" t="e">
        <f ca="true">+IF(AND(ISNUMBER(OFFSET('Water Data'!$F$9,0,10*ROW('Water Data'!F195))),'Data Summary'!CA201="Yes"),OFFSET('Water Data'!$F$9,0,10*ROW('Water Data'!F195)),NA())</f>
        <v>#N/A</v>
      </c>
      <c r="M201" s="97" t="e">
        <f ca="true">+IF(AND(ISNUMBER(OFFSET('Water Data'!$G$4,0,10*ROW('Water Data'!G195))),'Data Summary'!CB201="Yes"),100-OFFSET('Water Data'!$G$4,0,10*ROW('Water Data'!G195)),NA())</f>
        <v>#N/A</v>
      </c>
      <c r="N201" s="97" t="e">
        <f ca="true">+IF(AND(ISNUMBER(OFFSET('Water Data'!$G$6,0,10*ROW('Water Data'!G195))),'Data Summary'!CC201="Yes"),OFFSET('Water Data'!$G$6,0,10*ROW('Water Data'!G195)),NA())</f>
        <v>#N/A</v>
      </c>
      <c r="O201" s="97" t="e">
        <f ca="true">+IF(AND(ISNUMBER(OFFSET('Water Data'!$G$9,0,10*ROW('Water Data'!G195))),'Data Summary'!CD201="Yes"),OFFSET('Water Data'!$G$9,0,10*ROW('Water Data'!G195)),NA())</f>
        <v>#N/A</v>
      </c>
      <c r="P201" s="97" t="e">
        <f ca="true">+IF(AND(ISNUMBER(OFFSET('Water Data'!$H$4,0,10*ROW('Water Data'!H195))),'Data Summary'!CE201="Yes"),100-OFFSET('Water Data'!$H$4,0,10*ROW('Water Data'!H195)),NA())</f>
        <v>#N/A</v>
      </c>
      <c r="Q201" s="97" t="e">
        <f ca="true">+IF(AND(ISNUMBER(OFFSET('Water Data'!$H$6,0,10*ROW('Water Data'!H195))),'Data Summary'!CF201="Yes"),OFFSET('Water Data'!$H$6,0,10*ROW('Water Data'!H195)),NA())</f>
        <v>#N/A</v>
      </c>
      <c r="R201" s="97" t="e">
        <f ca="true">+IF(AND(ISNUMBER(OFFSET('Water Data'!$H$9,0,10*ROW('Water Data'!H195))),'Data Summary'!CG201="Yes"),OFFSET('Water Data'!$H$9,0,10*ROW('Water Data'!H195)),NA())</f>
        <v>#N/A</v>
      </c>
      <c r="S201" s="97" t="e">
        <f ca="true">+IF(AND(ISNUMBER(OFFSET('Water Data'!$I$4,0,10*ROW('Water Data'!I195))),'Data Summary'!CH201="Yes"),100-OFFSET('Water Data'!$I$4,0,10*ROW('Water Data'!I195)),NA())</f>
        <v>#N/A</v>
      </c>
      <c r="T201" s="97" t="e">
        <f ca="true">+IF(AND(ISNUMBER(OFFSET('Water Data'!$I$6,0,10*ROW('Water Data'!I195))),'Data Summary'!CI201="Yes"),OFFSET('Water Data'!$I$6,0,10*ROW('Water Data'!I195)),NA())</f>
        <v>#N/A</v>
      </c>
      <c r="U201" s="97" t="e">
        <f ca="true">+IF(AND(ISNUMBER(OFFSET('Water Data'!$I$9,0,10*ROW('Water Data'!I195))),'Data Summary'!CJ201="Yes"),OFFSET('Water Data'!$I$9,0,10*ROW('Water Data'!I195)),NA())</f>
        <v>#N/A</v>
      </c>
      <c r="V201" s="98" t="e">
        <f ca="true">+IF(AND(ISNUMBER(OFFSET('Sanitation Data'!$D$4,0,10*ROW('Sanitation Data'!D195))),'Data Summary'!CK201="Yes"),100-OFFSET('Sanitation Data'!$D$4,0,10*ROW('Sanitation Data'!D195)),NA())</f>
        <v>#N/A</v>
      </c>
      <c r="W201" s="98" t="e">
        <f ca="true">+IF(AND(ISNUMBER(OFFSET('Sanitation Data'!$D$6,0,10*ROW('Sanitation Data'!D195))),'Data Summary'!CL201="Yes"),OFFSET('Sanitation Data'!$D$6,0,10*ROW('Sanitation Data'!D195)),NA())</f>
        <v>#N/A</v>
      </c>
      <c r="X201" s="98" t="e">
        <f ca="true">+IF(AND(ISNUMBER(OFFSET('Sanitation Data'!$D$10,0,10*ROW('Sanitation Data'!D195))),'Data Summary'!CM201="Yes"),OFFSET('Sanitation Data'!$D$10,0,10*ROW('Sanitation Data'!D195)),NA())</f>
        <v>#N/A</v>
      </c>
      <c r="Y201" s="98" t="e">
        <f ca="true">+IF(AND(ISNUMBER(OFFSET('Sanitation Data'!$D$11,0,10*ROW('Sanitation Data'!D195))),'Data Summary'!CN201="Yes"),OFFSET('Sanitation Data'!$D$11,0,10*ROW('Sanitation Data'!D195)),NA())</f>
        <v>#N/A</v>
      </c>
      <c r="Z201" s="98" t="e">
        <f ca="true">+IF(AND(ISNUMBER(OFFSET('Sanitation Data'!$D$12,0,10*ROW('Sanitation Data'!D195))),'Data Summary'!CO201="Yes"),OFFSET('Sanitation Data'!$D$12,0,10*ROW('Sanitation Data'!D195)),NA())</f>
        <v>#N/A</v>
      </c>
      <c r="AA201" s="98" t="e">
        <f ca="true">+IF(AND(ISNUMBER(OFFSET('Sanitation Data'!$E$4,0,10*ROW('Sanitation Data'!E195))),'Data Summary'!CP201="Yes"),100-OFFSET('Sanitation Data'!$E$4,0,10*ROW('Sanitation Data'!E195)),NA())</f>
        <v>#N/A</v>
      </c>
      <c r="AB201" s="98" t="e">
        <f ca="true">+IF(AND(ISNUMBER(OFFSET('Sanitation Data'!$E$6,0,10*ROW('Sanitation Data'!E195))),'Data Summary'!CQ201="Yes"),OFFSET('Sanitation Data'!$E$6,0,10*ROW('Sanitation Data'!E195)),NA())</f>
        <v>#N/A</v>
      </c>
      <c r="AC201" s="98" t="e">
        <f ca="true">+IF(AND(ISNUMBER(OFFSET('Sanitation Data'!$E$10,0,10*ROW('Sanitation Data'!E195))),'Data Summary'!CR201="Yes"),OFFSET('Sanitation Data'!$E$10,0,10*ROW('Sanitation Data'!E195)),NA())</f>
        <v>#N/A</v>
      </c>
      <c r="AD201" s="98" t="e">
        <f ca="true">+IF(AND(ISNUMBER(OFFSET('Sanitation Data'!$E$11,0,10*ROW('Sanitation Data'!E195))),'Data Summary'!CS201="Yes"),OFFSET('Sanitation Data'!$E$11,0,10*ROW('Sanitation Data'!E195)),NA())</f>
        <v>#N/A</v>
      </c>
      <c r="AE201" s="98" t="e">
        <f ca="true">+IF(AND(ISNUMBER(OFFSET('Sanitation Data'!$E$12,0,10*ROW('Sanitation Data'!E195))),'Data Summary'!CT201="Yes"),OFFSET('Sanitation Data'!$E$12,0,10*ROW('Sanitation Data'!E195)),NA())</f>
        <v>#N/A</v>
      </c>
      <c r="AF201" s="98" t="e">
        <f ca="true">+IF(AND(ISNUMBER(OFFSET('Sanitation Data'!$F$4,0,10*ROW('Sanitation Data'!F195))),'Data Summary'!CU201="Yes"),100-OFFSET('Sanitation Data'!$F$4,0,10*ROW('Sanitation Data'!F195)),NA())</f>
        <v>#N/A</v>
      </c>
      <c r="AG201" s="98" t="e">
        <f ca="true">+IF(AND(ISNUMBER(OFFSET('Sanitation Data'!$F$6,0,10*ROW('Sanitation Data'!F195))),'Data Summary'!CV201="Yes"),OFFSET('Sanitation Data'!$F$6,0,10*ROW('Sanitation Data'!F195)),NA())</f>
        <v>#N/A</v>
      </c>
      <c r="AH201" s="98" t="e">
        <f ca="true">+IF(AND(ISNUMBER(OFFSET('Sanitation Data'!$F$10,0,10*ROW('Sanitation Data'!F195))),'Data Summary'!CW201="Yes"),OFFSET('Sanitation Data'!$F$10,0,10*ROW('Sanitation Data'!F195)),NA())</f>
        <v>#N/A</v>
      </c>
      <c r="AI201" s="98" t="e">
        <f ca="true">+IF(AND(ISNUMBER(OFFSET('Sanitation Data'!$F$11,0,10*ROW('Sanitation Data'!F195))),'Data Summary'!CX201="Yes"),OFFSET('Sanitation Data'!$F$11,0,10*ROW('Sanitation Data'!F195)),NA())</f>
        <v>#N/A</v>
      </c>
      <c r="AJ201" s="98" t="e">
        <f ca="true">+IF(AND(ISNUMBER(OFFSET('Sanitation Data'!$F$12,0,10*ROW('Sanitation Data'!F195))),'Data Summary'!CY201="Yes"),OFFSET('Sanitation Data'!$F$12,0,10*ROW('Sanitation Data'!F195)),NA())</f>
        <v>#N/A</v>
      </c>
      <c r="AK201" s="98" t="e">
        <f ca="true">+IF(AND(ISNUMBER(OFFSET('Sanitation Data'!$G$4,0,10*ROW('Sanitation Data'!G195))),'Data Summary'!CZ201="Yes"),100-OFFSET('Sanitation Data'!$G$4,0,10*ROW('Sanitation Data'!G195)),NA())</f>
        <v>#N/A</v>
      </c>
      <c r="AL201" s="98" t="e">
        <f ca="true">+IF(AND(ISNUMBER(OFFSET('Sanitation Data'!$G$6,0,10*ROW('Sanitation Data'!G195))),'Data Summary'!DA201="Yes"),OFFSET('Sanitation Data'!$G$6,0,10*ROW('Sanitation Data'!G195)),NA())</f>
        <v>#N/A</v>
      </c>
      <c r="AM201" s="98" t="e">
        <f ca="true">+IF(AND(ISNUMBER(OFFSET('Sanitation Data'!$G$10,0,10*ROW('Sanitation Data'!G195))),'Data Summary'!DB201="Yes"),OFFSET('Sanitation Data'!$G$10,0,10*ROW('Sanitation Data'!G195)),NA())</f>
        <v>#N/A</v>
      </c>
      <c r="AN201" s="98" t="e">
        <f ca="true">+IF(AND(ISNUMBER(OFFSET('Sanitation Data'!$G$11,0,10*ROW('Sanitation Data'!G195))),'Data Summary'!DC201="Yes"),OFFSET('Sanitation Data'!$G$11,0,10*ROW('Sanitation Data'!G195)),NA())</f>
        <v>#N/A</v>
      </c>
      <c r="AO201" s="98" t="e">
        <f ca="true">+IF(AND(ISNUMBER(OFFSET('Sanitation Data'!$G$12,0,10*ROW('Sanitation Data'!G195))),'Data Summary'!DD201="Yes"),OFFSET('Sanitation Data'!$G$12,0,10*ROW('Sanitation Data'!G195)),NA())</f>
        <v>#N/A</v>
      </c>
      <c r="AP201" s="98" t="e">
        <f ca="true">+IF(AND(ISNUMBER(OFFSET('Sanitation Data'!$H$4,0,10*ROW('Sanitation Data'!H195))),'Data Summary'!DE201="Yes"),100-OFFSET('Sanitation Data'!$H$4,0,10*ROW('Sanitation Data'!H195)),NA())</f>
        <v>#N/A</v>
      </c>
      <c r="AQ201" s="98" t="e">
        <f ca="true">+IF(AND(ISNUMBER(OFFSET('Sanitation Data'!$H$6,0,10*ROW('Sanitation Data'!H195))),'Data Summary'!DF201="Yes"),OFFSET('Sanitation Data'!$H$6,0,10*ROW('Sanitation Data'!H195)),NA())</f>
        <v>#N/A</v>
      </c>
      <c r="AR201" s="98" t="e">
        <f ca="true">+IF(AND(ISNUMBER(OFFSET('Sanitation Data'!$H$10,0,10*ROW('Sanitation Data'!H195))),'Data Summary'!DG201="Yes"),OFFSET('Sanitation Data'!$H$10,0,10*ROW('Sanitation Data'!H195)),NA())</f>
        <v>#N/A</v>
      </c>
      <c r="AS201" s="98" t="e">
        <f ca="true">+IF(AND(ISNUMBER(OFFSET('Sanitation Data'!$H$11,0,10*ROW('Sanitation Data'!H195))),'Data Summary'!DH201="Yes"),OFFSET('Sanitation Data'!$H$11,0,10*ROW('Sanitation Data'!H195)),NA())</f>
        <v>#N/A</v>
      </c>
      <c r="AT201" s="98" t="e">
        <f ca="true">+IF(AND(ISNUMBER(OFFSET('Sanitation Data'!$H$12,0,10*ROW('Sanitation Data'!H195))),'Data Summary'!DI201="Yes"),OFFSET('Sanitation Data'!$H$12,0,10*ROW('Sanitation Data'!H195)),NA())</f>
        <v>#N/A</v>
      </c>
      <c r="AU201" s="98" t="e">
        <f ca="true">+IF(AND(ISNUMBER(OFFSET('Sanitation Data'!$I$4,0,10*ROW('Sanitation Data'!I195))),'Data Summary'!DJ201="Yes"),100-OFFSET('Sanitation Data'!$I$4,0,10*ROW('Sanitation Data'!I195)),NA())</f>
        <v>#N/A</v>
      </c>
      <c r="AV201" s="98" t="e">
        <f ca="true">+IF(AND(ISNUMBER(OFFSET('Sanitation Data'!$I$6,0,10*ROW('Sanitation Data'!I195))),'Data Summary'!DK201="Yes"),OFFSET('Sanitation Data'!$I$6,0,10*ROW('Sanitation Data'!I195)),NA())</f>
        <v>#N/A</v>
      </c>
      <c r="AW201" s="98" t="e">
        <f ca="true">+IF(AND(ISNUMBER(OFFSET('Sanitation Data'!$I$10,0,10*ROW('Sanitation Data'!I195))),'Data Summary'!DL201="Yes"),OFFSET('Sanitation Data'!$I$10,0,10*ROW('Sanitation Data'!I195)),NA())</f>
        <v>#N/A</v>
      </c>
      <c r="AX201" s="98" t="e">
        <f ca="true">+IF(AND(ISNUMBER(OFFSET('Sanitation Data'!$I$11,0,10*ROW('Sanitation Data'!I195))),'Data Summary'!DM201="Yes"),OFFSET('Sanitation Data'!$I$11,0,10*ROW('Sanitation Data'!I195)),NA())</f>
        <v>#N/A</v>
      </c>
      <c r="AY201" s="98" t="e">
        <f ca="true">+IF(AND(ISNUMBER(OFFSET('Sanitation Data'!$I$12,0,10*ROW('Sanitation Data'!I195))),'Data Summary'!DN201="Yes"),OFFSET('Sanitation Data'!$I$12,0,10*ROW('Sanitation Data'!I195)),NA())</f>
        <v>#N/A</v>
      </c>
      <c r="AZ201" s="99" t="e">
        <f ca="true">+IF(AND(ISNUMBER(OFFSET('Hygiene Data'!$D$5,0,10*ROW('Hygiene Data'!D195))),'Data Summary'!DO201="Yes"),OFFSET('Hygiene Data'!$D$5,0,10*ROW('Hygiene Data'!D195)),NA())</f>
        <v>#N/A</v>
      </c>
      <c r="BA201" s="99" t="e">
        <f ca="true">+IF(AND(ISNUMBER(OFFSET('Hygiene Data'!$D$7,0,10*ROW('Hygiene Data'!D195))),'Data Summary'!DP201="Yes"),OFFSET('Hygiene Data'!$D$7,0,10*ROW('Hygiene Data'!D195)),NA())</f>
        <v>#N/A</v>
      </c>
      <c r="BB201" s="99" t="e">
        <f ca="true">+IF(AND(ISNUMBER(OFFSET('Hygiene Data'!$D$9,0,10*ROW('Hygiene Data'!D195))),'Data Summary'!DQ201="Yes"),OFFSET('Hygiene Data'!$D$9,0,10*ROW('Hygiene Data'!D195)),NA())</f>
        <v>#N/A</v>
      </c>
      <c r="BC201" s="99" t="e">
        <f ca="true">+IF(AND(ISNUMBER(OFFSET('Hygiene Data'!$E$5,0,10*ROW('Hygiene Data'!E195))),'Data Summary'!DR201="Yes"),OFFSET('Hygiene Data'!$E$5,0,10*ROW('Hygiene Data'!E195)),NA())</f>
        <v>#N/A</v>
      </c>
      <c r="BD201" s="99" t="e">
        <f ca="true">+IF(AND(ISNUMBER(OFFSET('Hygiene Data'!$E$7,0,10*ROW('Hygiene Data'!E195))),'Data Summary'!DS201="Yes"),OFFSET('Hygiene Data'!$E$7,0,10*ROW('Hygiene Data'!E195)),NA())</f>
        <v>#N/A</v>
      </c>
      <c r="BE201" s="99" t="e">
        <f ca="true">+IF(AND(ISNUMBER(OFFSET('Hygiene Data'!$E$9,0,10*ROW('Hygiene Data'!E195))),'Data Summary'!DT201="Yes"),OFFSET('Hygiene Data'!$E$9,0,10*ROW('Hygiene Data'!E195)),NA())</f>
        <v>#N/A</v>
      </c>
      <c r="BF201" s="99" t="e">
        <f ca="true">+IF(AND(ISNUMBER(OFFSET('Hygiene Data'!$F$5,0,10*ROW('Hygiene Data'!F195))),'Data Summary'!DU201="Yes"),OFFSET('Hygiene Data'!$F$5,0,10*ROW('Hygiene Data'!F195)),NA())</f>
        <v>#N/A</v>
      </c>
      <c r="BG201" s="99" t="e">
        <f ca="true">+IF(AND(ISNUMBER(OFFSET('Hygiene Data'!$F$7,0,10*ROW('Hygiene Data'!F195))),'Data Summary'!DV201="Yes"),OFFSET('Hygiene Data'!$F$7,0,10*ROW('Hygiene Data'!F195)),NA())</f>
        <v>#N/A</v>
      </c>
      <c r="BH201" s="99" t="e">
        <f ca="true">+IF(AND(ISNUMBER(OFFSET('Hygiene Data'!$F$9,0,10*ROW('Hygiene Data'!F195))),'Data Summary'!DW201="Yes"),OFFSET('Hygiene Data'!$F$9,0,10*ROW('Hygiene Data'!F195)),NA())</f>
        <v>#N/A</v>
      </c>
      <c r="BI201" s="99" t="e">
        <f ca="true">+IF(AND(ISNUMBER(OFFSET('Hygiene Data'!$G$5,0,10*ROW('Hygiene Data'!G195))),'Data Summary'!DX201="Yes"),OFFSET('Hygiene Data'!$G$5,0,10*ROW('Hygiene Data'!G195)),NA())</f>
        <v>#N/A</v>
      </c>
      <c r="BJ201" s="99" t="e">
        <f ca="true">+IF(AND(ISNUMBER(OFFSET('Hygiene Data'!$G$7,0,10*ROW('Hygiene Data'!G195))),'Data Summary'!DY201="Yes"),OFFSET('Hygiene Data'!$G$7,0,10*ROW('Hygiene Data'!G195)),NA())</f>
        <v>#N/A</v>
      </c>
      <c r="BK201" s="99" t="e">
        <f ca="true">+IF(AND(ISNUMBER(OFFSET('Hygiene Data'!$G$9,0,10*ROW('Hygiene Data'!G195))),'Data Summary'!DZ201="Yes"),OFFSET('Hygiene Data'!$G$9,0,10*ROW('Hygiene Data'!G195)),NA())</f>
        <v>#N/A</v>
      </c>
      <c r="BL201" s="99" t="e">
        <f ca="true">+IF(AND(ISNUMBER(OFFSET('Hygiene Data'!$H$5,0,10*ROW('Hygiene Data'!H195))),'Data Summary'!EA201="Yes"),OFFSET('Hygiene Data'!$H$5,0,10*ROW('Hygiene Data'!H195)),NA())</f>
        <v>#N/A</v>
      </c>
      <c r="BM201" s="99" t="e">
        <f ca="true">+IF(AND(ISNUMBER(OFFSET('Hygiene Data'!$H$7,0,10*ROW('Hygiene Data'!H195))),'Data Summary'!EB201="Yes"),OFFSET('Hygiene Data'!$H$7,0,10*ROW('Hygiene Data'!H195)),NA())</f>
        <v>#N/A</v>
      </c>
      <c r="BN201" s="99" t="e">
        <f ca="true">+IF(AND(ISNUMBER(OFFSET('Hygiene Data'!$H$9,0,10*ROW('Hygiene Data'!H195))),'Data Summary'!EC201="Yes"),OFFSET('Hygiene Data'!$H$9,0,10*ROW('Hygiene Data'!H195)),NA())</f>
        <v>#N/A</v>
      </c>
      <c r="BO201" s="99" t="e">
        <f ca="true">+IF(AND(ISNUMBER(OFFSET('Hygiene Data'!$I$5,0,10*ROW('Hygiene Data'!I195))),'Data Summary'!ED201="Yes"),OFFSET('Hygiene Data'!$I$5,0,10*ROW('Hygiene Data'!I195)),NA())</f>
        <v>#N/A</v>
      </c>
      <c r="BP201" s="99" t="e">
        <f ca="true">+IF(AND(ISNUMBER(OFFSET('Hygiene Data'!$I$7,0,10*ROW('Hygiene Data'!I195))),'Data Summary'!EE201="Yes"),OFFSET('Hygiene Data'!$I$7,0,10*ROW('Hygiene Data'!I195)),NA())</f>
        <v>#N/A</v>
      </c>
      <c r="BQ201" s="99" t="e">
        <f ca="true">+IF(AND(ISNUMBER(OFFSET('Hygiene Data'!$I$9,0,10*ROW('Hygiene Data'!I195))),'Data Summary'!EF201="Yes"),OFFSET('Hygiene Data'!$I$9,0,10*ROW('Hygiene Data'!I195)),NA())</f>
        <v>#N/A</v>
      </c>
    </row>
    <row xmlns:x14ac="http://schemas.microsoft.com/office/spreadsheetml/2009/9/ac" r="202" x14ac:dyDescent="0.2">
      <c r="A202" s="363" t="e">
        <f ca="true">+RIGHT('Data Summary'!A202,LEN('Data Summary'!A202)-9)</f>
        <v>#VALUE!</v>
      </c>
      <c r="B202" s="38" t="str">
        <f ca="true">+IF(ISTEXT('Data Summary'!B202),'Data Summary'!B202,"")</f>
        <v/>
      </c>
      <c r="C202" s="361" t="e">
        <f ca="true">+VALUE('Data Summary'!C202)</f>
        <v>#VALUE!</v>
      </c>
      <c r="D202" s="97" t="e">
        <f ca="true">+IF(AND(ISNUMBER(OFFSET('Water Data'!$D$4,0,10*ROW('Water Data'!D196))),'Data Summary'!BS202="Yes"),100-OFFSET('Water Data'!$D$4,0,10*ROW('Water Data'!D196)),NA())</f>
        <v>#N/A</v>
      </c>
      <c r="E202" s="97" t="e">
        <f ca="true">+IF(AND(ISNUMBER(OFFSET('Water Data'!$D$6,0,10*ROW('Water Data'!D196))),'Data Summary'!BT202="Yes"),OFFSET('Water Data'!$D$6,0,10*ROW('Water Data'!D196)),NA())</f>
        <v>#N/A</v>
      </c>
      <c r="F202" s="97" t="e">
        <f ca="true">+IF(AND(ISNUMBER(OFFSET('Water Data'!$D$9,0,10*ROW('Water Data'!D196))),'Data Summary'!BU202="Yes"),OFFSET('Water Data'!$D$9,0,10*ROW('Water Data'!D196)),NA())</f>
        <v>#N/A</v>
      </c>
      <c r="G202" s="97" t="e">
        <f ca="true">+IF(AND(ISNUMBER(OFFSET('Water Data'!$E$4,0,10*ROW('Water Data'!E196))),'Data Summary'!BV202="Yes"),100-OFFSET('Water Data'!$E$4,0,10*ROW('Water Data'!E196)),NA())</f>
        <v>#N/A</v>
      </c>
      <c r="H202" s="97" t="e">
        <f ca="true">+IF(AND(ISNUMBER(OFFSET('Water Data'!$E$6,0,10*ROW('Water Data'!E196))),'Data Summary'!BW202="Yes"),OFFSET('Water Data'!$E$6,0,10*ROW('Water Data'!E196)),NA())</f>
        <v>#N/A</v>
      </c>
      <c r="I202" s="97" t="e">
        <f ca="true">+IF(AND(ISNUMBER(OFFSET('Water Data'!$E$9,0,10*ROW('Water Data'!E196))),'Data Summary'!BX202="Yes"),OFFSET('Water Data'!$E$9,0,10*ROW('Water Data'!E196)),NA())</f>
        <v>#N/A</v>
      </c>
      <c r="J202" s="97" t="e">
        <f ca="true">+IF(AND(ISNUMBER(OFFSET('Water Data'!$F$4,0,10*ROW('Water Data'!F196))),'Data Summary'!BY202="Yes"),100-OFFSET('Water Data'!$F$4,0,10*ROW('Water Data'!F196)),NA())</f>
        <v>#N/A</v>
      </c>
      <c r="K202" s="97" t="e">
        <f ca="true">+IF(AND(ISNUMBER(OFFSET('Water Data'!$F$6,0,10*ROW('Water Data'!F196))),'Data Summary'!BZ202="Yes"),OFFSET('Water Data'!$F$6,0,10*ROW('Water Data'!F196)),NA())</f>
        <v>#N/A</v>
      </c>
      <c r="L202" s="97" t="e">
        <f ca="true">+IF(AND(ISNUMBER(OFFSET('Water Data'!$F$9,0,10*ROW('Water Data'!F196))),'Data Summary'!CA202="Yes"),OFFSET('Water Data'!$F$9,0,10*ROW('Water Data'!F196)),NA())</f>
        <v>#N/A</v>
      </c>
      <c r="M202" s="97" t="e">
        <f ca="true">+IF(AND(ISNUMBER(OFFSET('Water Data'!$G$4,0,10*ROW('Water Data'!G196))),'Data Summary'!CB202="Yes"),100-OFFSET('Water Data'!$G$4,0,10*ROW('Water Data'!G196)),NA())</f>
        <v>#N/A</v>
      </c>
      <c r="N202" s="97" t="e">
        <f ca="true">+IF(AND(ISNUMBER(OFFSET('Water Data'!$G$6,0,10*ROW('Water Data'!G196))),'Data Summary'!CC202="Yes"),OFFSET('Water Data'!$G$6,0,10*ROW('Water Data'!G196)),NA())</f>
        <v>#N/A</v>
      </c>
      <c r="O202" s="97" t="e">
        <f ca="true">+IF(AND(ISNUMBER(OFFSET('Water Data'!$G$9,0,10*ROW('Water Data'!G196))),'Data Summary'!CD202="Yes"),OFFSET('Water Data'!$G$9,0,10*ROW('Water Data'!G196)),NA())</f>
        <v>#N/A</v>
      </c>
      <c r="P202" s="97" t="e">
        <f ca="true">+IF(AND(ISNUMBER(OFFSET('Water Data'!$H$4,0,10*ROW('Water Data'!H196))),'Data Summary'!CE202="Yes"),100-OFFSET('Water Data'!$H$4,0,10*ROW('Water Data'!H196)),NA())</f>
        <v>#N/A</v>
      </c>
      <c r="Q202" s="97" t="e">
        <f ca="true">+IF(AND(ISNUMBER(OFFSET('Water Data'!$H$6,0,10*ROW('Water Data'!H196))),'Data Summary'!CF202="Yes"),OFFSET('Water Data'!$H$6,0,10*ROW('Water Data'!H196)),NA())</f>
        <v>#N/A</v>
      </c>
      <c r="R202" s="97" t="e">
        <f ca="true">+IF(AND(ISNUMBER(OFFSET('Water Data'!$H$9,0,10*ROW('Water Data'!H196))),'Data Summary'!CG202="Yes"),OFFSET('Water Data'!$H$9,0,10*ROW('Water Data'!H196)),NA())</f>
        <v>#N/A</v>
      </c>
      <c r="S202" s="97" t="e">
        <f ca="true">+IF(AND(ISNUMBER(OFFSET('Water Data'!$I$4,0,10*ROW('Water Data'!I196))),'Data Summary'!CH202="Yes"),100-OFFSET('Water Data'!$I$4,0,10*ROW('Water Data'!I196)),NA())</f>
        <v>#N/A</v>
      </c>
      <c r="T202" s="97" t="e">
        <f ca="true">+IF(AND(ISNUMBER(OFFSET('Water Data'!$I$6,0,10*ROW('Water Data'!I196))),'Data Summary'!CI202="Yes"),OFFSET('Water Data'!$I$6,0,10*ROW('Water Data'!I196)),NA())</f>
        <v>#N/A</v>
      </c>
      <c r="U202" s="97" t="e">
        <f ca="true">+IF(AND(ISNUMBER(OFFSET('Water Data'!$I$9,0,10*ROW('Water Data'!I196))),'Data Summary'!CJ202="Yes"),OFFSET('Water Data'!$I$9,0,10*ROW('Water Data'!I196)),NA())</f>
        <v>#N/A</v>
      </c>
      <c r="V202" s="98" t="e">
        <f ca="true">+IF(AND(ISNUMBER(OFFSET('Sanitation Data'!$D$4,0,10*ROW('Sanitation Data'!D196))),'Data Summary'!CK202="Yes"),100-OFFSET('Sanitation Data'!$D$4,0,10*ROW('Sanitation Data'!D196)),NA())</f>
        <v>#N/A</v>
      </c>
      <c r="W202" s="98" t="e">
        <f ca="true">+IF(AND(ISNUMBER(OFFSET('Sanitation Data'!$D$6,0,10*ROW('Sanitation Data'!D196))),'Data Summary'!CL202="Yes"),OFFSET('Sanitation Data'!$D$6,0,10*ROW('Sanitation Data'!D196)),NA())</f>
        <v>#N/A</v>
      </c>
      <c r="X202" s="98" t="e">
        <f ca="true">+IF(AND(ISNUMBER(OFFSET('Sanitation Data'!$D$10,0,10*ROW('Sanitation Data'!D196))),'Data Summary'!CM202="Yes"),OFFSET('Sanitation Data'!$D$10,0,10*ROW('Sanitation Data'!D196)),NA())</f>
        <v>#N/A</v>
      </c>
      <c r="Y202" s="98" t="e">
        <f ca="true">+IF(AND(ISNUMBER(OFFSET('Sanitation Data'!$D$11,0,10*ROW('Sanitation Data'!D196))),'Data Summary'!CN202="Yes"),OFFSET('Sanitation Data'!$D$11,0,10*ROW('Sanitation Data'!D196)),NA())</f>
        <v>#N/A</v>
      </c>
      <c r="Z202" s="98" t="e">
        <f ca="true">+IF(AND(ISNUMBER(OFFSET('Sanitation Data'!$D$12,0,10*ROW('Sanitation Data'!D196))),'Data Summary'!CO202="Yes"),OFFSET('Sanitation Data'!$D$12,0,10*ROW('Sanitation Data'!D196)),NA())</f>
        <v>#N/A</v>
      </c>
      <c r="AA202" s="98" t="e">
        <f ca="true">+IF(AND(ISNUMBER(OFFSET('Sanitation Data'!$E$4,0,10*ROW('Sanitation Data'!E196))),'Data Summary'!CP202="Yes"),100-OFFSET('Sanitation Data'!$E$4,0,10*ROW('Sanitation Data'!E196)),NA())</f>
        <v>#N/A</v>
      </c>
      <c r="AB202" s="98" t="e">
        <f ca="true">+IF(AND(ISNUMBER(OFFSET('Sanitation Data'!$E$6,0,10*ROW('Sanitation Data'!E196))),'Data Summary'!CQ202="Yes"),OFFSET('Sanitation Data'!$E$6,0,10*ROW('Sanitation Data'!E196)),NA())</f>
        <v>#N/A</v>
      </c>
      <c r="AC202" s="98" t="e">
        <f ca="true">+IF(AND(ISNUMBER(OFFSET('Sanitation Data'!$E$10,0,10*ROW('Sanitation Data'!E196))),'Data Summary'!CR202="Yes"),OFFSET('Sanitation Data'!$E$10,0,10*ROW('Sanitation Data'!E196)),NA())</f>
        <v>#N/A</v>
      </c>
      <c r="AD202" s="98" t="e">
        <f ca="true">+IF(AND(ISNUMBER(OFFSET('Sanitation Data'!$E$11,0,10*ROW('Sanitation Data'!E196))),'Data Summary'!CS202="Yes"),OFFSET('Sanitation Data'!$E$11,0,10*ROW('Sanitation Data'!E196)),NA())</f>
        <v>#N/A</v>
      </c>
      <c r="AE202" s="98" t="e">
        <f ca="true">+IF(AND(ISNUMBER(OFFSET('Sanitation Data'!$E$12,0,10*ROW('Sanitation Data'!E196))),'Data Summary'!CT202="Yes"),OFFSET('Sanitation Data'!$E$12,0,10*ROW('Sanitation Data'!E196)),NA())</f>
        <v>#N/A</v>
      </c>
      <c r="AF202" s="98" t="e">
        <f ca="true">+IF(AND(ISNUMBER(OFFSET('Sanitation Data'!$F$4,0,10*ROW('Sanitation Data'!F196))),'Data Summary'!CU202="Yes"),100-OFFSET('Sanitation Data'!$F$4,0,10*ROW('Sanitation Data'!F196)),NA())</f>
        <v>#N/A</v>
      </c>
      <c r="AG202" s="98" t="e">
        <f ca="true">+IF(AND(ISNUMBER(OFFSET('Sanitation Data'!$F$6,0,10*ROW('Sanitation Data'!F196))),'Data Summary'!CV202="Yes"),OFFSET('Sanitation Data'!$F$6,0,10*ROW('Sanitation Data'!F196)),NA())</f>
        <v>#N/A</v>
      </c>
      <c r="AH202" s="98" t="e">
        <f ca="true">+IF(AND(ISNUMBER(OFFSET('Sanitation Data'!$F$10,0,10*ROW('Sanitation Data'!F196))),'Data Summary'!CW202="Yes"),OFFSET('Sanitation Data'!$F$10,0,10*ROW('Sanitation Data'!F196)),NA())</f>
        <v>#N/A</v>
      </c>
      <c r="AI202" s="98" t="e">
        <f ca="true">+IF(AND(ISNUMBER(OFFSET('Sanitation Data'!$F$11,0,10*ROW('Sanitation Data'!F196))),'Data Summary'!CX202="Yes"),OFFSET('Sanitation Data'!$F$11,0,10*ROW('Sanitation Data'!F196)),NA())</f>
        <v>#N/A</v>
      </c>
      <c r="AJ202" s="98" t="e">
        <f ca="true">+IF(AND(ISNUMBER(OFFSET('Sanitation Data'!$F$12,0,10*ROW('Sanitation Data'!F196))),'Data Summary'!CY202="Yes"),OFFSET('Sanitation Data'!$F$12,0,10*ROW('Sanitation Data'!F196)),NA())</f>
        <v>#N/A</v>
      </c>
      <c r="AK202" s="98" t="e">
        <f ca="true">+IF(AND(ISNUMBER(OFFSET('Sanitation Data'!$G$4,0,10*ROW('Sanitation Data'!G196))),'Data Summary'!CZ202="Yes"),100-OFFSET('Sanitation Data'!$G$4,0,10*ROW('Sanitation Data'!G196)),NA())</f>
        <v>#N/A</v>
      </c>
      <c r="AL202" s="98" t="e">
        <f ca="true">+IF(AND(ISNUMBER(OFFSET('Sanitation Data'!$G$6,0,10*ROW('Sanitation Data'!G196))),'Data Summary'!DA202="Yes"),OFFSET('Sanitation Data'!$G$6,0,10*ROW('Sanitation Data'!G196)),NA())</f>
        <v>#N/A</v>
      </c>
      <c r="AM202" s="98" t="e">
        <f ca="true">+IF(AND(ISNUMBER(OFFSET('Sanitation Data'!$G$10,0,10*ROW('Sanitation Data'!G196))),'Data Summary'!DB202="Yes"),OFFSET('Sanitation Data'!$G$10,0,10*ROW('Sanitation Data'!G196)),NA())</f>
        <v>#N/A</v>
      </c>
      <c r="AN202" s="98" t="e">
        <f ca="true">+IF(AND(ISNUMBER(OFFSET('Sanitation Data'!$G$11,0,10*ROW('Sanitation Data'!G196))),'Data Summary'!DC202="Yes"),OFFSET('Sanitation Data'!$G$11,0,10*ROW('Sanitation Data'!G196)),NA())</f>
        <v>#N/A</v>
      </c>
      <c r="AO202" s="98" t="e">
        <f ca="true">+IF(AND(ISNUMBER(OFFSET('Sanitation Data'!$G$12,0,10*ROW('Sanitation Data'!G196))),'Data Summary'!DD202="Yes"),OFFSET('Sanitation Data'!$G$12,0,10*ROW('Sanitation Data'!G196)),NA())</f>
        <v>#N/A</v>
      </c>
      <c r="AP202" s="98" t="e">
        <f ca="true">+IF(AND(ISNUMBER(OFFSET('Sanitation Data'!$H$4,0,10*ROW('Sanitation Data'!H196))),'Data Summary'!DE202="Yes"),100-OFFSET('Sanitation Data'!$H$4,0,10*ROW('Sanitation Data'!H196)),NA())</f>
        <v>#N/A</v>
      </c>
      <c r="AQ202" s="98" t="e">
        <f ca="true">+IF(AND(ISNUMBER(OFFSET('Sanitation Data'!$H$6,0,10*ROW('Sanitation Data'!H196))),'Data Summary'!DF202="Yes"),OFFSET('Sanitation Data'!$H$6,0,10*ROW('Sanitation Data'!H196)),NA())</f>
        <v>#N/A</v>
      </c>
      <c r="AR202" s="98" t="e">
        <f ca="true">+IF(AND(ISNUMBER(OFFSET('Sanitation Data'!$H$10,0,10*ROW('Sanitation Data'!H196))),'Data Summary'!DG202="Yes"),OFFSET('Sanitation Data'!$H$10,0,10*ROW('Sanitation Data'!H196)),NA())</f>
        <v>#N/A</v>
      </c>
      <c r="AS202" s="98" t="e">
        <f ca="true">+IF(AND(ISNUMBER(OFFSET('Sanitation Data'!$H$11,0,10*ROW('Sanitation Data'!H196))),'Data Summary'!DH202="Yes"),OFFSET('Sanitation Data'!$H$11,0,10*ROW('Sanitation Data'!H196)),NA())</f>
        <v>#N/A</v>
      </c>
      <c r="AT202" s="98" t="e">
        <f ca="true">+IF(AND(ISNUMBER(OFFSET('Sanitation Data'!$H$12,0,10*ROW('Sanitation Data'!H196))),'Data Summary'!DI202="Yes"),OFFSET('Sanitation Data'!$H$12,0,10*ROW('Sanitation Data'!H196)),NA())</f>
        <v>#N/A</v>
      </c>
      <c r="AU202" s="98" t="e">
        <f ca="true">+IF(AND(ISNUMBER(OFFSET('Sanitation Data'!$I$4,0,10*ROW('Sanitation Data'!I196))),'Data Summary'!DJ202="Yes"),100-OFFSET('Sanitation Data'!$I$4,0,10*ROW('Sanitation Data'!I196)),NA())</f>
        <v>#N/A</v>
      </c>
      <c r="AV202" s="98" t="e">
        <f ca="true">+IF(AND(ISNUMBER(OFFSET('Sanitation Data'!$I$6,0,10*ROW('Sanitation Data'!I196))),'Data Summary'!DK202="Yes"),OFFSET('Sanitation Data'!$I$6,0,10*ROW('Sanitation Data'!I196)),NA())</f>
        <v>#N/A</v>
      </c>
      <c r="AW202" s="98" t="e">
        <f ca="true">+IF(AND(ISNUMBER(OFFSET('Sanitation Data'!$I$10,0,10*ROW('Sanitation Data'!I196))),'Data Summary'!DL202="Yes"),OFFSET('Sanitation Data'!$I$10,0,10*ROW('Sanitation Data'!I196)),NA())</f>
        <v>#N/A</v>
      </c>
      <c r="AX202" s="98" t="e">
        <f ca="true">+IF(AND(ISNUMBER(OFFSET('Sanitation Data'!$I$11,0,10*ROW('Sanitation Data'!I196))),'Data Summary'!DM202="Yes"),OFFSET('Sanitation Data'!$I$11,0,10*ROW('Sanitation Data'!I196)),NA())</f>
        <v>#N/A</v>
      </c>
      <c r="AY202" s="98" t="e">
        <f ca="true">+IF(AND(ISNUMBER(OFFSET('Sanitation Data'!$I$12,0,10*ROW('Sanitation Data'!I196))),'Data Summary'!DN202="Yes"),OFFSET('Sanitation Data'!$I$12,0,10*ROW('Sanitation Data'!I196)),NA())</f>
        <v>#N/A</v>
      </c>
      <c r="AZ202" s="99" t="e">
        <f ca="true">+IF(AND(ISNUMBER(OFFSET('Hygiene Data'!$D$5,0,10*ROW('Hygiene Data'!D196))),'Data Summary'!DO202="Yes"),OFFSET('Hygiene Data'!$D$5,0,10*ROW('Hygiene Data'!D196)),NA())</f>
        <v>#N/A</v>
      </c>
      <c r="BA202" s="99" t="e">
        <f ca="true">+IF(AND(ISNUMBER(OFFSET('Hygiene Data'!$D$7,0,10*ROW('Hygiene Data'!D196))),'Data Summary'!DP202="Yes"),OFFSET('Hygiene Data'!$D$7,0,10*ROW('Hygiene Data'!D196)),NA())</f>
        <v>#N/A</v>
      </c>
      <c r="BB202" s="99" t="e">
        <f ca="true">+IF(AND(ISNUMBER(OFFSET('Hygiene Data'!$D$9,0,10*ROW('Hygiene Data'!D196))),'Data Summary'!DQ202="Yes"),OFFSET('Hygiene Data'!$D$9,0,10*ROW('Hygiene Data'!D196)),NA())</f>
        <v>#N/A</v>
      </c>
      <c r="BC202" s="99" t="e">
        <f ca="true">+IF(AND(ISNUMBER(OFFSET('Hygiene Data'!$E$5,0,10*ROW('Hygiene Data'!E196))),'Data Summary'!DR202="Yes"),OFFSET('Hygiene Data'!$E$5,0,10*ROW('Hygiene Data'!E196)),NA())</f>
        <v>#N/A</v>
      </c>
      <c r="BD202" s="99" t="e">
        <f ca="true">+IF(AND(ISNUMBER(OFFSET('Hygiene Data'!$E$7,0,10*ROW('Hygiene Data'!E196))),'Data Summary'!DS202="Yes"),OFFSET('Hygiene Data'!$E$7,0,10*ROW('Hygiene Data'!E196)),NA())</f>
        <v>#N/A</v>
      </c>
      <c r="BE202" s="99" t="e">
        <f ca="true">+IF(AND(ISNUMBER(OFFSET('Hygiene Data'!$E$9,0,10*ROW('Hygiene Data'!E196))),'Data Summary'!DT202="Yes"),OFFSET('Hygiene Data'!$E$9,0,10*ROW('Hygiene Data'!E196)),NA())</f>
        <v>#N/A</v>
      </c>
      <c r="BF202" s="99" t="e">
        <f ca="true">+IF(AND(ISNUMBER(OFFSET('Hygiene Data'!$F$5,0,10*ROW('Hygiene Data'!F196))),'Data Summary'!DU202="Yes"),OFFSET('Hygiene Data'!$F$5,0,10*ROW('Hygiene Data'!F196)),NA())</f>
        <v>#N/A</v>
      </c>
      <c r="BG202" s="99" t="e">
        <f ca="true">+IF(AND(ISNUMBER(OFFSET('Hygiene Data'!$F$7,0,10*ROW('Hygiene Data'!F196))),'Data Summary'!DV202="Yes"),OFFSET('Hygiene Data'!$F$7,0,10*ROW('Hygiene Data'!F196)),NA())</f>
        <v>#N/A</v>
      </c>
      <c r="BH202" s="99" t="e">
        <f ca="true">+IF(AND(ISNUMBER(OFFSET('Hygiene Data'!$F$9,0,10*ROW('Hygiene Data'!F196))),'Data Summary'!DW202="Yes"),OFFSET('Hygiene Data'!$F$9,0,10*ROW('Hygiene Data'!F196)),NA())</f>
        <v>#N/A</v>
      </c>
      <c r="BI202" s="99" t="e">
        <f ca="true">+IF(AND(ISNUMBER(OFFSET('Hygiene Data'!$G$5,0,10*ROW('Hygiene Data'!G196))),'Data Summary'!DX202="Yes"),OFFSET('Hygiene Data'!$G$5,0,10*ROW('Hygiene Data'!G196)),NA())</f>
        <v>#N/A</v>
      </c>
      <c r="BJ202" s="99" t="e">
        <f ca="true">+IF(AND(ISNUMBER(OFFSET('Hygiene Data'!$G$7,0,10*ROW('Hygiene Data'!G196))),'Data Summary'!DY202="Yes"),OFFSET('Hygiene Data'!$G$7,0,10*ROW('Hygiene Data'!G196)),NA())</f>
        <v>#N/A</v>
      </c>
      <c r="BK202" s="99" t="e">
        <f ca="true">+IF(AND(ISNUMBER(OFFSET('Hygiene Data'!$G$9,0,10*ROW('Hygiene Data'!G196))),'Data Summary'!DZ202="Yes"),OFFSET('Hygiene Data'!$G$9,0,10*ROW('Hygiene Data'!G196)),NA())</f>
        <v>#N/A</v>
      </c>
      <c r="BL202" s="99" t="e">
        <f ca="true">+IF(AND(ISNUMBER(OFFSET('Hygiene Data'!$H$5,0,10*ROW('Hygiene Data'!H196))),'Data Summary'!EA202="Yes"),OFFSET('Hygiene Data'!$H$5,0,10*ROW('Hygiene Data'!H196)),NA())</f>
        <v>#N/A</v>
      </c>
      <c r="BM202" s="99" t="e">
        <f ca="true">+IF(AND(ISNUMBER(OFFSET('Hygiene Data'!$H$7,0,10*ROW('Hygiene Data'!H196))),'Data Summary'!EB202="Yes"),OFFSET('Hygiene Data'!$H$7,0,10*ROW('Hygiene Data'!H196)),NA())</f>
        <v>#N/A</v>
      </c>
      <c r="BN202" s="99" t="e">
        <f ca="true">+IF(AND(ISNUMBER(OFFSET('Hygiene Data'!$H$9,0,10*ROW('Hygiene Data'!H196))),'Data Summary'!EC202="Yes"),OFFSET('Hygiene Data'!$H$9,0,10*ROW('Hygiene Data'!H196)),NA())</f>
        <v>#N/A</v>
      </c>
      <c r="BO202" s="99" t="e">
        <f ca="true">+IF(AND(ISNUMBER(OFFSET('Hygiene Data'!$I$5,0,10*ROW('Hygiene Data'!I196))),'Data Summary'!ED202="Yes"),OFFSET('Hygiene Data'!$I$5,0,10*ROW('Hygiene Data'!I196)),NA())</f>
        <v>#N/A</v>
      </c>
      <c r="BP202" s="99" t="e">
        <f ca="true">+IF(AND(ISNUMBER(OFFSET('Hygiene Data'!$I$7,0,10*ROW('Hygiene Data'!I196))),'Data Summary'!EE202="Yes"),OFFSET('Hygiene Data'!$I$7,0,10*ROW('Hygiene Data'!I196)),NA())</f>
        <v>#N/A</v>
      </c>
      <c r="BQ202" s="99" t="e">
        <f ca="true">+IF(AND(ISNUMBER(OFFSET('Hygiene Data'!$I$9,0,10*ROW('Hygiene Data'!I196))),'Data Summary'!EF202="Yes"),OFFSET('Hygiene Data'!$I$9,0,10*ROW('Hygiene Data'!I196)),NA())</f>
        <v>#N/A</v>
      </c>
    </row>
    <row xmlns:x14ac="http://schemas.microsoft.com/office/spreadsheetml/2009/9/ac" r="203" x14ac:dyDescent="0.2">
      <c r="A203" s="363" t="e">
        <f ca="true">+RIGHT('Data Summary'!A203,LEN('Data Summary'!A203)-9)</f>
        <v>#VALUE!</v>
      </c>
      <c r="B203" s="38" t="str">
        <f ca="true">+IF(ISTEXT('Data Summary'!B203),'Data Summary'!B203,"")</f>
        <v/>
      </c>
      <c r="C203" s="361" t="e">
        <f ca="true">+VALUE('Data Summary'!C203)</f>
        <v>#VALUE!</v>
      </c>
      <c r="D203" s="97" t="e">
        <f ca="true">+IF(AND(ISNUMBER(OFFSET('Water Data'!$D$4,0,10*ROW('Water Data'!D197))),'Data Summary'!BS203="Yes"),100-OFFSET('Water Data'!$D$4,0,10*ROW('Water Data'!D197)),NA())</f>
        <v>#N/A</v>
      </c>
      <c r="E203" s="97" t="e">
        <f ca="true">+IF(AND(ISNUMBER(OFFSET('Water Data'!$D$6,0,10*ROW('Water Data'!D197))),'Data Summary'!BT203="Yes"),OFFSET('Water Data'!$D$6,0,10*ROW('Water Data'!D197)),NA())</f>
        <v>#N/A</v>
      </c>
      <c r="F203" s="97" t="e">
        <f ca="true">+IF(AND(ISNUMBER(OFFSET('Water Data'!$D$9,0,10*ROW('Water Data'!D197))),'Data Summary'!BU203="Yes"),OFFSET('Water Data'!$D$9,0,10*ROW('Water Data'!D197)),NA())</f>
        <v>#N/A</v>
      </c>
      <c r="G203" s="97" t="e">
        <f ca="true">+IF(AND(ISNUMBER(OFFSET('Water Data'!$E$4,0,10*ROW('Water Data'!E197))),'Data Summary'!BV203="Yes"),100-OFFSET('Water Data'!$E$4,0,10*ROW('Water Data'!E197)),NA())</f>
        <v>#N/A</v>
      </c>
      <c r="H203" s="97" t="e">
        <f ca="true">+IF(AND(ISNUMBER(OFFSET('Water Data'!$E$6,0,10*ROW('Water Data'!E197))),'Data Summary'!BW203="Yes"),OFFSET('Water Data'!$E$6,0,10*ROW('Water Data'!E197)),NA())</f>
        <v>#N/A</v>
      </c>
      <c r="I203" s="97" t="e">
        <f ca="true">+IF(AND(ISNUMBER(OFFSET('Water Data'!$E$9,0,10*ROW('Water Data'!E197))),'Data Summary'!BX203="Yes"),OFFSET('Water Data'!$E$9,0,10*ROW('Water Data'!E197)),NA())</f>
        <v>#N/A</v>
      </c>
      <c r="J203" s="97" t="e">
        <f ca="true">+IF(AND(ISNUMBER(OFFSET('Water Data'!$F$4,0,10*ROW('Water Data'!F197))),'Data Summary'!BY203="Yes"),100-OFFSET('Water Data'!$F$4,0,10*ROW('Water Data'!F197)),NA())</f>
        <v>#N/A</v>
      </c>
      <c r="K203" s="97" t="e">
        <f ca="true">+IF(AND(ISNUMBER(OFFSET('Water Data'!$F$6,0,10*ROW('Water Data'!F197))),'Data Summary'!BZ203="Yes"),OFFSET('Water Data'!$F$6,0,10*ROW('Water Data'!F197)),NA())</f>
        <v>#N/A</v>
      </c>
      <c r="L203" s="97" t="e">
        <f ca="true">+IF(AND(ISNUMBER(OFFSET('Water Data'!$F$9,0,10*ROW('Water Data'!F197))),'Data Summary'!CA203="Yes"),OFFSET('Water Data'!$F$9,0,10*ROW('Water Data'!F197)),NA())</f>
        <v>#N/A</v>
      </c>
      <c r="M203" s="97" t="e">
        <f ca="true">+IF(AND(ISNUMBER(OFFSET('Water Data'!$G$4,0,10*ROW('Water Data'!G197))),'Data Summary'!CB203="Yes"),100-OFFSET('Water Data'!$G$4,0,10*ROW('Water Data'!G197)),NA())</f>
        <v>#N/A</v>
      </c>
      <c r="N203" s="97" t="e">
        <f ca="true">+IF(AND(ISNUMBER(OFFSET('Water Data'!$G$6,0,10*ROW('Water Data'!G197))),'Data Summary'!CC203="Yes"),OFFSET('Water Data'!$G$6,0,10*ROW('Water Data'!G197)),NA())</f>
        <v>#N/A</v>
      </c>
      <c r="O203" s="97" t="e">
        <f ca="true">+IF(AND(ISNUMBER(OFFSET('Water Data'!$G$9,0,10*ROW('Water Data'!G197))),'Data Summary'!CD203="Yes"),OFFSET('Water Data'!$G$9,0,10*ROW('Water Data'!G197)),NA())</f>
        <v>#N/A</v>
      </c>
      <c r="P203" s="97" t="e">
        <f ca="true">+IF(AND(ISNUMBER(OFFSET('Water Data'!$H$4,0,10*ROW('Water Data'!H197))),'Data Summary'!CE203="Yes"),100-OFFSET('Water Data'!$H$4,0,10*ROW('Water Data'!H197)),NA())</f>
        <v>#N/A</v>
      </c>
      <c r="Q203" s="97" t="e">
        <f ca="true">+IF(AND(ISNUMBER(OFFSET('Water Data'!$H$6,0,10*ROW('Water Data'!H197))),'Data Summary'!CF203="Yes"),OFFSET('Water Data'!$H$6,0,10*ROW('Water Data'!H197)),NA())</f>
        <v>#N/A</v>
      </c>
      <c r="R203" s="97" t="e">
        <f ca="true">+IF(AND(ISNUMBER(OFFSET('Water Data'!$H$9,0,10*ROW('Water Data'!H197))),'Data Summary'!CG203="Yes"),OFFSET('Water Data'!$H$9,0,10*ROW('Water Data'!H197)),NA())</f>
        <v>#N/A</v>
      </c>
      <c r="S203" s="97" t="e">
        <f ca="true">+IF(AND(ISNUMBER(OFFSET('Water Data'!$I$4,0,10*ROW('Water Data'!I197))),'Data Summary'!CH203="Yes"),100-OFFSET('Water Data'!$I$4,0,10*ROW('Water Data'!I197)),NA())</f>
        <v>#N/A</v>
      </c>
      <c r="T203" s="97" t="e">
        <f ca="true">+IF(AND(ISNUMBER(OFFSET('Water Data'!$I$6,0,10*ROW('Water Data'!I197))),'Data Summary'!CI203="Yes"),OFFSET('Water Data'!$I$6,0,10*ROW('Water Data'!I197)),NA())</f>
        <v>#N/A</v>
      </c>
      <c r="U203" s="97" t="e">
        <f ca="true">+IF(AND(ISNUMBER(OFFSET('Water Data'!$I$9,0,10*ROW('Water Data'!I197))),'Data Summary'!CJ203="Yes"),OFFSET('Water Data'!$I$9,0,10*ROW('Water Data'!I197)),NA())</f>
        <v>#N/A</v>
      </c>
      <c r="V203" s="98" t="e">
        <f ca="true">+IF(AND(ISNUMBER(OFFSET('Sanitation Data'!$D$4,0,10*ROW('Sanitation Data'!D197))),'Data Summary'!CK203="Yes"),100-OFFSET('Sanitation Data'!$D$4,0,10*ROW('Sanitation Data'!D197)),NA())</f>
        <v>#N/A</v>
      </c>
      <c r="W203" s="98" t="e">
        <f ca="true">+IF(AND(ISNUMBER(OFFSET('Sanitation Data'!$D$6,0,10*ROW('Sanitation Data'!D197))),'Data Summary'!CL203="Yes"),OFFSET('Sanitation Data'!$D$6,0,10*ROW('Sanitation Data'!D197)),NA())</f>
        <v>#N/A</v>
      </c>
      <c r="X203" s="98" t="e">
        <f ca="true">+IF(AND(ISNUMBER(OFFSET('Sanitation Data'!$D$10,0,10*ROW('Sanitation Data'!D197))),'Data Summary'!CM203="Yes"),OFFSET('Sanitation Data'!$D$10,0,10*ROW('Sanitation Data'!D197)),NA())</f>
        <v>#N/A</v>
      </c>
      <c r="Y203" s="98" t="e">
        <f ca="true">+IF(AND(ISNUMBER(OFFSET('Sanitation Data'!$D$11,0,10*ROW('Sanitation Data'!D197))),'Data Summary'!CN203="Yes"),OFFSET('Sanitation Data'!$D$11,0,10*ROW('Sanitation Data'!D197)),NA())</f>
        <v>#N/A</v>
      </c>
      <c r="Z203" s="98" t="e">
        <f ca="true">+IF(AND(ISNUMBER(OFFSET('Sanitation Data'!$D$12,0,10*ROW('Sanitation Data'!D197))),'Data Summary'!CO203="Yes"),OFFSET('Sanitation Data'!$D$12,0,10*ROW('Sanitation Data'!D197)),NA())</f>
        <v>#N/A</v>
      </c>
      <c r="AA203" s="98" t="e">
        <f ca="true">+IF(AND(ISNUMBER(OFFSET('Sanitation Data'!$E$4,0,10*ROW('Sanitation Data'!E197))),'Data Summary'!CP203="Yes"),100-OFFSET('Sanitation Data'!$E$4,0,10*ROW('Sanitation Data'!E197)),NA())</f>
        <v>#N/A</v>
      </c>
      <c r="AB203" s="98" t="e">
        <f ca="true">+IF(AND(ISNUMBER(OFFSET('Sanitation Data'!$E$6,0,10*ROW('Sanitation Data'!E197))),'Data Summary'!CQ203="Yes"),OFFSET('Sanitation Data'!$E$6,0,10*ROW('Sanitation Data'!E197)),NA())</f>
        <v>#N/A</v>
      </c>
      <c r="AC203" s="98" t="e">
        <f ca="true">+IF(AND(ISNUMBER(OFFSET('Sanitation Data'!$E$10,0,10*ROW('Sanitation Data'!E197))),'Data Summary'!CR203="Yes"),OFFSET('Sanitation Data'!$E$10,0,10*ROW('Sanitation Data'!E197)),NA())</f>
        <v>#N/A</v>
      </c>
      <c r="AD203" s="98" t="e">
        <f ca="true">+IF(AND(ISNUMBER(OFFSET('Sanitation Data'!$E$11,0,10*ROW('Sanitation Data'!E197))),'Data Summary'!CS203="Yes"),OFFSET('Sanitation Data'!$E$11,0,10*ROW('Sanitation Data'!E197)),NA())</f>
        <v>#N/A</v>
      </c>
      <c r="AE203" s="98" t="e">
        <f ca="true">+IF(AND(ISNUMBER(OFFSET('Sanitation Data'!$E$12,0,10*ROW('Sanitation Data'!E197))),'Data Summary'!CT203="Yes"),OFFSET('Sanitation Data'!$E$12,0,10*ROW('Sanitation Data'!E197)),NA())</f>
        <v>#N/A</v>
      </c>
      <c r="AF203" s="98" t="e">
        <f ca="true">+IF(AND(ISNUMBER(OFFSET('Sanitation Data'!$F$4,0,10*ROW('Sanitation Data'!F197))),'Data Summary'!CU203="Yes"),100-OFFSET('Sanitation Data'!$F$4,0,10*ROW('Sanitation Data'!F197)),NA())</f>
        <v>#N/A</v>
      </c>
      <c r="AG203" s="98" t="e">
        <f ca="true">+IF(AND(ISNUMBER(OFFSET('Sanitation Data'!$F$6,0,10*ROW('Sanitation Data'!F197))),'Data Summary'!CV203="Yes"),OFFSET('Sanitation Data'!$F$6,0,10*ROW('Sanitation Data'!F197)),NA())</f>
        <v>#N/A</v>
      </c>
      <c r="AH203" s="98" t="e">
        <f ca="true">+IF(AND(ISNUMBER(OFFSET('Sanitation Data'!$F$10,0,10*ROW('Sanitation Data'!F197))),'Data Summary'!CW203="Yes"),OFFSET('Sanitation Data'!$F$10,0,10*ROW('Sanitation Data'!F197)),NA())</f>
        <v>#N/A</v>
      </c>
      <c r="AI203" s="98" t="e">
        <f ca="true">+IF(AND(ISNUMBER(OFFSET('Sanitation Data'!$F$11,0,10*ROW('Sanitation Data'!F197))),'Data Summary'!CX203="Yes"),OFFSET('Sanitation Data'!$F$11,0,10*ROW('Sanitation Data'!F197)),NA())</f>
        <v>#N/A</v>
      </c>
      <c r="AJ203" s="98" t="e">
        <f ca="true">+IF(AND(ISNUMBER(OFFSET('Sanitation Data'!$F$12,0,10*ROW('Sanitation Data'!F197))),'Data Summary'!CY203="Yes"),OFFSET('Sanitation Data'!$F$12,0,10*ROW('Sanitation Data'!F197)),NA())</f>
        <v>#N/A</v>
      </c>
      <c r="AK203" s="98" t="e">
        <f ca="true">+IF(AND(ISNUMBER(OFFSET('Sanitation Data'!$G$4,0,10*ROW('Sanitation Data'!G197))),'Data Summary'!CZ203="Yes"),100-OFFSET('Sanitation Data'!$G$4,0,10*ROW('Sanitation Data'!G197)),NA())</f>
        <v>#N/A</v>
      </c>
      <c r="AL203" s="98" t="e">
        <f ca="true">+IF(AND(ISNUMBER(OFFSET('Sanitation Data'!$G$6,0,10*ROW('Sanitation Data'!G197))),'Data Summary'!DA203="Yes"),OFFSET('Sanitation Data'!$G$6,0,10*ROW('Sanitation Data'!G197)),NA())</f>
        <v>#N/A</v>
      </c>
      <c r="AM203" s="98" t="e">
        <f ca="true">+IF(AND(ISNUMBER(OFFSET('Sanitation Data'!$G$10,0,10*ROW('Sanitation Data'!G197))),'Data Summary'!DB203="Yes"),OFFSET('Sanitation Data'!$G$10,0,10*ROW('Sanitation Data'!G197)),NA())</f>
        <v>#N/A</v>
      </c>
      <c r="AN203" s="98" t="e">
        <f ca="true">+IF(AND(ISNUMBER(OFFSET('Sanitation Data'!$G$11,0,10*ROW('Sanitation Data'!G197))),'Data Summary'!DC203="Yes"),OFFSET('Sanitation Data'!$G$11,0,10*ROW('Sanitation Data'!G197)),NA())</f>
        <v>#N/A</v>
      </c>
      <c r="AO203" s="98" t="e">
        <f ca="true">+IF(AND(ISNUMBER(OFFSET('Sanitation Data'!$G$12,0,10*ROW('Sanitation Data'!G197))),'Data Summary'!DD203="Yes"),OFFSET('Sanitation Data'!$G$12,0,10*ROW('Sanitation Data'!G197)),NA())</f>
        <v>#N/A</v>
      </c>
      <c r="AP203" s="98" t="e">
        <f ca="true">+IF(AND(ISNUMBER(OFFSET('Sanitation Data'!$H$4,0,10*ROW('Sanitation Data'!H197))),'Data Summary'!DE203="Yes"),100-OFFSET('Sanitation Data'!$H$4,0,10*ROW('Sanitation Data'!H197)),NA())</f>
        <v>#N/A</v>
      </c>
      <c r="AQ203" s="98" t="e">
        <f ca="true">+IF(AND(ISNUMBER(OFFSET('Sanitation Data'!$H$6,0,10*ROW('Sanitation Data'!H197))),'Data Summary'!DF203="Yes"),OFFSET('Sanitation Data'!$H$6,0,10*ROW('Sanitation Data'!H197)),NA())</f>
        <v>#N/A</v>
      </c>
      <c r="AR203" s="98" t="e">
        <f ca="true">+IF(AND(ISNUMBER(OFFSET('Sanitation Data'!$H$10,0,10*ROW('Sanitation Data'!H197))),'Data Summary'!DG203="Yes"),OFFSET('Sanitation Data'!$H$10,0,10*ROW('Sanitation Data'!H197)),NA())</f>
        <v>#N/A</v>
      </c>
      <c r="AS203" s="98" t="e">
        <f ca="true">+IF(AND(ISNUMBER(OFFSET('Sanitation Data'!$H$11,0,10*ROW('Sanitation Data'!H197))),'Data Summary'!DH203="Yes"),OFFSET('Sanitation Data'!$H$11,0,10*ROW('Sanitation Data'!H197)),NA())</f>
        <v>#N/A</v>
      </c>
      <c r="AT203" s="98" t="e">
        <f ca="true">+IF(AND(ISNUMBER(OFFSET('Sanitation Data'!$H$12,0,10*ROW('Sanitation Data'!H197))),'Data Summary'!DI203="Yes"),OFFSET('Sanitation Data'!$H$12,0,10*ROW('Sanitation Data'!H197)),NA())</f>
        <v>#N/A</v>
      </c>
      <c r="AU203" s="98" t="e">
        <f ca="true">+IF(AND(ISNUMBER(OFFSET('Sanitation Data'!$I$4,0,10*ROW('Sanitation Data'!I197))),'Data Summary'!DJ203="Yes"),100-OFFSET('Sanitation Data'!$I$4,0,10*ROW('Sanitation Data'!I197)),NA())</f>
        <v>#N/A</v>
      </c>
      <c r="AV203" s="98" t="e">
        <f ca="true">+IF(AND(ISNUMBER(OFFSET('Sanitation Data'!$I$6,0,10*ROW('Sanitation Data'!I197))),'Data Summary'!DK203="Yes"),OFFSET('Sanitation Data'!$I$6,0,10*ROW('Sanitation Data'!I197)),NA())</f>
        <v>#N/A</v>
      </c>
      <c r="AW203" s="98" t="e">
        <f ca="true">+IF(AND(ISNUMBER(OFFSET('Sanitation Data'!$I$10,0,10*ROW('Sanitation Data'!I197))),'Data Summary'!DL203="Yes"),OFFSET('Sanitation Data'!$I$10,0,10*ROW('Sanitation Data'!I197)),NA())</f>
        <v>#N/A</v>
      </c>
      <c r="AX203" s="98" t="e">
        <f ca="true">+IF(AND(ISNUMBER(OFFSET('Sanitation Data'!$I$11,0,10*ROW('Sanitation Data'!I197))),'Data Summary'!DM203="Yes"),OFFSET('Sanitation Data'!$I$11,0,10*ROW('Sanitation Data'!I197)),NA())</f>
        <v>#N/A</v>
      </c>
      <c r="AY203" s="98" t="e">
        <f ca="true">+IF(AND(ISNUMBER(OFFSET('Sanitation Data'!$I$12,0,10*ROW('Sanitation Data'!I197))),'Data Summary'!DN203="Yes"),OFFSET('Sanitation Data'!$I$12,0,10*ROW('Sanitation Data'!I197)),NA())</f>
        <v>#N/A</v>
      </c>
      <c r="AZ203" s="99" t="e">
        <f ca="true">+IF(AND(ISNUMBER(OFFSET('Hygiene Data'!$D$5,0,10*ROW('Hygiene Data'!D197))),'Data Summary'!DO203="Yes"),OFFSET('Hygiene Data'!$D$5,0,10*ROW('Hygiene Data'!D197)),NA())</f>
        <v>#N/A</v>
      </c>
      <c r="BA203" s="99" t="e">
        <f ca="true">+IF(AND(ISNUMBER(OFFSET('Hygiene Data'!$D$7,0,10*ROW('Hygiene Data'!D197))),'Data Summary'!DP203="Yes"),OFFSET('Hygiene Data'!$D$7,0,10*ROW('Hygiene Data'!D197)),NA())</f>
        <v>#N/A</v>
      </c>
      <c r="BB203" s="99" t="e">
        <f ca="true">+IF(AND(ISNUMBER(OFFSET('Hygiene Data'!$D$9,0,10*ROW('Hygiene Data'!D197))),'Data Summary'!DQ203="Yes"),OFFSET('Hygiene Data'!$D$9,0,10*ROW('Hygiene Data'!D197)),NA())</f>
        <v>#N/A</v>
      </c>
      <c r="BC203" s="99" t="e">
        <f ca="true">+IF(AND(ISNUMBER(OFFSET('Hygiene Data'!$E$5,0,10*ROW('Hygiene Data'!E197))),'Data Summary'!DR203="Yes"),OFFSET('Hygiene Data'!$E$5,0,10*ROW('Hygiene Data'!E197)),NA())</f>
        <v>#N/A</v>
      </c>
      <c r="BD203" s="99" t="e">
        <f ca="true">+IF(AND(ISNUMBER(OFFSET('Hygiene Data'!$E$7,0,10*ROW('Hygiene Data'!E197))),'Data Summary'!DS203="Yes"),OFFSET('Hygiene Data'!$E$7,0,10*ROW('Hygiene Data'!E197)),NA())</f>
        <v>#N/A</v>
      </c>
      <c r="BE203" s="99" t="e">
        <f ca="true">+IF(AND(ISNUMBER(OFFSET('Hygiene Data'!$E$9,0,10*ROW('Hygiene Data'!E197))),'Data Summary'!DT203="Yes"),OFFSET('Hygiene Data'!$E$9,0,10*ROW('Hygiene Data'!E197)),NA())</f>
        <v>#N/A</v>
      </c>
      <c r="BF203" s="99" t="e">
        <f ca="true">+IF(AND(ISNUMBER(OFFSET('Hygiene Data'!$F$5,0,10*ROW('Hygiene Data'!F197))),'Data Summary'!DU203="Yes"),OFFSET('Hygiene Data'!$F$5,0,10*ROW('Hygiene Data'!F197)),NA())</f>
        <v>#N/A</v>
      </c>
      <c r="BG203" s="99" t="e">
        <f ca="true">+IF(AND(ISNUMBER(OFFSET('Hygiene Data'!$F$7,0,10*ROW('Hygiene Data'!F197))),'Data Summary'!DV203="Yes"),OFFSET('Hygiene Data'!$F$7,0,10*ROW('Hygiene Data'!F197)),NA())</f>
        <v>#N/A</v>
      </c>
      <c r="BH203" s="99" t="e">
        <f ca="true">+IF(AND(ISNUMBER(OFFSET('Hygiene Data'!$F$9,0,10*ROW('Hygiene Data'!F197))),'Data Summary'!DW203="Yes"),OFFSET('Hygiene Data'!$F$9,0,10*ROW('Hygiene Data'!F197)),NA())</f>
        <v>#N/A</v>
      </c>
      <c r="BI203" s="99" t="e">
        <f ca="true">+IF(AND(ISNUMBER(OFFSET('Hygiene Data'!$G$5,0,10*ROW('Hygiene Data'!G197))),'Data Summary'!DX203="Yes"),OFFSET('Hygiene Data'!$G$5,0,10*ROW('Hygiene Data'!G197)),NA())</f>
        <v>#N/A</v>
      </c>
      <c r="BJ203" s="99" t="e">
        <f ca="true">+IF(AND(ISNUMBER(OFFSET('Hygiene Data'!$G$7,0,10*ROW('Hygiene Data'!G197))),'Data Summary'!DY203="Yes"),OFFSET('Hygiene Data'!$G$7,0,10*ROW('Hygiene Data'!G197)),NA())</f>
        <v>#N/A</v>
      </c>
      <c r="BK203" s="99" t="e">
        <f ca="true">+IF(AND(ISNUMBER(OFFSET('Hygiene Data'!$G$9,0,10*ROW('Hygiene Data'!G197))),'Data Summary'!DZ203="Yes"),OFFSET('Hygiene Data'!$G$9,0,10*ROW('Hygiene Data'!G197)),NA())</f>
        <v>#N/A</v>
      </c>
      <c r="BL203" s="99" t="e">
        <f ca="true">+IF(AND(ISNUMBER(OFFSET('Hygiene Data'!$H$5,0,10*ROW('Hygiene Data'!H197))),'Data Summary'!EA203="Yes"),OFFSET('Hygiene Data'!$H$5,0,10*ROW('Hygiene Data'!H197)),NA())</f>
        <v>#N/A</v>
      </c>
      <c r="BM203" s="99" t="e">
        <f ca="true">+IF(AND(ISNUMBER(OFFSET('Hygiene Data'!$H$7,0,10*ROW('Hygiene Data'!H197))),'Data Summary'!EB203="Yes"),OFFSET('Hygiene Data'!$H$7,0,10*ROW('Hygiene Data'!H197)),NA())</f>
        <v>#N/A</v>
      </c>
      <c r="BN203" s="99" t="e">
        <f ca="true">+IF(AND(ISNUMBER(OFFSET('Hygiene Data'!$H$9,0,10*ROW('Hygiene Data'!H197))),'Data Summary'!EC203="Yes"),OFFSET('Hygiene Data'!$H$9,0,10*ROW('Hygiene Data'!H197)),NA())</f>
        <v>#N/A</v>
      </c>
      <c r="BO203" s="99" t="e">
        <f ca="true">+IF(AND(ISNUMBER(OFFSET('Hygiene Data'!$I$5,0,10*ROW('Hygiene Data'!I197))),'Data Summary'!ED203="Yes"),OFFSET('Hygiene Data'!$I$5,0,10*ROW('Hygiene Data'!I197)),NA())</f>
        <v>#N/A</v>
      </c>
      <c r="BP203" s="99" t="e">
        <f ca="true">+IF(AND(ISNUMBER(OFFSET('Hygiene Data'!$I$7,0,10*ROW('Hygiene Data'!I197))),'Data Summary'!EE203="Yes"),OFFSET('Hygiene Data'!$I$7,0,10*ROW('Hygiene Data'!I197)),NA())</f>
        <v>#N/A</v>
      </c>
      <c r="BQ203" s="99" t="e">
        <f ca="true">+IF(AND(ISNUMBER(OFFSET('Hygiene Data'!$I$9,0,10*ROW('Hygiene Data'!I197))),'Data Summary'!EF203="Yes"),OFFSET('Hygiene Data'!$I$9,0,10*ROW('Hygiene Data'!I197)),NA())</f>
        <v>#N/A</v>
      </c>
    </row>
    <row xmlns:x14ac="http://schemas.microsoft.com/office/spreadsheetml/2009/9/ac" r="204" x14ac:dyDescent="0.2">
      <c r="A204" s="363" t="e">
        <f ca="true">+RIGHT('Data Summary'!A204,LEN('Data Summary'!A204)-9)</f>
        <v>#VALUE!</v>
      </c>
      <c r="B204" s="38" t="str">
        <f ca="true">+IF(ISTEXT('Data Summary'!B204),'Data Summary'!B204,"")</f>
        <v/>
      </c>
      <c r="C204" s="361" t="e">
        <f ca="true">+VALUE('Data Summary'!C204)</f>
        <v>#VALUE!</v>
      </c>
      <c r="D204" s="97" t="e">
        <f ca="true">+IF(AND(ISNUMBER(OFFSET('Water Data'!$D$4,0,10*ROW('Water Data'!D198))),'Data Summary'!BS204="Yes"),100-OFFSET('Water Data'!$D$4,0,10*ROW('Water Data'!D198)),NA())</f>
        <v>#N/A</v>
      </c>
      <c r="E204" s="97" t="e">
        <f ca="true">+IF(AND(ISNUMBER(OFFSET('Water Data'!$D$6,0,10*ROW('Water Data'!D198))),'Data Summary'!BT204="Yes"),OFFSET('Water Data'!$D$6,0,10*ROW('Water Data'!D198)),NA())</f>
        <v>#N/A</v>
      </c>
      <c r="F204" s="97" t="e">
        <f ca="true">+IF(AND(ISNUMBER(OFFSET('Water Data'!$D$9,0,10*ROW('Water Data'!D198))),'Data Summary'!BU204="Yes"),OFFSET('Water Data'!$D$9,0,10*ROW('Water Data'!D198)),NA())</f>
        <v>#N/A</v>
      </c>
      <c r="G204" s="97" t="e">
        <f ca="true">+IF(AND(ISNUMBER(OFFSET('Water Data'!$E$4,0,10*ROW('Water Data'!E198))),'Data Summary'!BV204="Yes"),100-OFFSET('Water Data'!$E$4,0,10*ROW('Water Data'!E198)),NA())</f>
        <v>#N/A</v>
      </c>
      <c r="H204" s="97" t="e">
        <f ca="true">+IF(AND(ISNUMBER(OFFSET('Water Data'!$E$6,0,10*ROW('Water Data'!E198))),'Data Summary'!BW204="Yes"),OFFSET('Water Data'!$E$6,0,10*ROW('Water Data'!E198)),NA())</f>
        <v>#N/A</v>
      </c>
      <c r="I204" s="97" t="e">
        <f ca="true">+IF(AND(ISNUMBER(OFFSET('Water Data'!$E$9,0,10*ROW('Water Data'!E198))),'Data Summary'!BX204="Yes"),OFFSET('Water Data'!$E$9,0,10*ROW('Water Data'!E198)),NA())</f>
        <v>#N/A</v>
      </c>
      <c r="J204" s="97" t="e">
        <f ca="true">+IF(AND(ISNUMBER(OFFSET('Water Data'!$F$4,0,10*ROW('Water Data'!F198))),'Data Summary'!BY204="Yes"),100-OFFSET('Water Data'!$F$4,0,10*ROW('Water Data'!F198)),NA())</f>
        <v>#N/A</v>
      </c>
      <c r="K204" s="97" t="e">
        <f ca="true">+IF(AND(ISNUMBER(OFFSET('Water Data'!$F$6,0,10*ROW('Water Data'!F198))),'Data Summary'!BZ204="Yes"),OFFSET('Water Data'!$F$6,0,10*ROW('Water Data'!F198)),NA())</f>
        <v>#N/A</v>
      </c>
      <c r="L204" s="97" t="e">
        <f ca="true">+IF(AND(ISNUMBER(OFFSET('Water Data'!$F$9,0,10*ROW('Water Data'!F198))),'Data Summary'!CA204="Yes"),OFFSET('Water Data'!$F$9,0,10*ROW('Water Data'!F198)),NA())</f>
        <v>#N/A</v>
      </c>
      <c r="M204" s="97" t="e">
        <f ca="true">+IF(AND(ISNUMBER(OFFSET('Water Data'!$G$4,0,10*ROW('Water Data'!G198))),'Data Summary'!CB204="Yes"),100-OFFSET('Water Data'!$G$4,0,10*ROW('Water Data'!G198)),NA())</f>
        <v>#N/A</v>
      </c>
      <c r="N204" s="97" t="e">
        <f ca="true">+IF(AND(ISNUMBER(OFFSET('Water Data'!$G$6,0,10*ROW('Water Data'!G198))),'Data Summary'!CC204="Yes"),OFFSET('Water Data'!$G$6,0,10*ROW('Water Data'!G198)),NA())</f>
        <v>#N/A</v>
      </c>
      <c r="O204" s="97" t="e">
        <f ca="true">+IF(AND(ISNUMBER(OFFSET('Water Data'!$G$9,0,10*ROW('Water Data'!G198))),'Data Summary'!CD204="Yes"),OFFSET('Water Data'!$G$9,0,10*ROW('Water Data'!G198)),NA())</f>
        <v>#N/A</v>
      </c>
      <c r="P204" s="97" t="e">
        <f ca="true">+IF(AND(ISNUMBER(OFFSET('Water Data'!$H$4,0,10*ROW('Water Data'!H198))),'Data Summary'!CE204="Yes"),100-OFFSET('Water Data'!$H$4,0,10*ROW('Water Data'!H198)),NA())</f>
        <v>#N/A</v>
      </c>
      <c r="Q204" s="97" t="e">
        <f ca="true">+IF(AND(ISNUMBER(OFFSET('Water Data'!$H$6,0,10*ROW('Water Data'!H198))),'Data Summary'!CF204="Yes"),OFFSET('Water Data'!$H$6,0,10*ROW('Water Data'!H198)),NA())</f>
        <v>#N/A</v>
      </c>
      <c r="R204" s="97" t="e">
        <f ca="true">+IF(AND(ISNUMBER(OFFSET('Water Data'!$H$9,0,10*ROW('Water Data'!H198))),'Data Summary'!CG204="Yes"),OFFSET('Water Data'!$H$9,0,10*ROW('Water Data'!H198)),NA())</f>
        <v>#N/A</v>
      </c>
      <c r="S204" s="97" t="e">
        <f ca="true">+IF(AND(ISNUMBER(OFFSET('Water Data'!$I$4,0,10*ROW('Water Data'!I198))),'Data Summary'!CH204="Yes"),100-OFFSET('Water Data'!$I$4,0,10*ROW('Water Data'!I198)),NA())</f>
        <v>#N/A</v>
      </c>
      <c r="T204" s="97" t="e">
        <f ca="true">+IF(AND(ISNUMBER(OFFSET('Water Data'!$I$6,0,10*ROW('Water Data'!I198))),'Data Summary'!CI204="Yes"),OFFSET('Water Data'!$I$6,0,10*ROW('Water Data'!I198)),NA())</f>
        <v>#N/A</v>
      </c>
      <c r="U204" s="97" t="e">
        <f ca="true">+IF(AND(ISNUMBER(OFFSET('Water Data'!$I$9,0,10*ROW('Water Data'!I198))),'Data Summary'!CJ204="Yes"),OFFSET('Water Data'!$I$9,0,10*ROW('Water Data'!I198)),NA())</f>
        <v>#N/A</v>
      </c>
      <c r="V204" s="98" t="e">
        <f ca="true">+IF(AND(ISNUMBER(OFFSET('Sanitation Data'!$D$4,0,10*ROW('Sanitation Data'!D198))),'Data Summary'!CK204="Yes"),100-OFFSET('Sanitation Data'!$D$4,0,10*ROW('Sanitation Data'!D198)),NA())</f>
        <v>#N/A</v>
      </c>
      <c r="W204" s="98" t="e">
        <f ca="true">+IF(AND(ISNUMBER(OFFSET('Sanitation Data'!$D$6,0,10*ROW('Sanitation Data'!D198))),'Data Summary'!CL204="Yes"),OFFSET('Sanitation Data'!$D$6,0,10*ROW('Sanitation Data'!D198)),NA())</f>
        <v>#N/A</v>
      </c>
      <c r="X204" s="98" t="e">
        <f ca="true">+IF(AND(ISNUMBER(OFFSET('Sanitation Data'!$D$10,0,10*ROW('Sanitation Data'!D198))),'Data Summary'!CM204="Yes"),OFFSET('Sanitation Data'!$D$10,0,10*ROW('Sanitation Data'!D198)),NA())</f>
        <v>#N/A</v>
      </c>
      <c r="Y204" s="98" t="e">
        <f ca="true">+IF(AND(ISNUMBER(OFFSET('Sanitation Data'!$D$11,0,10*ROW('Sanitation Data'!D198))),'Data Summary'!CN204="Yes"),OFFSET('Sanitation Data'!$D$11,0,10*ROW('Sanitation Data'!D198)),NA())</f>
        <v>#N/A</v>
      </c>
      <c r="Z204" s="98" t="e">
        <f ca="true">+IF(AND(ISNUMBER(OFFSET('Sanitation Data'!$D$12,0,10*ROW('Sanitation Data'!D198))),'Data Summary'!CO204="Yes"),OFFSET('Sanitation Data'!$D$12,0,10*ROW('Sanitation Data'!D198)),NA())</f>
        <v>#N/A</v>
      </c>
      <c r="AA204" s="98" t="e">
        <f ca="true">+IF(AND(ISNUMBER(OFFSET('Sanitation Data'!$E$4,0,10*ROW('Sanitation Data'!E198))),'Data Summary'!CP204="Yes"),100-OFFSET('Sanitation Data'!$E$4,0,10*ROW('Sanitation Data'!E198)),NA())</f>
        <v>#N/A</v>
      </c>
      <c r="AB204" s="98" t="e">
        <f ca="true">+IF(AND(ISNUMBER(OFFSET('Sanitation Data'!$E$6,0,10*ROW('Sanitation Data'!E198))),'Data Summary'!CQ204="Yes"),OFFSET('Sanitation Data'!$E$6,0,10*ROW('Sanitation Data'!E198)),NA())</f>
        <v>#N/A</v>
      </c>
      <c r="AC204" s="98" t="e">
        <f ca="true">+IF(AND(ISNUMBER(OFFSET('Sanitation Data'!$E$10,0,10*ROW('Sanitation Data'!E198))),'Data Summary'!CR204="Yes"),OFFSET('Sanitation Data'!$E$10,0,10*ROW('Sanitation Data'!E198)),NA())</f>
        <v>#N/A</v>
      </c>
      <c r="AD204" s="98" t="e">
        <f ca="true">+IF(AND(ISNUMBER(OFFSET('Sanitation Data'!$E$11,0,10*ROW('Sanitation Data'!E198))),'Data Summary'!CS204="Yes"),OFFSET('Sanitation Data'!$E$11,0,10*ROW('Sanitation Data'!E198)),NA())</f>
        <v>#N/A</v>
      </c>
      <c r="AE204" s="98" t="e">
        <f ca="true">+IF(AND(ISNUMBER(OFFSET('Sanitation Data'!$E$12,0,10*ROW('Sanitation Data'!E198))),'Data Summary'!CT204="Yes"),OFFSET('Sanitation Data'!$E$12,0,10*ROW('Sanitation Data'!E198)),NA())</f>
        <v>#N/A</v>
      </c>
      <c r="AF204" s="98" t="e">
        <f ca="true">+IF(AND(ISNUMBER(OFFSET('Sanitation Data'!$F$4,0,10*ROW('Sanitation Data'!F198))),'Data Summary'!CU204="Yes"),100-OFFSET('Sanitation Data'!$F$4,0,10*ROW('Sanitation Data'!F198)),NA())</f>
        <v>#N/A</v>
      </c>
      <c r="AG204" s="98" t="e">
        <f ca="true">+IF(AND(ISNUMBER(OFFSET('Sanitation Data'!$F$6,0,10*ROW('Sanitation Data'!F198))),'Data Summary'!CV204="Yes"),OFFSET('Sanitation Data'!$F$6,0,10*ROW('Sanitation Data'!F198)),NA())</f>
        <v>#N/A</v>
      </c>
      <c r="AH204" s="98" t="e">
        <f ca="true">+IF(AND(ISNUMBER(OFFSET('Sanitation Data'!$F$10,0,10*ROW('Sanitation Data'!F198))),'Data Summary'!CW204="Yes"),OFFSET('Sanitation Data'!$F$10,0,10*ROW('Sanitation Data'!F198)),NA())</f>
        <v>#N/A</v>
      </c>
      <c r="AI204" s="98" t="e">
        <f ca="true">+IF(AND(ISNUMBER(OFFSET('Sanitation Data'!$F$11,0,10*ROW('Sanitation Data'!F198))),'Data Summary'!CX204="Yes"),OFFSET('Sanitation Data'!$F$11,0,10*ROW('Sanitation Data'!F198)),NA())</f>
        <v>#N/A</v>
      </c>
      <c r="AJ204" s="98" t="e">
        <f ca="true">+IF(AND(ISNUMBER(OFFSET('Sanitation Data'!$F$12,0,10*ROW('Sanitation Data'!F198))),'Data Summary'!CY204="Yes"),OFFSET('Sanitation Data'!$F$12,0,10*ROW('Sanitation Data'!F198)),NA())</f>
        <v>#N/A</v>
      </c>
      <c r="AK204" s="98" t="e">
        <f ca="true">+IF(AND(ISNUMBER(OFFSET('Sanitation Data'!$G$4,0,10*ROW('Sanitation Data'!G198))),'Data Summary'!CZ204="Yes"),100-OFFSET('Sanitation Data'!$G$4,0,10*ROW('Sanitation Data'!G198)),NA())</f>
        <v>#N/A</v>
      </c>
      <c r="AL204" s="98" t="e">
        <f ca="true">+IF(AND(ISNUMBER(OFFSET('Sanitation Data'!$G$6,0,10*ROW('Sanitation Data'!G198))),'Data Summary'!DA204="Yes"),OFFSET('Sanitation Data'!$G$6,0,10*ROW('Sanitation Data'!G198)),NA())</f>
        <v>#N/A</v>
      </c>
      <c r="AM204" s="98" t="e">
        <f ca="true">+IF(AND(ISNUMBER(OFFSET('Sanitation Data'!$G$10,0,10*ROW('Sanitation Data'!G198))),'Data Summary'!DB204="Yes"),OFFSET('Sanitation Data'!$G$10,0,10*ROW('Sanitation Data'!G198)),NA())</f>
        <v>#N/A</v>
      </c>
      <c r="AN204" s="98" t="e">
        <f ca="true">+IF(AND(ISNUMBER(OFFSET('Sanitation Data'!$G$11,0,10*ROW('Sanitation Data'!G198))),'Data Summary'!DC204="Yes"),OFFSET('Sanitation Data'!$G$11,0,10*ROW('Sanitation Data'!G198)),NA())</f>
        <v>#N/A</v>
      </c>
      <c r="AO204" s="98" t="e">
        <f ca="true">+IF(AND(ISNUMBER(OFFSET('Sanitation Data'!$G$12,0,10*ROW('Sanitation Data'!G198))),'Data Summary'!DD204="Yes"),OFFSET('Sanitation Data'!$G$12,0,10*ROW('Sanitation Data'!G198)),NA())</f>
        <v>#N/A</v>
      </c>
      <c r="AP204" s="98" t="e">
        <f ca="true">+IF(AND(ISNUMBER(OFFSET('Sanitation Data'!$H$4,0,10*ROW('Sanitation Data'!H198))),'Data Summary'!DE204="Yes"),100-OFFSET('Sanitation Data'!$H$4,0,10*ROW('Sanitation Data'!H198)),NA())</f>
        <v>#N/A</v>
      </c>
      <c r="AQ204" s="98" t="e">
        <f ca="true">+IF(AND(ISNUMBER(OFFSET('Sanitation Data'!$H$6,0,10*ROW('Sanitation Data'!H198))),'Data Summary'!DF204="Yes"),OFFSET('Sanitation Data'!$H$6,0,10*ROW('Sanitation Data'!H198)),NA())</f>
        <v>#N/A</v>
      </c>
      <c r="AR204" s="98" t="e">
        <f ca="true">+IF(AND(ISNUMBER(OFFSET('Sanitation Data'!$H$10,0,10*ROW('Sanitation Data'!H198))),'Data Summary'!DG204="Yes"),OFFSET('Sanitation Data'!$H$10,0,10*ROW('Sanitation Data'!H198)),NA())</f>
        <v>#N/A</v>
      </c>
      <c r="AS204" s="98" t="e">
        <f ca="true">+IF(AND(ISNUMBER(OFFSET('Sanitation Data'!$H$11,0,10*ROW('Sanitation Data'!H198))),'Data Summary'!DH204="Yes"),OFFSET('Sanitation Data'!$H$11,0,10*ROW('Sanitation Data'!H198)),NA())</f>
        <v>#N/A</v>
      </c>
      <c r="AT204" s="98" t="e">
        <f ca="true">+IF(AND(ISNUMBER(OFFSET('Sanitation Data'!$H$12,0,10*ROW('Sanitation Data'!H198))),'Data Summary'!DI204="Yes"),OFFSET('Sanitation Data'!$H$12,0,10*ROW('Sanitation Data'!H198)),NA())</f>
        <v>#N/A</v>
      </c>
      <c r="AU204" s="98" t="e">
        <f ca="true">+IF(AND(ISNUMBER(OFFSET('Sanitation Data'!$I$4,0,10*ROW('Sanitation Data'!I198))),'Data Summary'!DJ204="Yes"),100-OFFSET('Sanitation Data'!$I$4,0,10*ROW('Sanitation Data'!I198)),NA())</f>
        <v>#N/A</v>
      </c>
      <c r="AV204" s="98" t="e">
        <f ca="true">+IF(AND(ISNUMBER(OFFSET('Sanitation Data'!$I$6,0,10*ROW('Sanitation Data'!I198))),'Data Summary'!DK204="Yes"),OFFSET('Sanitation Data'!$I$6,0,10*ROW('Sanitation Data'!I198)),NA())</f>
        <v>#N/A</v>
      </c>
      <c r="AW204" s="98" t="e">
        <f ca="true">+IF(AND(ISNUMBER(OFFSET('Sanitation Data'!$I$10,0,10*ROW('Sanitation Data'!I198))),'Data Summary'!DL204="Yes"),OFFSET('Sanitation Data'!$I$10,0,10*ROW('Sanitation Data'!I198)),NA())</f>
        <v>#N/A</v>
      </c>
      <c r="AX204" s="98" t="e">
        <f ca="true">+IF(AND(ISNUMBER(OFFSET('Sanitation Data'!$I$11,0,10*ROW('Sanitation Data'!I198))),'Data Summary'!DM204="Yes"),OFFSET('Sanitation Data'!$I$11,0,10*ROW('Sanitation Data'!I198)),NA())</f>
        <v>#N/A</v>
      </c>
      <c r="AY204" s="98" t="e">
        <f ca="true">+IF(AND(ISNUMBER(OFFSET('Sanitation Data'!$I$12,0,10*ROW('Sanitation Data'!I198))),'Data Summary'!DN204="Yes"),OFFSET('Sanitation Data'!$I$12,0,10*ROW('Sanitation Data'!I198)),NA())</f>
        <v>#N/A</v>
      </c>
      <c r="AZ204" s="99" t="e">
        <f ca="true">+IF(AND(ISNUMBER(OFFSET('Hygiene Data'!$D$5,0,10*ROW('Hygiene Data'!D198))),'Data Summary'!DO204="Yes"),OFFSET('Hygiene Data'!$D$5,0,10*ROW('Hygiene Data'!D198)),NA())</f>
        <v>#N/A</v>
      </c>
      <c r="BA204" s="99" t="e">
        <f ca="true">+IF(AND(ISNUMBER(OFFSET('Hygiene Data'!$D$7,0,10*ROW('Hygiene Data'!D198))),'Data Summary'!DP204="Yes"),OFFSET('Hygiene Data'!$D$7,0,10*ROW('Hygiene Data'!D198)),NA())</f>
        <v>#N/A</v>
      </c>
      <c r="BB204" s="99" t="e">
        <f ca="true">+IF(AND(ISNUMBER(OFFSET('Hygiene Data'!$D$9,0,10*ROW('Hygiene Data'!D198))),'Data Summary'!DQ204="Yes"),OFFSET('Hygiene Data'!$D$9,0,10*ROW('Hygiene Data'!D198)),NA())</f>
        <v>#N/A</v>
      </c>
      <c r="BC204" s="99" t="e">
        <f ca="true">+IF(AND(ISNUMBER(OFFSET('Hygiene Data'!$E$5,0,10*ROW('Hygiene Data'!E198))),'Data Summary'!DR204="Yes"),OFFSET('Hygiene Data'!$E$5,0,10*ROW('Hygiene Data'!E198)),NA())</f>
        <v>#N/A</v>
      </c>
      <c r="BD204" s="99" t="e">
        <f ca="true">+IF(AND(ISNUMBER(OFFSET('Hygiene Data'!$E$7,0,10*ROW('Hygiene Data'!E198))),'Data Summary'!DS204="Yes"),OFFSET('Hygiene Data'!$E$7,0,10*ROW('Hygiene Data'!E198)),NA())</f>
        <v>#N/A</v>
      </c>
      <c r="BE204" s="99" t="e">
        <f ca="true">+IF(AND(ISNUMBER(OFFSET('Hygiene Data'!$E$9,0,10*ROW('Hygiene Data'!E198))),'Data Summary'!DT204="Yes"),OFFSET('Hygiene Data'!$E$9,0,10*ROW('Hygiene Data'!E198)),NA())</f>
        <v>#N/A</v>
      </c>
      <c r="BF204" s="99" t="e">
        <f ca="true">+IF(AND(ISNUMBER(OFFSET('Hygiene Data'!$F$5,0,10*ROW('Hygiene Data'!F198))),'Data Summary'!DU204="Yes"),OFFSET('Hygiene Data'!$F$5,0,10*ROW('Hygiene Data'!F198)),NA())</f>
        <v>#N/A</v>
      </c>
      <c r="BG204" s="99" t="e">
        <f ca="true">+IF(AND(ISNUMBER(OFFSET('Hygiene Data'!$F$7,0,10*ROW('Hygiene Data'!F198))),'Data Summary'!DV204="Yes"),OFFSET('Hygiene Data'!$F$7,0,10*ROW('Hygiene Data'!F198)),NA())</f>
        <v>#N/A</v>
      </c>
      <c r="BH204" s="99" t="e">
        <f ca="true">+IF(AND(ISNUMBER(OFFSET('Hygiene Data'!$F$9,0,10*ROW('Hygiene Data'!F198))),'Data Summary'!DW204="Yes"),OFFSET('Hygiene Data'!$F$9,0,10*ROW('Hygiene Data'!F198)),NA())</f>
        <v>#N/A</v>
      </c>
      <c r="BI204" s="99" t="e">
        <f ca="true">+IF(AND(ISNUMBER(OFFSET('Hygiene Data'!$G$5,0,10*ROW('Hygiene Data'!G198))),'Data Summary'!DX204="Yes"),OFFSET('Hygiene Data'!$G$5,0,10*ROW('Hygiene Data'!G198)),NA())</f>
        <v>#N/A</v>
      </c>
      <c r="BJ204" s="99" t="e">
        <f ca="true">+IF(AND(ISNUMBER(OFFSET('Hygiene Data'!$G$7,0,10*ROW('Hygiene Data'!G198))),'Data Summary'!DY204="Yes"),OFFSET('Hygiene Data'!$G$7,0,10*ROW('Hygiene Data'!G198)),NA())</f>
        <v>#N/A</v>
      </c>
      <c r="BK204" s="99" t="e">
        <f ca="true">+IF(AND(ISNUMBER(OFFSET('Hygiene Data'!$G$9,0,10*ROW('Hygiene Data'!G198))),'Data Summary'!DZ204="Yes"),OFFSET('Hygiene Data'!$G$9,0,10*ROW('Hygiene Data'!G198)),NA())</f>
        <v>#N/A</v>
      </c>
      <c r="BL204" s="99" t="e">
        <f ca="true">+IF(AND(ISNUMBER(OFFSET('Hygiene Data'!$H$5,0,10*ROW('Hygiene Data'!H198))),'Data Summary'!EA204="Yes"),OFFSET('Hygiene Data'!$H$5,0,10*ROW('Hygiene Data'!H198)),NA())</f>
        <v>#N/A</v>
      </c>
      <c r="BM204" s="99" t="e">
        <f ca="true">+IF(AND(ISNUMBER(OFFSET('Hygiene Data'!$H$7,0,10*ROW('Hygiene Data'!H198))),'Data Summary'!EB204="Yes"),OFFSET('Hygiene Data'!$H$7,0,10*ROW('Hygiene Data'!H198)),NA())</f>
        <v>#N/A</v>
      </c>
      <c r="BN204" s="99" t="e">
        <f ca="true">+IF(AND(ISNUMBER(OFFSET('Hygiene Data'!$H$9,0,10*ROW('Hygiene Data'!H198))),'Data Summary'!EC204="Yes"),OFFSET('Hygiene Data'!$H$9,0,10*ROW('Hygiene Data'!H198)),NA())</f>
        <v>#N/A</v>
      </c>
      <c r="BO204" s="99" t="e">
        <f ca="true">+IF(AND(ISNUMBER(OFFSET('Hygiene Data'!$I$5,0,10*ROW('Hygiene Data'!I198))),'Data Summary'!ED204="Yes"),OFFSET('Hygiene Data'!$I$5,0,10*ROW('Hygiene Data'!I198)),NA())</f>
        <v>#N/A</v>
      </c>
      <c r="BP204" s="99" t="e">
        <f ca="true">+IF(AND(ISNUMBER(OFFSET('Hygiene Data'!$I$7,0,10*ROW('Hygiene Data'!I198))),'Data Summary'!EE204="Yes"),OFFSET('Hygiene Data'!$I$7,0,10*ROW('Hygiene Data'!I198)),NA())</f>
        <v>#N/A</v>
      </c>
      <c r="BQ204" s="99" t="e">
        <f ca="true">+IF(AND(ISNUMBER(OFFSET('Hygiene Data'!$I$9,0,10*ROW('Hygiene Data'!I198))),'Data Summary'!EF204="Yes"),OFFSET('Hygiene Data'!$I$9,0,10*ROW('Hygiene Data'!I198)),NA())</f>
        <v>#N/A</v>
      </c>
    </row>
    <row xmlns:x14ac="http://schemas.microsoft.com/office/spreadsheetml/2009/9/ac" r="205" x14ac:dyDescent="0.2">
      <c r="A205" s="363" t="e">
        <f ca="true">+RIGHT('Data Summary'!A205,LEN('Data Summary'!A205)-9)</f>
        <v>#VALUE!</v>
      </c>
      <c r="B205" s="38" t="str">
        <f ca="true">+IF(ISTEXT('Data Summary'!B205),'Data Summary'!B205,"")</f>
        <v/>
      </c>
      <c r="C205" s="361" t="e">
        <f ca="true">+VALUE('Data Summary'!C205)</f>
        <v>#VALUE!</v>
      </c>
      <c r="D205" s="97" t="e">
        <f ca="true">+IF(AND(ISNUMBER(OFFSET('Water Data'!$D$4,0,10*ROW('Water Data'!D199))),'Data Summary'!BS205="Yes"),100-OFFSET('Water Data'!$D$4,0,10*ROW('Water Data'!D199)),NA())</f>
        <v>#N/A</v>
      </c>
      <c r="E205" s="97" t="e">
        <f ca="true">+IF(AND(ISNUMBER(OFFSET('Water Data'!$D$6,0,10*ROW('Water Data'!D199))),'Data Summary'!BT205="Yes"),OFFSET('Water Data'!$D$6,0,10*ROW('Water Data'!D199)),NA())</f>
        <v>#N/A</v>
      </c>
      <c r="F205" s="97" t="e">
        <f ca="true">+IF(AND(ISNUMBER(OFFSET('Water Data'!$D$9,0,10*ROW('Water Data'!D199))),'Data Summary'!BU205="Yes"),OFFSET('Water Data'!$D$9,0,10*ROW('Water Data'!D199)),NA())</f>
        <v>#N/A</v>
      </c>
      <c r="G205" s="97" t="e">
        <f ca="true">+IF(AND(ISNUMBER(OFFSET('Water Data'!$E$4,0,10*ROW('Water Data'!E199))),'Data Summary'!BV205="Yes"),100-OFFSET('Water Data'!$E$4,0,10*ROW('Water Data'!E199)),NA())</f>
        <v>#N/A</v>
      </c>
      <c r="H205" s="97" t="e">
        <f ca="true">+IF(AND(ISNUMBER(OFFSET('Water Data'!$E$6,0,10*ROW('Water Data'!E199))),'Data Summary'!BW205="Yes"),OFFSET('Water Data'!$E$6,0,10*ROW('Water Data'!E199)),NA())</f>
        <v>#N/A</v>
      </c>
      <c r="I205" s="97" t="e">
        <f ca="true">+IF(AND(ISNUMBER(OFFSET('Water Data'!$E$9,0,10*ROW('Water Data'!E199))),'Data Summary'!BX205="Yes"),OFFSET('Water Data'!$E$9,0,10*ROW('Water Data'!E199)),NA())</f>
        <v>#N/A</v>
      </c>
      <c r="J205" s="97" t="e">
        <f ca="true">+IF(AND(ISNUMBER(OFFSET('Water Data'!$F$4,0,10*ROW('Water Data'!F199))),'Data Summary'!BY205="Yes"),100-OFFSET('Water Data'!$F$4,0,10*ROW('Water Data'!F199)),NA())</f>
        <v>#N/A</v>
      </c>
      <c r="K205" s="97" t="e">
        <f ca="true">+IF(AND(ISNUMBER(OFFSET('Water Data'!$F$6,0,10*ROW('Water Data'!F199))),'Data Summary'!BZ205="Yes"),OFFSET('Water Data'!$F$6,0,10*ROW('Water Data'!F199)),NA())</f>
        <v>#N/A</v>
      </c>
      <c r="L205" s="97" t="e">
        <f ca="true">+IF(AND(ISNUMBER(OFFSET('Water Data'!$F$9,0,10*ROW('Water Data'!F199))),'Data Summary'!CA205="Yes"),OFFSET('Water Data'!$F$9,0,10*ROW('Water Data'!F199)),NA())</f>
        <v>#N/A</v>
      </c>
      <c r="M205" s="97" t="e">
        <f ca="true">+IF(AND(ISNUMBER(OFFSET('Water Data'!$G$4,0,10*ROW('Water Data'!G199))),'Data Summary'!CB205="Yes"),100-OFFSET('Water Data'!$G$4,0,10*ROW('Water Data'!G199)),NA())</f>
        <v>#N/A</v>
      </c>
      <c r="N205" s="97" t="e">
        <f ca="true">+IF(AND(ISNUMBER(OFFSET('Water Data'!$G$6,0,10*ROW('Water Data'!G199))),'Data Summary'!CC205="Yes"),OFFSET('Water Data'!$G$6,0,10*ROW('Water Data'!G199)),NA())</f>
        <v>#N/A</v>
      </c>
      <c r="O205" s="97" t="e">
        <f ca="true">+IF(AND(ISNUMBER(OFFSET('Water Data'!$G$9,0,10*ROW('Water Data'!G199))),'Data Summary'!CD205="Yes"),OFFSET('Water Data'!$G$9,0,10*ROW('Water Data'!G199)),NA())</f>
        <v>#N/A</v>
      </c>
      <c r="P205" s="97" t="e">
        <f ca="true">+IF(AND(ISNUMBER(OFFSET('Water Data'!$H$4,0,10*ROW('Water Data'!H199))),'Data Summary'!CE205="Yes"),100-OFFSET('Water Data'!$H$4,0,10*ROW('Water Data'!H199)),NA())</f>
        <v>#N/A</v>
      </c>
      <c r="Q205" s="97" t="e">
        <f ca="true">+IF(AND(ISNUMBER(OFFSET('Water Data'!$H$6,0,10*ROW('Water Data'!H199))),'Data Summary'!CF205="Yes"),OFFSET('Water Data'!$H$6,0,10*ROW('Water Data'!H199)),NA())</f>
        <v>#N/A</v>
      </c>
      <c r="R205" s="97" t="e">
        <f ca="true">+IF(AND(ISNUMBER(OFFSET('Water Data'!$H$9,0,10*ROW('Water Data'!H199))),'Data Summary'!CG205="Yes"),OFFSET('Water Data'!$H$9,0,10*ROW('Water Data'!H199)),NA())</f>
        <v>#N/A</v>
      </c>
      <c r="S205" s="97" t="e">
        <f ca="true">+IF(AND(ISNUMBER(OFFSET('Water Data'!$I$4,0,10*ROW('Water Data'!I199))),'Data Summary'!CH205="Yes"),100-OFFSET('Water Data'!$I$4,0,10*ROW('Water Data'!I199)),NA())</f>
        <v>#N/A</v>
      </c>
      <c r="T205" s="97" t="e">
        <f ca="true">+IF(AND(ISNUMBER(OFFSET('Water Data'!$I$6,0,10*ROW('Water Data'!I199))),'Data Summary'!CI205="Yes"),OFFSET('Water Data'!$I$6,0,10*ROW('Water Data'!I199)),NA())</f>
        <v>#N/A</v>
      </c>
      <c r="U205" s="97" t="e">
        <f ca="true">+IF(AND(ISNUMBER(OFFSET('Water Data'!$I$9,0,10*ROW('Water Data'!I199))),'Data Summary'!CJ205="Yes"),OFFSET('Water Data'!$I$9,0,10*ROW('Water Data'!I199)),NA())</f>
        <v>#N/A</v>
      </c>
      <c r="V205" s="98" t="e">
        <f ca="true">+IF(AND(ISNUMBER(OFFSET('Sanitation Data'!$D$4,0,10*ROW('Sanitation Data'!D199))),'Data Summary'!CK205="Yes"),100-OFFSET('Sanitation Data'!$D$4,0,10*ROW('Sanitation Data'!D199)),NA())</f>
        <v>#N/A</v>
      </c>
      <c r="W205" s="98" t="e">
        <f ca="true">+IF(AND(ISNUMBER(OFFSET('Sanitation Data'!$D$6,0,10*ROW('Sanitation Data'!D199))),'Data Summary'!CL205="Yes"),OFFSET('Sanitation Data'!$D$6,0,10*ROW('Sanitation Data'!D199)),NA())</f>
        <v>#N/A</v>
      </c>
      <c r="X205" s="98" t="e">
        <f ca="true">+IF(AND(ISNUMBER(OFFSET('Sanitation Data'!$D$10,0,10*ROW('Sanitation Data'!D199))),'Data Summary'!CM205="Yes"),OFFSET('Sanitation Data'!$D$10,0,10*ROW('Sanitation Data'!D199)),NA())</f>
        <v>#N/A</v>
      </c>
      <c r="Y205" s="98" t="e">
        <f ca="true">+IF(AND(ISNUMBER(OFFSET('Sanitation Data'!$D$11,0,10*ROW('Sanitation Data'!D199))),'Data Summary'!CN205="Yes"),OFFSET('Sanitation Data'!$D$11,0,10*ROW('Sanitation Data'!D199)),NA())</f>
        <v>#N/A</v>
      </c>
      <c r="Z205" s="98" t="e">
        <f ca="true">+IF(AND(ISNUMBER(OFFSET('Sanitation Data'!$D$12,0,10*ROW('Sanitation Data'!D199))),'Data Summary'!CO205="Yes"),OFFSET('Sanitation Data'!$D$12,0,10*ROW('Sanitation Data'!D199)),NA())</f>
        <v>#N/A</v>
      </c>
      <c r="AA205" s="98" t="e">
        <f ca="true">+IF(AND(ISNUMBER(OFFSET('Sanitation Data'!$E$4,0,10*ROW('Sanitation Data'!E199))),'Data Summary'!CP205="Yes"),100-OFFSET('Sanitation Data'!$E$4,0,10*ROW('Sanitation Data'!E199)),NA())</f>
        <v>#N/A</v>
      </c>
      <c r="AB205" s="98" t="e">
        <f ca="true">+IF(AND(ISNUMBER(OFFSET('Sanitation Data'!$E$6,0,10*ROW('Sanitation Data'!E199))),'Data Summary'!CQ205="Yes"),OFFSET('Sanitation Data'!$E$6,0,10*ROW('Sanitation Data'!E199)),NA())</f>
        <v>#N/A</v>
      </c>
      <c r="AC205" s="98" t="e">
        <f ca="true">+IF(AND(ISNUMBER(OFFSET('Sanitation Data'!$E$10,0,10*ROW('Sanitation Data'!E199))),'Data Summary'!CR205="Yes"),OFFSET('Sanitation Data'!$E$10,0,10*ROW('Sanitation Data'!E199)),NA())</f>
        <v>#N/A</v>
      </c>
      <c r="AD205" s="98" t="e">
        <f ca="true">+IF(AND(ISNUMBER(OFFSET('Sanitation Data'!$E$11,0,10*ROW('Sanitation Data'!E199))),'Data Summary'!CS205="Yes"),OFFSET('Sanitation Data'!$E$11,0,10*ROW('Sanitation Data'!E199)),NA())</f>
        <v>#N/A</v>
      </c>
      <c r="AE205" s="98" t="e">
        <f ca="true">+IF(AND(ISNUMBER(OFFSET('Sanitation Data'!$E$12,0,10*ROW('Sanitation Data'!E199))),'Data Summary'!CT205="Yes"),OFFSET('Sanitation Data'!$E$12,0,10*ROW('Sanitation Data'!E199)),NA())</f>
        <v>#N/A</v>
      </c>
      <c r="AF205" s="98" t="e">
        <f ca="true">+IF(AND(ISNUMBER(OFFSET('Sanitation Data'!$F$4,0,10*ROW('Sanitation Data'!F199))),'Data Summary'!CU205="Yes"),100-OFFSET('Sanitation Data'!$F$4,0,10*ROW('Sanitation Data'!F199)),NA())</f>
        <v>#N/A</v>
      </c>
      <c r="AG205" s="98" t="e">
        <f ca="true">+IF(AND(ISNUMBER(OFFSET('Sanitation Data'!$F$6,0,10*ROW('Sanitation Data'!F199))),'Data Summary'!CV205="Yes"),OFFSET('Sanitation Data'!$F$6,0,10*ROW('Sanitation Data'!F199)),NA())</f>
        <v>#N/A</v>
      </c>
      <c r="AH205" s="98" t="e">
        <f ca="true">+IF(AND(ISNUMBER(OFFSET('Sanitation Data'!$F$10,0,10*ROW('Sanitation Data'!F199))),'Data Summary'!CW205="Yes"),OFFSET('Sanitation Data'!$F$10,0,10*ROW('Sanitation Data'!F199)),NA())</f>
        <v>#N/A</v>
      </c>
      <c r="AI205" s="98" t="e">
        <f ca="true">+IF(AND(ISNUMBER(OFFSET('Sanitation Data'!$F$11,0,10*ROW('Sanitation Data'!F199))),'Data Summary'!CX205="Yes"),OFFSET('Sanitation Data'!$F$11,0,10*ROW('Sanitation Data'!F199)),NA())</f>
        <v>#N/A</v>
      </c>
      <c r="AJ205" s="98" t="e">
        <f ca="true">+IF(AND(ISNUMBER(OFFSET('Sanitation Data'!$F$12,0,10*ROW('Sanitation Data'!F199))),'Data Summary'!CY205="Yes"),OFFSET('Sanitation Data'!$F$12,0,10*ROW('Sanitation Data'!F199)),NA())</f>
        <v>#N/A</v>
      </c>
      <c r="AK205" s="98" t="e">
        <f ca="true">+IF(AND(ISNUMBER(OFFSET('Sanitation Data'!$G$4,0,10*ROW('Sanitation Data'!G199))),'Data Summary'!CZ205="Yes"),100-OFFSET('Sanitation Data'!$G$4,0,10*ROW('Sanitation Data'!G199)),NA())</f>
        <v>#N/A</v>
      </c>
      <c r="AL205" s="98" t="e">
        <f ca="true">+IF(AND(ISNUMBER(OFFSET('Sanitation Data'!$G$6,0,10*ROW('Sanitation Data'!G199))),'Data Summary'!DA205="Yes"),OFFSET('Sanitation Data'!$G$6,0,10*ROW('Sanitation Data'!G199)),NA())</f>
        <v>#N/A</v>
      </c>
      <c r="AM205" s="98" t="e">
        <f ca="true">+IF(AND(ISNUMBER(OFFSET('Sanitation Data'!$G$10,0,10*ROW('Sanitation Data'!G199))),'Data Summary'!DB205="Yes"),OFFSET('Sanitation Data'!$G$10,0,10*ROW('Sanitation Data'!G199)),NA())</f>
        <v>#N/A</v>
      </c>
      <c r="AN205" s="98" t="e">
        <f ca="true">+IF(AND(ISNUMBER(OFFSET('Sanitation Data'!$G$11,0,10*ROW('Sanitation Data'!G199))),'Data Summary'!DC205="Yes"),OFFSET('Sanitation Data'!$G$11,0,10*ROW('Sanitation Data'!G199)),NA())</f>
        <v>#N/A</v>
      </c>
      <c r="AO205" s="98" t="e">
        <f ca="true">+IF(AND(ISNUMBER(OFFSET('Sanitation Data'!$G$12,0,10*ROW('Sanitation Data'!G199))),'Data Summary'!DD205="Yes"),OFFSET('Sanitation Data'!$G$12,0,10*ROW('Sanitation Data'!G199)),NA())</f>
        <v>#N/A</v>
      </c>
      <c r="AP205" s="98" t="e">
        <f ca="true">+IF(AND(ISNUMBER(OFFSET('Sanitation Data'!$H$4,0,10*ROW('Sanitation Data'!H199))),'Data Summary'!DE205="Yes"),100-OFFSET('Sanitation Data'!$H$4,0,10*ROW('Sanitation Data'!H199)),NA())</f>
        <v>#N/A</v>
      </c>
      <c r="AQ205" s="98" t="e">
        <f ca="true">+IF(AND(ISNUMBER(OFFSET('Sanitation Data'!$H$6,0,10*ROW('Sanitation Data'!H199))),'Data Summary'!DF205="Yes"),OFFSET('Sanitation Data'!$H$6,0,10*ROW('Sanitation Data'!H199)),NA())</f>
        <v>#N/A</v>
      </c>
      <c r="AR205" s="98" t="e">
        <f ca="true">+IF(AND(ISNUMBER(OFFSET('Sanitation Data'!$H$10,0,10*ROW('Sanitation Data'!H199))),'Data Summary'!DG205="Yes"),OFFSET('Sanitation Data'!$H$10,0,10*ROW('Sanitation Data'!H199)),NA())</f>
        <v>#N/A</v>
      </c>
      <c r="AS205" s="98" t="e">
        <f ca="true">+IF(AND(ISNUMBER(OFFSET('Sanitation Data'!$H$11,0,10*ROW('Sanitation Data'!H199))),'Data Summary'!DH205="Yes"),OFFSET('Sanitation Data'!$H$11,0,10*ROW('Sanitation Data'!H199)),NA())</f>
        <v>#N/A</v>
      </c>
      <c r="AT205" s="98" t="e">
        <f ca="true">+IF(AND(ISNUMBER(OFFSET('Sanitation Data'!$H$12,0,10*ROW('Sanitation Data'!H199))),'Data Summary'!DI205="Yes"),OFFSET('Sanitation Data'!$H$12,0,10*ROW('Sanitation Data'!H199)),NA())</f>
        <v>#N/A</v>
      </c>
      <c r="AU205" s="98" t="e">
        <f ca="true">+IF(AND(ISNUMBER(OFFSET('Sanitation Data'!$I$4,0,10*ROW('Sanitation Data'!I199))),'Data Summary'!DJ205="Yes"),100-OFFSET('Sanitation Data'!$I$4,0,10*ROW('Sanitation Data'!I199)),NA())</f>
        <v>#N/A</v>
      </c>
      <c r="AV205" s="98" t="e">
        <f ca="true">+IF(AND(ISNUMBER(OFFSET('Sanitation Data'!$I$6,0,10*ROW('Sanitation Data'!I199))),'Data Summary'!DK205="Yes"),OFFSET('Sanitation Data'!$I$6,0,10*ROW('Sanitation Data'!I199)),NA())</f>
        <v>#N/A</v>
      </c>
      <c r="AW205" s="98" t="e">
        <f ca="true">+IF(AND(ISNUMBER(OFFSET('Sanitation Data'!$I$10,0,10*ROW('Sanitation Data'!I199))),'Data Summary'!DL205="Yes"),OFFSET('Sanitation Data'!$I$10,0,10*ROW('Sanitation Data'!I199)),NA())</f>
        <v>#N/A</v>
      </c>
      <c r="AX205" s="98" t="e">
        <f ca="true">+IF(AND(ISNUMBER(OFFSET('Sanitation Data'!$I$11,0,10*ROW('Sanitation Data'!I199))),'Data Summary'!DM205="Yes"),OFFSET('Sanitation Data'!$I$11,0,10*ROW('Sanitation Data'!I199)),NA())</f>
        <v>#N/A</v>
      </c>
      <c r="AY205" s="98" t="e">
        <f ca="true">+IF(AND(ISNUMBER(OFFSET('Sanitation Data'!$I$12,0,10*ROW('Sanitation Data'!I199))),'Data Summary'!DN205="Yes"),OFFSET('Sanitation Data'!$I$12,0,10*ROW('Sanitation Data'!I199)),NA())</f>
        <v>#N/A</v>
      </c>
      <c r="AZ205" s="99" t="e">
        <f ca="true">+IF(AND(ISNUMBER(OFFSET('Hygiene Data'!$D$5,0,10*ROW('Hygiene Data'!D199))),'Data Summary'!DO205="Yes"),OFFSET('Hygiene Data'!$D$5,0,10*ROW('Hygiene Data'!D199)),NA())</f>
        <v>#N/A</v>
      </c>
      <c r="BA205" s="99" t="e">
        <f ca="true">+IF(AND(ISNUMBER(OFFSET('Hygiene Data'!$D$7,0,10*ROW('Hygiene Data'!D199))),'Data Summary'!DP205="Yes"),OFFSET('Hygiene Data'!$D$7,0,10*ROW('Hygiene Data'!D199)),NA())</f>
        <v>#N/A</v>
      </c>
      <c r="BB205" s="99" t="e">
        <f ca="true">+IF(AND(ISNUMBER(OFFSET('Hygiene Data'!$D$9,0,10*ROW('Hygiene Data'!D199))),'Data Summary'!DQ205="Yes"),OFFSET('Hygiene Data'!$D$9,0,10*ROW('Hygiene Data'!D199)),NA())</f>
        <v>#N/A</v>
      </c>
      <c r="BC205" s="99" t="e">
        <f ca="true">+IF(AND(ISNUMBER(OFFSET('Hygiene Data'!$E$5,0,10*ROW('Hygiene Data'!E199))),'Data Summary'!DR205="Yes"),OFFSET('Hygiene Data'!$E$5,0,10*ROW('Hygiene Data'!E199)),NA())</f>
        <v>#N/A</v>
      </c>
      <c r="BD205" s="99" t="e">
        <f ca="true">+IF(AND(ISNUMBER(OFFSET('Hygiene Data'!$E$7,0,10*ROW('Hygiene Data'!E199))),'Data Summary'!DS205="Yes"),OFFSET('Hygiene Data'!$E$7,0,10*ROW('Hygiene Data'!E199)),NA())</f>
        <v>#N/A</v>
      </c>
      <c r="BE205" s="99" t="e">
        <f ca="true">+IF(AND(ISNUMBER(OFFSET('Hygiene Data'!$E$9,0,10*ROW('Hygiene Data'!E199))),'Data Summary'!DT205="Yes"),OFFSET('Hygiene Data'!$E$9,0,10*ROW('Hygiene Data'!E199)),NA())</f>
        <v>#N/A</v>
      </c>
      <c r="BF205" s="99" t="e">
        <f ca="true">+IF(AND(ISNUMBER(OFFSET('Hygiene Data'!$F$5,0,10*ROW('Hygiene Data'!F199))),'Data Summary'!DU205="Yes"),OFFSET('Hygiene Data'!$F$5,0,10*ROW('Hygiene Data'!F199)),NA())</f>
        <v>#N/A</v>
      </c>
      <c r="BG205" s="99" t="e">
        <f ca="true">+IF(AND(ISNUMBER(OFFSET('Hygiene Data'!$F$7,0,10*ROW('Hygiene Data'!F199))),'Data Summary'!DV205="Yes"),OFFSET('Hygiene Data'!$F$7,0,10*ROW('Hygiene Data'!F199)),NA())</f>
        <v>#N/A</v>
      </c>
      <c r="BH205" s="99" t="e">
        <f ca="true">+IF(AND(ISNUMBER(OFFSET('Hygiene Data'!$F$9,0,10*ROW('Hygiene Data'!F199))),'Data Summary'!DW205="Yes"),OFFSET('Hygiene Data'!$F$9,0,10*ROW('Hygiene Data'!F199)),NA())</f>
        <v>#N/A</v>
      </c>
      <c r="BI205" s="99" t="e">
        <f ca="true">+IF(AND(ISNUMBER(OFFSET('Hygiene Data'!$G$5,0,10*ROW('Hygiene Data'!G199))),'Data Summary'!DX205="Yes"),OFFSET('Hygiene Data'!$G$5,0,10*ROW('Hygiene Data'!G199)),NA())</f>
        <v>#N/A</v>
      </c>
      <c r="BJ205" s="99" t="e">
        <f ca="true">+IF(AND(ISNUMBER(OFFSET('Hygiene Data'!$G$7,0,10*ROW('Hygiene Data'!G199))),'Data Summary'!DY205="Yes"),OFFSET('Hygiene Data'!$G$7,0,10*ROW('Hygiene Data'!G199)),NA())</f>
        <v>#N/A</v>
      </c>
      <c r="BK205" s="99" t="e">
        <f ca="true">+IF(AND(ISNUMBER(OFFSET('Hygiene Data'!$G$9,0,10*ROW('Hygiene Data'!G199))),'Data Summary'!DZ205="Yes"),OFFSET('Hygiene Data'!$G$9,0,10*ROW('Hygiene Data'!G199)),NA())</f>
        <v>#N/A</v>
      </c>
      <c r="BL205" s="99" t="e">
        <f ca="true">+IF(AND(ISNUMBER(OFFSET('Hygiene Data'!$H$5,0,10*ROW('Hygiene Data'!H199))),'Data Summary'!EA205="Yes"),OFFSET('Hygiene Data'!$H$5,0,10*ROW('Hygiene Data'!H199)),NA())</f>
        <v>#N/A</v>
      </c>
      <c r="BM205" s="99" t="e">
        <f ca="true">+IF(AND(ISNUMBER(OFFSET('Hygiene Data'!$H$7,0,10*ROW('Hygiene Data'!H199))),'Data Summary'!EB205="Yes"),OFFSET('Hygiene Data'!$H$7,0,10*ROW('Hygiene Data'!H199)),NA())</f>
        <v>#N/A</v>
      </c>
      <c r="BN205" s="99" t="e">
        <f ca="true">+IF(AND(ISNUMBER(OFFSET('Hygiene Data'!$H$9,0,10*ROW('Hygiene Data'!H199))),'Data Summary'!EC205="Yes"),OFFSET('Hygiene Data'!$H$9,0,10*ROW('Hygiene Data'!H199)),NA())</f>
        <v>#N/A</v>
      </c>
      <c r="BO205" s="99" t="e">
        <f ca="true">+IF(AND(ISNUMBER(OFFSET('Hygiene Data'!$I$5,0,10*ROW('Hygiene Data'!I199))),'Data Summary'!ED205="Yes"),OFFSET('Hygiene Data'!$I$5,0,10*ROW('Hygiene Data'!I199)),NA())</f>
        <v>#N/A</v>
      </c>
      <c r="BP205" s="99" t="e">
        <f ca="true">+IF(AND(ISNUMBER(OFFSET('Hygiene Data'!$I$7,0,10*ROW('Hygiene Data'!I199))),'Data Summary'!EE205="Yes"),OFFSET('Hygiene Data'!$I$7,0,10*ROW('Hygiene Data'!I199)),NA())</f>
        <v>#N/A</v>
      </c>
      <c r="BQ205" s="99" t="e">
        <f ca="true">+IF(AND(ISNUMBER(OFFSET('Hygiene Data'!$I$9,0,10*ROW('Hygiene Data'!I199))),'Data Summary'!EF205="Yes"),OFFSET('Hygiene Data'!$I$9,0,10*ROW('Hygiene Data'!I199)),NA())</f>
        <v>#N/A</v>
      </c>
    </row>
    <row xmlns:x14ac="http://schemas.microsoft.com/office/spreadsheetml/2009/9/ac" r="206" x14ac:dyDescent="0.2">
      <c r="A206" s="363" t="e">
        <f ca="true">+RIGHT('Data Summary'!A206,LEN('Data Summary'!A206)-9)</f>
        <v>#VALUE!</v>
      </c>
      <c r="B206" s="38" t="str">
        <f ca="true">+IF(ISTEXT('Data Summary'!B206),'Data Summary'!B206,"")</f>
        <v/>
      </c>
      <c r="C206" s="361" t="e">
        <f ca="true">+VALUE('Data Summary'!C206)</f>
        <v>#VALUE!</v>
      </c>
      <c r="D206" s="97" t="e">
        <f ca="true">+IF(AND(ISNUMBER(OFFSET('Water Data'!$D$4,0,10*ROW('Water Data'!D200))),'Data Summary'!BS206="Yes"),100-OFFSET('Water Data'!$D$4,0,10*ROW('Water Data'!D200)),NA())</f>
        <v>#N/A</v>
      </c>
      <c r="E206" s="97" t="e">
        <f ca="true">+IF(AND(ISNUMBER(OFFSET('Water Data'!$D$6,0,10*ROW('Water Data'!D200))),'Data Summary'!BT206="Yes"),OFFSET('Water Data'!$D$6,0,10*ROW('Water Data'!D200)),NA())</f>
        <v>#N/A</v>
      </c>
      <c r="F206" s="97" t="e">
        <f ca="true">+IF(AND(ISNUMBER(OFFSET('Water Data'!$D$9,0,10*ROW('Water Data'!D200))),'Data Summary'!BU206="Yes"),OFFSET('Water Data'!$D$9,0,10*ROW('Water Data'!D200)),NA())</f>
        <v>#N/A</v>
      </c>
      <c r="G206" s="97" t="e">
        <f ca="true">+IF(AND(ISNUMBER(OFFSET('Water Data'!$E$4,0,10*ROW('Water Data'!E200))),'Data Summary'!BV206="Yes"),100-OFFSET('Water Data'!$E$4,0,10*ROW('Water Data'!E200)),NA())</f>
        <v>#N/A</v>
      </c>
      <c r="H206" s="97" t="e">
        <f ca="true">+IF(AND(ISNUMBER(OFFSET('Water Data'!$E$6,0,10*ROW('Water Data'!E200))),'Data Summary'!BW206="Yes"),OFFSET('Water Data'!$E$6,0,10*ROW('Water Data'!E200)),NA())</f>
        <v>#N/A</v>
      </c>
      <c r="I206" s="97" t="e">
        <f ca="true">+IF(AND(ISNUMBER(OFFSET('Water Data'!$E$9,0,10*ROW('Water Data'!E200))),'Data Summary'!BX206="Yes"),OFFSET('Water Data'!$E$9,0,10*ROW('Water Data'!E200)),NA())</f>
        <v>#N/A</v>
      </c>
      <c r="J206" s="97" t="e">
        <f ca="true">+IF(AND(ISNUMBER(OFFSET('Water Data'!$F$4,0,10*ROW('Water Data'!F200))),'Data Summary'!BY206="Yes"),100-OFFSET('Water Data'!$F$4,0,10*ROW('Water Data'!F200)),NA())</f>
        <v>#N/A</v>
      </c>
      <c r="K206" s="97" t="e">
        <f ca="true">+IF(AND(ISNUMBER(OFFSET('Water Data'!$F$6,0,10*ROW('Water Data'!F200))),'Data Summary'!BZ206="Yes"),OFFSET('Water Data'!$F$6,0,10*ROW('Water Data'!F200)),NA())</f>
        <v>#N/A</v>
      </c>
      <c r="L206" s="97" t="e">
        <f ca="true">+IF(AND(ISNUMBER(OFFSET('Water Data'!$F$9,0,10*ROW('Water Data'!F200))),'Data Summary'!CA206="Yes"),OFFSET('Water Data'!$F$9,0,10*ROW('Water Data'!F200)),NA())</f>
        <v>#N/A</v>
      </c>
      <c r="M206" s="97" t="e">
        <f ca="true">+IF(AND(ISNUMBER(OFFSET('Water Data'!$G$4,0,10*ROW('Water Data'!G200))),'Data Summary'!CB206="Yes"),100-OFFSET('Water Data'!$G$4,0,10*ROW('Water Data'!G200)),NA())</f>
        <v>#N/A</v>
      </c>
      <c r="N206" s="97" t="e">
        <f ca="true">+IF(AND(ISNUMBER(OFFSET('Water Data'!$G$6,0,10*ROW('Water Data'!G200))),'Data Summary'!CC206="Yes"),OFFSET('Water Data'!$G$6,0,10*ROW('Water Data'!G200)),NA())</f>
        <v>#N/A</v>
      </c>
      <c r="O206" s="97" t="e">
        <f ca="true">+IF(AND(ISNUMBER(OFFSET('Water Data'!$G$9,0,10*ROW('Water Data'!G200))),'Data Summary'!CD206="Yes"),OFFSET('Water Data'!$G$9,0,10*ROW('Water Data'!G200)),NA())</f>
        <v>#N/A</v>
      </c>
      <c r="P206" s="97" t="e">
        <f ca="true">+IF(AND(ISNUMBER(OFFSET('Water Data'!$H$4,0,10*ROW('Water Data'!H200))),'Data Summary'!CE206="Yes"),100-OFFSET('Water Data'!$H$4,0,10*ROW('Water Data'!H200)),NA())</f>
        <v>#N/A</v>
      </c>
      <c r="Q206" s="97" t="e">
        <f ca="true">+IF(AND(ISNUMBER(OFFSET('Water Data'!$H$6,0,10*ROW('Water Data'!H200))),'Data Summary'!CF206="Yes"),OFFSET('Water Data'!$H$6,0,10*ROW('Water Data'!H200)),NA())</f>
        <v>#N/A</v>
      </c>
      <c r="R206" s="97" t="e">
        <f ca="true">+IF(AND(ISNUMBER(OFFSET('Water Data'!$H$9,0,10*ROW('Water Data'!H200))),'Data Summary'!CG206="Yes"),OFFSET('Water Data'!$H$9,0,10*ROW('Water Data'!H200)),NA())</f>
        <v>#N/A</v>
      </c>
      <c r="S206" s="97" t="e">
        <f ca="true">+IF(AND(ISNUMBER(OFFSET('Water Data'!$I$4,0,10*ROW('Water Data'!I200))),'Data Summary'!CH206="Yes"),100-OFFSET('Water Data'!$I$4,0,10*ROW('Water Data'!I200)),NA())</f>
        <v>#N/A</v>
      </c>
      <c r="T206" s="97" t="e">
        <f ca="true">+IF(AND(ISNUMBER(OFFSET('Water Data'!$I$6,0,10*ROW('Water Data'!I200))),'Data Summary'!CI206="Yes"),OFFSET('Water Data'!$I$6,0,10*ROW('Water Data'!I200)),NA())</f>
        <v>#N/A</v>
      </c>
      <c r="U206" s="97" t="e">
        <f ca="true">+IF(AND(ISNUMBER(OFFSET('Water Data'!$I$9,0,10*ROW('Water Data'!I200))),'Data Summary'!CJ206="Yes"),OFFSET('Water Data'!$I$9,0,10*ROW('Water Data'!I200)),NA())</f>
        <v>#N/A</v>
      </c>
      <c r="V206" s="98" t="e">
        <f ca="true">+IF(AND(ISNUMBER(OFFSET('Sanitation Data'!$D$4,0,10*ROW('Sanitation Data'!D200))),'Data Summary'!CK206="Yes"),100-OFFSET('Sanitation Data'!$D$4,0,10*ROW('Sanitation Data'!D200)),NA())</f>
        <v>#N/A</v>
      </c>
      <c r="W206" s="98" t="e">
        <f ca="true">+IF(AND(ISNUMBER(OFFSET('Sanitation Data'!$D$6,0,10*ROW('Sanitation Data'!D200))),'Data Summary'!CL206="Yes"),OFFSET('Sanitation Data'!$D$6,0,10*ROW('Sanitation Data'!D200)),NA())</f>
        <v>#N/A</v>
      </c>
      <c r="X206" s="98" t="e">
        <f ca="true">+IF(AND(ISNUMBER(OFFSET('Sanitation Data'!$D$10,0,10*ROW('Sanitation Data'!D200))),'Data Summary'!CM206="Yes"),OFFSET('Sanitation Data'!$D$10,0,10*ROW('Sanitation Data'!D200)),NA())</f>
        <v>#N/A</v>
      </c>
      <c r="Y206" s="98" t="e">
        <f ca="true">+IF(AND(ISNUMBER(OFFSET('Sanitation Data'!$D$11,0,10*ROW('Sanitation Data'!D200))),'Data Summary'!CN206="Yes"),OFFSET('Sanitation Data'!$D$11,0,10*ROW('Sanitation Data'!D200)),NA())</f>
        <v>#N/A</v>
      </c>
      <c r="Z206" s="98" t="e">
        <f ca="true">+IF(AND(ISNUMBER(OFFSET('Sanitation Data'!$D$12,0,10*ROW('Sanitation Data'!D200))),'Data Summary'!CO206="Yes"),OFFSET('Sanitation Data'!$D$12,0,10*ROW('Sanitation Data'!D200)),NA())</f>
        <v>#N/A</v>
      </c>
      <c r="AA206" s="98" t="e">
        <f ca="true">+IF(AND(ISNUMBER(OFFSET('Sanitation Data'!$E$4,0,10*ROW('Sanitation Data'!E200))),'Data Summary'!CP206="Yes"),100-OFFSET('Sanitation Data'!$E$4,0,10*ROW('Sanitation Data'!E200)),NA())</f>
        <v>#N/A</v>
      </c>
      <c r="AB206" s="98" t="e">
        <f ca="true">+IF(AND(ISNUMBER(OFFSET('Sanitation Data'!$E$6,0,10*ROW('Sanitation Data'!E200))),'Data Summary'!CQ206="Yes"),OFFSET('Sanitation Data'!$E$6,0,10*ROW('Sanitation Data'!E200)),NA())</f>
        <v>#N/A</v>
      </c>
      <c r="AC206" s="98" t="e">
        <f ca="true">+IF(AND(ISNUMBER(OFFSET('Sanitation Data'!$E$10,0,10*ROW('Sanitation Data'!E200))),'Data Summary'!CR206="Yes"),OFFSET('Sanitation Data'!$E$10,0,10*ROW('Sanitation Data'!E200)),NA())</f>
        <v>#N/A</v>
      </c>
      <c r="AD206" s="98" t="e">
        <f ca="true">+IF(AND(ISNUMBER(OFFSET('Sanitation Data'!$E$11,0,10*ROW('Sanitation Data'!E200))),'Data Summary'!CS206="Yes"),OFFSET('Sanitation Data'!$E$11,0,10*ROW('Sanitation Data'!E200)),NA())</f>
        <v>#N/A</v>
      </c>
      <c r="AE206" s="98" t="e">
        <f ca="true">+IF(AND(ISNUMBER(OFFSET('Sanitation Data'!$E$12,0,10*ROW('Sanitation Data'!E200))),'Data Summary'!CT206="Yes"),OFFSET('Sanitation Data'!$E$12,0,10*ROW('Sanitation Data'!E200)),NA())</f>
        <v>#N/A</v>
      </c>
      <c r="AF206" s="98" t="e">
        <f ca="true">+IF(AND(ISNUMBER(OFFSET('Sanitation Data'!$F$4,0,10*ROW('Sanitation Data'!F200))),'Data Summary'!CU206="Yes"),100-OFFSET('Sanitation Data'!$F$4,0,10*ROW('Sanitation Data'!F200)),NA())</f>
        <v>#N/A</v>
      </c>
      <c r="AG206" s="98" t="e">
        <f ca="true">+IF(AND(ISNUMBER(OFFSET('Sanitation Data'!$F$6,0,10*ROW('Sanitation Data'!F200))),'Data Summary'!CV206="Yes"),OFFSET('Sanitation Data'!$F$6,0,10*ROW('Sanitation Data'!F200)),NA())</f>
        <v>#N/A</v>
      </c>
      <c r="AH206" s="98" t="e">
        <f ca="true">+IF(AND(ISNUMBER(OFFSET('Sanitation Data'!$F$10,0,10*ROW('Sanitation Data'!F200))),'Data Summary'!CW206="Yes"),OFFSET('Sanitation Data'!$F$10,0,10*ROW('Sanitation Data'!F200)),NA())</f>
        <v>#N/A</v>
      </c>
      <c r="AI206" s="98" t="e">
        <f ca="true">+IF(AND(ISNUMBER(OFFSET('Sanitation Data'!$F$11,0,10*ROW('Sanitation Data'!F200))),'Data Summary'!CX206="Yes"),OFFSET('Sanitation Data'!$F$11,0,10*ROW('Sanitation Data'!F200)),NA())</f>
        <v>#N/A</v>
      </c>
      <c r="AJ206" s="98" t="e">
        <f ca="true">+IF(AND(ISNUMBER(OFFSET('Sanitation Data'!$F$12,0,10*ROW('Sanitation Data'!F200))),'Data Summary'!CY206="Yes"),OFFSET('Sanitation Data'!$F$12,0,10*ROW('Sanitation Data'!F200)),NA())</f>
        <v>#N/A</v>
      </c>
      <c r="AK206" s="98" t="e">
        <f ca="true">+IF(AND(ISNUMBER(OFFSET('Sanitation Data'!$G$4,0,10*ROW('Sanitation Data'!G200))),'Data Summary'!CZ206="Yes"),100-OFFSET('Sanitation Data'!$G$4,0,10*ROW('Sanitation Data'!G200)),NA())</f>
        <v>#N/A</v>
      </c>
      <c r="AL206" s="98" t="e">
        <f ca="true">+IF(AND(ISNUMBER(OFFSET('Sanitation Data'!$G$6,0,10*ROW('Sanitation Data'!G200))),'Data Summary'!DA206="Yes"),OFFSET('Sanitation Data'!$G$6,0,10*ROW('Sanitation Data'!G200)),NA())</f>
        <v>#N/A</v>
      </c>
      <c r="AM206" s="98" t="e">
        <f ca="true">+IF(AND(ISNUMBER(OFFSET('Sanitation Data'!$G$10,0,10*ROW('Sanitation Data'!G200))),'Data Summary'!DB206="Yes"),OFFSET('Sanitation Data'!$G$10,0,10*ROW('Sanitation Data'!G200)),NA())</f>
        <v>#N/A</v>
      </c>
      <c r="AN206" s="98" t="e">
        <f ca="true">+IF(AND(ISNUMBER(OFFSET('Sanitation Data'!$G$11,0,10*ROW('Sanitation Data'!G200))),'Data Summary'!DC206="Yes"),OFFSET('Sanitation Data'!$G$11,0,10*ROW('Sanitation Data'!G200)),NA())</f>
        <v>#N/A</v>
      </c>
      <c r="AO206" s="98" t="e">
        <f ca="true">+IF(AND(ISNUMBER(OFFSET('Sanitation Data'!$G$12,0,10*ROW('Sanitation Data'!G200))),'Data Summary'!DD206="Yes"),OFFSET('Sanitation Data'!$G$12,0,10*ROW('Sanitation Data'!G200)),NA())</f>
        <v>#N/A</v>
      </c>
      <c r="AP206" s="98" t="e">
        <f ca="true">+IF(AND(ISNUMBER(OFFSET('Sanitation Data'!$H$4,0,10*ROW('Sanitation Data'!H200))),'Data Summary'!DE206="Yes"),100-OFFSET('Sanitation Data'!$H$4,0,10*ROW('Sanitation Data'!H200)),NA())</f>
        <v>#N/A</v>
      </c>
      <c r="AQ206" s="98" t="e">
        <f ca="true">+IF(AND(ISNUMBER(OFFSET('Sanitation Data'!$H$6,0,10*ROW('Sanitation Data'!H200))),'Data Summary'!DF206="Yes"),OFFSET('Sanitation Data'!$H$6,0,10*ROW('Sanitation Data'!H200)),NA())</f>
        <v>#N/A</v>
      </c>
      <c r="AR206" s="98" t="e">
        <f ca="true">+IF(AND(ISNUMBER(OFFSET('Sanitation Data'!$H$10,0,10*ROW('Sanitation Data'!H200))),'Data Summary'!DG206="Yes"),OFFSET('Sanitation Data'!$H$10,0,10*ROW('Sanitation Data'!H200)),NA())</f>
        <v>#N/A</v>
      </c>
      <c r="AS206" s="98" t="e">
        <f ca="true">+IF(AND(ISNUMBER(OFFSET('Sanitation Data'!$H$11,0,10*ROW('Sanitation Data'!H200))),'Data Summary'!DH206="Yes"),OFFSET('Sanitation Data'!$H$11,0,10*ROW('Sanitation Data'!H200)),NA())</f>
        <v>#N/A</v>
      </c>
      <c r="AT206" s="98" t="e">
        <f ca="true">+IF(AND(ISNUMBER(OFFSET('Sanitation Data'!$H$12,0,10*ROW('Sanitation Data'!H200))),'Data Summary'!DI206="Yes"),OFFSET('Sanitation Data'!$H$12,0,10*ROW('Sanitation Data'!H200)),NA())</f>
        <v>#N/A</v>
      </c>
      <c r="AU206" s="98" t="e">
        <f ca="true">+IF(AND(ISNUMBER(OFFSET('Sanitation Data'!$I$4,0,10*ROW('Sanitation Data'!I200))),'Data Summary'!DJ206="Yes"),100-OFFSET('Sanitation Data'!$I$4,0,10*ROW('Sanitation Data'!I200)),NA())</f>
        <v>#N/A</v>
      </c>
      <c r="AV206" s="98" t="e">
        <f ca="true">+IF(AND(ISNUMBER(OFFSET('Sanitation Data'!$I$6,0,10*ROW('Sanitation Data'!I200))),'Data Summary'!DK206="Yes"),OFFSET('Sanitation Data'!$I$6,0,10*ROW('Sanitation Data'!I200)),NA())</f>
        <v>#N/A</v>
      </c>
      <c r="AW206" s="98" t="e">
        <f ca="true">+IF(AND(ISNUMBER(OFFSET('Sanitation Data'!$I$10,0,10*ROW('Sanitation Data'!I200))),'Data Summary'!DL206="Yes"),OFFSET('Sanitation Data'!$I$10,0,10*ROW('Sanitation Data'!I200)),NA())</f>
        <v>#N/A</v>
      </c>
      <c r="AX206" s="98" t="e">
        <f ca="true">+IF(AND(ISNUMBER(OFFSET('Sanitation Data'!$I$11,0,10*ROW('Sanitation Data'!I200))),'Data Summary'!DM206="Yes"),OFFSET('Sanitation Data'!$I$11,0,10*ROW('Sanitation Data'!I200)),NA())</f>
        <v>#N/A</v>
      </c>
      <c r="AY206" s="98" t="e">
        <f ca="true">+IF(AND(ISNUMBER(OFFSET('Sanitation Data'!$I$12,0,10*ROW('Sanitation Data'!I200))),'Data Summary'!DN206="Yes"),OFFSET('Sanitation Data'!$I$12,0,10*ROW('Sanitation Data'!I200)),NA())</f>
        <v>#N/A</v>
      </c>
      <c r="AZ206" s="99" t="e">
        <f ca="true">+IF(AND(ISNUMBER(OFFSET('Hygiene Data'!$D$5,0,10*ROW('Hygiene Data'!D200))),'Data Summary'!DO206="Yes"),OFFSET('Hygiene Data'!$D$5,0,10*ROW('Hygiene Data'!D200)),NA())</f>
        <v>#N/A</v>
      </c>
      <c r="BA206" s="99" t="e">
        <f ca="true">+IF(AND(ISNUMBER(OFFSET('Hygiene Data'!$D$7,0,10*ROW('Hygiene Data'!D200))),'Data Summary'!DP206="Yes"),OFFSET('Hygiene Data'!$D$7,0,10*ROW('Hygiene Data'!D200)),NA())</f>
        <v>#N/A</v>
      </c>
      <c r="BB206" s="99" t="e">
        <f ca="true">+IF(AND(ISNUMBER(OFFSET('Hygiene Data'!$D$9,0,10*ROW('Hygiene Data'!D200))),'Data Summary'!DQ206="Yes"),OFFSET('Hygiene Data'!$D$9,0,10*ROW('Hygiene Data'!D200)),NA())</f>
        <v>#N/A</v>
      </c>
      <c r="BC206" s="99" t="e">
        <f ca="true">+IF(AND(ISNUMBER(OFFSET('Hygiene Data'!$E$5,0,10*ROW('Hygiene Data'!E200))),'Data Summary'!DR206="Yes"),OFFSET('Hygiene Data'!$E$5,0,10*ROW('Hygiene Data'!E200)),NA())</f>
        <v>#N/A</v>
      </c>
      <c r="BD206" s="99" t="e">
        <f ca="true">+IF(AND(ISNUMBER(OFFSET('Hygiene Data'!$E$7,0,10*ROW('Hygiene Data'!E200))),'Data Summary'!DS206="Yes"),OFFSET('Hygiene Data'!$E$7,0,10*ROW('Hygiene Data'!E200)),NA())</f>
        <v>#N/A</v>
      </c>
      <c r="BE206" s="99" t="e">
        <f ca="true">+IF(AND(ISNUMBER(OFFSET('Hygiene Data'!$E$9,0,10*ROW('Hygiene Data'!E200))),'Data Summary'!DT206="Yes"),OFFSET('Hygiene Data'!$E$9,0,10*ROW('Hygiene Data'!E200)),NA())</f>
        <v>#N/A</v>
      </c>
      <c r="BF206" s="99" t="e">
        <f ca="true">+IF(AND(ISNUMBER(OFFSET('Hygiene Data'!$F$5,0,10*ROW('Hygiene Data'!F200))),'Data Summary'!DU206="Yes"),OFFSET('Hygiene Data'!$F$5,0,10*ROW('Hygiene Data'!F200)),NA())</f>
        <v>#N/A</v>
      </c>
      <c r="BG206" s="99" t="e">
        <f ca="true">+IF(AND(ISNUMBER(OFFSET('Hygiene Data'!$F$7,0,10*ROW('Hygiene Data'!F200))),'Data Summary'!DV206="Yes"),OFFSET('Hygiene Data'!$F$7,0,10*ROW('Hygiene Data'!F200)),NA())</f>
        <v>#N/A</v>
      </c>
      <c r="BH206" s="99" t="e">
        <f ca="true">+IF(AND(ISNUMBER(OFFSET('Hygiene Data'!$F$9,0,10*ROW('Hygiene Data'!F200))),'Data Summary'!DW206="Yes"),OFFSET('Hygiene Data'!$F$9,0,10*ROW('Hygiene Data'!F200)),NA())</f>
        <v>#N/A</v>
      </c>
      <c r="BI206" s="99" t="e">
        <f ca="true">+IF(AND(ISNUMBER(OFFSET('Hygiene Data'!$G$5,0,10*ROW('Hygiene Data'!G200))),'Data Summary'!DX206="Yes"),OFFSET('Hygiene Data'!$G$5,0,10*ROW('Hygiene Data'!G200)),NA())</f>
        <v>#N/A</v>
      </c>
      <c r="BJ206" s="99" t="e">
        <f ca="true">+IF(AND(ISNUMBER(OFFSET('Hygiene Data'!$G$7,0,10*ROW('Hygiene Data'!G200))),'Data Summary'!DY206="Yes"),OFFSET('Hygiene Data'!$G$7,0,10*ROW('Hygiene Data'!G200)),NA())</f>
        <v>#N/A</v>
      </c>
      <c r="BK206" s="99" t="e">
        <f ca="true">+IF(AND(ISNUMBER(OFFSET('Hygiene Data'!$G$9,0,10*ROW('Hygiene Data'!G200))),'Data Summary'!DZ206="Yes"),OFFSET('Hygiene Data'!$G$9,0,10*ROW('Hygiene Data'!G200)),NA())</f>
        <v>#N/A</v>
      </c>
      <c r="BL206" s="99" t="e">
        <f ca="true">+IF(AND(ISNUMBER(OFFSET('Hygiene Data'!$H$5,0,10*ROW('Hygiene Data'!H200))),'Data Summary'!EA206="Yes"),OFFSET('Hygiene Data'!$H$5,0,10*ROW('Hygiene Data'!H200)),NA())</f>
        <v>#N/A</v>
      </c>
      <c r="BM206" s="99" t="e">
        <f ca="true">+IF(AND(ISNUMBER(OFFSET('Hygiene Data'!$H$7,0,10*ROW('Hygiene Data'!H200))),'Data Summary'!EB206="Yes"),OFFSET('Hygiene Data'!$H$7,0,10*ROW('Hygiene Data'!H200)),NA())</f>
        <v>#N/A</v>
      </c>
      <c r="BN206" s="99" t="e">
        <f ca="true">+IF(AND(ISNUMBER(OFFSET('Hygiene Data'!$H$9,0,10*ROW('Hygiene Data'!H200))),'Data Summary'!EC206="Yes"),OFFSET('Hygiene Data'!$H$9,0,10*ROW('Hygiene Data'!H200)),NA())</f>
        <v>#N/A</v>
      </c>
      <c r="BO206" s="99" t="e">
        <f ca="true">+IF(AND(ISNUMBER(OFFSET('Hygiene Data'!$I$5,0,10*ROW('Hygiene Data'!I200))),'Data Summary'!ED206="Yes"),OFFSET('Hygiene Data'!$I$5,0,10*ROW('Hygiene Data'!I200)),NA())</f>
        <v>#N/A</v>
      </c>
      <c r="BP206" s="99" t="e">
        <f ca="true">+IF(AND(ISNUMBER(OFFSET('Hygiene Data'!$I$7,0,10*ROW('Hygiene Data'!I200))),'Data Summary'!EE206="Yes"),OFFSET('Hygiene Data'!$I$7,0,10*ROW('Hygiene Data'!I200)),NA())</f>
        <v>#N/A</v>
      </c>
      <c r="BQ206" s="99" t="e">
        <f ca="true">+IF(AND(ISNUMBER(OFFSET('Hygiene Data'!$I$9,0,10*ROW('Hygiene Data'!I200))),'Data Summary'!EF206="Yes"),OFFSET('Hygiene Data'!$I$9,0,10*ROW('Hygiene Data'!I200)),NA())</f>
        <v>#N/A</v>
      </c>
    </row>
    <row xmlns:x14ac="http://schemas.microsoft.com/office/spreadsheetml/2009/9/ac" r="207" x14ac:dyDescent="0.2">
      <c r="A207" s="363" t="e">
        <f ca="true">+RIGHT('Data Summary'!A207,LEN('Data Summary'!A207)-9)</f>
        <v>#VALUE!</v>
      </c>
      <c r="B207" s="38" t="str">
        <f ca="true">+IF(ISTEXT('Data Summary'!B207),'Data Summary'!B207,"")</f>
        <v/>
      </c>
      <c r="C207" s="361" t="e">
        <f ca="true">+VALUE('Data Summary'!C207)</f>
        <v>#VALUE!</v>
      </c>
      <c r="D207" s="97" t="e">
        <f ca="true">+IF(AND(ISNUMBER(OFFSET('Water Data'!$D$4,0,10*ROW('Water Data'!D201))),'Data Summary'!BS207="Yes"),100-OFFSET('Water Data'!$D$4,0,10*ROW('Water Data'!D201)),NA())</f>
        <v>#N/A</v>
      </c>
      <c r="E207" s="97" t="e">
        <f ca="true">+IF(AND(ISNUMBER(OFFSET('Water Data'!$D$6,0,10*ROW('Water Data'!D201))),'Data Summary'!BT207="Yes"),OFFSET('Water Data'!$D$6,0,10*ROW('Water Data'!D201)),NA())</f>
        <v>#N/A</v>
      </c>
      <c r="F207" s="97" t="e">
        <f ca="true">+IF(AND(ISNUMBER(OFFSET('Water Data'!$D$9,0,10*ROW('Water Data'!D201))),'Data Summary'!BU207="Yes"),OFFSET('Water Data'!$D$9,0,10*ROW('Water Data'!D201)),NA())</f>
        <v>#N/A</v>
      </c>
      <c r="G207" s="97" t="e">
        <f ca="true">+IF(AND(ISNUMBER(OFFSET('Water Data'!$E$4,0,10*ROW('Water Data'!E201))),'Data Summary'!BV207="Yes"),100-OFFSET('Water Data'!$E$4,0,10*ROW('Water Data'!E201)),NA())</f>
        <v>#N/A</v>
      </c>
      <c r="H207" s="97" t="e">
        <f ca="true">+IF(AND(ISNUMBER(OFFSET('Water Data'!$E$6,0,10*ROW('Water Data'!E201))),'Data Summary'!BW207="Yes"),OFFSET('Water Data'!$E$6,0,10*ROW('Water Data'!E201)),NA())</f>
        <v>#N/A</v>
      </c>
      <c r="I207" s="97" t="e">
        <f ca="true">+IF(AND(ISNUMBER(OFFSET('Water Data'!$E$9,0,10*ROW('Water Data'!E201))),'Data Summary'!BX207="Yes"),OFFSET('Water Data'!$E$9,0,10*ROW('Water Data'!E201)),NA())</f>
        <v>#N/A</v>
      </c>
      <c r="J207" s="97" t="e">
        <f ca="true">+IF(AND(ISNUMBER(OFFSET('Water Data'!$F$4,0,10*ROW('Water Data'!F201))),'Data Summary'!BY207="Yes"),100-OFFSET('Water Data'!$F$4,0,10*ROW('Water Data'!F201)),NA())</f>
        <v>#N/A</v>
      </c>
      <c r="K207" s="97" t="e">
        <f ca="true">+IF(AND(ISNUMBER(OFFSET('Water Data'!$F$6,0,10*ROW('Water Data'!F201))),'Data Summary'!BZ207="Yes"),OFFSET('Water Data'!$F$6,0,10*ROW('Water Data'!F201)),NA())</f>
        <v>#N/A</v>
      </c>
      <c r="L207" s="97" t="e">
        <f ca="true">+IF(AND(ISNUMBER(OFFSET('Water Data'!$F$9,0,10*ROW('Water Data'!F201))),'Data Summary'!CA207="Yes"),OFFSET('Water Data'!$F$9,0,10*ROW('Water Data'!F201)),NA())</f>
        <v>#N/A</v>
      </c>
      <c r="M207" s="97" t="e">
        <f ca="true">+IF(AND(ISNUMBER(OFFSET('Water Data'!$G$4,0,10*ROW('Water Data'!G201))),'Data Summary'!CB207="Yes"),100-OFFSET('Water Data'!$G$4,0,10*ROW('Water Data'!G201)),NA())</f>
        <v>#N/A</v>
      </c>
      <c r="N207" s="97" t="e">
        <f ca="true">+IF(AND(ISNUMBER(OFFSET('Water Data'!$G$6,0,10*ROW('Water Data'!G201))),'Data Summary'!CC207="Yes"),OFFSET('Water Data'!$G$6,0,10*ROW('Water Data'!G201)),NA())</f>
        <v>#N/A</v>
      </c>
      <c r="O207" s="97" t="e">
        <f ca="true">+IF(AND(ISNUMBER(OFFSET('Water Data'!$G$9,0,10*ROW('Water Data'!G201))),'Data Summary'!CD207="Yes"),OFFSET('Water Data'!$G$9,0,10*ROW('Water Data'!G201)),NA())</f>
        <v>#N/A</v>
      </c>
      <c r="P207" s="97" t="e">
        <f ca="true">+IF(AND(ISNUMBER(OFFSET('Water Data'!$H$4,0,10*ROW('Water Data'!H201))),'Data Summary'!CE207="Yes"),100-OFFSET('Water Data'!$H$4,0,10*ROW('Water Data'!H201)),NA())</f>
        <v>#N/A</v>
      </c>
      <c r="Q207" s="97" t="e">
        <f ca="true">+IF(AND(ISNUMBER(OFFSET('Water Data'!$H$6,0,10*ROW('Water Data'!H201))),'Data Summary'!CF207="Yes"),OFFSET('Water Data'!$H$6,0,10*ROW('Water Data'!H201)),NA())</f>
        <v>#N/A</v>
      </c>
      <c r="R207" s="97" t="e">
        <f ca="true">+IF(AND(ISNUMBER(OFFSET('Water Data'!$H$9,0,10*ROW('Water Data'!H201))),'Data Summary'!CG207="Yes"),OFFSET('Water Data'!$H$9,0,10*ROW('Water Data'!H201)),NA())</f>
        <v>#N/A</v>
      </c>
      <c r="S207" s="97" t="e">
        <f ca="true">+IF(AND(ISNUMBER(OFFSET('Water Data'!$I$4,0,10*ROW('Water Data'!I201))),'Data Summary'!CH207="Yes"),100-OFFSET('Water Data'!$I$4,0,10*ROW('Water Data'!I201)),NA())</f>
        <v>#N/A</v>
      </c>
      <c r="T207" s="97" t="e">
        <f ca="true">+IF(AND(ISNUMBER(OFFSET('Water Data'!$I$6,0,10*ROW('Water Data'!I201))),'Data Summary'!CI207="Yes"),OFFSET('Water Data'!$I$6,0,10*ROW('Water Data'!I201)),NA())</f>
        <v>#N/A</v>
      </c>
      <c r="U207" s="97" t="e">
        <f ca="true">+IF(AND(ISNUMBER(OFFSET('Water Data'!$I$9,0,10*ROW('Water Data'!I201))),'Data Summary'!CJ207="Yes"),OFFSET('Water Data'!$I$9,0,10*ROW('Water Data'!I201)),NA())</f>
        <v>#N/A</v>
      </c>
      <c r="V207" s="98" t="e">
        <f ca="true">+IF(AND(ISNUMBER(OFFSET('Sanitation Data'!$D$4,0,10*ROW('Sanitation Data'!D201))),'Data Summary'!CK207="Yes"),100-OFFSET('Sanitation Data'!$D$4,0,10*ROW('Sanitation Data'!D201)),NA())</f>
        <v>#N/A</v>
      </c>
      <c r="W207" s="98" t="e">
        <f ca="true">+IF(AND(ISNUMBER(OFFSET('Sanitation Data'!$D$6,0,10*ROW('Sanitation Data'!D201))),'Data Summary'!CL207="Yes"),OFFSET('Sanitation Data'!$D$6,0,10*ROW('Sanitation Data'!D201)),NA())</f>
        <v>#N/A</v>
      </c>
      <c r="X207" s="98" t="e">
        <f ca="true">+IF(AND(ISNUMBER(OFFSET('Sanitation Data'!$D$10,0,10*ROW('Sanitation Data'!D201))),'Data Summary'!CM207="Yes"),OFFSET('Sanitation Data'!$D$10,0,10*ROW('Sanitation Data'!D201)),NA())</f>
        <v>#N/A</v>
      </c>
      <c r="Y207" s="98" t="e">
        <f ca="true">+IF(AND(ISNUMBER(OFFSET('Sanitation Data'!$D$11,0,10*ROW('Sanitation Data'!D201))),'Data Summary'!CN207="Yes"),OFFSET('Sanitation Data'!$D$11,0,10*ROW('Sanitation Data'!D201)),NA())</f>
        <v>#N/A</v>
      </c>
      <c r="Z207" s="98" t="e">
        <f ca="true">+IF(AND(ISNUMBER(OFFSET('Sanitation Data'!$D$12,0,10*ROW('Sanitation Data'!D201))),'Data Summary'!CO207="Yes"),OFFSET('Sanitation Data'!$D$12,0,10*ROW('Sanitation Data'!D201)),NA())</f>
        <v>#N/A</v>
      </c>
      <c r="AA207" s="98" t="e">
        <f ca="true">+IF(AND(ISNUMBER(OFFSET('Sanitation Data'!$E$4,0,10*ROW('Sanitation Data'!E201))),'Data Summary'!CP207="Yes"),100-OFFSET('Sanitation Data'!$E$4,0,10*ROW('Sanitation Data'!E201)),NA())</f>
        <v>#N/A</v>
      </c>
      <c r="AB207" s="98" t="e">
        <f ca="true">+IF(AND(ISNUMBER(OFFSET('Sanitation Data'!$E$6,0,10*ROW('Sanitation Data'!E201))),'Data Summary'!CQ207="Yes"),OFFSET('Sanitation Data'!$E$6,0,10*ROW('Sanitation Data'!E201)),NA())</f>
        <v>#N/A</v>
      </c>
      <c r="AC207" s="98" t="e">
        <f ca="true">+IF(AND(ISNUMBER(OFFSET('Sanitation Data'!$E$10,0,10*ROW('Sanitation Data'!E201))),'Data Summary'!CR207="Yes"),OFFSET('Sanitation Data'!$E$10,0,10*ROW('Sanitation Data'!E201)),NA())</f>
        <v>#N/A</v>
      </c>
      <c r="AD207" s="98" t="e">
        <f ca="true">+IF(AND(ISNUMBER(OFFSET('Sanitation Data'!$E$11,0,10*ROW('Sanitation Data'!E201))),'Data Summary'!CS207="Yes"),OFFSET('Sanitation Data'!$E$11,0,10*ROW('Sanitation Data'!E201)),NA())</f>
        <v>#N/A</v>
      </c>
      <c r="AE207" s="98" t="e">
        <f ca="true">+IF(AND(ISNUMBER(OFFSET('Sanitation Data'!$E$12,0,10*ROW('Sanitation Data'!E201))),'Data Summary'!CT207="Yes"),OFFSET('Sanitation Data'!$E$12,0,10*ROW('Sanitation Data'!E201)),NA())</f>
        <v>#N/A</v>
      </c>
      <c r="AF207" s="98" t="e">
        <f ca="true">+IF(AND(ISNUMBER(OFFSET('Sanitation Data'!$F$4,0,10*ROW('Sanitation Data'!F201))),'Data Summary'!CU207="Yes"),100-OFFSET('Sanitation Data'!$F$4,0,10*ROW('Sanitation Data'!F201)),NA())</f>
        <v>#N/A</v>
      </c>
      <c r="AG207" s="98" t="e">
        <f ca="true">+IF(AND(ISNUMBER(OFFSET('Sanitation Data'!$F$6,0,10*ROW('Sanitation Data'!F201))),'Data Summary'!CV207="Yes"),OFFSET('Sanitation Data'!$F$6,0,10*ROW('Sanitation Data'!F201)),NA())</f>
        <v>#N/A</v>
      </c>
      <c r="AH207" s="98" t="e">
        <f ca="true">+IF(AND(ISNUMBER(OFFSET('Sanitation Data'!$F$10,0,10*ROW('Sanitation Data'!F201))),'Data Summary'!CW207="Yes"),OFFSET('Sanitation Data'!$F$10,0,10*ROW('Sanitation Data'!F201)),NA())</f>
        <v>#N/A</v>
      </c>
      <c r="AI207" s="98" t="e">
        <f ca="true">+IF(AND(ISNUMBER(OFFSET('Sanitation Data'!$F$11,0,10*ROW('Sanitation Data'!F201))),'Data Summary'!CX207="Yes"),OFFSET('Sanitation Data'!$F$11,0,10*ROW('Sanitation Data'!F201)),NA())</f>
        <v>#N/A</v>
      </c>
      <c r="AJ207" s="98" t="e">
        <f ca="true">+IF(AND(ISNUMBER(OFFSET('Sanitation Data'!$F$12,0,10*ROW('Sanitation Data'!F201))),'Data Summary'!CY207="Yes"),OFFSET('Sanitation Data'!$F$12,0,10*ROW('Sanitation Data'!F201)),NA())</f>
        <v>#N/A</v>
      </c>
      <c r="AK207" s="98" t="e">
        <f ca="true">+IF(AND(ISNUMBER(OFFSET('Sanitation Data'!$G$4,0,10*ROW('Sanitation Data'!G201))),'Data Summary'!CZ207="Yes"),100-OFFSET('Sanitation Data'!$G$4,0,10*ROW('Sanitation Data'!G201)),NA())</f>
        <v>#N/A</v>
      </c>
      <c r="AL207" s="98" t="e">
        <f ca="true">+IF(AND(ISNUMBER(OFFSET('Sanitation Data'!$G$6,0,10*ROW('Sanitation Data'!G201))),'Data Summary'!DA207="Yes"),OFFSET('Sanitation Data'!$G$6,0,10*ROW('Sanitation Data'!G201)),NA())</f>
        <v>#N/A</v>
      </c>
      <c r="AM207" s="98" t="e">
        <f ca="true">+IF(AND(ISNUMBER(OFFSET('Sanitation Data'!$G$10,0,10*ROW('Sanitation Data'!G201))),'Data Summary'!DB207="Yes"),OFFSET('Sanitation Data'!$G$10,0,10*ROW('Sanitation Data'!G201)),NA())</f>
        <v>#N/A</v>
      </c>
      <c r="AN207" s="98" t="e">
        <f ca="true">+IF(AND(ISNUMBER(OFFSET('Sanitation Data'!$G$11,0,10*ROW('Sanitation Data'!G201))),'Data Summary'!DC207="Yes"),OFFSET('Sanitation Data'!$G$11,0,10*ROW('Sanitation Data'!G201)),NA())</f>
        <v>#N/A</v>
      </c>
      <c r="AO207" s="98" t="e">
        <f ca="true">+IF(AND(ISNUMBER(OFFSET('Sanitation Data'!$G$12,0,10*ROW('Sanitation Data'!G201))),'Data Summary'!DD207="Yes"),OFFSET('Sanitation Data'!$G$12,0,10*ROW('Sanitation Data'!G201)),NA())</f>
        <v>#N/A</v>
      </c>
      <c r="AP207" s="98" t="e">
        <f ca="true">+IF(AND(ISNUMBER(OFFSET('Sanitation Data'!$H$4,0,10*ROW('Sanitation Data'!H201))),'Data Summary'!DE207="Yes"),100-OFFSET('Sanitation Data'!$H$4,0,10*ROW('Sanitation Data'!H201)),NA())</f>
        <v>#N/A</v>
      </c>
      <c r="AQ207" s="98" t="e">
        <f ca="true">+IF(AND(ISNUMBER(OFFSET('Sanitation Data'!$H$6,0,10*ROW('Sanitation Data'!H201))),'Data Summary'!DF207="Yes"),OFFSET('Sanitation Data'!$H$6,0,10*ROW('Sanitation Data'!H201)),NA())</f>
        <v>#N/A</v>
      </c>
      <c r="AR207" s="98" t="e">
        <f ca="true">+IF(AND(ISNUMBER(OFFSET('Sanitation Data'!$H$10,0,10*ROW('Sanitation Data'!H201))),'Data Summary'!DG207="Yes"),OFFSET('Sanitation Data'!$H$10,0,10*ROW('Sanitation Data'!H201)),NA())</f>
        <v>#N/A</v>
      </c>
      <c r="AS207" s="98" t="e">
        <f ca="true">+IF(AND(ISNUMBER(OFFSET('Sanitation Data'!$H$11,0,10*ROW('Sanitation Data'!H201))),'Data Summary'!DH207="Yes"),OFFSET('Sanitation Data'!$H$11,0,10*ROW('Sanitation Data'!H201)),NA())</f>
        <v>#N/A</v>
      </c>
      <c r="AT207" s="98" t="e">
        <f ca="true">+IF(AND(ISNUMBER(OFFSET('Sanitation Data'!$H$12,0,10*ROW('Sanitation Data'!H201))),'Data Summary'!DI207="Yes"),OFFSET('Sanitation Data'!$H$12,0,10*ROW('Sanitation Data'!H201)),NA())</f>
        <v>#N/A</v>
      </c>
      <c r="AU207" s="98" t="e">
        <f ca="true">+IF(AND(ISNUMBER(OFFSET('Sanitation Data'!$I$4,0,10*ROW('Sanitation Data'!I201))),'Data Summary'!DJ207="Yes"),100-OFFSET('Sanitation Data'!$I$4,0,10*ROW('Sanitation Data'!I201)),NA())</f>
        <v>#N/A</v>
      </c>
      <c r="AV207" s="98" t="e">
        <f ca="true">+IF(AND(ISNUMBER(OFFSET('Sanitation Data'!$I$6,0,10*ROW('Sanitation Data'!I201))),'Data Summary'!DK207="Yes"),OFFSET('Sanitation Data'!$I$6,0,10*ROW('Sanitation Data'!I201)),NA())</f>
        <v>#N/A</v>
      </c>
      <c r="AW207" s="98" t="e">
        <f ca="true">+IF(AND(ISNUMBER(OFFSET('Sanitation Data'!$I$10,0,10*ROW('Sanitation Data'!I201))),'Data Summary'!DL207="Yes"),OFFSET('Sanitation Data'!$I$10,0,10*ROW('Sanitation Data'!I201)),NA())</f>
        <v>#N/A</v>
      </c>
      <c r="AX207" s="98" t="e">
        <f ca="true">+IF(AND(ISNUMBER(OFFSET('Sanitation Data'!$I$11,0,10*ROW('Sanitation Data'!I201))),'Data Summary'!DM207="Yes"),OFFSET('Sanitation Data'!$I$11,0,10*ROW('Sanitation Data'!I201)),NA())</f>
        <v>#N/A</v>
      </c>
      <c r="AY207" s="98" t="e">
        <f ca="true">+IF(AND(ISNUMBER(OFFSET('Sanitation Data'!$I$12,0,10*ROW('Sanitation Data'!I201))),'Data Summary'!DN207="Yes"),OFFSET('Sanitation Data'!$I$12,0,10*ROW('Sanitation Data'!I201)),NA())</f>
        <v>#N/A</v>
      </c>
      <c r="AZ207" s="99" t="e">
        <f ca="true">+IF(AND(ISNUMBER(OFFSET('Hygiene Data'!$D$5,0,10*ROW('Hygiene Data'!D201))),'Data Summary'!DO207="Yes"),OFFSET('Hygiene Data'!$D$5,0,10*ROW('Hygiene Data'!D201)),NA())</f>
        <v>#N/A</v>
      </c>
      <c r="BA207" s="99" t="e">
        <f ca="true">+IF(AND(ISNUMBER(OFFSET('Hygiene Data'!$D$7,0,10*ROW('Hygiene Data'!D201))),'Data Summary'!DP207="Yes"),OFFSET('Hygiene Data'!$D$7,0,10*ROW('Hygiene Data'!D201)),NA())</f>
        <v>#N/A</v>
      </c>
      <c r="BB207" s="99" t="e">
        <f ca="true">+IF(AND(ISNUMBER(OFFSET('Hygiene Data'!$D$9,0,10*ROW('Hygiene Data'!D201))),'Data Summary'!DQ207="Yes"),OFFSET('Hygiene Data'!$D$9,0,10*ROW('Hygiene Data'!D201)),NA())</f>
        <v>#N/A</v>
      </c>
      <c r="BC207" s="99" t="e">
        <f ca="true">+IF(AND(ISNUMBER(OFFSET('Hygiene Data'!$E$5,0,10*ROW('Hygiene Data'!E201))),'Data Summary'!DR207="Yes"),OFFSET('Hygiene Data'!$E$5,0,10*ROW('Hygiene Data'!E201)),NA())</f>
        <v>#N/A</v>
      </c>
      <c r="BD207" s="99" t="e">
        <f ca="true">+IF(AND(ISNUMBER(OFFSET('Hygiene Data'!$E$7,0,10*ROW('Hygiene Data'!E201))),'Data Summary'!DS207="Yes"),OFFSET('Hygiene Data'!$E$7,0,10*ROW('Hygiene Data'!E201)),NA())</f>
        <v>#N/A</v>
      </c>
      <c r="BE207" s="99" t="e">
        <f ca="true">+IF(AND(ISNUMBER(OFFSET('Hygiene Data'!$E$9,0,10*ROW('Hygiene Data'!E201))),'Data Summary'!DT207="Yes"),OFFSET('Hygiene Data'!$E$9,0,10*ROW('Hygiene Data'!E201)),NA())</f>
        <v>#N/A</v>
      </c>
      <c r="BF207" s="99" t="e">
        <f ca="true">+IF(AND(ISNUMBER(OFFSET('Hygiene Data'!$F$5,0,10*ROW('Hygiene Data'!F201))),'Data Summary'!DU207="Yes"),OFFSET('Hygiene Data'!$F$5,0,10*ROW('Hygiene Data'!F201)),NA())</f>
        <v>#N/A</v>
      </c>
      <c r="BG207" s="99" t="e">
        <f ca="true">+IF(AND(ISNUMBER(OFFSET('Hygiene Data'!$F$7,0,10*ROW('Hygiene Data'!F201))),'Data Summary'!DV207="Yes"),OFFSET('Hygiene Data'!$F$7,0,10*ROW('Hygiene Data'!F201)),NA())</f>
        <v>#N/A</v>
      </c>
      <c r="BH207" s="99" t="e">
        <f ca="true">+IF(AND(ISNUMBER(OFFSET('Hygiene Data'!$F$9,0,10*ROW('Hygiene Data'!F201))),'Data Summary'!DW207="Yes"),OFFSET('Hygiene Data'!$F$9,0,10*ROW('Hygiene Data'!F201)),NA())</f>
        <v>#N/A</v>
      </c>
      <c r="BI207" s="99" t="e">
        <f ca="true">+IF(AND(ISNUMBER(OFFSET('Hygiene Data'!$G$5,0,10*ROW('Hygiene Data'!G201))),'Data Summary'!DX207="Yes"),OFFSET('Hygiene Data'!$G$5,0,10*ROW('Hygiene Data'!G201)),NA())</f>
        <v>#N/A</v>
      </c>
      <c r="BJ207" s="99" t="e">
        <f ca="true">+IF(AND(ISNUMBER(OFFSET('Hygiene Data'!$G$7,0,10*ROW('Hygiene Data'!G201))),'Data Summary'!DY207="Yes"),OFFSET('Hygiene Data'!$G$7,0,10*ROW('Hygiene Data'!G201)),NA())</f>
        <v>#N/A</v>
      </c>
      <c r="BK207" s="99" t="e">
        <f ca="true">+IF(AND(ISNUMBER(OFFSET('Hygiene Data'!$G$9,0,10*ROW('Hygiene Data'!G201))),'Data Summary'!DZ207="Yes"),OFFSET('Hygiene Data'!$G$9,0,10*ROW('Hygiene Data'!G201)),NA())</f>
        <v>#N/A</v>
      </c>
      <c r="BL207" s="99" t="e">
        <f ca="true">+IF(AND(ISNUMBER(OFFSET('Hygiene Data'!$H$5,0,10*ROW('Hygiene Data'!H201))),'Data Summary'!EA207="Yes"),OFFSET('Hygiene Data'!$H$5,0,10*ROW('Hygiene Data'!H201)),NA())</f>
        <v>#N/A</v>
      </c>
      <c r="BM207" s="99" t="e">
        <f ca="true">+IF(AND(ISNUMBER(OFFSET('Hygiene Data'!$H$7,0,10*ROW('Hygiene Data'!H201))),'Data Summary'!EB207="Yes"),OFFSET('Hygiene Data'!$H$7,0,10*ROW('Hygiene Data'!H201)),NA())</f>
        <v>#N/A</v>
      </c>
      <c r="BN207" s="99" t="e">
        <f ca="true">+IF(AND(ISNUMBER(OFFSET('Hygiene Data'!$H$9,0,10*ROW('Hygiene Data'!H201))),'Data Summary'!EC207="Yes"),OFFSET('Hygiene Data'!$H$9,0,10*ROW('Hygiene Data'!H201)),NA())</f>
        <v>#N/A</v>
      </c>
      <c r="BO207" s="99" t="e">
        <f ca="true">+IF(AND(ISNUMBER(OFFSET('Hygiene Data'!$I$5,0,10*ROW('Hygiene Data'!I201))),'Data Summary'!ED207="Yes"),OFFSET('Hygiene Data'!$I$5,0,10*ROW('Hygiene Data'!I201)),NA())</f>
        <v>#N/A</v>
      </c>
      <c r="BP207" s="99" t="e">
        <f ca="true">+IF(AND(ISNUMBER(OFFSET('Hygiene Data'!$I$7,0,10*ROW('Hygiene Data'!I201))),'Data Summary'!EE207="Yes"),OFFSET('Hygiene Data'!$I$7,0,10*ROW('Hygiene Data'!I201)),NA())</f>
        <v>#N/A</v>
      </c>
      <c r="BQ207" s="9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5512C-54E5-406C-A02D-F1A9CA6923C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9" customWidth="true"/>
    <col min="2" max="2" width="7.5" style="205" customWidth="true"/>
    <col min="3" max="8" width="8.75" style="169" customWidth="true"/>
    <col min="9" max="9" width="9.375" style="169" customWidth="true"/>
    <col min="10" max="10" width="13.375" style="169" customWidth="true"/>
    <col min="11" max="11" width="7.5" style="169" customWidth="true"/>
    <col min="12" max="17" width="8.625" style="169" customWidth="true"/>
    <col min="18" max="18" width="6.5" style="169" customWidth="true"/>
    <col min="19" max="19" width="13.375" style="169" customWidth="true"/>
    <col min="20" max="20" width="7.5" style="169" customWidth="true"/>
    <col min="21" max="26" width="9.125" style="169" customWidth="true"/>
    <col min="27" max="16384" width="9" style="169"/>
  </cols>
  <sheetData>
    <row xmlns:x14ac="http://schemas.microsoft.com/office/spreadsheetml/2009/9/ac" r="1" ht="15.75" x14ac:dyDescent="0.25">
      <c r="A1" s="165" t="s">
        <v>48</v>
      </c>
      <c r="B1" s="166"/>
      <c r="C1" s="167"/>
      <c r="D1" s="167"/>
      <c r="E1" s="167"/>
      <c r="F1" s="167"/>
      <c r="G1" s="167"/>
      <c r="H1" s="593"/>
      <c r="I1" s="593"/>
      <c r="J1" s="593"/>
      <c r="K1" s="593"/>
      <c r="L1" s="593"/>
      <c r="M1" s="593"/>
      <c r="N1" s="593"/>
      <c r="O1" s="593"/>
      <c r="P1" s="593"/>
      <c r="Q1" s="167"/>
      <c r="R1" s="167"/>
      <c r="S1" s="167"/>
      <c r="T1" s="168"/>
      <c r="U1" s="168"/>
      <c r="V1" s="168"/>
      <c r="W1" s="168"/>
      <c r="X1" s="168"/>
      <c r="Y1" s="168"/>
      <c r="Z1" s="168"/>
      <c r="AA1" s="168"/>
    </row>
    <row xmlns:x14ac="http://schemas.microsoft.com/office/spreadsheetml/2009/9/ac" r="2" s="172" customFormat="true" ht="26.25" customHeight="true" x14ac:dyDescent="0.25">
      <c r="A2" s="170" t="s">
        <v>13</v>
      </c>
      <c r="B2" s="171"/>
      <c r="J2" s="170" t="s">
        <v>14</v>
      </c>
      <c r="R2" s="173"/>
      <c r="S2" s="174" t="s">
        <v>15</v>
      </c>
      <c r="W2" s="173"/>
      <c r="X2" s="173"/>
      <c r="Y2" s="175"/>
      <c r="Z2" s="175"/>
      <c r="AD2" s="176"/>
      <c r="AE2" s="176"/>
      <c r="AF2" s="176"/>
      <c r="AG2" s="176"/>
      <c r="AH2" s="176"/>
      <c r="AI2" s="176"/>
    </row>
    <row xmlns:x14ac="http://schemas.microsoft.com/office/spreadsheetml/2009/9/ac" r="3" ht="15.75" x14ac:dyDescent="0.25">
      <c r="A3" s="177"/>
      <c r="B3" s="178" t="s">
        <v>4</v>
      </c>
      <c r="C3" s="173" t="s">
        <v>7</v>
      </c>
      <c r="D3" s="173" t="s">
        <v>2</v>
      </c>
      <c r="E3" s="173" t="s">
        <v>1</v>
      </c>
      <c r="F3" s="173" t="s">
        <v>52</v>
      </c>
      <c r="G3" s="173" t="s">
        <v>17</v>
      </c>
      <c r="H3" s="173" t="s">
        <v>18</v>
      </c>
      <c r="I3" s="179"/>
      <c r="J3" s="177"/>
      <c r="K3" s="178" t="s">
        <v>4</v>
      </c>
      <c r="L3" s="173" t="s">
        <v>7</v>
      </c>
      <c r="M3" s="173" t="s">
        <v>2</v>
      </c>
      <c r="N3" s="173" t="s">
        <v>1</v>
      </c>
      <c r="O3" s="173" t="s">
        <v>52</v>
      </c>
      <c r="P3" s="173" t="s">
        <v>17</v>
      </c>
      <c r="Q3" s="173" t="s">
        <v>18</v>
      </c>
      <c r="R3" s="175"/>
      <c r="S3" s="180"/>
      <c r="T3" s="178" t="s">
        <v>4</v>
      </c>
      <c r="U3" s="173" t="s">
        <v>7</v>
      </c>
      <c r="V3" s="173" t="s">
        <v>2</v>
      </c>
      <c r="W3" s="173" t="s">
        <v>1</v>
      </c>
      <c r="X3" s="173" t="s">
        <v>52</v>
      </c>
      <c r="Y3" s="173" t="s">
        <v>17</v>
      </c>
      <c r="Z3" s="173" t="s">
        <v>18</v>
      </c>
      <c r="AB3" s="176"/>
      <c r="AC3" s="176"/>
      <c r="AD3" s="176"/>
      <c r="AE3" s="176"/>
      <c r="AF3" s="176"/>
      <c r="AG3" s="176"/>
    </row>
    <row xmlns:x14ac="http://schemas.microsoft.com/office/spreadsheetml/2009/9/ac" r="4" ht="15.75" x14ac:dyDescent="0.25">
      <c r="A4" s="177" t="s">
        <v>34</v>
      </c>
      <c r="B4" s="10">
        <v>2023</v>
      </c>
      <c r="C4" s="10">
        <v>94.906663839999993</v>
      </c>
      <c r="D4" s="10">
        <v>93.522595550000005</v>
      </c>
      <c r="E4" s="10">
        <v>92.891201229999993</v>
      </c>
      <c r="F4" s="10"/>
      <c r="G4" s="10">
        <v>93.40828741</v>
      </c>
      <c r="H4" s="10">
        <v>89.741215449999999</v>
      </c>
      <c r="I4" s="179"/>
      <c r="J4" s="177" t="s">
        <v>34</v>
      </c>
      <c r="K4" s="10">
        <v>2023</v>
      </c>
      <c r="L4" s="10">
        <v>84.343945059999996</v>
      </c>
      <c r="M4" s="10">
        <v>88.398219589999997</v>
      </c>
      <c r="N4" s="10">
        <v>82.636954299999999</v>
      </c>
      <c r="O4" s="10"/>
      <c r="P4" s="10">
        <v>84.727684749999995</v>
      </c>
      <c r="Q4" s="10">
        <v>84.725345779999998</v>
      </c>
      <c r="R4" s="176"/>
      <c r="S4" s="177" t="s">
        <v>34</v>
      </c>
      <c r="T4" s="10">
        <v>2023</v>
      </c>
      <c r="U4" s="10">
        <v>52.891226000000003</v>
      </c>
      <c r="V4" s="10">
        <v>57.575744499999999</v>
      </c>
      <c r="W4" s="10">
        <v>52.3286205</v>
      </c>
      <c r="X4" s="10"/>
      <c r="Y4" s="10">
        <v>53.0909458</v>
      </c>
      <c r="Z4" s="10">
        <v>53.309961119999997</v>
      </c>
      <c r="AA4" s="176"/>
      <c r="AB4" s="176"/>
      <c r="AC4" s="176"/>
      <c r="AD4" s="176"/>
      <c r="AE4" s="176"/>
      <c r="AF4" s="176"/>
      <c r="AG4" s="176"/>
    </row>
    <row xmlns:x14ac="http://schemas.microsoft.com/office/spreadsheetml/2009/9/ac" r="5" ht="15.75" x14ac:dyDescent="0.25">
      <c r="A5" s="177" t="s">
        <v>35</v>
      </c>
      <c r="B5" s="10">
        <v>2023</v>
      </c>
      <c r="C5" s="10">
        <v>0</v>
      </c>
      <c r="D5" s="10">
        <v>0</v>
      </c>
      <c r="E5" s="10">
        <v>0</v>
      </c>
      <c r="F5" s="10"/>
      <c r="G5" s="10">
        <v>0</v>
      </c>
      <c r="H5" s="10">
        <v>0</v>
      </c>
      <c r="I5" s="179"/>
      <c r="J5" s="177" t="s">
        <v>35</v>
      </c>
      <c r="K5" s="10">
        <v>2023</v>
      </c>
      <c r="L5" s="10">
        <v>2.6822392869999998</v>
      </c>
      <c r="M5" s="10">
        <v>0</v>
      </c>
      <c r="N5" s="10">
        <v>3.013566687</v>
      </c>
      <c r="O5" s="10"/>
      <c r="P5" s="10">
        <v>2.2495736759999998</v>
      </c>
      <c r="Q5" s="10">
        <v>0</v>
      </c>
      <c r="R5" s="176"/>
      <c r="S5" s="177" t="s">
        <v>35</v>
      </c>
      <c r="T5" s="10">
        <v>2023</v>
      </c>
      <c r="U5" s="10">
        <v>22.552531999999999</v>
      </c>
      <c r="V5" s="10">
        <v>26.127099000000001</v>
      </c>
      <c r="W5" s="10">
        <v>22.154785499999999</v>
      </c>
      <c r="X5" s="10"/>
      <c r="Y5" s="10">
        <v>21.86192166</v>
      </c>
      <c r="Z5" s="10">
        <v>29.227550069999999</v>
      </c>
      <c r="AA5" s="176"/>
      <c r="AB5" s="176"/>
      <c r="AC5" s="176"/>
      <c r="AD5" s="176"/>
      <c r="AE5" s="176"/>
      <c r="AF5" s="176"/>
      <c r="AG5" s="176"/>
    </row>
    <row xmlns:x14ac="http://schemas.microsoft.com/office/spreadsheetml/2009/9/ac" r="6" s="172" customFormat="true" ht="15.75" x14ac:dyDescent="0.25">
      <c r="A6" s="177" t="s">
        <v>36</v>
      </c>
      <c r="B6" s="10">
        <v>2023</v>
      </c>
      <c r="C6" s="10">
        <v>5.0933361570000004</v>
      </c>
      <c r="D6" s="10">
        <v>6.477404452</v>
      </c>
      <c r="E6" s="10">
        <v>7.1087987669999997</v>
      </c>
      <c r="F6" s="10"/>
      <c r="G6" s="10">
        <v>6.5917125939999996</v>
      </c>
      <c r="H6" s="10">
        <v>10.25878455</v>
      </c>
      <c r="I6" s="179"/>
      <c r="J6" s="177" t="s">
        <v>36</v>
      </c>
      <c r="K6" s="10">
        <v>2023</v>
      </c>
      <c r="L6" s="10">
        <v>12.97381566</v>
      </c>
      <c r="M6" s="10">
        <v>11.60178041</v>
      </c>
      <c r="N6" s="10">
        <v>14.34947902</v>
      </c>
      <c r="O6" s="10"/>
      <c r="P6" s="10">
        <v>13.02274158</v>
      </c>
      <c r="Q6" s="10">
        <v>15.27465422</v>
      </c>
      <c r="R6" s="175"/>
      <c r="S6" s="177" t="s">
        <v>36</v>
      </c>
      <c r="T6" s="10">
        <v>2023</v>
      </c>
      <c r="U6" s="10">
        <v>24.556242000000001</v>
      </c>
      <c r="V6" s="10">
        <v>16.2971565</v>
      </c>
      <c r="W6" s="10">
        <v>25.516594000000001</v>
      </c>
      <c r="X6" s="10"/>
      <c r="Y6" s="10">
        <v>25.04713254</v>
      </c>
      <c r="Z6" s="10">
        <v>17.462488799999999</v>
      </c>
      <c r="AA6" s="176"/>
      <c r="AB6" s="176"/>
      <c r="AC6" s="176"/>
      <c r="AD6" s="176"/>
      <c r="AE6" s="176"/>
      <c r="AF6" s="176"/>
      <c r="AG6" s="176"/>
    </row>
    <row xmlns:x14ac="http://schemas.microsoft.com/office/spreadsheetml/2009/9/ac" r="7" s="172" customFormat="true" ht="15.75" x14ac:dyDescent="0.25">
      <c r="A7" s="181" t="s">
        <v>298</v>
      </c>
      <c r="B7" s="10">
        <v>2023</v>
      </c>
      <c r="C7" s="10">
        <v>0</v>
      </c>
      <c r="D7" s="10">
        <v>0</v>
      </c>
      <c r="E7" s="10">
        <v>0</v>
      </c>
      <c r="F7" s="10">
        <v>100</v>
      </c>
      <c r="G7" s="10">
        <v>0</v>
      </c>
      <c r="H7" s="10">
        <v>0</v>
      </c>
      <c r="I7" s="176"/>
      <c r="J7" s="181" t="s">
        <v>298</v>
      </c>
      <c r="K7" s="10">
        <v>2023</v>
      </c>
      <c r="L7" s="10">
        <v>0</v>
      </c>
      <c r="M7" s="10">
        <v>0</v>
      </c>
      <c r="N7" s="10">
        <v>0</v>
      </c>
      <c r="O7" s="10">
        <v>100</v>
      </c>
      <c r="P7" s="10">
        <v>0</v>
      </c>
      <c r="Q7" s="10">
        <v>0</v>
      </c>
      <c r="R7" s="176"/>
      <c r="S7" s="181" t="s">
        <v>298</v>
      </c>
      <c r="T7" s="10">
        <v>2023</v>
      </c>
      <c r="U7" s="10">
        <v>0</v>
      </c>
      <c r="V7" s="10">
        <v>0</v>
      </c>
      <c r="W7" s="10">
        <v>0</v>
      </c>
      <c r="X7" s="10">
        <v>100</v>
      </c>
      <c r="Y7" s="10">
        <v>0</v>
      </c>
      <c r="Z7" s="10">
        <v>0</v>
      </c>
      <c r="AA7" s="182"/>
    </row>
    <row xmlns:x14ac="http://schemas.microsoft.com/office/spreadsheetml/2009/9/ac" r="8" s="172" customFormat="true" ht="15.75" x14ac:dyDescent="0.25">
      <c r="A8" s="183"/>
      <c r="B8" s="184"/>
      <c r="H8" s="182"/>
      <c r="I8" s="182"/>
      <c r="J8" s="182"/>
      <c r="K8" s="182"/>
      <c r="L8" s="182"/>
      <c r="M8" s="182"/>
      <c r="N8" s="182"/>
      <c r="O8" s="182"/>
      <c r="P8" s="182"/>
      <c r="Q8" s="182"/>
      <c r="R8" s="182"/>
      <c r="S8" s="182"/>
      <c r="T8" s="182"/>
      <c r="U8" s="182"/>
      <c r="V8" s="182"/>
      <c r="W8" s="182"/>
      <c r="X8" s="182"/>
      <c r="Y8" s="182"/>
      <c r="Z8" s="182"/>
      <c r="AA8" s="182"/>
    </row>
    <row xmlns:x14ac="http://schemas.microsoft.com/office/spreadsheetml/2009/9/ac" r="9" s="172" customFormat="true" ht="15.75" x14ac:dyDescent="0.25">
      <c r="A9" s="183"/>
      <c r="B9" s="184"/>
      <c r="H9" s="182"/>
      <c r="I9" s="182"/>
      <c r="J9" s="182"/>
      <c r="K9" s="182"/>
      <c r="L9" s="182"/>
      <c r="M9" s="182"/>
      <c r="N9" s="182"/>
      <c r="O9" s="182"/>
      <c r="P9" s="182"/>
      <c r="Q9" s="182"/>
      <c r="R9" s="182"/>
      <c r="S9" s="182"/>
      <c r="T9" s="182"/>
      <c r="U9" s="182"/>
      <c r="V9" s="182"/>
      <c r="W9" s="182"/>
      <c r="X9" s="182"/>
      <c r="Y9" s="182"/>
      <c r="Z9" s="182"/>
      <c r="AA9" s="182"/>
    </row>
    <row xmlns:x14ac="http://schemas.microsoft.com/office/spreadsheetml/2009/9/ac" r="10" s="172" customFormat="true" ht="15.75" x14ac:dyDescent="0.25">
      <c r="A10" s="185"/>
      <c r="B10" s="184"/>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row>
    <row xmlns:x14ac="http://schemas.microsoft.com/office/spreadsheetml/2009/9/ac" r="11" ht="15.75" x14ac:dyDescent="0.25">
      <c r="A11" s="186"/>
      <c r="B11" s="187"/>
      <c r="C11" s="182"/>
      <c r="D11" s="182"/>
      <c r="E11" s="182"/>
      <c r="F11" s="182"/>
      <c r="G11" s="182"/>
      <c r="H11" s="182"/>
      <c r="I11" s="182"/>
      <c r="J11" s="182"/>
      <c r="K11" s="182"/>
      <c r="L11" s="182"/>
      <c r="M11" s="182"/>
      <c r="N11" s="182"/>
      <c r="O11" s="182"/>
      <c r="P11" s="182"/>
      <c r="Q11" s="182"/>
    </row>
    <row xmlns:x14ac="http://schemas.microsoft.com/office/spreadsheetml/2009/9/ac" r="12" ht="15.75" x14ac:dyDescent="0.25">
      <c r="A12" s="188" t="s">
        <v>49</v>
      </c>
      <c r="B12" s="189"/>
      <c r="C12" s="190"/>
      <c r="D12" s="190"/>
      <c r="E12" s="190"/>
      <c r="F12" s="190"/>
      <c r="G12" s="190"/>
      <c r="H12" s="190"/>
      <c r="I12" s="190"/>
      <c r="J12" s="190"/>
      <c r="K12" s="190"/>
      <c r="L12" s="190"/>
      <c r="M12" s="190"/>
      <c r="N12" s="190"/>
      <c r="O12" s="190"/>
      <c r="P12" s="190"/>
      <c r="Q12" s="190"/>
      <c r="R12" s="191"/>
      <c r="S12" s="191"/>
      <c r="T12" s="191"/>
      <c r="U12" s="191"/>
      <c r="V12" s="191"/>
    </row>
    <row xmlns:x14ac="http://schemas.microsoft.com/office/spreadsheetml/2009/9/ac" r="13" s="194" customFormat="true" x14ac:dyDescent="0.2">
      <c r="A13" s="192" t="s">
        <v>441</v>
      </c>
      <c r="B13" s="193" t="s">
        <v>443</v>
      </c>
      <c r="C13" s="192" t="s">
        <v>444</v>
      </c>
      <c r="D13" s="192" t="s">
        <v>451</v>
      </c>
      <c r="E13" s="192" t="s">
        <v>452</v>
      </c>
      <c r="F13" s="192" t="s">
        <v>453</v>
      </c>
      <c r="G13" s="192" t="s">
        <v>454</v>
      </c>
      <c r="H13" s="192" t="s">
        <v>455</v>
      </c>
      <c r="I13" s="192" t="s">
        <v>456</v>
      </c>
      <c r="J13" s="192" t="s">
        <v>457</v>
      </c>
      <c r="K13" s="192" t="s">
        <v>458</v>
      </c>
      <c r="L13" s="192" t="s">
        <v>459</v>
      </c>
      <c r="M13" s="192" t="s">
        <v>460</v>
      </c>
      <c r="N13" s="192" t="s">
        <v>461</v>
      </c>
      <c r="O13" s="194" t="s">
        <v>462</v>
      </c>
      <c r="P13" s="194" t="s">
        <v>463</v>
      </c>
      <c r="Q13" s="192" t="s">
        <v>464</v>
      </c>
      <c r="R13" s="192" t="s">
        <v>465</v>
      </c>
      <c r="S13" s="195" t="s">
        <v>466</v>
      </c>
      <c r="T13" s="196" t="s">
        <v>467</v>
      </c>
      <c r="U13" s="196" t="s">
        <v>468</v>
      </c>
      <c r="V13" s="196" t="s">
        <v>469</v>
      </c>
    </row>
    <row xmlns:x14ac="http://schemas.microsoft.com/office/spreadsheetml/2009/9/ac" r="14" s="199" customFormat="true" ht="12" x14ac:dyDescent="0.2">
      <c r="A14" s="197" t="s">
        <v>442</v>
      </c>
      <c r="B14" s="10">
        <v>2000</v>
      </c>
      <c r="C14" s="198" t="s">
        <v>445</v>
      </c>
      <c r="D14" s="10">
        <v>356687360</v>
      </c>
      <c r="E14" s="10">
        <v>80.891891085107773</v>
      </c>
      <c r="F14" s="10">
        <v>73.985593344807512</v>
      </c>
      <c r="G14" s="10"/>
      <c r="H14" s="10"/>
      <c r="I14" s="10">
        <v>26.014406655192492</v>
      </c>
      <c r="J14" s="10">
        <v>73.985593344807512</v>
      </c>
      <c r="K14" s="10">
        <v>41.142351315595079</v>
      </c>
      <c r="L14" s="10">
        <v>41.142351315595079</v>
      </c>
      <c r="M14" s="10"/>
      <c r="N14" s="10"/>
      <c r="O14" s="10">
        <v>58.857648684404921</v>
      </c>
      <c r="P14" s="10">
        <v>41.142351315595079</v>
      </c>
      <c r="Q14" s="10"/>
      <c r="R14" s="10"/>
      <c r="S14" s="10"/>
      <c r="T14" s="10"/>
      <c r="U14" s="10"/>
      <c r="V14" s="10">
        <v>100</v>
      </c>
    </row>
    <row xmlns:x14ac="http://schemas.microsoft.com/office/spreadsheetml/2009/9/ac" r="15" s="199" customFormat="true" ht="12" x14ac:dyDescent="0.2">
      <c r="A15" s="197" t="s">
        <v>442</v>
      </c>
      <c r="B15" s="10">
        <v>2001</v>
      </c>
      <c r="C15" s="198" t="s">
        <v>445</v>
      </c>
      <c r="D15" s="10">
        <v>360343040</v>
      </c>
      <c r="E15" s="10">
        <v>80.891891085107773</v>
      </c>
      <c r="F15" s="10">
        <v>73.985593344807512</v>
      </c>
      <c r="G15" s="10"/>
      <c r="H15" s="10"/>
      <c r="I15" s="10">
        <v>26.014406655192492</v>
      </c>
      <c r="J15" s="10">
        <v>73.985593344807512</v>
      </c>
      <c r="K15" s="10">
        <v>41.142351315595079</v>
      </c>
      <c r="L15" s="10">
        <v>41.142351315595079</v>
      </c>
      <c r="M15" s="10"/>
      <c r="N15" s="10"/>
      <c r="O15" s="10">
        <v>58.857648684404921</v>
      </c>
      <c r="P15" s="10">
        <v>41.142351315595079</v>
      </c>
      <c r="Q15" s="10"/>
      <c r="R15" s="10"/>
      <c r="S15" s="10"/>
      <c r="T15" s="10"/>
      <c r="U15" s="10"/>
      <c r="V15" s="10">
        <v>100</v>
      </c>
    </row>
    <row xmlns:x14ac="http://schemas.microsoft.com/office/spreadsheetml/2009/9/ac" r="16" s="199" customFormat="true" ht="12" x14ac:dyDescent="0.2">
      <c r="A16" s="197" t="s">
        <v>442</v>
      </c>
      <c r="B16" s="10">
        <v>2002</v>
      </c>
      <c r="C16" s="198" t="s">
        <v>445</v>
      </c>
      <c r="D16" s="10">
        <v>363704960</v>
      </c>
      <c r="E16" s="10">
        <v>81.807768911165567</v>
      </c>
      <c r="F16" s="10">
        <v>74.936551094725019</v>
      </c>
      <c r="G16" s="10"/>
      <c r="H16" s="10"/>
      <c r="I16" s="10">
        <v>25.063448905274981</v>
      </c>
      <c r="J16" s="10">
        <v>74.936551094725019</v>
      </c>
      <c r="K16" s="10">
        <v>44.464206405741614</v>
      </c>
      <c r="L16" s="10">
        <v>44.464206405741614</v>
      </c>
      <c r="M16" s="10"/>
      <c r="N16" s="10"/>
      <c r="O16" s="10">
        <v>55.535793594258386</v>
      </c>
      <c r="P16" s="10">
        <v>44.464206405741614</v>
      </c>
      <c r="Q16" s="10"/>
      <c r="R16" s="10"/>
      <c r="S16" s="10"/>
      <c r="T16" s="10"/>
      <c r="U16" s="10"/>
      <c r="V16" s="10">
        <v>100</v>
      </c>
    </row>
    <row xmlns:x14ac="http://schemas.microsoft.com/office/spreadsheetml/2009/9/ac" r="17" s="199" customFormat="true" ht="12" x14ac:dyDescent="0.2">
      <c r="A17" s="197" t="s">
        <v>442</v>
      </c>
      <c r="B17" s="10">
        <v>2003</v>
      </c>
      <c r="C17" s="198" t="s">
        <v>445</v>
      </c>
      <c r="D17" s="10">
        <v>366672576</v>
      </c>
      <c r="E17" s="10">
        <v>82.723646737223362</v>
      </c>
      <c r="F17" s="10">
        <v>75.887508844642298</v>
      </c>
      <c r="G17" s="10"/>
      <c r="H17" s="10"/>
      <c r="I17" s="10">
        <v>24.112491155357699</v>
      </c>
      <c r="J17" s="10">
        <v>75.887508844642298</v>
      </c>
      <c r="K17" s="10">
        <v>47.786061495887218</v>
      </c>
      <c r="L17" s="10">
        <v>47.786061495887218</v>
      </c>
      <c r="M17" s="10"/>
      <c r="N17" s="10"/>
      <c r="O17" s="10">
        <v>52.213938504112782</v>
      </c>
      <c r="P17" s="10">
        <v>47.786061495887218</v>
      </c>
      <c r="Q17" s="10"/>
      <c r="R17" s="10"/>
      <c r="S17" s="10"/>
      <c r="T17" s="10"/>
      <c r="U17" s="10"/>
      <c r="V17" s="10">
        <v>100</v>
      </c>
    </row>
    <row xmlns:x14ac="http://schemas.microsoft.com/office/spreadsheetml/2009/9/ac" r="18" s="199" customFormat="true" ht="12" x14ac:dyDescent="0.2">
      <c r="A18" s="197" t="s">
        <v>442</v>
      </c>
      <c r="B18" s="10">
        <v>2004</v>
      </c>
      <c r="C18" s="198" t="s">
        <v>445</v>
      </c>
      <c r="D18" s="10">
        <v>369668928</v>
      </c>
      <c r="E18" s="10">
        <v>83.639524563281384</v>
      </c>
      <c r="F18" s="10">
        <v>76.838466594559804</v>
      </c>
      <c r="G18" s="10"/>
      <c r="H18" s="10"/>
      <c r="I18" s="10">
        <v>23.161533405440199</v>
      </c>
      <c r="J18" s="10">
        <v>76.838466594559804</v>
      </c>
      <c r="K18" s="10">
        <v>51.107916586033753</v>
      </c>
      <c r="L18" s="10">
        <v>51.107916586033753</v>
      </c>
      <c r="M18" s="10"/>
      <c r="N18" s="10"/>
      <c r="O18" s="10">
        <v>48.892083413966247</v>
      </c>
      <c r="P18" s="10">
        <v>51.107916586033753</v>
      </c>
      <c r="Q18" s="10"/>
      <c r="R18" s="10"/>
      <c r="S18" s="10"/>
      <c r="T18" s="10"/>
      <c r="U18" s="10"/>
      <c r="V18" s="10">
        <v>100</v>
      </c>
    </row>
    <row xmlns:x14ac="http://schemas.microsoft.com/office/spreadsheetml/2009/9/ac" r="19" s="199" customFormat="true" ht="12" x14ac:dyDescent="0.2">
      <c r="A19" s="197" t="s">
        <v>442</v>
      </c>
      <c r="B19" s="10">
        <v>2005</v>
      </c>
      <c r="C19" s="198" t="s">
        <v>445</v>
      </c>
      <c r="D19" s="10">
        <v>372433088</v>
      </c>
      <c r="E19" s="10">
        <v>84.555402389339179</v>
      </c>
      <c r="F19" s="10">
        <v>77.789424344477084</v>
      </c>
      <c r="G19" s="10"/>
      <c r="H19" s="10"/>
      <c r="I19" s="10">
        <v>22.21057565552292</v>
      </c>
      <c r="J19" s="10">
        <v>77.789424344477084</v>
      </c>
      <c r="K19" s="10">
        <v>54.42977167618028</v>
      </c>
      <c r="L19" s="10">
        <v>54.42977167618028</v>
      </c>
      <c r="M19" s="10"/>
      <c r="N19" s="10"/>
      <c r="O19" s="10">
        <v>45.57022832381972</v>
      </c>
      <c r="P19" s="10">
        <v>54.42977167618028</v>
      </c>
      <c r="Q19" s="10"/>
      <c r="R19" s="10"/>
      <c r="S19" s="10"/>
      <c r="T19" s="10"/>
      <c r="U19" s="10"/>
      <c r="V19" s="10">
        <v>100</v>
      </c>
    </row>
    <row xmlns:x14ac="http://schemas.microsoft.com/office/spreadsheetml/2009/9/ac" r="20" s="199" customFormat="true" ht="12" x14ac:dyDescent="0.2">
      <c r="A20" s="197" t="s">
        <v>442</v>
      </c>
      <c r="B20" s="10">
        <v>2006</v>
      </c>
      <c r="C20" s="198" t="s">
        <v>445</v>
      </c>
      <c r="D20" s="10">
        <v>375013952</v>
      </c>
      <c r="E20" s="10">
        <v>85.471280215396973</v>
      </c>
      <c r="F20" s="10">
        <v>78.74038209439459</v>
      </c>
      <c r="G20" s="10"/>
      <c r="H20" s="10"/>
      <c r="I20" s="10">
        <v>21.25961790560541</v>
      </c>
      <c r="J20" s="10">
        <v>78.74038209439459</v>
      </c>
      <c r="K20" s="10">
        <v>57.751626766325899</v>
      </c>
      <c r="L20" s="10">
        <v>57.714869853812161</v>
      </c>
      <c r="M20" s="10">
        <v>43.79943668026408</v>
      </c>
      <c r="N20" s="10">
        <v>13.915433173548079</v>
      </c>
      <c r="O20" s="10">
        <v>42.285130146187839</v>
      </c>
      <c r="P20" s="10">
        <v>0</v>
      </c>
      <c r="Q20" s="10"/>
      <c r="R20" s="10"/>
      <c r="S20" s="10"/>
      <c r="T20" s="10"/>
      <c r="U20" s="10"/>
      <c r="V20" s="10">
        <v>100</v>
      </c>
    </row>
    <row xmlns:x14ac="http://schemas.microsoft.com/office/spreadsheetml/2009/9/ac" r="21" s="199" customFormat="true" ht="12" x14ac:dyDescent="0.2">
      <c r="A21" s="197" t="s">
        <v>442</v>
      </c>
      <c r="B21" s="10">
        <v>2007</v>
      </c>
      <c r="C21" s="198" t="s">
        <v>445</v>
      </c>
      <c r="D21" s="10">
        <v>377157568</v>
      </c>
      <c r="E21" s="10">
        <v>86.387158041454995</v>
      </c>
      <c r="F21" s="10">
        <v>79.691339844311869</v>
      </c>
      <c r="G21" s="10"/>
      <c r="H21" s="10"/>
      <c r="I21" s="10">
        <v>20.308660155688131</v>
      </c>
      <c r="J21" s="10">
        <v>79.691339844311869</v>
      </c>
      <c r="K21" s="10">
        <v>61.073481856472434</v>
      </c>
      <c r="L21" s="10">
        <v>59.439064823859098</v>
      </c>
      <c r="M21" s="10">
        <v>43.79943668026408</v>
      </c>
      <c r="N21" s="10">
        <v>15.63962814359502</v>
      </c>
      <c r="O21" s="10">
        <v>40.560935176140902</v>
      </c>
      <c r="P21" s="10">
        <v>0</v>
      </c>
      <c r="Q21" s="10">
        <v>18.217718524620071</v>
      </c>
      <c r="R21" s="10"/>
      <c r="S21" s="10"/>
      <c r="T21" s="10"/>
      <c r="U21" s="10"/>
      <c r="V21" s="10">
        <v>100</v>
      </c>
    </row>
    <row xmlns:x14ac="http://schemas.microsoft.com/office/spreadsheetml/2009/9/ac" r="22" s="199" customFormat="true" ht="12" x14ac:dyDescent="0.2">
      <c r="A22" s="197" t="s">
        <v>442</v>
      </c>
      <c r="B22" s="10">
        <v>2008</v>
      </c>
      <c r="C22" s="198" t="s">
        <v>445</v>
      </c>
      <c r="D22" s="10">
        <v>378980416</v>
      </c>
      <c r="E22" s="10">
        <v>87.30303586751279</v>
      </c>
      <c r="F22" s="10">
        <v>80.642297594229376</v>
      </c>
      <c r="G22" s="10"/>
      <c r="H22" s="10"/>
      <c r="I22" s="10">
        <v>19.35770240577062</v>
      </c>
      <c r="J22" s="10">
        <v>80.642297594229376</v>
      </c>
      <c r="K22" s="10">
        <v>64.395336946618954</v>
      </c>
      <c r="L22" s="10">
        <v>61.163259793906043</v>
      </c>
      <c r="M22" s="10">
        <v>43.79943668026408</v>
      </c>
      <c r="N22" s="10">
        <v>17.36382311364196</v>
      </c>
      <c r="O22" s="10">
        <v>38.836740206093957</v>
      </c>
      <c r="P22" s="10">
        <v>0</v>
      </c>
      <c r="Q22" s="10">
        <v>18.217718524620071</v>
      </c>
      <c r="R22" s="10"/>
      <c r="S22" s="10"/>
      <c r="T22" s="10"/>
      <c r="U22" s="10"/>
      <c r="V22" s="10">
        <v>100</v>
      </c>
    </row>
    <row xmlns:x14ac="http://schemas.microsoft.com/office/spreadsheetml/2009/9/ac" r="23" s="199" customFormat="true" ht="12" x14ac:dyDescent="0.2">
      <c r="A23" s="197" t="s">
        <v>442</v>
      </c>
      <c r="B23" s="10">
        <v>2009</v>
      </c>
      <c r="C23" s="198" t="s">
        <v>445</v>
      </c>
      <c r="D23" s="10">
        <v>380404352</v>
      </c>
      <c r="E23" s="10">
        <v>88.218913693570585</v>
      </c>
      <c r="F23" s="10">
        <v>81.593255344146655</v>
      </c>
      <c r="G23" s="10"/>
      <c r="H23" s="10"/>
      <c r="I23" s="10">
        <v>18.406744655853341</v>
      </c>
      <c r="J23" s="10">
        <v>81.593255344146655</v>
      </c>
      <c r="K23" s="10">
        <v>67.717192036764573</v>
      </c>
      <c r="L23" s="10">
        <v>62.887454763952967</v>
      </c>
      <c r="M23" s="10">
        <v>43.79943668026408</v>
      </c>
      <c r="N23" s="10">
        <v>19.08801808368889</v>
      </c>
      <c r="O23" s="10">
        <v>37.112545236047033</v>
      </c>
      <c r="P23" s="10">
        <v>0</v>
      </c>
      <c r="Q23" s="10">
        <v>18.217718524620071</v>
      </c>
      <c r="R23" s="10"/>
      <c r="S23" s="10"/>
      <c r="T23" s="10"/>
      <c r="U23" s="10"/>
      <c r="V23" s="10">
        <v>100</v>
      </c>
    </row>
    <row xmlns:x14ac="http://schemas.microsoft.com/office/spreadsheetml/2009/9/ac" r="24" s="199" customFormat="true" ht="12" x14ac:dyDescent="0.2">
      <c r="A24" s="197" t="s">
        <v>442</v>
      </c>
      <c r="B24" s="10">
        <v>2010</v>
      </c>
      <c r="C24" s="198" t="s">
        <v>445</v>
      </c>
      <c r="D24" s="10">
        <v>381234240</v>
      </c>
      <c r="E24" s="10">
        <v>89.134791519628607</v>
      </c>
      <c r="F24" s="10">
        <v>82.544213094064162</v>
      </c>
      <c r="G24" s="10"/>
      <c r="H24" s="10"/>
      <c r="I24" s="10">
        <v>17.455786905935842</v>
      </c>
      <c r="J24" s="10">
        <v>82.544213094064162</v>
      </c>
      <c r="K24" s="10">
        <v>71.0390471269111</v>
      </c>
      <c r="L24" s="10">
        <v>64.611649733999911</v>
      </c>
      <c r="M24" s="10">
        <v>43.79943668026408</v>
      </c>
      <c r="N24" s="10">
        <v>20.812213053735832</v>
      </c>
      <c r="O24" s="10">
        <v>35.388350266000089</v>
      </c>
      <c r="P24" s="10">
        <v>0</v>
      </c>
      <c r="Q24" s="10">
        <v>18.217718524620071</v>
      </c>
      <c r="R24" s="10"/>
      <c r="S24" s="10"/>
      <c r="T24" s="10"/>
      <c r="U24" s="10"/>
      <c r="V24" s="10">
        <v>100</v>
      </c>
    </row>
    <row xmlns:x14ac="http://schemas.microsoft.com/office/spreadsheetml/2009/9/ac" r="25" s="199" customFormat="true" ht="12" x14ac:dyDescent="0.2">
      <c r="A25" s="197" t="s">
        <v>442</v>
      </c>
      <c r="B25" s="10">
        <v>2011</v>
      </c>
      <c r="C25" s="198" t="s">
        <v>445</v>
      </c>
      <c r="D25" s="10">
        <v>381822752</v>
      </c>
      <c r="E25" s="10">
        <v>90.050669345686401</v>
      </c>
      <c r="F25" s="10">
        <v>83.495170843981441</v>
      </c>
      <c r="G25" s="10">
        <v>45.005912052407439</v>
      </c>
      <c r="H25" s="10">
        <v>38.489258791574002</v>
      </c>
      <c r="I25" s="10">
        <v>16.504829156018559</v>
      </c>
      <c r="J25" s="10">
        <v>0</v>
      </c>
      <c r="K25" s="10">
        <v>74.360902217057628</v>
      </c>
      <c r="L25" s="10">
        <v>66.335844704047304</v>
      </c>
      <c r="M25" s="10">
        <v>46.918245016988287</v>
      </c>
      <c r="N25" s="10">
        <v>19.41759968705901</v>
      </c>
      <c r="O25" s="10">
        <v>33.664155295952703</v>
      </c>
      <c r="P25" s="10">
        <v>0</v>
      </c>
      <c r="Q25" s="10">
        <v>18.217718524620071</v>
      </c>
      <c r="R25" s="10">
        <v>18.217718524620071</v>
      </c>
      <c r="S25" s="10">
        <v>18.217718524620071</v>
      </c>
      <c r="T25" s="10">
        <v>0</v>
      </c>
      <c r="U25" s="10">
        <v>81.782281475379932</v>
      </c>
      <c r="V25" s="10">
        <v>0</v>
      </c>
    </row>
    <row xmlns:x14ac="http://schemas.microsoft.com/office/spreadsheetml/2009/9/ac" r="26" s="199" customFormat="true" ht="12" x14ac:dyDescent="0.2">
      <c r="A26" s="197" t="s">
        <v>442</v>
      </c>
      <c r="B26" s="10">
        <v>2012</v>
      </c>
      <c r="C26" s="198" t="s">
        <v>445</v>
      </c>
      <c r="D26" s="10">
        <v>382291648</v>
      </c>
      <c r="E26" s="10">
        <v>90.966547171744196</v>
      </c>
      <c r="F26" s="10">
        <v>84.446128593898948</v>
      </c>
      <c r="G26" s="10">
        <v>45.005912052407439</v>
      </c>
      <c r="H26" s="10">
        <v>39.440216541491509</v>
      </c>
      <c r="I26" s="10">
        <v>15.553871406101051</v>
      </c>
      <c r="J26" s="10">
        <v>0</v>
      </c>
      <c r="K26" s="10">
        <v>77.682757307203246</v>
      </c>
      <c r="L26" s="10">
        <v>68.060039674094241</v>
      </c>
      <c r="M26" s="10">
        <v>50.037053353711599</v>
      </c>
      <c r="N26" s="10">
        <v>18.022986320382639</v>
      </c>
      <c r="O26" s="10">
        <v>31.939960325905759</v>
      </c>
      <c r="P26" s="10">
        <v>0</v>
      </c>
      <c r="Q26" s="10">
        <v>25.715639995465612</v>
      </c>
      <c r="R26" s="10">
        <v>25.715639995465612</v>
      </c>
      <c r="S26" s="10">
        <v>25.715639995465612</v>
      </c>
      <c r="T26" s="10">
        <v>0</v>
      </c>
      <c r="U26" s="10">
        <v>74.284360004534392</v>
      </c>
      <c r="V26" s="10">
        <v>0</v>
      </c>
    </row>
    <row xmlns:x14ac="http://schemas.microsoft.com/office/spreadsheetml/2009/9/ac" r="27" s="199" customFormat="true" ht="12" x14ac:dyDescent="0.2">
      <c r="A27" s="197" t="s">
        <v>442</v>
      </c>
      <c r="B27" s="10">
        <v>2013</v>
      </c>
      <c r="C27" s="198" t="s">
        <v>445</v>
      </c>
      <c r="D27" s="10">
        <v>382578688</v>
      </c>
      <c r="E27" s="10">
        <v>91.882424997801991</v>
      </c>
      <c r="F27" s="10">
        <v>85.397086343816227</v>
      </c>
      <c r="G27" s="10">
        <v>45.005912052407439</v>
      </c>
      <c r="H27" s="10">
        <v>40.391174291408788</v>
      </c>
      <c r="I27" s="10">
        <v>14.60291365618377</v>
      </c>
      <c r="J27" s="10">
        <v>0</v>
      </c>
      <c r="K27" s="10">
        <v>81.004612397349774</v>
      </c>
      <c r="L27" s="10">
        <v>69.784234644141179</v>
      </c>
      <c r="M27" s="10">
        <v>53.155861690434897</v>
      </c>
      <c r="N27" s="10">
        <v>16.628372953706279</v>
      </c>
      <c r="O27" s="10">
        <v>30.215765355858821</v>
      </c>
      <c r="P27" s="10">
        <v>0</v>
      </c>
      <c r="Q27" s="10">
        <v>33.213561466309329</v>
      </c>
      <c r="R27" s="10">
        <v>33.213561466309329</v>
      </c>
      <c r="S27" s="10">
        <v>33.213561466309329</v>
      </c>
      <c r="T27" s="10">
        <v>0</v>
      </c>
      <c r="U27" s="10">
        <v>66.786438533690671</v>
      </c>
      <c r="V27" s="10">
        <v>0</v>
      </c>
    </row>
    <row xmlns:x14ac="http://schemas.microsoft.com/office/spreadsheetml/2009/9/ac" r="28" s="199" customFormat="true" ht="12" x14ac:dyDescent="0.2">
      <c r="A28" s="197" t="s">
        <v>442</v>
      </c>
      <c r="B28" s="10">
        <v>2014</v>
      </c>
      <c r="C28" s="198" t="s">
        <v>445</v>
      </c>
      <c r="D28" s="10">
        <v>382519392</v>
      </c>
      <c r="E28" s="10">
        <v>92.798302823860013</v>
      </c>
      <c r="F28" s="10">
        <v>86.348044093733733</v>
      </c>
      <c r="G28" s="10">
        <v>45.005912052407439</v>
      </c>
      <c r="H28" s="10">
        <v>41.342132041326288</v>
      </c>
      <c r="I28" s="10">
        <v>13.65195590626627</v>
      </c>
      <c r="J28" s="10">
        <v>0</v>
      </c>
      <c r="K28" s="10">
        <v>84.326467487496302</v>
      </c>
      <c r="L28" s="10">
        <v>71.508429614188117</v>
      </c>
      <c r="M28" s="10">
        <v>56.274670027158209</v>
      </c>
      <c r="N28" s="10">
        <v>15.23375958702991</v>
      </c>
      <c r="O28" s="10">
        <v>28.49157038581188</v>
      </c>
      <c r="P28" s="10">
        <v>0</v>
      </c>
      <c r="Q28" s="10">
        <v>40.711482937154869</v>
      </c>
      <c r="R28" s="10">
        <v>40.711482937154869</v>
      </c>
      <c r="S28" s="10">
        <v>40.711482937154869</v>
      </c>
      <c r="T28" s="10">
        <v>0</v>
      </c>
      <c r="U28" s="10">
        <v>59.288517062845131</v>
      </c>
      <c r="V28" s="10">
        <v>0</v>
      </c>
    </row>
    <row xmlns:x14ac="http://schemas.microsoft.com/office/spreadsheetml/2009/9/ac" r="29" s="199" customFormat="true" ht="12" x14ac:dyDescent="0.2">
      <c r="A29" s="197" t="s">
        <v>442</v>
      </c>
      <c r="B29" s="10">
        <v>2015</v>
      </c>
      <c r="C29" s="198" t="s">
        <v>445</v>
      </c>
      <c r="D29" s="10">
        <v>382195776</v>
      </c>
      <c r="E29" s="10">
        <v>93.714180649917807</v>
      </c>
      <c r="F29" s="10">
        <v>87.299001843651013</v>
      </c>
      <c r="G29" s="10">
        <v>45.005912052407439</v>
      </c>
      <c r="H29" s="10">
        <v>42.293089791243567</v>
      </c>
      <c r="I29" s="10">
        <v>12.700998156348991</v>
      </c>
      <c r="J29" s="10">
        <v>0</v>
      </c>
      <c r="K29" s="10">
        <v>87.64832257764192</v>
      </c>
      <c r="L29" s="10">
        <v>73.232624584235054</v>
      </c>
      <c r="M29" s="10">
        <v>59.393478363881513</v>
      </c>
      <c r="N29" s="10">
        <v>13.839146220353539</v>
      </c>
      <c r="O29" s="10">
        <v>26.767375415764949</v>
      </c>
      <c r="P29" s="10">
        <v>0</v>
      </c>
      <c r="Q29" s="10">
        <v>48.20940440800041</v>
      </c>
      <c r="R29" s="10">
        <v>48.20940440800041</v>
      </c>
      <c r="S29" s="10">
        <v>48.20940440800041</v>
      </c>
      <c r="T29" s="10">
        <v>0</v>
      </c>
      <c r="U29" s="10">
        <v>51.79059559199959</v>
      </c>
      <c r="V29" s="10">
        <v>0</v>
      </c>
    </row>
    <row xmlns:x14ac="http://schemas.microsoft.com/office/spreadsheetml/2009/9/ac" r="30" s="199" customFormat="true" ht="12" x14ac:dyDescent="0.2">
      <c r="A30" s="197" t="s">
        <v>442</v>
      </c>
      <c r="B30" s="10">
        <v>2016</v>
      </c>
      <c r="C30" s="198" t="s">
        <v>445</v>
      </c>
      <c r="D30" s="10">
        <v>381495296</v>
      </c>
      <c r="E30" s="10">
        <v>94.630058475975602</v>
      </c>
      <c r="F30" s="10">
        <v>88.249959593568519</v>
      </c>
      <c r="G30" s="10">
        <v>52.308024589190609</v>
      </c>
      <c r="H30" s="10">
        <v>35.94193500437791</v>
      </c>
      <c r="I30" s="10">
        <v>11.750040406431481</v>
      </c>
      <c r="J30" s="10">
        <v>0</v>
      </c>
      <c r="K30" s="10">
        <v>90.970177667788448</v>
      </c>
      <c r="L30" s="10">
        <v>74.956819554281992</v>
      </c>
      <c r="M30" s="10">
        <v>62.512286700605728</v>
      </c>
      <c r="N30" s="10">
        <v>12.444532853676259</v>
      </c>
      <c r="O30" s="10">
        <v>25.043180445718011</v>
      </c>
      <c r="P30" s="10">
        <v>0</v>
      </c>
      <c r="Q30" s="10">
        <v>55.707325878844131</v>
      </c>
      <c r="R30" s="10">
        <v>55.707325878844131</v>
      </c>
      <c r="S30" s="10">
        <v>52.891226000000003</v>
      </c>
      <c r="T30" s="10">
        <v>2.816099878844128</v>
      </c>
      <c r="U30" s="10">
        <v>44.292674121155869</v>
      </c>
      <c r="V30" s="10">
        <v>0</v>
      </c>
    </row>
    <row xmlns:x14ac="http://schemas.microsoft.com/office/spreadsheetml/2009/9/ac" r="31" s="199" customFormat="true" ht="12" x14ac:dyDescent="0.2">
      <c r="A31" s="197" t="s">
        <v>442</v>
      </c>
      <c r="B31" s="10">
        <v>2017</v>
      </c>
      <c r="C31" s="198" t="s">
        <v>445</v>
      </c>
      <c r="D31" s="10">
        <v>380526144</v>
      </c>
      <c r="E31" s="10">
        <v>95.545936302033624</v>
      </c>
      <c r="F31" s="10">
        <v>89.200917343486026</v>
      </c>
      <c r="G31" s="10">
        <v>59.61013712597196</v>
      </c>
      <c r="H31" s="10">
        <v>29.59078021751407</v>
      </c>
      <c r="I31" s="10">
        <v>10.799082656513971</v>
      </c>
      <c r="J31" s="10">
        <v>0</v>
      </c>
      <c r="K31" s="10">
        <v>94.292032757934976</v>
      </c>
      <c r="L31" s="10">
        <v>76.68101452432893</v>
      </c>
      <c r="M31" s="10">
        <v>65.631095037329032</v>
      </c>
      <c r="N31" s="10">
        <v>11.049919486999899</v>
      </c>
      <c r="O31" s="10">
        <v>23.31898547567107</v>
      </c>
      <c r="P31" s="10">
        <v>0</v>
      </c>
      <c r="Q31" s="10">
        <v>63.205247349689671</v>
      </c>
      <c r="R31" s="10">
        <v>63.205247349689671</v>
      </c>
      <c r="S31" s="10">
        <v>52.891226000000003</v>
      </c>
      <c r="T31" s="10">
        <v>10.31402134968967</v>
      </c>
      <c r="U31" s="10">
        <v>36.794752650310329</v>
      </c>
      <c r="V31" s="10">
        <v>0</v>
      </c>
    </row>
    <row xmlns:x14ac="http://schemas.microsoft.com/office/spreadsheetml/2009/9/ac" r="32" s="199" customFormat="true" ht="12" x14ac:dyDescent="0.2">
      <c r="A32" s="197" t="s">
        <v>442</v>
      </c>
      <c r="B32" s="10">
        <v>2018</v>
      </c>
      <c r="C32" s="198" t="s">
        <v>445</v>
      </c>
      <c r="D32" s="10">
        <v>378689152</v>
      </c>
      <c r="E32" s="10">
        <v>96.461814128091419</v>
      </c>
      <c r="F32" s="10">
        <v>90.151875093403305</v>
      </c>
      <c r="G32" s="10">
        <v>66.91224966275513</v>
      </c>
      <c r="H32" s="10">
        <v>23.239625430648179</v>
      </c>
      <c r="I32" s="10">
        <v>9.8481249065966949</v>
      </c>
      <c r="J32" s="10">
        <v>0</v>
      </c>
      <c r="K32" s="10">
        <v>97.613887848080594</v>
      </c>
      <c r="L32" s="10">
        <v>78.405209494375868</v>
      </c>
      <c r="M32" s="10">
        <v>68.749903374052337</v>
      </c>
      <c r="N32" s="10">
        <v>9.6553061203235302</v>
      </c>
      <c r="O32" s="10">
        <v>21.594790505624129</v>
      </c>
      <c r="P32" s="10">
        <v>0</v>
      </c>
      <c r="Q32" s="10">
        <v>70.703168820533392</v>
      </c>
      <c r="R32" s="10">
        <v>70.703168820533392</v>
      </c>
      <c r="S32" s="10">
        <v>52.891226000000003</v>
      </c>
      <c r="T32" s="10">
        <v>17.811942820533389</v>
      </c>
      <c r="U32" s="10">
        <v>29.296831179466611</v>
      </c>
      <c r="V32" s="10">
        <v>0</v>
      </c>
    </row>
    <row xmlns:x14ac="http://schemas.microsoft.com/office/spreadsheetml/2009/9/ac" r="33" s="199" customFormat="true" ht="12" x14ac:dyDescent="0.2">
      <c r="A33" s="197" t="s">
        <v>442</v>
      </c>
      <c r="B33" s="10">
        <v>2019</v>
      </c>
      <c r="C33" s="198" t="s">
        <v>445</v>
      </c>
      <c r="D33" s="10">
        <v>376476384</v>
      </c>
      <c r="E33" s="10">
        <v>97.377691954149213</v>
      </c>
      <c r="F33" s="10">
        <v>91.102832843320812</v>
      </c>
      <c r="G33" s="10">
        <v>74.2143621995383</v>
      </c>
      <c r="H33" s="10">
        <v>16.888470643782512</v>
      </c>
      <c r="I33" s="10">
        <v>8.8971671566791883</v>
      </c>
      <c r="J33" s="10">
        <v>0</v>
      </c>
      <c r="K33" s="10">
        <v>100</v>
      </c>
      <c r="L33" s="10">
        <v>80.129404464422805</v>
      </c>
      <c r="M33" s="10">
        <v>71.868711710775642</v>
      </c>
      <c r="N33" s="10">
        <v>8.260692753647163</v>
      </c>
      <c r="O33" s="10">
        <v>19.870595535577191</v>
      </c>
      <c r="P33" s="10">
        <v>0</v>
      </c>
      <c r="Q33" s="10">
        <v>78.201090291378932</v>
      </c>
      <c r="R33" s="10">
        <v>75.443758000000003</v>
      </c>
      <c r="S33" s="10">
        <v>52.891226000000003</v>
      </c>
      <c r="T33" s="10">
        <v>22.552531999999999</v>
      </c>
      <c r="U33" s="10">
        <v>24.556242000000001</v>
      </c>
      <c r="V33" s="10">
        <v>0</v>
      </c>
    </row>
    <row xmlns:x14ac="http://schemas.microsoft.com/office/spreadsheetml/2009/9/ac" r="34" s="199" customFormat="true" ht="12" x14ac:dyDescent="0.2">
      <c r="A34" s="197" t="s">
        <v>442</v>
      </c>
      <c r="B34" s="10">
        <v>2020</v>
      </c>
      <c r="C34" s="198" t="s">
        <v>445</v>
      </c>
      <c r="D34" s="10">
        <v>373972992</v>
      </c>
      <c r="E34" s="10">
        <v>98.293569780207235</v>
      </c>
      <c r="F34" s="10">
        <v>92.053790593238091</v>
      </c>
      <c r="G34" s="10">
        <v>81.516474736319651</v>
      </c>
      <c r="H34" s="10">
        <v>10.53731585691844</v>
      </c>
      <c r="I34" s="10">
        <v>7.9462094067619091</v>
      </c>
      <c r="J34" s="10">
        <v>0</v>
      </c>
      <c r="K34" s="10">
        <v>100</v>
      </c>
      <c r="L34" s="10">
        <v>81.853599434469743</v>
      </c>
      <c r="M34" s="10">
        <v>74.987520047499856</v>
      </c>
      <c r="N34" s="10">
        <v>6.8660793869698864</v>
      </c>
      <c r="O34" s="10">
        <v>18.146400565530261</v>
      </c>
      <c r="P34" s="10">
        <v>0</v>
      </c>
      <c r="Q34" s="10">
        <v>85.699011762224472</v>
      </c>
      <c r="R34" s="10">
        <v>75.443758000000003</v>
      </c>
      <c r="S34" s="10">
        <v>52.891226000000003</v>
      </c>
      <c r="T34" s="10">
        <v>22.552531999999999</v>
      </c>
      <c r="U34" s="10">
        <v>24.556242000000001</v>
      </c>
      <c r="V34" s="10">
        <v>0</v>
      </c>
    </row>
    <row xmlns:x14ac="http://schemas.microsoft.com/office/spreadsheetml/2009/9/ac" r="35" s="199" customFormat="true" ht="12" x14ac:dyDescent="0.2">
      <c r="A35" s="197" t="s">
        <v>442</v>
      </c>
      <c r="B35" s="10">
        <v>2021</v>
      </c>
      <c r="C35" s="198" t="s">
        <v>445</v>
      </c>
      <c r="D35" s="10">
        <v>371153856</v>
      </c>
      <c r="E35" s="10">
        <v>99.20944760626503</v>
      </c>
      <c r="F35" s="10">
        <v>93.004748343155597</v>
      </c>
      <c r="G35" s="10">
        <v>88.818587273102821</v>
      </c>
      <c r="H35" s="10">
        <v>4.1861610700527763</v>
      </c>
      <c r="I35" s="10">
        <v>6.9952516568444034</v>
      </c>
      <c r="J35" s="10">
        <v>0</v>
      </c>
      <c r="K35" s="10">
        <v>100</v>
      </c>
      <c r="L35" s="10">
        <v>83.577794404516681</v>
      </c>
      <c r="M35" s="10">
        <v>78.106328384223161</v>
      </c>
      <c r="N35" s="10">
        <v>5.4714660202935193</v>
      </c>
      <c r="O35" s="10">
        <v>16.422205595483319</v>
      </c>
      <c r="P35" s="10">
        <v>0</v>
      </c>
      <c r="Q35" s="10">
        <v>93.196933233068194</v>
      </c>
      <c r="R35" s="10">
        <v>75.443758000000003</v>
      </c>
      <c r="S35" s="10">
        <v>52.891226000000003</v>
      </c>
      <c r="T35" s="10">
        <v>22.552531999999999</v>
      </c>
      <c r="U35" s="10">
        <v>24.556242000000001</v>
      </c>
      <c r="V35" s="10">
        <v>0</v>
      </c>
    </row>
    <row xmlns:x14ac="http://schemas.microsoft.com/office/spreadsheetml/2009/9/ac" r="36" s="199" customFormat="true" ht="12" x14ac:dyDescent="0.2">
      <c r="A36" s="197" t="s">
        <v>442</v>
      </c>
      <c r="B36" s="10">
        <v>2022</v>
      </c>
      <c r="C36" s="198" t="s">
        <v>445</v>
      </c>
      <c r="D36" s="10">
        <v>368410688</v>
      </c>
      <c r="E36" s="10">
        <v>100</v>
      </c>
      <c r="F36" s="10">
        <v>93.955706093072877</v>
      </c>
      <c r="G36" s="10">
        <v>93.955706093072877</v>
      </c>
      <c r="H36" s="10">
        <v>0</v>
      </c>
      <c r="I36" s="10">
        <v>6.0442939069271233</v>
      </c>
      <c r="J36" s="10">
        <v>0</v>
      </c>
      <c r="K36" s="10">
        <v>100</v>
      </c>
      <c r="L36" s="10">
        <v>85.301989374563618</v>
      </c>
      <c r="M36" s="10">
        <v>81.225136720946466</v>
      </c>
      <c r="N36" s="10">
        <v>4.0768526536171521</v>
      </c>
      <c r="O36" s="10">
        <v>14.69801062543638</v>
      </c>
      <c r="P36" s="10">
        <v>0</v>
      </c>
      <c r="Q36" s="10">
        <v>100</v>
      </c>
      <c r="R36" s="10">
        <v>75.443758000000003</v>
      </c>
      <c r="S36" s="10">
        <v>52.891226000000003</v>
      </c>
      <c r="T36" s="10">
        <v>22.552531999999999</v>
      </c>
      <c r="U36" s="10">
        <v>24.556242000000001</v>
      </c>
      <c r="V36" s="10">
        <v>0</v>
      </c>
    </row>
    <row xmlns:x14ac="http://schemas.microsoft.com/office/spreadsheetml/2009/9/ac" r="37" s="199" customFormat="true" ht="12" x14ac:dyDescent="0.2">
      <c r="A37" s="197" t="s">
        <v>442</v>
      </c>
      <c r="B37" s="10">
        <v>2023</v>
      </c>
      <c r="C37" s="198" t="s">
        <v>445</v>
      </c>
      <c r="D37" s="10">
        <v>365256128</v>
      </c>
      <c r="E37" s="10">
        <v>100</v>
      </c>
      <c r="F37" s="10">
        <v>94.906663842990383</v>
      </c>
      <c r="G37" s="10">
        <v>94.906663842990383</v>
      </c>
      <c r="H37" s="10">
        <v>0</v>
      </c>
      <c r="I37" s="10">
        <v>5.0933361570096167</v>
      </c>
      <c r="J37" s="10">
        <v>0</v>
      </c>
      <c r="K37" s="10">
        <v>100</v>
      </c>
      <c r="L37" s="10">
        <v>87.026184344610556</v>
      </c>
      <c r="M37" s="10">
        <v>84.343945057669771</v>
      </c>
      <c r="N37" s="10">
        <v>2.682239286940785</v>
      </c>
      <c r="O37" s="10">
        <v>12.973815655389441</v>
      </c>
      <c r="P37" s="10">
        <v>0</v>
      </c>
      <c r="Q37" s="10">
        <v>100</v>
      </c>
      <c r="R37" s="10">
        <v>75.443758000000003</v>
      </c>
      <c r="S37" s="10">
        <v>52.891226000000003</v>
      </c>
      <c r="T37" s="10">
        <v>22.552531999999999</v>
      </c>
      <c r="U37" s="10">
        <v>24.556242000000001</v>
      </c>
      <c r="V37" s="10">
        <v>0</v>
      </c>
    </row>
    <row xmlns:x14ac="http://schemas.microsoft.com/office/spreadsheetml/2009/9/ac" r="38" s="199" customFormat="true" ht="12" x14ac:dyDescent="0.2">
      <c r="A38" s="197" t="s">
        <v>442</v>
      </c>
      <c r="B38" s="10">
        <v>2024</v>
      </c>
      <c r="C38" s="198" t="s">
        <v>445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9" customFormat="true" ht="12" x14ac:dyDescent="0.2">
      <c r="A39" s="197" t="s">
        <v>442</v>
      </c>
      <c r="B39" s="10">
        <v>2025</v>
      </c>
      <c r="C39" s="198" t="s">
        <v>445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9" customFormat="true" ht="12" x14ac:dyDescent="0.2">
      <c r="A40" s="197" t="s">
        <v>442</v>
      </c>
      <c r="B40" s="10">
        <v>2026</v>
      </c>
      <c r="C40" s="198" t="s">
        <v>445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9" customFormat="true" ht="12" x14ac:dyDescent="0.2">
      <c r="A41" s="197" t="s">
        <v>442</v>
      </c>
      <c r="B41" s="10">
        <v>2027</v>
      </c>
      <c r="C41" s="198" t="s">
        <v>445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9" customFormat="true" ht="12" x14ac:dyDescent="0.2">
      <c r="A42" s="197" t="s">
        <v>442</v>
      </c>
      <c r="B42" s="10">
        <v>2028</v>
      </c>
      <c r="C42" s="198" t="s">
        <v>445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9" customFormat="true" ht="12" x14ac:dyDescent="0.2">
      <c r="A43" s="197" t="s">
        <v>442</v>
      </c>
      <c r="B43" s="10">
        <v>2029</v>
      </c>
      <c r="C43" s="198" t="s">
        <v>445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9" customFormat="true" ht="12" x14ac:dyDescent="0.2">
      <c r="A44" s="197" t="s">
        <v>442</v>
      </c>
      <c r="B44" s="10">
        <v>2030</v>
      </c>
      <c r="C44" s="198" t="s">
        <v>445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9" customFormat="true" ht="12" x14ac:dyDescent="0.2">
      <c r="A45" s="197" t="s">
        <v>442</v>
      </c>
      <c r="B45" s="10">
        <v>2000</v>
      </c>
      <c r="C45" s="198" t="s">
        <v>446</v>
      </c>
      <c r="D45" s="10">
        <v>98684691.23808594</v>
      </c>
      <c r="E45" s="10">
        <v>91.585582655477992</v>
      </c>
      <c r="F45" s="10">
        <v>85.126068929015787</v>
      </c>
      <c r="G45" s="10"/>
      <c r="H45" s="10"/>
      <c r="I45" s="10">
        <v>14.873931070984209</v>
      </c>
      <c r="J45" s="10">
        <v>85.126068929015787</v>
      </c>
      <c r="K45" s="10">
        <v>66.570310182173671</v>
      </c>
      <c r="L45" s="10">
        <v>66.570310182173671</v>
      </c>
      <c r="M45" s="10"/>
      <c r="N45" s="10"/>
      <c r="O45" s="10">
        <v>33.429689817826329</v>
      </c>
      <c r="P45" s="10">
        <v>66.570310182173671</v>
      </c>
      <c r="Q45" s="10"/>
      <c r="R45" s="10"/>
      <c r="S45" s="10"/>
      <c r="T45" s="10"/>
      <c r="U45" s="10"/>
      <c r="V45" s="10">
        <v>100</v>
      </c>
    </row>
    <row xmlns:x14ac="http://schemas.microsoft.com/office/spreadsheetml/2009/9/ac" r="46" s="199" customFormat="true" ht="12" x14ac:dyDescent="0.2">
      <c r="A46" s="197" t="s">
        <v>442</v>
      </c>
      <c r="B46" s="10">
        <v>2001</v>
      </c>
      <c r="C46" s="198" t="s">
        <v>446</v>
      </c>
      <c r="D46" s="10">
        <v>100600567.2679688</v>
      </c>
      <c r="E46" s="10">
        <v>91.585582655477992</v>
      </c>
      <c r="F46" s="10">
        <v>85.126068929015787</v>
      </c>
      <c r="G46" s="10"/>
      <c r="H46" s="10"/>
      <c r="I46" s="10">
        <v>14.873931070984209</v>
      </c>
      <c r="J46" s="10">
        <v>85.126068929015787</v>
      </c>
      <c r="K46" s="10">
        <v>66.570310182173671</v>
      </c>
      <c r="L46" s="10">
        <v>66.570310182173671</v>
      </c>
      <c r="M46" s="10"/>
      <c r="N46" s="10"/>
      <c r="O46" s="10">
        <v>33.429689817826329</v>
      </c>
      <c r="P46" s="10">
        <v>66.570310182173671</v>
      </c>
      <c r="Q46" s="10"/>
      <c r="R46" s="10"/>
      <c r="S46" s="10"/>
      <c r="T46" s="10"/>
      <c r="U46" s="10"/>
      <c r="V46" s="10">
        <v>100</v>
      </c>
    </row>
    <row xmlns:x14ac="http://schemas.microsoft.com/office/spreadsheetml/2009/9/ac" r="47" s="199" customFormat="true" ht="12" x14ac:dyDescent="0.2">
      <c r="A47" s="197" t="s">
        <v>442</v>
      </c>
      <c r="B47" s="10">
        <v>2002</v>
      </c>
      <c r="C47" s="198" t="s">
        <v>446</v>
      </c>
      <c r="D47" s="10">
        <v>102724827.0155029</v>
      </c>
      <c r="E47" s="10">
        <v>91.585582655477992</v>
      </c>
      <c r="F47" s="10">
        <v>85.126068929015787</v>
      </c>
      <c r="G47" s="10"/>
      <c r="H47" s="10"/>
      <c r="I47" s="10">
        <v>14.873931070984209</v>
      </c>
      <c r="J47" s="10">
        <v>85.126068929015787</v>
      </c>
      <c r="K47" s="10">
        <v>66.570310182173671</v>
      </c>
      <c r="L47" s="10">
        <v>66.570310182173671</v>
      </c>
      <c r="M47" s="10"/>
      <c r="N47" s="10"/>
      <c r="O47" s="10">
        <v>33.429689817826329</v>
      </c>
      <c r="P47" s="10">
        <v>66.570310182173671</v>
      </c>
      <c r="Q47" s="10"/>
      <c r="R47" s="10"/>
      <c r="S47" s="10"/>
      <c r="T47" s="10"/>
      <c r="U47" s="10"/>
      <c r="V47" s="10">
        <v>100</v>
      </c>
    </row>
    <row xmlns:x14ac="http://schemas.microsoft.com/office/spreadsheetml/2009/9/ac" r="48" s="199" customFormat="true" ht="12" x14ac:dyDescent="0.2">
      <c r="A48" s="197" t="s">
        <v>442</v>
      </c>
      <c r="B48" s="10">
        <v>2003</v>
      </c>
      <c r="C48" s="198" t="s">
        <v>446</v>
      </c>
      <c r="D48" s="10">
        <v>104765690.2610632</v>
      </c>
      <c r="E48" s="10">
        <v>91.585582655477992</v>
      </c>
      <c r="F48" s="10">
        <v>85.126068929015787</v>
      </c>
      <c r="G48" s="10"/>
      <c r="H48" s="10"/>
      <c r="I48" s="10">
        <v>14.873931070984209</v>
      </c>
      <c r="J48" s="10">
        <v>85.126068929015787</v>
      </c>
      <c r="K48" s="10">
        <v>66.570310182173671</v>
      </c>
      <c r="L48" s="10">
        <v>66.570310182173671</v>
      </c>
      <c r="M48" s="10"/>
      <c r="N48" s="10"/>
      <c r="O48" s="10">
        <v>33.429689817826329</v>
      </c>
      <c r="P48" s="10">
        <v>66.570310182173671</v>
      </c>
      <c r="Q48" s="10"/>
      <c r="R48" s="10"/>
      <c r="S48" s="10"/>
      <c r="T48" s="10"/>
      <c r="U48" s="10"/>
      <c r="V48" s="10">
        <v>100</v>
      </c>
    </row>
    <row xmlns:x14ac="http://schemas.microsoft.com/office/spreadsheetml/2009/9/ac" r="49" s="199" customFormat="true" ht="12" x14ac:dyDescent="0.2">
      <c r="A49" s="197" t="s">
        <v>442</v>
      </c>
      <c r="B49" s="10">
        <v>2004</v>
      </c>
      <c r="C49" s="198" t="s">
        <v>446</v>
      </c>
      <c r="D49" s="10">
        <v>106845409.808584</v>
      </c>
      <c r="E49" s="10">
        <v>91.990269524645669</v>
      </c>
      <c r="F49" s="10">
        <v>85.545895259986537</v>
      </c>
      <c r="G49" s="10"/>
      <c r="H49" s="10"/>
      <c r="I49" s="10">
        <v>14.454104740013459</v>
      </c>
      <c r="J49" s="10">
        <v>85.545895259986537</v>
      </c>
      <c r="K49" s="10">
        <v>68.621865490214986</v>
      </c>
      <c r="L49" s="10">
        <v>68.621865490214986</v>
      </c>
      <c r="M49" s="10"/>
      <c r="N49" s="10"/>
      <c r="O49" s="10">
        <v>31.37813450978501</v>
      </c>
      <c r="P49" s="10">
        <v>68.621865490214986</v>
      </c>
      <c r="Q49" s="10"/>
      <c r="R49" s="10"/>
      <c r="S49" s="10"/>
      <c r="T49" s="10"/>
      <c r="U49" s="10"/>
      <c r="V49" s="10">
        <v>100</v>
      </c>
    </row>
    <row xmlns:x14ac="http://schemas.microsoft.com/office/spreadsheetml/2009/9/ac" r="50" s="199" customFormat="true" ht="12" x14ac:dyDescent="0.2">
      <c r="A50" s="197" t="s">
        <v>442</v>
      </c>
      <c r="B50" s="10">
        <v>2005</v>
      </c>
      <c r="C50" s="198" t="s">
        <v>446</v>
      </c>
      <c r="D50" s="10">
        <v>108880815.5499512</v>
      </c>
      <c r="E50" s="10">
        <v>92.394956393813345</v>
      </c>
      <c r="F50" s="10">
        <v>85.965721590957287</v>
      </c>
      <c r="G50" s="10"/>
      <c r="H50" s="10"/>
      <c r="I50" s="10">
        <v>14.03427840904271</v>
      </c>
      <c r="J50" s="10">
        <v>85.965721590957287</v>
      </c>
      <c r="K50" s="10">
        <v>70.673420798256302</v>
      </c>
      <c r="L50" s="10">
        <v>70.673420798256302</v>
      </c>
      <c r="M50" s="10"/>
      <c r="N50" s="10"/>
      <c r="O50" s="10">
        <v>29.326579201743701</v>
      </c>
      <c r="P50" s="10">
        <v>70.673420798256302</v>
      </c>
      <c r="Q50" s="10"/>
      <c r="R50" s="10"/>
      <c r="S50" s="10"/>
      <c r="T50" s="10"/>
      <c r="U50" s="10"/>
      <c r="V50" s="10">
        <v>100</v>
      </c>
    </row>
    <row xmlns:x14ac="http://schemas.microsoft.com/office/spreadsheetml/2009/9/ac" r="51" s="199" customFormat="true" ht="12" x14ac:dyDescent="0.2">
      <c r="A51" s="197" t="s">
        <v>442</v>
      </c>
      <c r="B51" s="10">
        <v>2006</v>
      </c>
      <c r="C51" s="198" t="s">
        <v>446</v>
      </c>
      <c r="D51" s="10">
        <v>110887876.3824414</v>
      </c>
      <c r="E51" s="10">
        <v>92.799643262980908</v>
      </c>
      <c r="F51" s="10">
        <v>86.385547921928037</v>
      </c>
      <c r="G51" s="10"/>
      <c r="H51" s="10"/>
      <c r="I51" s="10">
        <v>13.61445207807196</v>
      </c>
      <c r="J51" s="10">
        <v>86.385547921928037</v>
      </c>
      <c r="K51" s="10">
        <v>72.724976106297618</v>
      </c>
      <c r="L51" s="10">
        <v>71.931759512666986</v>
      </c>
      <c r="M51" s="10">
        <v>51.757913174776149</v>
      </c>
      <c r="N51" s="10">
        <v>20.17384633789084</v>
      </c>
      <c r="O51" s="10">
        <v>28.068240487333011</v>
      </c>
      <c r="P51" s="10">
        <v>0</v>
      </c>
      <c r="Q51" s="10"/>
      <c r="R51" s="10"/>
      <c r="S51" s="10"/>
      <c r="T51" s="10"/>
      <c r="U51" s="10"/>
      <c r="V51" s="10">
        <v>100</v>
      </c>
    </row>
    <row xmlns:x14ac="http://schemas.microsoft.com/office/spreadsheetml/2009/9/ac" r="52" s="199" customFormat="true" ht="12" x14ac:dyDescent="0.2">
      <c r="A52" s="197" t="s">
        <v>442</v>
      </c>
      <c r="B52" s="10">
        <v>2007</v>
      </c>
      <c r="C52" s="198" t="s">
        <v>446</v>
      </c>
      <c r="D52" s="10">
        <v>112792742.8040271</v>
      </c>
      <c r="E52" s="10">
        <v>93.204330132148584</v>
      </c>
      <c r="F52" s="10">
        <v>86.805374252898787</v>
      </c>
      <c r="G52" s="10"/>
      <c r="H52" s="10"/>
      <c r="I52" s="10">
        <v>13.19462574710121</v>
      </c>
      <c r="J52" s="10">
        <v>86.805374252898787</v>
      </c>
      <c r="K52" s="10">
        <v>74.776531414338933</v>
      </c>
      <c r="L52" s="10">
        <v>72.900374811320944</v>
      </c>
      <c r="M52" s="10">
        <v>51.757913174776149</v>
      </c>
      <c r="N52" s="10">
        <v>21.142461636544791</v>
      </c>
      <c r="O52" s="10">
        <v>27.09962518867906</v>
      </c>
      <c r="P52" s="10">
        <v>0</v>
      </c>
      <c r="Q52" s="10"/>
      <c r="R52" s="10"/>
      <c r="S52" s="10"/>
      <c r="T52" s="10"/>
      <c r="U52" s="10"/>
      <c r="V52" s="10">
        <v>100</v>
      </c>
    </row>
    <row xmlns:x14ac="http://schemas.microsoft.com/office/spreadsheetml/2009/9/ac" r="53" s="199" customFormat="true" ht="12" x14ac:dyDescent="0.2">
      <c r="A53" s="197" t="s">
        <v>442</v>
      </c>
      <c r="B53" s="10">
        <v>2008</v>
      </c>
      <c r="C53" s="198" t="s">
        <v>446</v>
      </c>
      <c r="D53" s="10">
        <v>114626417.72208861</v>
      </c>
      <c r="E53" s="10">
        <v>93.609017001316261</v>
      </c>
      <c r="F53" s="10">
        <v>87.225200583869537</v>
      </c>
      <c r="G53" s="10"/>
      <c r="H53" s="10"/>
      <c r="I53" s="10">
        <v>12.77479941613046</v>
      </c>
      <c r="J53" s="10">
        <v>87.225200583869537</v>
      </c>
      <c r="K53" s="10">
        <v>76.828086722380249</v>
      </c>
      <c r="L53" s="10">
        <v>73.868990109974902</v>
      </c>
      <c r="M53" s="10">
        <v>51.757913174776149</v>
      </c>
      <c r="N53" s="10">
        <v>22.111076935198749</v>
      </c>
      <c r="O53" s="10">
        <v>26.131009890025101</v>
      </c>
      <c r="P53" s="10">
        <v>0</v>
      </c>
      <c r="Q53" s="10"/>
      <c r="R53" s="10"/>
      <c r="S53" s="10"/>
      <c r="T53" s="10"/>
      <c r="U53" s="10"/>
      <c r="V53" s="10">
        <v>100</v>
      </c>
    </row>
    <row xmlns:x14ac="http://schemas.microsoft.com/office/spreadsheetml/2009/9/ac" r="54" s="199" customFormat="true" ht="12" x14ac:dyDescent="0.2">
      <c r="A54" s="197" t="s">
        <v>442</v>
      </c>
      <c r="B54" s="10">
        <v>2009</v>
      </c>
      <c r="C54" s="198" t="s">
        <v>446</v>
      </c>
      <c r="D54" s="10">
        <v>116354278.7399243</v>
      </c>
      <c r="E54" s="10">
        <v>94.013703870483823</v>
      </c>
      <c r="F54" s="10">
        <v>87.645026914840287</v>
      </c>
      <c r="G54" s="10"/>
      <c r="H54" s="10"/>
      <c r="I54" s="10">
        <v>12.35497308515971</v>
      </c>
      <c r="J54" s="10">
        <v>87.645026914840287</v>
      </c>
      <c r="K54" s="10">
        <v>78.879642030422474</v>
      </c>
      <c r="L54" s="10">
        <v>74.83760540862886</v>
      </c>
      <c r="M54" s="10">
        <v>51.757913174776149</v>
      </c>
      <c r="N54" s="10">
        <v>23.079692233852711</v>
      </c>
      <c r="O54" s="10">
        <v>25.16239459137114</v>
      </c>
      <c r="P54" s="10">
        <v>0</v>
      </c>
      <c r="Q54" s="10"/>
      <c r="R54" s="10"/>
      <c r="S54" s="10"/>
      <c r="T54" s="10"/>
      <c r="U54" s="10"/>
      <c r="V54" s="10">
        <v>100</v>
      </c>
    </row>
    <row xmlns:x14ac="http://schemas.microsoft.com/office/spreadsheetml/2009/9/ac" r="55" s="199" customFormat="true" ht="12" x14ac:dyDescent="0.2">
      <c r="A55" s="197" t="s">
        <v>442</v>
      </c>
      <c r="B55" s="10">
        <v>2010</v>
      </c>
      <c r="C55" s="198" t="s">
        <v>446</v>
      </c>
      <c r="D55" s="10">
        <v>117915751.59543461</v>
      </c>
      <c r="E55" s="10">
        <v>94.4183907396515</v>
      </c>
      <c r="F55" s="10">
        <v>88.064853245811037</v>
      </c>
      <c r="G55" s="10"/>
      <c r="H55" s="10"/>
      <c r="I55" s="10">
        <v>11.93514675418896</v>
      </c>
      <c r="J55" s="10">
        <v>88.064853245811037</v>
      </c>
      <c r="K55" s="10">
        <v>80.931197338463789</v>
      </c>
      <c r="L55" s="10">
        <v>75.806220707283046</v>
      </c>
      <c r="M55" s="10">
        <v>51.757913174776149</v>
      </c>
      <c r="N55" s="10">
        <v>24.0483075325069</v>
      </c>
      <c r="O55" s="10">
        <v>24.19377929271695</v>
      </c>
      <c r="P55" s="10">
        <v>0</v>
      </c>
      <c r="Q55" s="10"/>
      <c r="R55" s="10"/>
      <c r="S55" s="10"/>
      <c r="T55" s="10"/>
      <c r="U55" s="10"/>
      <c r="V55" s="10">
        <v>100</v>
      </c>
    </row>
    <row xmlns:x14ac="http://schemas.microsoft.com/office/spreadsheetml/2009/9/ac" r="56" s="199" customFormat="true" ht="12" x14ac:dyDescent="0.2">
      <c r="A56" s="197" t="s">
        <v>442</v>
      </c>
      <c r="B56" s="10">
        <v>2011</v>
      </c>
      <c r="C56" s="198" t="s">
        <v>446</v>
      </c>
      <c r="D56" s="10">
        <v>119418880.3615668</v>
      </c>
      <c r="E56" s="10">
        <v>94.823077608819176</v>
      </c>
      <c r="F56" s="10">
        <v>88.4846795767819</v>
      </c>
      <c r="G56" s="10">
        <v>48.882495699279389</v>
      </c>
      <c r="H56" s="10">
        <v>39.602183877502512</v>
      </c>
      <c r="I56" s="10">
        <v>11.5153204232181</v>
      </c>
      <c r="J56" s="10">
        <v>0</v>
      </c>
      <c r="K56" s="10">
        <v>82.982752646505105</v>
      </c>
      <c r="L56" s="10">
        <v>76.774836005937004</v>
      </c>
      <c r="M56" s="10">
        <v>54.675770090338119</v>
      </c>
      <c r="N56" s="10">
        <v>22.099065915598889</v>
      </c>
      <c r="O56" s="10">
        <v>23.225163994062999</v>
      </c>
      <c r="P56" s="10">
        <v>0</v>
      </c>
      <c r="Q56" s="10">
        <v>71.182350510595825</v>
      </c>
      <c r="R56" s="10">
        <v>71.182350510595825</v>
      </c>
      <c r="S56" s="10">
        <v>57.575744499999999</v>
      </c>
      <c r="T56" s="10">
        <v>13.606606010595829</v>
      </c>
      <c r="U56" s="10">
        <v>28.817649489404179</v>
      </c>
      <c r="V56" s="10">
        <v>0</v>
      </c>
    </row>
    <row xmlns:x14ac="http://schemas.microsoft.com/office/spreadsheetml/2009/9/ac" r="57" s="199" customFormat="true" ht="12" x14ac:dyDescent="0.2">
      <c r="A57" s="197" t="s">
        <v>442</v>
      </c>
      <c r="B57" s="10">
        <v>2012</v>
      </c>
      <c r="C57" s="198" t="s">
        <v>446</v>
      </c>
      <c r="D57" s="10">
        <v>120934142.9033069</v>
      </c>
      <c r="E57" s="10">
        <v>95.227764477986739</v>
      </c>
      <c r="F57" s="10">
        <v>88.90450590775265</v>
      </c>
      <c r="G57" s="10">
        <v>48.882495699279389</v>
      </c>
      <c r="H57" s="10">
        <v>40.022010208473262</v>
      </c>
      <c r="I57" s="10">
        <v>11.09549409224735</v>
      </c>
      <c r="J57" s="10">
        <v>0</v>
      </c>
      <c r="K57" s="10">
        <v>85.034307954546421</v>
      </c>
      <c r="L57" s="10">
        <v>77.743451304590963</v>
      </c>
      <c r="M57" s="10">
        <v>57.593627005900089</v>
      </c>
      <c r="N57" s="10">
        <v>20.14982429869087</v>
      </c>
      <c r="O57" s="10">
        <v>22.256548695409041</v>
      </c>
      <c r="P57" s="10">
        <v>0</v>
      </c>
      <c r="Q57" s="10">
        <v>71.182350510595825</v>
      </c>
      <c r="R57" s="10">
        <v>71.182350510595825</v>
      </c>
      <c r="S57" s="10">
        <v>57.575744499999999</v>
      </c>
      <c r="T57" s="10">
        <v>13.606606010595829</v>
      </c>
      <c r="U57" s="10">
        <v>28.817649489404179</v>
      </c>
      <c r="V57" s="10">
        <v>0</v>
      </c>
    </row>
    <row xmlns:x14ac="http://schemas.microsoft.com/office/spreadsheetml/2009/9/ac" r="58" s="199" customFormat="true" ht="12" x14ac:dyDescent="0.2">
      <c r="A58" s="197" t="s">
        <v>442</v>
      </c>
      <c r="B58" s="10">
        <v>2013</v>
      </c>
      <c r="C58" s="198" t="s">
        <v>446</v>
      </c>
      <c r="D58" s="10">
        <v>122436651.2159375</v>
      </c>
      <c r="E58" s="10">
        <v>95.632451347154415</v>
      </c>
      <c r="F58" s="10">
        <v>89.3243322387234</v>
      </c>
      <c r="G58" s="10">
        <v>48.882495699279389</v>
      </c>
      <c r="H58" s="10">
        <v>40.441836539444012</v>
      </c>
      <c r="I58" s="10">
        <v>10.6756677612766</v>
      </c>
      <c r="J58" s="10">
        <v>0</v>
      </c>
      <c r="K58" s="10">
        <v>87.085863262587736</v>
      </c>
      <c r="L58" s="10">
        <v>78.712066603244921</v>
      </c>
      <c r="M58" s="10">
        <v>60.511483921462059</v>
      </c>
      <c r="N58" s="10">
        <v>18.200582681782858</v>
      </c>
      <c r="O58" s="10">
        <v>21.287933396755079</v>
      </c>
      <c r="P58" s="10">
        <v>0</v>
      </c>
      <c r="Q58" s="10">
        <v>71.182350510595825</v>
      </c>
      <c r="R58" s="10">
        <v>71.182350510595825</v>
      </c>
      <c r="S58" s="10">
        <v>57.575744499999999</v>
      </c>
      <c r="T58" s="10">
        <v>13.606606010595829</v>
      </c>
      <c r="U58" s="10">
        <v>28.817649489404179</v>
      </c>
      <c r="V58" s="10">
        <v>0</v>
      </c>
    </row>
    <row xmlns:x14ac="http://schemas.microsoft.com/office/spreadsheetml/2009/9/ac" r="59" s="199" customFormat="true" ht="12" x14ac:dyDescent="0.2">
      <c r="A59" s="197" t="s">
        <v>442</v>
      </c>
      <c r="B59" s="10">
        <v>2014</v>
      </c>
      <c r="C59" s="198" t="s">
        <v>446</v>
      </c>
      <c r="D59" s="10">
        <v>123875075.58606081</v>
      </c>
      <c r="E59" s="10">
        <v>96.037138216321978</v>
      </c>
      <c r="F59" s="10">
        <v>89.74415856969415</v>
      </c>
      <c r="G59" s="10">
        <v>48.882495699279389</v>
      </c>
      <c r="H59" s="10">
        <v>40.861662870414762</v>
      </c>
      <c r="I59" s="10">
        <v>10.25584143030585</v>
      </c>
      <c r="J59" s="10">
        <v>0</v>
      </c>
      <c r="K59" s="10">
        <v>89.137418570629052</v>
      </c>
      <c r="L59" s="10">
        <v>79.680681901899106</v>
      </c>
      <c r="M59" s="10">
        <v>63.429340837024029</v>
      </c>
      <c r="N59" s="10">
        <v>16.251341064875081</v>
      </c>
      <c r="O59" s="10">
        <v>20.31931809810089</v>
      </c>
      <c r="P59" s="10">
        <v>0</v>
      </c>
      <c r="Q59" s="10">
        <v>71.182350510595825</v>
      </c>
      <c r="R59" s="10">
        <v>71.182350510595825</v>
      </c>
      <c r="S59" s="10">
        <v>57.575744499999999</v>
      </c>
      <c r="T59" s="10">
        <v>13.606606010595829</v>
      </c>
      <c r="U59" s="10">
        <v>28.817649489404179</v>
      </c>
      <c r="V59" s="10">
        <v>0</v>
      </c>
    </row>
    <row xmlns:x14ac="http://schemas.microsoft.com/office/spreadsheetml/2009/9/ac" r="60" s="199" customFormat="true" ht="12" x14ac:dyDescent="0.2">
      <c r="A60" s="197" t="s">
        <v>442</v>
      </c>
      <c r="B60" s="10">
        <v>2015</v>
      </c>
      <c r="C60" s="198" t="s">
        <v>446</v>
      </c>
      <c r="D60" s="10">
        <v>125272311.1324365</v>
      </c>
      <c r="E60" s="10">
        <v>96.441825085489654</v>
      </c>
      <c r="F60" s="10">
        <v>90.1639849006649</v>
      </c>
      <c r="G60" s="10">
        <v>48.882495699279389</v>
      </c>
      <c r="H60" s="10">
        <v>41.281489201385511</v>
      </c>
      <c r="I60" s="10">
        <v>9.8360150993350999</v>
      </c>
      <c r="J60" s="10">
        <v>0</v>
      </c>
      <c r="K60" s="10">
        <v>91.188973878670367</v>
      </c>
      <c r="L60" s="10">
        <v>80.649297200553065</v>
      </c>
      <c r="M60" s="10">
        <v>66.347197752585998</v>
      </c>
      <c r="N60" s="10">
        <v>14.30209944796707</v>
      </c>
      <c r="O60" s="10">
        <v>19.350702799446939</v>
      </c>
      <c r="P60" s="10">
        <v>0</v>
      </c>
      <c r="Q60" s="10">
        <v>71.182350510595825</v>
      </c>
      <c r="R60" s="10">
        <v>71.182350510595825</v>
      </c>
      <c r="S60" s="10">
        <v>57.575744499999999</v>
      </c>
      <c r="T60" s="10">
        <v>13.606606010595829</v>
      </c>
      <c r="U60" s="10">
        <v>28.817649489404179</v>
      </c>
      <c r="V60" s="10">
        <v>0</v>
      </c>
    </row>
    <row xmlns:x14ac="http://schemas.microsoft.com/office/spreadsheetml/2009/9/ac" r="61" s="199" customFormat="true" ht="12" x14ac:dyDescent="0.2">
      <c r="A61" s="197" t="s">
        <v>442</v>
      </c>
      <c r="B61" s="10">
        <v>2016</v>
      </c>
      <c r="C61" s="198" t="s">
        <v>446</v>
      </c>
      <c r="D61" s="10">
        <v>126587766.0917187</v>
      </c>
      <c r="E61" s="10">
        <v>96.846511954657331</v>
      </c>
      <c r="F61" s="10">
        <v>90.58381123163565</v>
      </c>
      <c r="G61" s="10">
        <v>55.799153295663928</v>
      </c>
      <c r="H61" s="10">
        <v>34.784657935971723</v>
      </c>
      <c r="I61" s="10">
        <v>9.4161887683643499</v>
      </c>
      <c r="J61" s="10">
        <v>0</v>
      </c>
      <c r="K61" s="10">
        <v>93.240529186711683</v>
      </c>
      <c r="L61" s="10">
        <v>81.617912499207023</v>
      </c>
      <c r="M61" s="10">
        <v>69.265054668147968</v>
      </c>
      <c r="N61" s="10">
        <v>12.352857831059049</v>
      </c>
      <c r="O61" s="10">
        <v>18.382087500792981</v>
      </c>
      <c r="P61" s="10">
        <v>0</v>
      </c>
      <c r="Q61" s="10">
        <v>75.160493278855938</v>
      </c>
      <c r="R61" s="10">
        <v>75.160493278855938</v>
      </c>
      <c r="S61" s="10">
        <v>57.575744499999999</v>
      </c>
      <c r="T61" s="10">
        <v>17.584748778855939</v>
      </c>
      <c r="U61" s="10">
        <v>24.839506721144058</v>
      </c>
      <c r="V61" s="10">
        <v>0</v>
      </c>
    </row>
    <row xmlns:x14ac="http://schemas.microsoft.com/office/spreadsheetml/2009/9/ac" r="62" s="199" customFormat="true" ht="12" x14ac:dyDescent="0.2">
      <c r="A62" s="197" t="s">
        <v>442</v>
      </c>
      <c r="B62" s="10">
        <v>2017</v>
      </c>
      <c r="C62" s="198" t="s">
        <v>446</v>
      </c>
      <c r="D62" s="10">
        <v>127856778.5776318</v>
      </c>
      <c r="E62" s="10">
        <v>97.251198823824893</v>
      </c>
      <c r="F62" s="10">
        <v>91.0036375626064</v>
      </c>
      <c r="G62" s="10">
        <v>62.715810892046647</v>
      </c>
      <c r="H62" s="10">
        <v>28.287826670559749</v>
      </c>
      <c r="I62" s="10">
        <v>8.9963624373936</v>
      </c>
      <c r="J62" s="10">
        <v>0</v>
      </c>
      <c r="K62" s="10">
        <v>95.292084494752999</v>
      </c>
      <c r="L62" s="10">
        <v>82.586527797860981</v>
      </c>
      <c r="M62" s="10">
        <v>72.182911583709938</v>
      </c>
      <c r="N62" s="10">
        <v>10.40361621415104</v>
      </c>
      <c r="O62" s="10">
        <v>17.413472202139019</v>
      </c>
      <c r="P62" s="10">
        <v>0</v>
      </c>
      <c r="Q62" s="10">
        <v>79.138636047116051</v>
      </c>
      <c r="R62" s="10">
        <v>79.138636047116051</v>
      </c>
      <c r="S62" s="10">
        <v>57.575744499999999</v>
      </c>
      <c r="T62" s="10">
        <v>21.562891547116049</v>
      </c>
      <c r="U62" s="10">
        <v>20.861363952883949</v>
      </c>
      <c r="V62" s="10">
        <v>0</v>
      </c>
    </row>
    <row xmlns:x14ac="http://schemas.microsoft.com/office/spreadsheetml/2009/9/ac" r="63" s="199" customFormat="true" ht="12" x14ac:dyDescent="0.2">
      <c r="A63" s="197" t="s">
        <v>442</v>
      </c>
      <c r="B63" s="10">
        <v>2018</v>
      </c>
      <c r="C63" s="198" t="s">
        <v>446</v>
      </c>
      <c r="D63" s="10">
        <v>128867913.8029297</v>
      </c>
      <c r="E63" s="10">
        <v>97.65588569299257</v>
      </c>
      <c r="F63" s="10">
        <v>91.42346389357715</v>
      </c>
      <c r="G63" s="10">
        <v>69.632468488429367</v>
      </c>
      <c r="H63" s="10">
        <v>21.790995405147779</v>
      </c>
      <c r="I63" s="10">
        <v>8.57653610642285</v>
      </c>
      <c r="J63" s="10">
        <v>0</v>
      </c>
      <c r="K63" s="10">
        <v>97.343639802794314</v>
      </c>
      <c r="L63" s="10">
        <v>83.555143096515167</v>
      </c>
      <c r="M63" s="10">
        <v>75.100768499271908</v>
      </c>
      <c r="N63" s="10">
        <v>8.4543745972432589</v>
      </c>
      <c r="O63" s="10">
        <v>16.44485690348483</v>
      </c>
      <c r="P63" s="10">
        <v>0</v>
      </c>
      <c r="Q63" s="10">
        <v>83.116778815376165</v>
      </c>
      <c r="R63" s="10">
        <v>83.116778815376165</v>
      </c>
      <c r="S63" s="10">
        <v>57.575744499999999</v>
      </c>
      <c r="T63" s="10">
        <v>25.541034315376169</v>
      </c>
      <c r="U63" s="10">
        <v>16.883221184623839</v>
      </c>
      <c r="V63" s="10">
        <v>0</v>
      </c>
    </row>
    <row xmlns:x14ac="http://schemas.microsoft.com/office/spreadsheetml/2009/9/ac" r="64" s="199" customFormat="true" ht="12" x14ac:dyDescent="0.2">
      <c r="A64" s="197" t="s">
        <v>442</v>
      </c>
      <c r="B64" s="10">
        <v>2019</v>
      </c>
      <c r="C64" s="198" t="s">
        <v>446</v>
      </c>
      <c r="D64" s="10">
        <v>129778939.5520459</v>
      </c>
      <c r="E64" s="10">
        <v>98.060572562160246</v>
      </c>
      <c r="F64" s="10">
        <v>91.843290224548014</v>
      </c>
      <c r="G64" s="10">
        <v>76.549126084812087</v>
      </c>
      <c r="H64" s="10">
        <v>15.29416413973593</v>
      </c>
      <c r="I64" s="10">
        <v>8.1567097754519864</v>
      </c>
      <c r="J64" s="10">
        <v>0</v>
      </c>
      <c r="K64" s="10">
        <v>99.39519511083563</v>
      </c>
      <c r="L64" s="10">
        <v>84.523758395169125</v>
      </c>
      <c r="M64" s="10">
        <v>78.018625414833878</v>
      </c>
      <c r="N64" s="10">
        <v>6.5051329803352473</v>
      </c>
      <c r="O64" s="10">
        <v>15.47624160483088</v>
      </c>
      <c r="P64" s="10">
        <v>0</v>
      </c>
      <c r="Q64" s="10">
        <v>87.094921583637188</v>
      </c>
      <c r="R64" s="10">
        <v>83.7028435</v>
      </c>
      <c r="S64" s="10">
        <v>57.575744499999999</v>
      </c>
      <c r="T64" s="10">
        <v>26.127099000000001</v>
      </c>
      <c r="U64" s="10">
        <v>16.2971565</v>
      </c>
      <c r="V64" s="10">
        <v>0</v>
      </c>
    </row>
    <row xmlns:x14ac="http://schemas.microsoft.com/office/spreadsheetml/2009/9/ac" r="65" s="199" customFormat="true" ht="12" x14ac:dyDescent="0.2">
      <c r="A65" s="197" t="s">
        <v>442</v>
      </c>
      <c r="B65" s="10">
        <v>2020</v>
      </c>
      <c r="C65" s="198" t="s">
        <v>446</v>
      </c>
      <c r="D65" s="10">
        <v>130613802.2784375</v>
      </c>
      <c r="E65" s="10">
        <v>98.465259431327809</v>
      </c>
      <c r="F65" s="10">
        <v>92.263116555518764</v>
      </c>
      <c r="G65" s="10">
        <v>83.465783681194807</v>
      </c>
      <c r="H65" s="10">
        <v>8.7973328743239563</v>
      </c>
      <c r="I65" s="10">
        <v>7.7368834444812364</v>
      </c>
      <c r="J65" s="10">
        <v>0</v>
      </c>
      <c r="K65" s="10">
        <v>100</v>
      </c>
      <c r="L65" s="10">
        <v>85.492373693823083</v>
      </c>
      <c r="M65" s="10">
        <v>80.936482330395847</v>
      </c>
      <c r="N65" s="10">
        <v>4.5558913634272358</v>
      </c>
      <c r="O65" s="10">
        <v>14.50762630617692</v>
      </c>
      <c r="P65" s="10">
        <v>0</v>
      </c>
      <c r="Q65" s="10">
        <v>91.073064351897301</v>
      </c>
      <c r="R65" s="10">
        <v>83.7028435</v>
      </c>
      <c r="S65" s="10">
        <v>57.575744499999999</v>
      </c>
      <c r="T65" s="10">
        <v>26.127099000000001</v>
      </c>
      <c r="U65" s="10">
        <v>16.2971565</v>
      </c>
      <c r="V65" s="10">
        <v>0</v>
      </c>
    </row>
    <row xmlns:x14ac="http://schemas.microsoft.com/office/spreadsheetml/2009/9/ac" r="66" s="199" customFormat="true" ht="12" x14ac:dyDescent="0.2">
      <c r="A66" s="197" t="s">
        <v>442</v>
      </c>
      <c r="B66" s="10">
        <v>2021</v>
      </c>
      <c r="C66" s="198" t="s">
        <v>446</v>
      </c>
      <c r="D66" s="10">
        <v>131362490.0307055</v>
      </c>
      <c r="E66" s="10">
        <v>98.869946300495485</v>
      </c>
      <c r="F66" s="10">
        <v>92.682942886489514</v>
      </c>
      <c r="G66" s="10">
        <v>90.382441277577527</v>
      </c>
      <c r="H66" s="10">
        <v>2.3005016089119859</v>
      </c>
      <c r="I66" s="10">
        <v>7.3170571135104856</v>
      </c>
      <c r="J66" s="10">
        <v>0</v>
      </c>
      <c r="K66" s="10">
        <v>100</v>
      </c>
      <c r="L66" s="10">
        <v>86.460988992477041</v>
      </c>
      <c r="M66" s="10">
        <v>83.854339245957817</v>
      </c>
      <c r="N66" s="10">
        <v>2.6066497465192242</v>
      </c>
      <c r="O66" s="10">
        <v>13.53901100752296</v>
      </c>
      <c r="P66" s="10">
        <v>0</v>
      </c>
      <c r="Q66" s="10">
        <v>95.051207120157414</v>
      </c>
      <c r="R66" s="10">
        <v>83.7028435</v>
      </c>
      <c r="S66" s="10">
        <v>57.575744499999999</v>
      </c>
      <c r="T66" s="10">
        <v>26.127099000000001</v>
      </c>
      <c r="U66" s="10">
        <v>16.2971565</v>
      </c>
      <c r="V66" s="10">
        <v>0</v>
      </c>
    </row>
    <row xmlns:x14ac="http://schemas.microsoft.com/office/spreadsheetml/2009/9/ac" r="67" s="199" customFormat="true" ht="12" x14ac:dyDescent="0.2">
      <c r="A67" s="197" t="s">
        <v>442</v>
      </c>
      <c r="B67" s="10">
        <v>2022</v>
      </c>
      <c r="C67" s="198" t="s">
        <v>446</v>
      </c>
      <c r="D67" s="10">
        <v>132156288.07058109</v>
      </c>
      <c r="E67" s="10">
        <v>99.274633169663161</v>
      </c>
      <c r="F67" s="10">
        <v>93.102769217460263</v>
      </c>
      <c r="G67" s="10">
        <v>93.102769217460263</v>
      </c>
      <c r="H67" s="10">
        <v>0</v>
      </c>
      <c r="I67" s="10">
        <v>6.8972307825397374</v>
      </c>
      <c r="J67" s="10">
        <v>0</v>
      </c>
      <c r="K67" s="10">
        <v>100</v>
      </c>
      <c r="L67" s="10">
        <v>87.429604291131227</v>
      </c>
      <c r="M67" s="10">
        <v>86.772196161519787</v>
      </c>
      <c r="N67" s="10">
        <v>0.65740812961144002</v>
      </c>
      <c r="O67" s="10">
        <v>12.570395708868769</v>
      </c>
      <c r="P67" s="10">
        <v>0</v>
      </c>
      <c r="Q67" s="10">
        <v>99.029349888417528</v>
      </c>
      <c r="R67" s="10">
        <v>83.7028435</v>
      </c>
      <c r="S67" s="10">
        <v>57.575744499999999</v>
      </c>
      <c r="T67" s="10">
        <v>26.127099000000001</v>
      </c>
      <c r="U67" s="10">
        <v>16.2971565</v>
      </c>
      <c r="V67" s="10">
        <v>0</v>
      </c>
    </row>
    <row xmlns:x14ac="http://schemas.microsoft.com/office/spreadsheetml/2009/9/ac" r="68" s="199" customFormat="true" ht="12" x14ac:dyDescent="0.2">
      <c r="A68" s="197" t="s">
        <v>442</v>
      </c>
      <c r="B68" s="10">
        <v>2023</v>
      </c>
      <c r="C68" s="198" t="s">
        <v>446</v>
      </c>
      <c r="D68" s="10">
        <v>132821732.5896191</v>
      </c>
      <c r="E68" s="10">
        <v>99.679320038830724</v>
      </c>
      <c r="F68" s="10">
        <v>93.522595548431013</v>
      </c>
      <c r="G68" s="10">
        <v>93.522595548431013</v>
      </c>
      <c r="H68" s="10">
        <v>0</v>
      </c>
      <c r="I68" s="10">
        <v>6.4774044515689866</v>
      </c>
      <c r="J68" s="10">
        <v>0</v>
      </c>
      <c r="K68" s="10">
        <v>100</v>
      </c>
      <c r="L68" s="10">
        <v>88.398219589785185</v>
      </c>
      <c r="M68" s="10">
        <v>88.398219589785185</v>
      </c>
      <c r="N68" s="10">
        <v>0</v>
      </c>
      <c r="O68" s="10">
        <v>11.601780410214809</v>
      </c>
      <c r="P68" s="10">
        <v>0</v>
      </c>
      <c r="Q68" s="10">
        <v>100</v>
      </c>
      <c r="R68" s="10">
        <v>83.7028435</v>
      </c>
      <c r="S68" s="10">
        <v>57.575744499999999</v>
      </c>
      <c r="T68" s="10">
        <v>26.127099000000001</v>
      </c>
      <c r="U68" s="10">
        <v>16.2971565</v>
      </c>
      <c r="V68" s="10">
        <v>0</v>
      </c>
    </row>
    <row xmlns:x14ac="http://schemas.microsoft.com/office/spreadsheetml/2009/9/ac" r="69" s="199" customFormat="true" ht="12" x14ac:dyDescent="0.2">
      <c r="A69" s="197" t="s">
        <v>442</v>
      </c>
      <c r="B69" s="10">
        <v>2024</v>
      </c>
      <c r="C69" s="198" t="s">
        <v>446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9" customFormat="true" ht="12" x14ac:dyDescent="0.2">
      <c r="A70" s="197" t="s">
        <v>442</v>
      </c>
      <c r="B70" s="10">
        <v>2025</v>
      </c>
      <c r="C70" s="198" t="s">
        <v>446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9" customFormat="true" ht="12" x14ac:dyDescent="0.2">
      <c r="A71" s="197" t="s">
        <v>442</v>
      </c>
      <c r="B71" s="10">
        <v>2026</v>
      </c>
      <c r="C71" s="198" t="s">
        <v>446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9" customFormat="true" ht="12" x14ac:dyDescent="0.2">
      <c r="A72" s="197" t="s">
        <v>442</v>
      </c>
      <c r="B72" s="10">
        <v>2027</v>
      </c>
      <c r="C72" s="198" t="s">
        <v>446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9" customFormat="true" ht="12" x14ac:dyDescent="0.2">
      <c r="A73" s="197" t="s">
        <v>442</v>
      </c>
      <c r="B73" s="10">
        <v>2028</v>
      </c>
      <c r="C73" s="198" t="s">
        <v>446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9" customFormat="true" ht="12" x14ac:dyDescent="0.2">
      <c r="A74" s="197" t="s">
        <v>442</v>
      </c>
      <c r="B74" s="10">
        <v>2029</v>
      </c>
      <c r="C74" s="198" t="s">
        <v>446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9" customFormat="true" ht="12" x14ac:dyDescent="0.2">
      <c r="A75" s="197" t="s">
        <v>442</v>
      </c>
      <c r="B75" s="10">
        <v>2030</v>
      </c>
      <c r="C75" s="198" t="s">
        <v>446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9" customFormat="true" ht="12" x14ac:dyDescent="0.2">
      <c r="A76" s="197" t="s">
        <v>442</v>
      </c>
      <c r="B76" s="10">
        <v>2000</v>
      </c>
      <c r="C76" s="198" t="s">
        <v>447</v>
      </c>
      <c r="D76" s="10">
        <v>258002668.76191401</v>
      </c>
      <c r="E76" s="10">
        <v>86.562749348193847</v>
      </c>
      <c r="F76" s="10">
        <v>78.933378074405255</v>
      </c>
      <c r="G76" s="10"/>
      <c r="H76" s="10"/>
      <c r="I76" s="10">
        <v>21.066621925594749</v>
      </c>
      <c r="J76" s="10">
        <v>78.933378074405255</v>
      </c>
      <c r="K76" s="10">
        <v>48.47490654410376</v>
      </c>
      <c r="L76" s="10">
        <v>47.450778807139159</v>
      </c>
      <c r="M76" s="10"/>
      <c r="N76" s="10"/>
      <c r="O76" s="10">
        <v>52.549221192860841</v>
      </c>
      <c r="P76" s="10">
        <v>47.450778807139159</v>
      </c>
      <c r="Q76" s="10"/>
      <c r="R76" s="10"/>
      <c r="S76" s="10"/>
      <c r="T76" s="10"/>
      <c r="U76" s="10"/>
      <c r="V76" s="10">
        <v>100</v>
      </c>
    </row>
    <row xmlns:x14ac="http://schemas.microsoft.com/office/spreadsheetml/2009/9/ac" r="77" s="199" customFormat="true" ht="12" x14ac:dyDescent="0.2">
      <c r="A77" s="197" t="s">
        <v>442</v>
      </c>
      <c r="B77" s="10">
        <v>2001</v>
      </c>
      <c r="C77" s="198" t="s">
        <v>447</v>
      </c>
      <c r="D77" s="10">
        <v>259742472.73203129</v>
      </c>
      <c r="E77" s="10">
        <v>86.562749348193847</v>
      </c>
      <c r="F77" s="10">
        <v>78.933378074405255</v>
      </c>
      <c r="G77" s="10"/>
      <c r="H77" s="10"/>
      <c r="I77" s="10">
        <v>21.066621925594749</v>
      </c>
      <c r="J77" s="10">
        <v>78.933378074405255</v>
      </c>
      <c r="K77" s="10">
        <v>48.47490654410376</v>
      </c>
      <c r="L77" s="10">
        <v>47.450778807139159</v>
      </c>
      <c r="M77" s="10"/>
      <c r="N77" s="10"/>
      <c r="O77" s="10">
        <v>52.549221192860841</v>
      </c>
      <c r="P77" s="10">
        <v>47.450778807139159</v>
      </c>
      <c r="Q77" s="10"/>
      <c r="R77" s="10"/>
      <c r="S77" s="10"/>
      <c r="T77" s="10"/>
      <c r="U77" s="10"/>
      <c r="V77" s="10">
        <v>100</v>
      </c>
    </row>
    <row xmlns:x14ac="http://schemas.microsoft.com/office/spreadsheetml/2009/9/ac" r="78" s="199" customFormat="true" ht="12" x14ac:dyDescent="0.2">
      <c r="A78" s="197" t="s">
        <v>442</v>
      </c>
      <c r="B78" s="10">
        <v>2002</v>
      </c>
      <c r="C78" s="198" t="s">
        <v>447</v>
      </c>
      <c r="D78" s="10">
        <v>260980132.98449701</v>
      </c>
      <c r="E78" s="10">
        <v>86.562749348193847</v>
      </c>
      <c r="F78" s="10">
        <v>78.933378074405255</v>
      </c>
      <c r="G78" s="10"/>
      <c r="H78" s="10"/>
      <c r="I78" s="10">
        <v>21.066621925594749</v>
      </c>
      <c r="J78" s="10">
        <v>78.933378074405255</v>
      </c>
      <c r="K78" s="10">
        <v>48.47490654410376</v>
      </c>
      <c r="L78" s="10">
        <v>47.450778807139159</v>
      </c>
      <c r="M78" s="10"/>
      <c r="N78" s="10"/>
      <c r="O78" s="10">
        <v>52.549221192860841</v>
      </c>
      <c r="P78" s="10">
        <v>47.450778807139159</v>
      </c>
      <c r="Q78" s="10"/>
      <c r="R78" s="10"/>
      <c r="S78" s="10"/>
      <c r="T78" s="10"/>
      <c r="U78" s="10"/>
      <c r="V78" s="10">
        <v>100</v>
      </c>
    </row>
    <row xmlns:x14ac="http://schemas.microsoft.com/office/spreadsheetml/2009/9/ac" r="79" s="199" customFormat="true" ht="12" x14ac:dyDescent="0.2">
      <c r="A79" s="197" t="s">
        <v>442</v>
      </c>
      <c r="B79" s="10">
        <v>2003</v>
      </c>
      <c r="C79" s="198" t="s">
        <v>447</v>
      </c>
      <c r="D79" s="10">
        <v>261906885.73893681</v>
      </c>
      <c r="E79" s="10">
        <v>86.562749348193847</v>
      </c>
      <c r="F79" s="10">
        <v>78.933378074405255</v>
      </c>
      <c r="G79" s="10"/>
      <c r="H79" s="10"/>
      <c r="I79" s="10">
        <v>21.066621925594749</v>
      </c>
      <c r="J79" s="10">
        <v>78.933378074405255</v>
      </c>
      <c r="K79" s="10">
        <v>48.47490654410376</v>
      </c>
      <c r="L79" s="10">
        <v>47.450778807139159</v>
      </c>
      <c r="M79" s="10"/>
      <c r="N79" s="10"/>
      <c r="O79" s="10">
        <v>52.549221192860841</v>
      </c>
      <c r="P79" s="10">
        <v>47.450778807139159</v>
      </c>
      <c r="Q79" s="10"/>
      <c r="R79" s="10"/>
      <c r="S79" s="10"/>
      <c r="T79" s="10"/>
      <c r="U79" s="10"/>
      <c r="V79" s="10">
        <v>100</v>
      </c>
    </row>
    <row xmlns:x14ac="http://schemas.microsoft.com/office/spreadsheetml/2009/9/ac" r="80" s="199" customFormat="true" ht="12" x14ac:dyDescent="0.2">
      <c r="A80" s="197" t="s">
        <v>442</v>
      </c>
      <c r="B80" s="10">
        <v>2004</v>
      </c>
      <c r="C80" s="198" t="s">
        <v>447</v>
      </c>
      <c r="D80" s="10">
        <v>262823518.191416</v>
      </c>
      <c r="E80" s="10">
        <v>87.157656992054854</v>
      </c>
      <c r="F80" s="10">
        <v>79.631269232358136</v>
      </c>
      <c r="G80" s="10"/>
      <c r="H80" s="10"/>
      <c r="I80" s="10">
        <v>20.368730767641861</v>
      </c>
      <c r="J80" s="10">
        <v>79.631269232358136</v>
      </c>
      <c r="K80" s="10">
        <v>51.596528635795039</v>
      </c>
      <c r="L80" s="10">
        <v>49.360765915932461</v>
      </c>
      <c r="M80" s="10"/>
      <c r="N80" s="10"/>
      <c r="O80" s="10">
        <v>50.639234084067539</v>
      </c>
      <c r="P80" s="10">
        <v>49.360765915932461</v>
      </c>
      <c r="Q80" s="10"/>
      <c r="R80" s="10"/>
      <c r="S80" s="10"/>
      <c r="T80" s="10"/>
      <c r="U80" s="10"/>
      <c r="V80" s="10">
        <v>100</v>
      </c>
    </row>
    <row xmlns:x14ac="http://schemas.microsoft.com/office/spreadsheetml/2009/9/ac" r="81" s="199" customFormat="true" ht="12" x14ac:dyDescent="0.2">
      <c r="A81" s="197" t="s">
        <v>442</v>
      </c>
      <c r="B81" s="10">
        <v>2005</v>
      </c>
      <c r="C81" s="198" t="s">
        <v>447</v>
      </c>
      <c r="D81" s="10">
        <v>263552272.4500488</v>
      </c>
      <c r="E81" s="10">
        <v>87.75256463591586</v>
      </c>
      <c r="F81" s="10">
        <v>80.329160390311245</v>
      </c>
      <c r="G81" s="10"/>
      <c r="H81" s="10"/>
      <c r="I81" s="10">
        <v>19.670839609688759</v>
      </c>
      <c r="J81" s="10">
        <v>80.329160390311245</v>
      </c>
      <c r="K81" s="10">
        <v>54.718150727487227</v>
      </c>
      <c r="L81" s="10">
        <v>51.270753024725309</v>
      </c>
      <c r="M81" s="10"/>
      <c r="N81" s="10"/>
      <c r="O81" s="10">
        <v>48.729246975274691</v>
      </c>
      <c r="P81" s="10">
        <v>51.270753024725309</v>
      </c>
      <c r="Q81" s="10"/>
      <c r="R81" s="10"/>
      <c r="S81" s="10"/>
      <c r="T81" s="10"/>
      <c r="U81" s="10"/>
      <c r="V81" s="10">
        <v>100</v>
      </c>
    </row>
    <row xmlns:x14ac="http://schemas.microsoft.com/office/spreadsheetml/2009/9/ac" r="82" s="199" customFormat="true" ht="12" x14ac:dyDescent="0.2">
      <c r="A82" s="197" t="s">
        <v>442</v>
      </c>
      <c r="B82" s="10">
        <v>2006</v>
      </c>
      <c r="C82" s="198" t="s">
        <v>447</v>
      </c>
      <c r="D82" s="10">
        <v>264126075.6175586</v>
      </c>
      <c r="E82" s="10">
        <v>88.347472279776866</v>
      </c>
      <c r="F82" s="10">
        <v>81.027051548264126</v>
      </c>
      <c r="G82" s="10"/>
      <c r="H82" s="10"/>
      <c r="I82" s="10">
        <v>18.972948451735871</v>
      </c>
      <c r="J82" s="10">
        <v>81.027051548264126</v>
      </c>
      <c r="K82" s="10">
        <v>57.839772819178513</v>
      </c>
      <c r="L82" s="10">
        <v>53.180740133518611</v>
      </c>
      <c r="M82" s="10">
        <v>40.457206615566072</v>
      </c>
      <c r="N82" s="10">
        <v>12.723533517952539</v>
      </c>
      <c r="O82" s="10">
        <v>46.819259866481389</v>
      </c>
      <c r="P82" s="10">
        <v>0</v>
      </c>
      <c r="Q82" s="10"/>
      <c r="R82" s="10"/>
      <c r="S82" s="10"/>
      <c r="T82" s="10"/>
      <c r="U82" s="10"/>
      <c r="V82" s="10">
        <v>100</v>
      </c>
    </row>
    <row xmlns:x14ac="http://schemas.microsoft.com/office/spreadsheetml/2009/9/ac" r="83" s="199" customFormat="true" ht="12" x14ac:dyDescent="0.2">
      <c r="A83" s="197" t="s">
        <v>442</v>
      </c>
      <c r="B83" s="10">
        <v>2007</v>
      </c>
      <c r="C83" s="198" t="s">
        <v>447</v>
      </c>
      <c r="D83" s="10">
        <v>264364825.19597289</v>
      </c>
      <c r="E83" s="10">
        <v>88.942379923637873</v>
      </c>
      <c r="F83" s="10">
        <v>81.724942706217234</v>
      </c>
      <c r="G83" s="10"/>
      <c r="H83" s="10"/>
      <c r="I83" s="10">
        <v>18.275057293782769</v>
      </c>
      <c r="J83" s="10">
        <v>81.724942706217234</v>
      </c>
      <c r="K83" s="10">
        <v>60.961394910869792</v>
      </c>
      <c r="L83" s="10">
        <v>55.090727242311459</v>
      </c>
      <c r="M83" s="10">
        <v>40.457206615566072</v>
      </c>
      <c r="N83" s="10">
        <v>14.633520626745391</v>
      </c>
      <c r="O83" s="10">
        <v>44.909272757688541</v>
      </c>
      <c r="P83" s="10">
        <v>0</v>
      </c>
      <c r="Q83" s="10"/>
      <c r="R83" s="10"/>
      <c r="S83" s="10"/>
      <c r="T83" s="10"/>
      <c r="U83" s="10"/>
      <c r="V83" s="10">
        <v>100</v>
      </c>
    </row>
    <row xmlns:x14ac="http://schemas.microsoft.com/office/spreadsheetml/2009/9/ac" r="84" s="199" customFormat="true" ht="12" x14ac:dyDescent="0.2">
      <c r="A84" s="197" t="s">
        <v>442</v>
      </c>
      <c r="B84" s="10">
        <v>2008</v>
      </c>
      <c r="C84" s="198" t="s">
        <v>447</v>
      </c>
      <c r="D84" s="10">
        <v>264353998.27791139</v>
      </c>
      <c r="E84" s="10">
        <v>89.537287567498879</v>
      </c>
      <c r="F84" s="10">
        <v>82.422833864170116</v>
      </c>
      <c r="G84" s="10"/>
      <c r="H84" s="10"/>
      <c r="I84" s="10">
        <v>17.577166135829881</v>
      </c>
      <c r="J84" s="10">
        <v>82.422833864170116</v>
      </c>
      <c r="K84" s="10">
        <v>64.083017002561974</v>
      </c>
      <c r="L84" s="10">
        <v>57.000714351104762</v>
      </c>
      <c r="M84" s="10">
        <v>40.457206615566072</v>
      </c>
      <c r="N84" s="10">
        <v>16.543507735538689</v>
      </c>
      <c r="O84" s="10">
        <v>42.999285648895238</v>
      </c>
      <c r="P84" s="10">
        <v>0</v>
      </c>
      <c r="Q84" s="10"/>
      <c r="R84" s="10"/>
      <c r="S84" s="10"/>
      <c r="T84" s="10"/>
      <c r="U84" s="10"/>
      <c r="V84" s="10">
        <v>100</v>
      </c>
    </row>
    <row xmlns:x14ac="http://schemas.microsoft.com/office/spreadsheetml/2009/9/ac" r="85" s="199" customFormat="true" ht="12" x14ac:dyDescent="0.2">
      <c r="A85" s="197" t="s">
        <v>442</v>
      </c>
      <c r="B85" s="10">
        <v>2009</v>
      </c>
      <c r="C85" s="198" t="s">
        <v>447</v>
      </c>
      <c r="D85" s="10">
        <v>264050073.26007569</v>
      </c>
      <c r="E85" s="10">
        <v>90.132195211359885</v>
      </c>
      <c r="F85" s="10">
        <v>83.120725022123224</v>
      </c>
      <c r="G85" s="10"/>
      <c r="H85" s="10"/>
      <c r="I85" s="10">
        <v>16.879274977876779</v>
      </c>
      <c r="J85" s="10">
        <v>83.120725022123224</v>
      </c>
      <c r="K85" s="10">
        <v>67.204639094253253</v>
      </c>
      <c r="L85" s="10">
        <v>58.910701459897609</v>
      </c>
      <c r="M85" s="10">
        <v>40.457206615566072</v>
      </c>
      <c r="N85" s="10">
        <v>18.453494844331541</v>
      </c>
      <c r="O85" s="10">
        <v>41.089298540102391</v>
      </c>
      <c r="P85" s="10">
        <v>0</v>
      </c>
      <c r="Q85" s="10"/>
      <c r="R85" s="10"/>
      <c r="S85" s="10"/>
      <c r="T85" s="10"/>
      <c r="U85" s="10"/>
      <c r="V85" s="10">
        <v>100</v>
      </c>
    </row>
    <row xmlns:x14ac="http://schemas.microsoft.com/office/spreadsheetml/2009/9/ac" r="86" s="199" customFormat="true" ht="12" x14ac:dyDescent="0.2">
      <c r="A86" s="197" t="s">
        <v>442</v>
      </c>
      <c r="B86" s="10">
        <v>2010</v>
      </c>
      <c r="C86" s="198" t="s">
        <v>447</v>
      </c>
      <c r="D86" s="10">
        <v>263318488.40456539</v>
      </c>
      <c r="E86" s="10">
        <v>90.727102855220892</v>
      </c>
      <c r="F86" s="10">
        <v>83.818616180076106</v>
      </c>
      <c r="G86" s="10"/>
      <c r="H86" s="10"/>
      <c r="I86" s="10">
        <v>16.181383819923891</v>
      </c>
      <c r="J86" s="10">
        <v>83.818616180076106</v>
      </c>
      <c r="K86" s="10">
        <v>70.326261185945441</v>
      </c>
      <c r="L86" s="10">
        <v>60.820688568690457</v>
      </c>
      <c r="M86" s="10">
        <v>40.457206615566072</v>
      </c>
      <c r="N86" s="10">
        <v>20.363481953124388</v>
      </c>
      <c r="O86" s="10">
        <v>39.179311431309543</v>
      </c>
      <c r="P86" s="10">
        <v>0</v>
      </c>
      <c r="Q86" s="10"/>
      <c r="R86" s="10"/>
      <c r="S86" s="10"/>
      <c r="T86" s="10"/>
      <c r="U86" s="10"/>
      <c r="V86" s="10">
        <v>100</v>
      </c>
    </row>
    <row xmlns:x14ac="http://schemas.microsoft.com/office/spreadsheetml/2009/9/ac" r="87" s="199" customFormat="true" ht="12" x14ac:dyDescent="0.2">
      <c r="A87" s="197" t="s">
        <v>442</v>
      </c>
      <c r="B87" s="10">
        <v>2011</v>
      </c>
      <c r="C87" s="198" t="s">
        <v>447</v>
      </c>
      <c r="D87" s="10">
        <v>262403871.63843319</v>
      </c>
      <c r="E87" s="10">
        <v>91.322010499081898</v>
      </c>
      <c r="F87" s="10">
        <v>84.516507338029214</v>
      </c>
      <c r="G87" s="10">
        <v>44.564158074246727</v>
      </c>
      <c r="H87" s="10">
        <v>39.952349263782487</v>
      </c>
      <c r="I87" s="10">
        <v>15.483492661970789</v>
      </c>
      <c r="J87" s="10">
        <v>0</v>
      </c>
      <c r="K87" s="10">
        <v>73.44788327763672</v>
      </c>
      <c r="L87" s="10">
        <v>62.73067567748376</v>
      </c>
      <c r="M87" s="10">
        <v>43.701802591009248</v>
      </c>
      <c r="N87" s="10">
        <v>19.028873086474501</v>
      </c>
      <c r="O87" s="10">
        <v>37.26932432251624</v>
      </c>
      <c r="P87" s="10">
        <v>0</v>
      </c>
      <c r="Q87" s="10">
        <v>56.631559261608338</v>
      </c>
      <c r="R87" s="10">
        <v>56.631559261608338</v>
      </c>
      <c r="S87" s="10">
        <v>52.3286205</v>
      </c>
      <c r="T87" s="10">
        <v>4.3029387616083383</v>
      </c>
      <c r="U87" s="10">
        <v>43.368440738391662</v>
      </c>
      <c r="V87" s="10">
        <v>0</v>
      </c>
    </row>
    <row xmlns:x14ac="http://schemas.microsoft.com/office/spreadsheetml/2009/9/ac" r="88" s="199" customFormat="true" ht="12" x14ac:dyDescent="0.2">
      <c r="A88" s="197" t="s">
        <v>442</v>
      </c>
      <c r="B88" s="10">
        <v>2012</v>
      </c>
      <c r="C88" s="198" t="s">
        <v>447</v>
      </c>
      <c r="D88" s="10">
        <v>261357505.0966931</v>
      </c>
      <c r="E88" s="10">
        <v>91.916918142942677</v>
      </c>
      <c r="F88" s="10">
        <v>85.214398495982095</v>
      </c>
      <c r="G88" s="10">
        <v>44.564158074246727</v>
      </c>
      <c r="H88" s="10">
        <v>40.650240421735369</v>
      </c>
      <c r="I88" s="10">
        <v>14.785601504017899</v>
      </c>
      <c r="J88" s="10">
        <v>0</v>
      </c>
      <c r="K88" s="10">
        <v>76.569505369327999</v>
      </c>
      <c r="L88" s="10">
        <v>64.640662786276607</v>
      </c>
      <c r="M88" s="10">
        <v>46.946398566453347</v>
      </c>
      <c r="N88" s="10">
        <v>17.69426421982325</v>
      </c>
      <c r="O88" s="10">
        <v>35.359337213723393</v>
      </c>
      <c r="P88" s="10">
        <v>0</v>
      </c>
      <c r="Q88" s="10">
        <v>56.631559261608338</v>
      </c>
      <c r="R88" s="10">
        <v>56.631559261608338</v>
      </c>
      <c r="S88" s="10">
        <v>52.3286205</v>
      </c>
      <c r="T88" s="10">
        <v>4.3029387616083383</v>
      </c>
      <c r="U88" s="10">
        <v>43.368440738391662</v>
      </c>
      <c r="V88" s="10">
        <v>0</v>
      </c>
    </row>
    <row xmlns:x14ac="http://schemas.microsoft.com/office/spreadsheetml/2009/9/ac" r="89" s="199" customFormat="true" ht="12" x14ac:dyDescent="0.2">
      <c r="A89" s="197" t="s">
        <v>442</v>
      </c>
      <c r="B89" s="10">
        <v>2013</v>
      </c>
      <c r="C89" s="198" t="s">
        <v>447</v>
      </c>
      <c r="D89" s="10">
        <v>260142036.7840625</v>
      </c>
      <c r="E89" s="10">
        <v>92.511825786803684</v>
      </c>
      <c r="F89" s="10">
        <v>85.912289653935204</v>
      </c>
      <c r="G89" s="10">
        <v>44.564158074246727</v>
      </c>
      <c r="H89" s="10">
        <v>41.348131579688477</v>
      </c>
      <c r="I89" s="10">
        <v>14.087710346064799</v>
      </c>
      <c r="J89" s="10">
        <v>0</v>
      </c>
      <c r="K89" s="10">
        <v>79.691127461020187</v>
      </c>
      <c r="L89" s="10">
        <v>66.55064989506991</v>
      </c>
      <c r="M89" s="10">
        <v>50.190994541896544</v>
      </c>
      <c r="N89" s="10">
        <v>16.35965535317337</v>
      </c>
      <c r="O89" s="10">
        <v>33.44935010493009</v>
      </c>
      <c r="P89" s="10">
        <v>0</v>
      </c>
      <c r="Q89" s="10">
        <v>56.631559261608338</v>
      </c>
      <c r="R89" s="10">
        <v>56.631559261608338</v>
      </c>
      <c r="S89" s="10">
        <v>52.3286205</v>
      </c>
      <c r="T89" s="10">
        <v>4.3029387616083383</v>
      </c>
      <c r="U89" s="10">
        <v>43.368440738391662</v>
      </c>
      <c r="V89" s="10">
        <v>0</v>
      </c>
    </row>
    <row xmlns:x14ac="http://schemas.microsoft.com/office/spreadsheetml/2009/9/ac" r="90" s="199" customFormat="true" ht="12" x14ac:dyDescent="0.2">
      <c r="A90" s="197" t="s">
        <v>442</v>
      </c>
      <c r="B90" s="10">
        <v>2014</v>
      </c>
      <c r="C90" s="198" t="s">
        <v>447</v>
      </c>
      <c r="D90" s="10">
        <v>258644316.41393921</v>
      </c>
      <c r="E90" s="10">
        <v>93.10673343066469</v>
      </c>
      <c r="F90" s="10">
        <v>86.610180811888085</v>
      </c>
      <c r="G90" s="10">
        <v>44.564158074246727</v>
      </c>
      <c r="H90" s="10">
        <v>42.046022737641358</v>
      </c>
      <c r="I90" s="10">
        <v>13.389819188111909</v>
      </c>
      <c r="J90" s="10">
        <v>0</v>
      </c>
      <c r="K90" s="10">
        <v>82.812749552711466</v>
      </c>
      <c r="L90" s="10">
        <v>68.460637003862757</v>
      </c>
      <c r="M90" s="10">
        <v>53.435590517340643</v>
      </c>
      <c r="N90" s="10">
        <v>15.025046486522109</v>
      </c>
      <c r="O90" s="10">
        <v>31.539362996137239</v>
      </c>
      <c r="P90" s="10">
        <v>0</v>
      </c>
      <c r="Q90" s="10">
        <v>56.631559261608338</v>
      </c>
      <c r="R90" s="10">
        <v>56.631559261608338</v>
      </c>
      <c r="S90" s="10">
        <v>52.3286205</v>
      </c>
      <c r="T90" s="10">
        <v>4.3029387616083383</v>
      </c>
      <c r="U90" s="10">
        <v>43.368440738391662</v>
      </c>
      <c r="V90" s="10">
        <v>0</v>
      </c>
    </row>
    <row xmlns:x14ac="http://schemas.microsoft.com/office/spreadsheetml/2009/9/ac" r="91" s="199" customFormat="true" ht="12" x14ac:dyDescent="0.2">
      <c r="A91" s="197" t="s">
        <v>442</v>
      </c>
      <c r="B91" s="10">
        <v>2015</v>
      </c>
      <c r="C91" s="198" t="s">
        <v>447</v>
      </c>
      <c r="D91" s="10">
        <v>256923464.86756349</v>
      </c>
      <c r="E91" s="10">
        <v>93.701641074525696</v>
      </c>
      <c r="F91" s="10">
        <v>87.308071969841194</v>
      </c>
      <c r="G91" s="10">
        <v>44.564158074246727</v>
      </c>
      <c r="H91" s="10">
        <v>42.74391389559446</v>
      </c>
      <c r="I91" s="10">
        <v>12.69192803015881</v>
      </c>
      <c r="J91" s="10">
        <v>0</v>
      </c>
      <c r="K91" s="10">
        <v>85.934371644403654</v>
      </c>
      <c r="L91" s="10">
        <v>70.370624112655605</v>
      </c>
      <c r="M91" s="10">
        <v>56.680186492783832</v>
      </c>
      <c r="N91" s="10">
        <v>13.690437619871769</v>
      </c>
      <c r="O91" s="10">
        <v>29.629375887344391</v>
      </c>
      <c r="P91" s="10">
        <v>0</v>
      </c>
      <c r="Q91" s="10">
        <v>56.631559261608338</v>
      </c>
      <c r="R91" s="10">
        <v>56.631559261608338</v>
      </c>
      <c r="S91" s="10">
        <v>52.3286205</v>
      </c>
      <c r="T91" s="10">
        <v>4.3029387616083454</v>
      </c>
      <c r="U91" s="10">
        <v>43.368440738391662</v>
      </c>
      <c r="V91" s="10">
        <v>0</v>
      </c>
    </row>
    <row xmlns:x14ac="http://schemas.microsoft.com/office/spreadsheetml/2009/9/ac" r="92" s="199" customFormat="true" ht="12" x14ac:dyDescent="0.2">
      <c r="A92" s="197" t="s">
        <v>442</v>
      </c>
      <c r="B92" s="10">
        <v>2016</v>
      </c>
      <c r="C92" s="198" t="s">
        <v>447</v>
      </c>
      <c r="D92" s="10">
        <v>254907529.9082813</v>
      </c>
      <c r="E92" s="10">
        <v>94.296548718386703</v>
      </c>
      <c r="F92" s="10">
        <v>88.005963127794075</v>
      </c>
      <c r="G92" s="10">
        <v>51.892301659094301</v>
      </c>
      <c r="H92" s="10">
        <v>36.113661468699767</v>
      </c>
      <c r="I92" s="10">
        <v>11.994036872205919</v>
      </c>
      <c r="J92" s="10">
        <v>0</v>
      </c>
      <c r="K92" s="10">
        <v>89.055993736094933</v>
      </c>
      <c r="L92" s="10">
        <v>72.280611221448908</v>
      </c>
      <c r="M92" s="10">
        <v>59.924782468227022</v>
      </c>
      <c r="N92" s="10">
        <v>12.355828753221889</v>
      </c>
      <c r="O92" s="10">
        <v>27.719388778551089</v>
      </c>
      <c r="P92" s="10">
        <v>0</v>
      </c>
      <c r="Q92" s="10">
        <v>62.324451275146203</v>
      </c>
      <c r="R92" s="10">
        <v>62.324451275146203</v>
      </c>
      <c r="S92" s="10">
        <v>52.3286205</v>
      </c>
      <c r="T92" s="10">
        <v>9.995830775146203</v>
      </c>
      <c r="U92" s="10">
        <v>37.675548724853797</v>
      </c>
      <c r="V92" s="10">
        <v>0</v>
      </c>
    </row>
    <row xmlns:x14ac="http://schemas.microsoft.com/office/spreadsheetml/2009/9/ac" r="93" s="199" customFormat="true" ht="12" x14ac:dyDescent="0.2">
      <c r="A93" s="197" t="s">
        <v>442</v>
      </c>
      <c r="B93" s="10">
        <v>2017</v>
      </c>
      <c r="C93" s="198" t="s">
        <v>447</v>
      </c>
      <c r="D93" s="10">
        <v>252669365.4223682</v>
      </c>
      <c r="E93" s="10">
        <v>94.891456362247709</v>
      </c>
      <c r="F93" s="10">
        <v>88.703854285746957</v>
      </c>
      <c r="G93" s="10">
        <v>59.220445243940048</v>
      </c>
      <c r="H93" s="10">
        <v>29.483409041806912</v>
      </c>
      <c r="I93" s="10">
        <v>11.29614571425304</v>
      </c>
      <c r="J93" s="10">
        <v>0</v>
      </c>
      <c r="K93" s="10">
        <v>92.177615827786212</v>
      </c>
      <c r="L93" s="10">
        <v>74.190598330241755</v>
      </c>
      <c r="M93" s="10">
        <v>63.169378443671121</v>
      </c>
      <c r="N93" s="10">
        <v>11.021219886570631</v>
      </c>
      <c r="O93" s="10">
        <v>25.809401669758241</v>
      </c>
      <c r="P93" s="10">
        <v>0</v>
      </c>
      <c r="Q93" s="10">
        <v>68.017343288685879</v>
      </c>
      <c r="R93" s="10">
        <v>68.017343288685879</v>
      </c>
      <c r="S93" s="10">
        <v>52.3286205</v>
      </c>
      <c r="T93" s="10">
        <v>15.68872278868588</v>
      </c>
      <c r="U93" s="10">
        <v>31.982656711314121</v>
      </c>
      <c r="V93" s="10">
        <v>0</v>
      </c>
    </row>
    <row xmlns:x14ac="http://schemas.microsoft.com/office/spreadsheetml/2009/9/ac" r="94" s="199" customFormat="true" ht="12" x14ac:dyDescent="0.2">
      <c r="A94" s="197" t="s">
        <v>442</v>
      </c>
      <c r="B94" s="10">
        <v>2018</v>
      </c>
      <c r="C94" s="198" t="s">
        <v>447</v>
      </c>
      <c r="D94" s="10">
        <v>249821238.1970703</v>
      </c>
      <c r="E94" s="10">
        <v>95.486364006108715</v>
      </c>
      <c r="F94" s="10">
        <v>89.401745443700065</v>
      </c>
      <c r="G94" s="10">
        <v>66.548588828785796</v>
      </c>
      <c r="H94" s="10">
        <v>22.853156614914269</v>
      </c>
      <c r="I94" s="10">
        <v>10.59825455629993</v>
      </c>
      <c r="J94" s="10">
        <v>0</v>
      </c>
      <c r="K94" s="10">
        <v>95.299237919478401</v>
      </c>
      <c r="L94" s="10">
        <v>76.100585439035058</v>
      </c>
      <c r="M94" s="10">
        <v>66.413974419114311</v>
      </c>
      <c r="N94" s="10">
        <v>9.6866110199207469</v>
      </c>
      <c r="O94" s="10">
        <v>23.899414560964939</v>
      </c>
      <c r="P94" s="10">
        <v>0</v>
      </c>
      <c r="Q94" s="10">
        <v>73.710235302223737</v>
      </c>
      <c r="R94" s="10">
        <v>73.710235302223737</v>
      </c>
      <c r="S94" s="10">
        <v>52.3286205</v>
      </c>
      <c r="T94" s="10">
        <v>21.381614802223741</v>
      </c>
      <c r="U94" s="10">
        <v>26.28976469777626</v>
      </c>
      <c r="V94" s="10">
        <v>0</v>
      </c>
    </row>
    <row xmlns:x14ac="http://schemas.microsoft.com/office/spreadsheetml/2009/9/ac" r="95" s="199" customFormat="true" ht="12" x14ac:dyDescent="0.2">
      <c r="A95" s="197" t="s">
        <v>442</v>
      </c>
      <c r="B95" s="10">
        <v>2019</v>
      </c>
      <c r="C95" s="198" t="s">
        <v>447</v>
      </c>
      <c r="D95" s="10">
        <v>246697444.44795409</v>
      </c>
      <c r="E95" s="10">
        <v>96.081271649969722</v>
      </c>
      <c r="F95" s="10">
        <v>90.099636601652946</v>
      </c>
      <c r="G95" s="10">
        <v>73.876732413631544</v>
      </c>
      <c r="H95" s="10">
        <v>16.222904188021399</v>
      </c>
      <c r="I95" s="10">
        <v>9.9003633983470536</v>
      </c>
      <c r="J95" s="10">
        <v>0</v>
      </c>
      <c r="K95" s="10">
        <v>98.42086001116968</v>
      </c>
      <c r="L95" s="10">
        <v>78.010572547827906</v>
      </c>
      <c r="M95" s="10">
        <v>69.65857039455841</v>
      </c>
      <c r="N95" s="10">
        <v>8.3520021532694955</v>
      </c>
      <c r="O95" s="10">
        <v>21.989427452172091</v>
      </c>
      <c r="P95" s="10">
        <v>0</v>
      </c>
      <c r="Q95" s="10">
        <v>79.403127315763413</v>
      </c>
      <c r="R95" s="10">
        <v>74.483406000000002</v>
      </c>
      <c r="S95" s="10">
        <v>52.3286205</v>
      </c>
      <c r="T95" s="10">
        <v>22.154785499999999</v>
      </c>
      <c r="U95" s="10">
        <v>25.516594000000001</v>
      </c>
      <c r="V95" s="10">
        <v>0</v>
      </c>
    </row>
    <row xmlns:x14ac="http://schemas.microsoft.com/office/spreadsheetml/2009/9/ac" r="96" s="199" customFormat="true" ht="12" x14ac:dyDescent="0.2">
      <c r="A96" s="197" t="s">
        <v>442</v>
      </c>
      <c r="B96" s="10">
        <v>2020</v>
      </c>
      <c r="C96" s="198" t="s">
        <v>447</v>
      </c>
      <c r="D96" s="10">
        <v>243359189.7215625</v>
      </c>
      <c r="E96" s="10">
        <v>96.676179293830728</v>
      </c>
      <c r="F96" s="10">
        <v>90.797527759606055</v>
      </c>
      <c r="G96" s="10">
        <v>81.204875998477291</v>
      </c>
      <c r="H96" s="10">
        <v>9.5926517611287636</v>
      </c>
      <c r="I96" s="10">
        <v>9.202472240393945</v>
      </c>
      <c r="J96" s="10">
        <v>0</v>
      </c>
      <c r="K96" s="10">
        <v>100</v>
      </c>
      <c r="L96" s="10">
        <v>79.920559656620753</v>
      </c>
      <c r="M96" s="10">
        <v>72.9031663700016</v>
      </c>
      <c r="N96" s="10">
        <v>7.0173932866191544</v>
      </c>
      <c r="O96" s="10">
        <v>20.07944034337925</v>
      </c>
      <c r="P96" s="10">
        <v>0</v>
      </c>
      <c r="Q96" s="10">
        <v>85.096019329301271</v>
      </c>
      <c r="R96" s="10">
        <v>74.483406000000002</v>
      </c>
      <c r="S96" s="10">
        <v>52.3286205</v>
      </c>
      <c r="T96" s="10">
        <v>22.154785499999999</v>
      </c>
      <c r="U96" s="10">
        <v>25.516594000000001</v>
      </c>
      <c r="V96" s="10">
        <v>0</v>
      </c>
    </row>
    <row xmlns:x14ac="http://schemas.microsoft.com/office/spreadsheetml/2009/9/ac" r="97" s="199" customFormat="true" ht="12" x14ac:dyDescent="0.2">
      <c r="A97" s="197" t="s">
        <v>442</v>
      </c>
      <c r="B97" s="10">
        <v>2021</v>
      </c>
      <c r="C97" s="198" t="s">
        <v>447</v>
      </c>
      <c r="D97" s="10">
        <v>239791365.9692944</v>
      </c>
      <c r="E97" s="10">
        <v>97.271086937691734</v>
      </c>
      <c r="F97" s="10">
        <v>91.495418917558936</v>
      </c>
      <c r="G97" s="10">
        <v>88.533019583323039</v>
      </c>
      <c r="H97" s="10">
        <v>2.9623993342358972</v>
      </c>
      <c r="I97" s="10">
        <v>8.5045810824410637</v>
      </c>
      <c r="J97" s="10">
        <v>0</v>
      </c>
      <c r="K97" s="10">
        <v>100</v>
      </c>
      <c r="L97" s="10">
        <v>81.830546765414056</v>
      </c>
      <c r="M97" s="10">
        <v>76.147762345444789</v>
      </c>
      <c r="N97" s="10">
        <v>5.6827844199692663</v>
      </c>
      <c r="O97" s="10">
        <v>18.169453234585941</v>
      </c>
      <c r="P97" s="10">
        <v>0</v>
      </c>
      <c r="Q97" s="10">
        <v>90.788911342839128</v>
      </c>
      <c r="R97" s="10">
        <v>74.483406000000002</v>
      </c>
      <c r="S97" s="10">
        <v>52.3286205</v>
      </c>
      <c r="T97" s="10">
        <v>22.154785499999999</v>
      </c>
      <c r="U97" s="10">
        <v>25.516594000000001</v>
      </c>
      <c r="V97" s="10">
        <v>0</v>
      </c>
    </row>
    <row xmlns:x14ac="http://schemas.microsoft.com/office/spreadsheetml/2009/9/ac" r="98" s="199" customFormat="true" ht="12" x14ac:dyDescent="0.2">
      <c r="A98" s="197" t="s">
        <v>442</v>
      </c>
      <c r="B98" s="10">
        <v>2022</v>
      </c>
      <c r="C98" s="198" t="s">
        <v>447</v>
      </c>
      <c r="D98" s="10">
        <v>236254399.92941901</v>
      </c>
      <c r="E98" s="10">
        <v>97.865994581552741</v>
      </c>
      <c r="F98" s="10">
        <v>92.193310075512045</v>
      </c>
      <c r="G98" s="10">
        <v>92.193310075512045</v>
      </c>
      <c r="H98" s="10">
        <v>0</v>
      </c>
      <c r="I98" s="10">
        <v>7.8066899244879551</v>
      </c>
      <c r="J98" s="10">
        <v>0</v>
      </c>
      <c r="K98" s="10">
        <v>100</v>
      </c>
      <c r="L98" s="10">
        <v>83.740533874206903</v>
      </c>
      <c r="M98" s="10">
        <v>79.392358320888889</v>
      </c>
      <c r="N98" s="10">
        <v>4.3481755533180149</v>
      </c>
      <c r="O98" s="10">
        <v>16.2594661257931</v>
      </c>
      <c r="P98" s="10">
        <v>0</v>
      </c>
      <c r="Q98" s="10">
        <v>96.481803356378805</v>
      </c>
      <c r="R98" s="10">
        <v>74.483406000000002</v>
      </c>
      <c r="S98" s="10">
        <v>52.3286205</v>
      </c>
      <c r="T98" s="10">
        <v>22.154785499999999</v>
      </c>
      <c r="U98" s="10">
        <v>25.516594000000001</v>
      </c>
      <c r="V98" s="10">
        <v>0</v>
      </c>
    </row>
    <row xmlns:x14ac="http://schemas.microsoft.com/office/spreadsheetml/2009/9/ac" r="99" s="199" customFormat="true" ht="12" x14ac:dyDescent="0.2">
      <c r="A99" s="197" t="s">
        <v>442</v>
      </c>
      <c r="B99" s="10">
        <v>2023</v>
      </c>
      <c r="C99" s="198" t="s">
        <v>447</v>
      </c>
      <c r="D99" s="10">
        <v>232434395.41038081</v>
      </c>
      <c r="E99" s="10">
        <v>98.460902225413747</v>
      </c>
      <c r="F99" s="10">
        <v>92.891201233464926</v>
      </c>
      <c r="G99" s="10">
        <v>92.891201233464926</v>
      </c>
      <c r="H99" s="10">
        <v>0</v>
      </c>
      <c r="I99" s="10">
        <v>7.1087987665350738</v>
      </c>
      <c r="J99" s="10">
        <v>0</v>
      </c>
      <c r="K99" s="10">
        <v>100</v>
      </c>
      <c r="L99" s="10">
        <v>85.650520983000206</v>
      </c>
      <c r="M99" s="10">
        <v>82.636954296332078</v>
      </c>
      <c r="N99" s="10">
        <v>3.0135666866681281</v>
      </c>
      <c r="O99" s="10">
        <v>14.349479016999791</v>
      </c>
      <c r="P99" s="10">
        <v>0</v>
      </c>
      <c r="Q99" s="10">
        <v>100</v>
      </c>
      <c r="R99" s="10">
        <v>74.483406000000002</v>
      </c>
      <c r="S99" s="10">
        <v>52.3286205</v>
      </c>
      <c r="T99" s="10">
        <v>22.154785499999999</v>
      </c>
      <c r="U99" s="10">
        <v>25.516594000000001</v>
      </c>
      <c r="V99" s="10">
        <v>0</v>
      </c>
    </row>
    <row xmlns:x14ac="http://schemas.microsoft.com/office/spreadsheetml/2009/9/ac" r="100" s="199" customFormat="true" ht="12" x14ac:dyDescent="0.2">
      <c r="A100" s="197" t="s">
        <v>442</v>
      </c>
      <c r="B100" s="10">
        <v>2024</v>
      </c>
      <c r="C100" s="198" t="s">
        <v>447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9" customFormat="true" ht="12" x14ac:dyDescent="0.2">
      <c r="A101" s="197" t="s">
        <v>442</v>
      </c>
      <c r="B101" s="10">
        <v>2025</v>
      </c>
      <c r="C101" s="198" t="s">
        <v>447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9" customFormat="true" ht="12" x14ac:dyDescent="0.2">
      <c r="A102" s="197" t="s">
        <v>442</v>
      </c>
      <c r="B102" s="10">
        <v>2026</v>
      </c>
      <c r="C102" s="198" t="s">
        <v>447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9" customFormat="true" ht="12" x14ac:dyDescent="0.2">
      <c r="A103" s="197" t="s">
        <v>442</v>
      </c>
      <c r="B103" s="10">
        <v>2027</v>
      </c>
      <c r="C103" s="198" t="s">
        <v>447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9" customFormat="true" ht="12" x14ac:dyDescent="0.2">
      <c r="A104" s="197" t="s">
        <v>442</v>
      </c>
      <c r="B104" s="10">
        <v>2028</v>
      </c>
      <c r="C104" s="198" t="s">
        <v>447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9" customFormat="true" ht="12" x14ac:dyDescent="0.2">
      <c r="A105" s="197" t="s">
        <v>442</v>
      </c>
      <c r="B105" s="10">
        <v>2029</v>
      </c>
      <c r="C105" s="198" t="s">
        <v>447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9" customFormat="true" ht="12" x14ac:dyDescent="0.2">
      <c r="A106" s="197" t="s">
        <v>442</v>
      </c>
      <c r="B106" s="10">
        <v>2030</v>
      </c>
      <c r="C106" s="198" t="s">
        <v>447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9" customFormat="true" ht="12" x14ac:dyDescent="0.2">
      <c r="A107" s="197" t="s">
        <v>442</v>
      </c>
      <c r="B107" s="10">
        <v>2000</v>
      </c>
      <c r="C107" s="198" t="s">
        <v>448</v>
      </c>
      <c r="D107" s="10">
        <v>76063104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9" customFormat="true" ht="12" x14ac:dyDescent="0.2">
      <c r="A108" s="197" t="s">
        <v>442</v>
      </c>
      <c r="B108" s="10">
        <v>2001</v>
      </c>
      <c r="C108" s="198" t="s">
        <v>448</v>
      </c>
      <c r="D108" s="10">
        <v>76461824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9" customFormat="true" ht="12" x14ac:dyDescent="0.2">
      <c r="A109" s="197" t="s">
        <v>442</v>
      </c>
      <c r="B109" s="10">
        <v>2002</v>
      </c>
      <c r="C109" s="198" t="s">
        <v>448</v>
      </c>
      <c r="D109" s="10">
        <v>76803256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9" customFormat="true" ht="12" x14ac:dyDescent="0.2">
      <c r="A110" s="197" t="s">
        <v>442</v>
      </c>
      <c r="B110" s="10">
        <v>2003</v>
      </c>
      <c r="C110" s="200" t="s">
        <v>448</v>
      </c>
      <c r="D110" s="10">
        <v>77141120</v>
      </c>
      <c r="E110" s="10"/>
      <c r="F110" s="10"/>
      <c r="G110" s="10"/>
      <c r="H110" s="10"/>
      <c r="I110" s="10"/>
      <c r="J110" s="10">
        <v>100</v>
      </c>
      <c r="K110" s="10"/>
      <c r="L110" s="10"/>
      <c r="M110" s="10"/>
      <c r="N110" s="10"/>
      <c r="O110" s="10"/>
      <c r="P110" s="10">
        <v>100</v>
      </c>
      <c r="Q110" s="10"/>
      <c r="R110" s="10"/>
      <c r="S110" s="10"/>
      <c r="T110" s="10"/>
      <c r="U110" s="10"/>
      <c r="V110" s="10">
        <v>100</v>
      </c>
      <c r="W110" s="201"/>
      <c r="X110" s="201"/>
      <c r="Y110" s="201"/>
      <c r="Z110" s="201"/>
      <c r="AA110" s="201"/>
      <c r="AB110" s="201"/>
      <c r="AC110" s="201"/>
      <c r="AD110" s="201"/>
      <c r="AE110" s="201"/>
    </row>
    <row xmlns:x14ac="http://schemas.microsoft.com/office/spreadsheetml/2009/9/ac" r="111" s="199" customFormat="true" ht="12" x14ac:dyDescent="0.2">
      <c r="A111" s="197" t="s">
        <v>442</v>
      </c>
      <c r="B111" s="10">
        <v>2004</v>
      </c>
      <c r="C111" s="200" t="s">
        <v>448</v>
      </c>
      <c r="D111" s="10">
        <v>77675392</v>
      </c>
      <c r="E111" s="10"/>
      <c r="F111" s="10"/>
      <c r="G111" s="10"/>
      <c r="H111" s="10"/>
      <c r="I111" s="10"/>
      <c r="J111" s="10">
        <v>100</v>
      </c>
      <c r="K111" s="10"/>
      <c r="L111" s="10"/>
      <c r="M111" s="10"/>
      <c r="N111" s="10"/>
      <c r="O111" s="10"/>
      <c r="P111" s="10">
        <v>100</v>
      </c>
      <c r="Q111" s="10"/>
      <c r="R111" s="10"/>
      <c r="S111" s="10"/>
      <c r="T111" s="10"/>
      <c r="U111" s="10"/>
      <c r="V111" s="10">
        <v>100</v>
      </c>
      <c r="W111" s="201"/>
      <c r="X111" s="201"/>
      <c r="Y111" s="201"/>
      <c r="Z111" s="201"/>
      <c r="AA111" s="201"/>
      <c r="AB111" s="201"/>
      <c r="AC111" s="201"/>
      <c r="AD111" s="201"/>
      <c r="AE111" s="201"/>
    </row>
    <row xmlns:x14ac="http://schemas.microsoft.com/office/spreadsheetml/2009/9/ac" r="112" s="199" customFormat="true" ht="12" x14ac:dyDescent="0.2">
      <c r="A112" s="197" t="s">
        <v>442</v>
      </c>
      <c r="B112" s="10">
        <v>2005</v>
      </c>
      <c r="C112" s="200" t="s">
        <v>448</v>
      </c>
      <c r="D112" s="10">
        <v>78384600</v>
      </c>
      <c r="E112" s="10"/>
      <c r="F112" s="10"/>
      <c r="G112" s="10"/>
      <c r="H112" s="10"/>
      <c r="I112" s="10"/>
      <c r="J112" s="10">
        <v>100</v>
      </c>
      <c r="K112" s="10"/>
      <c r="L112" s="10"/>
      <c r="M112" s="10"/>
      <c r="N112" s="10"/>
      <c r="O112" s="10"/>
      <c r="P112" s="10">
        <v>100</v>
      </c>
      <c r="Q112" s="10"/>
      <c r="R112" s="10"/>
      <c r="S112" s="10"/>
      <c r="T112" s="10"/>
      <c r="U112" s="10"/>
      <c r="V112" s="10">
        <v>100</v>
      </c>
      <c r="W112" s="201"/>
      <c r="X112" s="201"/>
      <c r="Y112" s="201"/>
      <c r="Z112" s="201"/>
      <c r="AA112" s="201"/>
      <c r="AB112" s="201"/>
      <c r="AC112" s="201"/>
      <c r="AD112" s="201"/>
      <c r="AE112" s="201"/>
    </row>
    <row xmlns:x14ac="http://schemas.microsoft.com/office/spreadsheetml/2009/9/ac" r="113" s="199" customFormat="true" ht="12" x14ac:dyDescent="0.2">
      <c r="A113" s="197" t="s">
        <v>442</v>
      </c>
      <c r="B113" s="10">
        <v>2006</v>
      </c>
      <c r="C113" s="200" t="s">
        <v>448</v>
      </c>
      <c r="D113" s="10">
        <v>78923832</v>
      </c>
      <c r="E113" s="10"/>
      <c r="F113" s="10"/>
      <c r="G113" s="10"/>
      <c r="H113" s="10"/>
      <c r="I113" s="10"/>
      <c r="J113" s="10">
        <v>100</v>
      </c>
      <c r="K113" s="10"/>
      <c r="L113" s="10"/>
      <c r="M113" s="10"/>
      <c r="N113" s="10"/>
      <c r="O113" s="10"/>
      <c r="P113" s="10">
        <v>100</v>
      </c>
      <c r="Q113" s="10"/>
      <c r="R113" s="10"/>
      <c r="S113" s="10"/>
      <c r="T113" s="10"/>
      <c r="U113" s="10"/>
      <c r="V113" s="10">
        <v>100</v>
      </c>
      <c r="W113" s="201"/>
      <c r="X113" s="201"/>
      <c r="Y113" s="201"/>
      <c r="Z113" s="201"/>
      <c r="AA113" s="201"/>
      <c r="AB113" s="201"/>
      <c r="AC113" s="201"/>
      <c r="AD113" s="201"/>
      <c r="AE113" s="201"/>
    </row>
    <row xmlns:x14ac="http://schemas.microsoft.com/office/spreadsheetml/2009/9/ac" r="114" s="199" customFormat="true" ht="12" x14ac:dyDescent="0.2">
      <c r="A114" s="197" t="s">
        <v>442</v>
      </c>
      <c r="B114" s="10">
        <v>2007</v>
      </c>
      <c r="C114" s="200" t="s">
        <v>448</v>
      </c>
      <c r="D114" s="10">
        <v>78960472</v>
      </c>
      <c r="E114" s="10"/>
      <c r="F114" s="10"/>
      <c r="G114" s="10"/>
      <c r="H114" s="10"/>
      <c r="I114" s="10"/>
      <c r="J114" s="10">
        <v>100</v>
      </c>
      <c r="K114" s="10"/>
      <c r="L114" s="10"/>
      <c r="M114" s="10"/>
      <c r="N114" s="10"/>
      <c r="O114" s="10"/>
      <c r="P114" s="10">
        <v>100</v>
      </c>
      <c r="Q114" s="10"/>
      <c r="R114" s="10"/>
      <c r="S114" s="10"/>
      <c r="T114" s="10"/>
      <c r="U114" s="10"/>
      <c r="V114" s="10">
        <v>100</v>
      </c>
      <c r="W114" s="201"/>
      <c r="X114" s="201"/>
      <c r="Y114" s="201"/>
      <c r="Z114" s="201"/>
      <c r="AA114" s="201"/>
      <c r="AB114" s="201"/>
      <c r="AC114" s="201"/>
      <c r="AD114" s="201"/>
      <c r="AE114" s="201"/>
    </row>
    <row xmlns:x14ac="http://schemas.microsoft.com/office/spreadsheetml/2009/9/ac" r="115" s="199" customFormat="true" ht="12" x14ac:dyDescent="0.2">
      <c r="A115" s="197" t="s">
        <v>442</v>
      </c>
      <c r="B115" s="10">
        <v>2008</v>
      </c>
      <c r="C115" s="200" t="s">
        <v>448</v>
      </c>
      <c r="D115" s="10">
        <v>78540920</v>
      </c>
      <c r="E115" s="10"/>
      <c r="F115" s="10"/>
      <c r="G115" s="10"/>
      <c r="H115" s="10"/>
      <c r="I115" s="10"/>
      <c r="J115" s="10">
        <v>100</v>
      </c>
      <c r="K115" s="10"/>
      <c r="L115" s="10"/>
      <c r="M115" s="10"/>
      <c r="N115" s="10"/>
      <c r="O115" s="10"/>
      <c r="P115" s="10">
        <v>100</v>
      </c>
      <c r="Q115" s="10"/>
      <c r="R115" s="10"/>
      <c r="S115" s="10"/>
      <c r="T115" s="10"/>
      <c r="U115" s="10"/>
      <c r="V115" s="10">
        <v>100</v>
      </c>
      <c r="W115" s="201"/>
      <c r="X115" s="201"/>
      <c r="Y115" s="201"/>
      <c r="Z115" s="201"/>
      <c r="AA115" s="201"/>
      <c r="AB115" s="201"/>
      <c r="AC115" s="201"/>
      <c r="AD115" s="201"/>
      <c r="AE115" s="201"/>
    </row>
    <row xmlns:x14ac="http://schemas.microsoft.com/office/spreadsheetml/2009/9/ac" r="116" s="199" customFormat="true" ht="12" x14ac:dyDescent="0.2">
      <c r="A116" s="197" t="s">
        <v>442</v>
      </c>
      <c r="B116" s="10">
        <v>2009</v>
      </c>
      <c r="C116" s="202" t="s">
        <v>448</v>
      </c>
      <c r="D116" s="10">
        <v>77862752</v>
      </c>
      <c r="E116" s="10"/>
      <c r="F116" s="10"/>
      <c r="G116" s="10"/>
      <c r="H116" s="10"/>
      <c r="I116" s="10"/>
      <c r="J116" s="10">
        <v>100</v>
      </c>
      <c r="K116" s="10"/>
      <c r="L116" s="10"/>
      <c r="M116" s="10"/>
      <c r="N116" s="10"/>
      <c r="O116" s="10"/>
      <c r="P116" s="10">
        <v>100</v>
      </c>
      <c r="Q116" s="10"/>
      <c r="R116" s="10"/>
      <c r="S116" s="10"/>
      <c r="T116" s="10"/>
      <c r="U116" s="10"/>
      <c r="V116" s="10">
        <v>100</v>
      </c>
      <c r="W116" s="202"/>
      <c r="X116" s="202"/>
      <c r="Y116" s="202"/>
      <c r="Z116" s="202"/>
      <c r="AA116" s="202"/>
      <c r="AB116" s="202"/>
      <c r="AC116" s="202"/>
    </row>
    <row xmlns:x14ac="http://schemas.microsoft.com/office/spreadsheetml/2009/9/ac" r="117" s="199" customFormat="true" ht="12" x14ac:dyDescent="0.2">
      <c r="A117" s="197" t="s">
        <v>442</v>
      </c>
      <c r="B117" s="10">
        <v>2010</v>
      </c>
      <c r="C117" s="202" t="s">
        <v>448</v>
      </c>
      <c r="D117" s="10">
        <v>77059376</v>
      </c>
      <c r="E117" s="10"/>
      <c r="F117" s="10"/>
      <c r="G117" s="10"/>
      <c r="H117" s="10"/>
      <c r="I117" s="10"/>
      <c r="J117" s="10">
        <v>100</v>
      </c>
      <c r="K117" s="10"/>
      <c r="L117" s="10"/>
      <c r="M117" s="10"/>
      <c r="N117" s="10"/>
      <c r="O117" s="10"/>
      <c r="P117" s="10">
        <v>100</v>
      </c>
      <c r="Q117" s="10"/>
      <c r="R117" s="10"/>
      <c r="S117" s="10"/>
      <c r="T117" s="10"/>
      <c r="U117" s="10"/>
      <c r="V117" s="10">
        <v>100</v>
      </c>
      <c r="W117" s="202"/>
      <c r="X117" s="202"/>
      <c r="Y117" s="202"/>
      <c r="Z117" s="202"/>
      <c r="AA117" s="202"/>
      <c r="AB117" s="202"/>
      <c r="AC117" s="202"/>
    </row>
    <row xmlns:x14ac="http://schemas.microsoft.com/office/spreadsheetml/2009/9/ac" r="118" s="199" customFormat="true" ht="12" x14ac:dyDescent="0.2">
      <c r="A118" s="197" t="s">
        <v>442</v>
      </c>
      <c r="B118" s="10">
        <v>2011</v>
      </c>
      <c r="C118" s="202" t="s">
        <v>448</v>
      </c>
      <c r="D118" s="10">
        <v>76319264</v>
      </c>
      <c r="E118" s="10"/>
      <c r="F118" s="10"/>
      <c r="G118" s="10"/>
      <c r="H118" s="10"/>
      <c r="I118" s="10"/>
      <c r="J118" s="10">
        <v>100</v>
      </c>
      <c r="K118" s="10"/>
      <c r="L118" s="10"/>
      <c r="M118" s="10"/>
      <c r="N118" s="10"/>
      <c r="O118" s="10"/>
      <c r="P118" s="10">
        <v>100</v>
      </c>
      <c r="Q118" s="10"/>
      <c r="R118" s="10"/>
      <c r="S118" s="10"/>
      <c r="T118" s="10"/>
      <c r="U118" s="10"/>
      <c r="V118" s="10">
        <v>100</v>
      </c>
      <c r="W118" s="202"/>
      <c r="X118" s="202"/>
      <c r="Y118" s="202"/>
      <c r="Z118" s="202"/>
      <c r="AA118" s="202"/>
      <c r="AB118" s="202"/>
      <c r="AC118" s="202"/>
      <c r="AD118" s="202"/>
    </row>
    <row xmlns:x14ac="http://schemas.microsoft.com/office/spreadsheetml/2009/9/ac" r="119" s="199" customFormat="true" ht="12" x14ac:dyDescent="0.2">
      <c r="A119" s="197" t="s">
        <v>442</v>
      </c>
      <c r="B119" s="10">
        <v>2012</v>
      </c>
      <c r="C119" s="202" t="s">
        <v>448</v>
      </c>
      <c r="D119" s="10">
        <v>75876544</v>
      </c>
      <c r="E119" s="10"/>
      <c r="F119" s="10"/>
      <c r="G119" s="10"/>
      <c r="H119" s="10"/>
      <c r="I119" s="10"/>
      <c r="J119" s="10">
        <v>100</v>
      </c>
      <c r="K119" s="10"/>
      <c r="L119" s="10"/>
      <c r="M119" s="10"/>
      <c r="N119" s="10"/>
      <c r="O119" s="10"/>
      <c r="P119" s="10">
        <v>100</v>
      </c>
      <c r="Q119" s="10"/>
      <c r="R119" s="10"/>
      <c r="S119" s="10"/>
      <c r="T119" s="10"/>
      <c r="U119" s="10"/>
      <c r="V119" s="10">
        <v>100</v>
      </c>
      <c r="W119" s="202"/>
      <c r="X119" s="202"/>
      <c r="Y119" s="202"/>
      <c r="Z119" s="202"/>
      <c r="AA119" s="202"/>
      <c r="AB119" s="202"/>
      <c r="AC119" s="202"/>
      <c r="AD119" s="202"/>
    </row>
    <row xmlns:x14ac="http://schemas.microsoft.com/office/spreadsheetml/2009/9/ac" r="120" s="199" customFormat="true" ht="12" x14ac:dyDescent="0.2">
      <c r="A120" s="197" t="s">
        <v>442</v>
      </c>
      <c r="B120" s="10">
        <v>2013</v>
      </c>
      <c r="C120" s="202" t="s">
        <v>448</v>
      </c>
      <c r="D120" s="10">
        <v>75788000</v>
      </c>
      <c r="E120" s="10"/>
      <c r="F120" s="10"/>
      <c r="G120" s="10"/>
      <c r="H120" s="10"/>
      <c r="I120" s="10"/>
      <c r="J120" s="10">
        <v>100</v>
      </c>
      <c r="K120" s="10"/>
      <c r="L120" s="10"/>
      <c r="M120" s="10"/>
      <c r="N120" s="10"/>
      <c r="O120" s="10"/>
      <c r="P120" s="10">
        <v>100</v>
      </c>
      <c r="Q120" s="10"/>
      <c r="R120" s="10"/>
      <c r="S120" s="10"/>
      <c r="T120" s="10"/>
      <c r="U120" s="10"/>
      <c r="V120" s="10">
        <v>100</v>
      </c>
      <c r="W120" s="202"/>
      <c r="X120" s="202"/>
      <c r="Y120" s="202"/>
      <c r="Z120" s="202"/>
      <c r="AA120" s="202"/>
      <c r="AB120" s="202"/>
      <c r="AC120" s="202"/>
      <c r="AD120" s="202"/>
    </row>
    <row xmlns:x14ac="http://schemas.microsoft.com/office/spreadsheetml/2009/9/ac" r="121" s="199" customFormat="true" ht="12" x14ac:dyDescent="0.2">
      <c r="A121" s="197" t="s">
        <v>442</v>
      </c>
      <c r="B121" s="10">
        <v>2014</v>
      </c>
      <c r="C121" s="202" t="s">
        <v>448</v>
      </c>
      <c r="D121" s="10">
        <v>75648880</v>
      </c>
      <c r="E121" s="10"/>
      <c r="F121" s="10"/>
      <c r="G121" s="10"/>
      <c r="H121" s="10"/>
      <c r="I121" s="10"/>
      <c r="J121" s="10">
        <v>100</v>
      </c>
      <c r="K121" s="10"/>
      <c r="L121" s="10"/>
      <c r="M121" s="10"/>
      <c r="N121" s="10"/>
      <c r="O121" s="10"/>
      <c r="P121" s="10">
        <v>100</v>
      </c>
      <c r="Q121" s="10"/>
      <c r="R121" s="10"/>
      <c r="S121" s="10"/>
      <c r="T121" s="10"/>
      <c r="U121" s="10"/>
      <c r="V121" s="10">
        <v>100</v>
      </c>
      <c r="W121" s="202"/>
      <c r="X121" s="202"/>
      <c r="Y121" s="202"/>
      <c r="Z121" s="202"/>
      <c r="AA121" s="202"/>
      <c r="AB121" s="202"/>
      <c r="AC121" s="202"/>
      <c r="AD121" s="202"/>
    </row>
    <row xmlns:x14ac="http://schemas.microsoft.com/office/spreadsheetml/2009/9/ac" r="122" s="199" customFormat="true" ht="12" x14ac:dyDescent="0.2">
      <c r="A122" s="197" t="s">
        <v>442</v>
      </c>
      <c r="B122" s="10">
        <v>2015</v>
      </c>
      <c r="C122" s="202" t="s">
        <v>448</v>
      </c>
      <c r="D122" s="10">
        <v>75385584</v>
      </c>
      <c r="E122" s="10"/>
      <c r="F122" s="10"/>
      <c r="G122" s="10"/>
      <c r="H122" s="10"/>
      <c r="I122" s="10"/>
      <c r="J122" s="10">
        <v>100</v>
      </c>
      <c r="K122" s="10"/>
      <c r="L122" s="10"/>
      <c r="M122" s="10"/>
      <c r="N122" s="10"/>
      <c r="O122" s="10"/>
      <c r="P122" s="10">
        <v>100</v>
      </c>
      <c r="Q122" s="10"/>
      <c r="R122" s="10"/>
      <c r="S122" s="10"/>
      <c r="T122" s="10"/>
      <c r="U122" s="10"/>
      <c r="V122" s="10">
        <v>100</v>
      </c>
      <c r="W122" s="202"/>
      <c r="X122" s="202"/>
      <c r="Y122" s="202"/>
      <c r="Z122" s="202"/>
      <c r="AA122" s="202"/>
      <c r="AB122" s="202"/>
      <c r="AC122" s="202"/>
      <c r="AD122" s="202"/>
    </row>
    <row xmlns:x14ac="http://schemas.microsoft.com/office/spreadsheetml/2009/9/ac" r="123" s="199" customFormat="true" ht="12" x14ac:dyDescent="0.2">
      <c r="A123" s="197" t="s">
        <v>442</v>
      </c>
      <c r="B123" s="10">
        <v>2016</v>
      </c>
      <c r="C123" s="202" t="s">
        <v>448</v>
      </c>
      <c r="D123" s="10">
        <v>74841016</v>
      </c>
      <c r="E123" s="10"/>
      <c r="F123" s="10"/>
      <c r="G123" s="10"/>
      <c r="H123" s="10"/>
      <c r="I123" s="10"/>
      <c r="J123" s="10">
        <v>100</v>
      </c>
      <c r="K123" s="10"/>
      <c r="L123" s="10"/>
      <c r="M123" s="10"/>
      <c r="N123" s="10"/>
      <c r="O123" s="10"/>
      <c r="P123" s="10">
        <v>100</v>
      </c>
      <c r="Q123" s="10"/>
      <c r="R123" s="10"/>
      <c r="S123" s="10"/>
      <c r="T123" s="10"/>
      <c r="U123" s="10"/>
      <c r="V123" s="10">
        <v>100</v>
      </c>
      <c r="W123" s="202"/>
      <c r="X123" s="202"/>
      <c r="Y123" s="202"/>
      <c r="Z123" s="202"/>
      <c r="AA123" s="202"/>
      <c r="AB123" s="202"/>
      <c r="AC123" s="202"/>
      <c r="AD123" s="202"/>
    </row>
    <row xmlns:x14ac="http://schemas.microsoft.com/office/spreadsheetml/2009/9/ac" r="124" s="199" customFormat="true" ht="12" x14ac:dyDescent="0.2">
      <c r="A124" s="197" t="s">
        <v>442</v>
      </c>
      <c r="B124" s="10">
        <v>2017</v>
      </c>
      <c r="C124" s="202" t="s">
        <v>448</v>
      </c>
      <c r="D124" s="10">
        <v>74251480</v>
      </c>
      <c r="E124" s="10"/>
      <c r="F124" s="10"/>
      <c r="G124" s="10"/>
      <c r="H124" s="10"/>
      <c r="I124" s="10"/>
      <c r="J124" s="10">
        <v>100</v>
      </c>
      <c r="K124" s="10"/>
      <c r="L124" s="10"/>
      <c r="M124" s="10"/>
      <c r="N124" s="10"/>
      <c r="O124" s="10"/>
      <c r="P124" s="10">
        <v>100</v>
      </c>
      <c r="Q124" s="10"/>
      <c r="R124" s="10"/>
      <c r="S124" s="10"/>
      <c r="T124" s="10"/>
      <c r="U124" s="10"/>
      <c r="V124" s="10">
        <v>100</v>
      </c>
      <c r="W124" s="202"/>
      <c r="X124" s="202"/>
      <c r="Y124" s="202"/>
      <c r="Z124" s="202"/>
      <c r="AA124" s="202"/>
      <c r="AB124" s="202"/>
      <c r="AC124" s="202"/>
      <c r="AD124" s="202"/>
    </row>
    <row xmlns:x14ac="http://schemas.microsoft.com/office/spreadsheetml/2009/9/ac" r="125" s="199" customFormat="true" ht="12" x14ac:dyDescent="0.2">
      <c r="A125" s="197" t="s">
        <v>442</v>
      </c>
      <c r="B125" s="10">
        <v>2018</v>
      </c>
      <c r="C125" s="202" t="s">
        <v>448</v>
      </c>
      <c r="D125" s="10">
        <v>73083192</v>
      </c>
      <c r="E125" s="10"/>
      <c r="F125" s="10"/>
      <c r="G125" s="10"/>
      <c r="H125" s="10"/>
      <c r="I125" s="10"/>
      <c r="J125" s="10">
        <v>100</v>
      </c>
      <c r="K125" s="10"/>
      <c r="L125" s="10"/>
      <c r="M125" s="10"/>
      <c r="N125" s="10"/>
      <c r="O125" s="10"/>
      <c r="P125" s="10">
        <v>100</v>
      </c>
      <c r="Q125" s="10"/>
      <c r="R125" s="10"/>
      <c r="S125" s="10"/>
      <c r="T125" s="10"/>
      <c r="U125" s="10"/>
      <c r="V125" s="10">
        <v>100</v>
      </c>
      <c r="W125" s="202"/>
      <c r="X125" s="202"/>
      <c r="Y125" s="202"/>
      <c r="Z125" s="202"/>
      <c r="AA125" s="202"/>
      <c r="AB125" s="202"/>
      <c r="AC125" s="202"/>
      <c r="AD125" s="202"/>
    </row>
    <row xmlns:x14ac="http://schemas.microsoft.com/office/spreadsheetml/2009/9/ac" r="126" s="199" customFormat="true" ht="12" x14ac:dyDescent="0.2">
      <c r="A126" s="197" t="s">
        <v>442</v>
      </c>
      <c r="B126" s="10">
        <v>2019</v>
      </c>
      <c r="C126" s="202" t="s">
        <v>448</v>
      </c>
      <c r="D126" s="10">
        <v>72127224</v>
      </c>
      <c r="E126" s="10"/>
      <c r="F126" s="10"/>
      <c r="G126" s="10"/>
      <c r="H126" s="10"/>
      <c r="I126" s="10"/>
      <c r="J126" s="10">
        <v>100</v>
      </c>
      <c r="K126" s="10"/>
      <c r="L126" s="10"/>
      <c r="M126" s="10"/>
      <c r="N126" s="10"/>
      <c r="O126" s="10"/>
      <c r="P126" s="10">
        <v>100</v>
      </c>
      <c r="Q126" s="10"/>
      <c r="R126" s="10"/>
      <c r="S126" s="10"/>
      <c r="T126" s="10"/>
      <c r="U126" s="10"/>
      <c r="V126" s="10">
        <v>100</v>
      </c>
      <c r="W126" s="202"/>
      <c r="X126" s="202"/>
      <c r="Y126" s="202"/>
      <c r="Z126" s="202"/>
      <c r="AA126" s="202"/>
      <c r="AB126" s="202"/>
      <c r="AC126" s="202"/>
      <c r="AD126" s="202"/>
    </row>
    <row xmlns:x14ac="http://schemas.microsoft.com/office/spreadsheetml/2009/9/ac" r="127" s="199" customFormat="true" ht="12" x14ac:dyDescent="0.2">
      <c r="A127" s="197" t="s">
        <v>442</v>
      </c>
      <c r="B127" s="10">
        <v>2020</v>
      </c>
      <c r="C127" s="202" t="s">
        <v>448</v>
      </c>
      <c r="D127" s="10">
        <v>71393016</v>
      </c>
      <c r="E127" s="10"/>
      <c r="F127" s="10"/>
      <c r="G127" s="10"/>
      <c r="H127" s="10"/>
      <c r="I127" s="10"/>
      <c r="J127" s="10">
        <v>100</v>
      </c>
      <c r="K127" s="10"/>
      <c r="L127" s="10"/>
      <c r="M127" s="10"/>
      <c r="N127" s="10"/>
      <c r="O127" s="10"/>
      <c r="P127" s="10">
        <v>100</v>
      </c>
      <c r="Q127" s="10"/>
      <c r="R127" s="10"/>
      <c r="S127" s="10"/>
      <c r="T127" s="10"/>
      <c r="U127" s="10"/>
      <c r="V127" s="10">
        <v>100</v>
      </c>
      <c r="W127" s="202"/>
      <c r="X127" s="202"/>
      <c r="Y127" s="202"/>
      <c r="Z127" s="202"/>
      <c r="AA127" s="202"/>
      <c r="AB127" s="202"/>
      <c r="AC127" s="202"/>
      <c r="AD127" s="202"/>
    </row>
    <row xmlns:x14ac="http://schemas.microsoft.com/office/spreadsheetml/2009/9/ac" r="128" s="199" customFormat="true" ht="12" x14ac:dyDescent="0.2">
      <c r="A128" s="202" t="s">
        <v>442</v>
      </c>
      <c r="B128" s="10">
        <v>2021</v>
      </c>
      <c r="C128" s="202" t="s">
        <v>448</v>
      </c>
      <c r="D128" s="10">
        <v>70945640</v>
      </c>
      <c r="E128" s="10"/>
      <c r="F128" s="10"/>
      <c r="G128" s="10"/>
      <c r="H128" s="10"/>
      <c r="I128" s="10"/>
      <c r="J128" s="10">
        <v>100</v>
      </c>
      <c r="K128" s="10"/>
      <c r="L128" s="10"/>
      <c r="M128" s="10"/>
      <c r="N128" s="10"/>
      <c r="O128" s="10"/>
      <c r="P128" s="10">
        <v>100</v>
      </c>
      <c r="Q128" s="10"/>
      <c r="R128" s="10"/>
      <c r="S128" s="10"/>
      <c r="T128" s="10"/>
      <c r="U128" s="10"/>
      <c r="V128" s="10">
        <v>100</v>
      </c>
      <c r="W128" s="202"/>
      <c r="X128" s="202"/>
      <c r="Y128" s="202"/>
      <c r="Z128" s="202"/>
      <c r="AA128" s="202"/>
      <c r="AB128" s="202"/>
      <c r="AC128" s="202"/>
      <c r="AD128" s="202"/>
    </row>
    <row xmlns:x14ac="http://schemas.microsoft.com/office/spreadsheetml/2009/9/ac" r="129" s="199" customFormat="true" ht="12" x14ac:dyDescent="0.2">
      <c r="A129" s="202" t="s">
        <v>442</v>
      </c>
      <c r="B129" s="10">
        <v>2022</v>
      </c>
      <c r="C129" s="202" t="s">
        <v>448</v>
      </c>
      <c r="D129" s="10">
        <v>70463264</v>
      </c>
      <c r="E129" s="10"/>
      <c r="F129" s="10"/>
      <c r="G129" s="10"/>
      <c r="H129" s="10"/>
      <c r="I129" s="10"/>
      <c r="J129" s="10">
        <v>100</v>
      </c>
      <c r="K129" s="10"/>
      <c r="L129" s="10"/>
      <c r="M129" s="10"/>
      <c r="N129" s="10"/>
      <c r="O129" s="10"/>
      <c r="P129" s="10">
        <v>100</v>
      </c>
      <c r="Q129" s="10"/>
      <c r="R129" s="10"/>
      <c r="S129" s="10"/>
      <c r="T129" s="10"/>
      <c r="U129" s="10"/>
      <c r="V129" s="10">
        <v>100</v>
      </c>
      <c r="W129" s="202"/>
      <c r="X129" s="202"/>
      <c r="Y129" s="202"/>
      <c r="Z129" s="202"/>
      <c r="AA129" s="202"/>
      <c r="AB129" s="202"/>
      <c r="AC129" s="202"/>
      <c r="AD129" s="202"/>
    </row>
    <row xmlns:x14ac="http://schemas.microsoft.com/office/spreadsheetml/2009/9/ac" r="130" s="199" customFormat="true" ht="12" x14ac:dyDescent="0.2">
      <c r="A130" s="202" t="s">
        <v>442</v>
      </c>
      <c r="B130" s="10">
        <v>2023</v>
      </c>
      <c r="C130" s="202" t="s">
        <v>448</v>
      </c>
      <c r="D130" s="10">
        <v>69431632</v>
      </c>
      <c r="E130" s="10"/>
      <c r="F130" s="10"/>
      <c r="G130" s="10"/>
      <c r="H130" s="10"/>
      <c r="I130" s="10"/>
      <c r="J130" s="10">
        <v>100</v>
      </c>
      <c r="K130" s="10"/>
      <c r="L130" s="10"/>
      <c r="M130" s="10"/>
      <c r="N130" s="10"/>
      <c r="O130" s="10"/>
      <c r="P130" s="10">
        <v>100</v>
      </c>
      <c r="Q130" s="10"/>
      <c r="R130" s="10"/>
      <c r="S130" s="10"/>
      <c r="T130" s="10"/>
      <c r="U130" s="10"/>
      <c r="V130" s="10">
        <v>100</v>
      </c>
      <c r="W130" s="202"/>
      <c r="X130" s="202"/>
      <c r="Y130" s="202"/>
      <c r="Z130" s="202"/>
      <c r="AA130" s="202"/>
      <c r="AB130" s="202"/>
      <c r="AC130" s="202"/>
      <c r="AD130" s="202"/>
    </row>
    <row xmlns:x14ac="http://schemas.microsoft.com/office/spreadsheetml/2009/9/ac" r="131" s="199" customFormat="true" ht="12" x14ac:dyDescent="0.2">
      <c r="A131" s="202" t="s">
        <v>442</v>
      </c>
      <c r="B131" s="10">
        <v>2024</v>
      </c>
      <c r="C131" s="202" t="s">
        <v>448</v>
      </c>
      <c r="D131" s="10"/>
      <c r="E131" s="10"/>
      <c r="F131" s="10"/>
      <c r="G131" s="10"/>
      <c r="H131" s="10"/>
      <c r="I131" s="10"/>
      <c r="J131" s="10"/>
      <c r="K131" s="10"/>
      <c r="L131" s="10"/>
      <c r="M131" s="10"/>
      <c r="N131" s="10"/>
      <c r="O131" s="10"/>
      <c r="P131" s="10"/>
      <c r="Q131" s="10"/>
      <c r="R131" s="10"/>
      <c r="S131" s="10"/>
      <c r="T131" s="10"/>
      <c r="U131" s="10"/>
      <c r="V131" s="10"/>
      <c r="W131" s="202"/>
      <c r="X131" s="202"/>
      <c r="Y131" s="202"/>
      <c r="Z131" s="202"/>
      <c r="AA131" s="202"/>
      <c r="AB131" s="202"/>
      <c r="AC131" s="202"/>
      <c r="AD131" s="202"/>
    </row>
    <row xmlns:x14ac="http://schemas.microsoft.com/office/spreadsheetml/2009/9/ac" r="132" s="199" customFormat="true" ht="12" x14ac:dyDescent="0.2">
      <c r="A132" s="202" t="s">
        <v>442</v>
      </c>
      <c r="B132" s="10">
        <v>2025</v>
      </c>
      <c r="C132" s="202" t="s">
        <v>448</v>
      </c>
      <c r="D132" s="10"/>
      <c r="E132" s="10"/>
      <c r="F132" s="10"/>
      <c r="G132" s="10"/>
      <c r="H132" s="10"/>
      <c r="I132" s="10"/>
      <c r="J132" s="10"/>
      <c r="K132" s="10"/>
      <c r="L132" s="10"/>
      <c r="M132" s="10"/>
      <c r="N132" s="10"/>
      <c r="O132" s="10"/>
      <c r="P132" s="10"/>
      <c r="Q132" s="10"/>
      <c r="R132" s="10"/>
      <c r="S132" s="10"/>
      <c r="T132" s="10"/>
      <c r="U132" s="10"/>
      <c r="V132" s="10"/>
      <c r="W132" s="202"/>
      <c r="X132" s="202"/>
      <c r="Y132" s="202"/>
      <c r="Z132" s="202"/>
      <c r="AA132" s="202"/>
      <c r="AB132" s="202"/>
      <c r="AC132" s="202"/>
      <c r="AD132" s="202"/>
    </row>
    <row xmlns:x14ac="http://schemas.microsoft.com/office/spreadsheetml/2009/9/ac" r="133" s="199" customFormat="true" ht="12" x14ac:dyDescent="0.2">
      <c r="A133" s="202" t="s">
        <v>442</v>
      </c>
      <c r="B133" s="10">
        <v>2026</v>
      </c>
      <c r="C133" s="202" t="s">
        <v>448</v>
      </c>
      <c r="D133" s="10"/>
      <c r="E133" s="10"/>
      <c r="F133" s="10"/>
      <c r="G133" s="10"/>
      <c r="H133" s="10"/>
      <c r="I133" s="10"/>
      <c r="J133" s="10"/>
      <c r="K133" s="10"/>
      <c r="L133" s="10"/>
      <c r="M133" s="10"/>
      <c r="N133" s="10"/>
      <c r="O133" s="10"/>
      <c r="P133" s="10"/>
      <c r="Q133" s="10"/>
      <c r="R133" s="10"/>
      <c r="S133" s="10"/>
      <c r="T133" s="10"/>
      <c r="U133" s="10"/>
      <c r="V133" s="10"/>
      <c r="W133" s="202"/>
      <c r="X133" s="202"/>
      <c r="Y133" s="202"/>
      <c r="Z133" s="202"/>
      <c r="AA133" s="202"/>
      <c r="AB133" s="202"/>
      <c r="AC133" s="202"/>
      <c r="AD133" s="202"/>
    </row>
    <row xmlns:x14ac="http://schemas.microsoft.com/office/spreadsheetml/2009/9/ac" r="134" s="199" customFormat="true" ht="12" x14ac:dyDescent="0.2">
      <c r="A134" s="202" t="s">
        <v>442</v>
      </c>
      <c r="B134" s="10">
        <v>2027</v>
      </c>
      <c r="C134" s="202" t="s">
        <v>448</v>
      </c>
      <c r="D134" s="10"/>
      <c r="E134" s="10"/>
      <c r="F134" s="10"/>
      <c r="G134" s="10"/>
      <c r="H134" s="10"/>
      <c r="I134" s="10"/>
      <c r="J134" s="10"/>
      <c r="K134" s="10"/>
      <c r="L134" s="10"/>
      <c r="M134" s="10"/>
      <c r="N134" s="10"/>
      <c r="O134" s="10"/>
      <c r="P134" s="10"/>
      <c r="Q134" s="10"/>
      <c r="R134" s="10"/>
      <c r="S134" s="10"/>
      <c r="T134" s="10"/>
      <c r="U134" s="10"/>
      <c r="V134" s="10"/>
      <c r="W134" s="202"/>
      <c r="X134" s="202"/>
      <c r="Y134" s="202"/>
      <c r="Z134" s="202"/>
      <c r="AA134" s="202"/>
      <c r="AB134" s="202"/>
      <c r="AC134" s="202"/>
      <c r="AD134" s="202"/>
    </row>
    <row xmlns:x14ac="http://schemas.microsoft.com/office/spreadsheetml/2009/9/ac" r="135" s="199" customFormat="true" ht="12" x14ac:dyDescent="0.2">
      <c r="A135" s="202" t="s">
        <v>442</v>
      </c>
      <c r="B135" s="10">
        <v>2028</v>
      </c>
      <c r="C135" s="202" t="s">
        <v>448</v>
      </c>
      <c r="D135" s="10"/>
      <c r="E135" s="10"/>
      <c r="F135" s="10"/>
      <c r="G135" s="10"/>
      <c r="H135" s="10"/>
      <c r="I135" s="10"/>
      <c r="J135" s="10"/>
      <c r="K135" s="10"/>
      <c r="L135" s="10"/>
      <c r="M135" s="10"/>
      <c r="N135" s="10"/>
      <c r="O135" s="10"/>
      <c r="P135" s="10"/>
      <c r="Q135" s="10"/>
      <c r="R135" s="10"/>
      <c r="S135" s="10"/>
      <c r="T135" s="10"/>
      <c r="U135" s="10"/>
      <c r="V135" s="10"/>
      <c r="W135" s="202"/>
      <c r="X135" s="202"/>
      <c r="Y135" s="202"/>
      <c r="Z135" s="202"/>
      <c r="AA135" s="202"/>
      <c r="AB135" s="202"/>
      <c r="AC135" s="202"/>
      <c r="AD135" s="202"/>
    </row>
    <row xmlns:x14ac="http://schemas.microsoft.com/office/spreadsheetml/2009/9/ac" r="136" s="199" customFormat="true" ht="12" x14ac:dyDescent="0.2">
      <c r="A136" s="202" t="s">
        <v>442</v>
      </c>
      <c r="B136" s="10">
        <v>2029</v>
      </c>
      <c r="C136" s="202" t="s">
        <v>448</v>
      </c>
      <c r="D136" s="10"/>
      <c r="E136" s="10"/>
      <c r="F136" s="10"/>
      <c r="G136" s="10"/>
      <c r="H136" s="10"/>
      <c r="I136" s="10"/>
      <c r="J136" s="10"/>
      <c r="K136" s="10"/>
      <c r="L136" s="10"/>
      <c r="M136" s="10"/>
      <c r="N136" s="10"/>
      <c r="O136" s="10"/>
      <c r="P136" s="10"/>
      <c r="Q136" s="10"/>
      <c r="R136" s="10"/>
      <c r="S136" s="10"/>
      <c r="T136" s="10"/>
      <c r="U136" s="10"/>
      <c r="V136" s="10"/>
      <c r="W136" s="202"/>
      <c r="X136" s="202"/>
      <c r="Y136" s="202"/>
      <c r="Z136" s="202"/>
      <c r="AA136" s="202"/>
      <c r="AB136" s="202"/>
      <c r="AC136" s="202"/>
      <c r="AD136" s="202"/>
    </row>
    <row xmlns:x14ac="http://schemas.microsoft.com/office/spreadsheetml/2009/9/ac" r="137" s="199" customFormat="true" ht="12" x14ac:dyDescent="0.2">
      <c r="A137" s="202" t="s">
        <v>442</v>
      </c>
      <c r="B137" s="10">
        <v>2030</v>
      </c>
      <c r="C137" s="202" t="s">
        <v>448</v>
      </c>
      <c r="D137" s="10"/>
      <c r="E137" s="10"/>
      <c r="F137" s="10"/>
      <c r="G137" s="10"/>
      <c r="H137" s="10"/>
      <c r="I137" s="10"/>
      <c r="J137" s="10"/>
      <c r="K137" s="10"/>
      <c r="L137" s="10"/>
      <c r="M137" s="10"/>
      <c r="N137" s="10"/>
      <c r="O137" s="10"/>
      <c r="P137" s="10"/>
      <c r="Q137" s="10"/>
      <c r="R137" s="10"/>
      <c r="S137" s="10"/>
      <c r="T137" s="10"/>
      <c r="U137" s="10"/>
      <c r="V137" s="10"/>
      <c r="W137" s="202"/>
      <c r="X137" s="202"/>
      <c r="Y137" s="202"/>
      <c r="Z137" s="202"/>
      <c r="AA137" s="202"/>
      <c r="AB137" s="202"/>
      <c r="AC137" s="202"/>
      <c r="AD137" s="202"/>
    </row>
    <row xmlns:x14ac="http://schemas.microsoft.com/office/spreadsheetml/2009/9/ac" r="138" s="199" customFormat="true" ht="12" x14ac:dyDescent="0.2">
      <c r="A138" s="202" t="s">
        <v>442</v>
      </c>
      <c r="B138" s="10">
        <v>2000</v>
      </c>
      <c r="C138" s="202" t="s">
        <v>449</v>
      </c>
      <c r="D138" s="10">
        <v>121739960</v>
      </c>
      <c r="E138" s="10">
        <v>85.758043110288554</v>
      </c>
      <c r="F138" s="10">
        <v>78.649784336922721</v>
      </c>
      <c r="G138" s="10"/>
      <c r="H138" s="10"/>
      <c r="I138" s="10">
        <v>21.350215663077279</v>
      </c>
      <c r="J138" s="10">
        <v>78.649784336922721</v>
      </c>
      <c r="K138" s="10">
        <v>41.121415338389852</v>
      </c>
      <c r="L138" s="10">
        <v>41.121415338389852</v>
      </c>
      <c r="M138" s="10"/>
      <c r="N138" s="10"/>
      <c r="O138" s="10">
        <v>58.878584661610148</v>
      </c>
      <c r="P138" s="10">
        <v>41.121415338389852</v>
      </c>
      <c r="Q138" s="10"/>
      <c r="R138" s="10"/>
      <c r="S138" s="10"/>
      <c r="T138" s="10"/>
      <c r="U138" s="10"/>
      <c r="V138" s="10">
        <v>100</v>
      </c>
      <c r="W138" s="202"/>
      <c r="X138" s="202"/>
      <c r="Y138" s="202"/>
      <c r="Z138" s="202"/>
      <c r="AA138" s="202"/>
      <c r="AB138" s="202"/>
      <c r="AC138" s="202"/>
      <c r="AD138" s="202"/>
    </row>
    <row xmlns:x14ac="http://schemas.microsoft.com/office/spreadsheetml/2009/9/ac" r="139" s="199" customFormat="true" ht="12" x14ac:dyDescent="0.2">
      <c r="A139" s="202" t="s">
        <v>442</v>
      </c>
      <c r="B139" s="10">
        <v>2001</v>
      </c>
      <c r="C139" s="202" t="s">
        <v>449</v>
      </c>
      <c r="D139" s="10">
        <v>122683680</v>
      </c>
      <c r="E139" s="10">
        <v>85.758043110288554</v>
      </c>
      <c r="F139" s="10">
        <v>78.649784336922721</v>
      </c>
      <c r="G139" s="10"/>
      <c r="H139" s="10"/>
      <c r="I139" s="10">
        <v>21.350215663077279</v>
      </c>
      <c r="J139" s="10">
        <v>78.649784336922721</v>
      </c>
      <c r="K139" s="10">
        <v>41.121415338389852</v>
      </c>
      <c r="L139" s="10">
        <v>41.121415338389852</v>
      </c>
      <c r="M139" s="10"/>
      <c r="N139" s="10"/>
      <c r="O139" s="10">
        <v>58.878584661610148</v>
      </c>
      <c r="P139" s="10">
        <v>41.121415338389852</v>
      </c>
      <c r="Q139" s="10"/>
      <c r="R139" s="10"/>
      <c r="S139" s="10"/>
      <c r="T139" s="10"/>
      <c r="U139" s="10"/>
      <c r="V139" s="10">
        <v>100</v>
      </c>
      <c r="W139" s="202"/>
      <c r="X139" s="202"/>
      <c r="Y139" s="202"/>
      <c r="Z139" s="202"/>
      <c r="AA139" s="202"/>
      <c r="AB139" s="202"/>
      <c r="AC139" s="202"/>
      <c r="AD139" s="202"/>
    </row>
    <row xmlns:x14ac="http://schemas.microsoft.com/office/spreadsheetml/2009/9/ac" r="140" s="199" customFormat="true" ht="12" x14ac:dyDescent="0.2">
      <c r="A140" s="202" t="s">
        <v>442</v>
      </c>
      <c r="B140" s="10">
        <v>2002</v>
      </c>
      <c r="C140" s="202" t="s">
        <v>449</v>
      </c>
      <c r="D140" s="10">
        <v>123752192</v>
      </c>
      <c r="E140" s="10">
        <v>85.758043110288554</v>
      </c>
      <c r="F140" s="10">
        <v>78.649784336922721</v>
      </c>
      <c r="G140" s="10"/>
      <c r="H140" s="10"/>
      <c r="I140" s="10">
        <v>21.350215663077279</v>
      </c>
      <c r="J140" s="10">
        <v>78.649784336922721</v>
      </c>
      <c r="K140" s="10">
        <v>44.422452755758968</v>
      </c>
      <c r="L140" s="10">
        <v>44.422452755758968</v>
      </c>
      <c r="M140" s="10"/>
      <c r="N140" s="10"/>
      <c r="O140" s="10">
        <v>55.577547244241032</v>
      </c>
      <c r="P140" s="10">
        <v>44.422452755758968</v>
      </c>
      <c r="Q140" s="10"/>
      <c r="R140" s="10"/>
      <c r="S140" s="10"/>
      <c r="T140" s="10"/>
      <c r="U140" s="10"/>
      <c r="V140" s="10">
        <v>100</v>
      </c>
      <c r="W140" s="202"/>
      <c r="X140" s="202"/>
      <c r="Y140" s="202"/>
      <c r="Z140" s="202"/>
      <c r="AA140" s="202"/>
      <c r="AB140" s="202"/>
      <c r="AC140" s="202"/>
      <c r="AD140" s="202"/>
    </row>
    <row xmlns:x14ac="http://schemas.microsoft.com/office/spreadsheetml/2009/9/ac" r="141" s="199" customFormat="true" ht="12" x14ac:dyDescent="0.2">
      <c r="A141" s="202" t="s">
        <v>442</v>
      </c>
      <c r="B141" s="10">
        <v>2003</v>
      </c>
      <c r="C141" s="202" t="s">
        <v>449</v>
      </c>
      <c r="D141" s="10">
        <v>124603992</v>
      </c>
      <c r="E141" s="10">
        <v>85.758043110288554</v>
      </c>
      <c r="F141" s="10">
        <v>78.649784336922721</v>
      </c>
      <c r="G141" s="10"/>
      <c r="H141" s="10"/>
      <c r="I141" s="10">
        <v>21.350215663077279</v>
      </c>
      <c r="J141" s="10">
        <v>78.649784336922721</v>
      </c>
      <c r="K141" s="10">
        <v>47.723490173128077</v>
      </c>
      <c r="L141" s="10">
        <v>47.723490173128077</v>
      </c>
      <c r="M141" s="10"/>
      <c r="N141" s="10"/>
      <c r="O141" s="10">
        <v>52.276509826871923</v>
      </c>
      <c r="P141" s="10">
        <v>47.723490173128077</v>
      </c>
      <c r="Q141" s="10"/>
      <c r="R141" s="10"/>
      <c r="S141" s="10"/>
      <c r="T141" s="10"/>
      <c r="U141" s="10"/>
      <c r="V141" s="10">
        <v>100</v>
      </c>
      <c r="W141" s="202"/>
      <c r="X141" s="202"/>
      <c r="Y141" s="202"/>
      <c r="Z141" s="202"/>
      <c r="AA141" s="202"/>
      <c r="AB141" s="202"/>
      <c r="AC141" s="202"/>
      <c r="AD141" s="202"/>
    </row>
    <row xmlns:x14ac="http://schemas.microsoft.com/office/spreadsheetml/2009/9/ac" r="142" s="199" customFormat="true" ht="12" x14ac:dyDescent="0.2">
      <c r="A142" s="202" t="s">
        <v>442</v>
      </c>
      <c r="B142" s="10">
        <v>2004</v>
      </c>
      <c r="C142" s="202" t="s">
        <v>449</v>
      </c>
      <c r="D142" s="10">
        <v>125380352</v>
      </c>
      <c r="E142" s="10">
        <v>86.438671237898689</v>
      </c>
      <c r="F142" s="10">
        <v>79.387709490373027</v>
      </c>
      <c r="G142" s="10"/>
      <c r="H142" s="10"/>
      <c r="I142" s="10">
        <v>20.61229050962697</v>
      </c>
      <c r="J142" s="10">
        <v>79.387709490373027</v>
      </c>
      <c r="K142" s="10">
        <v>51.024527590496291</v>
      </c>
      <c r="L142" s="10">
        <v>51.024527590496291</v>
      </c>
      <c r="M142" s="10"/>
      <c r="N142" s="10"/>
      <c r="O142" s="10">
        <v>48.975472409503709</v>
      </c>
      <c r="P142" s="10">
        <v>51.024527590496291</v>
      </c>
      <c r="Q142" s="10"/>
      <c r="R142" s="10"/>
      <c r="S142" s="10"/>
      <c r="T142" s="10"/>
      <c r="U142" s="10"/>
      <c r="V142" s="10">
        <v>100</v>
      </c>
      <c r="W142" s="202"/>
      <c r="X142" s="202"/>
      <c r="Y142" s="202"/>
      <c r="Z142" s="202"/>
      <c r="AA142" s="202"/>
      <c r="AB142" s="202"/>
      <c r="AC142" s="202"/>
      <c r="AD142" s="202"/>
    </row>
    <row xmlns:x14ac="http://schemas.microsoft.com/office/spreadsheetml/2009/9/ac" r="143" s="199" customFormat="true" ht="12" x14ac:dyDescent="0.2">
      <c r="A143" s="202" t="s">
        <v>442</v>
      </c>
      <c r="B143" s="10">
        <v>2005</v>
      </c>
      <c r="C143" s="202" t="s">
        <v>449</v>
      </c>
      <c r="D143" s="10">
        <v>126193576</v>
      </c>
      <c r="E143" s="10">
        <v>87.119299365508823</v>
      </c>
      <c r="F143" s="10">
        <v>80.125634643823332</v>
      </c>
      <c r="G143" s="10"/>
      <c r="H143" s="10"/>
      <c r="I143" s="10">
        <v>19.874365356176671</v>
      </c>
      <c r="J143" s="10">
        <v>80.125634643823332</v>
      </c>
      <c r="K143" s="10">
        <v>54.325565007865407</v>
      </c>
      <c r="L143" s="10">
        <v>54.325565007865407</v>
      </c>
      <c r="M143" s="10"/>
      <c r="N143" s="10"/>
      <c r="O143" s="10">
        <v>45.674434992134593</v>
      </c>
      <c r="P143" s="10">
        <v>54.325565007865407</v>
      </c>
      <c r="Q143" s="10"/>
      <c r="R143" s="10"/>
      <c r="S143" s="10"/>
      <c r="T143" s="10"/>
      <c r="U143" s="10"/>
      <c r="V143" s="10">
        <v>100</v>
      </c>
      <c r="W143" s="202"/>
      <c r="X143" s="202"/>
      <c r="Y143" s="202"/>
      <c r="Z143" s="202"/>
      <c r="AA143" s="202"/>
      <c r="AB143" s="202"/>
      <c r="AC143" s="202"/>
      <c r="AD143" s="202"/>
    </row>
    <row xmlns:x14ac="http://schemas.microsoft.com/office/spreadsheetml/2009/9/ac" r="144" s="199" customFormat="true" ht="12" x14ac:dyDescent="0.2">
      <c r="A144" s="202" t="s">
        <v>442</v>
      </c>
      <c r="B144" s="10">
        <v>2006</v>
      </c>
      <c r="C144" s="202" t="s">
        <v>449</v>
      </c>
      <c r="D144" s="10">
        <v>126845832</v>
      </c>
      <c r="E144" s="10">
        <v>87.79992749311873</v>
      </c>
      <c r="F144" s="10">
        <v>80.863559797273865</v>
      </c>
      <c r="G144" s="10"/>
      <c r="H144" s="10"/>
      <c r="I144" s="10">
        <v>19.136440202726131</v>
      </c>
      <c r="J144" s="10">
        <v>80.863559797273865</v>
      </c>
      <c r="K144" s="10">
        <v>57.626602425234523</v>
      </c>
      <c r="L144" s="10">
        <v>57.626602425234523</v>
      </c>
      <c r="M144" s="10">
        <v>43.36849160906786</v>
      </c>
      <c r="N144" s="10">
        <v>14.25811081616666</v>
      </c>
      <c r="O144" s="10">
        <v>42.373397574765477</v>
      </c>
      <c r="P144" s="10">
        <v>0</v>
      </c>
      <c r="Q144" s="10"/>
      <c r="R144" s="10"/>
      <c r="S144" s="10"/>
      <c r="T144" s="10"/>
      <c r="U144" s="10"/>
      <c r="V144" s="10">
        <v>100</v>
      </c>
      <c r="W144" s="202"/>
      <c r="X144" s="202"/>
      <c r="Y144" s="202"/>
      <c r="Z144" s="202"/>
      <c r="AA144" s="202"/>
      <c r="AB144" s="202"/>
      <c r="AC144" s="202"/>
      <c r="AD144" s="202"/>
    </row>
    <row xmlns:x14ac="http://schemas.microsoft.com/office/spreadsheetml/2009/9/ac" r="145" s="199" customFormat="true" ht="12" x14ac:dyDescent="0.2">
      <c r="A145" s="202" t="s">
        <v>442</v>
      </c>
      <c r="B145" s="10">
        <v>2007</v>
      </c>
      <c r="C145" s="202" t="s">
        <v>449</v>
      </c>
      <c r="D145" s="10">
        <v>127629808</v>
      </c>
      <c r="E145" s="10">
        <v>88.480555620728865</v>
      </c>
      <c r="F145" s="10">
        <v>81.601484950724171</v>
      </c>
      <c r="G145" s="10"/>
      <c r="H145" s="10"/>
      <c r="I145" s="10">
        <v>18.398515049275829</v>
      </c>
      <c r="J145" s="10">
        <v>81.601484950724171</v>
      </c>
      <c r="K145" s="10">
        <v>60.927639842603639</v>
      </c>
      <c r="L145" s="10">
        <v>59.439939142447201</v>
      </c>
      <c r="M145" s="10">
        <v>43.36849160906786</v>
      </c>
      <c r="N145" s="10">
        <v>16.071447533379342</v>
      </c>
      <c r="O145" s="10">
        <v>40.560060857552799</v>
      </c>
      <c r="P145" s="10">
        <v>0</v>
      </c>
      <c r="Q145" s="10">
        <v>14.354878700112749</v>
      </c>
      <c r="R145" s="10"/>
      <c r="S145" s="10"/>
      <c r="T145" s="10"/>
      <c r="U145" s="10"/>
      <c r="V145" s="10">
        <v>100</v>
      </c>
      <c r="W145" s="202"/>
      <c r="X145" s="202"/>
      <c r="Y145" s="202"/>
      <c r="Z145" s="202"/>
      <c r="AA145" s="202"/>
      <c r="AB145" s="202"/>
      <c r="AC145" s="202"/>
      <c r="AD145" s="202"/>
    </row>
    <row xmlns:x14ac="http://schemas.microsoft.com/office/spreadsheetml/2009/9/ac" r="146" s="199" customFormat="true" ht="12" x14ac:dyDescent="0.2">
      <c r="A146" s="202" t="s">
        <v>442</v>
      </c>
      <c r="B146" s="10">
        <v>2008</v>
      </c>
      <c r="C146" s="202" t="s">
        <v>449</v>
      </c>
      <c r="D146" s="10">
        <v>128626896</v>
      </c>
      <c r="E146" s="10">
        <v>89.161183748338999</v>
      </c>
      <c r="F146" s="10">
        <v>82.339410104174476</v>
      </c>
      <c r="G146" s="10"/>
      <c r="H146" s="10"/>
      <c r="I146" s="10">
        <v>17.66058989582552</v>
      </c>
      <c r="J146" s="10">
        <v>82.339410104174476</v>
      </c>
      <c r="K146" s="10">
        <v>64.228677259972756</v>
      </c>
      <c r="L146" s="10">
        <v>61.161021597602478</v>
      </c>
      <c r="M146" s="10">
        <v>43.36849160906786</v>
      </c>
      <c r="N146" s="10">
        <v>17.792529988534621</v>
      </c>
      <c r="O146" s="10">
        <v>38.838978402397522</v>
      </c>
      <c r="P146" s="10">
        <v>0</v>
      </c>
      <c r="Q146" s="10">
        <v>14.354878700112749</v>
      </c>
      <c r="R146" s="10"/>
      <c r="S146" s="10"/>
      <c r="T146" s="10"/>
      <c r="U146" s="10"/>
      <c r="V146" s="10">
        <v>100</v>
      </c>
      <c r="W146" s="202"/>
      <c r="X146" s="202"/>
      <c r="Y146" s="202"/>
      <c r="Z146" s="202"/>
      <c r="AA146" s="202"/>
      <c r="AB146" s="202"/>
      <c r="AC146" s="202"/>
      <c r="AD146" s="202"/>
    </row>
    <row xmlns:x14ac="http://schemas.microsoft.com/office/spreadsheetml/2009/9/ac" r="147" s="199" customFormat="true" ht="12" x14ac:dyDescent="0.2">
      <c r="A147" s="202" t="s">
        <v>442</v>
      </c>
      <c r="B147" s="10">
        <v>2009</v>
      </c>
      <c r="C147" s="202" t="s">
        <v>449</v>
      </c>
      <c r="D147" s="10">
        <v>129416640</v>
      </c>
      <c r="E147" s="10">
        <v>89.841811875949134</v>
      </c>
      <c r="F147" s="10">
        <v>83.077335257625009</v>
      </c>
      <c r="G147" s="10"/>
      <c r="H147" s="10"/>
      <c r="I147" s="10">
        <v>16.922664742374991</v>
      </c>
      <c r="J147" s="10">
        <v>83.077335257625009</v>
      </c>
      <c r="K147" s="10">
        <v>67.529714677341872</v>
      </c>
      <c r="L147" s="10">
        <v>62.882104052758223</v>
      </c>
      <c r="M147" s="10">
        <v>43.36849160906786</v>
      </c>
      <c r="N147" s="10">
        <v>19.513612443690359</v>
      </c>
      <c r="O147" s="10">
        <v>37.117895947241777</v>
      </c>
      <c r="P147" s="10">
        <v>0</v>
      </c>
      <c r="Q147" s="10">
        <v>14.354878700112749</v>
      </c>
      <c r="R147" s="10"/>
      <c r="S147" s="10"/>
      <c r="T147" s="10"/>
      <c r="U147" s="10"/>
      <c r="V147" s="10">
        <v>100</v>
      </c>
      <c r="W147" s="202"/>
      <c r="X147" s="202"/>
      <c r="Y147" s="202"/>
      <c r="Z147" s="202"/>
      <c r="AA147" s="202"/>
      <c r="AB147" s="202"/>
      <c r="AC147" s="202"/>
      <c r="AD147" s="202"/>
    </row>
    <row xmlns:x14ac="http://schemas.microsoft.com/office/spreadsheetml/2009/9/ac" r="148" s="199" customFormat="true" ht="12" x14ac:dyDescent="0.2">
      <c r="A148" s="202" t="s">
        <v>442</v>
      </c>
      <c r="B148" s="10">
        <v>2010</v>
      </c>
      <c r="C148" s="202" t="s">
        <v>449</v>
      </c>
      <c r="D148" s="10">
        <v>129903216</v>
      </c>
      <c r="E148" s="10">
        <v>90.522440003559268</v>
      </c>
      <c r="F148" s="10">
        <v>83.815260411075315</v>
      </c>
      <c r="G148" s="10"/>
      <c r="H148" s="10"/>
      <c r="I148" s="10">
        <v>16.184739588924689</v>
      </c>
      <c r="J148" s="10">
        <v>83.815260411075315</v>
      </c>
      <c r="K148" s="10">
        <v>70.830752094710988</v>
      </c>
      <c r="L148" s="10">
        <v>64.603186507913961</v>
      </c>
      <c r="M148" s="10">
        <v>43.36849160906786</v>
      </c>
      <c r="N148" s="10">
        <v>21.234694898846101</v>
      </c>
      <c r="O148" s="10">
        <v>35.396813492086039</v>
      </c>
      <c r="P148" s="10">
        <v>0</v>
      </c>
      <c r="Q148" s="10">
        <v>14.354878700112749</v>
      </c>
      <c r="R148" s="10"/>
      <c r="S148" s="10"/>
      <c r="T148" s="10"/>
      <c r="U148" s="10"/>
      <c r="V148" s="10">
        <v>100</v>
      </c>
      <c r="W148" s="202"/>
      <c r="X148" s="202"/>
      <c r="Y148" s="202"/>
      <c r="Z148" s="202"/>
      <c r="AA148" s="202"/>
      <c r="AB148" s="202"/>
      <c r="AC148" s="202"/>
      <c r="AD148" s="202"/>
    </row>
    <row xmlns:x14ac="http://schemas.microsoft.com/office/spreadsheetml/2009/9/ac" r="149" s="199" customFormat="true" ht="12" x14ac:dyDescent="0.2">
      <c r="A149" s="202" t="s">
        <v>442</v>
      </c>
      <c r="B149" s="10">
        <v>2011</v>
      </c>
      <c r="C149" s="202" t="s">
        <v>449</v>
      </c>
      <c r="D149" s="10">
        <v>130168744</v>
      </c>
      <c r="E149" s="10">
        <v>91.203068131169175</v>
      </c>
      <c r="F149" s="10">
        <v>84.55318556452562</v>
      </c>
      <c r="G149" s="10">
        <v>44.45539081946481</v>
      </c>
      <c r="H149" s="10">
        <v>40.09779474506081</v>
      </c>
      <c r="I149" s="10">
        <v>15.44681443547438</v>
      </c>
      <c r="J149" s="10">
        <v>0</v>
      </c>
      <c r="K149" s="10">
        <v>74.131789512080104</v>
      </c>
      <c r="L149" s="10">
        <v>66.324268963069244</v>
      </c>
      <c r="M149" s="10">
        <v>46.549968004417678</v>
      </c>
      <c r="N149" s="10">
        <v>19.774300958651569</v>
      </c>
      <c r="O149" s="10">
        <v>33.675731036930763</v>
      </c>
      <c r="P149" s="10">
        <v>0</v>
      </c>
      <c r="Q149" s="10">
        <v>14.354878700112749</v>
      </c>
      <c r="R149" s="10">
        <v>14.354878700112749</v>
      </c>
      <c r="S149" s="10">
        <v>14.354878700112749</v>
      </c>
      <c r="T149" s="10">
        <v>0</v>
      </c>
      <c r="U149" s="10">
        <v>85.645121299887251</v>
      </c>
      <c r="V149" s="10">
        <v>0</v>
      </c>
      <c r="W149" s="202"/>
      <c r="X149" s="202"/>
      <c r="Y149" s="202"/>
      <c r="Z149" s="202"/>
      <c r="AA149" s="202"/>
      <c r="AB149" s="202"/>
      <c r="AC149" s="202"/>
      <c r="AD149" s="202"/>
    </row>
    <row xmlns:x14ac="http://schemas.microsoft.com/office/spreadsheetml/2009/9/ac" r="150" s="199" customFormat="true" ht="12" x14ac:dyDescent="0.2">
      <c r="A150" s="202" t="s">
        <v>442</v>
      </c>
      <c r="B150" s="10">
        <v>2012</v>
      </c>
      <c r="C150" s="202" t="s">
        <v>449</v>
      </c>
      <c r="D150" s="10">
        <v>129784504</v>
      </c>
      <c r="E150" s="10">
        <v>91.88369625877931</v>
      </c>
      <c r="F150" s="10">
        <v>85.291110717976153</v>
      </c>
      <c r="G150" s="10">
        <v>44.45539081946481</v>
      </c>
      <c r="H150" s="10">
        <v>40.835719898511343</v>
      </c>
      <c r="I150" s="10">
        <v>14.708889282023851</v>
      </c>
      <c r="J150" s="10">
        <v>0</v>
      </c>
      <c r="K150" s="10">
        <v>77.432826929448311</v>
      </c>
      <c r="L150" s="10">
        <v>68.045351418224982</v>
      </c>
      <c r="M150" s="10">
        <v>49.731444399768407</v>
      </c>
      <c r="N150" s="10">
        <v>18.313907018456579</v>
      </c>
      <c r="O150" s="10">
        <v>31.954648581775022</v>
      </c>
      <c r="P150" s="10">
        <v>0</v>
      </c>
      <c r="Q150" s="10">
        <v>22.307017236973479</v>
      </c>
      <c r="R150" s="10">
        <v>22.307017236973479</v>
      </c>
      <c r="S150" s="10">
        <v>22.307017236973479</v>
      </c>
      <c r="T150" s="10">
        <v>0</v>
      </c>
      <c r="U150" s="10">
        <v>77.692982763026521</v>
      </c>
      <c r="V150" s="10">
        <v>0</v>
      </c>
      <c r="W150" s="202"/>
      <c r="X150" s="202"/>
      <c r="Y150" s="202"/>
      <c r="Z150" s="202"/>
      <c r="AA150" s="202"/>
      <c r="AB150" s="202"/>
      <c r="AC150" s="202"/>
      <c r="AD150" s="202"/>
    </row>
    <row xmlns:x14ac="http://schemas.microsoft.com/office/spreadsheetml/2009/9/ac" r="151" s="199" customFormat="true" ht="12" x14ac:dyDescent="0.2">
      <c r="A151" s="202" t="s">
        <v>442</v>
      </c>
      <c r="B151" s="10">
        <v>2013</v>
      </c>
      <c r="C151" s="202" t="s">
        <v>449</v>
      </c>
      <c r="D151" s="10">
        <v>128800704</v>
      </c>
      <c r="E151" s="10">
        <v>92.564324386389444</v>
      </c>
      <c r="F151" s="10">
        <v>86.029035871426458</v>
      </c>
      <c r="G151" s="10">
        <v>44.45539081946481</v>
      </c>
      <c r="H151" s="10">
        <v>41.573645051961648</v>
      </c>
      <c r="I151" s="10">
        <v>13.97096412857354</v>
      </c>
      <c r="J151" s="10">
        <v>0</v>
      </c>
      <c r="K151" s="10">
        <v>80.733864346817427</v>
      </c>
      <c r="L151" s="10">
        <v>69.766433873380265</v>
      </c>
      <c r="M151" s="10">
        <v>52.912920795118232</v>
      </c>
      <c r="N151" s="10">
        <v>16.85351307826204</v>
      </c>
      <c r="O151" s="10">
        <v>30.233566126619731</v>
      </c>
      <c r="P151" s="10">
        <v>0</v>
      </c>
      <c r="Q151" s="10">
        <v>30.25915577383239</v>
      </c>
      <c r="R151" s="10">
        <v>30.25915577383239</v>
      </c>
      <c r="S151" s="10">
        <v>30.25915577383239</v>
      </c>
      <c r="T151" s="10">
        <v>0</v>
      </c>
      <c r="U151" s="10">
        <v>69.74084422616761</v>
      </c>
      <c r="V151" s="10">
        <v>0</v>
      </c>
      <c r="W151" s="202"/>
      <c r="X151" s="202"/>
      <c r="Y151" s="202"/>
      <c r="Z151" s="202"/>
      <c r="AA151" s="202"/>
      <c r="AB151" s="202"/>
      <c r="AC151" s="202"/>
      <c r="AD151" s="202"/>
    </row>
    <row xmlns:x14ac="http://schemas.microsoft.com/office/spreadsheetml/2009/9/ac" r="152" s="199" customFormat="true" ht="12" x14ac:dyDescent="0.2">
      <c r="A152" s="202" t="s">
        <v>442</v>
      </c>
      <c r="B152" s="10">
        <v>2014</v>
      </c>
      <c r="C152" s="202" t="s">
        <v>449</v>
      </c>
      <c r="D152" s="10">
        <v>127796688</v>
      </c>
      <c r="E152" s="10">
        <v>93.244952513999579</v>
      </c>
      <c r="F152" s="10">
        <v>86.766961024876764</v>
      </c>
      <c r="G152" s="10">
        <v>44.45539081946481</v>
      </c>
      <c r="H152" s="10">
        <v>42.311570205411947</v>
      </c>
      <c r="I152" s="10">
        <v>13.23303897512324</v>
      </c>
      <c r="J152" s="10">
        <v>0</v>
      </c>
      <c r="K152" s="10">
        <v>84.034901764186543</v>
      </c>
      <c r="L152" s="10">
        <v>71.487516328536003</v>
      </c>
      <c r="M152" s="10">
        <v>56.094397190468037</v>
      </c>
      <c r="N152" s="10">
        <v>15.393119138067959</v>
      </c>
      <c r="O152" s="10">
        <v>28.512483671464</v>
      </c>
      <c r="P152" s="10">
        <v>0</v>
      </c>
      <c r="Q152" s="10">
        <v>38.211294310691301</v>
      </c>
      <c r="R152" s="10">
        <v>38.211294310691301</v>
      </c>
      <c r="S152" s="10">
        <v>38.211294310691301</v>
      </c>
      <c r="T152" s="10">
        <v>0</v>
      </c>
      <c r="U152" s="10">
        <v>61.788705689308699</v>
      </c>
      <c r="V152" s="10">
        <v>0</v>
      </c>
      <c r="W152" s="202"/>
      <c r="X152" s="202"/>
      <c r="Y152" s="202"/>
      <c r="Z152" s="202"/>
      <c r="AA152" s="202"/>
      <c r="AB152" s="202"/>
      <c r="AC152" s="202"/>
      <c r="AD152" s="202"/>
    </row>
    <row xmlns:x14ac="http://schemas.microsoft.com/office/spreadsheetml/2009/9/ac" r="153" s="199" customFormat="true" ht="12" x14ac:dyDescent="0.2">
      <c r="A153" s="202" t="s">
        <v>442</v>
      </c>
      <c r="B153" s="10">
        <v>2015</v>
      </c>
      <c r="C153" s="202" t="s">
        <v>449</v>
      </c>
      <c r="D153" s="10">
        <v>126923192</v>
      </c>
      <c r="E153" s="10">
        <v>93.925580641609713</v>
      </c>
      <c r="F153" s="10">
        <v>87.50488617832707</v>
      </c>
      <c r="G153" s="10">
        <v>44.45539081946481</v>
      </c>
      <c r="H153" s="10">
        <v>43.049495358862259</v>
      </c>
      <c r="I153" s="10">
        <v>12.49511382167293</v>
      </c>
      <c r="J153" s="10">
        <v>0</v>
      </c>
      <c r="K153" s="10">
        <v>87.335939181555659</v>
      </c>
      <c r="L153" s="10">
        <v>73.208598783691286</v>
      </c>
      <c r="M153" s="10">
        <v>59.275873585817862</v>
      </c>
      <c r="N153" s="10">
        <v>13.93272519787342</v>
      </c>
      <c r="O153" s="10">
        <v>26.79140121630871</v>
      </c>
      <c r="P153" s="10">
        <v>0</v>
      </c>
      <c r="Q153" s="10">
        <v>46.163432847550212</v>
      </c>
      <c r="R153" s="10">
        <v>46.163432847550212</v>
      </c>
      <c r="S153" s="10">
        <v>46.163432847550212</v>
      </c>
      <c r="T153" s="10">
        <v>0</v>
      </c>
      <c r="U153" s="10">
        <v>53.836567152449788</v>
      </c>
      <c r="V153" s="10">
        <v>0</v>
      </c>
      <c r="W153" s="202"/>
      <c r="X153" s="202"/>
      <c r="Y153" s="202"/>
      <c r="Z153" s="202"/>
      <c r="AA153" s="202"/>
      <c r="AB153" s="202"/>
      <c r="AC153" s="202"/>
      <c r="AD153" s="202"/>
    </row>
    <row xmlns:x14ac="http://schemas.microsoft.com/office/spreadsheetml/2009/9/ac" r="154" s="199" customFormat="true" ht="12" x14ac:dyDescent="0.2">
      <c r="A154" s="202" t="s">
        <v>442</v>
      </c>
      <c r="B154" s="10">
        <v>2016</v>
      </c>
      <c r="C154" s="202" t="s">
        <v>449</v>
      </c>
      <c r="D154" s="10">
        <v>126242720</v>
      </c>
      <c r="E154" s="10">
        <v>94.60620876921962</v>
      </c>
      <c r="F154" s="10">
        <v>88.242811331777602</v>
      </c>
      <c r="G154" s="10">
        <v>51.855980607269878</v>
      </c>
      <c r="H154" s="10">
        <v>36.386830724507718</v>
      </c>
      <c r="I154" s="10">
        <v>11.757188668222399</v>
      </c>
      <c r="J154" s="10">
        <v>0</v>
      </c>
      <c r="K154" s="10">
        <v>90.636976598924775</v>
      </c>
      <c r="L154" s="10">
        <v>74.929681238847024</v>
      </c>
      <c r="M154" s="10">
        <v>62.457349981168591</v>
      </c>
      <c r="N154" s="10">
        <v>12.47233125767843</v>
      </c>
      <c r="O154" s="10">
        <v>25.070318761152979</v>
      </c>
      <c r="P154" s="10">
        <v>0</v>
      </c>
      <c r="Q154" s="10">
        <v>54.115571384409122</v>
      </c>
      <c r="R154" s="10">
        <v>54.115571384409122</v>
      </c>
      <c r="S154" s="10">
        <v>53.09094580276529</v>
      </c>
      <c r="T154" s="10">
        <v>1.0246255816438321</v>
      </c>
      <c r="U154" s="10">
        <v>45.884428615590878</v>
      </c>
      <c r="V154" s="10">
        <v>0</v>
      </c>
      <c r="W154" s="202"/>
      <c r="X154" s="202"/>
      <c r="Y154" s="202"/>
      <c r="Z154" s="202"/>
      <c r="AA154" s="202"/>
      <c r="AB154" s="202"/>
      <c r="AC154" s="202"/>
      <c r="AD154" s="202"/>
    </row>
    <row xmlns:x14ac="http://schemas.microsoft.com/office/spreadsheetml/2009/9/ac" r="155" s="199" customFormat="true" ht="12" x14ac:dyDescent="0.2">
      <c r="A155" s="202" t="s">
        <v>442</v>
      </c>
      <c r="B155" s="10">
        <v>2017</v>
      </c>
      <c r="C155" s="202" t="s">
        <v>449</v>
      </c>
      <c r="D155" s="10">
        <v>125757128</v>
      </c>
      <c r="E155" s="10">
        <v>95.286836896829755</v>
      </c>
      <c r="F155" s="10">
        <v>88.980736485227908</v>
      </c>
      <c r="G155" s="10">
        <v>59.256570395076778</v>
      </c>
      <c r="H155" s="10">
        <v>29.72416609015113</v>
      </c>
      <c r="I155" s="10">
        <v>11.01926351477209</v>
      </c>
      <c r="J155" s="10">
        <v>0</v>
      </c>
      <c r="K155" s="10">
        <v>93.938014016293891</v>
      </c>
      <c r="L155" s="10">
        <v>76.650763694002762</v>
      </c>
      <c r="M155" s="10">
        <v>65.638826376518409</v>
      </c>
      <c r="N155" s="10">
        <v>11.01193731748435</v>
      </c>
      <c r="O155" s="10">
        <v>23.349236305997241</v>
      </c>
      <c r="P155" s="10">
        <v>0</v>
      </c>
      <c r="Q155" s="10">
        <v>62.067709921269852</v>
      </c>
      <c r="R155" s="10">
        <v>62.067709921269852</v>
      </c>
      <c r="S155" s="10">
        <v>53.09094580276529</v>
      </c>
      <c r="T155" s="10">
        <v>8.9767641185045619</v>
      </c>
      <c r="U155" s="10">
        <v>37.932290078730148</v>
      </c>
      <c r="V155" s="10">
        <v>0</v>
      </c>
      <c r="W155" s="202"/>
      <c r="X155" s="202"/>
      <c r="Y155" s="202"/>
      <c r="Z155" s="202"/>
      <c r="AA155" s="202"/>
      <c r="AB155" s="202"/>
      <c r="AC155" s="202"/>
      <c r="AD155" s="202"/>
    </row>
    <row xmlns:x14ac="http://schemas.microsoft.com/office/spreadsheetml/2009/9/ac" r="156" s="199" customFormat="true" ht="12" x14ac:dyDescent="0.2">
      <c r="A156" s="202" t="s">
        <v>442</v>
      </c>
      <c r="B156" s="10">
        <v>2018</v>
      </c>
      <c r="C156" s="202" t="s">
        <v>449</v>
      </c>
      <c r="D156" s="10">
        <v>125396440</v>
      </c>
      <c r="E156" s="10">
        <v>95.967465024439889</v>
      </c>
      <c r="F156" s="10">
        <v>89.718661638678213</v>
      </c>
      <c r="G156" s="10">
        <v>66.657160182881853</v>
      </c>
      <c r="H156" s="10">
        <v>23.06150145579636</v>
      </c>
      <c r="I156" s="10">
        <v>10.28133836132179</v>
      </c>
      <c r="J156" s="10">
        <v>0</v>
      </c>
      <c r="K156" s="10">
        <v>97.239051433663008</v>
      </c>
      <c r="L156" s="10">
        <v>78.371846149158046</v>
      </c>
      <c r="M156" s="10">
        <v>68.820302771868228</v>
      </c>
      <c r="N156" s="10">
        <v>9.5515433772898177</v>
      </c>
      <c r="O156" s="10">
        <v>21.628153850841951</v>
      </c>
      <c r="P156" s="10">
        <v>0</v>
      </c>
      <c r="Q156" s="10">
        <v>70.019848458128763</v>
      </c>
      <c r="R156" s="10">
        <v>70.019848458128763</v>
      </c>
      <c r="S156" s="10">
        <v>53.09094580276529</v>
      </c>
      <c r="T156" s="10">
        <v>16.928902655363469</v>
      </c>
      <c r="U156" s="10">
        <v>29.980151541871241</v>
      </c>
      <c r="V156" s="10">
        <v>0</v>
      </c>
      <c r="W156" s="202"/>
      <c r="X156" s="202"/>
      <c r="Y156" s="202"/>
      <c r="Z156" s="202"/>
      <c r="AA156" s="202"/>
      <c r="AB156" s="202"/>
      <c r="AC156" s="202"/>
      <c r="AD156" s="202"/>
    </row>
    <row xmlns:x14ac="http://schemas.microsoft.com/office/spreadsheetml/2009/9/ac" r="157" s="199" customFormat="true" ht="12" x14ac:dyDescent="0.2">
      <c r="A157" s="202" t="s">
        <v>442</v>
      </c>
      <c r="B157" s="10">
        <v>2019</v>
      </c>
      <c r="C157" s="202" t="s">
        <v>449</v>
      </c>
      <c r="D157" s="10">
        <v>124894296</v>
      </c>
      <c r="E157" s="10">
        <v>96.648093152050023</v>
      </c>
      <c r="F157" s="10">
        <v>90.456586792128746</v>
      </c>
      <c r="G157" s="10">
        <v>74.057749970686928</v>
      </c>
      <c r="H157" s="10">
        <v>16.398836821441819</v>
      </c>
      <c r="I157" s="10">
        <v>9.5434132078712537</v>
      </c>
      <c r="J157" s="10">
        <v>0</v>
      </c>
      <c r="K157" s="10">
        <v>100</v>
      </c>
      <c r="L157" s="10">
        <v>80.092928604313784</v>
      </c>
      <c r="M157" s="10">
        <v>72.001779167218956</v>
      </c>
      <c r="N157" s="10">
        <v>8.0911494370948276</v>
      </c>
      <c r="O157" s="10">
        <v>19.90707139568622</v>
      </c>
      <c r="P157" s="10">
        <v>0</v>
      </c>
      <c r="Q157" s="10">
        <v>77.971986994987674</v>
      </c>
      <c r="R157" s="10">
        <v>74.952867464964072</v>
      </c>
      <c r="S157" s="10">
        <v>53.09094580276529</v>
      </c>
      <c r="T157" s="10">
        <v>21.861921662198782</v>
      </c>
      <c r="U157" s="10">
        <v>25.047132535035932</v>
      </c>
      <c r="V157" s="10">
        <v>0</v>
      </c>
      <c r="W157" s="202"/>
      <c r="X157" s="202"/>
      <c r="Y157" s="202"/>
      <c r="Z157" s="202"/>
      <c r="AA157" s="202"/>
      <c r="AB157" s="202"/>
      <c r="AC157" s="202"/>
      <c r="AD157" s="202"/>
    </row>
    <row xmlns:x14ac="http://schemas.microsoft.com/office/spreadsheetml/2009/9/ac" r="158" s="199" customFormat="true" ht="12" x14ac:dyDescent="0.2">
      <c r="A158" s="202" t="s">
        <v>442</v>
      </c>
      <c r="B158" s="10">
        <v>2020</v>
      </c>
      <c r="C158" s="202" t="s">
        <v>449</v>
      </c>
      <c r="D158" s="10">
        <v>124222688</v>
      </c>
      <c r="E158" s="10">
        <v>97.328721279660158</v>
      </c>
      <c r="F158" s="10">
        <v>91.194511945579052</v>
      </c>
      <c r="G158" s="10">
        <v>81.458339758492002</v>
      </c>
      <c r="H158" s="10">
        <v>9.7361721870870497</v>
      </c>
      <c r="I158" s="10">
        <v>8.8054880544209482</v>
      </c>
      <c r="J158" s="10">
        <v>0</v>
      </c>
      <c r="K158" s="10">
        <v>100</v>
      </c>
      <c r="L158" s="10">
        <v>81.814011059469067</v>
      </c>
      <c r="M158" s="10">
        <v>75.183255562568775</v>
      </c>
      <c r="N158" s="10">
        <v>6.6307554969002922</v>
      </c>
      <c r="O158" s="10">
        <v>18.18598894053093</v>
      </c>
      <c r="P158" s="10">
        <v>0</v>
      </c>
      <c r="Q158" s="10">
        <v>85.924125531846585</v>
      </c>
      <c r="R158" s="10">
        <v>74.952867464964072</v>
      </c>
      <c r="S158" s="10">
        <v>53.09094580276529</v>
      </c>
      <c r="T158" s="10">
        <v>21.861921662198782</v>
      </c>
      <c r="U158" s="10">
        <v>25.047132535035932</v>
      </c>
      <c r="V158" s="10">
        <v>0</v>
      </c>
      <c r="W158" s="202"/>
      <c r="X158" s="202"/>
      <c r="Y158" s="202"/>
      <c r="Z158" s="202"/>
      <c r="AA158" s="202"/>
      <c r="AB158" s="202"/>
      <c r="AC158" s="202"/>
      <c r="AD158" s="202"/>
    </row>
    <row xmlns:x14ac="http://schemas.microsoft.com/office/spreadsheetml/2009/9/ac" r="159" s="199" customFormat="true" ht="12" x14ac:dyDescent="0.2">
      <c r="A159" s="202" t="s">
        <v>442</v>
      </c>
      <c r="B159" s="10">
        <v>2021</v>
      </c>
      <c r="C159" s="202" t="s">
        <v>449</v>
      </c>
      <c r="D159" s="10">
        <v>122773328</v>
      </c>
      <c r="E159" s="10">
        <v>98.009349407270065</v>
      </c>
      <c r="F159" s="10">
        <v>91.932437099029357</v>
      </c>
      <c r="G159" s="10">
        <v>88.858929546297077</v>
      </c>
      <c r="H159" s="10">
        <v>3.073507552732281</v>
      </c>
      <c r="I159" s="10">
        <v>8.0675629009706427</v>
      </c>
      <c r="J159" s="10">
        <v>0</v>
      </c>
      <c r="K159" s="10">
        <v>100</v>
      </c>
      <c r="L159" s="10">
        <v>83.535093514624805</v>
      </c>
      <c r="M159" s="10">
        <v>78.364731957918593</v>
      </c>
      <c r="N159" s="10">
        <v>5.1703615567062116</v>
      </c>
      <c r="O159" s="10">
        <v>16.464906485375199</v>
      </c>
      <c r="P159" s="10">
        <v>0</v>
      </c>
      <c r="Q159" s="10">
        <v>93.876264068705495</v>
      </c>
      <c r="R159" s="10">
        <v>74.952867464964072</v>
      </c>
      <c r="S159" s="10">
        <v>53.09094580276529</v>
      </c>
      <c r="T159" s="10">
        <v>21.861921662198782</v>
      </c>
      <c r="U159" s="10">
        <v>25.047132535035932</v>
      </c>
      <c r="V159" s="10">
        <v>0</v>
      </c>
      <c r="W159" s="202"/>
      <c r="X159" s="202"/>
      <c r="Y159" s="202"/>
      <c r="Z159" s="202"/>
      <c r="AA159" s="202"/>
      <c r="AB159" s="202"/>
      <c r="AC159" s="202"/>
      <c r="AD159" s="202"/>
    </row>
    <row xmlns:x14ac="http://schemas.microsoft.com/office/spreadsheetml/2009/9/ac" r="160" s="199" customFormat="true" ht="12" x14ac:dyDescent="0.2">
      <c r="A160" s="202" t="s">
        <v>442</v>
      </c>
      <c r="B160" s="10">
        <v>2022</v>
      </c>
      <c r="C160" s="202" t="s">
        <v>449</v>
      </c>
      <c r="D160" s="10">
        <v>121455336</v>
      </c>
      <c r="E160" s="10">
        <v>98.6899775348802</v>
      </c>
      <c r="F160" s="10">
        <v>92.670362252479663</v>
      </c>
      <c r="G160" s="10">
        <v>92.670362252479663</v>
      </c>
      <c r="H160" s="10">
        <v>0</v>
      </c>
      <c r="I160" s="10">
        <v>7.3296377475203371</v>
      </c>
      <c r="J160" s="10">
        <v>0</v>
      </c>
      <c r="K160" s="10">
        <v>100</v>
      </c>
      <c r="L160" s="10">
        <v>85.256175969780088</v>
      </c>
      <c r="M160" s="10">
        <v>81.546208353269321</v>
      </c>
      <c r="N160" s="10">
        <v>3.7099676165107671</v>
      </c>
      <c r="O160" s="10">
        <v>14.74382403021991</v>
      </c>
      <c r="P160" s="10">
        <v>0</v>
      </c>
      <c r="Q160" s="10">
        <v>100</v>
      </c>
      <c r="R160" s="10">
        <v>74.952867464964072</v>
      </c>
      <c r="S160" s="10">
        <v>53.09094580276529</v>
      </c>
      <c r="T160" s="10">
        <v>21.861921662198782</v>
      </c>
      <c r="U160" s="10">
        <v>25.047132535035932</v>
      </c>
      <c r="V160" s="10">
        <v>0</v>
      </c>
      <c r="W160" s="202"/>
      <c r="X160" s="202"/>
      <c r="Y160" s="202"/>
      <c r="Z160" s="202"/>
      <c r="AA160" s="202"/>
      <c r="AB160" s="202"/>
      <c r="AC160" s="202"/>
      <c r="AD160" s="202"/>
    </row>
    <row xmlns:x14ac="http://schemas.microsoft.com/office/spreadsheetml/2009/9/ac" r="161" s="199" customFormat="true" ht="12" x14ac:dyDescent="0.2">
      <c r="A161" s="202" t="s">
        <v>442</v>
      </c>
      <c r="B161" s="10">
        <v>2023</v>
      </c>
      <c r="C161" s="202" t="s">
        <v>449</v>
      </c>
      <c r="D161" s="10">
        <v>120307240</v>
      </c>
      <c r="E161" s="10">
        <v>99.370605662490334</v>
      </c>
      <c r="F161" s="10">
        <v>93.408287405930196</v>
      </c>
      <c r="G161" s="10">
        <v>93.408287405930196</v>
      </c>
      <c r="H161" s="10">
        <v>0</v>
      </c>
      <c r="I161" s="10">
        <v>6.5917125940698043</v>
      </c>
      <c r="J161" s="10">
        <v>0</v>
      </c>
      <c r="K161" s="10">
        <v>100</v>
      </c>
      <c r="L161" s="10">
        <v>86.977258424935826</v>
      </c>
      <c r="M161" s="10">
        <v>84.72768474861914</v>
      </c>
      <c r="N161" s="10">
        <v>2.249573676316686</v>
      </c>
      <c r="O161" s="10">
        <v>13.02274157506417</v>
      </c>
      <c r="P161" s="10">
        <v>0</v>
      </c>
      <c r="Q161" s="10">
        <v>100</v>
      </c>
      <c r="R161" s="10">
        <v>74.952867464964072</v>
      </c>
      <c r="S161" s="10">
        <v>53.09094580276529</v>
      </c>
      <c r="T161" s="10">
        <v>21.861921662198782</v>
      </c>
      <c r="U161" s="10">
        <v>25.047132535035932</v>
      </c>
      <c r="V161" s="10">
        <v>0</v>
      </c>
      <c r="W161" s="202"/>
      <c r="X161" s="202"/>
      <c r="Y161" s="202"/>
      <c r="Z161" s="202"/>
      <c r="AA161" s="202"/>
      <c r="AB161" s="202"/>
      <c r="AC161" s="202"/>
      <c r="AD161" s="202"/>
    </row>
    <row xmlns:x14ac="http://schemas.microsoft.com/office/spreadsheetml/2009/9/ac" r="162" s="199" customFormat="true" ht="12" x14ac:dyDescent="0.2">
      <c r="A162" s="202" t="s">
        <v>442</v>
      </c>
      <c r="B162" s="10">
        <v>2024</v>
      </c>
      <c r="C162" s="202" t="s">
        <v>449</v>
      </c>
      <c r="D162" s="10"/>
      <c r="E162" s="10"/>
      <c r="F162" s="10"/>
      <c r="G162" s="10"/>
      <c r="H162" s="10"/>
      <c r="I162" s="10"/>
      <c r="J162" s="10"/>
      <c r="K162" s="10"/>
      <c r="L162" s="10"/>
      <c r="M162" s="10"/>
      <c r="N162" s="10"/>
      <c r="O162" s="10"/>
      <c r="P162" s="10"/>
      <c r="Q162" s="10"/>
      <c r="R162" s="10"/>
      <c r="S162" s="10"/>
      <c r="T162" s="10"/>
      <c r="U162" s="10"/>
      <c r="V162" s="10"/>
      <c r="W162" s="202"/>
      <c r="X162" s="202"/>
      <c r="Y162" s="202"/>
      <c r="Z162" s="202"/>
      <c r="AA162" s="202"/>
      <c r="AB162" s="202"/>
      <c r="AC162" s="202"/>
      <c r="AD162" s="202"/>
    </row>
    <row xmlns:x14ac="http://schemas.microsoft.com/office/spreadsheetml/2009/9/ac" r="163" s="199" customFormat="true" ht="12" x14ac:dyDescent="0.2">
      <c r="A163" s="202" t="s">
        <v>442</v>
      </c>
      <c r="B163" s="10">
        <v>2025</v>
      </c>
      <c r="C163" s="202" t="s">
        <v>449</v>
      </c>
      <c r="D163" s="10"/>
      <c r="E163" s="10"/>
      <c r="F163" s="10"/>
      <c r="G163" s="10"/>
      <c r="H163" s="10"/>
      <c r="I163" s="10"/>
      <c r="J163" s="10"/>
      <c r="K163" s="10"/>
      <c r="L163" s="10"/>
      <c r="M163" s="10"/>
      <c r="N163" s="10"/>
      <c r="O163" s="10"/>
      <c r="P163" s="10"/>
      <c r="Q163" s="10"/>
      <c r="R163" s="10"/>
      <c r="S163" s="10"/>
      <c r="T163" s="10"/>
      <c r="U163" s="10"/>
      <c r="V163" s="10"/>
      <c r="W163" s="202"/>
      <c r="X163" s="202"/>
      <c r="Y163" s="202"/>
      <c r="Z163" s="202"/>
      <c r="AA163" s="202"/>
      <c r="AB163" s="202"/>
      <c r="AC163" s="202"/>
      <c r="AD163" s="202"/>
    </row>
    <row xmlns:x14ac="http://schemas.microsoft.com/office/spreadsheetml/2009/9/ac" r="164" s="199" customFormat="true" ht="12" x14ac:dyDescent="0.2">
      <c r="A164" s="202" t="s">
        <v>442</v>
      </c>
      <c r="B164" s="10">
        <v>2026</v>
      </c>
      <c r="C164" s="202" t="s">
        <v>449</v>
      </c>
      <c r="D164" s="10"/>
      <c r="E164" s="10"/>
      <c r="F164" s="10"/>
      <c r="G164" s="10"/>
      <c r="H164" s="10"/>
      <c r="I164" s="10"/>
      <c r="J164" s="10"/>
      <c r="K164" s="10"/>
      <c r="L164" s="10"/>
      <c r="M164" s="10"/>
      <c r="N164" s="10"/>
      <c r="O164" s="10"/>
      <c r="P164" s="10"/>
      <c r="Q164" s="10"/>
      <c r="R164" s="10"/>
      <c r="S164" s="10"/>
      <c r="T164" s="10"/>
      <c r="U164" s="10"/>
      <c r="V164" s="10"/>
      <c r="W164" s="202"/>
      <c r="X164" s="202"/>
      <c r="Y164" s="202"/>
      <c r="Z164" s="202"/>
      <c r="AA164" s="202"/>
      <c r="AB164" s="202"/>
      <c r="AC164" s="202"/>
      <c r="AD164" s="202"/>
    </row>
    <row xmlns:x14ac="http://schemas.microsoft.com/office/spreadsheetml/2009/9/ac" r="165" s="199" customFormat="true" ht="12" x14ac:dyDescent="0.2">
      <c r="A165" s="202" t="s">
        <v>442</v>
      </c>
      <c r="B165" s="10">
        <v>2027</v>
      </c>
      <c r="C165" s="202" t="s">
        <v>449</v>
      </c>
      <c r="D165" s="10"/>
      <c r="E165" s="10"/>
      <c r="F165" s="10"/>
      <c r="G165" s="10"/>
      <c r="H165" s="10"/>
      <c r="I165" s="10"/>
      <c r="J165" s="10"/>
      <c r="K165" s="10"/>
      <c r="L165" s="10"/>
      <c r="M165" s="10"/>
      <c r="N165" s="10"/>
      <c r="O165" s="10"/>
      <c r="P165" s="10"/>
      <c r="Q165" s="10"/>
      <c r="R165" s="10"/>
      <c r="S165" s="10"/>
      <c r="T165" s="10"/>
      <c r="U165" s="10"/>
      <c r="V165" s="10"/>
      <c r="W165" s="202"/>
      <c r="X165" s="202"/>
      <c r="Y165" s="202"/>
      <c r="Z165" s="202"/>
      <c r="AA165" s="202"/>
      <c r="AB165" s="202"/>
      <c r="AC165" s="202"/>
      <c r="AD165" s="202"/>
    </row>
    <row xmlns:x14ac="http://schemas.microsoft.com/office/spreadsheetml/2009/9/ac" r="166" s="199" customFormat="true" ht="12" x14ac:dyDescent="0.2">
      <c r="A166" s="202" t="s">
        <v>442</v>
      </c>
      <c r="B166" s="10">
        <v>2028</v>
      </c>
      <c r="C166" s="202" t="s">
        <v>449</v>
      </c>
      <c r="D166" s="10"/>
      <c r="E166" s="10"/>
      <c r="F166" s="10"/>
      <c r="G166" s="10"/>
      <c r="H166" s="10"/>
      <c r="I166" s="10"/>
      <c r="J166" s="10"/>
      <c r="K166" s="10"/>
      <c r="L166" s="10"/>
      <c r="M166" s="10"/>
      <c r="N166" s="10"/>
      <c r="O166" s="10"/>
      <c r="P166" s="10"/>
      <c r="Q166" s="10"/>
      <c r="R166" s="10"/>
      <c r="S166" s="10"/>
      <c r="T166" s="10"/>
      <c r="U166" s="10"/>
      <c r="V166" s="10"/>
      <c r="W166" s="202"/>
      <c r="X166" s="202"/>
      <c r="Y166" s="202"/>
      <c r="Z166" s="202"/>
      <c r="AA166" s="202"/>
      <c r="AB166" s="202"/>
      <c r="AC166" s="202"/>
      <c r="AD166" s="202"/>
    </row>
    <row xmlns:x14ac="http://schemas.microsoft.com/office/spreadsheetml/2009/9/ac" r="167" s="199" customFormat="true" ht="12" x14ac:dyDescent="0.2">
      <c r="A167" s="202" t="s">
        <v>442</v>
      </c>
      <c r="B167" s="10">
        <v>2029</v>
      </c>
      <c r="C167" s="202" t="s">
        <v>449</v>
      </c>
      <c r="D167" s="10"/>
      <c r="E167" s="10"/>
      <c r="F167" s="10"/>
      <c r="G167" s="10"/>
      <c r="H167" s="10"/>
      <c r="I167" s="10"/>
      <c r="J167" s="10"/>
      <c r="K167" s="10"/>
      <c r="L167" s="10"/>
      <c r="M167" s="10"/>
      <c r="N167" s="10"/>
      <c r="O167" s="10"/>
      <c r="P167" s="10"/>
      <c r="Q167" s="10"/>
      <c r="R167" s="10"/>
      <c r="S167" s="10"/>
      <c r="T167" s="10"/>
      <c r="U167" s="10"/>
      <c r="V167" s="10"/>
      <c r="W167" s="202"/>
      <c r="X167" s="202"/>
      <c r="Y167" s="202"/>
      <c r="Z167" s="202"/>
      <c r="AA167" s="202"/>
      <c r="AB167" s="202"/>
    </row>
    <row xmlns:x14ac="http://schemas.microsoft.com/office/spreadsheetml/2009/9/ac" r="168" s="199" customFormat="true" ht="12" x14ac:dyDescent="0.2">
      <c r="A168" s="202" t="s">
        <v>442</v>
      </c>
      <c r="B168" s="10">
        <v>2030</v>
      </c>
      <c r="C168" s="202" t="s">
        <v>449</v>
      </c>
      <c r="D168" s="10"/>
      <c r="E168" s="10"/>
      <c r="F168" s="10"/>
      <c r="G168" s="10"/>
      <c r="H168" s="10"/>
      <c r="I168" s="10"/>
      <c r="J168" s="10"/>
      <c r="K168" s="10"/>
      <c r="L168" s="10"/>
      <c r="M168" s="10"/>
      <c r="N168" s="10"/>
      <c r="O168" s="10"/>
      <c r="P168" s="10"/>
      <c r="Q168" s="10"/>
      <c r="R168" s="10"/>
      <c r="S168" s="10"/>
      <c r="T168" s="10"/>
      <c r="U168" s="10"/>
      <c r="V168" s="10"/>
      <c r="W168" s="202"/>
      <c r="X168" s="202"/>
      <c r="Y168" s="202"/>
      <c r="Z168" s="202"/>
      <c r="AA168" s="202"/>
      <c r="AB168" s="202"/>
    </row>
    <row xmlns:x14ac="http://schemas.microsoft.com/office/spreadsheetml/2009/9/ac" r="169" ht="15.75" x14ac:dyDescent="0.25">
      <c r="A169" s="203" t="s">
        <v>442</v>
      </c>
      <c r="B169" s="10">
        <v>2000</v>
      </c>
      <c r="C169" s="203" t="s">
        <v>450</v>
      </c>
      <c r="D169" s="10">
        <v>158884320</v>
      </c>
      <c r="E169" s="10">
        <v>93.676806468217137</v>
      </c>
      <c r="F169" s="10">
        <v>90.177518046050579</v>
      </c>
      <c r="G169" s="10"/>
      <c r="H169" s="10"/>
      <c r="I169" s="10">
        <v>9.8224819539494206</v>
      </c>
      <c r="J169" s="10">
        <v>90.177518046050579</v>
      </c>
      <c r="K169" s="10">
        <v>72.113114358325674</v>
      </c>
      <c r="L169" s="10">
        <v>58.29998980430355</v>
      </c>
      <c r="M169" s="10"/>
      <c r="N169" s="10"/>
      <c r="O169" s="10">
        <v>41.70001019569645</v>
      </c>
      <c r="P169" s="10">
        <v>58.29998980430355</v>
      </c>
      <c r="Q169" s="10"/>
      <c r="R169" s="10"/>
      <c r="S169" s="10"/>
      <c r="T169" s="10"/>
      <c r="U169" s="10"/>
      <c r="V169" s="10">
        <v>100</v>
      </c>
      <c r="W169" s="203"/>
      <c r="X169" s="203"/>
      <c r="Y169" s="203"/>
      <c r="Z169" s="203"/>
      <c r="AA169" s="203"/>
      <c r="AB169" s="203"/>
    </row>
    <row xmlns:x14ac="http://schemas.microsoft.com/office/spreadsheetml/2009/9/ac" r="170" ht="15.75" x14ac:dyDescent="0.25">
      <c r="A170" s="203" t="s">
        <v>442</v>
      </c>
      <c r="B170" s="10">
        <v>2001</v>
      </c>
      <c r="C170" s="203" t="s">
        <v>450</v>
      </c>
      <c r="D170" s="10">
        <v>161197552</v>
      </c>
      <c r="E170" s="10">
        <v>93.676806468217137</v>
      </c>
      <c r="F170" s="10">
        <v>90.177518046050579</v>
      </c>
      <c r="G170" s="10"/>
      <c r="H170" s="10"/>
      <c r="I170" s="10">
        <v>9.8224819539494206</v>
      </c>
      <c r="J170" s="10">
        <v>90.177518046050579</v>
      </c>
      <c r="K170" s="10">
        <v>72.113114358325674</v>
      </c>
      <c r="L170" s="10">
        <v>58.29998980430355</v>
      </c>
      <c r="M170" s="10"/>
      <c r="N170" s="10"/>
      <c r="O170" s="10">
        <v>41.70001019569645</v>
      </c>
      <c r="P170" s="10">
        <v>58.29998980430355</v>
      </c>
      <c r="Q170" s="10"/>
      <c r="R170" s="10"/>
      <c r="S170" s="10"/>
      <c r="T170" s="10"/>
      <c r="U170" s="10"/>
      <c r="V170" s="10">
        <v>100</v>
      </c>
      <c r="W170" s="203"/>
      <c r="X170" s="203"/>
      <c r="Y170" s="203"/>
      <c r="Z170" s="203"/>
      <c r="AA170" s="203"/>
      <c r="AB170" s="203"/>
    </row>
    <row xmlns:x14ac="http://schemas.microsoft.com/office/spreadsheetml/2009/9/ac" r="171" ht="15.75" x14ac:dyDescent="0.25">
      <c r="A171" s="203" t="s">
        <v>442</v>
      </c>
      <c r="B171" s="10">
        <v>2002</v>
      </c>
      <c r="C171" s="203" t="s">
        <v>450</v>
      </c>
      <c r="D171" s="10">
        <v>163149504</v>
      </c>
      <c r="E171" s="10">
        <v>93.676806468217137</v>
      </c>
      <c r="F171" s="10">
        <v>90.177518046050579</v>
      </c>
      <c r="G171" s="10"/>
      <c r="H171" s="10"/>
      <c r="I171" s="10">
        <v>9.8224819539494206</v>
      </c>
      <c r="J171" s="10">
        <v>90.177518046050579</v>
      </c>
      <c r="K171" s="10">
        <v>72.113114358325674</v>
      </c>
      <c r="L171" s="10">
        <v>58.29998980430355</v>
      </c>
      <c r="M171" s="10"/>
      <c r="N171" s="10"/>
      <c r="O171" s="10">
        <v>41.70001019569645</v>
      </c>
      <c r="P171" s="10">
        <v>58.29998980430355</v>
      </c>
      <c r="Q171" s="10"/>
      <c r="R171" s="10"/>
      <c r="S171" s="10"/>
      <c r="T171" s="10"/>
      <c r="U171" s="10"/>
      <c r="V171" s="10">
        <v>100</v>
      </c>
      <c r="W171" s="203"/>
      <c r="X171" s="203"/>
      <c r="Y171" s="203"/>
      <c r="Z171" s="203"/>
      <c r="AA171" s="203"/>
      <c r="AB171" s="203"/>
    </row>
    <row xmlns:x14ac="http://schemas.microsoft.com/office/spreadsheetml/2009/9/ac" r="172" ht="15.75" x14ac:dyDescent="0.25">
      <c r="A172" s="203" t="s">
        <v>442</v>
      </c>
      <c r="B172" s="10">
        <v>2003</v>
      </c>
      <c r="C172" s="203" t="s">
        <v>450</v>
      </c>
      <c r="D172" s="10">
        <v>164927488</v>
      </c>
      <c r="E172" s="10">
        <v>93.676806468217137</v>
      </c>
      <c r="F172" s="10">
        <v>90.177518046050579</v>
      </c>
      <c r="G172" s="10"/>
      <c r="H172" s="10"/>
      <c r="I172" s="10">
        <v>9.8224819539494206</v>
      </c>
      <c r="J172" s="10">
        <v>90.177518046050579</v>
      </c>
      <c r="K172" s="10">
        <v>72.113114358325674</v>
      </c>
      <c r="L172" s="10">
        <v>58.29998980430355</v>
      </c>
      <c r="M172" s="10"/>
      <c r="N172" s="10"/>
      <c r="O172" s="10">
        <v>41.70001019569645</v>
      </c>
      <c r="P172" s="10">
        <v>58.29998980430355</v>
      </c>
      <c r="Q172" s="10"/>
      <c r="R172" s="10"/>
      <c r="S172" s="10"/>
      <c r="T172" s="10"/>
      <c r="U172" s="10"/>
      <c r="V172" s="10">
        <v>100</v>
      </c>
      <c r="W172" s="203"/>
      <c r="X172" s="203"/>
      <c r="Y172" s="203"/>
      <c r="Z172" s="203"/>
      <c r="AA172" s="203"/>
      <c r="AB172" s="203"/>
    </row>
    <row xmlns:x14ac="http://schemas.microsoft.com/office/spreadsheetml/2009/9/ac" r="173" ht="15.75" x14ac:dyDescent="0.25">
      <c r="A173" s="203" t="s">
        <v>442</v>
      </c>
      <c r="B173" s="10">
        <v>2004</v>
      </c>
      <c r="C173" s="203" t="s">
        <v>450</v>
      </c>
      <c r="D173" s="10">
        <v>166613168</v>
      </c>
      <c r="E173" s="10">
        <v>93.950604302500551</v>
      </c>
      <c r="F173" s="10">
        <v>90.155702916053755</v>
      </c>
      <c r="G173" s="10"/>
      <c r="H173" s="10"/>
      <c r="I173" s="10">
        <v>9.8442970839462447</v>
      </c>
      <c r="J173" s="10">
        <v>90.155702916053755</v>
      </c>
      <c r="K173" s="10">
        <v>73.764010848994076</v>
      </c>
      <c r="L173" s="10">
        <v>59.621257603233062</v>
      </c>
      <c r="M173" s="10"/>
      <c r="N173" s="10"/>
      <c r="O173" s="10">
        <v>40.378742396766938</v>
      </c>
      <c r="P173" s="10">
        <v>59.621257603233062</v>
      </c>
      <c r="Q173" s="10"/>
      <c r="R173" s="10"/>
      <c r="S173" s="10"/>
      <c r="T173" s="10"/>
      <c r="U173" s="10"/>
      <c r="V173" s="10">
        <v>100</v>
      </c>
      <c r="W173" s="203"/>
      <c r="X173" s="203"/>
      <c r="Y173" s="203"/>
      <c r="Z173" s="203"/>
      <c r="AA173" s="203"/>
      <c r="AB173" s="203"/>
    </row>
    <row xmlns:x14ac="http://schemas.microsoft.com/office/spreadsheetml/2009/9/ac" r="174" ht="15.75" x14ac:dyDescent="0.25">
      <c r="A174" s="203" t="s">
        <v>442</v>
      </c>
      <c r="B174" s="10">
        <v>2005</v>
      </c>
      <c r="C174" s="203" t="s">
        <v>450</v>
      </c>
      <c r="D174" s="10">
        <v>167854912</v>
      </c>
      <c r="E174" s="10">
        <v>94.224402136783965</v>
      </c>
      <c r="F174" s="10">
        <v>90.133887786056931</v>
      </c>
      <c r="G174" s="10"/>
      <c r="H174" s="10"/>
      <c r="I174" s="10">
        <v>9.8661122139430688</v>
      </c>
      <c r="J174" s="10">
        <v>90.133887786056931</v>
      </c>
      <c r="K174" s="10">
        <v>75.414907339662477</v>
      </c>
      <c r="L174" s="10">
        <v>60.942525402162573</v>
      </c>
      <c r="M174" s="10"/>
      <c r="N174" s="10"/>
      <c r="O174" s="10">
        <v>39.057474597837427</v>
      </c>
      <c r="P174" s="10">
        <v>60.942525402162573</v>
      </c>
      <c r="Q174" s="10"/>
      <c r="R174" s="10"/>
      <c r="S174" s="10"/>
      <c r="T174" s="10"/>
      <c r="U174" s="10"/>
      <c r="V174" s="10">
        <v>100</v>
      </c>
      <c r="W174" s="203"/>
      <c r="X174" s="203"/>
      <c r="Y174" s="203"/>
      <c r="Z174" s="203"/>
      <c r="AA174" s="203"/>
      <c r="AB174" s="203"/>
    </row>
    <row xmlns:x14ac="http://schemas.microsoft.com/office/spreadsheetml/2009/9/ac" r="175" ht="15.75" x14ac:dyDescent="0.25">
      <c r="A175" s="203" t="s">
        <v>442</v>
      </c>
      <c r="B175" s="10">
        <v>2006</v>
      </c>
      <c r="C175" s="203" t="s">
        <v>450</v>
      </c>
      <c r="D175" s="10">
        <v>169244288</v>
      </c>
      <c r="E175" s="10">
        <v>94.498199971067493</v>
      </c>
      <c r="F175" s="10">
        <v>90.112072656060107</v>
      </c>
      <c r="G175" s="10"/>
      <c r="H175" s="10"/>
      <c r="I175" s="10">
        <v>9.8879273439398929</v>
      </c>
      <c r="J175" s="10">
        <v>90.112072656060107</v>
      </c>
      <c r="K175" s="10">
        <v>77.065803830330879</v>
      </c>
      <c r="L175" s="10">
        <v>62.263793201092078</v>
      </c>
      <c r="M175" s="10">
        <v>49.639756017479158</v>
      </c>
      <c r="N175" s="10">
        <v>12.624037183612931</v>
      </c>
      <c r="O175" s="10">
        <v>37.736206798907922</v>
      </c>
      <c r="P175" s="10">
        <v>0</v>
      </c>
      <c r="Q175" s="10"/>
      <c r="R175" s="10"/>
      <c r="S175" s="10"/>
      <c r="T175" s="10"/>
      <c r="U175" s="10"/>
      <c r="V175" s="10">
        <v>100</v>
      </c>
      <c r="W175" s="203"/>
      <c r="X175" s="203"/>
      <c r="Y175" s="203"/>
      <c r="Z175" s="203"/>
      <c r="AA175" s="203"/>
      <c r="AB175" s="203"/>
    </row>
    <row xmlns:x14ac="http://schemas.microsoft.com/office/spreadsheetml/2009/9/ac" r="176" ht="15.75" x14ac:dyDescent="0.25">
      <c r="A176" s="203" t="s">
        <v>442</v>
      </c>
      <c r="B176" s="10">
        <v>2007</v>
      </c>
      <c r="C176" s="203" t="s">
        <v>450</v>
      </c>
      <c r="D176" s="10">
        <v>170567264</v>
      </c>
      <c r="E176" s="10">
        <v>94.771997805350907</v>
      </c>
      <c r="F176" s="10">
        <v>90.090257526063283</v>
      </c>
      <c r="G176" s="10"/>
      <c r="H176" s="10"/>
      <c r="I176" s="10">
        <v>9.909742473936717</v>
      </c>
      <c r="J176" s="10">
        <v>90.090257526063283</v>
      </c>
      <c r="K176" s="10">
        <v>78.71670032099928</v>
      </c>
      <c r="L176" s="10">
        <v>63.585061000021597</v>
      </c>
      <c r="M176" s="10">
        <v>49.639756017479158</v>
      </c>
      <c r="N176" s="10">
        <v>13.94530498254244</v>
      </c>
      <c r="O176" s="10">
        <v>36.414938999978403</v>
      </c>
      <c r="P176" s="10">
        <v>0</v>
      </c>
      <c r="Q176" s="10">
        <v>42.929484827958731</v>
      </c>
      <c r="R176" s="10"/>
      <c r="S176" s="10"/>
      <c r="T176" s="10"/>
      <c r="U176" s="10"/>
      <c r="V176" s="10">
        <v>100</v>
      </c>
      <c r="W176" s="203"/>
      <c r="X176" s="203"/>
      <c r="Y176" s="203"/>
      <c r="Z176" s="203"/>
      <c r="AA176" s="203"/>
      <c r="AB176" s="203"/>
    </row>
    <row xmlns:x14ac="http://schemas.microsoft.com/office/spreadsheetml/2009/9/ac" r="177" ht="15.75" x14ac:dyDescent="0.25">
      <c r="A177" s="203" t="s">
        <v>442</v>
      </c>
      <c r="B177" s="10">
        <v>2008</v>
      </c>
      <c r="C177" s="203" t="s">
        <v>450</v>
      </c>
      <c r="D177" s="10">
        <v>171812608</v>
      </c>
      <c r="E177" s="10">
        <v>95.045795639634321</v>
      </c>
      <c r="F177" s="10">
        <v>90.068442396066459</v>
      </c>
      <c r="G177" s="10"/>
      <c r="H177" s="10"/>
      <c r="I177" s="10">
        <v>9.9315576039335411</v>
      </c>
      <c r="J177" s="10">
        <v>90.068442396066459</v>
      </c>
      <c r="K177" s="10">
        <v>80.367596811667681</v>
      </c>
      <c r="L177" s="10">
        <v>64.906328798951108</v>
      </c>
      <c r="M177" s="10">
        <v>49.639756017479158</v>
      </c>
      <c r="N177" s="10">
        <v>15.26657278147195</v>
      </c>
      <c r="O177" s="10">
        <v>35.093671201048892</v>
      </c>
      <c r="P177" s="10">
        <v>0</v>
      </c>
      <c r="Q177" s="10">
        <v>42.929484827958731</v>
      </c>
      <c r="R177" s="10"/>
      <c r="S177" s="10"/>
      <c r="T177" s="10"/>
      <c r="U177" s="10"/>
      <c r="V177" s="10">
        <v>100</v>
      </c>
      <c r="W177" s="203"/>
      <c r="X177" s="203"/>
      <c r="Y177" s="203"/>
      <c r="Z177" s="203"/>
      <c r="AA177" s="203"/>
      <c r="AB177" s="203"/>
    </row>
    <row xmlns:x14ac="http://schemas.microsoft.com/office/spreadsheetml/2009/9/ac" r="178" ht="15.75" x14ac:dyDescent="0.25">
      <c r="A178" s="203" t="s">
        <v>442</v>
      </c>
      <c r="B178" s="10">
        <v>2009</v>
      </c>
      <c r="C178" s="203" t="s">
        <v>450</v>
      </c>
      <c r="D178" s="10">
        <v>173124960</v>
      </c>
      <c r="E178" s="10">
        <v>95.319593473917848</v>
      </c>
      <c r="F178" s="10">
        <v>90.046627266069635</v>
      </c>
      <c r="G178" s="10"/>
      <c r="H178" s="10"/>
      <c r="I178" s="10">
        <v>9.9533727339303653</v>
      </c>
      <c r="J178" s="10">
        <v>90.046627266069635</v>
      </c>
      <c r="K178" s="10">
        <v>82.018493302336537</v>
      </c>
      <c r="L178" s="10">
        <v>66.227596597881075</v>
      </c>
      <c r="M178" s="10">
        <v>49.639756017479158</v>
      </c>
      <c r="N178" s="10">
        <v>16.58784058040192</v>
      </c>
      <c r="O178" s="10">
        <v>33.772403402118933</v>
      </c>
      <c r="P178" s="10">
        <v>0</v>
      </c>
      <c r="Q178" s="10">
        <v>42.929484827958731</v>
      </c>
      <c r="R178" s="10"/>
      <c r="S178" s="10"/>
      <c r="T178" s="10"/>
      <c r="U178" s="10"/>
      <c r="V178" s="10">
        <v>100</v>
      </c>
      <c r="W178" s="203"/>
      <c r="X178" s="203"/>
      <c r="Y178" s="203"/>
      <c r="Z178" s="203"/>
      <c r="AA178" s="203"/>
      <c r="AB178" s="203"/>
    </row>
    <row xmlns:x14ac="http://schemas.microsoft.com/office/spreadsheetml/2009/9/ac" r="179" ht="15.75" x14ac:dyDescent="0.25">
      <c r="A179" s="203" t="s">
        <v>442</v>
      </c>
      <c r="B179" s="10">
        <v>2010</v>
      </c>
      <c r="C179" s="203" t="s">
        <v>450</v>
      </c>
      <c r="D179" s="10">
        <v>174271632</v>
      </c>
      <c r="E179" s="10">
        <v>95.593391308201262</v>
      </c>
      <c r="F179" s="10">
        <v>90.024812136072811</v>
      </c>
      <c r="G179" s="10"/>
      <c r="H179" s="10"/>
      <c r="I179" s="10">
        <v>9.9751878639271894</v>
      </c>
      <c r="J179" s="10">
        <v>90.024812136072811</v>
      </c>
      <c r="K179" s="10">
        <v>83.669389793004939</v>
      </c>
      <c r="L179" s="10">
        <v>67.548864396810586</v>
      </c>
      <c r="M179" s="10">
        <v>49.639756017479158</v>
      </c>
      <c r="N179" s="10">
        <v>17.909108379331428</v>
      </c>
      <c r="O179" s="10">
        <v>32.451135603189407</v>
      </c>
      <c r="P179" s="10">
        <v>0</v>
      </c>
      <c r="Q179" s="10">
        <v>42.929484827958731</v>
      </c>
      <c r="R179" s="10"/>
      <c r="S179" s="10"/>
      <c r="T179" s="10"/>
      <c r="U179" s="10"/>
      <c r="V179" s="10">
        <v>100</v>
      </c>
      <c r="W179" s="203"/>
      <c r="X179" s="203"/>
      <c r="Y179" s="203"/>
      <c r="Z179" s="203"/>
      <c r="AA179" s="203"/>
      <c r="AB179" s="203"/>
    </row>
    <row xmlns:x14ac="http://schemas.microsoft.com/office/spreadsheetml/2009/9/ac" r="180" ht="15.75" x14ac:dyDescent="0.25">
      <c r="A180" s="203" t="s">
        <v>442</v>
      </c>
      <c r="B180" s="10">
        <v>2011</v>
      </c>
      <c r="C180" s="203" t="s">
        <v>450</v>
      </c>
      <c r="D180" s="10">
        <v>175334752</v>
      </c>
      <c r="E180" s="10">
        <v>95.867189142484676</v>
      </c>
      <c r="F180" s="10">
        <v>90.002997006075987</v>
      </c>
      <c r="G180" s="10">
        <v>54.398404449479131</v>
      </c>
      <c r="H180" s="10">
        <v>35.604592556596863</v>
      </c>
      <c r="I180" s="10">
        <v>9.9970029939240135</v>
      </c>
      <c r="J180" s="10">
        <v>0</v>
      </c>
      <c r="K180" s="10">
        <v>85.32028628367334</v>
      </c>
      <c r="L180" s="10">
        <v>68.870132195740098</v>
      </c>
      <c r="M180" s="10">
        <v>52.405742642498808</v>
      </c>
      <c r="N180" s="10">
        <v>16.46438955324129</v>
      </c>
      <c r="O180" s="10">
        <v>31.129867804259899</v>
      </c>
      <c r="P180" s="10">
        <v>0</v>
      </c>
      <c r="Q180" s="10">
        <v>42.929484827958731</v>
      </c>
      <c r="R180" s="10">
        <v>42.929484827958731</v>
      </c>
      <c r="S180" s="10">
        <v>42.929484827958731</v>
      </c>
      <c r="T180" s="10">
        <v>0</v>
      </c>
      <c r="U180" s="10">
        <v>57.070515172041269</v>
      </c>
      <c r="V180" s="10">
        <v>0</v>
      </c>
      <c r="W180" s="203"/>
      <c r="X180" s="203"/>
      <c r="Y180" s="203"/>
      <c r="Z180" s="203"/>
      <c r="AA180" s="203"/>
      <c r="AB180" s="203"/>
    </row>
    <row xmlns:x14ac="http://schemas.microsoft.com/office/spreadsheetml/2009/9/ac" r="181" ht="15.75" x14ac:dyDescent="0.25">
      <c r="A181" s="203" t="s">
        <v>442</v>
      </c>
      <c r="B181" s="10">
        <v>2012</v>
      </c>
      <c r="C181" s="203" t="s">
        <v>450</v>
      </c>
      <c r="D181" s="10">
        <v>176630592</v>
      </c>
      <c r="E181" s="10">
        <v>96.140986976768204</v>
      </c>
      <c r="F181" s="10">
        <v>89.981181876079148</v>
      </c>
      <c r="G181" s="10">
        <v>54.398404449479131</v>
      </c>
      <c r="H181" s="10">
        <v>35.582777426600018</v>
      </c>
      <c r="I181" s="10">
        <v>10.01881812392085</v>
      </c>
      <c r="J181" s="10">
        <v>0</v>
      </c>
      <c r="K181" s="10">
        <v>86.971182774341742</v>
      </c>
      <c r="L181" s="10">
        <v>70.191399994669609</v>
      </c>
      <c r="M181" s="10">
        <v>55.171729267518458</v>
      </c>
      <c r="N181" s="10">
        <v>15.01967072715115</v>
      </c>
      <c r="O181" s="10">
        <v>29.808600005330391</v>
      </c>
      <c r="P181" s="10">
        <v>0</v>
      </c>
      <c r="Q181" s="10">
        <v>48.169265982585777</v>
      </c>
      <c r="R181" s="10">
        <v>48.169265982585777</v>
      </c>
      <c r="S181" s="10">
        <v>48.169265982585777</v>
      </c>
      <c r="T181" s="10">
        <v>0</v>
      </c>
      <c r="U181" s="10">
        <v>51.830734017414223</v>
      </c>
      <c r="V181" s="10">
        <v>0</v>
      </c>
      <c r="W181" s="203"/>
      <c r="X181" s="203"/>
      <c r="Y181" s="203"/>
      <c r="Z181" s="203"/>
      <c r="AA181" s="203"/>
      <c r="AB181" s="203"/>
    </row>
    <row xmlns:x14ac="http://schemas.microsoft.com/office/spreadsheetml/2009/9/ac" r="182" ht="15.75" x14ac:dyDescent="0.25">
      <c r="A182" s="203" t="s">
        <v>442</v>
      </c>
      <c r="B182" s="10">
        <v>2013</v>
      </c>
      <c r="C182" s="203" t="s">
        <v>450</v>
      </c>
      <c r="D182" s="10">
        <v>177989984</v>
      </c>
      <c r="E182" s="10">
        <v>96.414784811051618</v>
      </c>
      <c r="F182" s="10">
        <v>89.959366746082338</v>
      </c>
      <c r="G182" s="10">
        <v>54.398404449479131</v>
      </c>
      <c r="H182" s="10">
        <v>35.560962296603208</v>
      </c>
      <c r="I182" s="10">
        <v>10.04063325391766</v>
      </c>
      <c r="J182" s="10">
        <v>0</v>
      </c>
      <c r="K182" s="10">
        <v>88.622079265010143</v>
      </c>
      <c r="L182" s="10">
        <v>71.512667793599121</v>
      </c>
      <c r="M182" s="10">
        <v>57.937715892539018</v>
      </c>
      <c r="N182" s="10">
        <v>13.5749519010601</v>
      </c>
      <c r="O182" s="10">
        <v>28.487332206400879</v>
      </c>
      <c r="P182" s="10">
        <v>0</v>
      </c>
      <c r="Q182" s="10">
        <v>53.409047137212838</v>
      </c>
      <c r="R182" s="10">
        <v>53.409047137212838</v>
      </c>
      <c r="S182" s="10">
        <v>53.30996112460241</v>
      </c>
      <c r="T182" s="10">
        <v>9.9086012610428043E-2</v>
      </c>
      <c r="U182" s="10">
        <v>46.590952862787162</v>
      </c>
      <c r="V182" s="10">
        <v>0</v>
      </c>
      <c r="W182" s="203"/>
      <c r="X182" s="203"/>
      <c r="Y182" s="203"/>
      <c r="Z182" s="203"/>
      <c r="AA182" s="203"/>
      <c r="AB182" s="203"/>
    </row>
    <row xmlns:x14ac="http://schemas.microsoft.com/office/spreadsheetml/2009/9/ac" r="183" ht="15.75" x14ac:dyDescent="0.25">
      <c r="A183" s="203" t="s">
        <v>442</v>
      </c>
      <c r="B183" s="10">
        <v>2014</v>
      </c>
      <c r="C183" s="203" t="s">
        <v>450</v>
      </c>
      <c r="D183" s="10">
        <v>179073824</v>
      </c>
      <c r="E183" s="10">
        <v>96.688582645335032</v>
      </c>
      <c r="F183" s="10">
        <v>89.9375516160855</v>
      </c>
      <c r="G183" s="10">
        <v>54.398404449479131</v>
      </c>
      <c r="H183" s="10">
        <v>35.539147166606369</v>
      </c>
      <c r="I183" s="10">
        <v>10.0624483839145</v>
      </c>
      <c r="J183" s="10">
        <v>0</v>
      </c>
      <c r="K183" s="10">
        <v>90.272975755678544</v>
      </c>
      <c r="L183" s="10">
        <v>72.833935592528633</v>
      </c>
      <c r="M183" s="10">
        <v>60.703702517558668</v>
      </c>
      <c r="N183" s="10">
        <v>12.13023307496996</v>
      </c>
      <c r="O183" s="10">
        <v>27.166064407471371</v>
      </c>
      <c r="P183" s="10">
        <v>0</v>
      </c>
      <c r="Q183" s="10">
        <v>58.648828291839891</v>
      </c>
      <c r="R183" s="10">
        <v>58.648828291839891</v>
      </c>
      <c r="S183" s="10">
        <v>53.30996112460241</v>
      </c>
      <c r="T183" s="10">
        <v>5.3388671672374812</v>
      </c>
      <c r="U183" s="10">
        <v>41.351171708160109</v>
      </c>
      <c r="V183" s="10">
        <v>0</v>
      </c>
      <c r="W183" s="203"/>
      <c r="X183" s="203"/>
      <c r="Y183" s="203"/>
      <c r="Z183" s="203"/>
      <c r="AA183" s="203"/>
      <c r="AB183" s="203"/>
    </row>
    <row xmlns:x14ac="http://schemas.microsoft.com/office/spreadsheetml/2009/9/ac" r="184" ht="15.75" x14ac:dyDescent="0.25">
      <c r="A184" s="203" t="s">
        <v>442</v>
      </c>
      <c r="B184" s="10">
        <v>2015</v>
      </c>
      <c r="C184" s="203" t="s">
        <v>450</v>
      </c>
      <c r="D184" s="10">
        <v>179887008</v>
      </c>
      <c r="E184" s="10">
        <v>96.96238047961856</v>
      </c>
      <c r="F184" s="10">
        <v>89.91573648608869</v>
      </c>
      <c r="G184" s="10">
        <v>54.398404449479131</v>
      </c>
      <c r="H184" s="10">
        <v>35.51733203660956</v>
      </c>
      <c r="I184" s="10">
        <v>10.08426351391131</v>
      </c>
      <c r="J184" s="10">
        <v>0</v>
      </c>
      <c r="K184" s="10">
        <v>91.923872246346946</v>
      </c>
      <c r="L184" s="10">
        <v>74.155203391458144</v>
      </c>
      <c r="M184" s="10">
        <v>63.469689142578318</v>
      </c>
      <c r="N184" s="10">
        <v>10.68551424887983</v>
      </c>
      <c r="O184" s="10">
        <v>25.844796608541859</v>
      </c>
      <c r="P184" s="10">
        <v>0</v>
      </c>
      <c r="Q184" s="10">
        <v>63.888609446468763</v>
      </c>
      <c r="R184" s="10">
        <v>63.888609446468763</v>
      </c>
      <c r="S184" s="10">
        <v>53.30996112460241</v>
      </c>
      <c r="T184" s="10">
        <v>10.57864832186635</v>
      </c>
      <c r="U184" s="10">
        <v>36.111390553531237</v>
      </c>
      <c r="V184" s="10">
        <v>0</v>
      </c>
      <c r="W184" s="203"/>
      <c r="X184" s="203"/>
      <c r="Y184" s="203"/>
      <c r="Z184" s="203"/>
      <c r="AA184" s="203"/>
      <c r="AB184" s="203"/>
    </row>
    <row xmlns:x14ac="http://schemas.microsoft.com/office/spreadsheetml/2009/9/ac" r="185" ht="15.75" x14ac:dyDescent="0.25">
      <c r="A185" s="203" t="s">
        <v>442</v>
      </c>
      <c r="B185" s="10">
        <v>2016</v>
      </c>
      <c r="C185" s="203" t="s">
        <v>450</v>
      </c>
      <c r="D185" s="10">
        <v>180411552</v>
      </c>
      <c r="E185" s="10">
        <v>97.236178313901974</v>
      </c>
      <c r="F185" s="10">
        <v>89.893921356091852</v>
      </c>
      <c r="G185" s="10">
        <v>59.859540241232033</v>
      </c>
      <c r="H185" s="10">
        <v>30.03438111485983</v>
      </c>
      <c r="I185" s="10">
        <v>10.10607864390815</v>
      </c>
      <c r="J185" s="10">
        <v>0</v>
      </c>
      <c r="K185" s="10">
        <v>93.574768737015347</v>
      </c>
      <c r="L185" s="10">
        <v>75.476471190387656</v>
      </c>
      <c r="M185" s="10">
        <v>66.235675767597968</v>
      </c>
      <c r="N185" s="10">
        <v>9.240795422789688</v>
      </c>
      <c r="O185" s="10">
        <v>24.52352880961234</v>
      </c>
      <c r="P185" s="10">
        <v>0</v>
      </c>
      <c r="Q185" s="10">
        <v>69.128390601095816</v>
      </c>
      <c r="R185" s="10">
        <v>69.128390601095816</v>
      </c>
      <c r="S185" s="10">
        <v>53.30996112460241</v>
      </c>
      <c r="T185" s="10">
        <v>15.81842947649341</v>
      </c>
      <c r="U185" s="10">
        <v>30.87160939890418</v>
      </c>
      <c r="V185" s="10">
        <v>0</v>
      </c>
      <c r="W185" s="203"/>
      <c r="X185" s="203"/>
      <c r="Y185" s="203"/>
      <c r="Z185" s="203"/>
      <c r="AA185" s="203"/>
      <c r="AB185" s="203"/>
    </row>
    <row xmlns:x14ac="http://schemas.microsoft.com/office/spreadsheetml/2009/9/ac" r="186" ht="15.75" x14ac:dyDescent="0.25">
      <c r="A186" s="203" t="s">
        <v>442</v>
      </c>
      <c r="B186" s="10">
        <v>2017</v>
      </c>
      <c r="C186" s="203" t="s">
        <v>450</v>
      </c>
      <c r="D186" s="10">
        <v>180517536</v>
      </c>
      <c r="E186" s="10">
        <v>97.509976148185388</v>
      </c>
      <c r="F186" s="10">
        <v>89.872106226095042</v>
      </c>
      <c r="G186" s="10">
        <v>65.32067603298492</v>
      </c>
      <c r="H186" s="10">
        <v>24.551430193110122</v>
      </c>
      <c r="I186" s="10">
        <v>10.12789377390496</v>
      </c>
      <c r="J186" s="10">
        <v>0</v>
      </c>
      <c r="K186" s="10">
        <v>95.225665227683749</v>
      </c>
      <c r="L186" s="10">
        <v>76.797738989317168</v>
      </c>
      <c r="M186" s="10">
        <v>69.001662392617618</v>
      </c>
      <c r="N186" s="10">
        <v>7.7960765966995504</v>
      </c>
      <c r="O186" s="10">
        <v>23.202261010682829</v>
      </c>
      <c r="P186" s="10">
        <v>0</v>
      </c>
      <c r="Q186" s="10">
        <v>74.368171755722869</v>
      </c>
      <c r="R186" s="10">
        <v>74.368171755722869</v>
      </c>
      <c r="S186" s="10">
        <v>53.30996112460241</v>
      </c>
      <c r="T186" s="10">
        <v>21.05821063112046</v>
      </c>
      <c r="U186" s="10">
        <v>25.631828244277131</v>
      </c>
      <c r="V186" s="10">
        <v>0</v>
      </c>
      <c r="W186" s="203"/>
      <c r="X186" s="203"/>
      <c r="Y186" s="203"/>
      <c r="Z186" s="203"/>
      <c r="AA186" s="203"/>
      <c r="AB186" s="203"/>
    </row>
    <row xmlns:x14ac="http://schemas.microsoft.com/office/spreadsheetml/2009/9/ac" r="187" ht="15.75" x14ac:dyDescent="0.25">
      <c r="A187" s="203" t="s">
        <v>442</v>
      </c>
      <c r="B187" s="10">
        <v>2018</v>
      </c>
      <c r="C187" s="203" t="s">
        <v>450</v>
      </c>
      <c r="D187" s="10">
        <v>180209520</v>
      </c>
      <c r="E187" s="10">
        <v>97.783773982468915</v>
      </c>
      <c r="F187" s="10">
        <v>89.850291096098204</v>
      </c>
      <c r="G187" s="10">
        <v>70.781811824735996</v>
      </c>
      <c r="H187" s="10">
        <v>19.068479271362211</v>
      </c>
      <c r="I187" s="10">
        <v>10.1497089039018</v>
      </c>
      <c r="J187" s="10">
        <v>0</v>
      </c>
      <c r="K187" s="10">
        <v>96.87656171835215</v>
      </c>
      <c r="L187" s="10">
        <v>78.119006788246679</v>
      </c>
      <c r="M187" s="10">
        <v>71.767649017637268</v>
      </c>
      <c r="N187" s="10">
        <v>6.3513577706094111</v>
      </c>
      <c r="O187" s="10">
        <v>21.880993211753321</v>
      </c>
      <c r="P187" s="10">
        <v>0</v>
      </c>
      <c r="Q187" s="10">
        <v>79.607952910349923</v>
      </c>
      <c r="R187" s="10">
        <v>79.607952910349923</v>
      </c>
      <c r="S187" s="10">
        <v>53.30996112460241</v>
      </c>
      <c r="T187" s="10">
        <v>26.297991785747509</v>
      </c>
      <c r="U187" s="10">
        <v>20.392047089650081</v>
      </c>
      <c r="V187" s="10">
        <v>0</v>
      </c>
      <c r="W187" s="203"/>
      <c r="X187" s="203"/>
      <c r="Y187" s="203"/>
      <c r="Z187" s="203"/>
      <c r="AA187" s="203"/>
      <c r="AB187" s="203"/>
    </row>
    <row xmlns:x14ac="http://schemas.microsoft.com/office/spreadsheetml/2009/9/ac" r="188" ht="15.75" x14ac:dyDescent="0.25">
      <c r="A188" s="203" t="s">
        <v>442</v>
      </c>
      <c r="B188" s="10">
        <v>2019</v>
      </c>
      <c r="C188" s="203" t="s">
        <v>450</v>
      </c>
      <c r="D188" s="10">
        <v>179454880</v>
      </c>
      <c r="E188" s="10">
        <v>98.057571816752329</v>
      </c>
      <c r="F188" s="10">
        <v>89.828475966101394</v>
      </c>
      <c r="G188" s="10">
        <v>76.242947616488891</v>
      </c>
      <c r="H188" s="10">
        <v>13.585528349612501</v>
      </c>
      <c r="I188" s="10">
        <v>10.17152403389861</v>
      </c>
      <c r="J188" s="10">
        <v>0</v>
      </c>
      <c r="K188" s="10">
        <v>98.527458209020551</v>
      </c>
      <c r="L188" s="10">
        <v>79.440274587176191</v>
      </c>
      <c r="M188" s="10">
        <v>74.533635642656918</v>
      </c>
      <c r="N188" s="10">
        <v>4.9066389445192726</v>
      </c>
      <c r="O188" s="10">
        <v>20.559725412823809</v>
      </c>
      <c r="P188" s="10">
        <v>0</v>
      </c>
      <c r="Q188" s="10">
        <v>84.847734064976976</v>
      </c>
      <c r="R188" s="10">
        <v>82.537511198521614</v>
      </c>
      <c r="S188" s="10">
        <v>53.30996112460241</v>
      </c>
      <c r="T188" s="10">
        <v>29.2275500739192</v>
      </c>
      <c r="U188" s="10">
        <v>17.46248880147839</v>
      </c>
      <c r="V188" s="10">
        <v>0</v>
      </c>
      <c r="W188" s="203"/>
      <c r="X188" s="203"/>
      <c r="Y188" s="203"/>
      <c r="Z188" s="203"/>
      <c r="AA188" s="203"/>
      <c r="AB188" s="203"/>
    </row>
    <row xmlns:x14ac="http://schemas.microsoft.com/office/spreadsheetml/2009/9/ac" r="189" ht="15.75" x14ac:dyDescent="0.25">
      <c r="A189" s="203" t="s">
        <v>442</v>
      </c>
      <c r="B189" s="10">
        <v>2020</v>
      </c>
      <c r="C189" s="203" t="s">
        <v>450</v>
      </c>
      <c r="D189" s="10">
        <v>178357280</v>
      </c>
      <c r="E189" s="10">
        <v>98.331369651035743</v>
      </c>
      <c r="F189" s="10">
        <v>89.806660836104555</v>
      </c>
      <c r="G189" s="10">
        <v>81.704083408241786</v>
      </c>
      <c r="H189" s="10">
        <v>8.1025774278627694</v>
      </c>
      <c r="I189" s="10">
        <v>10.193339163895439</v>
      </c>
      <c r="J189" s="10">
        <v>0</v>
      </c>
      <c r="K189" s="10">
        <v>100</v>
      </c>
      <c r="L189" s="10">
        <v>80.761542386106157</v>
      </c>
      <c r="M189" s="10">
        <v>77.299622267676568</v>
      </c>
      <c r="N189" s="10">
        <v>3.4619201184295889</v>
      </c>
      <c r="O189" s="10">
        <v>19.238457613893839</v>
      </c>
      <c r="P189" s="10">
        <v>0</v>
      </c>
      <c r="Q189" s="10">
        <v>90.087515219605848</v>
      </c>
      <c r="R189" s="10">
        <v>82.537511198521614</v>
      </c>
      <c r="S189" s="10">
        <v>53.30996112460241</v>
      </c>
      <c r="T189" s="10">
        <v>29.2275500739192</v>
      </c>
      <c r="U189" s="10">
        <v>17.46248880147839</v>
      </c>
      <c r="V189" s="10">
        <v>0</v>
      </c>
      <c r="W189" s="203"/>
      <c r="X189" s="203"/>
      <c r="Y189" s="203"/>
      <c r="Z189" s="203"/>
      <c r="AA189" s="203"/>
      <c r="AB189" s="203"/>
    </row>
    <row xmlns:x14ac="http://schemas.microsoft.com/office/spreadsheetml/2009/9/ac" r="190" ht="15.75" x14ac:dyDescent="0.25">
      <c r="A190" s="203" t="s">
        <v>442</v>
      </c>
      <c r="B190" s="10">
        <v>2021</v>
      </c>
      <c r="C190" s="203" t="s">
        <v>450</v>
      </c>
      <c r="D190" s="10">
        <v>177434880</v>
      </c>
      <c r="E190" s="10">
        <v>98.605167485319157</v>
      </c>
      <c r="F190" s="10">
        <v>89.784845706107745</v>
      </c>
      <c r="G190" s="10">
        <v>87.165219199994681</v>
      </c>
      <c r="H190" s="10">
        <v>2.619626506113065</v>
      </c>
      <c r="I190" s="10">
        <v>10.215154293892249</v>
      </c>
      <c r="J190" s="10">
        <v>0</v>
      </c>
      <c r="K190" s="10">
        <v>100</v>
      </c>
      <c r="L190" s="10">
        <v>82.082810185035669</v>
      </c>
      <c r="M190" s="10">
        <v>80.065608892697128</v>
      </c>
      <c r="N190" s="10">
        <v>2.017201292338541</v>
      </c>
      <c r="O190" s="10">
        <v>17.917189814964331</v>
      </c>
      <c r="P190" s="10">
        <v>0</v>
      </c>
      <c r="Q190" s="10">
        <v>95.327296374232901</v>
      </c>
      <c r="R190" s="10">
        <v>82.537511198521614</v>
      </c>
      <c r="S190" s="10">
        <v>53.30996112460241</v>
      </c>
      <c r="T190" s="10">
        <v>29.2275500739192</v>
      </c>
      <c r="U190" s="10">
        <v>17.46248880147839</v>
      </c>
      <c r="V190" s="10">
        <v>0</v>
      </c>
      <c r="W190" s="203"/>
      <c r="X190" s="203"/>
      <c r="Y190" s="203"/>
      <c r="Z190" s="203"/>
      <c r="AA190" s="203"/>
      <c r="AB190" s="203"/>
    </row>
    <row xmlns:x14ac="http://schemas.microsoft.com/office/spreadsheetml/2009/9/ac" r="191" ht="15.75" x14ac:dyDescent="0.25">
      <c r="A191" s="203" t="s">
        <v>442</v>
      </c>
      <c r="B191" s="10">
        <v>2022</v>
      </c>
      <c r="C191" s="203" t="s">
        <v>450</v>
      </c>
      <c r="D191" s="10">
        <v>176492080</v>
      </c>
      <c r="E191" s="10">
        <v>98.878965319602685</v>
      </c>
      <c r="F191" s="10">
        <v>89.763030576110907</v>
      </c>
      <c r="G191" s="10">
        <v>89.763030576110907</v>
      </c>
      <c r="H191" s="10">
        <v>0</v>
      </c>
      <c r="I191" s="10">
        <v>10.236969423889089</v>
      </c>
      <c r="J191" s="10">
        <v>0</v>
      </c>
      <c r="K191" s="10">
        <v>100</v>
      </c>
      <c r="L191" s="10">
        <v>83.40407798396518</v>
      </c>
      <c r="M191" s="10">
        <v>82.831595517716778</v>
      </c>
      <c r="N191" s="10">
        <v>0.57248246624840249</v>
      </c>
      <c r="O191" s="10">
        <v>16.59592201603482</v>
      </c>
      <c r="P191" s="10">
        <v>0</v>
      </c>
      <c r="Q191" s="10">
        <v>100</v>
      </c>
      <c r="R191" s="10">
        <v>82.537511198521614</v>
      </c>
      <c r="S191" s="10">
        <v>53.30996112460241</v>
      </c>
      <c r="T191" s="10">
        <v>29.2275500739192</v>
      </c>
      <c r="U191" s="10">
        <v>17.46248880147839</v>
      </c>
      <c r="V191" s="10">
        <v>0</v>
      </c>
      <c r="W191" s="203"/>
      <c r="X191" s="203"/>
      <c r="Y191" s="203"/>
      <c r="Z191" s="203"/>
      <c r="AA191" s="203"/>
      <c r="AB191" s="203"/>
    </row>
    <row xmlns:x14ac="http://schemas.microsoft.com/office/spreadsheetml/2009/9/ac" r="192" ht="15.75" x14ac:dyDescent="0.25">
      <c r="A192" s="203" t="s">
        <v>442</v>
      </c>
      <c r="B192" s="10">
        <v>2023</v>
      </c>
      <c r="C192" s="203" t="s">
        <v>450</v>
      </c>
      <c r="D192" s="10">
        <v>175517248</v>
      </c>
      <c r="E192" s="10">
        <v>99.152763153886099</v>
      </c>
      <c r="F192" s="10">
        <v>89.741215446114083</v>
      </c>
      <c r="G192" s="10">
        <v>89.741215446114083</v>
      </c>
      <c r="H192" s="10">
        <v>0</v>
      </c>
      <c r="I192" s="10">
        <v>10.258784553885921</v>
      </c>
      <c r="J192" s="10">
        <v>0</v>
      </c>
      <c r="K192" s="10">
        <v>100</v>
      </c>
      <c r="L192" s="10">
        <v>84.725345782894692</v>
      </c>
      <c r="M192" s="10">
        <v>84.725345782894692</v>
      </c>
      <c r="N192" s="10">
        <v>0</v>
      </c>
      <c r="O192" s="10">
        <v>15.27465421710531</v>
      </c>
      <c r="P192" s="10">
        <v>0</v>
      </c>
      <c r="Q192" s="10">
        <v>100</v>
      </c>
      <c r="R192" s="10">
        <v>82.537511198521614</v>
      </c>
      <c r="S192" s="10">
        <v>53.30996112460241</v>
      </c>
      <c r="T192" s="10">
        <v>29.2275500739192</v>
      </c>
      <c r="U192" s="10">
        <v>17.46248880147839</v>
      </c>
      <c r="V192" s="10">
        <v>0</v>
      </c>
      <c r="W192" s="203"/>
      <c r="X192" s="203"/>
      <c r="Y192" s="203"/>
      <c r="Z192" s="203"/>
      <c r="AA192" s="203"/>
      <c r="AB192" s="203"/>
    </row>
    <row xmlns:x14ac="http://schemas.microsoft.com/office/spreadsheetml/2009/9/ac" r="193" ht="15.75" x14ac:dyDescent="0.25">
      <c r="A193" s="203" t="s">
        <v>442</v>
      </c>
      <c r="B193" s="10">
        <v>2024</v>
      </c>
      <c r="C193" s="203" t="s">
        <v>450</v>
      </c>
      <c r="D193" s="10"/>
      <c r="E193" s="10"/>
      <c r="F193" s="10"/>
      <c r="G193" s="10"/>
      <c r="H193" s="10"/>
      <c r="I193" s="10"/>
      <c r="J193" s="10"/>
      <c r="K193" s="10"/>
      <c r="L193" s="10"/>
      <c r="M193" s="10"/>
      <c r="N193" s="10"/>
      <c r="O193" s="10"/>
      <c r="P193" s="10"/>
      <c r="Q193" s="10"/>
      <c r="R193" s="10"/>
      <c r="S193" s="10"/>
      <c r="T193" s="10"/>
      <c r="U193" s="10"/>
      <c r="V193" s="10"/>
      <c r="W193" s="203"/>
      <c r="X193" s="203"/>
      <c r="Y193" s="203"/>
      <c r="Z193" s="203"/>
      <c r="AA193" s="203"/>
      <c r="AB193" s="203"/>
    </row>
    <row xmlns:x14ac="http://schemas.microsoft.com/office/spreadsheetml/2009/9/ac" r="194" ht="15.75" x14ac:dyDescent="0.25">
      <c r="A194" s="203" t="s">
        <v>442</v>
      </c>
      <c r="B194" s="10">
        <v>2025</v>
      </c>
      <c r="C194" s="203" t="s">
        <v>450</v>
      </c>
      <c r="D194" s="10"/>
      <c r="E194" s="10"/>
      <c r="F194" s="10"/>
      <c r="G194" s="10"/>
      <c r="H194" s="10"/>
      <c r="I194" s="10"/>
      <c r="J194" s="10"/>
      <c r="K194" s="10"/>
      <c r="L194" s="10"/>
      <c r="M194" s="10"/>
      <c r="N194" s="10"/>
      <c r="O194" s="10"/>
      <c r="P194" s="10"/>
      <c r="Q194" s="10"/>
      <c r="R194" s="10"/>
      <c r="S194" s="10"/>
      <c r="T194" s="10"/>
      <c r="U194" s="10"/>
      <c r="V194" s="10"/>
      <c r="W194" s="203"/>
      <c r="X194" s="203"/>
      <c r="Y194" s="203"/>
      <c r="Z194" s="203"/>
      <c r="AA194" s="203"/>
      <c r="AB194" s="203"/>
    </row>
    <row xmlns:x14ac="http://schemas.microsoft.com/office/spreadsheetml/2009/9/ac" r="195" ht="15.75" x14ac:dyDescent="0.25">
      <c r="A195" s="203" t="s">
        <v>442</v>
      </c>
      <c r="B195" s="10">
        <v>2026</v>
      </c>
      <c r="C195" s="203" t="s">
        <v>450</v>
      </c>
      <c r="D195" s="10"/>
      <c r="E195" s="10"/>
      <c r="F195" s="10"/>
      <c r="G195" s="10"/>
      <c r="H195" s="10"/>
      <c r="I195" s="10"/>
      <c r="J195" s="10"/>
      <c r="K195" s="10"/>
      <c r="L195" s="10"/>
      <c r="M195" s="10"/>
      <c r="N195" s="10"/>
      <c r="O195" s="10"/>
      <c r="P195" s="10"/>
      <c r="Q195" s="10"/>
      <c r="R195" s="10"/>
      <c r="S195" s="10"/>
      <c r="T195" s="10"/>
      <c r="U195" s="10"/>
      <c r="V195" s="10"/>
      <c r="W195" s="203"/>
      <c r="X195" s="203"/>
      <c r="Y195" s="203"/>
      <c r="Z195" s="203"/>
      <c r="AA195" s="203"/>
      <c r="AB195" s="203"/>
    </row>
    <row xmlns:x14ac="http://schemas.microsoft.com/office/spreadsheetml/2009/9/ac" r="196" ht="15.75" x14ac:dyDescent="0.25">
      <c r="A196" s="203" t="s">
        <v>442</v>
      </c>
      <c r="B196" s="10">
        <v>2027</v>
      </c>
      <c r="C196" s="203" t="s">
        <v>450</v>
      </c>
      <c r="D196" s="10"/>
      <c r="E196" s="10"/>
      <c r="F196" s="10"/>
      <c r="G196" s="10"/>
      <c r="H196" s="10"/>
      <c r="I196" s="10"/>
      <c r="J196" s="10"/>
      <c r="K196" s="10"/>
      <c r="L196" s="10"/>
      <c r="M196" s="10"/>
      <c r="N196" s="10"/>
      <c r="O196" s="10"/>
      <c r="P196" s="10"/>
      <c r="Q196" s="10"/>
      <c r="R196" s="10"/>
      <c r="S196" s="10"/>
      <c r="T196" s="10"/>
      <c r="U196" s="10"/>
      <c r="V196" s="10"/>
      <c r="W196" s="203"/>
      <c r="X196" s="203"/>
      <c r="Y196" s="203"/>
      <c r="Z196" s="203"/>
      <c r="AA196" s="203"/>
      <c r="AB196" s="203"/>
    </row>
    <row xmlns:x14ac="http://schemas.microsoft.com/office/spreadsheetml/2009/9/ac" r="197" ht="15.75" x14ac:dyDescent="0.25">
      <c r="A197" s="203" t="s">
        <v>442</v>
      </c>
      <c r="B197" s="10">
        <v>2028</v>
      </c>
      <c r="C197" s="203" t="s">
        <v>450</v>
      </c>
      <c r="D197" s="10"/>
      <c r="E197" s="10"/>
      <c r="F197" s="10"/>
      <c r="G197" s="10"/>
      <c r="H197" s="10"/>
      <c r="I197" s="10"/>
      <c r="J197" s="10"/>
      <c r="K197" s="10"/>
      <c r="L197" s="10"/>
      <c r="M197" s="10"/>
      <c r="N197" s="10"/>
      <c r="O197" s="10"/>
      <c r="P197" s="10"/>
      <c r="Q197" s="10"/>
      <c r="R197" s="10"/>
      <c r="S197" s="10"/>
      <c r="T197" s="10"/>
      <c r="U197" s="10"/>
      <c r="V197" s="10"/>
      <c r="W197" s="203"/>
      <c r="X197" s="203"/>
      <c r="Y197" s="203"/>
      <c r="Z197" s="203"/>
      <c r="AA197" s="203"/>
      <c r="AB197" s="203"/>
    </row>
    <row xmlns:x14ac="http://schemas.microsoft.com/office/spreadsheetml/2009/9/ac" r="198" ht="15.75" x14ac:dyDescent="0.25">
      <c r="A198" s="203" t="s">
        <v>442</v>
      </c>
      <c r="B198" s="10">
        <v>2029</v>
      </c>
      <c r="C198" s="203" t="s">
        <v>450</v>
      </c>
      <c r="D198" s="10"/>
      <c r="E198" s="10"/>
      <c r="F198" s="10"/>
      <c r="G198" s="10"/>
      <c r="H198" s="10"/>
      <c r="I198" s="10"/>
      <c r="J198" s="10"/>
      <c r="K198" s="10"/>
      <c r="L198" s="10"/>
      <c r="M198" s="10"/>
      <c r="N198" s="10"/>
      <c r="O198" s="10"/>
      <c r="P198" s="10"/>
      <c r="Q198" s="10"/>
      <c r="R198" s="10"/>
      <c r="S198" s="10"/>
      <c r="T198" s="10"/>
      <c r="U198" s="10"/>
      <c r="V198" s="10"/>
      <c r="W198" s="203"/>
      <c r="X198" s="203"/>
      <c r="Y198" s="203"/>
      <c r="Z198" s="203"/>
      <c r="AA198" s="203"/>
      <c r="AB198" s="203"/>
    </row>
    <row xmlns:x14ac="http://schemas.microsoft.com/office/spreadsheetml/2009/9/ac" r="199" ht="15.75" x14ac:dyDescent="0.25">
      <c r="A199" s="203" t="s">
        <v>442</v>
      </c>
      <c r="B199" s="10">
        <v>2030</v>
      </c>
      <c r="C199" s="203" t="s">
        <v>450</v>
      </c>
      <c r="D199" s="10"/>
      <c r="E199" s="10"/>
      <c r="F199" s="10"/>
      <c r="G199" s="10"/>
      <c r="H199" s="10"/>
      <c r="I199" s="10"/>
      <c r="J199" s="10"/>
      <c r="K199" s="10"/>
      <c r="L199" s="10"/>
      <c r="M199" s="10"/>
      <c r="N199" s="10"/>
      <c r="O199" s="10"/>
      <c r="P199" s="10"/>
      <c r="Q199" s="10"/>
      <c r="R199" s="10"/>
      <c r="S199" s="10"/>
      <c r="T199" s="10"/>
      <c r="U199" s="10"/>
      <c r="V199" s="10"/>
      <c r="W199" s="203"/>
      <c r="X199" s="203"/>
      <c r="Y199" s="203"/>
      <c r="Z199" s="203"/>
      <c r="AA199" s="203"/>
      <c r="AB199" s="203"/>
    </row>
    <row xmlns:x14ac="http://schemas.microsoft.com/office/spreadsheetml/2009/9/ac" r="200" ht="15.75" x14ac:dyDescent="0.25">
      <c r="A200" s="203"/>
      <c r="B200" s="204"/>
      <c r="C200" s="203"/>
      <c r="D200" s="203"/>
      <c r="E200" s="203"/>
      <c r="F200" s="203"/>
      <c r="G200" s="203"/>
      <c r="H200" s="203"/>
      <c r="I200" s="203"/>
      <c r="J200" s="203"/>
      <c r="K200" s="203"/>
      <c r="L200" s="203"/>
      <c r="M200" s="203"/>
      <c r="N200" s="203"/>
      <c r="O200" s="203"/>
      <c r="P200" s="203"/>
      <c r="Q200" s="203"/>
      <c r="R200" s="203"/>
      <c r="S200" s="203"/>
      <c r="T200" s="203"/>
      <c r="U200" s="203"/>
      <c r="V200" s="203"/>
      <c r="W200" s="203"/>
      <c r="X200" s="203"/>
      <c r="Y200" s="203"/>
      <c r="Z200" s="203"/>
      <c r="AA200" s="203"/>
      <c r="AB200" s="203"/>
    </row>
    <row xmlns:x14ac="http://schemas.microsoft.com/office/spreadsheetml/2009/9/ac" r="201" ht="15.75" x14ac:dyDescent="0.25">
      <c r="A201" s="203"/>
      <c r="B201" s="204"/>
      <c r="C201" s="203"/>
      <c r="D201" s="203"/>
      <c r="E201" s="203"/>
      <c r="F201" s="203"/>
      <c r="G201" s="203"/>
      <c r="H201" s="203"/>
      <c r="I201" s="203"/>
      <c r="J201" s="203"/>
      <c r="K201" s="203"/>
      <c r="L201" s="203"/>
      <c r="M201" s="203"/>
      <c r="N201" s="203"/>
      <c r="O201" s="203"/>
      <c r="P201" s="203"/>
      <c r="Q201" s="203"/>
      <c r="R201" s="203"/>
      <c r="S201" s="203"/>
      <c r="T201" s="203"/>
      <c r="U201" s="203"/>
      <c r="V201" s="203"/>
      <c r="W201" s="203"/>
      <c r="X201" s="203"/>
      <c r="Y201" s="203"/>
      <c r="Z201" s="203"/>
      <c r="AA201" s="203"/>
      <c r="AB201" s="203"/>
    </row>
    <row xmlns:x14ac="http://schemas.microsoft.com/office/spreadsheetml/2009/9/ac" r="202" ht="15.75" x14ac:dyDescent="0.25">
      <c r="A202" s="203"/>
      <c r="B202" s="204"/>
      <c r="C202" s="203"/>
      <c r="D202" s="203"/>
      <c r="E202" s="203"/>
      <c r="F202" s="203"/>
      <c r="G202" s="203"/>
      <c r="H202" s="203"/>
      <c r="I202" s="203"/>
      <c r="J202" s="203"/>
      <c r="K202" s="203"/>
      <c r="L202" s="203"/>
      <c r="M202" s="203"/>
      <c r="N202" s="203"/>
      <c r="O202" s="203"/>
      <c r="P202" s="203"/>
      <c r="Q202" s="203"/>
      <c r="R202" s="203"/>
      <c r="S202" s="203"/>
      <c r="T202" s="203"/>
      <c r="U202" s="203"/>
      <c r="V202" s="203"/>
      <c r="W202" s="203"/>
      <c r="X202" s="203"/>
      <c r="Y202" s="203"/>
      <c r="Z202" s="203"/>
      <c r="AA202" s="203"/>
      <c r="AB202" s="203"/>
    </row>
    <row xmlns:x14ac="http://schemas.microsoft.com/office/spreadsheetml/2009/9/ac" r="203" ht="15.75" x14ac:dyDescent="0.25">
      <c r="A203" s="203"/>
      <c r="B203" s="204"/>
      <c r="C203" s="203"/>
      <c r="D203" s="203"/>
      <c r="E203" s="203"/>
      <c r="F203" s="203"/>
      <c r="G203" s="203"/>
      <c r="H203" s="203"/>
      <c r="I203" s="203"/>
      <c r="J203" s="203"/>
      <c r="K203" s="203"/>
      <c r="L203" s="203"/>
      <c r="M203" s="203"/>
      <c r="N203" s="203"/>
      <c r="O203" s="203"/>
      <c r="P203" s="203"/>
      <c r="Q203" s="203"/>
      <c r="R203" s="203"/>
      <c r="S203" s="203"/>
      <c r="T203" s="203"/>
      <c r="U203" s="203"/>
      <c r="V203" s="203"/>
      <c r="W203" s="203"/>
      <c r="X203" s="203"/>
      <c r="Y203" s="203"/>
      <c r="Z203" s="203"/>
      <c r="AA203" s="203"/>
      <c r="AB203" s="203"/>
    </row>
    <row xmlns:x14ac="http://schemas.microsoft.com/office/spreadsheetml/2009/9/ac" r="204" ht="15.75" x14ac:dyDescent="0.25">
      <c r="A204" s="203"/>
      <c r="B204" s="204"/>
      <c r="C204" s="203"/>
      <c r="D204" s="203"/>
      <c r="E204" s="203"/>
      <c r="F204" s="203"/>
      <c r="G204" s="203"/>
      <c r="H204" s="203"/>
      <c r="I204" s="203"/>
      <c r="J204" s="203"/>
      <c r="K204" s="203"/>
      <c r="L204" s="203"/>
      <c r="M204" s="203"/>
      <c r="N204" s="203"/>
      <c r="O204" s="203"/>
      <c r="P204" s="203"/>
      <c r="Q204" s="203"/>
      <c r="R204" s="203"/>
      <c r="S204" s="203"/>
      <c r="T204" s="203"/>
      <c r="U204" s="203"/>
      <c r="V204" s="203"/>
      <c r="W204" s="203"/>
      <c r="X204" s="203"/>
      <c r="Y204" s="203"/>
      <c r="Z204" s="203"/>
      <c r="AA204" s="203"/>
      <c r="AB204" s="203"/>
    </row>
    <row xmlns:x14ac="http://schemas.microsoft.com/office/spreadsheetml/2009/9/ac" r="205" ht="15.75" x14ac:dyDescent="0.25">
      <c r="A205" s="203"/>
      <c r="B205" s="204"/>
      <c r="C205" s="203"/>
      <c r="D205" s="203"/>
      <c r="E205" s="203"/>
      <c r="F205" s="203"/>
      <c r="G205" s="203"/>
      <c r="H205" s="203"/>
      <c r="I205" s="203"/>
      <c r="J205" s="203"/>
      <c r="K205" s="203"/>
      <c r="L205" s="203"/>
      <c r="M205" s="203"/>
      <c r="N205" s="203"/>
      <c r="O205" s="203"/>
      <c r="P205" s="203"/>
      <c r="Q205" s="203"/>
      <c r="R205" s="203"/>
      <c r="S205" s="203"/>
      <c r="T205" s="203"/>
      <c r="U205" s="203"/>
      <c r="V205" s="203"/>
      <c r="W205" s="203"/>
      <c r="X205" s="203"/>
      <c r="Y205" s="203"/>
      <c r="Z205" s="203"/>
      <c r="AA205" s="203"/>
      <c r="AB205" s="203"/>
    </row>
    <row xmlns:x14ac="http://schemas.microsoft.com/office/spreadsheetml/2009/9/ac" r="206" ht="15.75" x14ac:dyDescent="0.25">
      <c r="A206" s="203"/>
      <c r="B206" s="204"/>
      <c r="C206" s="203"/>
      <c r="D206" s="203"/>
      <c r="E206" s="203"/>
      <c r="F206" s="203"/>
      <c r="G206" s="203"/>
      <c r="H206" s="203"/>
      <c r="I206" s="203"/>
      <c r="J206" s="203"/>
      <c r="K206" s="203"/>
      <c r="L206" s="203"/>
      <c r="M206" s="203"/>
      <c r="N206" s="203"/>
      <c r="O206" s="203"/>
      <c r="P206" s="203"/>
      <c r="Q206" s="203"/>
      <c r="R206" s="203"/>
      <c r="S206" s="203"/>
      <c r="T206" s="203"/>
      <c r="U206" s="203"/>
      <c r="V206" s="203"/>
      <c r="W206" s="203"/>
      <c r="X206" s="203"/>
      <c r="Y206" s="203"/>
      <c r="Z206" s="203"/>
      <c r="AA206" s="203"/>
      <c r="AB206" s="203"/>
    </row>
    <row xmlns:x14ac="http://schemas.microsoft.com/office/spreadsheetml/2009/9/ac" r="207" ht="15.75" x14ac:dyDescent="0.25">
      <c r="A207" s="203"/>
      <c r="B207" s="204"/>
      <c r="C207" s="203"/>
      <c r="D207" s="203"/>
      <c r="E207" s="203"/>
      <c r="F207" s="203"/>
      <c r="G207" s="203"/>
      <c r="H207" s="203"/>
      <c r="I207" s="203"/>
      <c r="J207" s="203"/>
      <c r="K207" s="203"/>
      <c r="L207" s="203"/>
      <c r="M207" s="203"/>
      <c r="N207" s="203"/>
      <c r="O207" s="203"/>
      <c r="P207" s="203"/>
      <c r="Q207" s="203"/>
      <c r="R207" s="203"/>
      <c r="S207" s="203"/>
      <c r="T207" s="203"/>
      <c r="U207" s="203"/>
      <c r="V207" s="203"/>
      <c r="W207" s="203"/>
      <c r="X207" s="203"/>
      <c r="Y207" s="203"/>
      <c r="Z207" s="203"/>
      <c r="AA207" s="203"/>
      <c r="AB207" s="203"/>
    </row>
    <row xmlns:x14ac="http://schemas.microsoft.com/office/spreadsheetml/2009/9/ac" r="208" ht="15.75" x14ac:dyDescent="0.25">
      <c r="A208" s="203"/>
      <c r="B208" s="204"/>
      <c r="C208" s="203"/>
      <c r="D208" s="203"/>
      <c r="E208" s="203"/>
      <c r="F208" s="203"/>
      <c r="G208" s="203"/>
      <c r="H208" s="203"/>
      <c r="I208" s="203"/>
      <c r="J208" s="203"/>
      <c r="K208" s="203"/>
      <c r="L208" s="203"/>
      <c r="M208" s="203"/>
      <c r="N208" s="203"/>
      <c r="O208" s="203"/>
      <c r="P208" s="203"/>
      <c r="Q208" s="203"/>
      <c r="R208" s="203"/>
      <c r="S208" s="203"/>
      <c r="T208" s="203"/>
      <c r="U208" s="203"/>
      <c r="V208" s="203"/>
      <c r="W208" s="203"/>
      <c r="X208" s="203"/>
      <c r="Y208" s="203"/>
      <c r="Z208" s="203"/>
      <c r="AA208" s="203"/>
      <c r="AB208" s="203"/>
    </row>
    <row xmlns:x14ac="http://schemas.microsoft.com/office/spreadsheetml/2009/9/ac" r="209" ht="15.75" x14ac:dyDescent="0.25">
      <c r="A209" s="203"/>
      <c r="B209" s="204"/>
      <c r="C209" s="203"/>
      <c r="D209" s="203"/>
      <c r="E209" s="203"/>
      <c r="F209" s="203"/>
      <c r="G209" s="203"/>
      <c r="H209" s="203"/>
      <c r="I209" s="203"/>
      <c r="J209" s="203"/>
      <c r="K209" s="203"/>
      <c r="L209" s="203"/>
      <c r="M209" s="203"/>
      <c r="N209" s="203"/>
      <c r="O209" s="203"/>
      <c r="P209" s="203"/>
      <c r="Q209" s="203"/>
      <c r="R209" s="203"/>
      <c r="S209" s="203"/>
      <c r="T209" s="203"/>
      <c r="U209" s="203"/>
      <c r="V209" s="203"/>
      <c r="W209" s="203"/>
      <c r="X209" s="203"/>
      <c r="Y209" s="203"/>
      <c r="Z209" s="203"/>
      <c r="AA209" s="203"/>
      <c r="AB209" s="203"/>
    </row>
    <row xmlns:x14ac="http://schemas.microsoft.com/office/spreadsheetml/2009/9/ac" r="210" ht="15.75" x14ac:dyDescent="0.25">
      <c r="A210" s="203"/>
      <c r="B210" s="204"/>
      <c r="C210" s="203"/>
      <c r="D210" s="203"/>
      <c r="E210" s="203"/>
      <c r="F210" s="203"/>
      <c r="G210" s="203"/>
      <c r="H210" s="203"/>
      <c r="I210" s="203"/>
      <c r="J210" s="203"/>
      <c r="K210" s="203"/>
      <c r="L210" s="203"/>
      <c r="M210" s="203"/>
      <c r="N210" s="203"/>
      <c r="O210" s="203"/>
      <c r="P210" s="203"/>
      <c r="Q210" s="203"/>
      <c r="R210" s="203"/>
      <c r="S210" s="203"/>
      <c r="T210" s="203"/>
      <c r="U210" s="203"/>
      <c r="V210" s="203"/>
      <c r="W210" s="203"/>
      <c r="X210" s="203"/>
      <c r="Y210" s="203"/>
      <c r="Z210" s="203"/>
      <c r="AA210" s="203"/>
      <c r="AB210" s="203"/>
    </row>
    <row xmlns:x14ac="http://schemas.microsoft.com/office/spreadsheetml/2009/9/ac" r="211" ht="15.75" x14ac:dyDescent="0.25">
      <c r="A211" s="203"/>
      <c r="B211" s="204"/>
      <c r="C211" s="203"/>
      <c r="D211" s="203"/>
      <c r="E211" s="203"/>
      <c r="F211" s="203"/>
      <c r="G211" s="203"/>
      <c r="H211" s="203"/>
      <c r="I211" s="203"/>
      <c r="J211" s="203"/>
      <c r="K211" s="203"/>
      <c r="L211" s="203"/>
      <c r="M211" s="203"/>
      <c r="N211" s="203"/>
      <c r="O211" s="203"/>
      <c r="P211" s="203"/>
      <c r="Q211" s="203"/>
      <c r="R211" s="203"/>
      <c r="S211" s="203"/>
      <c r="T211" s="203"/>
      <c r="U211" s="203"/>
      <c r="V211" s="203"/>
      <c r="W211" s="203"/>
      <c r="X211" s="203"/>
      <c r="Y211" s="203"/>
      <c r="Z211" s="203"/>
      <c r="AA211" s="203"/>
      <c r="AB211" s="203"/>
    </row>
    <row xmlns:x14ac="http://schemas.microsoft.com/office/spreadsheetml/2009/9/ac" r="212" ht="15.75" x14ac:dyDescent="0.25">
      <c r="A212" s="203"/>
      <c r="B212" s="204"/>
      <c r="C212" s="203"/>
      <c r="D212" s="203"/>
      <c r="E212" s="203"/>
      <c r="F212" s="203"/>
      <c r="G212" s="203"/>
      <c r="H212" s="203"/>
      <c r="I212" s="203"/>
      <c r="J212" s="203"/>
      <c r="K212" s="203"/>
      <c r="L212" s="203"/>
      <c r="M212" s="203"/>
      <c r="N212" s="203"/>
      <c r="O212" s="203"/>
      <c r="P212" s="203"/>
      <c r="Q212" s="203"/>
      <c r="R212" s="203"/>
      <c r="S212" s="203"/>
      <c r="T212" s="203"/>
      <c r="U212" s="203"/>
      <c r="V212" s="203"/>
      <c r="W212" s="203"/>
      <c r="X212" s="203"/>
      <c r="Y212" s="203"/>
      <c r="Z212" s="203"/>
      <c r="AA212" s="203"/>
      <c r="AB212" s="203"/>
    </row>
    <row xmlns:x14ac="http://schemas.microsoft.com/office/spreadsheetml/2009/9/ac" r="213" ht="15.75" x14ac:dyDescent="0.25">
      <c r="A213" s="203"/>
      <c r="B213" s="204"/>
      <c r="C213" s="203"/>
      <c r="D213" s="203"/>
      <c r="E213" s="203"/>
      <c r="F213" s="203"/>
      <c r="G213" s="203"/>
      <c r="H213" s="203"/>
      <c r="I213" s="203"/>
      <c r="J213" s="203"/>
      <c r="K213" s="203"/>
      <c r="L213" s="203"/>
      <c r="M213" s="203"/>
      <c r="N213" s="203"/>
      <c r="O213" s="203"/>
      <c r="P213" s="203"/>
      <c r="Q213" s="203"/>
      <c r="R213" s="203"/>
      <c r="S213" s="203"/>
      <c r="T213" s="203"/>
      <c r="U213" s="203"/>
      <c r="V213" s="203"/>
      <c r="W213" s="203"/>
      <c r="X213" s="203"/>
      <c r="Y213" s="203"/>
      <c r="Z213" s="203"/>
      <c r="AA213" s="203"/>
      <c r="AB213" s="203"/>
    </row>
    <row xmlns:x14ac="http://schemas.microsoft.com/office/spreadsheetml/2009/9/ac" r="214" ht="15.75" x14ac:dyDescent="0.25">
      <c r="A214" s="203"/>
      <c r="B214" s="204"/>
      <c r="C214" s="203"/>
      <c r="D214" s="203"/>
      <c r="E214" s="203"/>
      <c r="F214" s="203"/>
      <c r="G214" s="203"/>
      <c r="H214" s="203"/>
      <c r="I214" s="203"/>
      <c r="J214" s="203"/>
      <c r="K214" s="203"/>
      <c r="L214" s="203"/>
      <c r="M214" s="203"/>
      <c r="N214" s="203"/>
      <c r="O214" s="203"/>
      <c r="P214" s="203"/>
      <c r="Q214" s="203"/>
      <c r="R214" s="203"/>
      <c r="S214" s="203"/>
      <c r="T214" s="203"/>
      <c r="U214" s="203"/>
      <c r="V214" s="203"/>
      <c r="W214" s="203"/>
      <c r="X214" s="203"/>
      <c r="Y214" s="203"/>
      <c r="Z214" s="203"/>
      <c r="AA214" s="203"/>
      <c r="AB214" s="203"/>
    </row>
    <row xmlns:x14ac="http://schemas.microsoft.com/office/spreadsheetml/2009/9/ac" r="215" ht="15.75" x14ac:dyDescent="0.25">
      <c r="A215" s="203"/>
      <c r="B215" s="204"/>
      <c r="C215" s="203"/>
      <c r="D215" s="203"/>
      <c r="E215" s="203"/>
      <c r="F215" s="203"/>
      <c r="G215" s="203"/>
      <c r="H215" s="203"/>
      <c r="I215" s="203"/>
      <c r="J215" s="203"/>
      <c r="K215" s="203"/>
      <c r="L215" s="203"/>
      <c r="M215" s="203"/>
      <c r="N215" s="203"/>
      <c r="O215" s="203"/>
      <c r="P215" s="203"/>
      <c r="Q215" s="203"/>
      <c r="R215" s="203"/>
      <c r="S215" s="203"/>
      <c r="T215" s="203"/>
      <c r="U215" s="203"/>
      <c r="V215" s="203"/>
      <c r="W215" s="203"/>
      <c r="X215" s="203"/>
      <c r="Y215" s="203"/>
      <c r="Z215" s="203"/>
      <c r="AA215" s="203"/>
      <c r="AB215" s="203"/>
    </row>
    <row xmlns:x14ac="http://schemas.microsoft.com/office/spreadsheetml/2009/9/ac" r="216" ht="15.75" x14ac:dyDescent="0.25">
      <c r="A216" s="203"/>
      <c r="B216" s="204"/>
      <c r="C216" s="203"/>
      <c r="D216" s="203"/>
      <c r="E216" s="203"/>
      <c r="F216" s="203"/>
      <c r="G216" s="203"/>
      <c r="H216" s="203"/>
      <c r="I216" s="203"/>
      <c r="J216" s="203"/>
      <c r="K216" s="203"/>
      <c r="L216" s="203"/>
      <c r="M216" s="203"/>
      <c r="N216" s="203"/>
      <c r="O216" s="203"/>
      <c r="P216" s="203"/>
      <c r="Q216" s="203"/>
      <c r="R216" s="203"/>
      <c r="S216" s="203"/>
      <c r="T216" s="203"/>
      <c r="U216" s="203"/>
      <c r="V216" s="203"/>
      <c r="W216" s="203"/>
      <c r="X216" s="203"/>
      <c r="Y216" s="203"/>
      <c r="Z216" s="203"/>
      <c r="AA216" s="203"/>
      <c r="AB216" s="203"/>
    </row>
    <row xmlns:x14ac="http://schemas.microsoft.com/office/spreadsheetml/2009/9/ac" r="217" ht="15.75" x14ac:dyDescent="0.25">
      <c r="A217" s="203"/>
      <c r="B217" s="204"/>
      <c r="C217" s="203"/>
      <c r="D217" s="203"/>
      <c r="E217" s="203"/>
      <c r="F217" s="203"/>
      <c r="G217" s="203"/>
      <c r="H217" s="203"/>
      <c r="I217" s="203"/>
      <c r="J217" s="203"/>
      <c r="K217" s="203"/>
      <c r="L217" s="203"/>
      <c r="M217" s="203"/>
      <c r="N217" s="203"/>
      <c r="O217" s="203"/>
      <c r="P217" s="203"/>
      <c r="Q217" s="203"/>
      <c r="R217" s="203"/>
      <c r="S217" s="203"/>
      <c r="T217" s="203"/>
      <c r="U217" s="203"/>
      <c r="V217" s="203"/>
      <c r="W217" s="203"/>
      <c r="X217" s="203"/>
      <c r="Y217" s="203"/>
      <c r="Z217" s="203"/>
      <c r="AA217" s="203"/>
      <c r="AB217" s="203"/>
    </row>
    <row xmlns:x14ac="http://schemas.microsoft.com/office/spreadsheetml/2009/9/ac" r="218" ht="15.75" x14ac:dyDescent="0.25">
      <c r="A218" s="203"/>
      <c r="B218" s="204"/>
      <c r="C218" s="203"/>
      <c r="D218" s="203"/>
      <c r="E218" s="203"/>
      <c r="F218" s="203"/>
      <c r="G218" s="203"/>
      <c r="H218" s="203"/>
      <c r="I218" s="203"/>
      <c r="J218" s="203"/>
      <c r="K218" s="203"/>
      <c r="L218" s="203"/>
      <c r="M218" s="203"/>
      <c r="N218" s="203"/>
      <c r="O218" s="203"/>
      <c r="P218" s="203"/>
      <c r="Q218" s="203"/>
      <c r="R218" s="203"/>
      <c r="S218" s="203"/>
      <c r="T218" s="203"/>
      <c r="U218" s="203"/>
      <c r="V218" s="203"/>
      <c r="W218" s="203"/>
      <c r="X218" s="203"/>
      <c r="Y218" s="203"/>
      <c r="Z218" s="203"/>
      <c r="AA218" s="203"/>
      <c r="AB218" s="203"/>
    </row>
    <row xmlns:x14ac="http://schemas.microsoft.com/office/spreadsheetml/2009/9/ac" r="219" ht="15.75" x14ac:dyDescent="0.25">
      <c r="A219" s="203"/>
      <c r="B219" s="204"/>
      <c r="C219" s="203"/>
      <c r="D219" s="203"/>
      <c r="E219" s="203"/>
      <c r="F219" s="203"/>
      <c r="G219" s="203"/>
      <c r="H219" s="203"/>
      <c r="I219" s="203"/>
      <c r="J219" s="203"/>
      <c r="K219" s="203"/>
      <c r="L219" s="203"/>
      <c r="M219" s="203"/>
      <c r="N219" s="203"/>
      <c r="O219" s="203"/>
      <c r="P219" s="203"/>
      <c r="Q219" s="203"/>
      <c r="R219" s="203"/>
      <c r="S219" s="203"/>
      <c r="T219" s="203"/>
      <c r="U219" s="203"/>
      <c r="V219" s="203"/>
      <c r="W219" s="203"/>
      <c r="X219" s="203"/>
      <c r="Y219" s="203"/>
      <c r="Z219" s="203"/>
      <c r="AA219" s="203"/>
      <c r="AB219" s="203"/>
    </row>
    <row xmlns:x14ac="http://schemas.microsoft.com/office/spreadsheetml/2009/9/ac" r="220" ht="15.75" x14ac:dyDescent="0.25">
      <c r="A220" s="203"/>
      <c r="B220" s="204"/>
      <c r="C220" s="203"/>
      <c r="D220" s="203"/>
      <c r="E220" s="203"/>
      <c r="F220" s="203"/>
      <c r="G220" s="203"/>
      <c r="H220" s="203"/>
      <c r="I220" s="203"/>
      <c r="J220" s="203"/>
      <c r="K220" s="203"/>
      <c r="L220" s="203"/>
      <c r="M220" s="203"/>
      <c r="N220" s="203"/>
      <c r="O220" s="203"/>
      <c r="P220" s="203"/>
      <c r="Q220" s="203"/>
      <c r="R220" s="203"/>
      <c r="S220" s="203"/>
      <c r="T220" s="203"/>
      <c r="U220" s="203"/>
      <c r="V220" s="203"/>
      <c r="W220" s="203"/>
      <c r="X220" s="203"/>
      <c r="Y220" s="203"/>
      <c r="Z220" s="203"/>
      <c r="AA220" s="203"/>
      <c r="AB220" s="203"/>
    </row>
    <row xmlns:x14ac="http://schemas.microsoft.com/office/spreadsheetml/2009/9/ac" r="221" ht="15.75" x14ac:dyDescent="0.25">
      <c r="A221" s="203"/>
      <c r="B221" s="204"/>
      <c r="C221" s="203"/>
      <c r="D221" s="203"/>
      <c r="E221" s="203"/>
      <c r="F221" s="203"/>
      <c r="G221" s="203"/>
      <c r="H221" s="203"/>
      <c r="I221" s="203"/>
      <c r="J221" s="203"/>
      <c r="K221" s="203"/>
      <c r="L221" s="203"/>
      <c r="M221" s="203"/>
      <c r="N221" s="203"/>
      <c r="O221" s="203"/>
      <c r="P221" s="203"/>
      <c r="Q221" s="203"/>
      <c r="R221" s="203"/>
      <c r="S221" s="203"/>
      <c r="T221" s="203"/>
      <c r="U221" s="203"/>
      <c r="V221" s="203"/>
      <c r="W221" s="203"/>
      <c r="X221" s="203"/>
      <c r="Y221" s="203"/>
      <c r="Z221" s="203"/>
      <c r="AA221" s="203"/>
      <c r="AB221" s="203"/>
    </row>
    <row xmlns:x14ac="http://schemas.microsoft.com/office/spreadsheetml/2009/9/ac" r="222" ht="15.75" x14ac:dyDescent="0.25">
      <c r="A222" s="203"/>
      <c r="B222" s="204"/>
      <c r="C222" s="203"/>
      <c r="D222" s="203"/>
      <c r="E222" s="203"/>
      <c r="F222" s="203"/>
      <c r="G222" s="203"/>
      <c r="H222" s="203"/>
      <c r="I222" s="203"/>
      <c r="J222" s="203"/>
      <c r="K222" s="203"/>
      <c r="L222" s="203"/>
      <c r="M222" s="203"/>
      <c r="N222" s="203"/>
      <c r="O222" s="203"/>
      <c r="P222" s="203"/>
      <c r="Q222" s="203"/>
      <c r="R222" s="203"/>
      <c r="S222" s="203"/>
      <c r="T222" s="203"/>
      <c r="U222" s="203"/>
      <c r="V222" s="203"/>
      <c r="W222" s="203"/>
      <c r="X222" s="203"/>
      <c r="Y222" s="203"/>
      <c r="Z222" s="203"/>
      <c r="AA222" s="203"/>
      <c r="AB222" s="203"/>
    </row>
    <row xmlns:x14ac="http://schemas.microsoft.com/office/spreadsheetml/2009/9/ac" r="223" ht="15.75" x14ac:dyDescent="0.25">
      <c r="A223" s="203"/>
      <c r="B223" s="204"/>
      <c r="C223" s="203"/>
      <c r="D223" s="203"/>
      <c r="E223" s="203"/>
      <c r="F223" s="203"/>
      <c r="G223" s="203"/>
      <c r="H223" s="203"/>
      <c r="I223" s="203"/>
      <c r="J223" s="203"/>
      <c r="K223" s="203"/>
      <c r="L223" s="203"/>
      <c r="M223" s="203"/>
      <c r="N223" s="203"/>
      <c r="O223" s="203"/>
      <c r="P223" s="203"/>
      <c r="Q223" s="203"/>
      <c r="R223" s="203"/>
      <c r="S223" s="203"/>
      <c r="T223" s="203"/>
      <c r="U223" s="203"/>
      <c r="V223" s="203"/>
      <c r="W223" s="203"/>
      <c r="X223" s="203"/>
      <c r="Y223" s="203"/>
      <c r="Z223" s="203"/>
      <c r="AA223" s="203"/>
      <c r="AB223" s="203"/>
    </row>
    <row xmlns:x14ac="http://schemas.microsoft.com/office/spreadsheetml/2009/9/ac" r="224" ht="15.75" x14ac:dyDescent="0.25">
      <c r="A224" s="203"/>
      <c r="B224" s="204"/>
      <c r="C224" s="203"/>
      <c r="D224" s="203"/>
      <c r="E224" s="203"/>
      <c r="F224" s="203"/>
      <c r="G224" s="203"/>
      <c r="H224" s="203"/>
      <c r="I224" s="203"/>
      <c r="J224" s="203"/>
      <c r="K224" s="203"/>
      <c r="L224" s="203"/>
      <c r="M224" s="203"/>
      <c r="N224" s="203"/>
      <c r="O224" s="203"/>
      <c r="P224" s="203"/>
      <c r="Q224" s="203"/>
      <c r="R224" s="203"/>
      <c r="S224" s="203"/>
      <c r="T224" s="203"/>
      <c r="U224" s="203"/>
      <c r="V224" s="203"/>
      <c r="W224" s="203"/>
      <c r="X224" s="203"/>
      <c r="Y224" s="203"/>
      <c r="Z224" s="203"/>
      <c r="AA224" s="203"/>
      <c r="AB224" s="203"/>
    </row>
    <row xmlns:x14ac="http://schemas.microsoft.com/office/spreadsheetml/2009/9/ac" r="225" ht="15.75" x14ac:dyDescent="0.25">
      <c r="A225" s="203"/>
      <c r="B225" s="204"/>
      <c r="C225" s="203"/>
      <c r="D225" s="203"/>
      <c r="E225" s="203"/>
      <c r="F225" s="203"/>
      <c r="G225" s="203"/>
      <c r="H225" s="203"/>
      <c r="I225" s="203"/>
      <c r="J225" s="203"/>
      <c r="K225" s="203"/>
      <c r="L225" s="203"/>
      <c r="M225" s="203"/>
      <c r="N225" s="203"/>
      <c r="O225" s="203"/>
      <c r="P225" s="203"/>
      <c r="Q225" s="203"/>
      <c r="R225" s="203"/>
      <c r="S225" s="203"/>
      <c r="T225" s="203"/>
      <c r="U225" s="203"/>
      <c r="V225" s="203"/>
      <c r="W225" s="203"/>
      <c r="X225" s="203"/>
      <c r="Y225" s="203"/>
      <c r="Z225" s="203"/>
      <c r="AA225" s="203"/>
      <c r="AB225" s="203"/>
    </row>
    <row xmlns:x14ac="http://schemas.microsoft.com/office/spreadsheetml/2009/9/ac" r="226" ht="15.75" x14ac:dyDescent="0.25">
      <c r="A226" s="203"/>
      <c r="B226" s="204"/>
      <c r="C226" s="203"/>
      <c r="D226" s="203"/>
      <c r="E226" s="203"/>
      <c r="F226" s="203"/>
      <c r="G226" s="203"/>
      <c r="H226" s="203"/>
      <c r="I226" s="203"/>
      <c r="J226" s="203"/>
      <c r="K226" s="203"/>
      <c r="L226" s="203"/>
      <c r="M226" s="203"/>
      <c r="N226" s="203"/>
      <c r="O226" s="203"/>
      <c r="P226" s="203"/>
      <c r="Q226" s="203"/>
      <c r="R226" s="203"/>
      <c r="S226" s="203"/>
      <c r="T226" s="203"/>
      <c r="U226" s="203"/>
      <c r="V226" s="203"/>
      <c r="W226" s="203"/>
      <c r="X226" s="203"/>
      <c r="Y226" s="203"/>
      <c r="Z226" s="203"/>
      <c r="AA226" s="203"/>
      <c r="AB226" s="203"/>
    </row>
    <row xmlns:x14ac="http://schemas.microsoft.com/office/spreadsheetml/2009/9/ac" r="227" ht="15.75" x14ac:dyDescent="0.25">
      <c r="A227" s="203"/>
      <c r="B227" s="204"/>
      <c r="C227" s="203"/>
      <c r="D227" s="203"/>
      <c r="E227" s="203"/>
      <c r="F227" s="203"/>
      <c r="G227" s="203"/>
      <c r="H227" s="203"/>
      <c r="I227" s="203"/>
      <c r="J227" s="203"/>
      <c r="K227" s="203"/>
      <c r="L227" s="203"/>
      <c r="M227" s="203"/>
      <c r="N227" s="203"/>
      <c r="O227" s="203"/>
      <c r="P227" s="203"/>
      <c r="Q227" s="203"/>
      <c r="R227" s="203"/>
      <c r="S227" s="203"/>
      <c r="T227" s="203"/>
      <c r="U227" s="203"/>
      <c r="V227" s="203"/>
      <c r="W227" s="203"/>
      <c r="X227" s="203"/>
      <c r="Y227" s="203"/>
      <c r="Z227" s="203"/>
      <c r="AA227" s="203"/>
      <c r="AB227" s="203"/>
    </row>
    <row xmlns:x14ac="http://schemas.microsoft.com/office/spreadsheetml/2009/9/ac" r="228" ht="15.75" x14ac:dyDescent="0.25">
      <c r="A228" s="203"/>
      <c r="B228" s="204"/>
      <c r="C228" s="203"/>
      <c r="D228" s="203"/>
      <c r="E228" s="203"/>
      <c r="F228" s="203"/>
      <c r="G228" s="203"/>
      <c r="H228" s="203"/>
      <c r="I228" s="203"/>
      <c r="J228" s="203"/>
      <c r="K228" s="203"/>
      <c r="L228" s="203"/>
      <c r="M228" s="203"/>
      <c r="N228" s="203"/>
      <c r="O228" s="203"/>
      <c r="P228" s="203"/>
      <c r="Q228" s="203"/>
      <c r="R228" s="203"/>
      <c r="S228" s="203"/>
      <c r="T228" s="203"/>
      <c r="U228" s="203"/>
      <c r="V228" s="203"/>
      <c r="W228" s="203"/>
      <c r="X228" s="203"/>
      <c r="Y228" s="203"/>
      <c r="Z228" s="203"/>
      <c r="AA228" s="203"/>
      <c r="AB228" s="203"/>
    </row>
    <row xmlns:x14ac="http://schemas.microsoft.com/office/spreadsheetml/2009/9/ac" r="229" ht="15.75" x14ac:dyDescent="0.25">
      <c r="A229" s="203"/>
      <c r="B229" s="204"/>
      <c r="C229" s="203"/>
      <c r="D229" s="203"/>
      <c r="E229" s="203"/>
      <c r="F229" s="203"/>
      <c r="G229" s="203"/>
      <c r="H229" s="203"/>
      <c r="I229" s="203"/>
      <c r="J229" s="203"/>
      <c r="K229" s="203"/>
      <c r="L229" s="203"/>
      <c r="M229" s="203"/>
      <c r="N229" s="203"/>
      <c r="O229" s="203"/>
      <c r="P229" s="203"/>
      <c r="Q229" s="203"/>
      <c r="R229" s="203"/>
      <c r="S229" s="203"/>
      <c r="T229" s="203"/>
      <c r="U229" s="203"/>
      <c r="V229" s="203"/>
      <c r="W229" s="203"/>
      <c r="X229" s="203"/>
      <c r="Y229" s="203"/>
      <c r="Z229" s="203"/>
      <c r="AA229" s="203"/>
      <c r="AB229" s="203"/>
    </row>
    <row xmlns:x14ac="http://schemas.microsoft.com/office/spreadsheetml/2009/9/ac" r="230" ht="15.75" x14ac:dyDescent="0.25">
      <c r="A230" s="203"/>
      <c r="B230" s="204"/>
      <c r="C230" s="203"/>
      <c r="D230" s="203"/>
      <c r="E230" s="203"/>
      <c r="F230" s="203"/>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row>
    <row xmlns:x14ac="http://schemas.microsoft.com/office/spreadsheetml/2009/9/ac" r="231" ht="15.75" x14ac:dyDescent="0.25">
      <c r="A231" s="203"/>
      <c r="B231" s="204"/>
      <c r="C231" s="203"/>
      <c r="D231" s="203"/>
      <c r="E231" s="203"/>
      <c r="F231" s="203"/>
      <c r="G231" s="203"/>
      <c r="H231" s="203"/>
      <c r="I231" s="203"/>
      <c r="J231" s="203"/>
      <c r="K231" s="203"/>
      <c r="L231" s="203"/>
      <c r="M231" s="203"/>
      <c r="N231" s="203"/>
      <c r="O231" s="203"/>
      <c r="P231" s="203"/>
      <c r="Q231" s="203"/>
      <c r="R231" s="203"/>
      <c r="S231" s="203"/>
      <c r="T231" s="203"/>
      <c r="U231" s="203"/>
      <c r="V231" s="203"/>
      <c r="W231" s="203"/>
      <c r="X231" s="203"/>
      <c r="Y231" s="203"/>
      <c r="Z231" s="203"/>
      <c r="AA231" s="203"/>
      <c r="AB231" s="203"/>
    </row>
    <row xmlns:x14ac="http://schemas.microsoft.com/office/spreadsheetml/2009/9/ac" r="232" ht="15.75" x14ac:dyDescent="0.25">
      <c r="A232" s="203"/>
      <c r="B232" s="204"/>
      <c r="C232" s="203"/>
      <c r="D232" s="203"/>
      <c r="E232" s="203"/>
      <c r="F232" s="203"/>
      <c r="G232" s="203"/>
      <c r="H232" s="203"/>
      <c r="I232" s="203"/>
      <c r="J232" s="203"/>
      <c r="K232" s="203"/>
      <c r="L232" s="203"/>
      <c r="M232" s="203"/>
      <c r="N232" s="203"/>
      <c r="O232" s="203"/>
      <c r="P232" s="203"/>
      <c r="Q232" s="203"/>
      <c r="R232" s="203"/>
      <c r="S232" s="203"/>
      <c r="T232" s="203"/>
      <c r="U232" s="203"/>
      <c r="V232" s="203"/>
      <c r="W232" s="203"/>
      <c r="X232" s="203"/>
      <c r="Y232" s="203"/>
      <c r="Z232" s="203"/>
      <c r="AA232" s="203"/>
      <c r="AB232" s="203"/>
    </row>
    <row xmlns:x14ac="http://schemas.microsoft.com/office/spreadsheetml/2009/9/ac" r="233" ht="15.75" x14ac:dyDescent="0.25">
      <c r="A233" s="203"/>
      <c r="B233" s="204"/>
      <c r="C233" s="203"/>
      <c r="D233" s="203"/>
      <c r="E233" s="203"/>
      <c r="F233" s="203"/>
      <c r="G233" s="203"/>
      <c r="H233" s="203"/>
      <c r="I233" s="203"/>
      <c r="J233" s="203"/>
      <c r="K233" s="203"/>
      <c r="L233" s="203"/>
      <c r="M233" s="203"/>
      <c r="N233" s="203"/>
      <c r="O233" s="203"/>
      <c r="P233" s="203"/>
      <c r="Q233" s="203"/>
      <c r="R233" s="203"/>
      <c r="S233" s="203"/>
      <c r="T233" s="203"/>
      <c r="U233" s="203"/>
      <c r="V233" s="203"/>
      <c r="W233" s="203"/>
      <c r="X233" s="203"/>
      <c r="Y233" s="203"/>
      <c r="Z233" s="203"/>
      <c r="AA233" s="203"/>
    </row>
    <row xmlns:x14ac="http://schemas.microsoft.com/office/spreadsheetml/2009/9/ac" r="234" ht="15.75" x14ac:dyDescent="0.25">
      <c r="A234" s="203"/>
      <c r="B234" s="204"/>
      <c r="C234" s="203"/>
      <c r="D234" s="203"/>
      <c r="E234" s="203"/>
      <c r="F234" s="203"/>
      <c r="G234" s="203"/>
      <c r="H234" s="203"/>
      <c r="I234" s="203"/>
      <c r="J234" s="203"/>
      <c r="K234" s="203"/>
      <c r="L234" s="203"/>
      <c r="M234" s="203"/>
      <c r="N234" s="203"/>
      <c r="O234" s="203"/>
      <c r="P234" s="203"/>
      <c r="Q234" s="203"/>
      <c r="R234" s="203"/>
      <c r="S234" s="203"/>
      <c r="T234" s="203"/>
      <c r="U234" s="203"/>
      <c r="V234" s="203"/>
      <c r="W234" s="203"/>
      <c r="X234" s="203"/>
      <c r="Y234" s="203"/>
      <c r="Z234" s="203"/>
      <c r="AA234" s="203"/>
    </row>
    <row xmlns:x14ac="http://schemas.microsoft.com/office/spreadsheetml/2009/9/ac" r="235" ht="15.75" x14ac:dyDescent="0.25">
      <c r="A235" s="203"/>
      <c r="B235" s="204"/>
      <c r="C235" s="203"/>
      <c r="D235" s="203"/>
      <c r="E235" s="203"/>
      <c r="F235" s="203"/>
      <c r="G235" s="203"/>
      <c r="H235" s="203"/>
      <c r="I235" s="203"/>
      <c r="J235" s="203"/>
      <c r="K235" s="203"/>
      <c r="L235" s="203"/>
      <c r="M235" s="203"/>
      <c r="N235" s="203"/>
      <c r="O235" s="203"/>
      <c r="P235" s="203"/>
      <c r="Q235" s="203"/>
      <c r="R235" s="203"/>
      <c r="S235" s="203"/>
      <c r="T235" s="203"/>
      <c r="U235" s="203"/>
      <c r="V235" s="203"/>
      <c r="W235" s="203"/>
      <c r="X235" s="203"/>
      <c r="Y235" s="203"/>
      <c r="Z235" s="203"/>
      <c r="AA235" s="203"/>
    </row>
    <row xmlns:x14ac="http://schemas.microsoft.com/office/spreadsheetml/2009/9/ac" r="236" ht="15.75" x14ac:dyDescent="0.25">
      <c r="A236" s="203"/>
      <c r="B236" s="204"/>
      <c r="C236" s="203"/>
      <c r="D236" s="203"/>
      <c r="E236" s="203"/>
      <c r="F236" s="203"/>
      <c r="G236" s="203"/>
      <c r="H236" s="203"/>
      <c r="I236" s="203"/>
      <c r="J236" s="203"/>
      <c r="K236" s="203"/>
      <c r="L236" s="203"/>
      <c r="M236" s="203"/>
      <c r="N236" s="203"/>
      <c r="O236" s="203"/>
      <c r="P236" s="203"/>
      <c r="Q236" s="203"/>
      <c r="R236" s="203"/>
      <c r="S236" s="203"/>
      <c r="T236" s="203"/>
      <c r="U236" s="203"/>
      <c r="V236" s="203"/>
      <c r="W236" s="203"/>
      <c r="X236" s="203"/>
      <c r="Y236" s="203"/>
      <c r="Z236" s="203"/>
      <c r="AA236" s="203"/>
    </row>
    <row xmlns:x14ac="http://schemas.microsoft.com/office/spreadsheetml/2009/9/ac" r="237" ht="15.75" x14ac:dyDescent="0.25">
      <c r="A237" s="203"/>
      <c r="B237" s="204"/>
      <c r="C237" s="203"/>
      <c r="D237" s="203"/>
      <c r="E237" s="203"/>
      <c r="F237" s="203"/>
      <c r="G237" s="203"/>
      <c r="H237" s="203"/>
      <c r="I237" s="203"/>
      <c r="J237" s="203"/>
      <c r="K237" s="203"/>
      <c r="L237" s="203"/>
      <c r="M237" s="203"/>
      <c r="N237" s="203"/>
      <c r="O237" s="203"/>
      <c r="P237" s="203"/>
      <c r="Q237" s="203"/>
      <c r="R237" s="203"/>
      <c r="S237" s="203"/>
      <c r="T237" s="203"/>
      <c r="U237" s="203"/>
      <c r="V237" s="203"/>
      <c r="W237" s="203"/>
      <c r="X237" s="203"/>
      <c r="Y237" s="203"/>
      <c r="Z237" s="203"/>
      <c r="AA237" s="203"/>
    </row>
    <row xmlns:x14ac="http://schemas.microsoft.com/office/spreadsheetml/2009/9/ac" r="238" ht="15.75" x14ac:dyDescent="0.25">
      <c r="A238" s="203"/>
      <c r="B238" s="204"/>
      <c r="C238" s="203"/>
      <c r="D238" s="203"/>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row>
    <row xmlns:x14ac="http://schemas.microsoft.com/office/spreadsheetml/2009/9/ac" r="239" ht="15.75" x14ac:dyDescent="0.25">
      <c r="A239" s="203"/>
      <c r="B239" s="204"/>
      <c r="C239" s="203"/>
      <c r="D239" s="203"/>
      <c r="E239" s="203"/>
      <c r="F239" s="203"/>
      <c r="G239" s="203"/>
      <c r="H239" s="203"/>
      <c r="I239" s="203"/>
      <c r="J239" s="203"/>
      <c r="K239" s="203"/>
      <c r="L239" s="203"/>
      <c r="M239" s="203"/>
      <c r="N239" s="203"/>
      <c r="O239" s="203"/>
      <c r="P239" s="203"/>
      <c r="Q239" s="203"/>
      <c r="R239" s="203"/>
      <c r="S239" s="203"/>
      <c r="T239" s="203"/>
      <c r="U239" s="203"/>
      <c r="V239" s="203"/>
      <c r="W239" s="203"/>
      <c r="X239" s="203"/>
      <c r="Y239" s="203"/>
      <c r="Z239" s="203"/>
      <c r="AA239" s="203"/>
    </row>
    <row xmlns:x14ac="http://schemas.microsoft.com/office/spreadsheetml/2009/9/ac" r="240" ht="15.75" x14ac:dyDescent="0.25">
      <c r="A240" s="203"/>
      <c r="B240" s="204"/>
      <c r="C240" s="203"/>
      <c r="D240" s="203"/>
      <c r="E240" s="203"/>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row>
    <row xmlns:x14ac="http://schemas.microsoft.com/office/spreadsheetml/2009/9/ac" r="241" ht="15.75" x14ac:dyDescent="0.25">
      <c r="A241" s="203"/>
      <c r="B241" s="204"/>
      <c r="C241" s="203"/>
      <c r="D241" s="203"/>
      <c r="E241" s="203"/>
      <c r="F241" s="203"/>
      <c r="G241" s="203"/>
      <c r="H241" s="203"/>
      <c r="I241" s="203"/>
      <c r="J241" s="203"/>
      <c r="K241" s="203"/>
      <c r="L241" s="203"/>
      <c r="M241" s="203"/>
      <c r="N241" s="203"/>
      <c r="O241" s="203"/>
      <c r="P241" s="203"/>
      <c r="Q241" s="203"/>
      <c r="R241" s="203"/>
      <c r="S241" s="203"/>
      <c r="T241" s="203"/>
      <c r="U241" s="203"/>
      <c r="V241" s="203"/>
      <c r="W241" s="203"/>
      <c r="X241" s="203"/>
      <c r="Y241" s="203"/>
      <c r="Z241" s="203"/>
      <c r="AA241" s="203"/>
    </row>
    <row xmlns:x14ac="http://schemas.microsoft.com/office/spreadsheetml/2009/9/ac" r="242" ht="15.75" x14ac:dyDescent="0.25">
      <c r="A242" s="203"/>
      <c r="B242" s="204"/>
      <c r="C242" s="203"/>
      <c r="D242" s="203"/>
      <c r="E242" s="203"/>
      <c r="F242" s="203"/>
      <c r="G242" s="203"/>
      <c r="H242" s="203"/>
      <c r="I242" s="203"/>
      <c r="J242" s="203"/>
      <c r="K242" s="203"/>
      <c r="L242" s="203"/>
      <c r="M242" s="203"/>
      <c r="N242" s="203"/>
      <c r="O242" s="203"/>
      <c r="P242" s="203"/>
      <c r="Q242" s="203"/>
      <c r="R242" s="203"/>
      <c r="S242" s="203"/>
      <c r="T242" s="203"/>
      <c r="U242" s="203"/>
      <c r="V242" s="203"/>
      <c r="W242" s="203"/>
      <c r="X242" s="203"/>
      <c r="Y242" s="203"/>
      <c r="Z242" s="203"/>
      <c r="AA242" s="203"/>
    </row>
    <row xmlns:x14ac="http://schemas.microsoft.com/office/spreadsheetml/2009/9/ac" r="243" ht="15.75" x14ac:dyDescent="0.25">
      <c r="A243" s="203"/>
      <c r="B243" s="204"/>
      <c r="C243" s="203"/>
      <c r="D243" s="203"/>
      <c r="E243" s="203"/>
      <c r="F243" s="203"/>
      <c r="G243" s="203"/>
      <c r="H243" s="203"/>
      <c r="I243" s="203"/>
      <c r="J243" s="203"/>
      <c r="K243" s="203"/>
      <c r="L243" s="203"/>
      <c r="M243" s="203"/>
      <c r="N243" s="203"/>
      <c r="O243" s="203"/>
      <c r="P243" s="203"/>
      <c r="Q243" s="203"/>
      <c r="R243" s="203"/>
      <c r="S243" s="203"/>
      <c r="T243" s="203"/>
      <c r="U243" s="203"/>
      <c r="V243" s="203"/>
      <c r="W243" s="203"/>
      <c r="X243" s="203"/>
      <c r="Y243" s="203"/>
      <c r="Z243" s="203"/>
      <c r="AA243" s="203"/>
    </row>
    <row xmlns:x14ac="http://schemas.microsoft.com/office/spreadsheetml/2009/9/ac" r="244" ht="15.75" x14ac:dyDescent="0.25">
      <c r="A244" s="203"/>
      <c r="B244" s="204"/>
      <c r="C244" s="203"/>
      <c r="D244" s="203"/>
      <c r="E244" s="203"/>
      <c r="F244" s="203"/>
      <c r="G244" s="203"/>
      <c r="H244" s="203"/>
      <c r="I244" s="203"/>
      <c r="J244" s="203"/>
      <c r="K244" s="203"/>
      <c r="L244" s="203"/>
      <c r="M244" s="203"/>
      <c r="N244" s="203"/>
      <c r="O244" s="203"/>
      <c r="P244" s="203"/>
      <c r="Q244" s="203"/>
      <c r="R244" s="203"/>
      <c r="S244" s="203"/>
      <c r="T244" s="203"/>
      <c r="U244" s="203"/>
      <c r="V244" s="203"/>
      <c r="W244" s="203"/>
      <c r="X244" s="203"/>
      <c r="Y244" s="203"/>
      <c r="Z244" s="203"/>
      <c r="AA244" s="203"/>
    </row>
    <row xmlns:x14ac="http://schemas.microsoft.com/office/spreadsheetml/2009/9/ac" r="245" ht="15.75" x14ac:dyDescent="0.25">
      <c r="A245" s="203"/>
      <c r="B245" s="204"/>
      <c r="C245" s="203"/>
      <c r="D245" s="203"/>
      <c r="E245" s="203"/>
      <c r="F245" s="203"/>
      <c r="G245" s="203"/>
      <c r="H245" s="203"/>
      <c r="I245" s="203"/>
      <c r="J245" s="203"/>
      <c r="K245" s="203"/>
      <c r="L245" s="203"/>
      <c r="M245" s="203"/>
      <c r="N245" s="203"/>
      <c r="O245" s="203"/>
      <c r="P245" s="203"/>
      <c r="Q245" s="203"/>
      <c r="R245" s="203"/>
      <c r="S245" s="203"/>
      <c r="T245" s="203"/>
      <c r="U245" s="203"/>
      <c r="V245" s="203"/>
      <c r="W245" s="203"/>
      <c r="X245" s="203"/>
      <c r="Y245" s="203"/>
      <c r="Z245" s="203"/>
      <c r="AA245" s="203"/>
    </row>
    <row xmlns:x14ac="http://schemas.microsoft.com/office/spreadsheetml/2009/9/ac" r="246" ht="15.75" x14ac:dyDescent="0.25">
      <c r="A246" s="203"/>
      <c r="B246" s="204"/>
      <c r="C246" s="203"/>
      <c r="D246" s="203"/>
      <c r="E246" s="203"/>
      <c r="F246" s="203"/>
      <c r="G246" s="203"/>
      <c r="H246" s="203"/>
      <c r="I246" s="203"/>
      <c r="J246" s="203"/>
      <c r="K246" s="203"/>
      <c r="L246" s="203"/>
      <c r="M246" s="203"/>
      <c r="N246" s="203"/>
      <c r="O246" s="203"/>
      <c r="P246" s="203"/>
      <c r="Q246" s="203"/>
      <c r="R246" s="203"/>
      <c r="S246" s="203"/>
      <c r="T246" s="203"/>
      <c r="U246" s="203"/>
      <c r="V246" s="203"/>
      <c r="W246" s="203"/>
      <c r="X246" s="203"/>
      <c r="Y246" s="203"/>
      <c r="Z246" s="203"/>
      <c r="AA246" s="203"/>
    </row>
    <row xmlns:x14ac="http://schemas.microsoft.com/office/spreadsheetml/2009/9/ac" r="247" ht="15.75" x14ac:dyDescent="0.25">
      <c r="A247" s="203"/>
      <c r="B247" s="204"/>
      <c r="C247" s="203"/>
      <c r="D247" s="203"/>
      <c r="E247" s="203"/>
      <c r="F247" s="203"/>
      <c r="G247" s="203"/>
      <c r="H247" s="203"/>
      <c r="I247" s="203"/>
      <c r="J247" s="203"/>
      <c r="K247" s="203"/>
      <c r="L247" s="203"/>
      <c r="M247" s="203"/>
      <c r="N247" s="203"/>
      <c r="O247" s="203"/>
      <c r="P247" s="203"/>
      <c r="Q247" s="203"/>
      <c r="R247" s="203"/>
      <c r="S247" s="203"/>
      <c r="T247" s="203"/>
      <c r="U247" s="203"/>
      <c r="V247" s="203"/>
      <c r="W247" s="203"/>
      <c r="X247" s="203"/>
      <c r="Y247" s="203"/>
      <c r="Z247" s="203"/>
      <c r="AA247" s="203"/>
    </row>
    <row xmlns:x14ac="http://schemas.microsoft.com/office/spreadsheetml/2009/9/ac" r="248" ht="15.75" x14ac:dyDescent="0.25">
      <c r="A248" s="203"/>
      <c r="B248" s="204"/>
      <c r="C248" s="203"/>
      <c r="D248" s="203"/>
      <c r="E248" s="203"/>
      <c r="F248" s="203"/>
      <c r="G248" s="203"/>
      <c r="H248" s="203"/>
      <c r="I248" s="203"/>
      <c r="J248" s="203"/>
      <c r="K248" s="203"/>
      <c r="L248" s="203"/>
      <c r="M248" s="203"/>
      <c r="N248" s="203"/>
      <c r="O248" s="203"/>
      <c r="P248" s="203"/>
      <c r="Q248" s="203"/>
      <c r="R248" s="203"/>
      <c r="S248" s="203"/>
      <c r="T248" s="203"/>
      <c r="U248" s="203"/>
      <c r="V248" s="203"/>
      <c r="W248" s="203"/>
      <c r="X248" s="203"/>
      <c r="Y248" s="203"/>
      <c r="Z248" s="203"/>
      <c r="AA248" s="203"/>
    </row>
    <row xmlns:x14ac="http://schemas.microsoft.com/office/spreadsheetml/2009/9/ac" r="249" ht="15.75" x14ac:dyDescent="0.25">
      <c r="A249" s="203"/>
      <c r="B249" s="204"/>
      <c r="C249" s="203"/>
      <c r="D249" s="203"/>
      <c r="E249" s="203"/>
      <c r="F249" s="203"/>
      <c r="G249" s="203"/>
      <c r="H249" s="203"/>
      <c r="I249" s="203"/>
      <c r="J249" s="203"/>
      <c r="K249" s="203"/>
      <c r="L249" s="203"/>
      <c r="M249" s="203"/>
      <c r="N249" s="203"/>
      <c r="O249" s="203"/>
      <c r="P249" s="203"/>
      <c r="Q249" s="203"/>
      <c r="R249" s="203"/>
      <c r="S249" s="203"/>
      <c r="T249" s="203"/>
      <c r="U249" s="203"/>
      <c r="V249" s="203"/>
      <c r="W249" s="203"/>
      <c r="X249" s="203"/>
      <c r="Y249" s="203"/>
      <c r="Z249" s="203"/>
      <c r="AA249" s="203"/>
    </row>
    <row xmlns:x14ac="http://schemas.microsoft.com/office/spreadsheetml/2009/9/ac" r="250" ht="15.75" x14ac:dyDescent="0.25">
      <c r="A250" s="203"/>
      <c r="B250" s="204"/>
      <c r="C250" s="203"/>
      <c r="D250" s="203"/>
      <c r="E250" s="203"/>
      <c r="F250" s="203"/>
      <c r="G250" s="203"/>
      <c r="H250" s="203"/>
      <c r="I250" s="203"/>
      <c r="J250" s="203"/>
      <c r="K250" s="203"/>
      <c r="L250" s="203"/>
      <c r="M250" s="203"/>
      <c r="N250" s="203"/>
      <c r="O250" s="203"/>
      <c r="P250" s="203"/>
      <c r="Q250" s="203"/>
      <c r="R250" s="203"/>
      <c r="S250" s="203"/>
      <c r="T250" s="203"/>
      <c r="U250" s="203"/>
      <c r="V250" s="203"/>
      <c r="W250" s="203"/>
      <c r="X250" s="203"/>
      <c r="Y250" s="203"/>
      <c r="Z250" s="203"/>
      <c r="AA250" s="203"/>
    </row>
    <row xmlns:x14ac="http://schemas.microsoft.com/office/spreadsheetml/2009/9/ac" r="251" ht="15.75" x14ac:dyDescent="0.25">
      <c r="A251" s="203"/>
      <c r="B251" s="204"/>
      <c r="C251" s="203"/>
      <c r="D251" s="203"/>
      <c r="E251" s="203"/>
      <c r="F251" s="203"/>
      <c r="G251" s="203"/>
      <c r="H251" s="203"/>
      <c r="I251" s="203"/>
      <c r="J251" s="203"/>
      <c r="K251" s="203"/>
      <c r="L251" s="203"/>
      <c r="M251" s="203"/>
      <c r="N251" s="203"/>
      <c r="O251" s="203"/>
      <c r="P251" s="203"/>
      <c r="Q251" s="203"/>
      <c r="R251" s="203"/>
      <c r="S251" s="203"/>
      <c r="T251" s="203"/>
      <c r="U251" s="203"/>
      <c r="V251" s="203"/>
      <c r="W251" s="203"/>
      <c r="X251" s="203"/>
      <c r="Y251" s="203"/>
      <c r="Z251" s="203"/>
      <c r="AA251" s="203"/>
    </row>
    <row xmlns:x14ac="http://schemas.microsoft.com/office/spreadsheetml/2009/9/ac" r="252" ht="15.75" x14ac:dyDescent="0.25">
      <c r="A252" s="203"/>
      <c r="B252" s="204"/>
      <c r="C252" s="203"/>
      <c r="D252" s="203"/>
      <c r="E252" s="203"/>
      <c r="F252" s="203"/>
      <c r="G252" s="203"/>
      <c r="H252" s="203"/>
      <c r="I252" s="203"/>
      <c r="J252" s="203"/>
      <c r="K252" s="203"/>
      <c r="L252" s="203"/>
      <c r="M252" s="203"/>
      <c r="N252" s="203"/>
      <c r="O252" s="203"/>
      <c r="P252" s="203"/>
      <c r="Q252" s="203"/>
      <c r="R252" s="203"/>
      <c r="S252" s="203"/>
      <c r="T252" s="203"/>
      <c r="U252" s="203"/>
      <c r="V252" s="203"/>
      <c r="W252" s="203"/>
      <c r="X252" s="203"/>
      <c r="Y252" s="203"/>
      <c r="Z252" s="203"/>
      <c r="AA252" s="203"/>
    </row>
    <row xmlns:x14ac="http://schemas.microsoft.com/office/spreadsheetml/2009/9/ac" r="253" ht="15.75" x14ac:dyDescent="0.25">
      <c r="A253" s="203"/>
      <c r="B253" s="204"/>
      <c r="C253" s="203"/>
      <c r="D253" s="203"/>
      <c r="E253" s="203"/>
      <c r="F253" s="203"/>
      <c r="G253" s="203"/>
      <c r="H253" s="203"/>
      <c r="I253" s="203"/>
      <c r="J253" s="203"/>
      <c r="K253" s="203"/>
      <c r="L253" s="203"/>
      <c r="M253" s="203"/>
      <c r="N253" s="203"/>
      <c r="O253" s="203"/>
      <c r="P253" s="203"/>
      <c r="Q253" s="203"/>
      <c r="R253" s="203"/>
      <c r="S253" s="203"/>
      <c r="T253" s="203"/>
      <c r="U253" s="203"/>
      <c r="V253" s="203"/>
      <c r="W253" s="203"/>
      <c r="X253" s="203"/>
      <c r="Y253" s="203"/>
      <c r="Z253" s="203"/>
      <c r="AA253" s="203"/>
    </row>
    <row xmlns:x14ac="http://schemas.microsoft.com/office/spreadsheetml/2009/9/ac" r="254" ht="15.75" x14ac:dyDescent="0.25">
      <c r="A254" s="203"/>
      <c r="B254" s="204"/>
      <c r="C254" s="203"/>
      <c r="D254" s="203"/>
      <c r="E254" s="203"/>
      <c r="F254" s="203"/>
      <c r="G254" s="203"/>
      <c r="H254" s="203"/>
      <c r="I254" s="203"/>
      <c r="J254" s="203"/>
      <c r="K254" s="203"/>
      <c r="L254" s="203"/>
      <c r="M254" s="203"/>
      <c r="N254" s="203"/>
      <c r="O254" s="203"/>
      <c r="P254" s="203"/>
      <c r="Q254" s="203"/>
      <c r="R254" s="203"/>
      <c r="S254" s="203"/>
      <c r="T254" s="203"/>
      <c r="U254" s="203"/>
      <c r="V254" s="203"/>
      <c r="W254" s="203"/>
      <c r="X254" s="203"/>
      <c r="Y254" s="203"/>
      <c r="Z254" s="203"/>
      <c r="AA254" s="203"/>
    </row>
    <row xmlns:x14ac="http://schemas.microsoft.com/office/spreadsheetml/2009/9/ac" r="255" ht="15.75" x14ac:dyDescent="0.25">
      <c r="A255" s="203"/>
      <c r="B255" s="204"/>
      <c r="C255" s="203"/>
      <c r="D255" s="203"/>
      <c r="E255" s="203"/>
      <c r="F255" s="203"/>
      <c r="G255" s="203"/>
      <c r="H255" s="203"/>
      <c r="I255" s="203"/>
      <c r="J255" s="203"/>
      <c r="K255" s="203"/>
      <c r="L255" s="203"/>
      <c r="M255" s="203"/>
      <c r="N255" s="203"/>
      <c r="O255" s="203"/>
      <c r="P255" s="203"/>
      <c r="Q255" s="203"/>
      <c r="R255" s="203"/>
      <c r="S255" s="203"/>
      <c r="T255" s="203"/>
      <c r="U255" s="203"/>
      <c r="V255" s="203"/>
      <c r="W255" s="203"/>
      <c r="X255" s="203"/>
      <c r="Y255" s="203"/>
      <c r="Z255" s="203"/>
      <c r="AA255" s="203"/>
    </row>
    <row xmlns:x14ac="http://schemas.microsoft.com/office/spreadsheetml/2009/9/ac" r="256" ht="15.75" x14ac:dyDescent="0.25">
      <c r="A256" s="203"/>
      <c r="B256" s="204"/>
      <c r="C256" s="203"/>
      <c r="D256" s="203"/>
      <c r="E256" s="203"/>
      <c r="F256" s="203"/>
      <c r="G256" s="203"/>
      <c r="H256" s="203"/>
      <c r="I256" s="203"/>
      <c r="J256" s="203"/>
      <c r="K256" s="203"/>
      <c r="L256" s="203"/>
      <c r="M256" s="203"/>
      <c r="N256" s="203"/>
      <c r="O256" s="203"/>
      <c r="P256" s="203"/>
      <c r="Q256" s="203"/>
      <c r="R256" s="203"/>
      <c r="S256" s="203"/>
      <c r="T256" s="203"/>
      <c r="U256" s="203"/>
      <c r="V256" s="203"/>
      <c r="W256" s="203"/>
      <c r="X256" s="203"/>
      <c r="Y256" s="203"/>
      <c r="Z256" s="203"/>
      <c r="AA256" s="203"/>
    </row>
    <row xmlns:x14ac="http://schemas.microsoft.com/office/spreadsheetml/2009/9/ac" r="257" ht="15.75" x14ac:dyDescent="0.25">
      <c r="A257" s="203"/>
      <c r="B257" s="204"/>
      <c r="C257" s="203"/>
      <c r="D257" s="203"/>
      <c r="E257" s="203"/>
      <c r="F257" s="203"/>
      <c r="G257" s="203"/>
      <c r="H257" s="203"/>
      <c r="I257" s="203"/>
      <c r="J257" s="203"/>
      <c r="K257" s="203"/>
      <c r="L257" s="203"/>
      <c r="M257" s="203"/>
      <c r="N257" s="203"/>
      <c r="O257" s="203"/>
      <c r="P257" s="203"/>
      <c r="Q257" s="203"/>
      <c r="R257" s="203"/>
      <c r="S257" s="203"/>
      <c r="T257" s="203"/>
      <c r="U257" s="203"/>
      <c r="V257" s="203"/>
      <c r="W257" s="203"/>
      <c r="X257" s="203"/>
      <c r="Y257" s="203"/>
      <c r="Z257" s="203"/>
      <c r="AA257" s="203"/>
    </row>
    <row xmlns:x14ac="http://schemas.microsoft.com/office/spreadsheetml/2009/9/ac" r="258" ht="15.75" x14ac:dyDescent="0.25">
      <c r="A258" s="203"/>
      <c r="B258" s="204"/>
      <c r="C258" s="203"/>
      <c r="D258" s="203"/>
      <c r="E258" s="203"/>
      <c r="F258" s="203"/>
      <c r="G258" s="203"/>
      <c r="H258" s="203"/>
      <c r="I258" s="203"/>
      <c r="J258" s="203"/>
      <c r="K258" s="203"/>
      <c r="L258" s="203"/>
      <c r="M258" s="203"/>
      <c r="N258" s="203"/>
      <c r="O258" s="203"/>
      <c r="P258" s="203"/>
      <c r="Q258" s="203"/>
      <c r="R258" s="203"/>
      <c r="S258" s="203"/>
      <c r="T258" s="203"/>
      <c r="U258" s="203"/>
      <c r="V258" s="203"/>
      <c r="W258" s="203"/>
      <c r="X258" s="203"/>
      <c r="Y258" s="203"/>
      <c r="Z258" s="203"/>
      <c r="AA258" s="203"/>
    </row>
    <row xmlns:x14ac="http://schemas.microsoft.com/office/spreadsheetml/2009/9/ac" r="259" ht="15.75" x14ac:dyDescent="0.25">
      <c r="A259" s="203"/>
      <c r="B259" s="204"/>
      <c r="C259" s="203"/>
      <c r="D259" s="203"/>
      <c r="E259" s="203"/>
      <c r="F259" s="203"/>
      <c r="G259" s="203"/>
      <c r="H259" s="203"/>
      <c r="I259" s="203"/>
      <c r="J259" s="203"/>
      <c r="K259" s="203"/>
      <c r="L259" s="203"/>
      <c r="M259" s="203"/>
      <c r="N259" s="203"/>
      <c r="O259" s="203"/>
      <c r="P259" s="203"/>
      <c r="Q259" s="203"/>
      <c r="R259" s="203"/>
      <c r="S259" s="203"/>
      <c r="T259" s="203"/>
      <c r="U259" s="203"/>
      <c r="V259" s="203"/>
      <c r="W259" s="203"/>
      <c r="X259" s="203"/>
      <c r="Y259" s="203"/>
      <c r="Z259" s="203"/>
      <c r="AA259" s="203"/>
    </row>
    <row xmlns:x14ac="http://schemas.microsoft.com/office/spreadsheetml/2009/9/ac" r="260" ht="15.75" x14ac:dyDescent="0.25">
      <c r="A260" s="203"/>
      <c r="B260" s="204"/>
      <c r="C260" s="203"/>
      <c r="D260" s="203"/>
      <c r="E260" s="203"/>
      <c r="F260" s="203"/>
      <c r="G260" s="203"/>
      <c r="H260" s="203"/>
      <c r="I260" s="203"/>
      <c r="J260" s="203"/>
      <c r="K260" s="203"/>
      <c r="L260" s="203"/>
      <c r="M260" s="203"/>
      <c r="N260" s="203"/>
      <c r="O260" s="203"/>
      <c r="P260" s="203"/>
      <c r="Q260" s="203"/>
      <c r="R260" s="203"/>
      <c r="S260" s="203"/>
      <c r="T260" s="203"/>
      <c r="U260" s="203"/>
      <c r="V260" s="203"/>
      <c r="W260" s="203"/>
      <c r="X260" s="203"/>
      <c r="Y260" s="203"/>
      <c r="Z260" s="203"/>
      <c r="AA260" s="203"/>
    </row>
    <row xmlns:x14ac="http://schemas.microsoft.com/office/spreadsheetml/2009/9/ac" r="261" ht="15.75" x14ac:dyDescent="0.25">
      <c r="A261" s="203"/>
      <c r="B261" s="204"/>
      <c r="C261" s="203"/>
      <c r="D261" s="203"/>
      <c r="E261" s="203"/>
      <c r="F261" s="203"/>
      <c r="G261" s="203"/>
      <c r="H261" s="203"/>
      <c r="I261" s="203"/>
      <c r="J261" s="203"/>
      <c r="K261" s="203"/>
      <c r="L261" s="203"/>
      <c r="M261" s="203"/>
      <c r="N261" s="203"/>
      <c r="O261" s="203"/>
      <c r="P261" s="203"/>
      <c r="Q261" s="203"/>
      <c r="R261" s="203"/>
      <c r="S261" s="203"/>
      <c r="T261" s="203"/>
      <c r="U261" s="203"/>
      <c r="V261" s="203"/>
      <c r="W261" s="203"/>
      <c r="X261" s="203"/>
      <c r="Y261" s="203"/>
      <c r="Z261" s="203"/>
      <c r="AA261" s="203"/>
    </row>
    <row xmlns:x14ac="http://schemas.microsoft.com/office/spreadsheetml/2009/9/ac" r="262" ht="15.75" x14ac:dyDescent="0.25">
      <c r="A262" s="203"/>
      <c r="B262" s="204"/>
      <c r="C262" s="203"/>
      <c r="D262" s="203"/>
      <c r="E262" s="203"/>
      <c r="F262" s="203"/>
      <c r="G262" s="203"/>
      <c r="H262" s="203"/>
      <c r="I262" s="203"/>
      <c r="J262" s="203"/>
      <c r="K262" s="203"/>
      <c r="L262" s="203"/>
      <c r="M262" s="203"/>
      <c r="N262" s="203"/>
      <c r="O262" s="203"/>
      <c r="P262" s="203"/>
      <c r="Q262" s="203"/>
      <c r="R262" s="203"/>
      <c r="S262" s="203"/>
      <c r="T262" s="203"/>
      <c r="U262" s="203"/>
      <c r="V262" s="203"/>
      <c r="W262" s="203"/>
      <c r="X262" s="203"/>
      <c r="Y262" s="203"/>
      <c r="Z262" s="203"/>
      <c r="AA262" s="203"/>
    </row>
    <row xmlns:x14ac="http://schemas.microsoft.com/office/spreadsheetml/2009/9/ac" r="263" ht="15.75" x14ac:dyDescent="0.25">
      <c r="A263" s="203"/>
      <c r="B263" s="204"/>
      <c r="C263" s="203"/>
      <c r="D263" s="203"/>
      <c r="E263" s="203"/>
      <c r="F263" s="203"/>
      <c r="G263" s="203"/>
      <c r="H263" s="203"/>
      <c r="I263" s="203"/>
      <c r="J263" s="203"/>
      <c r="K263" s="203"/>
      <c r="L263" s="203"/>
      <c r="M263" s="203"/>
      <c r="N263" s="203"/>
      <c r="O263" s="203"/>
      <c r="P263" s="203"/>
      <c r="Q263" s="203"/>
      <c r="R263" s="203"/>
      <c r="S263" s="203"/>
      <c r="T263" s="203"/>
      <c r="U263" s="203"/>
      <c r="V263" s="203"/>
      <c r="W263" s="203"/>
      <c r="X263" s="203"/>
      <c r="Y263" s="203"/>
      <c r="Z263" s="203"/>
      <c r="AA263" s="203"/>
    </row>
    <row xmlns:x14ac="http://schemas.microsoft.com/office/spreadsheetml/2009/9/ac" r="264" ht="15.75" x14ac:dyDescent="0.25">
      <c r="A264" s="203"/>
      <c r="B264" s="204"/>
      <c r="C264" s="203"/>
      <c r="D264" s="203"/>
      <c r="E264" s="203"/>
      <c r="F264" s="203"/>
      <c r="G264" s="203"/>
      <c r="H264" s="203"/>
      <c r="I264" s="203"/>
      <c r="J264" s="203"/>
      <c r="K264" s="203"/>
      <c r="L264" s="203"/>
      <c r="M264" s="203"/>
      <c r="N264" s="203"/>
      <c r="O264" s="203"/>
      <c r="P264" s="203"/>
      <c r="Q264" s="203"/>
      <c r="R264" s="203"/>
      <c r="S264" s="203"/>
      <c r="T264" s="203"/>
      <c r="U264" s="203"/>
      <c r="V264" s="203"/>
      <c r="W264" s="203"/>
      <c r="X264" s="203"/>
      <c r="Y264" s="203"/>
      <c r="Z264" s="203"/>
      <c r="AA264" s="203"/>
    </row>
    <row xmlns:x14ac="http://schemas.microsoft.com/office/spreadsheetml/2009/9/ac" r="265" ht="15.75" x14ac:dyDescent="0.25">
      <c r="A265" s="203"/>
      <c r="B265" s="204"/>
      <c r="C265" s="203"/>
      <c r="D265" s="203"/>
      <c r="E265" s="203"/>
      <c r="F265" s="203"/>
      <c r="G265" s="203"/>
      <c r="H265" s="203"/>
      <c r="I265" s="203"/>
      <c r="J265" s="203"/>
      <c r="K265" s="203"/>
      <c r="L265" s="203"/>
      <c r="M265" s="203"/>
      <c r="N265" s="203"/>
      <c r="O265" s="203"/>
      <c r="P265" s="203"/>
      <c r="Q265" s="203"/>
      <c r="R265" s="203"/>
      <c r="S265" s="203"/>
      <c r="T265" s="203"/>
      <c r="U265" s="203"/>
      <c r="V265" s="203"/>
      <c r="W265" s="203"/>
      <c r="X265" s="203"/>
      <c r="Y265" s="203"/>
      <c r="Z265" s="203"/>
      <c r="AA265" s="203"/>
    </row>
    <row xmlns:x14ac="http://schemas.microsoft.com/office/spreadsheetml/2009/9/ac" r="266" ht="15.75" x14ac:dyDescent="0.25">
      <c r="A266" s="203"/>
      <c r="B266" s="204"/>
      <c r="C266" s="203"/>
      <c r="D266" s="203"/>
      <c r="E266" s="203"/>
      <c r="F266" s="203"/>
      <c r="G266" s="203"/>
      <c r="H266" s="203"/>
      <c r="I266" s="203"/>
      <c r="J266" s="203"/>
      <c r="K266" s="203"/>
      <c r="L266" s="203"/>
      <c r="M266" s="203"/>
      <c r="N266" s="203"/>
      <c r="O266" s="203"/>
      <c r="P266" s="203"/>
      <c r="Q266" s="203"/>
      <c r="R266" s="203"/>
      <c r="S266" s="203"/>
      <c r="T266" s="203"/>
      <c r="U266" s="203"/>
      <c r="V266" s="203"/>
      <c r="W266" s="203"/>
      <c r="X266" s="203"/>
      <c r="Y266" s="203"/>
      <c r="Z266" s="203"/>
      <c r="AA266" s="203"/>
    </row>
    <row xmlns:x14ac="http://schemas.microsoft.com/office/spreadsheetml/2009/9/ac" r="267" ht="15.75" x14ac:dyDescent="0.25">
      <c r="A267" s="203"/>
      <c r="B267" s="204"/>
      <c r="C267" s="203"/>
      <c r="D267" s="203"/>
      <c r="E267" s="203"/>
      <c r="F267" s="203"/>
      <c r="G267" s="203"/>
      <c r="H267" s="203"/>
      <c r="I267" s="203"/>
      <c r="J267" s="203"/>
      <c r="K267" s="203"/>
      <c r="L267" s="203"/>
      <c r="M267" s="203"/>
      <c r="N267" s="203"/>
      <c r="O267" s="203"/>
      <c r="P267" s="203"/>
      <c r="Q267" s="203"/>
      <c r="R267" s="203"/>
      <c r="S267" s="203"/>
      <c r="T267" s="203"/>
      <c r="U267" s="203"/>
      <c r="V267" s="203"/>
      <c r="W267" s="203"/>
      <c r="X267" s="203"/>
      <c r="Y267" s="203"/>
      <c r="Z267" s="203"/>
      <c r="AA267" s="203"/>
    </row>
    <row xmlns:x14ac="http://schemas.microsoft.com/office/spreadsheetml/2009/9/ac" r="268" ht="15.75" x14ac:dyDescent="0.25">
      <c r="A268" s="203"/>
      <c r="B268" s="204"/>
      <c r="C268" s="203"/>
      <c r="D268" s="203"/>
      <c r="E268" s="203"/>
      <c r="F268" s="203"/>
      <c r="G268" s="203"/>
      <c r="H268" s="203"/>
      <c r="I268" s="203"/>
      <c r="J268" s="203"/>
      <c r="K268" s="203"/>
      <c r="L268" s="203"/>
      <c r="M268" s="203"/>
      <c r="N268" s="203"/>
      <c r="O268" s="203"/>
      <c r="P268" s="203"/>
      <c r="Q268" s="203"/>
      <c r="R268" s="203"/>
      <c r="S268" s="203"/>
      <c r="T268" s="203"/>
      <c r="U268" s="203"/>
      <c r="V268" s="203"/>
      <c r="W268" s="203"/>
      <c r="X268" s="203"/>
      <c r="Y268" s="203"/>
      <c r="Z268" s="203"/>
      <c r="AA268" s="203"/>
    </row>
    <row xmlns:x14ac="http://schemas.microsoft.com/office/spreadsheetml/2009/9/ac" r="269" ht="15.75" x14ac:dyDescent="0.25">
      <c r="A269" s="203"/>
      <c r="B269" s="204"/>
      <c r="C269" s="203"/>
      <c r="D269" s="203"/>
      <c r="E269" s="203"/>
      <c r="F269" s="203"/>
      <c r="G269" s="203"/>
      <c r="H269" s="203"/>
      <c r="I269" s="203"/>
      <c r="J269" s="203"/>
      <c r="K269" s="203"/>
      <c r="L269" s="203"/>
      <c r="M269" s="203"/>
      <c r="N269" s="203"/>
      <c r="O269" s="203"/>
      <c r="P269" s="203"/>
      <c r="Q269" s="203"/>
      <c r="R269" s="203"/>
      <c r="S269" s="203"/>
      <c r="T269" s="203"/>
      <c r="U269" s="203"/>
      <c r="V269" s="203"/>
      <c r="W269" s="203"/>
      <c r="X269" s="203"/>
      <c r="Y269" s="203"/>
      <c r="Z269" s="203"/>
      <c r="AA269" s="203"/>
    </row>
    <row xmlns:x14ac="http://schemas.microsoft.com/office/spreadsheetml/2009/9/ac" r="270" ht="15.75" x14ac:dyDescent="0.25">
      <c r="A270" s="203"/>
      <c r="B270" s="204"/>
      <c r="C270" s="203"/>
      <c r="D270" s="203"/>
      <c r="E270" s="203"/>
      <c r="F270" s="203"/>
      <c r="G270" s="203"/>
      <c r="H270" s="203"/>
      <c r="I270" s="203"/>
      <c r="J270" s="203"/>
      <c r="K270" s="203"/>
      <c r="L270" s="203"/>
      <c r="M270" s="203"/>
      <c r="N270" s="203"/>
      <c r="O270" s="203"/>
      <c r="P270" s="203"/>
      <c r="Q270" s="203"/>
      <c r="R270" s="203"/>
      <c r="S270" s="203"/>
      <c r="T270" s="203"/>
      <c r="U270" s="203"/>
      <c r="V270" s="203"/>
      <c r="W270" s="203"/>
      <c r="X270" s="203"/>
      <c r="Y270" s="203"/>
      <c r="Z270" s="203"/>
      <c r="AA270" s="203"/>
    </row>
    <row xmlns:x14ac="http://schemas.microsoft.com/office/spreadsheetml/2009/9/ac" r="271" ht="15.75" x14ac:dyDescent="0.25">
      <c r="A271" s="203"/>
      <c r="B271" s="204"/>
      <c r="C271" s="203"/>
      <c r="D271" s="203"/>
      <c r="E271" s="203"/>
      <c r="F271" s="203"/>
      <c r="G271" s="203"/>
      <c r="H271" s="203"/>
      <c r="I271" s="203"/>
      <c r="J271" s="203"/>
      <c r="K271" s="203"/>
      <c r="L271" s="203"/>
      <c r="M271" s="203"/>
      <c r="N271" s="203"/>
      <c r="O271" s="203"/>
      <c r="P271" s="203"/>
      <c r="Q271" s="203"/>
      <c r="R271" s="203"/>
      <c r="S271" s="203"/>
      <c r="T271" s="203"/>
      <c r="U271" s="203"/>
      <c r="V271" s="203"/>
      <c r="W271" s="203"/>
      <c r="X271" s="203"/>
      <c r="Y271" s="203"/>
      <c r="Z271" s="203"/>
      <c r="AA271" s="203"/>
    </row>
    <row xmlns:x14ac="http://schemas.microsoft.com/office/spreadsheetml/2009/9/ac" r="272" ht="15.75" x14ac:dyDescent="0.25">
      <c r="A272" s="203"/>
      <c r="B272" s="204"/>
      <c r="C272" s="203"/>
      <c r="D272" s="203"/>
      <c r="E272" s="203"/>
      <c r="F272" s="203"/>
      <c r="G272" s="203"/>
      <c r="H272" s="203"/>
      <c r="I272" s="203"/>
      <c r="J272" s="203"/>
      <c r="K272" s="203"/>
      <c r="L272" s="203"/>
      <c r="M272" s="203"/>
      <c r="N272" s="203"/>
      <c r="O272" s="203"/>
      <c r="P272" s="203"/>
      <c r="Q272" s="203"/>
      <c r="R272" s="203"/>
      <c r="S272" s="203"/>
      <c r="T272" s="203"/>
      <c r="U272" s="203"/>
      <c r="V272" s="203"/>
      <c r="W272" s="203"/>
      <c r="X272" s="203"/>
      <c r="Y272" s="203"/>
      <c r="Z272" s="203"/>
      <c r="AA272" s="203"/>
    </row>
    <row xmlns:x14ac="http://schemas.microsoft.com/office/spreadsheetml/2009/9/ac" r="273" ht="15.75" x14ac:dyDescent="0.25">
      <c r="A273" s="203"/>
      <c r="B273" s="204"/>
      <c r="C273" s="203"/>
      <c r="D273" s="203"/>
      <c r="E273" s="203"/>
      <c r="F273" s="203"/>
      <c r="G273" s="203"/>
      <c r="H273" s="203"/>
      <c r="I273" s="203"/>
      <c r="J273" s="203"/>
      <c r="K273" s="203"/>
      <c r="L273" s="203"/>
      <c r="M273" s="203"/>
      <c r="N273" s="203"/>
      <c r="O273" s="203"/>
      <c r="P273" s="203"/>
      <c r="Q273" s="203"/>
      <c r="R273" s="203"/>
      <c r="S273" s="203"/>
      <c r="T273" s="203"/>
      <c r="U273" s="203"/>
      <c r="V273" s="203"/>
      <c r="W273" s="203"/>
      <c r="X273" s="203"/>
      <c r="Y273" s="203"/>
      <c r="Z273" s="203"/>
      <c r="AA273" s="203"/>
    </row>
    <row xmlns:x14ac="http://schemas.microsoft.com/office/spreadsheetml/2009/9/ac" r="274" ht="15.75" x14ac:dyDescent="0.25">
      <c r="A274" s="203"/>
      <c r="B274" s="204"/>
      <c r="C274" s="203"/>
      <c r="D274" s="203"/>
      <c r="E274" s="203"/>
      <c r="F274" s="203"/>
      <c r="G274" s="203"/>
      <c r="H274" s="203"/>
      <c r="I274" s="203"/>
      <c r="J274" s="203"/>
      <c r="K274" s="203"/>
      <c r="L274" s="203"/>
      <c r="M274" s="203"/>
      <c r="N274" s="203"/>
      <c r="O274" s="203"/>
      <c r="P274" s="203"/>
      <c r="Q274" s="203"/>
      <c r="R274" s="203"/>
      <c r="S274" s="203"/>
      <c r="T274" s="203"/>
      <c r="U274" s="203"/>
      <c r="V274" s="203"/>
      <c r="W274" s="203"/>
      <c r="X274" s="203"/>
      <c r="Y274" s="203"/>
      <c r="Z274" s="203"/>
      <c r="AA274" s="203"/>
    </row>
    <row xmlns:x14ac="http://schemas.microsoft.com/office/spreadsheetml/2009/9/ac" r="275" ht="15.75" x14ac:dyDescent="0.25">
      <c r="A275" s="203"/>
      <c r="B275" s="204"/>
      <c r="C275" s="203"/>
      <c r="D275" s="203"/>
      <c r="E275" s="203"/>
      <c r="F275" s="203"/>
      <c r="G275" s="203"/>
      <c r="H275" s="203"/>
      <c r="I275" s="203"/>
      <c r="J275" s="203"/>
      <c r="K275" s="203"/>
      <c r="L275" s="203"/>
      <c r="M275" s="203"/>
      <c r="N275" s="203"/>
      <c r="O275" s="203"/>
      <c r="P275" s="203"/>
      <c r="Q275" s="203"/>
      <c r="R275" s="203"/>
      <c r="S275" s="203"/>
      <c r="T275" s="203"/>
      <c r="U275" s="203"/>
      <c r="V275" s="203"/>
      <c r="W275" s="203"/>
      <c r="X275" s="203"/>
      <c r="Y275" s="203"/>
      <c r="Z275" s="203"/>
      <c r="AA275" s="203"/>
    </row>
    <row xmlns:x14ac="http://schemas.microsoft.com/office/spreadsheetml/2009/9/ac" r="276" ht="15.75" x14ac:dyDescent="0.25">
      <c r="A276" s="203"/>
      <c r="B276" s="204"/>
      <c r="C276" s="203"/>
      <c r="D276" s="203"/>
      <c r="E276" s="203"/>
      <c r="F276" s="203"/>
      <c r="G276" s="203"/>
      <c r="H276" s="203"/>
      <c r="I276" s="203"/>
      <c r="J276" s="203"/>
      <c r="K276" s="203"/>
      <c r="L276" s="203"/>
      <c r="M276" s="203"/>
      <c r="N276" s="203"/>
      <c r="O276" s="203"/>
      <c r="P276" s="203"/>
      <c r="Q276" s="203"/>
      <c r="R276" s="203"/>
      <c r="S276" s="203"/>
      <c r="T276" s="203"/>
      <c r="U276" s="203"/>
      <c r="V276" s="203"/>
      <c r="W276" s="203"/>
      <c r="X276" s="203"/>
      <c r="Y276" s="203"/>
      <c r="Z276" s="203"/>
      <c r="AA276" s="203"/>
    </row>
    <row xmlns:x14ac="http://schemas.microsoft.com/office/spreadsheetml/2009/9/ac" r="277" ht="15.75" x14ac:dyDescent="0.25">
      <c r="A277" s="203"/>
      <c r="B277" s="204"/>
      <c r="C277" s="203"/>
      <c r="D277" s="203"/>
      <c r="E277" s="203"/>
      <c r="F277" s="203"/>
      <c r="G277" s="203"/>
      <c r="H277" s="203"/>
      <c r="I277" s="203"/>
      <c r="J277" s="203"/>
      <c r="K277" s="203"/>
      <c r="L277" s="203"/>
      <c r="M277" s="203"/>
      <c r="N277" s="203"/>
      <c r="O277" s="203"/>
      <c r="P277" s="203"/>
      <c r="Q277" s="203"/>
      <c r="R277" s="203"/>
      <c r="S277" s="203"/>
      <c r="T277" s="203"/>
      <c r="U277" s="203"/>
      <c r="V277" s="203"/>
      <c r="W277" s="203"/>
      <c r="X277" s="203"/>
      <c r="Y277" s="203"/>
      <c r="Z277" s="203"/>
      <c r="AA277" s="203"/>
    </row>
    <row xmlns:x14ac="http://schemas.microsoft.com/office/spreadsheetml/2009/9/ac" r="278" ht="15.75" x14ac:dyDescent="0.25">
      <c r="A278" s="203"/>
      <c r="B278" s="204"/>
      <c r="C278" s="203"/>
      <c r="D278" s="203"/>
      <c r="E278" s="203"/>
      <c r="F278" s="203"/>
      <c r="G278" s="203"/>
      <c r="H278" s="203"/>
      <c r="I278" s="203"/>
      <c r="J278" s="203"/>
      <c r="K278" s="203"/>
      <c r="L278" s="203"/>
      <c r="M278" s="203"/>
      <c r="N278" s="203"/>
      <c r="O278" s="203"/>
      <c r="P278" s="203"/>
      <c r="Q278" s="203"/>
      <c r="R278" s="203"/>
      <c r="S278" s="203"/>
      <c r="T278" s="203"/>
      <c r="U278" s="203"/>
      <c r="V278" s="203"/>
      <c r="W278" s="203"/>
      <c r="X278" s="203"/>
      <c r="Y278" s="203"/>
      <c r="Z278" s="203"/>
      <c r="AA278" s="203"/>
    </row>
    <row xmlns:x14ac="http://schemas.microsoft.com/office/spreadsheetml/2009/9/ac" r="279" ht="15.75" x14ac:dyDescent="0.25">
      <c r="A279" s="203"/>
      <c r="B279" s="204"/>
      <c r="C279" s="203"/>
      <c r="D279" s="203"/>
      <c r="E279" s="203"/>
      <c r="F279" s="203"/>
      <c r="G279" s="203"/>
      <c r="H279" s="203"/>
      <c r="I279" s="203"/>
      <c r="J279" s="203"/>
      <c r="K279" s="203"/>
      <c r="L279" s="203"/>
      <c r="M279" s="203"/>
      <c r="N279" s="203"/>
      <c r="O279" s="203"/>
      <c r="P279" s="203"/>
      <c r="Q279" s="203"/>
      <c r="R279" s="203"/>
      <c r="S279" s="203"/>
      <c r="T279" s="203"/>
      <c r="U279" s="203"/>
      <c r="V279" s="203"/>
      <c r="W279" s="203"/>
      <c r="X279" s="203"/>
      <c r="Y279" s="203"/>
      <c r="Z279" s="203"/>
      <c r="AA279" s="203"/>
    </row>
    <row xmlns:x14ac="http://schemas.microsoft.com/office/spreadsheetml/2009/9/ac" r="280" ht="15.75" x14ac:dyDescent="0.25">
      <c r="A280" s="203"/>
      <c r="B280" s="204"/>
      <c r="C280" s="203"/>
      <c r="D280" s="203"/>
      <c r="E280" s="203"/>
      <c r="F280" s="203"/>
      <c r="G280" s="203"/>
      <c r="H280" s="203"/>
      <c r="I280" s="203"/>
      <c r="J280" s="203"/>
      <c r="K280" s="203"/>
      <c r="L280" s="203"/>
      <c r="M280" s="203"/>
      <c r="N280" s="203"/>
      <c r="O280" s="203"/>
      <c r="P280" s="203"/>
      <c r="Q280" s="203"/>
      <c r="R280" s="203"/>
      <c r="S280" s="203"/>
      <c r="T280" s="203"/>
      <c r="U280" s="203"/>
      <c r="V280" s="203"/>
      <c r="W280" s="203"/>
      <c r="X280" s="203"/>
      <c r="Y280" s="203"/>
      <c r="Z280" s="203"/>
      <c r="AA280" s="203"/>
    </row>
    <row xmlns:x14ac="http://schemas.microsoft.com/office/spreadsheetml/2009/9/ac" r="281" ht="15.75" x14ac:dyDescent="0.25">
      <c r="A281" s="203"/>
      <c r="B281" s="204"/>
      <c r="C281" s="203"/>
      <c r="D281" s="203"/>
      <c r="E281" s="203"/>
      <c r="F281" s="203"/>
      <c r="G281" s="203"/>
      <c r="H281" s="203"/>
      <c r="I281" s="203"/>
      <c r="J281" s="203"/>
      <c r="K281" s="203"/>
      <c r="L281" s="203"/>
      <c r="M281" s="203"/>
      <c r="N281" s="203"/>
      <c r="O281" s="203"/>
      <c r="P281" s="203"/>
      <c r="Q281" s="203"/>
      <c r="R281" s="203"/>
      <c r="S281" s="203"/>
      <c r="T281" s="203"/>
      <c r="U281" s="203"/>
      <c r="V281" s="203"/>
      <c r="W281" s="203"/>
      <c r="X281" s="203"/>
      <c r="Y281" s="203"/>
      <c r="Z281" s="203"/>
      <c r="AA281" s="203"/>
    </row>
    <row xmlns:x14ac="http://schemas.microsoft.com/office/spreadsheetml/2009/9/ac" r="282" ht="15.75" x14ac:dyDescent="0.25">
      <c r="A282" s="203"/>
      <c r="B282" s="204"/>
      <c r="C282" s="203"/>
      <c r="D282" s="203"/>
      <c r="E282" s="203"/>
      <c r="F282" s="203"/>
      <c r="G282" s="203"/>
      <c r="H282" s="203"/>
      <c r="I282" s="203"/>
      <c r="J282" s="203"/>
      <c r="K282" s="203"/>
      <c r="L282" s="203"/>
      <c r="M282" s="203"/>
      <c r="N282" s="203"/>
      <c r="O282" s="203"/>
      <c r="P282" s="203"/>
      <c r="Q282" s="203"/>
      <c r="R282" s="203"/>
      <c r="S282" s="203"/>
      <c r="T282" s="203"/>
      <c r="U282" s="203"/>
      <c r="V282" s="203"/>
      <c r="W282" s="203"/>
      <c r="X282" s="203"/>
      <c r="Y282" s="203"/>
      <c r="Z282" s="203"/>
      <c r="AA282" s="203"/>
    </row>
    <row xmlns:x14ac="http://schemas.microsoft.com/office/spreadsheetml/2009/9/ac" r="283" ht="15.75" x14ac:dyDescent="0.25">
      <c r="A283" s="203"/>
      <c r="B283" s="204"/>
      <c r="C283" s="203"/>
      <c r="D283" s="203"/>
      <c r="E283" s="203"/>
      <c r="F283" s="203"/>
      <c r="G283" s="203"/>
      <c r="H283" s="203"/>
      <c r="I283" s="203"/>
      <c r="J283" s="203"/>
      <c r="K283" s="203"/>
      <c r="L283" s="203"/>
      <c r="M283" s="203"/>
      <c r="N283" s="203"/>
      <c r="O283" s="203"/>
      <c r="P283" s="203"/>
      <c r="Q283" s="203"/>
      <c r="R283" s="203"/>
      <c r="S283" s="203"/>
      <c r="T283" s="203"/>
      <c r="U283" s="203"/>
      <c r="V283" s="203"/>
      <c r="W283" s="203"/>
      <c r="X283" s="203"/>
      <c r="Y283" s="203"/>
      <c r="Z283" s="203"/>
      <c r="AA283" s="203"/>
    </row>
    <row xmlns:x14ac="http://schemas.microsoft.com/office/spreadsheetml/2009/9/ac" r="284" ht="15.75" x14ac:dyDescent="0.25">
      <c r="A284" s="203"/>
      <c r="B284" s="204"/>
      <c r="C284" s="203"/>
      <c r="D284" s="203"/>
      <c r="E284" s="203"/>
      <c r="F284" s="203"/>
      <c r="G284" s="203"/>
      <c r="H284" s="203"/>
      <c r="I284" s="203"/>
      <c r="J284" s="203"/>
      <c r="K284" s="203"/>
      <c r="L284" s="203"/>
      <c r="M284" s="203"/>
      <c r="N284" s="203"/>
      <c r="O284" s="203"/>
      <c r="P284" s="203"/>
      <c r="Q284" s="203"/>
      <c r="R284" s="203"/>
      <c r="S284" s="203"/>
      <c r="T284" s="203"/>
      <c r="U284" s="203"/>
      <c r="V284" s="203"/>
      <c r="W284" s="203"/>
      <c r="X284" s="203"/>
      <c r="Y284" s="203"/>
      <c r="Z284" s="203"/>
      <c r="AA284" s="203"/>
    </row>
    <row xmlns:x14ac="http://schemas.microsoft.com/office/spreadsheetml/2009/9/ac" r="285" ht="15.75" x14ac:dyDescent="0.25">
      <c r="A285" s="203"/>
      <c r="B285" s="204"/>
      <c r="C285" s="203"/>
      <c r="D285" s="203"/>
      <c r="E285" s="203"/>
      <c r="F285" s="203"/>
      <c r="G285" s="203"/>
      <c r="H285" s="203"/>
      <c r="I285" s="203"/>
      <c r="J285" s="203"/>
      <c r="K285" s="203"/>
      <c r="L285" s="203"/>
      <c r="M285" s="203"/>
      <c r="N285" s="203"/>
      <c r="O285" s="203"/>
      <c r="P285" s="203"/>
      <c r="Q285" s="203"/>
      <c r="R285" s="203"/>
      <c r="S285" s="203"/>
      <c r="T285" s="203"/>
      <c r="U285" s="203"/>
      <c r="V285" s="203"/>
      <c r="W285" s="203"/>
      <c r="X285" s="203"/>
      <c r="Y285" s="203"/>
      <c r="Z285" s="203"/>
      <c r="AA285" s="203"/>
    </row>
    <row xmlns:x14ac="http://schemas.microsoft.com/office/spreadsheetml/2009/9/ac" r="286" ht="15.75" x14ac:dyDescent="0.25">
      <c r="A286" s="203"/>
      <c r="B286" s="204"/>
      <c r="C286" s="203"/>
      <c r="D286" s="203"/>
      <c r="E286" s="203"/>
      <c r="F286" s="203"/>
      <c r="G286" s="203"/>
      <c r="H286" s="203"/>
      <c r="I286" s="203"/>
      <c r="J286" s="203"/>
      <c r="K286" s="203"/>
      <c r="L286" s="203"/>
      <c r="M286" s="203"/>
      <c r="N286" s="203"/>
      <c r="O286" s="203"/>
      <c r="P286" s="203"/>
      <c r="Q286" s="203"/>
      <c r="R286" s="203"/>
      <c r="S286" s="203"/>
      <c r="T286" s="203"/>
      <c r="U286" s="203"/>
      <c r="V286" s="203"/>
      <c r="W286" s="203"/>
      <c r="X286" s="203"/>
      <c r="Y286" s="203"/>
      <c r="Z286" s="203"/>
      <c r="AA286" s="203"/>
    </row>
    <row xmlns:x14ac="http://schemas.microsoft.com/office/spreadsheetml/2009/9/ac" r="287" ht="15.75" x14ac:dyDescent="0.25">
      <c r="A287" s="203"/>
      <c r="B287" s="204"/>
      <c r="C287" s="203"/>
      <c r="D287" s="203"/>
      <c r="E287" s="203"/>
      <c r="F287" s="203"/>
      <c r="G287" s="203"/>
      <c r="H287" s="203"/>
      <c r="I287" s="203"/>
      <c r="J287" s="203"/>
      <c r="K287" s="203"/>
      <c r="L287" s="203"/>
      <c r="M287" s="203"/>
      <c r="N287" s="203"/>
      <c r="O287" s="203"/>
      <c r="P287" s="203"/>
      <c r="Q287" s="203"/>
      <c r="R287" s="203"/>
      <c r="S287" s="203"/>
      <c r="T287" s="203"/>
      <c r="U287" s="203"/>
      <c r="V287" s="203"/>
      <c r="W287" s="203"/>
      <c r="X287" s="203"/>
      <c r="Y287" s="203"/>
      <c r="Z287" s="203"/>
      <c r="AA287" s="203"/>
    </row>
    <row xmlns:x14ac="http://schemas.microsoft.com/office/spreadsheetml/2009/9/ac" r="288" ht="15.75" x14ac:dyDescent="0.25">
      <c r="A288" s="203"/>
      <c r="B288" s="204"/>
      <c r="C288" s="203"/>
      <c r="D288" s="203"/>
      <c r="E288" s="203"/>
      <c r="F288" s="203"/>
      <c r="G288" s="203"/>
      <c r="H288" s="203"/>
      <c r="I288" s="203"/>
      <c r="J288" s="203"/>
      <c r="K288" s="203"/>
      <c r="L288" s="203"/>
      <c r="M288" s="203"/>
      <c r="N288" s="203"/>
      <c r="O288" s="203"/>
      <c r="P288" s="203"/>
      <c r="Q288" s="203"/>
      <c r="R288" s="203"/>
      <c r="S288" s="203"/>
      <c r="T288" s="203"/>
      <c r="U288" s="203"/>
      <c r="V288" s="203"/>
      <c r="W288" s="203"/>
      <c r="X288" s="203"/>
      <c r="Y288" s="203"/>
      <c r="Z288" s="203"/>
      <c r="AA288" s="203"/>
    </row>
    <row xmlns:x14ac="http://schemas.microsoft.com/office/spreadsheetml/2009/9/ac" r="289" ht="15.75" x14ac:dyDescent="0.25">
      <c r="A289" s="203"/>
      <c r="B289" s="204"/>
      <c r="C289" s="203"/>
      <c r="D289" s="203"/>
      <c r="E289" s="203"/>
      <c r="F289" s="203"/>
      <c r="G289" s="203"/>
      <c r="H289" s="203"/>
      <c r="I289" s="203"/>
      <c r="J289" s="203"/>
      <c r="K289" s="203"/>
      <c r="L289" s="203"/>
      <c r="M289" s="203"/>
      <c r="N289" s="203"/>
      <c r="O289" s="203"/>
      <c r="P289" s="203"/>
      <c r="Q289" s="203"/>
      <c r="R289" s="203"/>
      <c r="S289" s="203"/>
      <c r="T289" s="203"/>
      <c r="U289" s="203"/>
      <c r="V289" s="203"/>
      <c r="W289" s="203"/>
      <c r="X289" s="203"/>
      <c r="Y289" s="203"/>
      <c r="Z289" s="203"/>
      <c r="AA289" s="203"/>
    </row>
    <row xmlns:x14ac="http://schemas.microsoft.com/office/spreadsheetml/2009/9/ac" r="290" ht="15.75" x14ac:dyDescent="0.25">
      <c r="A290" s="203"/>
      <c r="B290" s="204"/>
      <c r="C290" s="203"/>
      <c r="D290" s="203"/>
      <c r="E290" s="203"/>
      <c r="F290" s="203"/>
      <c r="G290" s="203"/>
      <c r="H290" s="203"/>
      <c r="I290" s="203"/>
      <c r="J290" s="203"/>
      <c r="K290" s="203"/>
      <c r="L290" s="203"/>
      <c r="M290" s="203"/>
      <c r="N290" s="203"/>
      <c r="O290" s="203"/>
      <c r="P290" s="203"/>
      <c r="Q290" s="203"/>
      <c r="R290" s="203"/>
      <c r="S290" s="203"/>
      <c r="T290" s="203"/>
      <c r="U290" s="203"/>
      <c r="V290" s="203"/>
      <c r="W290" s="203"/>
      <c r="X290" s="203"/>
      <c r="Y290" s="203"/>
      <c r="Z290" s="203"/>
      <c r="AA290" s="203"/>
    </row>
    <row xmlns:x14ac="http://schemas.microsoft.com/office/spreadsheetml/2009/9/ac" r="291" ht="15.75" x14ac:dyDescent="0.25">
      <c r="A291" s="203"/>
      <c r="B291" s="204"/>
      <c r="C291" s="203"/>
      <c r="D291" s="203"/>
      <c r="E291" s="203"/>
      <c r="F291" s="203"/>
      <c r="G291" s="203"/>
      <c r="H291" s="203"/>
      <c r="I291" s="203"/>
      <c r="J291" s="203"/>
      <c r="K291" s="203"/>
      <c r="L291" s="203"/>
      <c r="M291" s="203"/>
      <c r="N291" s="203"/>
      <c r="O291" s="203"/>
      <c r="P291" s="203"/>
      <c r="Q291" s="203"/>
      <c r="R291" s="203"/>
      <c r="S291" s="203"/>
      <c r="T291" s="203"/>
      <c r="U291" s="203"/>
      <c r="V291" s="203"/>
      <c r="W291" s="203"/>
      <c r="X291" s="203"/>
      <c r="Y291" s="203"/>
      <c r="Z291" s="203"/>
      <c r="AA291" s="203"/>
    </row>
    <row xmlns:x14ac="http://schemas.microsoft.com/office/spreadsheetml/2009/9/ac" r="292" ht="15.75" x14ac:dyDescent="0.25">
      <c r="A292" s="203"/>
      <c r="B292" s="204"/>
      <c r="C292" s="203"/>
      <c r="D292" s="203"/>
      <c r="E292" s="203"/>
      <c r="F292" s="203"/>
      <c r="G292" s="203"/>
      <c r="H292" s="203"/>
      <c r="I292" s="203"/>
      <c r="J292" s="203"/>
      <c r="K292" s="203"/>
      <c r="L292" s="203"/>
      <c r="M292" s="203"/>
      <c r="N292" s="203"/>
      <c r="O292" s="203"/>
      <c r="P292" s="203"/>
      <c r="Q292" s="203"/>
      <c r="R292" s="203"/>
      <c r="S292" s="203"/>
      <c r="T292" s="203"/>
      <c r="U292" s="203"/>
      <c r="V292" s="203"/>
      <c r="W292" s="203"/>
      <c r="X292" s="203"/>
      <c r="Y292" s="203"/>
      <c r="Z292" s="203"/>
      <c r="AA292" s="203"/>
    </row>
    <row xmlns:x14ac="http://schemas.microsoft.com/office/spreadsheetml/2009/9/ac" r="293" ht="15.75" x14ac:dyDescent="0.25">
      <c r="A293" s="203"/>
      <c r="B293" s="204"/>
      <c r="C293" s="203"/>
      <c r="D293" s="203"/>
      <c r="E293" s="203"/>
      <c r="F293" s="203"/>
      <c r="G293" s="203"/>
      <c r="H293" s="203"/>
      <c r="I293" s="203"/>
      <c r="J293" s="203"/>
      <c r="K293" s="203"/>
      <c r="L293" s="203"/>
      <c r="M293" s="203"/>
      <c r="N293" s="203"/>
      <c r="O293" s="203"/>
      <c r="P293" s="203"/>
      <c r="Q293" s="203"/>
      <c r="R293" s="203"/>
      <c r="S293" s="203"/>
      <c r="T293" s="203"/>
      <c r="U293" s="203"/>
      <c r="V293" s="203"/>
      <c r="W293" s="203"/>
      <c r="X293" s="203"/>
      <c r="Y293" s="203"/>
      <c r="Z293" s="203"/>
      <c r="AA293" s="203"/>
    </row>
    <row xmlns:x14ac="http://schemas.microsoft.com/office/spreadsheetml/2009/9/ac" r="294" ht="15.75" x14ac:dyDescent="0.25">
      <c r="A294" s="203"/>
      <c r="B294" s="204"/>
      <c r="C294" s="203"/>
      <c r="D294" s="203"/>
      <c r="E294" s="203"/>
      <c r="F294" s="203"/>
      <c r="G294" s="203"/>
      <c r="H294" s="203"/>
      <c r="I294" s="203"/>
      <c r="J294" s="203"/>
      <c r="K294" s="203"/>
      <c r="L294" s="203"/>
      <c r="M294" s="203"/>
      <c r="N294" s="203"/>
      <c r="O294" s="203"/>
      <c r="P294" s="203"/>
      <c r="Q294" s="203"/>
      <c r="R294" s="203"/>
      <c r="S294" s="203"/>
      <c r="T294" s="203"/>
      <c r="U294" s="203"/>
      <c r="V294" s="203"/>
      <c r="W294" s="203"/>
      <c r="X294" s="203"/>
      <c r="Y294" s="203"/>
      <c r="Z294" s="203"/>
      <c r="AA294" s="203"/>
    </row>
    <row xmlns:x14ac="http://schemas.microsoft.com/office/spreadsheetml/2009/9/ac" r="295" ht="15.75" x14ac:dyDescent="0.25">
      <c r="A295" s="203"/>
      <c r="B295" s="204"/>
      <c r="C295" s="203"/>
      <c r="D295" s="203"/>
      <c r="E295" s="203"/>
      <c r="F295" s="203"/>
      <c r="G295" s="203"/>
      <c r="H295" s="203"/>
      <c r="I295" s="203"/>
      <c r="J295" s="203"/>
      <c r="K295" s="203"/>
      <c r="L295" s="203"/>
      <c r="M295" s="203"/>
      <c r="N295" s="203"/>
      <c r="O295" s="203"/>
      <c r="P295" s="203"/>
      <c r="Q295" s="203"/>
      <c r="R295" s="203"/>
      <c r="S295" s="203"/>
      <c r="T295" s="203"/>
      <c r="U295" s="203"/>
      <c r="V295" s="203"/>
      <c r="W295" s="203"/>
      <c r="X295" s="203"/>
      <c r="Y295" s="203"/>
      <c r="Z295" s="203"/>
      <c r="AA295" s="203"/>
    </row>
    <row xmlns:x14ac="http://schemas.microsoft.com/office/spreadsheetml/2009/9/ac" r="296" ht="15.75" x14ac:dyDescent="0.25">
      <c r="A296" s="203"/>
      <c r="B296" s="204"/>
      <c r="C296" s="203"/>
      <c r="D296" s="203"/>
      <c r="E296" s="203"/>
      <c r="F296" s="203"/>
      <c r="G296" s="203"/>
      <c r="H296" s="203"/>
      <c r="I296" s="203"/>
      <c r="J296" s="203"/>
      <c r="K296" s="203"/>
      <c r="L296" s="203"/>
      <c r="M296" s="203"/>
      <c r="N296" s="203"/>
      <c r="O296" s="203"/>
      <c r="P296" s="203"/>
      <c r="Q296" s="203"/>
      <c r="R296" s="203"/>
      <c r="S296" s="203"/>
      <c r="T296" s="203"/>
      <c r="U296" s="203"/>
      <c r="V296" s="203"/>
      <c r="W296" s="203"/>
      <c r="X296" s="203"/>
      <c r="Y296" s="203"/>
      <c r="Z296" s="203"/>
      <c r="AA296" s="203"/>
    </row>
    <row xmlns:x14ac="http://schemas.microsoft.com/office/spreadsheetml/2009/9/ac" r="297" ht="15.75" x14ac:dyDescent="0.25">
      <c r="A297" s="203"/>
      <c r="B297" s="204"/>
      <c r="C297" s="203"/>
      <c r="D297" s="203"/>
      <c r="E297" s="203"/>
      <c r="F297" s="203"/>
      <c r="G297" s="203"/>
      <c r="H297" s="203"/>
      <c r="I297" s="203"/>
      <c r="J297" s="203"/>
      <c r="K297" s="203"/>
      <c r="L297" s="203"/>
      <c r="M297" s="203"/>
      <c r="N297" s="203"/>
      <c r="O297" s="203"/>
      <c r="P297" s="203"/>
      <c r="Q297" s="203"/>
      <c r="R297" s="203"/>
      <c r="S297" s="203"/>
      <c r="T297" s="203"/>
      <c r="U297" s="203"/>
      <c r="V297" s="203"/>
      <c r="W297" s="203"/>
      <c r="X297" s="203"/>
      <c r="Y297" s="203"/>
      <c r="Z297" s="203"/>
      <c r="AA297" s="203"/>
    </row>
    <row xmlns:x14ac="http://schemas.microsoft.com/office/spreadsheetml/2009/9/ac" r="298" ht="15.75" x14ac:dyDescent="0.25">
      <c r="A298" s="203"/>
      <c r="B298" s="204"/>
      <c r="C298" s="203"/>
      <c r="D298" s="203"/>
      <c r="E298" s="203"/>
      <c r="F298" s="203"/>
      <c r="G298" s="203"/>
      <c r="H298" s="203"/>
      <c r="I298" s="203"/>
      <c r="J298" s="203"/>
      <c r="K298" s="203"/>
      <c r="L298" s="203"/>
      <c r="M298" s="203"/>
      <c r="N298" s="203"/>
      <c r="O298" s="203"/>
      <c r="P298" s="203"/>
      <c r="Q298" s="203"/>
      <c r="R298" s="203"/>
      <c r="S298" s="203"/>
      <c r="T298" s="203"/>
      <c r="U298" s="203"/>
      <c r="V298" s="203"/>
      <c r="W298" s="203"/>
      <c r="X298" s="203"/>
      <c r="Y298" s="203"/>
      <c r="Z298" s="203"/>
      <c r="AA298" s="203"/>
    </row>
    <row xmlns:x14ac="http://schemas.microsoft.com/office/spreadsheetml/2009/9/ac" r="299" ht="15.75" x14ac:dyDescent="0.25">
      <c r="A299" s="203"/>
      <c r="B299" s="204"/>
      <c r="C299" s="203"/>
      <c r="D299" s="203"/>
      <c r="E299" s="203"/>
      <c r="F299" s="203"/>
      <c r="G299" s="203"/>
      <c r="H299" s="203"/>
      <c r="I299" s="203"/>
      <c r="J299" s="203"/>
      <c r="K299" s="203"/>
      <c r="L299" s="203"/>
      <c r="M299" s="203"/>
      <c r="N299" s="203"/>
      <c r="O299" s="203"/>
      <c r="P299" s="203"/>
      <c r="Q299" s="203"/>
      <c r="R299" s="203"/>
      <c r="S299" s="203"/>
      <c r="T299" s="203"/>
      <c r="U299" s="203"/>
      <c r="V299" s="203"/>
      <c r="W299" s="203"/>
      <c r="X299" s="203"/>
      <c r="Y299" s="203"/>
      <c r="Z299" s="203"/>
      <c r="AA299" s="203"/>
    </row>
    <row xmlns:x14ac="http://schemas.microsoft.com/office/spreadsheetml/2009/9/ac" r="300" ht="15.75" x14ac:dyDescent="0.25">
      <c r="A300" s="203"/>
      <c r="B300" s="204"/>
      <c r="C300" s="203"/>
      <c r="D300" s="203"/>
      <c r="E300" s="203"/>
      <c r="F300" s="203"/>
      <c r="G300" s="203"/>
      <c r="H300" s="203"/>
      <c r="I300" s="203"/>
      <c r="J300" s="203"/>
      <c r="K300" s="203"/>
      <c r="L300" s="203"/>
      <c r="M300" s="203"/>
      <c r="N300" s="203"/>
      <c r="O300" s="203"/>
      <c r="P300" s="203"/>
      <c r="Q300" s="203"/>
      <c r="R300" s="203"/>
      <c r="S300" s="203"/>
      <c r="T300" s="203"/>
      <c r="U300" s="203"/>
      <c r="V300" s="203"/>
      <c r="W300" s="203"/>
      <c r="X300" s="203"/>
      <c r="Y300" s="203"/>
      <c r="Z300" s="203"/>
      <c r="AA300" s="203"/>
    </row>
    <row xmlns:x14ac="http://schemas.microsoft.com/office/spreadsheetml/2009/9/ac" r="301" ht="15.75" x14ac:dyDescent="0.25">
      <c r="A301" s="203"/>
      <c r="B301" s="204"/>
      <c r="C301" s="203"/>
      <c r="D301" s="203"/>
      <c r="E301" s="203"/>
      <c r="F301" s="203"/>
      <c r="G301" s="203"/>
      <c r="H301" s="203"/>
      <c r="I301" s="203"/>
      <c r="J301" s="203"/>
      <c r="K301" s="203"/>
      <c r="L301" s="203"/>
      <c r="M301" s="203"/>
      <c r="N301" s="203"/>
      <c r="O301" s="203"/>
      <c r="P301" s="203"/>
      <c r="Q301" s="203"/>
      <c r="R301" s="203"/>
      <c r="S301" s="203"/>
      <c r="T301" s="203"/>
      <c r="U301" s="203"/>
      <c r="V301" s="203"/>
      <c r="W301" s="203"/>
      <c r="X301" s="203"/>
      <c r="Y301" s="203"/>
      <c r="Z301" s="203"/>
      <c r="AA301" s="203"/>
    </row>
    <row xmlns:x14ac="http://schemas.microsoft.com/office/spreadsheetml/2009/9/ac" r="302" ht="15.75" x14ac:dyDescent="0.25">
      <c r="A302" s="203"/>
      <c r="B302" s="204"/>
      <c r="C302" s="203"/>
      <c r="D302" s="203"/>
      <c r="E302" s="203"/>
      <c r="F302" s="203"/>
      <c r="G302" s="203"/>
      <c r="H302" s="203"/>
      <c r="I302" s="203"/>
      <c r="J302" s="203"/>
      <c r="K302" s="203"/>
      <c r="L302" s="203"/>
      <c r="M302" s="203"/>
      <c r="N302" s="203"/>
      <c r="O302" s="203"/>
      <c r="P302" s="203"/>
      <c r="Q302" s="203"/>
      <c r="R302" s="203"/>
      <c r="S302" s="203"/>
      <c r="T302" s="203"/>
      <c r="U302" s="203"/>
      <c r="V302" s="203"/>
      <c r="W302" s="203"/>
      <c r="X302" s="203"/>
      <c r="Y302" s="203"/>
      <c r="Z302" s="203"/>
      <c r="AA302" s="203"/>
    </row>
    <row xmlns:x14ac="http://schemas.microsoft.com/office/spreadsheetml/2009/9/ac" r="303" ht="15.75" x14ac:dyDescent="0.25">
      <c r="A303" s="203"/>
      <c r="B303" s="204"/>
      <c r="C303" s="203"/>
      <c r="D303" s="203"/>
      <c r="E303" s="203"/>
      <c r="F303" s="203"/>
      <c r="G303" s="203"/>
      <c r="H303" s="203"/>
      <c r="I303" s="203"/>
      <c r="J303" s="203"/>
      <c r="K303" s="203"/>
      <c r="L303" s="203"/>
      <c r="M303" s="203"/>
      <c r="N303" s="203"/>
      <c r="O303" s="203"/>
      <c r="P303" s="203"/>
      <c r="Q303" s="203"/>
      <c r="R303" s="203"/>
      <c r="S303" s="203"/>
      <c r="T303" s="203"/>
      <c r="U303" s="203"/>
      <c r="V303" s="203"/>
      <c r="W303" s="203"/>
      <c r="X303" s="203"/>
      <c r="Y303" s="203"/>
      <c r="Z303" s="203"/>
      <c r="AA303" s="203"/>
    </row>
    <row xmlns:x14ac="http://schemas.microsoft.com/office/spreadsheetml/2009/9/ac" r="304" ht="15.75" x14ac:dyDescent="0.25">
      <c r="A304" s="203"/>
      <c r="B304" s="204"/>
      <c r="C304" s="203"/>
      <c r="D304" s="203"/>
      <c r="E304" s="203"/>
      <c r="F304" s="203"/>
      <c r="G304" s="203"/>
      <c r="H304" s="203"/>
      <c r="I304" s="203"/>
      <c r="J304" s="203"/>
      <c r="K304" s="203"/>
      <c r="L304" s="203"/>
      <c r="M304" s="203"/>
      <c r="N304" s="203"/>
      <c r="O304" s="203"/>
      <c r="P304" s="203"/>
      <c r="Q304" s="203"/>
      <c r="R304" s="203"/>
      <c r="S304" s="203"/>
      <c r="T304" s="203"/>
      <c r="U304" s="203"/>
      <c r="V304" s="203"/>
      <c r="W304" s="203"/>
      <c r="X304" s="203"/>
      <c r="Y304" s="203"/>
      <c r="Z304" s="203"/>
      <c r="AA304" s="203"/>
    </row>
    <row xmlns:x14ac="http://schemas.microsoft.com/office/spreadsheetml/2009/9/ac" r="305" ht="15.75" x14ac:dyDescent="0.25">
      <c r="A305" s="203"/>
      <c r="B305" s="204"/>
      <c r="C305" s="203"/>
      <c r="D305" s="203"/>
      <c r="E305" s="203"/>
      <c r="F305" s="203"/>
      <c r="G305" s="203"/>
      <c r="H305" s="203"/>
      <c r="I305" s="203"/>
      <c r="J305" s="203"/>
      <c r="K305" s="203"/>
      <c r="L305" s="203"/>
      <c r="M305" s="203"/>
      <c r="N305" s="203"/>
      <c r="O305" s="203"/>
      <c r="P305" s="203"/>
      <c r="Q305" s="203"/>
      <c r="R305" s="203"/>
      <c r="S305" s="203"/>
      <c r="T305" s="203"/>
      <c r="U305" s="203"/>
      <c r="V305" s="203"/>
      <c r="W305" s="203"/>
      <c r="X305" s="203"/>
      <c r="Y305" s="203"/>
      <c r="Z305" s="203"/>
      <c r="AA305" s="203"/>
    </row>
    <row xmlns:x14ac="http://schemas.microsoft.com/office/spreadsheetml/2009/9/ac" r="306" ht="15.75" x14ac:dyDescent="0.25">
      <c r="A306" s="203"/>
      <c r="B306" s="204"/>
      <c r="C306" s="203"/>
      <c r="D306" s="203"/>
      <c r="E306" s="203"/>
      <c r="F306" s="203"/>
      <c r="G306" s="203"/>
      <c r="H306" s="203"/>
      <c r="I306" s="203"/>
      <c r="J306" s="203"/>
      <c r="K306" s="203"/>
      <c r="L306" s="203"/>
      <c r="M306" s="203"/>
      <c r="N306" s="203"/>
      <c r="O306" s="203"/>
      <c r="P306" s="203"/>
      <c r="Q306" s="203"/>
      <c r="R306" s="203"/>
      <c r="S306" s="203"/>
      <c r="T306" s="203"/>
      <c r="U306" s="203"/>
      <c r="V306" s="203"/>
      <c r="W306" s="203"/>
      <c r="X306" s="203"/>
      <c r="Y306" s="203"/>
      <c r="Z306" s="203"/>
      <c r="AA306" s="203"/>
    </row>
    <row xmlns:x14ac="http://schemas.microsoft.com/office/spreadsheetml/2009/9/ac" r="307" ht="15.75" x14ac:dyDescent="0.25">
      <c r="A307" s="203"/>
      <c r="B307" s="204"/>
      <c r="C307" s="203"/>
      <c r="D307" s="203"/>
      <c r="E307" s="203"/>
      <c r="F307" s="203"/>
      <c r="G307" s="203"/>
      <c r="H307" s="203"/>
      <c r="I307" s="203"/>
      <c r="J307" s="203"/>
      <c r="K307" s="203"/>
      <c r="L307" s="203"/>
      <c r="M307" s="203"/>
      <c r="N307" s="203"/>
      <c r="O307" s="203"/>
      <c r="P307" s="203"/>
      <c r="Q307" s="203"/>
      <c r="R307" s="203"/>
      <c r="S307" s="203"/>
      <c r="T307" s="203"/>
      <c r="U307" s="203"/>
      <c r="V307" s="203"/>
      <c r="W307" s="203"/>
      <c r="X307" s="203"/>
      <c r="Y307" s="203"/>
      <c r="Z307" s="203"/>
      <c r="AA307" s="203"/>
    </row>
    <row xmlns:x14ac="http://schemas.microsoft.com/office/spreadsheetml/2009/9/ac" r="308" ht="15.75" x14ac:dyDescent="0.25">
      <c r="A308" s="203"/>
      <c r="B308" s="204"/>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row>
    <row xmlns:x14ac="http://schemas.microsoft.com/office/spreadsheetml/2009/9/ac" r="309" ht="15.75" x14ac:dyDescent="0.25">
      <c r="A309" s="203"/>
      <c r="B309" s="204"/>
      <c r="C309" s="203"/>
      <c r="D309" s="203"/>
      <c r="E309" s="203"/>
      <c r="F309" s="203"/>
      <c r="G309" s="203"/>
      <c r="H309" s="203"/>
      <c r="I309" s="203"/>
      <c r="J309" s="203"/>
      <c r="K309" s="203"/>
      <c r="L309" s="203"/>
      <c r="M309" s="203"/>
      <c r="N309" s="203"/>
      <c r="O309" s="203"/>
      <c r="P309" s="203"/>
      <c r="Q309" s="203"/>
      <c r="R309" s="203"/>
      <c r="S309" s="203"/>
      <c r="T309" s="203"/>
      <c r="U309" s="203"/>
      <c r="V309" s="203"/>
      <c r="W309" s="203"/>
      <c r="X309" s="203"/>
      <c r="Y309" s="203"/>
      <c r="Z309" s="203"/>
      <c r="AA309" s="203"/>
    </row>
    <row xmlns:x14ac="http://schemas.microsoft.com/office/spreadsheetml/2009/9/ac" r="310" ht="15.75" x14ac:dyDescent="0.25">
      <c r="A310" s="203"/>
      <c r="B310" s="204"/>
      <c r="C310" s="203"/>
      <c r="D310" s="203"/>
      <c r="E310" s="203"/>
      <c r="F310" s="203"/>
      <c r="G310" s="203"/>
      <c r="H310" s="203"/>
      <c r="I310" s="203"/>
      <c r="J310" s="203"/>
      <c r="K310" s="203"/>
      <c r="L310" s="203"/>
      <c r="M310" s="203"/>
      <c r="N310" s="203"/>
      <c r="O310" s="203"/>
      <c r="P310" s="203"/>
      <c r="Q310" s="203"/>
      <c r="R310" s="203"/>
      <c r="S310" s="203"/>
      <c r="T310" s="203"/>
      <c r="U310" s="203"/>
      <c r="V310" s="203"/>
      <c r="W310" s="203"/>
      <c r="X310" s="203"/>
      <c r="Y310" s="203"/>
      <c r="Z310" s="203"/>
      <c r="AA310" s="203"/>
    </row>
    <row xmlns:x14ac="http://schemas.microsoft.com/office/spreadsheetml/2009/9/ac" r="311" ht="15.75" x14ac:dyDescent="0.25">
      <c r="A311" s="203"/>
      <c r="B311" s="204"/>
      <c r="C311" s="203"/>
      <c r="D311" s="203"/>
      <c r="E311" s="203"/>
      <c r="F311" s="203"/>
      <c r="G311" s="203"/>
      <c r="H311" s="203"/>
      <c r="I311" s="203"/>
      <c r="J311" s="203"/>
      <c r="K311" s="203"/>
      <c r="L311" s="203"/>
      <c r="M311" s="203"/>
      <c r="N311" s="203"/>
      <c r="O311" s="203"/>
      <c r="P311" s="203"/>
      <c r="Q311" s="203"/>
      <c r="R311" s="203"/>
      <c r="S311" s="203"/>
      <c r="T311" s="203"/>
      <c r="U311" s="203"/>
      <c r="V311" s="203"/>
      <c r="W311" s="203"/>
      <c r="X311" s="203"/>
      <c r="Y311" s="203"/>
      <c r="Z311" s="203"/>
      <c r="AA311" s="203"/>
    </row>
    <row xmlns:x14ac="http://schemas.microsoft.com/office/spreadsheetml/2009/9/ac" r="312" ht="15.75" x14ac:dyDescent="0.25">
      <c r="A312" s="203"/>
      <c r="B312" s="204"/>
      <c r="C312" s="203"/>
      <c r="D312" s="203"/>
      <c r="E312" s="203"/>
      <c r="F312" s="203"/>
      <c r="G312" s="203"/>
      <c r="H312" s="203"/>
      <c r="I312" s="203"/>
      <c r="J312" s="203"/>
      <c r="K312" s="203"/>
      <c r="L312" s="203"/>
      <c r="M312" s="203"/>
      <c r="N312" s="203"/>
      <c r="O312" s="203"/>
      <c r="P312" s="203"/>
      <c r="Q312" s="203"/>
      <c r="R312" s="203"/>
      <c r="S312" s="203"/>
      <c r="T312" s="203"/>
      <c r="U312" s="203"/>
      <c r="V312" s="203"/>
      <c r="W312" s="203"/>
      <c r="X312" s="203"/>
      <c r="Y312" s="203"/>
      <c r="Z312" s="203"/>
      <c r="AA312" s="203"/>
    </row>
    <row xmlns:x14ac="http://schemas.microsoft.com/office/spreadsheetml/2009/9/ac" r="313" ht="15.75" x14ac:dyDescent="0.25">
      <c r="A313" s="203"/>
      <c r="B313" s="204"/>
      <c r="C313" s="203"/>
      <c r="D313" s="203"/>
      <c r="E313" s="203"/>
      <c r="F313" s="203"/>
      <c r="G313" s="203"/>
      <c r="H313" s="203"/>
      <c r="I313" s="203"/>
      <c r="J313" s="203"/>
      <c r="K313" s="203"/>
      <c r="L313" s="203"/>
      <c r="M313" s="203"/>
      <c r="N313" s="203"/>
      <c r="O313" s="203"/>
      <c r="P313" s="203"/>
      <c r="Q313" s="203"/>
      <c r="R313" s="203"/>
      <c r="S313" s="203"/>
      <c r="T313" s="203"/>
      <c r="U313" s="203"/>
      <c r="V313" s="203"/>
      <c r="W313" s="203"/>
      <c r="X313" s="203"/>
      <c r="Y313" s="203"/>
      <c r="Z313" s="203"/>
      <c r="AA313" s="203"/>
    </row>
    <row xmlns:x14ac="http://schemas.microsoft.com/office/spreadsheetml/2009/9/ac" r="314" ht="15.75" x14ac:dyDescent="0.25">
      <c r="A314" s="203"/>
      <c r="B314" s="204"/>
      <c r="C314" s="203"/>
      <c r="D314" s="203"/>
      <c r="E314" s="203"/>
      <c r="F314" s="203"/>
      <c r="G314" s="203"/>
      <c r="H314" s="203"/>
      <c r="I314" s="203"/>
      <c r="J314" s="203"/>
      <c r="K314" s="203"/>
      <c r="L314" s="203"/>
      <c r="M314" s="203"/>
      <c r="N314" s="203"/>
      <c r="O314" s="203"/>
      <c r="P314" s="203"/>
      <c r="Q314" s="203"/>
      <c r="R314" s="203"/>
      <c r="S314" s="203"/>
      <c r="T314" s="203"/>
      <c r="U314" s="203"/>
      <c r="V314" s="203"/>
      <c r="W314" s="203"/>
      <c r="X314" s="203"/>
      <c r="Y314" s="203"/>
      <c r="Z314" s="203"/>
      <c r="AA314" s="203"/>
    </row>
    <row xmlns:x14ac="http://schemas.microsoft.com/office/spreadsheetml/2009/9/ac" r="315" ht="15.75" x14ac:dyDescent="0.25">
      <c r="A315" s="203"/>
      <c r="B315" s="204"/>
      <c r="C315" s="203"/>
      <c r="D315" s="203"/>
      <c r="E315" s="203"/>
      <c r="F315" s="203"/>
      <c r="G315" s="203"/>
      <c r="H315" s="203"/>
      <c r="I315" s="203"/>
      <c r="J315" s="203"/>
      <c r="K315" s="203"/>
      <c r="L315" s="203"/>
      <c r="M315" s="203"/>
      <c r="N315" s="203"/>
      <c r="O315" s="203"/>
      <c r="P315" s="203"/>
      <c r="Q315" s="203"/>
      <c r="R315" s="203"/>
      <c r="S315" s="203"/>
      <c r="T315" s="203"/>
      <c r="U315" s="203"/>
      <c r="V315" s="203"/>
      <c r="W315" s="203"/>
      <c r="X315" s="203"/>
      <c r="Y315" s="203"/>
      <c r="Z315" s="203"/>
      <c r="AA315" s="203"/>
    </row>
    <row xmlns:x14ac="http://schemas.microsoft.com/office/spreadsheetml/2009/9/ac" r="316" ht="15.75" x14ac:dyDescent="0.25">
      <c r="A316" s="203"/>
      <c r="B316" s="204"/>
      <c r="C316" s="203"/>
      <c r="D316" s="203"/>
      <c r="E316" s="203"/>
      <c r="F316" s="203"/>
      <c r="G316" s="203"/>
      <c r="H316" s="203"/>
      <c r="I316" s="203"/>
      <c r="J316" s="203"/>
      <c r="K316" s="203"/>
      <c r="L316" s="203"/>
      <c r="M316" s="203"/>
      <c r="N316" s="203"/>
      <c r="O316" s="203"/>
      <c r="P316" s="203"/>
      <c r="Q316" s="203"/>
      <c r="R316" s="203"/>
      <c r="S316" s="203"/>
      <c r="T316" s="203"/>
      <c r="U316" s="203"/>
      <c r="V316" s="203"/>
      <c r="W316" s="203"/>
      <c r="X316" s="203"/>
      <c r="Y316" s="203"/>
      <c r="Z316" s="203"/>
      <c r="AA316" s="203"/>
    </row>
    <row xmlns:x14ac="http://schemas.microsoft.com/office/spreadsheetml/2009/9/ac" r="317" ht="15.75" x14ac:dyDescent="0.25">
      <c r="A317" s="203"/>
      <c r="B317" s="204"/>
      <c r="C317" s="203"/>
      <c r="D317" s="203"/>
      <c r="E317" s="203"/>
      <c r="F317" s="203"/>
      <c r="G317" s="203"/>
      <c r="H317" s="203"/>
      <c r="I317" s="203"/>
      <c r="J317" s="203"/>
      <c r="K317" s="203"/>
      <c r="L317" s="203"/>
      <c r="M317" s="203"/>
      <c r="N317" s="203"/>
      <c r="O317" s="203"/>
      <c r="P317" s="203"/>
      <c r="Q317" s="203"/>
      <c r="R317" s="203"/>
      <c r="S317" s="203"/>
      <c r="T317" s="203"/>
      <c r="U317" s="203"/>
      <c r="V317" s="203"/>
      <c r="W317" s="203"/>
      <c r="X317" s="203"/>
      <c r="Y317" s="203"/>
      <c r="Z317" s="203"/>
      <c r="AA317" s="203"/>
    </row>
    <row xmlns:x14ac="http://schemas.microsoft.com/office/spreadsheetml/2009/9/ac" r="318" ht="15.75" x14ac:dyDescent="0.25">
      <c r="A318" s="203"/>
      <c r="B318" s="204"/>
      <c r="C318" s="203"/>
      <c r="D318" s="203"/>
      <c r="E318" s="203"/>
      <c r="F318" s="203"/>
      <c r="G318" s="203"/>
      <c r="H318" s="203"/>
      <c r="I318" s="203"/>
      <c r="J318" s="203"/>
      <c r="K318" s="203"/>
      <c r="L318" s="203"/>
      <c r="M318" s="203"/>
      <c r="N318" s="203"/>
      <c r="O318" s="203"/>
      <c r="P318" s="203"/>
      <c r="Q318" s="203"/>
      <c r="R318" s="203"/>
      <c r="S318" s="203"/>
      <c r="T318" s="203"/>
      <c r="U318" s="203"/>
      <c r="V318" s="203"/>
      <c r="W318" s="203"/>
      <c r="X318" s="203"/>
      <c r="Y318" s="203"/>
      <c r="Z318" s="203"/>
      <c r="AA318" s="203"/>
    </row>
    <row xmlns:x14ac="http://schemas.microsoft.com/office/spreadsheetml/2009/9/ac" r="319" ht="15.75" x14ac:dyDescent="0.25">
      <c r="A319" s="203"/>
      <c r="B319" s="204"/>
      <c r="C319" s="203"/>
      <c r="D319" s="203"/>
      <c r="E319" s="203"/>
      <c r="F319" s="203"/>
      <c r="G319" s="203"/>
      <c r="H319" s="203"/>
      <c r="I319" s="203"/>
      <c r="J319" s="203"/>
      <c r="K319" s="203"/>
      <c r="L319" s="203"/>
      <c r="M319" s="203"/>
      <c r="N319" s="203"/>
      <c r="O319" s="203"/>
      <c r="P319" s="203"/>
      <c r="Q319" s="203"/>
      <c r="R319" s="203"/>
      <c r="S319" s="203"/>
      <c r="T319" s="203"/>
      <c r="U319" s="203"/>
      <c r="V319" s="203"/>
      <c r="W319" s="203"/>
      <c r="X319" s="203"/>
      <c r="Y319" s="203"/>
      <c r="Z319" s="203"/>
      <c r="AA319" s="203"/>
    </row>
    <row xmlns:x14ac="http://schemas.microsoft.com/office/spreadsheetml/2009/9/ac" r="320" ht="15.75" x14ac:dyDescent="0.25">
      <c r="A320" s="203"/>
      <c r="B320" s="204"/>
      <c r="C320" s="203"/>
      <c r="D320" s="203"/>
      <c r="E320" s="203"/>
      <c r="F320" s="203"/>
      <c r="G320" s="203"/>
      <c r="H320" s="203"/>
      <c r="I320" s="203"/>
      <c r="J320" s="203"/>
      <c r="K320" s="203"/>
      <c r="L320" s="203"/>
      <c r="M320" s="203"/>
      <c r="N320" s="203"/>
      <c r="O320" s="203"/>
      <c r="P320" s="203"/>
      <c r="Q320" s="203"/>
      <c r="R320" s="203"/>
      <c r="S320" s="203"/>
      <c r="T320" s="203"/>
      <c r="U320" s="203"/>
      <c r="V320" s="203"/>
      <c r="W320" s="203"/>
      <c r="X320" s="203"/>
      <c r="Y320" s="203"/>
      <c r="Z320" s="203"/>
      <c r="AA320" s="203"/>
    </row>
    <row xmlns:x14ac="http://schemas.microsoft.com/office/spreadsheetml/2009/9/ac" r="321" ht="15.75" x14ac:dyDescent="0.25">
      <c r="A321" s="203"/>
      <c r="B321" s="204"/>
      <c r="C321" s="203"/>
      <c r="D321" s="203"/>
      <c r="E321" s="203"/>
      <c r="F321" s="203"/>
      <c r="G321" s="203"/>
      <c r="H321" s="203"/>
      <c r="I321" s="203"/>
      <c r="J321" s="203"/>
      <c r="K321" s="203"/>
      <c r="L321" s="203"/>
      <c r="M321" s="203"/>
      <c r="N321" s="203"/>
      <c r="O321" s="203"/>
      <c r="P321" s="203"/>
      <c r="Q321" s="203"/>
      <c r="R321" s="203"/>
      <c r="S321" s="203"/>
      <c r="T321" s="203"/>
      <c r="U321" s="203"/>
      <c r="V321" s="203"/>
      <c r="W321" s="203"/>
      <c r="X321" s="203"/>
      <c r="Y321" s="203"/>
      <c r="Z321" s="203"/>
      <c r="AA321" s="203"/>
    </row>
    <row xmlns:x14ac="http://schemas.microsoft.com/office/spreadsheetml/2009/9/ac" r="322" ht="15.75" x14ac:dyDescent="0.25">
      <c r="A322" s="203"/>
      <c r="B322" s="204"/>
      <c r="C322" s="203"/>
      <c r="D322" s="203"/>
      <c r="E322" s="203"/>
      <c r="F322" s="203"/>
      <c r="G322" s="203"/>
      <c r="H322" s="203"/>
      <c r="I322" s="203"/>
      <c r="J322" s="203"/>
      <c r="K322" s="203"/>
      <c r="L322" s="203"/>
      <c r="M322" s="203"/>
      <c r="N322" s="203"/>
      <c r="O322" s="203"/>
      <c r="P322" s="203"/>
      <c r="Q322" s="203"/>
      <c r="R322" s="203"/>
      <c r="S322" s="203"/>
      <c r="T322" s="203"/>
      <c r="U322" s="203"/>
      <c r="V322" s="203"/>
      <c r="W322" s="203"/>
      <c r="X322" s="203"/>
      <c r="Y322" s="203"/>
      <c r="Z322" s="203"/>
      <c r="AA322" s="203"/>
    </row>
    <row xmlns:x14ac="http://schemas.microsoft.com/office/spreadsheetml/2009/9/ac" r="323" ht="15.75" x14ac:dyDescent="0.25">
      <c r="A323" s="203"/>
      <c r="B323" s="204"/>
      <c r="C323" s="203"/>
      <c r="D323" s="203"/>
      <c r="E323" s="203"/>
      <c r="F323" s="203"/>
      <c r="G323" s="203"/>
      <c r="H323" s="203"/>
      <c r="I323" s="203"/>
      <c r="J323" s="203"/>
      <c r="K323" s="203"/>
      <c r="L323" s="203"/>
      <c r="M323" s="203"/>
      <c r="N323" s="203"/>
      <c r="O323" s="203"/>
      <c r="P323" s="203"/>
      <c r="Q323" s="203"/>
      <c r="R323" s="203"/>
      <c r="S323" s="203"/>
      <c r="T323" s="203"/>
      <c r="U323" s="203"/>
      <c r="V323" s="203"/>
      <c r="W323" s="203"/>
      <c r="X323" s="203"/>
      <c r="Y323" s="203"/>
      <c r="Z323" s="203"/>
      <c r="AA323" s="203"/>
    </row>
    <row xmlns:x14ac="http://schemas.microsoft.com/office/spreadsheetml/2009/9/ac" r="324" ht="15.75" x14ac:dyDescent="0.25">
      <c r="A324" s="203"/>
      <c r="B324" s="204"/>
      <c r="C324" s="203"/>
      <c r="D324" s="203"/>
      <c r="E324" s="203"/>
      <c r="F324" s="203"/>
      <c r="G324" s="203"/>
      <c r="H324" s="203"/>
      <c r="I324" s="203"/>
      <c r="J324" s="203"/>
      <c r="K324" s="203"/>
      <c r="L324" s="203"/>
      <c r="M324" s="203"/>
      <c r="N324" s="203"/>
      <c r="O324" s="203"/>
      <c r="P324" s="203"/>
      <c r="Q324" s="203"/>
      <c r="R324" s="203"/>
      <c r="S324" s="203"/>
      <c r="T324" s="203"/>
      <c r="U324" s="203"/>
      <c r="V324" s="203"/>
      <c r="W324" s="203"/>
      <c r="X324" s="203"/>
      <c r="Y324" s="203"/>
      <c r="Z324" s="203"/>
      <c r="AA324" s="203"/>
    </row>
    <row xmlns:x14ac="http://schemas.microsoft.com/office/spreadsheetml/2009/9/ac" r="325" ht="15.75" x14ac:dyDescent="0.25">
      <c r="A325" s="203"/>
      <c r="B325" s="204"/>
      <c r="C325" s="203"/>
      <c r="D325" s="203"/>
      <c r="E325" s="203"/>
      <c r="F325" s="203"/>
      <c r="G325" s="203"/>
      <c r="H325" s="203"/>
      <c r="I325" s="203"/>
      <c r="J325" s="203"/>
      <c r="K325" s="203"/>
      <c r="L325" s="203"/>
      <c r="M325" s="203"/>
      <c r="N325" s="203"/>
      <c r="O325" s="203"/>
      <c r="P325" s="203"/>
      <c r="Q325" s="203"/>
      <c r="R325" s="203"/>
      <c r="S325" s="203"/>
      <c r="T325" s="203"/>
      <c r="U325" s="203"/>
      <c r="V325" s="203"/>
      <c r="W325" s="203"/>
      <c r="X325" s="203"/>
      <c r="Y325" s="203"/>
      <c r="Z325" s="203"/>
      <c r="AA325" s="203"/>
    </row>
    <row xmlns:x14ac="http://schemas.microsoft.com/office/spreadsheetml/2009/9/ac" r="326" ht="15.75" x14ac:dyDescent="0.25">
      <c r="A326" s="203"/>
      <c r="B326" s="204"/>
      <c r="C326" s="203"/>
      <c r="D326" s="203"/>
      <c r="E326" s="203"/>
      <c r="F326" s="203"/>
      <c r="G326" s="203"/>
      <c r="H326" s="203"/>
      <c r="I326" s="203"/>
      <c r="J326" s="203"/>
      <c r="K326" s="203"/>
      <c r="L326" s="203"/>
      <c r="M326" s="203"/>
      <c r="N326" s="203"/>
      <c r="O326" s="203"/>
      <c r="P326" s="203"/>
      <c r="Q326" s="203"/>
      <c r="R326" s="203"/>
      <c r="S326" s="203"/>
      <c r="T326" s="203"/>
      <c r="U326" s="203"/>
      <c r="V326" s="203"/>
      <c r="W326" s="203"/>
      <c r="X326" s="203"/>
      <c r="Y326" s="203"/>
      <c r="Z326" s="203"/>
      <c r="AA326" s="203"/>
    </row>
    <row xmlns:x14ac="http://schemas.microsoft.com/office/spreadsheetml/2009/9/ac" r="327" ht="15.75" x14ac:dyDescent="0.25">
      <c r="A327" s="203"/>
      <c r="B327" s="204"/>
      <c r="C327" s="203"/>
      <c r="D327" s="203"/>
      <c r="E327" s="203"/>
      <c r="F327" s="203"/>
      <c r="G327" s="203"/>
      <c r="H327" s="203"/>
      <c r="I327" s="203"/>
      <c r="J327" s="203"/>
      <c r="K327" s="203"/>
      <c r="L327" s="203"/>
      <c r="M327" s="203"/>
      <c r="N327" s="203"/>
      <c r="O327" s="203"/>
      <c r="P327" s="203"/>
      <c r="Q327" s="203"/>
      <c r="R327" s="203"/>
      <c r="S327" s="203"/>
      <c r="T327" s="203"/>
      <c r="U327" s="203"/>
      <c r="V327" s="203"/>
      <c r="W327" s="203"/>
      <c r="X327" s="203"/>
      <c r="Y327" s="203"/>
      <c r="Z327" s="203"/>
      <c r="AA327" s="203"/>
    </row>
    <row xmlns:x14ac="http://schemas.microsoft.com/office/spreadsheetml/2009/9/ac" r="328" ht="15.75" x14ac:dyDescent="0.25">
      <c r="A328" s="203"/>
      <c r="B328" s="204"/>
      <c r="C328" s="203"/>
      <c r="D328" s="203"/>
      <c r="E328" s="203"/>
      <c r="F328" s="203"/>
      <c r="G328" s="203"/>
      <c r="H328" s="203"/>
      <c r="I328" s="203"/>
      <c r="J328" s="203"/>
      <c r="K328" s="203"/>
      <c r="L328" s="203"/>
      <c r="M328" s="203"/>
      <c r="N328" s="203"/>
      <c r="O328" s="203"/>
      <c r="P328" s="203"/>
      <c r="Q328" s="203"/>
      <c r="R328" s="203"/>
      <c r="S328" s="203"/>
      <c r="T328" s="203"/>
      <c r="U328" s="203"/>
      <c r="V328" s="203"/>
      <c r="W328" s="203"/>
      <c r="X328" s="203"/>
      <c r="Y328" s="203"/>
      <c r="Z328" s="203"/>
      <c r="AA328" s="203"/>
    </row>
    <row xmlns:x14ac="http://schemas.microsoft.com/office/spreadsheetml/2009/9/ac" r="329" ht="15.75" x14ac:dyDescent="0.25">
      <c r="A329" s="203"/>
      <c r="B329" s="204"/>
      <c r="C329" s="203"/>
      <c r="D329" s="203"/>
      <c r="E329" s="203"/>
      <c r="F329" s="203"/>
      <c r="G329" s="203"/>
      <c r="H329" s="203"/>
      <c r="I329" s="203"/>
      <c r="J329" s="203"/>
      <c r="K329" s="203"/>
      <c r="L329" s="203"/>
      <c r="M329" s="203"/>
      <c r="N329" s="203"/>
      <c r="O329" s="203"/>
      <c r="P329" s="203"/>
      <c r="Q329" s="203"/>
      <c r="R329" s="203"/>
      <c r="S329" s="203"/>
      <c r="T329" s="203"/>
      <c r="U329" s="203"/>
      <c r="V329" s="203"/>
      <c r="W329" s="203"/>
      <c r="X329" s="203"/>
      <c r="Y329" s="203"/>
      <c r="Z329" s="203"/>
      <c r="AA329" s="203"/>
    </row>
    <row xmlns:x14ac="http://schemas.microsoft.com/office/spreadsheetml/2009/9/ac" r="330" ht="15.75" x14ac:dyDescent="0.25">
      <c r="A330" s="203"/>
      <c r="B330" s="204"/>
      <c r="C330" s="203"/>
      <c r="D330" s="203"/>
      <c r="E330" s="203"/>
      <c r="F330" s="203"/>
      <c r="G330" s="203"/>
      <c r="H330" s="203"/>
      <c r="I330" s="203"/>
      <c r="J330" s="203"/>
      <c r="K330" s="203"/>
      <c r="L330" s="203"/>
      <c r="M330" s="203"/>
      <c r="N330" s="203"/>
      <c r="O330" s="203"/>
      <c r="P330" s="203"/>
      <c r="Q330" s="203"/>
      <c r="R330" s="203"/>
      <c r="S330" s="203"/>
      <c r="T330" s="203"/>
      <c r="U330" s="203"/>
      <c r="V330" s="203"/>
      <c r="W330" s="203"/>
      <c r="X330" s="203"/>
      <c r="Y330" s="203"/>
      <c r="Z330" s="203"/>
      <c r="AA330" s="203"/>
    </row>
    <row xmlns:x14ac="http://schemas.microsoft.com/office/spreadsheetml/2009/9/ac" r="331" ht="15.75" x14ac:dyDescent="0.25">
      <c r="A331" s="203"/>
      <c r="B331" s="204"/>
      <c r="C331" s="203"/>
      <c r="D331" s="203"/>
      <c r="E331" s="203"/>
      <c r="F331" s="203"/>
      <c r="G331" s="203"/>
      <c r="H331" s="203"/>
      <c r="I331" s="203"/>
      <c r="J331" s="203"/>
      <c r="K331" s="203"/>
      <c r="L331" s="203"/>
      <c r="M331" s="203"/>
      <c r="N331" s="203"/>
      <c r="O331" s="203"/>
      <c r="P331" s="203"/>
      <c r="Q331" s="203"/>
      <c r="R331" s="203"/>
      <c r="S331" s="203"/>
      <c r="T331" s="203"/>
      <c r="U331" s="203"/>
      <c r="V331" s="203"/>
      <c r="W331" s="203"/>
      <c r="X331" s="203"/>
      <c r="Y331" s="203"/>
      <c r="Z331" s="203"/>
      <c r="AA331" s="203"/>
    </row>
    <row xmlns:x14ac="http://schemas.microsoft.com/office/spreadsheetml/2009/9/ac" r="332" ht="15.75" x14ac:dyDescent="0.25">
      <c r="A332" s="203"/>
      <c r="B332" s="204"/>
      <c r="C332" s="203"/>
      <c r="D332" s="203"/>
      <c r="E332" s="203"/>
      <c r="F332" s="203"/>
      <c r="G332" s="203"/>
      <c r="H332" s="203"/>
      <c r="I332" s="203"/>
      <c r="J332" s="203"/>
      <c r="K332" s="203"/>
      <c r="L332" s="203"/>
      <c r="M332" s="203"/>
      <c r="N332" s="203"/>
      <c r="O332" s="203"/>
      <c r="P332" s="203"/>
      <c r="Q332" s="203"/>
      <c r="R332" s="203"/>
      <c r="S332" s="203"/>
      <c r="T332" s="203"/>
      <c r="U332" s="203"/>
      <c r="V332" s="203"/>
      <c r="W332" s="203"/>
      <c r="X332" s="203"/>
      <c r="Y332" s="203"/>
      <c r="Z332" s="203"/>
      <c r="AA332" s="203"/>
    </row>
    <row xmlns:x14ac="http://schemas.microsoft.com/office/spreadsheetml/2009/9/ac" r="333" ht="15.75" x14ac:dyDescent="0.25">
      <c r="A333" s="203"/>
      <c r="B333" s="204"/>
      <c r="C333" s="203"/>
      <c r="D333" s="203"/>
      <c r="E333" s="203"/>
      <c r="F333" s="203"/>
      <c r="G333" s="203"/>
      <c r="H333" s="203"/>
      <c r="I333" s="203"/>
      <c r="J333" s="203"/>
      <c r="K333" s="203"/>
      <c r="L333" s="203"/>
      <c r="M333" s="203"/>
      <c r="N333" s="203"/>
      <c r="O333" s="203"/>
      <c r="P333" s="203"/>
      <c r="Q333" s="203"/>
      <c r="R333" s="203"/>
      <c r="S333" s="203"/>
      <c r="T333" s="203"/>
      <c r="U333" s="203"/>
      <c r="V333" s="203"/>
      <c r="W333" s="203"/>
      <c r="X333" s="203"/>
      <c r="Y333" s="203"/>
      <c r="Z333" s="203"/>
      <c r="AA333" s="203"/>
    </row>
    <row xmlns:x14ac="http://schemas.microsoft.com/office/spreadsheetml/2009/9/ac" r="334" ht="15.75" x14ac:dyDescent="0.25">
      <c r="A334" s="203"/>
      <c r="B334" s="204"/>
      <c r="C334" s="203"/>
      <c r="D334" s="203"/>
      <c r="E334" s="203"/>
      <c r="F334" s="203"/>
      <c r="G334" s="203"/>
      <c r="H334" s="203"/>
      <c r="I334" s="203"/>
      <c r="J334" s="203"/>
      <c r="K334" s="203"/>
      <c r="L334" s="203"/>
      <c r="M334" s="203"/>
      <c r="N334" s="203"/>
      <c r="O334" s="203"/>
      <c r="P334" s="203"/>
      <c r="Q334" s="203"/>
      <c r="R334" s="203"/>
      <c r="S334" s="203"/>
      <c r="T334" s="203"/>
      <c r="U334" s="203"/>
      <c r="V334" s="203"/>
      <c r="W334" s="203"/>
      <c r="X334" s="203"/>
      <c r="Y334" s="203"/>
      <c r="Z334" s="203"/>
      <c r="AA334" s="203"/>
    </row>
    <row xmlns:x14ac="http://schemas.microsoft.com/office/spreadsheetml/2009/9/ac" r="335" ht="15.75" x14ac:dyDescent="0.25">
      <c r="A335" s="203"/>
      <c r="B335" s="204"/>
      <c r="C335" s="203"/>
      <c r="D335" s="203"/>
      <c r="E335" s="203"/>
      <c r="F335" s="203"/>
      <c r="G335" s="203"/>
      <c r="H335" s="203"/>
      <c r="I335" s="203"/>
      <c r="J335" s="203"/>
      <c r="K335" s="203"/>
      <c r="L335" s="203"/>
      <c r="M335" s="203"/>
      <c r="N335" s="203"/>
      <c r="O335" s="203"/>
      <c r="P335" s="203"/>
      <c r="Q335" s="203"/>
      <c r="R335" s="203"/>
      <c r="S335" s="203"/>
      <c r="T335" s="203"/>
      <c r="U335" s="203"/>
      <c r="V335" s="203"/>
      <c r="W335" s="203"/>
      <c r="X335" s="203"/>
      <c r="Y335" s="203"/>
      <c r="Z335" s="203"/>
      <c r="AA335" s="203"/>
    </row>
    <row xmlns:x14ac="http://schemas.microsoft.com/office/spreadsheetml/2009/9/ac" r="336" ht="15.75" x14ac:dyDescent="0.25">
      <c r="A336" s="203"/>
      <c r="B336" s="204"/>
      <c r="C336" s="203"/>
      <c r="D336" s="203"/>
      <c r="E336" s="203"/>
      <c r="F336" s="203"/>
      <c r="G336" s="203"/>
      <c r="H336" s="203"/>
      <c r="I336" s="203"/>
      <c r="J336" s="203"/>
      <c r="K336" s="203"/>
      <c r="L336" s="203"/>
      <c r="M336" s="203"/>
      <c r="N336" s="203"/>
      <c r="O336" s="203"/>
      <c r="P336" s="203"/>
      <c r="Q336" s="203"/>
      <c r="R336" s="203"/>
      <c r="S336" s="203"/>
      <c r="T336" s="203"/>
      <c r="U336" s="203"/>
      <c r="V336" s="203"/>
      <c r="W336" s="203"/>
      <c r="X336" s="203"/>
      <c r="Y336" s="203"/>
      <c r="Z336" s="203"/>
      <c r="AA336" s="203"/>
    </row>
    <row xmlns:x14ac="http://schemas.microsoft.com/office/spreadsheetml/2009/9/ac" r="337" ht="15.75" x14ac:dyDescent="0.25">
      <c r="A337" s="203"/>
      <c r="B337" s="204"/>
      <c r="C337" s="203"/>
      <c r="D337" s="203"/>
      <c r="E337" s="203"/>
      <c r="F337" s="203"/>
      <c r="G337" s="203"/>
      <c r="H337" s="203"/>
      <c r="I337" s="203"/>
      <c r="J337" s="203"/>
      <c r="K337" s="203"/>
      <c r="L337" s="203"/>
      <c r="M337" s="203"/>
      <c r="N337" s="203"/>
      <c r="O337" s="203"/>
      <c r="P337" s="203"/>
      <c r="Q337" s="203"/>
      <c r="R337" s="203"/>
      <c r="S337" s="203"/>
      <c r="T337" s="203"/>
      <c r="U337" s="203"/>
      <c r="V337" s="203"/>
      <c r="W337" s="203"/>
      <c r="X337" s="203"/>
      <c r="Y337" s="203"/>
      <c r="Z337" s="203"/>
      <c r="AA337" s="203"/>
    </row>
    <row xmlns:x14ac="http://schemas.microsoft.com/office/spreadsheetml/2009/9/ac" r="338" ht="15.75" x14ac:dyDescent="0.25">
      <c r="A338" s="203"/>
      <c r="B338" s="204"/>
      <c r="C338" s="203"/>
      <c r="D338" s="203"/>
      <c r="E338" s="203"/>
      <c r="F338" s="203"/>
      <c r="G338" s="203"/>
      <c r="H338" s="203"/>
      <c r="I338" s="203"/>
      <c r="J338" s="203"/>
      <c r="K338" s="203"/>
      <c r="L338" s="203"/>
      <c r="M338" s="203"/>
      <c r="N338" s="203"/>
      <c r="O338" s="203"/>
      <c r="P338" s="203"/>
      <c r="Q338" s="203"/>
      <c r="R338" s="203"/>
      <c r="S338" s="203"/>
      <c r="T338" s="203"/>
      <c r="U338" s="203"/>
      <c r="V338" s="203"/>
      <c r="W338" s="203"/>
      <c r="X338" s="203"/>
      <c r="Y338" s="203"/>
      <c r="Z338" s="203"/>
      <c r="AA338" s="203"/>
    </row>
    <row xmlns:x14ac="http://schemas.microsoft.com/office/spreadsheetml/2009/9/ac" r="339" ht="15.75" x14ac:dyDescent="0.25">
      <c r="A339" s="203"/>
      <c r="B339" s="204"/>
      <c r="C339" s="203"/>
      <c r="D339" s="203"/>
      <c r="E339" s="203"/>
      <c r="F339" s="203"/>
      <c r="G339" s="203"/>
      <c r="H339" s="203"/>
      <c r="I339" s="203"/>
      <c r="J339" s="203"/>
      <c r="K339" s="203"/>
      <c r="L339" s="203"/>
      <c r="M339" s="203"/>
      <c r="N339" s="203"/>
      <c r="O339" s="203"/>
      <c r="P339" s="203"/>
      <c r="Q339" s="203"/>
      <c r="R339" s="203"/>
      <c r="S339" s="203"/>
      <c r="T339" s="203"/>
      <c r="U339" s="203"/>
      <c r="V339" s="203"/>
      <c r="W339" s="203"/>
      <c r="X339" s="203"/>
      <c r="Y339" s="203"/>
      <c r="Z339" s="203"/>
      <c r="AA339" s="203"/>
    </row>
    <row xmlns:x14ac="http://schemas.microsoft.com/office/spreadsheetml/2009/9/ac" r="340" ht="15.75" x14ac:dyDescent="0.25">
      <c r="A340" s="203"/>
      <c r="B340" s="204"/>
      <c r="C340" s="203"/>
      <c r="D340" s="203"/>
      <c r="E340" s="203"/>
      <c r="F340" s="203"/>
      <c r="G340" s="203"/>
      <c r="H340" s="203"/>
      <c r="I340" s="203"/>
      <c r="J340" s="203"/>
      <c r="K340" s="203"/>
      <c r="L340" s="203"/>
      <c r="M340" s="203"/>
      <c r="N340" s="203"/>
      <c r="O340" s="203"/>
      <c r="P340" s="203"/>
      <c r="Q340" s="203"/>
      <c r="R340" s="203"/>
      <c r="S340" s="203"/>
      <c r="T340" s="203"/>
      <c r="U340" s="203"/>
      <c r="V340" s="203"/>
      <c r="W340" s="203"/>
      <c r="X340" s="203"/>
      <c r="Y340" s="203"/>
      <c r="Z340" s="203"/>
      <c r="AA340" s="203"/>
    </row>
    <row xmlns:x14ac="http://schemas.microsoft.com/office/spreadsheetml/2009/9/ac" r="341" ht="15.75" x14ac:dyDescent="0.25">
      <c r="A341" s="203"/>
      <c r="B341" s="204"/>
      <c r="C341" s="203"/>
      <c r="D341" s="203"/>
      <c r="E341" s="203"/>
      <c r="F341" s="203"/>
      <c r="G341" s="203"/>
      <c r="H341" s="203"/>
      <c r="I341" s="203"/>
      <c r="J341" s="203"/>
      <c r="K341" s="203"/>
      <c r="L341" s="203"/>
      <c r="M341" s="203"/>
      <c r="N341" s="203"/>
      <c r="O341" s="203"/>
      <c r="P341" s="203"/>
      <c r="Q341" s="203"/>
      <c r="R341" s="203"/>
      <c r="S341" s="203"/>
      <c r="T341" s="203"/>
      <c r="U341" s="203"/>
      <c r="V341" s="203"/>
      <c r="W341" s="203"/>
      <c r="X341" s="203"/>
      <c r="Y341" s="203"/>
      <c r="Z341" s="203"/>
      <c r="AA341" s="203"/>
    </row>
    <row xmlns:x14ac="http://schemas.microsoft.com/office/spreadsheetml/2009/9/ac" r="342" ht="15.75" x14ac:dyDescent="0.25">
      <c r="A342" s="203"/>
      <c r="B342" s="204"/>
      <c r="C342" s="203"/>
      <c r="D342" s="203"/>
      <c r="E342" s="203"/>
      <c r="F342" s="203"/>
      <c r="G342" s="203"/>
      <c r="H342" s="203"/>
      <c r="I342" s="203"/>
      <c r="J342" s="203"/>
      <c r="K342" s="203"/>
      <c r="L342" s="203"/>
      <c r="M342" s="203"/>
      <c r="N342" s="203"/>
      <c r="O342" s="203"/>
      <c r="P342" s="203"/>
      <c r="Q342" s="203"/>
      <c r="R342" s="203"/>
      <c r="S342" s="203"/>
      <c r="T342" s="203"/>
      <c r="U342" s="203"/>
      <c r="V342" s="203"/>
      <c r="W342" s="203"/>
      <c r="X342" s="203"/>
      <c r="Y342" s="203"/>
      <c r="Z342" s="203"/>
      <c r="AA342" s="203"/>
    </row>
    <row xmlns:x14ac="http://schemas.microsoft.com/office/spreadsheetml/2009/9/ac" r="343" ht="15.75" x14ac:dyDescent="0.25">
      <c r="A343" s="203"/>
      <c r="B343" s="204"/>
      <c r="C343" s="203"/>
      <c r="D343" s="203"/>
      <c r="E343" s="203"/>
      <c r="F343" s="203"/>
      <c r="G343" s="203"/>
      <c r="H343" s="203"/>
      <c r="I343" s="203"/>
      <c r="J343" s="203"/>
      <c r="K343" s="203"/>
      <c r="L343" s="203"/>
      <c r="M343" s="203"/>
      <c r="N343" s="203"/>
      <c r="O343" s="203"/>
      <c r="P343" s="203"/>
      <c r="Q343" s="203"/>
      <c r="R343" s="203"/>
      <c r="S343" s="203"/>
      <c r="T343" s="203"/>
      <c r="U343" s="203"/>
      <c r="V343" s="203"/>
      <c r="W343" s="203"/>
      <c r="X343" s="203"/>
      <c r="Y343" s="203"/>
      <c r="Z343" s="203"/>
      <c r="AA343" s="203"/>
    </row>
    <row xmlns:x14ac="http://schemas.microsoft.com/office/spreadsheetml/2009/9/ac" r="344" ht="15.75" x14ac:dyDescent="0.25">
      <c r="A344" s="203"/>
      <c r="B344" s="204"/>
      <c r="C344" s="203"/>
      <c r="D344" s="203"/>
      <c r="E344" s="203"/>
      <c r="F344" s="203"/>
      <c r="G344" s="203"/>
      <c r="H344" s="203"/>
      <c r="I344" s="203"/>
      <c r="J344" s="203"/>
      <c r="K344" s="203"/>
      <c r="L344" s="203"/>
      <c r="M344" s="203"/>
      <c r="N344" s="203"/>
      <c r="O344" s="203"/>
      <c r="P344" s="203"/>
      <c r="Q344" s="203"/>
      <c r="R344" s="203"/>
      <c r="S344" s="203"/>
      <c r="T344" s="203"/>
      <c r="U344" s="203"/>
      <c r="V344" s="203"/>
      <c r="W344" s="203"/>
      <c r="X344" s="203"/>
      <c r="Y344" s="203"/>
      <c r="Z344" s="203"/>
      <c r="AA344" s="203"/>
    </row>
    <row xmlns:x14ac="http://schemas.microsoft.com/office/spreadsheetml/2009/9/ac" r="345" ht="15.75" x14ac:dyDescent="0.25">
      <c r="A345" s="203"/>
      <c r="B345" s="204"/>
      <c r="C345" s="203"/>
      <c r="D345" s="203"/>
      <c r="E345" s="203"/>
      <c r="F345" s="203"/>
      <c r="G345" s="203"/>
      <c r="H345" s="203"/>
      <c r="I345" s="203"/>
      <c r="J345" s="203"/>
      <c r="K345" s="203"/>
      <c r="L345" s="203"/>
      <c r="M345" s="203"/>
      <c r="N345" s="203"/>
      <c r="O345" s="203"/>
      <c r="P345" s="203"/>
      <c r="Q345" s="203"/>
      <c r="R345" s="203"/>
      <c r="S345" s="203"/>
      <c r="T345" s="203"/>
      <c r="U345" s="203"/>
      <c r="V345" s="203"/>
      <c r="W345" s="203"/>
      <c r="X345" s="203"/>
      <c r="Y345" s="203"/>
      <c r="Z345" s="203"/>
      <c r="AA345" s="203"/>
    </row>
    <row xmlns:x14ac="http://schemas.microsoft.com/office/spreadsheetml/2009/9/ac" r="346" ht="15.75" x14ac:dyDescent="0.25">
      <c r="A346" s="203"/>
      <c r="B346" s="204"/>
      <c r="C346" s="203"/>
      <c r="D346" s="203"/>
      <c r="E346" s="203"/>
      <c r="F346" s="203"/>
      <c r="G346" s="203"/>
      <c r="H346" s="203"/>
      <c r="I346" s="203"/>
      <c r="J346" s="203"/>
      <c r="K346" s="203"/>
      <c r="L346" s="203"/>
      <c r="M346" s="203"/>
      <c r="N346" s="203"/>
      <c r="O346" s="203"/>
      <c r="P346" s="203"/>
      <c r="Q346" s="203"/>
      <c r="R346" s="203"/>
      <c r="S346" s="203"/>
      <c r="T346" s="203"/>
      <c r="U346" s="203"/>
      <c r="V346" s="203"/>
      <c r="W346" s="203"/>
      <c r="X346" s="203"/>
      <c r="Y346" s="203"/>
      <c r="Z346" s="203"/>
      <c r="AA346" s="203"/>
    </row>
    <row xmlns:x14ac="http://schemas.microsoft.com/office/spreadsheetml/2009/9/ac" r="347" ht="15.75" x14ac:dyDescent="0.25">
      <c r="A347" s="203"/>
      <c r="B347" s="204"/>
      <c r="C347" s="203"/>
      <c r="D347" s="203"/>
      <c r="E347" s="203"/>
      <c r="F347" s="203"/>
      <c r="G347" s="203"/>
      <c r="H347" s="203"/>
      <c r="I347" s="203"/>
      <c r="J347" s="203"/>
      <c r="K347" s="203"/>
      <c r="L347" s="203"/>
      <c r="M347" s="203"/>
      <c r="N347" s="203"/>
      <c r="O347" s="203"/>
      <c r="P347" s="203"/>
      <c r="Q347" s="203"/>
      <c r="R347" s="203"/>
      <c r="S347" s="203"/>
      <c r="T347" s="203"/>
      <c r="U347" s="203"/>
      <c r="V347" s="203"/>
      <c r="W347" s="203"/>
      <c r="X347" s="203"/>
      <c r="Y347" s="203"/>
      <c r="Z347" s="203"/>
      <c r="AA347" s="203"/>
    </row>
    <row xmlns:x14ac="http://schemas.microsoft.com/office/spreadsheetml/2009/9/ac" r="348" ht="15.75" x14ac:dyDescent="0.25">
      <c r="A348" s="203"/>
      <c r="B348" s="204"/>
      <c r="C348" s="203"/>
      <c r="D348" s="203"/>
      <c r="E348" s="203"/>
      <c r="F348" s="203"/>
      <c r="G348" s="203"/>
      <c r="H348" s="203"/>
      <c r="I348" s="203"/>
      <c r="J348" s="203"/>
      <c r="K348" s="203"/>
      <c r="L348" s="203"/>
      <c r="M348" s="203"/>
      <c r="N348" s="203"/>
      <c r="O348" s="203"/>
      <c r="P348" s="203"/>
      <c r="Q348" s="203"/>
      <c r="R348" s="203"/>
      <c r="S348" s="203"/>
      <c r="T348" s="203"/>
      <c r="U348" s="203"/>
      <c r="V348" s="203"/>
      <c r="W348" s="203"/>
      <c r="X348" s="203"/>
      <c r="Y348" s="203"/>
      <c r="Z348" s="203"/>
      <c r="AA348" s="203"/>
    </row>
    <row xmlns:x14ac="http://schemas.microsoft.com/office/spreadsheetml/2009/9/ac" r="349" ht="15.75" x14ac:dyDescent="0.25">
      <c r="A349" s="203"/>
      <c r="B349" s="204"/>
      <c r="C349" s="203"/>
      <c r="D349" s="203"/>
      <c r="E349" s="203"/>
      <c r="F349" s="203"/>
      <c r="G349" s="203"/>
      <c r="H349" s="203"/>
      <c r="I349" s="203"/>
      <c r="J349" s="203"/>
      <c r="K349" s="203"/>
      <c r="L349" s="203"/>
      <c r="M349" s="203"/>
      <c r="N349" s="203"/>
      <c r="O349" s="203"/>
      <c r="P349" s="203"/>
      <c r="Q349" s="203"/>
      <c r="R349" s="203"/>
      <c r="S349" s="203"/>
      <c r="T349" s="203"/>
      <c r="U349" s="203"/>
      <c r="V349" s="203"/>
      <c r="W349" s="203"/>
      <c r="X349" s="203"/>
      <c r="Y349" s="203"/>
      <c r="Z349" s="203"/>
      <c r="AA349" s="203"/>
    </row>
    <row xmlns:x14ac="http://schemas.microsoft.com/office/spreadsheetml/2009/9/ac" r="350" ht="15.75" x14ac:dyDescent="0.25">
      <c r="A350" s="203"/>
      <c r="B350" s="204"/>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row>
    <row xmlns:x14ac="http://schemas.microsoft.com/office/spreadsheetml/2009/9/ac" r="351" ht="15.75" x14ac:dyDescent="0.25">
      <c r="A351" s="203"/>
      <c r="B351" s="204"/>
      <c r="C351" s="203"/>
      <c r="D351" s="203"/>
      <c r="E351" s="203"/>
      <c r="F351" s="203"/>
      <c r="G351" s="203"/>
      <c r="H351" s="203"/>
      <c r="I351" s="203"/>
      <c r="J351" s="203"/>
      <c r="K351" s="203"/>
      <c r="L351" s="203"/>
      <c r="M351" s="203"/>
      <c r="N351" s="203"/>
      <c r="O351" s="203"/>
      <c r="P351" s="203"/>
      <c r="Q351" s="203"/>
      <c r="R351" s="203"/>
      <c r="S351" s="203"/>
      <c r="T351" s="203"/>
      <c r="U351" s="203"/>
      <c r="V351" s="203"/>
      <c r="W351" s="203"/>
      <c r="X351" s="203"/>
      <c r="Y351" s="203"/>
      <c r="Z351" s="203"/>
      <c r="AA351" s="203"/>
    </row>
    <row xmlns:x14ac="http://schemas.microsoft.com/office/spreadsheetml/2009/9/ac" r="352" ht="15.75" x14ac:dyDescent="0.25">
      <c r="A352" s="203"/>
      <c r="B352" s="204"/>
      <c r="C352" s="203"/>
      <c r="D352" s="203"/>
      <c r="E352" s="203"/>
      <c r="F352" s="203"/>
      <c r="G352" s="203"/>
      <c r="H352" s="203"/>
      <c r="I352" s="203"/>
      <c r="J352" s="203"/>
      <c r="K352" s="203"/>
      <c r="L352" s="203"/>
      <c r="M352" s="203"/>
      <c r="N352" s="203"/>
      <c r="O352" s="203"/>
      <c r="P352" s="203"/>
      <c r="Q352" s="203"/>
      <c r="R352" s="203"/>
      <c r="S352" s="203"/>
      <c r="T352" s="203"/>
      <c r="U352" s="203"/>
      <c r="V352" s="203"/>
      <c r="W352" s="203"/>
      <c r="X352" s="203"/>
      <c r="Y352" s="203"/>
      <c r="Z352" s="203"/>
      <c r="AA352" s="203"/>
    </row>
    <row xmlns:x14ac="http://schemas.microsoft.com/office/spreadsheetml/2009/9/ac" r="353" ht="15.75" x14ac:dyDescent="0.25">
      <c r="A353" s="203"/>
      <c r="B353" s="204"/>
      <c r="C353" s="203"/>
      <c r="D353" s="203"/>
      <c r="E353" s="203"/>
      <c r="F353" s="203"/>
      <c r="G353" s="203"/>
      <c r="H353" s="203"/>
      <c r="I353" s="203"/>
      <c r="J353" s="203"/>
      <c r="K353" s="203"/>
      <c r="L353" s="203"/>
      <c r="M353" s="203"/>
      <c r="N353" s="203"/>
      <c r="O353" s="203"/>
      <c r="P353" s="203"/>
      <c r="Q353" s="203"/>
      <c r="R353" s="203"/>
      <c r="S353" s="203"/>
      <c r="T353" s="203"/>
      <c r="U353" s="203"/>
      <c r="V353" s="203"/>
      <c r="W353" s="203"/>
      <c r="X353" s="203"/>
      <c r="Y353" s="203"/>
      <c r="Z353" s="203"/>
      <c r="AA353" s="203"/>
    </row>
    <row xmlns:x14ac="http://schemas.microsoft.com/office/spreadsheetml/2009/9/ac" r="354" ht="15.75" x14ac:dyDescent="0.25">
      <c r="A354" s="203"/>
      <c r="B354" s="204"/>
      <c r="C354" s="203"/>
      <c r="D354" s="203"/>
      <c r="E354" s="203"/>
      <c r="F354" s="203"/>
      <c r="G354" s="203"/>
      <c r="H354" s="203"/>
      <c r="I354" s="203"/>
      <c r="J354" s="203"/>
      <c r="K354" s="203"/>
      <c r="L354" s="203"/>
      <c r="M354" s="203"/>
      <c r="N354" s="203"/>
      <c r="O354" s="203"/>
      <c r="P354" s="203"/>
      <c r="Q354" s="203"/>
      <c r="R354" s="203"/>
      <c r="S354" s="203"/>
      <c r="T354" s="203"/>
      <c r="U354" s="203"/>
      <c r="V354" s="203"/>
      <c r="W354" s="203"/>
      <c r="X354" s="203"/>
      <c r="Y354" s="203"/>
      <c r="Z354" s="203"/>
      <c r="AA354" s="203"/>
    </row>
    <row xmlns:x14ac="http://schemas.microsoft.com/office/spreadsheetml/2009/9/ac" r="355" ht="15.75" x14ac:dyDescent="0.25">
      <c r="A355" s="203"/>
      <c r="B355" s="204"/>
      <c r="C355" s="203"/>
      <c r="D355" s="203"/>
      <c r="E355" s="203"/>
      <c r="F355" s="203"/>
      <c r="G355" s="203"/>
      <c r="H355" s="203"/>
      <c r="I355" s="203"/>
      <c r="J355" s="203"/>
      <c r="K355" s="203"/>
      <c r="L355" s="203"/>
      <c r="M355" s="203"/>
      <c r="N355" s="203"/>
      <c r="O355" s="203"/>
      <c r="P355" s="203"/>
      <c r="Q355" s="203"/>
      <c r="R355" s="203"/>
      <c r="S355" s="203"/>
      <c r="T355" s="203"/>
      <c r="U355" s="203"/>
      <c r="V355" s="203"/>
      <c r="W355" s="203"/>
      <c r="X355" s="203"/>
      <c r="Y355" s="203"/>
      <c r="Z355" s="203"/>
      <c r="AA355" s="203"/>
    </row>
    <row xmlns:x14ac="http://schemas.microsoft.com/office/spreadsheetml/2009/9/ac" r="356" ht="15.75" x14ac:dyDescent="0.25">
      <c r="A356" s="203"/>
      <c r="B356" s="204"/>
      <c r="C356" s="203"/>
      <c r="D356" s="203"/>
      <c r="E356" s="203"/>
      <c r="F356" s="203"/>
      <c r="G356" s="203"/>
      <c r="H356" s="203"/>
      <c r="I356" s="203"/>
      <c r="J356" s="203"/>
      <c r="K356" s="203"/>
      <c r="L356" s="203"/>
      <c r="M356" s="203"/>
      <c r="N356" s="203"/>
      <c r="O356" s="203"/>
      <c r="P356" s="203"/>
      <c r="Q356" s="203"/>
      <c r="R356" s="203"/>
      <c r="S356" s="203"/>
      <c r="T356" s="203"/>
      <c r="U356" s="203"/>
      <c r="V356" s="203"/>
      <c r="W356" s="203"/>
      <c r="X356" s="203"/>
      <c r="Y356" s="203"/>
      <c r="Z356" s="203"/>
      <c r="AA356" s="203"/>
    </row>
    <row xmlns:x14ac="http://schemas.microsoft.com/office/spreadsheetml/2009/9/ac" r="357" ht="15.75" x14ac:dyDescent="0.25">
      <c r="A357" s="203"/>
      <c r="B357" s="204"/>
      <c r="C357" s="203"/>
      <c r="D357" s="203"/>
      <c r="E357" s="203"/>
      <c r="F357" s="203"/>
      <c r="G357" s="203"/>
      <c r="H357" s="203"/>
      <c r="I357" s="203"/>
      <c r="J357" s="203"/>
      <c r="K357" s="203"/>
      <c r="L357" s="203"/>
      <c r="M357" s="203"/>
      <c r="N357" s="203"/>
      <c r="O357" s="203"/>
      <c r="P357" s="203"/>
      <c r="Q357" s="203"/>
      <c r="R357" s="203"/>
      <c r="S357" s="203"/>
      <c r="T357" s="203"/>
      <c r="U357" s="203"/>
      <c r="V357" s="203"/>
      <c r="W357" s="203"/>
      <c r="X357" s="203"/>
      <c r="Y357" s="203"/>
      <c r="Z357" s="203"/>
      <c r="AA357" s="203"/>
    </row>
    <row xmlns:x14ac="http://schemas.microsoft.com/office/spreadsheetml/2009/9/ac" r="358" ht="15.75" x14ac:dyDescent="0.25">
      <c r="A358" s="203"/>
      <c r="B358" s="204"/>
      <c r="C358" s="203"/>
      <c r="D358" s="203"/>
      <c r="E358" s="203"/>
      <c r="F358" s="203"/>
      <c r="G358" s="203"/>
      <c r="H358" s="203"/>
      <c r="I358" s="203"/>
      <c r="J358" s="203"/>
      <c r="K358" s="203"/>
      <c r="L358" s="203"/>
      <c r="M358" s="203"/>
      <c r="N358" s="203"/>
      <c r="O358" s="203"/>
      <c r="P358" s="203"/>
      <c r="Q358" s="203"/>
      <c r="R358" s="203"/>
      <c r="S358" s="203"/>
      <c r="T358" s="203"/>
      <c r="U358" s="203"/>
      <c r="V358" s="203"/>
      <c r="W358" s="203"/>
      <c r="X358" s="203"/>
      <c r="Y358" s="203"/>
      <c r="Z358" s="203"/>
      <c r="AA358" s="203"/>
    </row>
    <row xmlns:x14ac="http://schemas.microsoft.com/office/spreadsheetml/2009/9/ac" r="359" ht="15.75" x14ac:dyDescent="0.25">
      <c r="A359" s="203"/>
      <c r="B359" s="204"/>
      <c r="C359" s="203"/>
      <c r="D359" s="203"/>
      <c r="E359" s="203"/>
      <c r="F359" s="203"/>
      <c r="G359" s="203"/>
      <c r="H359" s="203"/>
      <c r="I359" s="203"/>
      <c r="J359" s="203"/>
      <c r="K359" s="203"/>
      <c r="L359" s="203"/>
      <c r="M359" s="203"/>
      <c r="N359" s="203"/>
      <c r="O359" s="203"/>
      <c r="P359" s="203"/>
      <c r="Q359" s="203"/>
      <c r="R359" s="203"/>
      <c r="S359" s="203"/>
      <c r="T359" s="203"/>
      <c r="U359" s="203"/>
      <c r="V359" s="203"/>
      <c r="W359" s="203"/>
      <c r="X359" s="203"/>
      <c r="Y359" s="203"/>
      <c r="Z359" s="203"/>
      <c r="AA359" s="203"/>
    </row>
    <row xmlns:x14ac="http://schemas.microsoft.com/office/spreadsheetml/2009/9/ac" r="360" ht="15.75" x14ac:dyDescent="0.25">
      <c r="A360" s="203"/>
      <c r="B360" s="204"/>
      <c r="C360" s="203"/>
      <c r="D360" s="203"/>
      <c r="E360" s="203"/>
      <c r="F360" s="203"/>
      <c r="G360" s="203"/>
      <c r="H360" s="203"/>
      <c r="I360" s="203"/>
      <c r="J360" s="203"/>
      <c r="K360" s="203"/>
      <c r="L360" s="203"/>
      <c r="M360" s="203"/>
      <c r="N360" s="203"/>
      <c r="O360" s="203"/>
      <c r="P360" s="203"/>
      <c r="Q360" s="203"/>
      <c r="R360" s="203"/>
      <c r="S360" s="203"/>
      <c r="T360" s="203"/>
      <c r="U360" s="203"/>
      <c r="V360" s="203"/>
      <c r="W360" s="203"/>
      <c r="X360" s="203"/>
      <c r="Y360" s="203"/>
      <c r="Z360" s="203"/>
      <c r="AA360" s="203"/>
    </row>
    <row xmlns:x14ac="http://schemas.microsoft.com/office/spreadsheetml/2009/9/ac" r="361" ht="15.75" x14ac:dyDescent="0.25">
      <c r="A361" s="203"/>
      <c r="B361" s="204"/>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row>
    <row xmlns:x14ac="http://schemas.microsoft.com/office/spreadsheetml/2009/9/ac" r="362" ht="15.75" x14ac:dyDescent="0.25">
      <c r="A362" s="203"/>
      <c r="B362" s="204"/>
      <c r="C362" s="203"/>
      <c r="D362" s="203"/>
      <c r="E362" s="203"/>
      <c r="F362" s="203"/>
      <c r="G362" s="203"/>
      <c r="H362" s="203"/>
      <c r="I362" s="203"/>
      <c r="J362" s="203"/>
      <c r="K362" s="203"/>
      <c r="L362" s="203"/>
      <c r="M362" s="203"/>
      <c r="N362" s="203"/>
      <c r="O362" s="203"/>
      <c r="P362" s="203"/>
      <c r="Q362" s="203"/>
      <c r="R362" s="203"/>
      <c r="S362" s="203"/>
      <c r="T362" s="203"/>
      <c r="U362" s="203"/>
      <c r="V362" s="203"/>
      <c r="W362" s="203"/>
      <c r="X362" s="203"/>
      <c r="Y362" s="203"/>
      <c r="Z362" s="203"/>
      <c r="AA362" s="203"/>
    </row>
    <row xmlns:x14ac="http://schemas.microsoft.com/office/spreadsheetml/2009/9/ac" r="363" ht="15.75" x14ac:dyDescent="0.25">
      <c r="A363" s="203"/>
      <c r="B363" s="204"/>
      <c r="C363" s="203"/>
      <c r="D363" s="203"/>
      <c r="E363" s="203"/>
      <c r="F363" s="203"/>
      <c r="G363" s="203"/>
      <c r="H363" s="203"/>
      <c r="I363" s="203"/>
      <c r="J363" s="203"/>
      <c r="K363" s="203"/>
      <c r="L363" s="203"/>
      <c r="M363" s="203"/>
      <c r="N363" s="203"/>
      <c r="O363" s="203"/>
      <c r="P363" s="203"/>
      <c r="Q363" s="203"/>
      <c r="R363" s="203"/>
      <c r="S363" s="203"/>
      <c r="T363" s="203"/>
      <c r="U363" s="203"/>
      <c r="V363" s="203"/>
      <c r="W363" s="203"/>
      <c r="X363" s="203"/>
      <c r="Y363" s="203"/>
      <c r="Z363" s="203"/>
      <c r="AA363" s="203"/>
    </row>
    <row xmlns:x14ac="http://schemas.microsoft.com/office/spreadsheetml/2009/9/ac" r="364" ht="15.75" x14ac:dyDescent="0.25">
      <c r="A364" s="203"/>
      <c r="B364" s="204"/>
      <c r="C364" s="203"/>
      <c r="D364" s="203"/>
      <c r="E364" s="203"/>
      <c r="F364" s="203"/>
      <c r="G364" s="203"/>
      <c r="H364" s="203"/>
      <c r="I364" s="203"/>
      <c r="J364" s="203"/>
      <c r="K364" s="203"/>
      <c r="L364" s="203"/>
      <c r="M364" s="203"/>
      <c r="N364" s="203"/>
      <c r="O364" s="203"/>
      <c r="P364" s="203"/>
      <c r="Q364" s="203"/>
      <c r="R364" s="203"/>
      <c r="S364" s="203"/>
      <c r="T364" s="203"/>
      <c r="U364" s="203"/>
      <c r="V364" s="203"/>
      <c r="W364" s="203"/>
      <c r="X364" s="203"/>
      <c r="Y364" s="203"/>
      <c r="Z364" s="203"/>
      <c r="AA364" s="203"/>
    </row>
    <row xmlns:x14ac="http://schemas.microsoft.com/office/spreadsheetml/2009/9/ac" r="365" ht="15.75" x14ac:dyDescent="0.25">
      <c r="A365" s="203"/>
      <c r="B365" s="204"/>
      <c r="C365" s="203"/>
      <c r="D365" s="203"/>
      <c r="E365" s="203"/>
      <c r="F365" s="203"/>
      <c r="G365" s="203"/>
      <c r="H365" s="203"/>
      <c r="I365" s="203"/>
      <c r="J365" s="203"/>
      <c r="K365" s="203"/>
      <c r="L365" s="203"/>
      <c r="M365" s="203"/>
      <c r="N365" s="203"/>
      <c r="O365" s="203"/>
      <c r="P365" s="203"/>
      <c r="Q365" s="203"/>
      <c r="R365" s="203"/>
      <c r="S365" s="203"/>
      <c r="T365" s="203"/>
      <c r="U365" s="203"/>
      <c r="V365" s="203"/>
      <c r="W365" s="203"/>
      <c r="X365" s="203"/>
      <c r="Y365" s="203"/>
      <c r="Z365" s="203"/>
      <c r="AA365" s="203"/>
    </row>
    <row xmlns:x14ac="http://schemas.microsoft.com/office/spreadsheetml/2009/9/ac" r="366" ht="15.75" x14ac:dyDescent="0.25">
      <c r="A366" s="203"/>
      <c r="B366" s="204"/>
      <c r="C366" s="203"/>
      <c r="D366" s="203"/>
      <c r="E366" s="203"/>
      <c r="F366" s="203"/>
      <c r="G366" s="203"/>
      <c r="H366" s="203"/>
      <c r="I366" s="203"/>
      <c r="J366" s="203"/>
      <c r="K366" s="203"/>
      <c r="L366" s="203"/>
      <c r="M366" s="203"/>
      <c r="N366" s="203"/>
      <c r="O366" s="203"/>
      <c r="P366" s="203"/>
      <c r="Q366" s="203"/>
      <c r="R366" s="203"/>
      <c r="S366" s="203"/>
      <c r="T366" s="203"/>
      <c r="U366" s="203"/>
      <c r="V366" s="203"/>
      <c r="W366" s="203"/>
      <c r="X366" s="203"/>
      <c r="Y366" s="203"/>
      <c r="Z366" s="203"/>
      <c r="AA366" s="203"/>
    </row>
    <row xmlns:x14ac="http://schemas.microsoft.com/office/spreadsheetml/2009/9/ac" r="367" ht="15.75" x14ac:dyDescent="0.25">
      <c r="A367" s="203"/>
      <c r="B367" s="204"/>
      <c r="C367" s="203"/>
      <c r="D367" s="203"/>
      <c r="E367" s="203"/>
      <c r="F367" s="203"/>
      <c r="G367" s="203"/>
      <c r="H367" s="203"/>
      <c r="I367" s="203"/>
      <c r="J367" s="203"/>
      <c r="K367" s="203"/>
      <c r="L367" s="203"/>
      <c r="M367" s="203"/>
      <c r="N367" s="203"/>
      <c r="O367" s="203"/>
      <c r="P367" s="203"/>
      <c r="Q367" s="203"/>
      <c r="R367" s="203"/>
      <c r="S367" s="203"/>
      <c r="T367" s="203"/>
      <c r="U367" s="203"/>
      <c r="V367" s="203"/>
      <c r="W367" s="203"/>
      <c r="X367" s="203"/>
      <c r="Y367" s="203"/>
      <c r="Z367" s="203"/>
      <c r="AA367" s="203"/>
    </row>
    <row xmlns:x14ac="http://schemas.microsoft.com/office/spreadsheetml/2009/9/ac" r="368" ht="15.75" x14ac:dyDescent="0.25">
      <c r="A368" s="203"/>
      <c r="B368" s="204"/>
      <c r="C368" s="203"/>
      <c r="D368" s="203"/>
      <c r="E368" s="203"/>
      <c r="F368" s="203"/>
      <c r="G368" s="203"/>
      <c r="H368" s="203"/>
      <c r="I368" s="203"/>
      <c r="J368" s="203"/>
      <c r="K368" s="203"/>
      <c r="L368" s="203"/>
      <c r="M368" s="203"/>
      <c r="N368" s="203"/>
      <c r="O368" s="203"/>
      <c r="P368" s="203"/>
      <c r="Q368" s="203"/>
      <c r="R368" s="203"/>
      <c r="S368" s="203"/>
      <c r="T368" s="203"/>
      <c r="U368" s="203"/>
      <c r="V368" s="203"/>
      <c r="W368" s="203"/>
      <c r="X368" s="203"/>
      <c r="Y368" s="203"/>
      <c r="Z368" s="203"/>
      <c r="AA368" s="203"/>
    </row>
    <row xmlns:x14ac="http://schemas.microsoft.com/office/spreadsheetml/2009/9/ac" r="369" ht="15.75" x14ac:dyDescent="0.25">
      <c r="A369" s="203"/>
      <c r="B369" s="204"/>
      <c r="C369" s="203"/>
      <c r="D369" s="203"/>
      <c r="E369" s="203"/>
      <c r="F369" s="203"/>
      <c r="G369" s="203"/>
      <c r="H369" s="203"/>
      <c r="I369" s="203"/>
      <c r="J369" s="203"/>
      <c r="K369" s="203"/>
      <c r="L369" s="203"/>
      <c r="M369" s="203"/>
      <c r="N369" s="203"/>
      <c r="O369" s="203"/>
      <c r="P369" s="203"/>
      <c r="Q369" s="203"/>
      <c r="R369" s="203"/>
      <c r="S369" s="203"/>
      <c r="T369" s="203"/>
      <c r="U369" s="203"/>
      <c r="V369" s="203"/>
      <c r="W369" s="203"/>
      <c r="X369" s="203"/>
      <c r="Y369" s="203"/>
      <c r="Z369" s="203"/>
      <c r="AA369" s="203"/>
    </row>
    <row xmlns:x14ac="http://schemas.microsoft.com/office/spreadsheetml/2009/9/ac" r="370" ht="15.75" x14ac:dyDescent="0.25">
      <c r="A370" s="203"/>
      <c r="B370" s="204"/>
      <c r="C370" s="203"/>
      <c r="D370" s="203"/>
      <c r="E370" s="203"/>
      <c r="F370" s="203"/>
      <c r="G370" s="203"/>
      <c r="H370" s="203"/>
      <c r="I370" s="203"/>
      <c r="J370" s="203"/>
      <c r="K370" s="203"/>
      <c r="L370" s="203"/>
      <c r="M370" s="203"/>
      <c r="N370" s="203"/>
      <c r="O370" s="203"/>
      <c r="P370" s="203"/>
      <c r="Q370" s="203"/>
      <c r="R370" s="203"/>
      <c r="S370" s="203"/>
      <c r="T370" s="203"/>
      <c r="U370" s="203"/>
      <c r="V370" s="203"/>
      <c r="W370" s="203"/>
      <c r="X370" s="203"/>
      <c r="Y370" s="203"/>
      <c r="Z370" s="203"/>
      <c r="AA370" s="203"/>
    </row>
    <row xmlns:x14ac="http://schemas.microsoft.com/office/spreadsheetml/2009/9/ac" r="371" ht="15.75" x14ac:dyDescent="0.25">
      <c r="A371" s="203"/>
      <c r="B371" s="204"/>
      <c r="C371" s="203"/>
      <c r="D371" s="203"/>
      <c r="E371" s="203"/>
      <c r="F371" s="203"/>
      <c r="G371" s="203"/>
      <c r="H371" s="203"/>
      <c r="I371" s="203"/>
      <c r="J371" s="203"/>
      <c r="K371" s="203"/>
      <c r="L371" s="203"/>
      <c r="M371" s="203"/>
      <c r="N371" s="203"/>
      <c r="O371" s="203"/>
      <c r="P371" s="203"/>
      <c r="Q371" s="203"/>
      <c r="R371" s="203"/>
      <c r="S371" s="203"/>
      <c r="T371" s="203"/>
      <c r="U371" s="203"/>
      <c r="V371" s="203"/>
      <c r="W371" s="203"/>
      <c r="X371" s="203"/>
      <c r="Y371" s="203"/>
      <c r="Z371" s="203"/>
      <c r="AA371" s="203"/>
    </row>
    <row xmlns:x14ac="http://schemas.microsoft.com/office/spreadsheetml/2009/9/ac" r="372" ht="15.75" x14ac:dyDescent="0.25">
      <c r="A372" s="203"/>
      <c r="B372" s="204"/>
      <c r="C372" s="203"/>
      <c r="D372" s="203"/>
      <c r="E372" s="203"/>
      <c r="F372" s="203"/>
      <c r="G372" s="203"/>
      <c r="H372" s="203"/>
      <c r="I372" s="203"/>
      <c r="J372" s="203"/>
      <c r="K372" s="203"/>
      <c r="L372" s="203"/>
      <c r="M372" s="203"/>
      <c r="N372" s="203"/>
      <c r="O372" s="203"/>
      <c r="P372" s="203"/>
      <c r="Q372" s="203"/>
      <c r="R372" s="203"/>
      <c r="S372" s="203"/>
      <c r="T372" s="203"/>
      <c r="U372" s="203"/>
      <c r="V372" s="203"/>
      <c r="W372" s="203"/>
      <c r="X372" s="203"/>
      <c r="Y372" s="203"/>
      <c r="Z372" s="203"/>
      <c r="AA372" s="203"/>
    </row>
    <row xmlns:x14ac="http://schemas.microsoft.com/office/spreadsheetml/2009/9/ac" r="373" ht="15.75" x14ac:dyDescent="0.25">
      <c r="A373" s="203"/>
      <c r="B373" s="204"/>
      <c r="C373" s="203"/>
      <c r="D373" s="203"/>
      <c r="E373" s="203"/>
      <c r="F373" s="203"/>
      <c r="G373" s="203"/>
      <c r="H373" s="203"/>
      <c r="I373" s="203"/>
      <c r="J373" s="203"/>
      <c r="K373" s="203"/>
      <c r="L373" s="203"/>
      <c r="M373" s="203"/>
      <c r="N373" s="203"/>
      <c r="O373" s="203"/>
      <c r="P373" s="203"/>
      <c r="Q373" s="203"/>
      <c r="R373" s="203"/>
      <c r="S373" s="203"/>
      <c r="T373" s="203"/>
      <c r="U373" s="203"/>
      <c r="V373" s="203"/>
      <c r="W373" s="203"/>
      <c r="X373" s="203"/>
      <c r="Y373" s="203"/>
      <c r="Z373" s="203"/>
      <c r="AA373" s="203"/>
    </row>
    <row xmlns:x14ac="http://schemas.microsoft.com/office/spreadsheetml/2009/9/ac" r="374" ht="15.75" x14ac:dyDescent="0.25">
      <c r="A374" s="203"/>
      <c r="B374" s="204"/>
      <c r="C374" s="203"/>
      <c r="D374" s="203"/>
      <c r="E374" s="203"/>
      <c r="F374" s="203"/>
      <c r="G374" s="203"/>
      <c r="H374" s="203"/>
      <c r="I374" s="203"/>
      <c r="J374" s="203"/>
      <c r="K374" s="203"/>
      <c r="L374" s="203"/>
      <c r="M374" s="203"/>
      <c r="N374" s="203"/>
      <c r="O374" s="203"/>
      <c r="P374" s="203"/>
      <c r="Q374" s="203"/>
      <c r="R374" s="203"/>
      <c r="S374" s="203"/>
      <c r="T374" s="203"/>
      <c r="U374" s="203"/>
      <c r="V374" s="203"/>
      <c r="W374" s="203"/>
      <c r="X374" s="203"/>
      <c r="Y374" s="203"/>
      <c r="Z374" s="203"/>
      <c r="AA374" s="203"/>
    </row>
    <row xmlns:x14ac="http://schemas.microsoft.com/office/spreadsheetml/2009/9/ac" r="375" ht="15.75" x14ac:dyDescent="0.25">
      <c r="A375" s="203"/>
      <c r="B375" s="204"/>
      <c r="C375" s="203"/>
      <c r="D375" s="203"/>
      <c r="E375" s="203"/>
      <c r="F375" s="203"/>
      <c r="G375" s="203"/>
      <c r="H375" s="203"/>
      <c r="I375" s="203"/>
      <c r="J375" s="203"/>
      <c r="K375" s="203"/>
      <c r="L375" s="203"/>
      <c r="M375" s="203"/>
      <c r="N375" s="203"/>
      <c r="O375" s="203"/>
      <c r="P375" s="203"/>
      <c r="Q375" s="203"/>
      <c r="R375" s="203"/>
      <c r="S375" s="203"/>
      <c r="T375" s="203"/>
      <c r="U375" s="203"/>
      <c r="V375" s="203"/>
      <c r="W375" s="203"/>
      <c r="X375" s="203"/>
      <c r="Y375" s="203"/>
      <c r="Z375" s="203"/>
      <c r="AA375" s="203"/>
    </row>
    <row xmlns:x14ac="http://schemas.microsoft.com/office/spreadsheetml/2009/9/ac" r="376" ht="15.75" x14ac:dyDescent="0.25">
      <c r="A376" s="203"/>
      <c r="B376" s="204"/>
      <c r="C376" s="203"/>
      <c r="D376" s="203"/>
      <c r="E376" s="203"/>
      <c r="F376" s="203"/>
      <c r="G376" s="203"/>
      <c r="H376" s="203"/>
      <c r="I376" s="203"/>
      <c r="J376" s="203"/>
      <c r="K376" s="203"/>
      <c r="L376" s="203"/>
      <c r="M376" s="203"/>
      <c r="N376" s="203"/>
      <c r="O376" s="203"/>
      <c r="P376" s="203"/>
      <c r="Q376" s="203"/>
      <c r="R376" s="203"/>
      <c r="S376" s="203"/>
      <c r="T376" s="203"/>
      <c r="U376" s="203"/>
      <c r="V376" s="203"/>
      <c r="W376" s="203"/>
      <c r="X376" s="203"/>
      <c r="Y376" s="203"/>
      <c r="Z376" s="203"/>
      <c r="AA376" s="203"/>
    </row>
    <row xmlns:x14ac="http://schemas.microsoft.com/office/spreadsheetml/2009/9/ac" r="377" ht="15.75" x14ac:dyDescent="0.25">
      <c r="A377" s="203"/>
      <c r="B377" s="204"/>
      <c r="C377" s="203"/>
      <c r="D377" s="203"/>
      <c r="E377" s="203"/>
      <c r="F377" s="203"/>
      <c r="G377" s="203"/>
      <c r="H377" s="203"/>
      <c r="I377" s="203"/>
      <c r="J377" s="203"/>
      <c r="K377" s="203"/>
      <c r="L377" s="203"/>
      <c r="M377" s="203"/>
      <c r="N377" s="203"/>
      <c r="O377" s="203"/>
      <c r="P377" s="203"/>
      <c r="Q377" s="203"/>
      <c r="R377" s="203"/>
      <c r="S377" s="203"/>
      <c r="T377" s="203"/>
      <c r="U377" s="203"/>
      <c r="V377" s="203"/>
      <c r="W377" s="203"/>
      <c r="X377" s="203"/>
      <c r="Y377" s="203"/>
      <c r="Z377" s="203"/>
      <c r="AA377" s="203"/>
    </row>
    <row xmlns:x14ac="http://schemas.microsoft.com/office/spreadsheetml/2009/9/ac" r="378" ht="15.75" x14ac:dyDescent="0.25">
      <c r="A378" s="203"/>
      <c r="B378" s="204"/>
      <c r="C378" s="203"/>
      <c r="D378" s="203"/>
      <c r="E378" s="203"/>
      <c r="F378" s="203"/>
      <c r="G378" s="203"/>
      <c r="H378" s="203"/>
      <c r="I378" s="203"/>
      <c r="J378" s="203"/>
      <c r="K378" s="203"/>
      <c r="L378" s="203"/>
      <c r="M378" s="203"/>
      <c r="N378" s="203"/>
      <c r="O378" s="203"/>
      <c r="P378" s="203"/>
      <c r="Q378" s="203"/>
      <c r="R378" s="203"/>
      <c r="S378" s="203"/>
      <c r="T378" s="203"/>
      <c r="U378" s="203"/>
      <c r="V378" s="203"/>
      <c r="W378" s="203"/>
      <c r="X378" s="203"/>
      <c r="Y378" s="203"/>
      <c r="Z378" s="203"/>
      <c r="AA378" s="203"/>
    </row>
    <row xmlns:x14ac="http://schemas.microsoft.com/office/spreadsheetml/2009/9/ac" r="379" ht="15.75" x14ac:dyDescent="0.25">
      <c r="A379" s="203"/>
      <c r="B379" s="204"/>
      <c r="C379" s="203"/>
      <c r="D379" s="203"/>
      <c r="E379" s="203"/>
      <c r="F379" s="203"/>
      <c r="G379" s="203"/>
      <c r="H379" s="203"/>
      <c r="I379" s="203"/>
      <c r="J379" s="203"/>
      <c r="K379" s="203"/>
      <c r="L379" s="203"/>
      <c r="M379" s="203"/>
      <c r="N379" s="203"/>
      <c r="O379" s="203"/>
      <c r="P379" s="203"/>
      <c r="Q379" s="203"/>
      <c r="R379" s="203"/>
      <c r="S379" s="203"/>
      <c r="T379" s="203"/>
      <c r="U379" s="203"/>
      <c r="V379" s="203"/>
      <c r="W379" s="203"/>
      <c r="X379" s="203"/>
      <c r="Y379" s="203"/>
      <c r="Z379" s="203"/>
      <c r="AA379" s="203"/>
    </row>
    <row xmlns:x14ac="http://schemas.microsoft.com/office/spreadsheetml/2009/9/ac" r="380" ht="15.75" x14ac:dyDescent="0.25">
      <c r="A380" s="203"/>
      <c r="B380" s="204"/>
      <c r="C380" s="203"/>
      <c r="D380" s="203"/>
      <c r="E380" s="203"/>
      <c r="F380" s="203"/>
      <c r="G380" s="203"/>
      <c r="H380" s="203"/>
      <c r="I380" s="203"/>
      <c r="J380" s="203"/>
      <c r="K380" s="203"/>
      <c r="L380" s="203"/>
      <c r="M380" s="203"/>
      <c r="N380" s="203"/>
      <c r="O380" s="203"/>
      <c r="P380" s="203"/>
      <c r="Q380" s="203"/>
      <c r="R380" s="203"/>
      <c r="S380" s="203"/>
      <c r="T380" s="203"/>
      <c r="U380" s="203"/>
      <c r="V380" s="203"/>
      <c r="W380" s="203"/>
      <c r="X380" s="203"/>
      <c r="Y380" s="203"/>
      <c r="Z380" s="203"/>
      <c r="AA380" s="203"/>
    </row>
    <row xmlns:x14ac="http://schemas.microsoft.com/office/spreadsheetml/2009/9/ac" r="381" ht="15.75" x14ac:dyDescent="0.25">
      <c r="A381" s="203"/>
      <c r="B381" s="204"/>
      <c r="C381" s="203"/>
      <c r="D381" s="203"/>
      <c r="E381" s="203"/>
      <c r="F381" s="203"/>
      <c r="G381" s="203"/>
      <c r="H381" s="203"/>
      <c r="I381" s="203"/>
      <c r="J381" s="203"/>
      <c r="K381" s="203"/>
      <c r="L381" s="203"/>
      <c r="M381" s="203"/>
      <c r="N381" s="203"/>
      <c r="O381" s="203"/>
      <c r="P381" s="203"/>
      <c r="Q381" s="203"/>
      <c r="R381" s="203"/>
      <c r="S381" s="203"/>
      <c r="T381" s="203"/>
      <c r="U381" s="203"/>
      <c r="V381" s="203"/>
      <c r="W381" s="203"/>
      <c r="X381" s="203"/>
      <c r="Y381" s="203"/>
      <c r="Z381" s="203"/>
      <c r="AA381" s="203"/>
    </row>
    <row xmlns:x14ac="http://schemas.microsoft.com/office/spreadsheetml/2009/9/ac" r="382" ht="15.75" x14ac:dyDescent="0.25">
      <c r="A382" s="203"/>
      <c r="B382" s="204"/>
      <c r="C382" s="203"/>
      <c r="D382" s="203"/>
      <c r="E382" s="203"/>
      <c r="F382" s="203"/>
      <c r="G382" s="203"/>
      <c r="H382" s="203"/>
      <c r="I382" s="203"/>
      <c r="J382" s="203"/>
      <c r="K382" s="203"/>
      <c r="L382" s="203"/>
      <c r="M382" s="203"/>
      <c r="N382" s="203"/>
      <c r="O382" s="203"/>
      <c r="P382" s="203"/>
      <c r="Q382" s="203"/>
      <c r="R382" s="203"/>
      <c r="S382" s="203"/>
      <c r="T382" s="203"/>
      <c r="U382" s="203"/>
      <c r="V382" s="203"/>
      <c r="W382" s="203"/>
      <c r="X382" s="203"/>
      <c r="Y382" s="203"/>
      <c r="Z382" s="203"/>
      <c r="AA382" s="203"/>
    </row>
    <row xmlns:x14ac="http://schemas.microsoft.com/office/spreadsheetml/2009/9/ac" r="383" ht="15.75" x14ac:dyDescent="0.25">
      <c r="A383" s="203"/>
      <c r="B383" s="204"/>
      <c r="C383" s="203"/>
      <c r="D383" s="203"/>
      <c r="E383" s="203"/>
      <c r="F383" s="203"/>
      <c r="G383" s="203"/>
      <c r="H383" s="203"/>
      <c r="I383" s="203"/>
      <c r="J383" s="203"/>
      <c r="K383" s="203"/>
      <c r="L383" s="203"/>
      <c r="M383" s="203"/>
      <c r="N383" s="203"/>
      <c r="O383" s="203"/>
      <c r="P383" s="203"/>
      <c r="Q383" s="203"/>
      <c r="R383" s="203"/>
      <c r="S383" s="203"/>
      <c r="T383" s="203"/>
      <c r="U383" s="203"/>
      <c r="V383" s="203"/>
      <c r="W383" s="203"/>
      <c r="X383" s="203"/>
      <c r="Y383" s="203"/>
      <c r="Z383" s="203"/>
      <c r="AA383" s="203"/>
    </row>
    <row xmlns:x14ac="http://schemas.microsoft.com/office/spreadsheetml/2009/9/ac" r="384" ht="15.75" x14ac:dyDescent="0.25">
      <c r="A384" s="203"/>
      <c r="B384" s="204"/>
      <c r="C384" s="203"/>
      <c r="D384" s="203"/>
      <c r="E384" s="203"/>
      <c r="F384" s="203"/>
      <c r="G384" s="203"/>
      <c r="H384" s="203"/>
      <c r="I384" s="203"/>
      <c r="J384" s="203"/>
      <c r="K384" s="203"/>
      <c r="L384" s="203"/>
      <c r="M384" s="203"/>
      <c r="N384" s="203"/>
      <c r="O384" s="203"/>
      <c r="P384" s="203"/>
      <c r="Q384" s="203"/>
      <c r="R384" s="203"/>
      <c r="S384" s="203"/>
      <c r="T384" s="203"/>
      <c r="U384" s="203"/>
      <c r="V384" s="203"/>
      <c r="W384" s="203"/>
      <c r="X384" s="203"/>
      <c r="Y384" s="203"/>
      <c r="Z384" s="203"/>
      <c r="AA384" s="203"/>
    </row>
    <row xmlns:x14ac="http://schemas.microsoft.com/office/spreadsheetml/2009/9/ac" r="385" ht="15.75" x14ac:dyDescent="0.25">
      <c r="A385" s="203"/>
      <c r="B385" s="204"/>
      <c r="C385" s="203"/>
      <c r="D385" s="203"/>
      <c r="E385" s="203"/>
      <c r="F385" s="203"/>
      <c r="G385" s="203"/>
      <c r="H385" s="203"/>
      <c r="I385" s="203"/>
      <c r="J385" s="203"/>
      <c r="K385" s="203"/>
      <c r="L385" s="203"/>
      <c r="M385" s="203"/>
      <c r="N385" s="203"/>
      <c r="O385" s="203"/>
      <c r="P385" s="203"/>
      <c r="Q385" s="203"/>
      <c r="R385" s="203"/>
      <c r="S385" s="203"/>
      <c r="T385" s="203"/>
      <c r="U385" s="203"/>
      <c r="V385" s="203"/>
      <c r="W385" s="203"/>
      <c r="X385" s="203"/>
      <c r="Y385" s="203"/>
      <c r="Z385" s="203"/>
      <c r="AA385" s="203"/>
    </row>
    <row xmlns:x14ac="http://schemas.microsoft.com/office/spreadsheetml/2009/9/ac" r="386" ht="15.75" x14ac:dyDescent="0.25">
      <c r="A386" s="203"/>
      <c r="B386" s="204"/>
      <c r="C386" s="203"/>
      <c r="D386" s="203"/>
      <c r="E386" s="203"/>
      <c r="F386" s="203"/>
      <c r="G386" s="203"/>
      <c r="H386" s="203"/>
      <c r="I386" s="203"/>
      <c r="J386" s="203"/>
      <c r="K386" s="203"/>
      <c r="L386" s="203"/>
      <c r="M386" s="203"/>
      <c r="N386" s="203"/>
      <c r="O386" s="203"/>
      <c r="P386" s="203"/>
      <c r="Q386" s="203"/>
      <c r="R386" s="203"/>
      <c r="S386" s="203"/>
      <c r="T386" s="203"/>
      <c r="U386" s="203"/>
      <c r="V386" s="203"/>
      <c r="W386" s="203"/>
      <c r="X386" s="203"/>
      <c r="Y386" s="203"/>
      <c r="Z386" s="203"/>
      <c r="AA386" s="203"/>
    </row>
    <row xmlns:x14ac="http://schemas.microsoft.com/office/spreadsheetml/2009/9/ac" r="387" ht="15.75" x14ac:dyDescent="0.25">
      <c r="A387" s="203"/>
      <c r="B387" s="204"/>
      <c r="C387" s="203"/>
      <c r="D387" s="203"/>
      <c r="E387" s="203"/>
      <c r="F387" s="203"/>
      <c r="G387" s="203"/>
      <c r="H387" s="203"/>
      <c r="I387" s="203"/>
      <c r="J387" s="203"/>
      <c r="K387" s="203"/>
      <c r="L387" s="203"/>
      <c r="M387" s="203"/>
      <c r="N387" s="203"/>
      <c r="O387" s="203"/>
      <c r="P387" s="203"/>
      <c r="Q387" s="203"/>
      <c r="R387" s="203"/>
      <c r="S387" s="203"/>
      <c r="T387" s="203"/>
      <c r="U387" s="203"/>
      <c r="V387" s="203"/>
      <c r="W387" s="203"/>
      <c r="X387" s="203"/>
      <c r="Y387" s="203"/>
      <c r="Z387" s="203"/>
      <c r="AA387" s="203"/>
    </row>
    <row xmlns:x14ac="http://schemas.microsoft.com/office/spreadsheetml/2009/9/ac" r="388" ht="15.75" x14ac:dyDescent="0.25">
      <c r="A388" s="203"/>
      <c r="B388" s="204"/>
      <c r="C388" s="203"/>
      <c r="D388" s="203"/>
      <c r="E388" s="203"/>
      <c r="F388" s="203"/>
      <c r="G388" s="203"/>
      <c r="H388" s="203"/>
      <c r="I388" s="203"/>
      <c r="J388" s="203"/>
      <c r="K388" s="203"/>
      <c r="L388" s="203"/>
      <c r="M388" s="203"/>
      <c r="N388" s="203"/>
      <c r="O388" s="203"/>
      <c r="P388" s="203"/>
      <c r="Q388" s="203"/>
      <c r="R388" s="203"/>
      <c r="S388" s="203"/>
      <c r="T388" s="203"/>
      <c r="U388" s="203"/>
      <c r="V388" s="203"/>
      <c r="W388" s="203"/>
      <c r="X388" s="203"/>
      <c r="Y388" s="203"/>
      <c r="Z388" s="203"/>
      <c r="AA388" s="203"/>
    </row>
    <row xmlns:x14ac="http://schemas.microsoft.com/office/spreadsheetml/2009/9/ac" r="389" ht="15.75" x14ac:dyDescent="0.25">
      <c r="A389" s="203"/>
      <c r="B389" s="204"/>
      <c r="C389" s="203"/>
      <c r="D389" s="203"/>
      <c r="E389" s="203"/>
      <c r="F389" s="203"/>
      <c r="G389" s="203"/>
      <c r="H389" s="203"/>
      <c r="I389" s="203"/>
      <c r="J389" s="203"/>
      <c r="K389" s="203"/>
      <c r="L389" s="203"/>
      <c r="M389" s="203"/>
      <c r="N389" s="203"/>
      <c r="O389" s="203"/>
      <c r="P389" s="203"/>
      <c r="Q389" s="203"/>
      <c r="R389" s="203"/>
      <c r="S389" s="203"/>
      <c r="T389" s="203"/>
      <c r="U389" s="203"/>
      <c r="V389" s="203"/>
      <c r="W389" s="203"/>
      <c r="X389" s="203"/>
      <c r="Y389" s="203"/>
      <c r="Z389" s="203"/>
      <c r="AA389" s="203"/>
    </row>
    <row xmlns:x14ac="http://schemas.microsoft.com/office/spreadsheetml/2009/9/ac" r="390" ht="15.75" x14ac:dyDescent="0.25">
      <c r="A390" s="203"/>
      <c r="B390" s="204"/>
      <c r="C390" s="203"/>
      <c r="D390" s="203"/>
      <c r="E390" s="203"/>
      <c r="F390" s="203"/>
      <c r="G390" s="203"/>
      <c r="H390" s="203"/>
      <c r="I390" s="203"/>
      <c r="J390" s="203"/>
      <c r="K390" s="203"/>
      <c r="L390" s="203"/>
      <c r="M390" s="203"/>
      <c r="N390" s="203"/>
      <c r="O390" s="203"/>
      <c r="P390" s="203"/>
      <c r="Q390" s="203"/>
      <c r="R390" s="203"/>
      <c r="S390" s="203"/>
      <c r="T390" s="203"/>
      <c r="U390" s="203"/>
      <c r="V390" s="203"/>
      <c r="W390" s="203"/>
      <c r="X390" s="203"/>
      <c r="Y390" s="203"/>
      <c r="Z390" s="203"/>
      <c r="AA390" s="203"/>
    </row>
    <row xmlns:x14ac="http://schemas.microsoft.com/office/spreadsheetml/2009/9/ac" r="391" ht="15.75" x14ac:dyDescent="0.25">
      <c r="A391" s="203"/>
      <c r="B391" s="204"/>
      <c r="C391" s="203"/>
      <c r="D391" s="203"/>
      <c r="E391" s="203"/>
      <c r="F391" s="203"/>
      <c r="G391" s="203"/>
      <c r="H391" s="203"/>
      <c r="I391" s="203"/>
      <c r="J391" s="203"/>
      <c r="K391" s="203"/>
      <c r="L391" s="203"/>
      <c r="M391" s="203"/>
      <c r="N391" s="203"/>
      <c r="O391" s="203"/>
      <c r="P391" s="203"/>
      <c r="Q391" s="203"/>
      <c r="R391" s="203"/>
      <c r="S391" s="203"/>
      <c r="T391" s="203"/>
      <c r="U391" s="203"/>
      <c r="V391" s="203"/>
      <c r="W391" s="203"/>
      <c r="X391" s="203"/>
      <c r="Y391" s="203"/>
      <c r="Z391" s="203"/>
      <c r="AA391" s="203"/>
    </row>
    <row xmlns:x14ac="http://schemas.microsoft.com/office/spreadsheetml/2009/9/ac" r="392" ht="15.75" x14ac:dyDescent="0.25">
      <c r="A392" s="203"/>
      <c r="B392" s="204"/>
      <c r="C392" s="203"/>
      <c r="D392" s="203"/>
      <c r="E392" s="203"/>
      <c r="F392" s="203"/>
      <c r="G392" s="203"/>
      <c r="H392" s="203"/>
      <c r="I392" s="203"/>
      <c r="J392" s="203"/>
      <c r="K392" s="203"/>
      <c r="L392" s="203"/>
      <c r="M392" s="203"/>
      <c r="N392" s="203"/>
      <c r="O392" s="203"/>
      <c r="P392" s="203"/>
      <c r="Q392" s="203"/>
      <c r="R392" s="203"/>
      <c r="S392" s="203"/>
      <c r="T392" s="203"/>
      <c r="U392" s="203"/>
      <c r="V392" s="203"/>
      <c r="W392" s="203"/>
      <c r="X392" s="203"/>
      <c r="Y392" s="203"/>
      <c r="Z392" s="203"/>
      <c r="AA392" s="203"/>
    </row>
    <row xmlns:x14ac="http://schemas.microsoft.com/office/spreadsheetml/2009/9/ac" r="393" ht="15.75" x14ac:dyDescent="0.25">
      <c r="A393" s="203"/>
      <c r="B393" s="204"/>
      <c r="C393" s="203"/>
      <c r="D393" s="203"/>
      <c r="E393" s="203"/>
      <c r="F393" s="203"/>
      <c r="G393" s="203"/>
      <c r="H393" s="203"/>
      <c r="I393" s="203"/>
      <c r="J393" s="203"/>
      <c r="K393" s="203"/>
      <c r="L393" s="203"/>
      <c r="M393" s="203"/>
      <c r="N393" s="203"/>
      <c r="O393" s="203"/>
      <c r="P393" s="203"/>
      <c r="Q393" s="203"/>
      <c r="R393" s="203"/>
      <c r="S393" s="203"/>
      <c r="T393" s="203"/>
      <c r="U393" s="203"/>
      <c r="V393" s="203"/>
      <c r="W393" s="203"/>
      <c r="X393" s="203"/>
      <c r="Y393" s="203"/>
      <c r="Z393" s="203"/>
      <c r="AA393" s="203"/>
    </row>
    <row xmlns:x14ac="http://schemas.microsoft.com/office/spreadsheetml/2009/9/ac" r="394" ht="15.75" x14ac:dyDescent="0.25">
      <c r="A394" s="203"/>
      <c r="B394" s="204"/>
      <c r="C394" s="203"/>
      <c r="D394" s="203"/>
      <c r="E394" s="203"/>
      <c r="F394" s="203"/>
      <c r="G394" s="203"/>
      <c r="H394" s="203"/>
      <c r="I394" s="203"/>
      <c r="J394" s="203"/>
      <c r="K394" s="203"/>
      <c r="L394" s="203"/>
      <c r="M394" s="203"/>
      <c r="N394" s="203"/>
      <c r="O394" s="203"/>
      <c r="P394" s="203"/>
      <c r="Q394" s="203"/>
      <c r="R394" s="203"/>
      <c r="S394" s="203"/>
      <c r="T394" s="203"/>
      <c r="U394" s="203"/>
      <c r="V394" s="203"/>
      <c r="W394" s="203"/>
      <c r="X394" s="203"/>
      <c r="Y394" s="203"/>
      <c r="Z394" s="203"/>
      <c r="AA394" s="203"/>
    </row>
    <row xmlns:x14ac="http://schemas.microsoft.com/office/spreadsheetml/2009/9/ac" r="395" ht="15.75" x14ac:dyDescent="0.25">
      <c r="A395" s="203"/>
      <c r="B395" s="204"/>
      <c r="C395" s="203"/>
      <c r="D395" s="203"/>
      <c r="E395" s="203"/>
      <c r="F395" s="203"/>
      <c r="G395" s="203"/>
      <c r="H395" s="203"/>
      <c r="I395" s="203"/>
      <c r="J395" s="203"/>
      <c r="K395" s="203"/>
      <c r="L395" s="203"/>
      <c r="M395" s="203"/>
      <c r="N395" s="203"/>
      <c r="O395" s="203"/>
      <c r="P395" s="203"/>
      <c r="Q395" s="203"/>
      <c r="R395" s="203"/>
      <c r="S395" s="203"/>
      <c r="T395" s="203"/>
      <c r="U395" s="203"/>
      <c r="V395" s="203"/>
      <c r="W395" s="203"/>
      <c r="X395" s="203"/>
      <c r="Y395" s="203"/>
      <c r="Z395" s="203"/>
      <c r="AA395" s="203"/>
    </row>
    <row xmlns:x14ac="http://schemas.microsoft.com/office/spreadsheetml/2009/9/ac" r="396" ht="15.75" x14ac:dyDescent="0.25">
      <c r="A396" s="203"/>
      <c r="B396" s="204"/>
      <c r="C396" s="203"/>
      <c r="D396" s="203"/>
      <c r="E396" s="203"/>
      <c r="F396" s="203"/>
      <c r="G396" s="203"/>
      <c r="H396" s="203"/>
      <c r="I396" s="203"/>
      <c r="J396" s="203"/>
      <c r="K396" s="203"/>
      <c r="L396" s="203"/>
      <c r="M396" s="203"/>
      <c r="N396" s="203"/>
      <c r="O396" s="203"/>
      <c r="P396" s="203"/>
      <c r="Q396" s="203"/>
      <c r="R396" s="203"/>
      <c r="S396" s="203"/>
      <c r="T396" s="203"/>
      <c r="U396" s="203"/>
      <c r="V396" s="203"/>
      <c r="W396" s="203"/>
      <c r="X396" s="203"/>
      <c r="Y396" s="203"/>
      <c r="Z396" s="203"/>
      <c r="AA396" s="203"/>
    </row>
    <row xmlns:x14ac="http://schemas.microsoft.com/office/spreadsheetml/2009/9/ac" r="397" ht="15.75" x14ac:dyDescent="0.25">
      <c r="A397" s="203"/>
      <c r="B397" s="204"/>
      <c r="C397" s="203"/>
      <c r="D397" s="203"/>
      <c r="E397" s="203"/>
      <c r="F397" s="203"/>
      <c r="G397" s="203"/>
      <c r="H397" s="203"/>
      <c r="I397" s="203"/>
      <c r="J397" s="203"/>
      <c r="K397" s="203"/>
      <c r="L397" s="203"/>
      <c r="M397" s="203"/>
      <c r="N397" s="203"/>
      <c r="O397" s="203"/>
      <c r="P397" s="203"/>
      <c r="Q397" s="203"/>
      <c r="R397" s="203"/>
      <c r="S397" s="203"/>
      <c r="T397" s="203"/>
      <c r="U397" s="203"/>
      <c r="V397" s="203"/>
      <c r="W397" s="203"/>
      <c r="X397" s="203"/>
      <c r="Y397" s="203"/>
      <c r="Z397" s="203"/>
      <c r="AA397" s="203"/>
    </row>
    <row xmlns:x14ac="http://schemas.microsoft.com/office/spreadsheetml/2009/9/ac" r="398" ht="15.75" x14ac:dyDescent="0.25">
      <c r="A398" s="203"/>
      <c r="B398" s="204"/>
      <c r="C398" s="203"/>
      <c r="D398" s="203"/>
      <c r="E398" s="203"/>
      <c r="F398" s="203"/>
      <c r="G398" s="203"/>
      <c r="H398" s="203"/>
      <c r="I398" s="203"/>
      <c r="J398" s="203"/>
      <c r="K398" s="203"/>
      <c r="L398" s="203"/>
      <c r="M398" s="203"/>
      <c r="N398" s="203"/>
      <c r="O398" s="203"/>
      <c r="P398" s="203"/>
      <c r="Q398" s="203"/>
      <c r="R398" s="203"/>
      <c r="S398" s="203"/>
      <c r="T398" s="203"/>
      <c r="U398" s="203"/>
      <c r="V398" s="203"/>
      <c r="W398" s="203"/>
      <c r="X398" s="203"/>
      <c r="Y398" s="203"/>
      <c r="Z398" s="203"/>
      <c r="AA398" s="203"/>
    </row>
    <row xmlns:x14ac="http://schemas.microsoft.com/office/spreadsheetml/2009/9/ac" r="399" ht="15.75" x14ac:dyDescent="0.25">
      <c r="A399" s="203"/>
      <c r="B399" s="204"/>
      <c r="C399" s="203"/>
      <c r="D399" s="203"/>
      <c r="E399" s="203"/>
      <c r="F399" s="203"/>
      <c r="G399" s="203"/>
      <c r="H399" s="203"/>
      <c r="I399" s="203"/>
      <c r="J399" s="203"/>
      <c r="K399" s="203"/>
      <c r="L399" s="203"/>
      <c r="M399" s="203"/>
      <c r="N399" s="203"/>
      <c r="O399" s="203"/>
      <c r="P399" s="203"/>
      <c r="Q399" s="203"/>
      <c r="R399" s="203"/>
      <c r="S399" s="203"/>
      <c r="T399" s="203"/>
      <c r="U399" s="203"/>
      <c r="V399" s="203"/>
      <c r="W399" s="203"/>
      <c r="X399" s="203"/>
      <c r="Y399" s="203"/>
      <c r="Z399" s="203"/>
      <c r="AA399" s="203"/>
    </row>
    <row xmlns:x14ac="http://schemas.microsoft.com/office/spreadsheetml/2009/9/ac" r="400" ht="15.75" x14ac:dyDescent="0.25">
      <c r="A400" s="203"/>
      <c r="B400" s="204"/>
      <c r="C400" s="203"/>
      <c r="D400" s="203"/>
      <c r="E400" s="203"/>
      <c r="F400" s="203"/>
      <c r="G400" s="203"/>
      <c r="H400" s="203"/>
      <c r="I400" s="203"/>
      <c r="J400" s="203"/>
      <c r="K400" s="203"/>
      <c r="L400" s="203"/>
      <c r="M400" s="203"/>
      <c r="N400" s="203"/>
      <c r="O400" s="203"/>
      <c r="P400" s="203"/>
      <c r="Q400" s="203"/>
      <c r="R400" s="203"/>
      <c r="S400" s="203"/>
      <c r="T400" s="203"/>
      <c r="U400" s="203"/>
      <c r="V400" s="203"/>
      <c r="W400" s="203"/>
      <c r="X400" s="203"/>
      <c r="Y400" s="203"/>
      <c r="Z400" s="203"/>
      <c r="AA400" s="203"/>
    </row>
    <row xmlns:x14ac="http://schemas.microsoft.com/office/spreadsheetml/2009/9/ac" r="401" ht="15.75" x14ac:dyDescent="0.25">
      <c r="A401" s="203"/>
      <c r="B401" s="204"/>
      <c r="C401" s="203"/>
      <c r="D401" s="203"/>
      <c r="E401" s="203"/>
      <c r="F401" s="203"/>
      <c r="G401" s="203"/>
      <c r="H401" s="203"/>
      <c r="I401" s="203"/>
      <c r="J401" s="203"/>
      <c r="K401" s="203"/>
      <c r="L401" s="203"/>
      <c r="M401" s="203"/>
      <c r="N401" s="203"/>
      <c r="O401" s="203"/>
      <c r="P401" s="203"/>
      <c r="Q401" s="203"/>
      <c r="R401" s="203"/>
      <c r="S401" s="203"/>
      <c r="T401" s="203"/>
      <c r="U401" s="203"/>
      <c r="V401" s="203"/>
      <c r="W401" s="203"/>
      <c r="X401" s="203"/>
      <c r="Y401" s="203"/>
      <c r="Z401" s="203"/>
      <c r="AA401" s="203"/>
    </row>
    <row xmlns:x14ac="http://schemas.microsoft.com/office/spreadsheetml/2009/9/ac" r="402" ht="15.75" x14ac:dyDescent="0.25">
      <c r="A402" s="203"/>
      <c r="B402" s="204"/>
      <c r="C402" s="203"/>
      <c r="D402" s="203"/>
      <c r="E402" s="203"/>
      <c r="F402" s="203"/>
      <c r="G402" s="203"/>
      <c r="H402" s="203"/>
      <c r="I402" s="203"/>
      <c r="J402" s="203"/>
      <c r="K402" s="203"/>
      <c r="L402" s="203"/>
      <c r="M402" s="203"/>
      <c r="N402" s="203"/>
      <c r="O402" s="203"/>
      <c r="P402" s="203"/>
      <c r="Q402" s="203"/>
      <c r="R402" s="203"/>
      <c r="S402" s="203"/>
      <c r="T402" s="203"/>
      <c r="U402" s="203"/>
      <c r="V402" s="203"/>
      <c r="W402" s="203"/>
      <c r="X402" s="203"/>
      <c r="Y402" s="203"/>
      <c r="Z402" s="203"/>
      <c r="AA402" s="203"/>
    </row>
    <row xmlns:x14ac="http://schemas.microsoft.com/office/spreadsheetml/2009/9/ac" r="403" ht="15.75" x14ac:dyDescent="0.25">
      <c r="A403" s="203"/>
      <c r="B403" s="204"/>
      <c r="C403" s="203"/>
      <c r="D403" s="203"/>
      <c r="E403" s="203"/>
      <c r="F403" s="203"/>
      <c r="G403" s="203"/>
      <c r="H403" s="203"/>
      <c r="I403" s="203"/>
      <c r="J403" s="203"/>
      <c r="K403" s="203"/>
      <c r="L403" s="203"/>
      <c r="M403" s="203"/>
      <c r="N403" s="203"/>
      <c r="O403" s="203"/>
      <c r="P403" s="203"/>
      <c r="Q403" s="203"/>
      <c r="R403" s="203"/>
      <c r="S403" s="203"/>
      <c r="T403" s="203"/>
      <c r="U403" s="203"/>
      <c r="V403" s="203"/>
      <c r="W403" s="203"/>
      <c r="X403" s="203"/>
      <c r="Y403" s="203"/>
      <c r="Z403" s="203"/>
      <c r="AA403" s="203"/>
    </row>
    <row xmlns:x14ac="http://schemas.microsoft.com/office/spreadsheetml/2009/9/ac" r="404" ht="15.75" x14ac:dyDescent="0.25">
      <c r="A404" s="203"/>
      <c r="B404" s="204"/>
      <c r="C404" s="203"/>
      <c r="D404" s="203"/>
      <c r="E404" s="203"/>
      <c r="F404" s="203"/>
      <c r="G404" s="203"/>
      <c r="H404" s="203"/>
      <c r="I404" s="203"/>
      <c r="J404" s="203"/>
      <c r="K404" s="203"/>
      <c r="L404" s="203"/>
      <c r="M404" s="203"/>
      <c r="N404" s="203"/>
      <c r="O404" s="203"/>
      <c r="P404" s="203"/>
      <c r="Q404" s="203"/>
      <c r="R404" s="203"/>
      <c r="S404" s="203"/>
      <c r="T404" s="203"/>
      <c r="U404" s="203"/>
      <c r="V404" s="203"/>
      <c r="W404" s="203"/>
      <c r="X404" s="203"/>
      <c r="Y404" s="203"/>
      <c r="Z404" s="203"/>
      <c r="AA404" s="203"/>
    </row>
    <row xmlns:x14ac="http://schemas.microsoft.com/office/spreadsheetml/2009/9/ac" r="405" ht="15.75" x14ac:dyDescent="0.25">
      <c r="A405" s="203"/>
      <c r="B405" s="204"/>
      <c r="C405" s="203"/>
      <c r="D405" s="203"/>
      <c r="E405" s="203"/>
      <c r="F405" s="203"/>
      <c r="G405" s="203"/>
      <c r="H405" s="203"/>
      <c r="I405" s="203"/>
      <c r="J405" s="203"/>
      <c r="K405" s="203"/>
      <c r="L405" s="203"/>
      <c r="M405" s="203"/>
      <c r="N405" s="203"/>
      <c r="O405" s="203"/>
      <c r="P405" s="203"/>
      <c r="Q405" s="203"/>
      <c r="R405" s="203"/>
      <c r="S405" s="203"/>
      <c r="T405" s="203"/>
      <c r="U405" s="203"/>
      <c r="V405" s="203"/>
      <c r="W405" s="203"/>
      <c r="X405" s="203"/>
      <c r="Y405" s="203"/>
      <c r="Z405" s="203"/>
      <c r="AA405" s="203"/>
    </row>
    <row xmlns:x14ac="http://schemas.microsoft.com/office/spreadsheetml/2009/9/ac" r="406" ht="15.75" x14ac:dyDescent="0.25">
      <c r="A406" s="203"/>
      <c r="B406" s="204"/>
      <c r="C406" s="203"/>
      <c r="D406" s="203"/>
      <c r="E406" s="203"/>
      <c r="F406" s="203"/>
      <c r="G406" s="203"/>
      <c r="H406" s="203"/>
      <c r="I406" s="203"/>
      <c r="J406" s="203"/>
      <c r="K406" s="203"/>
      <c r="L406" s="203"/>
      <c r="M406" s="203"/>
      <c r="N406" s="203"/>
      <c r="O406" s="203"/>
      <c r="P406" s="203"/>
      <c r="Q406" s="203"/>
      <c r="R406" s="203"/>
      <c r="S406" s="203"/>
      <c r="T406" s="203"/>
      <c r="U406" s="203"/>
      <c r="V406" s="203"/>
      <c r="W406" s="203"/>
      <c r="X406" s="203"/>
      <c r="Y406" s="203"/>
      <c r="Z406" s="203"/>
      <c r="AA406" s="203"/>
    </row>
    <row xmlns:x14ac="http://schemas.microsoft.com/office/spreadsheetml/2009/9/ac" r="407" ht="15.75" x14ac:dyDescent="0.25">
      <c r="A407" s="203"/>
      <c r="B407" s="204"/>
      <c r="C407" s="203"/>
      <c r="D407" s="203"/>
      <c r="E407" s="203"/>
      <c r="F407" s="203"/>
      <c r="G407" s="203"/>
      <c r="H407" s="203"/>
      <c r="I407" s="203"/>
      <c r="J407" s="203"/>
      <c r="K407" s="203"/>
      <c r="L407" s="203"/>
      <c r="M407" s="203"/>
      <c r="N407" s="203"/>
      <c r="O407" s="203"/>
      <c r="P407" s="203"/>
      <c r="Q407" s="203"/>
      <c r="R407" s="203"/>
      <c r="S407" s="203"/>
      <c r="T407" s="203"/>
      <c r="U407" s="203"/>
      <c r="V407" s="203"/>
      <c r="W407" s="203"/>
      <c r="X407" s="203"/>
      <c r="Y407" s="203"/>
      <c r="Z407" s="203"/>
      <c r="AA407" s="203"/>
    </row>
    <row xmlns:x14ac="http://schemas.microsoft.com/office/spreadsheetml/2009/9/ac" r="408" ht="15.75" x14ac:dyDescent="0.25">
      <c r="A408" s="203"/>
      <c r="B408" s="204"/>
      <c r="C408" s="203"/>
      <c r="D408" s="203"/>
      <c r="E408" s="203"/>
      <c r="F408" s="203"/>
      <c r="G408" s="203"/>
      <c r="H408" s="203"/>
      <c r="I408" s="203"/>
      <c r="J408" s="203"/>
      <c r="K408" s="203"/>
      <c r="L408" s="203"/>
      <c r="M408" s="203"/>
      <c r="N408" s="203"/>
      <c r="O408" s="203"/>
      <c r="P408" s="203"/>
      <c r="Q408" s="203"/>
      <c r="R408" s="203"/>
      <c r="S408" s="203"/>
      <c r="T408" s="203"/>
      <c r="U408" s="203"/>
      <c r="V408" s="203"/>
      <c r="W408" s="203"/>
      <c r="X408" s="203"/>
      <c r="Y408" s="203"/>
      <c r="Z408" s="203"/>
      <c r="AA408" s="203"/>
    </row>
    <row xmlns:x14ac="http://schemas.microsoft.com/office/spreadsheetml/2009/9/ac" r="409" ht="15.75" x14ac:dyDescent="0.25">
      <c r="A409" s="203"/>
      <c r="B409" s="204"/>
      <c r="C409" s="203"/>
      <c r="D409" s="203"/>
      <c r="E409" s="203"/>
      <c r="F409" s="203"/>
      <c r="G409" s="203"/>
      <c r="H409" s="203"/>
      <c r="I409" s="203"/>
      <c r="J409" s="203"/>
      <c r="K409" s="203"/>
      <c r="L409" s="203"/>
      <c r="M409" s="203"/>
      <c r="N409" s="203"/>
      <c r="O409" s="203"/>
      <c r="P409" s="203"/>
      <c r="Q409" s="203"/>
      <c r="R409" s="203"/>
      <c r="S409" s="203"/>
      <c r="T409" s="203"/>
      <c r="U409" s="203"/>
      <c r="V409" s="203"/>
      <c r="W409" s="203"/>
      <c r="X409" s="203"/>
      <c r="Y409" s="203"/>
      <c r="Z409" s="203"/>
      <c r="AA409" s="203"/>
    </row>
    <row xmlns:x14ac="http://schemas.microsoft.com/office/spreadsheetml/2009/9/ac" r="410" ht="15.75" x14ac:dyDescent="0.25">
      <c r="A410" s="203"/>
      <c r="B410" s="204"/>
      <c r="C410" s="203"/>
      <c r="D410" s="203"/>
      <c r="E410" s="203"/>
      <c r="F410" s="203"/>
      <c r="G410" s="203"/>
      <c r="H410" s="203"/>
      <c r="I410" s="203"/>
      <c r="J410" s="203"/>
      <c r="K410" s="203"/>
      <c r="L410" s="203"/>
      <c r="M410" s="203"/>
      <c r="N410" s="203"/>
      <c r="O410" s="203"/>
      <c r="P410" s="203"/>
      <c r="Q410" s="203"/>
      <c r="R410" s="203"/>
      <c r="S410" s="203"/>
      <c r="T410" s="203"/>
      <c r="U410" s="203"/>
      <c r="V410" s="203"/>
      <c r="W410" s="203"/>
      <c r="X410" s="203"/>
      <c r="Y410" s="203"/>
      <c r="Z410" s="203"/>
      <c r="AA410" s="203"/>
    </row>
    <row xmlns:x14ac="http://schemas.microsoft.com/office/spreadsheetml/2009/9/ac" r="411" ht="15.75" x14ac:dyDescent="0.25">
      <c r="A411" s="203"/>
      <c r="B411" s="204"/>
      <c r="C411" s="203"/>
      <c r="D411" s="203"/>
      <c r="E411" s="203"/>
      <c r="F411" s="203"/>
      <c r="G411" s="203"/>
      <c r="H411" s="203"/>
      <c r="I411" s="203"/>
      <c r="J411" s="203"/>
      <c r="K411" s="203"/>
      <c r="L411" s="203"/>
      <c r="M411" s="203"/>
      <c r="N411" s="203"/>
      <c r="O411" s="203"/>
      <c r="P411" s="203"/>
      <c r="Q411" s="203"/>
      <c r="R411" s="203"/>
      <c r="S411" s="203"/>
      <c r="T411" s="203"/>
      <c r="U411" s="203"/>
      <c r="V411" s="203"/>
      <c r="W411" s="203"/>
      <c r="X411" s="203"/>
      <c r="Y411" s="203"/>
      <c r="Z411" s="203"/>
      <c r="AA411" s="203"/>
    </row>
    <row xmlns:x14ac="http://schemas.microsoft.com/office/spreadsheetml/2009/9/ac" r="412" ht="15.75" x14ac:dyDescent="0.25">
      <c r="A412" s="203"/>
      <c r="B412" s="204"/>
      <c r="C412" s="203"/>
      <c r="D412" s="203"/>
      <c r="E412" s="203"/>
      <c r="F412" s="203"/>
      <c r="G412" s="203"/>
      <c r="H412" s="203"/>
      <c r="I412" s="203"/>
      <c r="J412" s="203"/>
      <c r="K412" s="203"/>
      <c r="L412" s="203"/>
      <c r="M412" s="203"/>
      <c r="N412" s="203"/>
      <c r="O412" s="203"/>
      <c r="P412" s="203"/>
      <c r="Q412" s="203"/>
      <c r="R412" s="203"/>
      <c r="S412" s="203"/>
      <c r="T412" s="203"/>
      <c r="U412" s="203"/>
      <c r="V412" s="203"/>
      <c r="W412" s="203"/>
      <c r="X412" s="203"/>
      <c r="Y412" s="203"/>
      <c r="Z412" s="203"/>
      <c r="AA412" s="203"/>
    </row>
    <row xmlns:x14ac="http://schemas.microsoft.com/office/spreadsheetml/2009/9/ac" r="413" ht="15.75" x14ac:dyDescent="0.25">
      <c r="A413" s="203"/>
      <c r="B413" s="204"/>
      <c r="C413" s="203"/>
      <c r="D413" s="203"/>
      <c r="E413" s="203"/>
      <c r="F413" s="203"/>
      <c r="G413" s="203"/>
      <c r="H413" s="203"/>
      <c r="I413" s="203"/>
      <c r="J413" s="203"/>
      <c r="K413" s="203"/>
      <c r="L413" s="203"/>
      <c r="M413" s="203"/>
      <c r="N413" s="203"/>
      <c r="O413" s="203"/>
      <c r="P413" s="203"/>
      <c r="Q413" s="203"/>
      <c r="R413" s="203"/>
      <c r="S413" s="203"/>
      <c r="T413" s="203"/>
      <c r="U413" s="203"/>
      <c r="V413" s="203"/>
      <c r="W413" s="203"/>
      <c r="X413" s="203"/>
      <c r="Y413" s="203"/>
      <c r="Z413" s="203"/>
      <c r="AA413" s="203"/>
    </row>
    <row xmlns:x14ac="http://schemas.microsoft.com/office/spreadsheetml/2009/9/ac" r="414" ht="15.75" x14ac:dyDescent="0.25">
      <c r="A414" s="203"/>
      <c r="B414" s="204"/>
      <c r="C414" s="203"/>
      <c r="D414" s="203"/>
      <c r="E414" s="203"/>
      <c r="F414" s="203"/>
      <c r="G414" s="203"/>
      <c r="H414" s="203"/>
      <c r="I414" s="203"/>
      <c r="J414" s="203"/>
      <c r="K414" s="203"/>
      <c r="L414" s="203"/>
      <c r="M414" s="203"/>
      <c r="N414" s="203"/>
      <c r="O414" s="203"/>
      <c r="P414" s="203"/>
      <c r="Q414" s="203"/>
      <c r="R414" s="203"/>
      <c r="S414" s="203"/>
      <c r="T414" s="203"/>
      <c r="U414" s="203"/>
      <c r="V414" s="203"/>
      <c r="W414" s="203"/>
      <c r="X414" s="203"/>
      <c r="Y414" s="203"/>
      <c r="Z414" s="203"/>
      <c r="AA414" s="203"/>
    </row>
    <row xmlns:x14ac="http://schemas.microsoft.com/office/spreadsheetml/2009/9/ac" r="415" ht="15.75" x14ac:dyDescent="0.25">
      <c r="A415" s="203"/>
      <c r="B415" s="204"/>
      <c r="C415" s="203"/>
      <c r="D415" s="203"/>
      <c r="E415" s="203"/>
      <c r="F415" s="203"/>
      <c r="G415" s="203"/>
      <c r="H415" s="203"/>
      <c r="I415" s="203"/>
      <c r="J415" s="203"/>
      <c r="K415" s="203"/>
      <c r="L415" s="203"/>
      <c r="M415" s="203"/>
      <c r="N415" s="203"/>
      <c r="O415" s="203"/>
      <c r="P415" s="203"/>
      <c r="Q415" s="203"/>
      <c r="R415" s="203"/>
      <c r="S415" s="203"/>
      <c r="T415" s="203"/>
      <c r="U415" s="203"/>
      <c r="V415" s="203"/>
      <c r="W415" s="203"/>
      <c r="X415" s="203"/>
      <c r="Y415" s="203"/>
      <c r="Z415" s="203"/>
      <c r="AA415" s="203"/>
    </row>
    <row xmlns:x14ac="http://schemas.microsoft.com/office/spreadsheetml/2009/9/ac" r="416" ht="15.75" x14ac:dyDescent="0.25">
      <c r="A416" s="203"/>
      <c r="B416" s="204"/>
      <c r="C416" s="203"/>
      <c r="D416" s="203"/>
      <c r="E416" s="203"/>
      <c r="F416" s="203"/>
      <c r="G416" s="203"/>
      <c r="H416" s="203"/>
      <c r="I416" s="203"/>
      <c r="J416" s="203"/>
      <c r="K416" s="203"/>
      <c r="L416" s="203"/>
      <c r="M416" s="203"/>
      <c r="N416" s="203"/>
      <c r="O416" s="203"/>
      <c r="P416" s="203"/>
      <c r="Q416" s="203"/>
      <c r="R416" s="203"/>
      <c r="S416" s="203"/>
      <c r="T416" s="203"/>
      <c r="U416" s="203"/>
      <c r="V416" s="203"/>
      <c r="W416" s="203"/>
      <c r="X416" s="203"/>
      <c r="Y416" s="203"/>
      <c r="Z416" s="203"/>
      <c r="AA416" s="203"/>
    </row>
    <row xmlns:x14ac="http://schemas.microsoft.com/office/spreadsheetml/2009/9/ac" r="417" ht="15.75" x14ac:dyDescent="0.25">
      <c r="A417" s="203"/>
      <c r="B417" s="204"/>
      <c r="C417" s="203"/>
      <c r="D417" s="203"/>
      <c r="E417" s="203"/>
      <c r="F417" s="203"/>
      <c r="G417" s="203"/>
      <c r="H417" s="203"/>
      <c r="I417" s="203"/>
      <c r="J417" s="203"/>
      <c r="K417" s="203"/>
      <c r="L417" s="203"/>
      <c r="M417" s="203"/>
      <c r="N417" s="203"/>
      <c r="O417" s="203"/>
      <c r="P417" s="203"/>
      <c r="Q417" s="203"/>
      <c r="R417" s="203"/>
      <c r="S417" s="203"/>
      <c r="T417" s="203"/>
      <c r="U417" s="203"/>
      <c r="V417" s="203"/>
      <c r="W417" s="203"/>
      <c r="X417" s="203"/>
      <c r="Y417" s="203"/>
      <c r="Z417" s="203"/>
      <c r="AA417" s="203"/>
    </row>
    <row xmlns:x14ac="http://schemas.microsoft.com/office/spreadsheetml/2009/9/ac" r="418" ht="15.75" x14ac:dyDescent="0.25">
      <c r="A418" s="203"/>
      <c r="B418" s="204"/>
      <c r="C418" s="203"/>
      <c r="D418" s="203"/>
      <c r="E418" s="203"/>
      <c r="F418" s="203"/>
      <c r="G418" s="203"/>
      <c r="H418" s="203"/>
      <c r="I418" s="203"/>
      <c r="J418" s="203"/>
      <c r="K418" s="203"/>
      <c r="L418" s="203"/>
      <c r="M418" s="203"/>
      <c r="N418" s="203"/>
      <c r="O418" s="203"/>
      <c r="P418" s="203"/>
      <c r="Q418" s="203"/>
      <c r="R418" s="203"/>
      <c r="S418" s="203"/>
      <c r="T418" s="203"/>
      <c r="U418" s="203"/>
      <c r="V418" s="203"/>
      <c r="W418" s="203"/>
      <c r="X418" s="203"/>
      <c r="Y418" s="203"/>
      <c r="Z418" s="203"/>
      <c r="AA418" s="203"/>
    </row>
    <row xmlns:x14ac="http://schemas.microsoft.com/office/spreadsheetml/2009/9/ac" r="419" ht="15.75" x14ac:dyDescent="0.25">
      <c r="A419" s="203"/>
      <c r="B419" s="204"/>
      <c r="C419" s="203"/>
      <c r="D419" s="203"/>
      <c r="E419" s="203"/>
      <c r="F419" s="203"/>
      <c r="G419" s="203"/>
      <c r="H419" s="203"/>
      <c r="I419" s="203"/>
      <c r="J419" s="203"/>
      <c r="K419" s="203"/>
      <c r="L419" s="203"/>
      <c r="M419" s="203"/>
      <c r="N419" s="203"/>
      <c r="O419" s="203"/>
      <c r="P419" s="203"/>
      <c r="Q419" s="203"/>
      <c r="R419" s="203"/>
      <c r="S419" s="203"/>
      <c r="T419" s="203"/>
      <c r="U419" s="203"/>
      <c r="V419" s="203"/>
      <c r="W419" s="203"/>
      <c r="X419" s="203"/>
      <c r="Y419" s="203"/>
      <c r="Z419" s="203"/>
      <c r="AA419" s="203"/>
    </row>
    <row xmlns:x14ac="http://schemas.microsoft.com/office/spreadsheetml/2009/9/ac" r="420" ht="15.75" x14ac:dyDescent="0.25">
      <c r="A420" s="203"/>
      <c r="B420" s="204"/>
      <c r="C420" s="203"/>
      <c r="D420" s="203"/>
      <c r="E420" s="203"/>
      <c r="F420" s="203"/>
      <c r="G420" s="203"/>
      <c r="H420" s="203"/>
      <c r="I420" s="203"/>
      <c r="J420" s="203"/>
      <c r="K420" s="203"/>
      <c r="L420" s="203"/>
      <c r="M420" s="203"/>
      <c r="N420" s="203"/>
      <c r="O420" s="203"/>
      <c r="P420" s="203"/>
      <c r="Q420" s="203"/>
      <c r="R420" s="203"/>
      <c r="S420" s="203"/>
      <c r="T420" s="203"/>
      <c r="U420" s="203"/>
      <c r="V420" s="203"/>
      <c r="W420" s="203"/>
      <c r="X420" s="203"/>
      <c r="Y420" s="203"/>
      <c r="Z420" s="203"/>
      <c r="AA420" s="203"/>
    </row>
    <row xmlns:x14ac="http://schemas.microsoft.com/office/spreadsheetml/2009/9/ac" r="421" ht="15.75" x14ac:dyDescent="0.25">
      <c r="A421" s="203"/>
      <c r="B421" s="204"/>
      <c r="C421" s="203"/>
      <c r="D421" s="203"/>
      <c r="E421" s="203"/>
      <c r="F421" s="203"/>
      <c r="G421" s="203"/>
      <c r="H421" s="203"/>
      <c r="I421" s="203"/>
      <c r="J421" s="203"/>
      <c r="K421" s="203"/>
      <c r="L421" s="203"/>
      <c r="M421" s="203"/>
      <c r="N421" s="203"/>
      <c r="O421" s="203"/>
      <c r="P421" s="203"/>
      <c r="Q421" s="203"/>
      <c r="R421" s="203"/>
      <c r="S421" s="203"/>
      <c r="T421" s="203"/>
      <c r="U421" s="203"/>
      <c r="V421" s="203"/>
      <c r="W421" s="203"/>
      <c r="X421" s="203"/>
      <c r="Y421" s="203"/>
      <c r="Z421" s="203"/>
      <c r="AA421" s="203"/>
    </row>
    <row xmlns:x14ac="http://schemas.microsoft.com/office/spreadsheetml/2009/9/ac" r="422" ht="15.75" x14ac:dyDescent="0.25">
      <c r="A422" s="203"/>
      <c r="B422" s="204"/>
      <c r="C422" s="203"/>
      <c r="D422" s="203"/>
      <c r="E422" s="203"/>
      <c r="F422" s="203"/>
      <c r="G422" s="203"/>
      <c r="H422" s="203"/>
      <c r="I422" s="203"/>
      <c r="J422" s="203"/>
      <c r="K422" s="203"/>
      <c r="L422" s="203"/>
      <c r="M422" s="203"/>
      <c r="N422" s="203"/>
      <c r="O422" s="203"/>
      <c r="P422" s="203"/>
      <c r="Q422" s="203"/>
      <c r="R422" s="203"/>
      <c r="S422" s="203"/>
      <c r="T422" s="203"/>
      <c r="U422" s="203"/>
      <c r="V422" s="203"/>
      <c r="W422" s="203"/>
      <c r="X422" s="203"/>
      <c r="Y422" s="203"/>
      <c r="Z422" s="203"/>
      <c r="AA422" s="203"/>
    </row>
    <row xmlns:x14ac="http://schemas.microsoft.com/office/spreadsheetml/2009/9/ac" r="423" ht="15.75" x14ac:dyDescent="0.25">
      <c r="A423" s="203"/>
      <c r="B423" s="204"/>
      <c r="C423" s="203"/>
      <c r="D423" s="203"/>
      <c r="E423" s="203"/>
      <c r="F423" s="203"/>
      <c r="G423" s="203"/>
      <c r="H423" s="203"/>
      <c r="I423" s="203"/>
      <c r="J423" s="203"/>
      <c r="K423" s="203"/>
      <c r="L423" s="203"/>
      <c r="M423" s="203"/>
      <c r="N423" s="203"/>
      <c r="O423" s="203"/>
      <c r="P423" s="203"/>
      <c r="Q423" s="203"/>
      <c r="R423" s="203"/>
      <c r="S423" s="203"/>
      <c r="T423" s="203"/>
      <c r="U423" s="203"/>
      <c r="V423" s="203"/>
      <c r="W423" s="203"/>
      <c r="X423" s="203"/>
      <c r="Y423" s="203"/>
      <c r="Z423" s="203"/>
      <c r="AA423" s="203"/>
    </row>
    <row xmlns:x14ac="http://schemas.microsoft.com/office/spreadsheetml/2009/9/ac" r="424" ht="15.75" x14ac:dyDescent="0.25">
      <c r="A424" s="203"/>
      <c r="B424" s="204"/>
      <c r="C424" s="203"/>
      <c r="D424" s="203"/>
      <c r="E424" s="203"/>
      <c r="F424" s="203"/>
      <c r="G424" s="203"/>
      <c r="H424" s="203"/>
      <c r="I424" s="203"/>
      <c r="J424" s="203"/>
      <c r="K424" s="203"/>
      <c r="L424" s="203"/>
      <c r="M424" s="203"/>
      <c r="N424" s="203"/>
      <c r="O424" s="203"/>
      <c r="P424" s="203"/>
      <c r="Q424" s="203"/>
      <c r="R424" s="203"/>
      <c r="S424" s="203"/>
      <c r="T424" s="203"/>
      <c r="U424" s="203"/>
      <c r="V424" s="203"/>
      <c r="W424" s="203"/>
      <c r="X424" s="203"/>
      <c r="Y424" s="203"/>
      <c r="Z424" s="203"/>
      <c r="AA424" s="203"/>
    </row>
    <row xmlns:x14ac="http://schemas.microsoft.com/office/spreadsheetml/2009/9/ac" r="425" ht="15.75" x14ac:dyDescent="0.25">
      <c r="A425" s="203"/>
      <c r="B425" s="204"/>
      <c r="C425" s="203"/>
      <c r="D425" s="203"/>
      <c r="E425" s="203"/>
      <c r="F425" s="203"/>
      <c r="G425" s="203"/>
      <c r="H425" s="203"/>
      <c r="I425" s="203"/>
      <c r="J425" s="203"/>
      <c r="K425" s="203"/>
      <c r="L425" s="203"/>
      <c r="M425" s="203"/>
      <c r="N425" s="203"/>
      <c r="O425" s="203"/>
      <c r="P425" s="203"/>
      <c r="Q425" s="203"/>
      <c r="R425" s="203"/>
      <c r="S425" s="203"/>
      <c r="T425" s="203"/>
      <c r="U425" s="203"/>
      <c r="V425" s="203"/>
      <c r="W425" s="203"/>
      <c r="X425" s="203"/>
      <c r="Y425" s="203"/>
      <c r="Z425" s="203"/>
      <c r="AA425" s="203"/>
    </row>
    <row xmlns:x14ac="http://schemas.microsoft.com/office/spreadsheetml/2009/9/ac" r="426" ht="15.75" x14ac:dyDescent="0.25">
      <c r="A426" s="203"/>
      <c r="B426" s="204"/>
      <c r="C426" s="203"/>
      <c r="D426" s="203"/>
      <c r="E426" s="203"/>
      <c r="F426" s="203"/>
      <c r="G426" s="203"/>
      <c r="H426" s="203"/>
      <c r="I426" s="203"/>
      <c r="J426" s="203"/>
      <c r="K426" s="203"/>
      <c r="L426" s="203"/>
      <c r="M426" s="203"/>
      <c r="N426" s="203"/>
      <c r="O426" s="203"/>
      <c r="P426" s="203"/>
      <c r="Q426" s="203"/>
      <c r="R426" s="203"/>
      <c r="S426" s="203"/>
      <c r="T426" s="203"/>
      <c r="U426" s="203"/>
      <c r="V426" s="203"/>
      <c r="W426" s="203"/>
      <c r="X426" s="203"/>
      <c r="Y426" s="203"/>
      <c r="Z426" s="203"/>
      <c r="AA426" s="203"/>
    </row>
    <row xmlns:x14ac="http://schemas.microsoft.com/office/spreadsheetml/2009/9/ac" r="427" ht="15.75" x14ac:dyDescent="0.25">
      <c r="A427" s="203"/>
      <c r="B427" s="204"/>
      <c r="C427" s="203"/>
      <c r="D427" s="203"/>
      <c r="E427" s="203"/>
      <c r="F427" s="203"/>
      <c r="G427" s="203"/>
      <c r="H427" s="203"/>
      <c r="I427" s="203"/>
      <c r="J427" s="203"/>
      <c r="K427" s="203"/>
      <c r="L427" s="203"/>
      <c r="M427" s="203"/>
      <c r="N427" s="203"/>
      <c r="O427" s="203"/>
      <c r="P427" s="203"/>
      <c r="Q427" s="203"/>
      <c r="R427" s="203"/>
      <c r="S427" s="203"/>
      <c r="T427" s="203"/>
      <c r="U427" s="203"/>
      <c r="V427" s="203"/>
      <c r="W427" s="203"/>
      <c r="X427" s="203"/>
      <c r="Y427" s="203"/>
      <c r="Z427" s="203"/>
      <c r="AA427" s="203"/>
    </row>
    <row xmlns:x14ac="http://schemas.microsoft.com/office/spreadsheetml/2009/9/ac" r="428" ht="15.75" x14ac:dyDescent="0.25">
      <c r="A428" s="203"/>
      <c r="B428" s="204"/>
      <c r="C428" s="203"/>
      <c r="D428" s="203"/>
      <c r="E428" s="203"/>
      <c r="F428" s="203"/>
      <c r="G428" s="203"/>
      <c r="H428" s="203"/>
      <c r="I428" s="203"/>
      <c r="J428" s="203"/>
      <c r="K428" s="203"/>
      <c r="L428" s="203"/>
      <c r="M428" s="203"/>
      <c r="N428" s="203"/>
      <c r="O428" s="203"/>
      <c r="P428" s="203"/>
      <c r="Q428" s="203"/>
      <c r="R428" s="203"/>
      <c r="S428" s="203"/>
      <c r="T428" s="203"/>
      <c r="U428" s="203"/>
      <c r="V428" s="203"/>
      <c r="W428" s="203"/>
      <c r="X428" s="203"/>
      <c r="Y428" s="203"/>
      <c r="Z428" s="203"/>
      <c r="AA428" s="203"/>
    </row>
    <row xmlns:x14ac="http://schemas.microsoft.com/office/spreadsheetml/2009/9/ac" r="429" ht="15.75" x14ac:dyDescent="0.25">
      <c r="A429" s="203"/>
      <c r="B429" s="204"/>
      <c r="C429" s="203"/>
      <c r="D429" s="203"/>
      <c r="E429" s="203"/>
      <c r="F429" s="203"/>
      <c r="G429" s="203"/>
      <c r="H429" s="203"/>
      <c r="I429" s="203"/>
      <c r="J429" s="203"/>
      <c r="K429" s="203"/>
      <c r="L429" s="203"/>
      <c r="M429" s="203"/>
      <c r="N429" s="203"/>
      <c r="O429" s="203"/>
      <c r="P429" s="203"/>
      <c r="Q429" s="203"/>
      <c r="R429" s="203"/>
      <c r="S429" s="203"/>
      <c r="T429" s="203"/>
      <c r="U429" s="203"/>
      <c r="V429" s="203"/>
      <c r="W429" s="203"/>
      <c r="X429" s="203"/>
      <c r="Y429" s="203"/>
      <c r="Z429" s="203"/>
      <c r="AA429" s="203"/>
    </row>
    <row xmlns:x14ac="http://schemas.microsoft.com/office/spreadsheetml/2009/9/ac" r="430" ht="15.75" x14ac:dyDescent="0.25">
      <c r="A430" s="203"/>
      <c r="B430" s="204"/>
      <c r="C430" s="203"/>
      <c r="D430" s="203"/>
      <c r="E430" s="203"/>
      <c r="F430" s="203"/>
      <c r="G430" s="203"/>
      <c r="H430" s="203"/>
      <c r="I430" s="203"/>
      <c r="J430" s="203"/>
      <c r="K430" s="203"/>
      <c r="L430" s="203"/>
      <c r="M430" s="203"/>
      <c r="N430" s="203"/>
      <c r="O430" s="203"/>
      <c r="P430" s="203"/>
      <c r="Q430" s="203"/>
      <c r="R430" s="203"/>
      <c r="S430" s="203"/>
      <c r="T430" s="203"/>
      <c r="U430" s="203"/>
      <c r="V430" s="203"/>
      <c r="W430" s="203"/>
      <c r="X430" s="203"/>
      <c r="Y430" s="203"/>
      <c r="Z430" s="203"/>
      <c r="AA430" s="203"/>
    </row>
    <row xmlns:x14ac="http://schemas.microsoft.com/office/spreadsheetml/2009/9/ac" r="431" ht="15.75" x14ac:dyDescent="0.25">
      <c r="A431" s="203"/>
      <c r="B431" s="204"/>
      <c r="C431" s="203"/>
      <c r="D431" s="203"/>
      <c r="E431" s="203"/>
      <c r="F431" s="203"/>
      <c r="G431" s="203"/>
      <c r="H431" s="203"/>
      <c r="I431" s="203"/>
      <c r="J431" s="203"/>
      <c r="K431" s="203"/>
      <c r="L431" s="203"/>
      <c r="M431" s="203"/>
      <c r="N431" s="203"/>
      <c r="O431" s="203"/>
      <c r="P431" s="203"/>
      <c r="Q431" s="203"/>
      <c r="R431" s="203"/>
      <c r="S431" s="203"/>
      <c r="T431" s="203"/>
      <c r="U431" s="203"/>
      <c r="V431" s="203"/>
      <c r="W431" s="203"/>
      <c r="X431" s="203"/>
      <c r="Y431" s="203"/>
      <c r="Z431" s="203"/>
      <c r="AA431" s="203"/>
    </row>
    <row xmlns:x14ac="http://schemas.microsoft.com/office/spreadsheetml/2009/9/ac" r="432" ht="15.75" x14ac:dyDescent="0.25">
      <c r="A432" s="203"/>
      <c r="B432" s="204"/>
      <c r="C432" s="203"/>
      <c r="D432" s="203"/>
      <c r="E432" s="203"/>
      <c r="F432" s="203"/>
      <c r="G432" s="203"/>
      <c r="H432" s="203"/>
      <c r="I432" s="203"/>
      <c r="J432" s="203"/>
      <c r="K432" s="203"/>
      <c r="L432" s="203"/>
      <c r="M432" s="203"/>
      <c r="N432" s="203"/>
      <c r="O432" s="203"/>
      <c r="P432" s="203"/>
      <c r="Q432" s="203"/>
      <c r="R432" s="203"/>
      <c r="S432" s="203"/>
      <c r="T432" s="203"/>
      <c r="U432" s="203"/>
      <c r="V432" s="203"/>
      <c r="W432" s="203"/>
      <c r="X432" s="203"/>
      <c r="Y432" s="203"/>
      <c r="Z432" s="203"/>
      <c r="AA432" s="203"/>
    </row>
    <row xmlns:x14ac="http://schemas.microsoft.com/office/spreadsheetml/2009/9/ac" r="433" ht="15.75" x14ac:dyDescent="0.25">
      <c r="A433" s="203"/>
      <c r="B433" s="204"/>
      <c r="C433" s="203"/>
      <c r="D433" s="203"/>
      <c r="E433" s="203"/>
      <c r="F433" s="203"/>
      <c r="G433" s="203"/>
      <c r="H433" s="203"/>
      <c r="I433" s="203"/>
      <c r="J433" s="203"/>
      <c r="K433" s="203"/>
      <c r="L433" s="203"/>
      <c r="M433" s="203"/>
      <c r="N433" s="203"/>
      <c r="O433" s="203"/>
      <c r="P433" s="203"/>
      <c r="Q433" s="203"/>
      <c r="R433" s="203"/>
      <c r="S433" s="203"/>
      <c r="T433" s="203"/>
      <c r="U433" s="203"/>
      <c r="V433" s="203"/>
      <c r="W433" s="203"/>
      <c r="X433" s="203"/>
      <c r="Y433" s="203"/>
      <c r="Z433" s="203"/>
      <c r="AA433" s="203"/>
    </row>
    <row xmlns:x14ac="http://schemas.microsoft.com/office/spreadsheetml/2009/9/ac" r="434" ht="15.75" x14ac:dyDescent="0.25">
      <c r="A434" s="203"/>
      <c r="B434" s="204"/>
      <c r="C434" s="203"/>
      <c r="D434" s="203"/>
      <c r="E434" s="203"/>
      <c r="F434" s="203"/>
      <c r="G434" s="203"/>
      <c r="H434" s="203"/>
      <c r="I434" s="203"/>
      <c r="J434" s="203"/>
      <c r="K434" s="203"/>
      <c r="L434" s="203"/>
      <c r="M434" s="203"/>
      <c r="N434" s="203"/>
      <c r="O434" s="203"/>
      <c r="P434" s="203"/>
      <c r="Q434" s="203"/>
      <c r="R434" s="203"/>
      <c r="S434" s="203"/>
      <c r="T434" s="203"/>
      <c r="U434" s="203"/>
      <c r="V434" s="203"/>
      <c r="W434" s="203"/>
      <c r="X434" s="203"/>
      <c r="Y434" s="203"/>
      <c r="Z434" s="203"/>
      <c r="AA434" s="203"/>
    </row>
    <row xmlns:x14ac="http://schemas.microsoft.com/office/spreadsheetml/2009/9/ac" r="435" ht="15.75" x14ac:dyDescent="0.25">
      <c r="A435" s="203"/>
      <c r="B435" s="204"/>
      <c r="C435" s="203"/>
      <c r="D435" s="203"/>
      <c r="E435" s="203"/>
      <c r="F435" s="203"/>
      <c r="G435" s="203"/>
      <c r="H435" s="203"/>
      <c r="I435" s="203"/>
      <c r="J435" s="203"/>
      <c r="K435" s="203"/>
      <c r="L435" s="203"/>
      <c r="M435" s="203"/>
      <c r="N435" s="203"/>
      <c r="O435" s="203"/>
      <c r="P435" s="203"/>
      <c r="Q435" s="203"/>
      <c r="R435" s="203"/>
      <c r="S435" s="203"/>
      <c r="T435" s="203"/>
      <c r="U435" s="203"/>
      <c r="V435" s="203"/>
      <c r="W435" s="203"/>
      <c r="X435" s="203"/>
      <c r="Y435" s="203"/>
      <c r="Z435" s="203"/>
      <c r="AA435" s="203"/>
    </row>
    <row xmlns:x14ac="http://schemas.microsoft.com/office/spreadsheetml/2009/9/ac" r="436" ht="15.75" x14ac:dyDescent="0.25">
      <c r="A436" s="203"/>
      <c r="B436" s="204"/>
      <c r="C436" s="203"/>
      <c r="D436" s="203"/>
      <c r="E436" s="203"/>
      <c r="F436" s="203"/>
      <c r="G436" s="203"/>
      <c r="H436" s="203"/>
      <c r="I436" s="203"/>
      <c r="J436" s="203"/>
      <c r="K436" s="203"/>
      <c r="L436" s="203"/>
      <c r="M436" s="203"/>
      <c r="N436" s="203"/>
      <c r="O436" s="203"/>
      <c r="P436" s="203"/>
      <c r="Q436" s="203"/>
      <c r="R436" s="203"/>
      <c r="S436" s="203"/>
      <c r="T436" s="203"/>
      <c r="U436" s="203"/>
      <c r="V436" s="203"/>
      <c r="W436" s="203"/>
      <c r="X436" s="203"/>
      <c r="Y436" s="203"/>
      <c r="Z436" s="203"/>
      <c r="AA436" s="203"/>
    </row>
    <row xmlns:x14ac="http://schemas.microsoft.com/office/spreadsheetml/2009/9/ac" r="437" ht="15.75" x14ac:dyDescent="0.25">
      <c r="A437" s="203"/>
      <c r="B437" s="204"/>
      <c r="C437" s="203"/>
      <c r="D437" s="203"/>
      <c r="E437" s="203"/>
      <c r="F437" s="203"/>
      <c r="G437" s="203"/>
      <c r="H437" s="203"/>
      <c r="I437" s="203"/>
      <c r="J437" s="203"/>
      <c r="K437" s="203"/>
      <c r="L437" s="203"/>
      <c r="M437" s="203"/>
      <c r="N437" s="203"/>
      <c r="O437" s="203"/>
      <c r="P437" s="203"/>
      <c r="Q437" s="203"/>
      <c r="R437" s="203"/>
      <c r="S437" s="203"/>
      <c r="T437" s="203"/>
      <c r="U437" s="203"/>
      <c r="V437" s="203"/>
      <c r="W437" s="203"/>
      <c r="X437" s="203"/>
      <c r="Y437" s="203"/>
      <c r="Z437" s="203"/>
      <c r="AA437" s="203"/>
    </row>
    <row xmlns:x14ac="http://schemas.microsoft.com/office/spreadsheetml/2009/9/ac" r="438" ht="15.75" x14ac:dyDescent="0.25">
      <c r="A438" s="203"/>
      <c r="B438" s="204"/>
      <c r="C438" s="203"/>
      <c r="D438" s="203"/>
      <c r="E438" s="203"/>
      <c r="F438" s="203"/>
      <c r="G438" s="203"/>
      <c r="H438" s="203"/>
      <c r="I438" s="203"/>
      <c r="J438" s="203"/>
      <c r="K438" s="203"/>
      <c r="L438" s="203"/>
      <c r="M438" s="203"/>
      <c r="N438" s="203"/>
      <c r="O438" s="203"/>
      <c r="P438" s="203"/>
      <c r="Q438" s="203"/>
      <c r="R438" s="203"/>
      <c r="S438" s="203"/>
      <c r="T438" s="203"/>
      <c r="U438" s="203"/>
      <c r="V438" s="203"/>
      <c r="W438" s="203"/>
      <c r="X438" s="203"/>
      <c r="Y438" s="203"/>
      <c r="Z438" s="203"/>
      <c r="AA438" s="203"/>
    </row>
    <row xmlns:x14ac="http://schemas.microsoft.com/office/spreadsheetml/2009/9/ac" r="439" ht="15.75" x14ac:dyDescent="0.25">
      <c r="A439" s="203"/>
      <c r="B439" s="204"/>
      <c r="C439" s="203"/>
      <c r="D439" s="203"/>
      <c r="E439" s="203"/>
      <c r="F439" s="203"/>
      <c r="G439" s="203"/>
      <c r="H439" s="203"/>
      <c r="I439" s="203"/>
      <c r="J439" s="203"/>
      <c r="K439" s="203"/>
      <c r="L439" s="203"/>
      <c r="M439" s="203"/>
      <c r="N439" s="203"/>
      <c r="O439" s="203"/>
      <c r="P439" s="203"/>
      <c r="Q439" s="203"/>
      <c r="R439" s="203"/>
      <c r="S439" s="203"/>
      <c r="T439" s="203"/>
      <c r="U439" s="203"/>
      <c r="V439" s="203"/>
      <c r="W439" s="203"/>
      <c r="X439" s="203"/>
      <c r="Y439" s="203"/>
      <c r="Z439" s="203"/>
      <c r="AA439" s="203"/>
    </row>
    <row xmlns:x14ac="http://schemas.microsoft.com/office/spreadsheetml/2009/9/ac" r="440" ht="15.75" x14ac:dyDescent="0.25">
      <c r="A440" s="203"/>
      <c r="B440" s="204"/>
      <c r="C440" s="203"/>
      <c r="D440" s="203"/>
      <c r="E440" s="203"/>
      <c r="F440" s="203"/>
      <c r="G440" s="203"/>
      <c r="H440" s="203"/>
      <c r="I440" s="203"/>
      <c r="J440" s="203"/>
      <c r="K440" s="203"/>
      <c r="L440" s="203"/>
      <c r="M440" s="203"/>
      <c r="N440" s="203"/>
      <c r="O440" s="203"/>
      <c r="P440" s="203"/>
      <c r="Q440" s="203"/>
      <c r="R440" s="203"/>
      <c r="S440" s="203"/>
      <c r="T440" s="203"/>
      <c r="U440" s="203"/>
      <c r="V440" s="203"/>
      <c r="W440" s="203"/>
      <c r="X440" s="203"/>
      <c r="Y440" s="203"/>
      <c r="Z440" s="203"/>
      <c r="AA440" s="203"/>
    </row>
    <row xmlns:x14ac="http://schemas.microsoft.com/office/spreadsheetml/2009/9/ac" r="441" ht="15.75" x14ac:dyDescent="0.25">
      <c r="A441" s="203"/>
      <c r="B441" s="204"/>
      <c r="C441" s="203"/>
      <c r="D441" s="203"/>
      <c r="E441" s="203"/>
      <c r="F441" s="203"/>
      <c r="G441" s="203"/>
      <c r="H441" s="203"/>
      <c r="I441" s="203"/>
      <c r="J441" s="203"/>
      <c r="K441" s="203"/>
      <c r="L441" s="203"/>
      <c r="M441" s="203"/>
      <c r="N441" s="203"/>
      <c r="O441" s="203"/>
      <c r="P441" s="203"/>
      <c r="Q441" s="203"/>
      <c r="R441" s="203"/>
      <c r="S441" s="203"/>
      <c r="T441" s="203"/>
      <c r="U441" s="203"/>
      <c r="V441" s="203"/>
      <c r="W441" s="203"/>
      <c r="X441" s="203"/>
      <c r="Y441" s="203"/>
      <c r="Z441" s="203"/>
      <c r="AA441" s="203"/>
    </row>
    <row xmlns:x14ac="http://schemas.microsoft.com/office/spreadsheetml/2009/9/ac" r="442" ht="15.75" x14ac:dyDescent="0.25">
      <c r="A442" s="203"/>
      <c r="B442" s="204"/>
      <c r="C442" s="203"/>
      <c r="D442" s="203"/>
      <c r="E442" s="203"/>
      <c r="F442" s="203"/>
      <c r="G442" s="203"/>
      <c r="H442" s="203"/>
      <c r="I442" s="203"/>
      <c r="J442" s="203"/>
      <c r="K442" s="203"/>
      <c r="L442" s="203"/>
      <c r="M442" s="203"/>
      <c r="N442" s="203"/>
      <c r="O442" s="203"/>
      <c r="P442" s="203"/>
      <c r="Q442" s="203"/>
      <c r="R442" s="203"/>
      <c r="S442" s="203"/>
      <c r="T442" s="203"/>
      <c r="U442" s="203"/>
      <c r="V442" s="203"/>
      <c r="W442" s="203"/>
      <c r="X442" s="203"/>
      <c r="Y442" s="203"/>
      <c r="Z442" s="203"/>
      <c r="AA442" s="203"/>
    </row>
    <row xmlns:x14ac="http://schemas.microsoft.com/office/spreadsheetml/2009/9/ac" r="443" ht="15.75" x14ac:dyDescent="0.25">
      <c r="A443" s="203"/>
      <c r="B443" s="204"/>
      <c r="C443" s="203"/>
      <c r="D443" s="203"/>
      <c r="E443" s="203"/>
      <c r="F443" s="203"/>
      <c r="G443" s="203"/>
      <c r="H443" s="203"/>
      <c r="I443" s="203"/>
      <c r="J443" s="203"/>
      <c r="K443" s="203"/>
      <c r="L443" s="203"/>
      <c r="M443" s="203"/>
      <c r="N443" s="203"/>
      <c r="O443" s="203"/>
      <c r="P443" s="203"/>
      <c r="Q443" s="203"/>
      <c r="R443" s="203"/>
      <c r="S443" s="203"/>
      <c r="T443" s="203"/>
      <c r="U443" s="203"/>
      <c r="V443" s="203"/>
      <c r="W443" s="203"/>
      <c r="X443" s="203"/>
      <c r="Y443" s="203"/>
      <c r="Z443" s="203"/>
      <c r="AA443" s="203"/>
    </row>
    <row xmlns:x14ac="http://schemas.microsoft.com/office/spreadsheetml/2009/9/ac" r="444" ht="15.75" x14ac:dyDescent="0.25">
      <c r="A444" s="203"/>
      <c r="B444" s="204"/>
      <c r="C444" s="203"/>
      <c r="D444" s="203"/>
      <c r="E444" s="203"/>
      <c r="F444" s="203"/>
      <c r="G444" s="203"/>
      <c r="H444" s="203"/>
      <c r="I444" s="203"/>
      <c r="J444" s="203"/>
      <c r="K444" s="203"/>
      <c r="L444" s="203"/>
      <c r="M444" s="203"/>
      <c r="N444" s="203"/>
      <c r="O444" s="203"/>
      <c r="P444" s="203"/>
      <c r="Q444" s="203"/>
      <c r="R444" s="203"/>
      <c r="S444" s="203"/>
      <c r="T444" s="203"/>
      <c r="U444" s="203"/>
      <c r="V444" s="203"/>
      <c r="W444" s="203"/>
      <c r="X444" s="203"/>
      <c r="Y444" s="203"/>
      <c r="Z444" s="203"/>
      <c r="AA444" s="203"/>
    </row>
    <row xmlns:x14ac="http://schemas.microsoft.com/office/spreadsheetml/2009/9/ac" r="445" ht="15.75" x14ac:dyDescent="0.25">
      <c r="A445" s="203"/>
      <c r="B445" s="204"/>
      <c r="C445" s="203"/>
      <c r="D445" s="203"/>
      <c r="E445" s="203"/>
      <c r="F445" s="203"/>
      <c r="G445" s="203"/>
      <c r="H445" s="203"/>
      <c r="I445" s="203"/>
      <c r="J445" s="203"/>
      <c r="K445" s="203"/>
      <c r="L445" s="203"/>
      <c r="M445" s="203"/>
      <c r="N445" s="203"/>
      <c r="O445" s="203"/>
      <c r="P445" s="203"/>
      <c r="Q445" s="203"/>
      <c r="R445" s="203"/>
      <c r="S445" s="203"/>
      <c r="T445" s="203"/>
      <c r="U445" s="203"/>
      <c r="V445" s="203"/>
      <c r="W445" s="203"/>
      <c r="X445" s="203"/>
      <c r="Y445" s="203"/>
      <c r="Z445" s="203"/>
      <c r="AA445" s="203"/>
    </row>
    <row xmlns:x14ac="http://schemas.microsoft.com/office/spreadsheetml/2009/9/ac" r="446" ht="15.75" x14ac:dyDescent="0.25">
      <c r="A446" s="203"/>
      <c r="B446" s="204"/>
      <c r="C446" s="203"/>
      <c r="D446" s="203"/>
      <c r="E446" s="203"/>
      <c r="F446" s="203"/>
      <c r="G446" s="203"/>
      <c r="H446" s="203"/>
      <c r="I446" s="203"/>
      <c r="J446" s="203"/>
      <c r="K446" s="203"/>
      <c r="L446" s="203"/>
      <c r="M446" s="203"/>
      <c r="N446" s="203"/>
      <c r="O446" s="203"/>
      <c r="P446" s="203"/>
      <c r="Q446" s="203"/>
      <c r="R446" s="203"/>
      <c r="S446" s="203"/>
      <c r="T446" s="203"/>
      <c r="U446" s="203"/>
      <c r="V446" s="203"/>
      <c r="W446" s="203"/>
      <c r="X446" s="203"/>
      <c r="Y446" s="203"/>
      <c r="Z446" s="203"/>
      <c r="AA446" s="203"/>
    </row>
    <row xmlns:x14ac="http://schemas.microsoft.com/office/spreadsheetml/2009/9/ac" r="447" ht="15.75" x14ac:dyDescent="0.25">
      <c r="A447" s="203"/>
      <c r="B447" s="204"/>
      <c r="C447" s="203"/>
      <c r="D447" s="203"/>
      <c r="E447" s="203"/>
      <c r="F447" s="203"/>
      <c r="G447" s="203"/>
      <c r="H447" s="203"/>
      <c r="I447" s="203"/>
      <c r="J447" s="203"/>
      <c r="K447" s="203"/>
      <c r="L447" s="203"/>
      <c r="M447" s="203"/>
      <c r="N447" s="203"/>
      <c r="O447" s="203"/>
      <c r="P447" s="203"/>
      <c r="Q447" s="203"/>
      <c r="R447" s="203"/>
      <c r="S447" s="203"/>
      <c r="T447" s="203"/>
      <c r="U447" s="203"/>
      <c r="V447" s="203"/>
      <c r="W447" s="203"/>
      <c r="X447" s="203"/>
      <c r="Y447" s="203"/>
      <c r="Z447" s="203"/>
      <c r="AA447" s="203"/>
    </row>
    <row xmlns:x14ac="http://schemas.microsoft.com/office/spreadsheetml/2009/9/ac" r="448" ht="15.75" x14ac:dyDescent="0.25">
      <c r="A448" s="203"/>
      <c r="B448" s="204"/>
      <c r="C448" s="203"/>
      <c r="D448" s="203"/>
      <c r="E448" s="203"/>
      <c r="F448" s="203"/>
      <c r="G448" s="203"/>
      <c r="H448" s="203"/>
      <c r="I448" s="203"/>
      <c r="J448" s="203"/>
      <c r="K448" s="203"/>
      <c r="L448" s="203"/>
      <c r="M448" s="203"/>
      <c r="N448" s="203"/>
      <c r="O448" s="203"/>
      <c r="P448" s="203"/>
      <c r="Q448" s="203"/>
      <c r="R448" s="203"/>
      <c r="S448" s="203"/>
      <c r="T448" s="203"/>
      <c r="U448" s="203"/>
      <c r="V448" s="203"/>
      <c r="W448" s="203"/>
      <c r="X448" s="203"/>
      <c r="Y448" s="203"/>
      <c r="Z448" s="203"/>
      <c r="AA448" s="203"/>
    </row>
    <row xmlns:x14ac="http://schemas.microsoft.com/office/spreadsheetml/2009/9/ac" r="449" ht="15.75" x14ac:dyDescent="0.25">
      <c r="A449" s="203"/>
      <c r="B449" s="204"/>
      <c r="C449" s="203"/>
      <c r="D449" s="203"/>
      <c r="E449" s="203"/>
      <c r="F449" s="203"/>
      <c r="G449" s="203"/>
      <c r="H449" s="203"/>
      <c r="I449" s="203"/>
      <c r="J449" s="203"/>
      <c r="K449" s="203"/>
      <c r="L449" s="203"/>
      <c r="M449" s="203"/>
      <c r="N449" s="203"/>
      <c r="O449" s="203"/>
      <c r="P449" s="203"/>
      <c r="Q449" s="203"/>
      <c r="R449" s="203"/>
      <c r="S449" s="203"/>
      <c r="T449" s="203"/>
      <c r="U449" s="203"/>
      <c r="V449" s="203"/>
      <c r="W449" s="203"/>
      <c r="X449" s="203"/>
      <c r="Y449" s="203"/>
      <c r="Z449" s="203"/>
      <c r="AA449" s="203"/>
    </row>
    <row xmlns:x14ac="http://schemas.microsoft.com/office/spreadsheetml/2009/9/ac" r="450" ht="15.75" x14ac:dyDescent="0.25">
      <c r="A450" s="203"/>
      <c r="B450" s="204"/>
      <c r="C450" s="203"/>
      <c r="D450" s="203"/>
      <c r="E450" s="203"/>
      <c r="F450" s="203"/>
      <c r="G450" s="203"/>
      <c r="H450" s="203"/>
      <c r="I450" s="203"/>
      <c r="J450" s="203"/>
      <c r="K450" s="203"/>
      <c r="L450" s="203"/>
      <c r="M450" s="203"/>
      <c r="N450" s="203"/>
      <c r="O450" s="203"/>
      <c r="P450" s="203"/>
      <c r="Q450" s="203"/>
      <c r="R450" s="203"/>
      <c r="S450" s="203"/>
      <c r="T450" s="203"/>
      <c r="U450" s="203"/>
      <c r="V450" s="203"/>
      <c r="W450" s="203"/>
      <c r="X450" s="203"/>
      <c r="Y450" s="203"/>
      <c r="Z450" s="203"/>
      <c r="AA450" s="203"/>
    </row>
    <row xmlns:x14ac="http://schemas.microsoft.com/office/spreadsheetml/2009/9/ac" r="451" ht="15.75" x14ac:dyDescent="0.25">
      <c r="A451" s="203"/>
      <c r="B451" s="204"/>
      <c r="C451" s="203"/>
      <c r="D451" s="203"/>
      <c r="E451" s="203"/>
      <c r="F451" s="203"/>
      <c r="G451" s="203"/>
      <c r="H451" s="203"/>
      <c r="I451" s="203"/>
      <c r="J451" s="203"/>
      <c r="K451" s="203"/>
      <c r="L451" s="203"/>
      <c r="M451" s="203"/>
      <c r="N451" s="203"/>
      <c r="O451" s="203"/>
      <c r="P451" s="203"/>
      <c r="Q451" s="203"/>
      <c r="R451" s="203"/>
      <c r="S451" s="203"/>
      <c r="T451" s="203"/>
      <c r="U451" s="203"/>
      <c r="V451" s="203"/>
      <c r="W451" s="203"/>
      <c r="X451" s="203"/>
      <c r="Y451" s="203"/>
      <c r="Z451" s="203"/>
      <c r="AA451" s="203"/>
    </row>
    <row xmlns:x14ac="http://schemas.microsoft.com/office/spreadsheetml/2009/9/ac" r="452" ht="15.75" x14ac:dyDescent="0.25">
      <c r="A452" s="203"/>
      <c r="B452" s="204"/>
      <c r="C452" s="203"/>
      <c r="D452" s="203"/>
      <c r="E452" s="203"/>
      <c r="F452" s="203"/>
      <c r="G452" s="203"/>
      <c r="H452" s="203"/>
      <c r="I452" s="203"/>
      <c r="J452" s="203"/>
      <c r="K452" s="203"/>
      <c r="L452" s="203"/>
      <c r="M452" s="203"/>
      <c r="N452" s="203"/>
      <c r="O452" s="203"/>
      <c r="P452" s="203"/>
      <c r="Q452" s="203"/>
      <c r="R452" s="203"/>
      <c r="S452" s="203"/>
      <c r="T452" s="203"/>
      <c r="U452" s="203"/>
      <c r="V452" s="203"/>
      <c r="W452" s="203"/>
      <c r="X452" s="203"/>
      <c r="Y452" s="203"/>
      <c r="Z452" s="203"/>
      <c r="AA452" s="203"/>
    </row>
    <row xmlns:x14ac="http://schemas.microsoft.com/office/spreadsheetml/2009/9/ac" r="453" ht="15.75" x14ac:dyDescent="0.25">
      <c r="A453" s="203"/>
      <c r="B453" s="204"/>
      <c r="C453" s="203"/>
      <c r="D453" s="203"/>
      <c r="E453" s="203"/>
      <c r="F453" s="203"/>
      <c r="G453" s="203"/>
      <c r="H453" s="203"/>
      <c r="I453" s="203"/>
      <c r="J453" s="203"/>
      <c r="K453" s="203"/>
      <c r="L453" s="203"/>
      <c r="M453" s="203"/>
      <c r="N453" s="203"/>
      <c r="O453" s="203"/>
      <c r="P453" s="203"/>
      <c r="Q453" s="203"/>
      <c r="R453" s="203"/>
      <c r="S453" s="203"/>
      <c r="T453" s="203"/>
      <c r="U453" s="203"/>
      <c r="V453" s="203"/>
      <c r="W453" s="203"/>
      <c r="X453" s="203"/>
      <c r="Y453" s="203"/>
      <c r="Z453" s="203"/>
      <c r="AA453" s="203"/>
    </row>
    <row xmlns:x14ac="http://schemas.microsoft.com/office/spreadsheetml/2009/9/ac" r="454" ht="15.75" x14ac:dyDescent="0.25">
      <c r="A454" s="203"/>
      <c r="B454" s="204"/>
      <c r="C454" s="203"/>
      <c r="D454" s="203"/>
      <c r="E454" s="203"/>
      <c r="F454" s="203"/>
      <c r="G454" s="203"/>
      <c r="H454" s="203"/>
      <c r="I454" s="203"/>
      <c r="J454" s="203"/>
      <c r="K454" s="203"/>
      <c r="L454" s="203"/>
      <c r="M454" s="203"/>
      <c r="N454" s="203"/>
      <c r="O454" s="203"/>
      <c r="P454" s="203"/>
      <c r="Q454" s="203"/>
      <c r="R454" s="203"/>
      <c r="S454" s="203"/>
      <c r="T454" s="203"/>
      <c r="U454" s="203"/>
      <c r="V454" s="203"/>
      <c r="W454" s="203"/>
      <c r="X454" s="203"/>
      <c r="Y454" s="203"/>
      <c r="Z454" s="203"/>
      <c r="AA454" s="203"/>
    </row>
    <row xmlns:x14ac="http://schemas.microsoft.com/office/spreadsheetml/2009/9/ac" r="455" ht="15.75" x14ac:dyDescent="0.25">
      <c r="A455" s="203"/>
      <c r="B455" s="204"/>
      <c r="C455" s="203"/>
      <c r="D455" s="203"/>
      <c r="E455" s="203"/>
      <c r="F455" s="203"/>
      <c r="G455" s="203"/>
      <c r="H455" s="203"/>
      <c r="I455" s="203"/>
      <c r="J455" s="203"/>
      <c r="K455" s="203"/>
      <c r="L455" s="203"/>
      <c r="M455" s="203"/>
      <c r="N455" s="203"/>
      <c r="O455" s="203"/>
      <c r="P455" s="203"/>
      <c r="Q455" s="203"/>
      <c r="R455" s="203"/>
      <c r="S455" s="203"/>
      <c r="T455" s="203"/>
      <c r="U455" s="203"/>
      <c r="V455" s="203"/>
      <c r="W455" s="203"/>
      <c r="X455" s="203"/>
      <c r="Y455" s="203"/>
      <c r="Z455" s="203"/>
      <c r="AA455" s="203"/>
    </row>
    <row xmlns:x14ac="http://schemas.microsoft.com/office/spreadsheetml/2009/9/ac" r="456" ht="15.75" x14ac:dyDescent="0.25">
      <c r="A456" s="203"/>
      <c r="B456" s="204"/>
      <c r="C456" s="203"/>
      <c r="D456" s="203"/>
      <c r="E456" s="203"/>
      <c r="F456" s="203"/>
      <c r="G456" s="203"/>
      <c r="H456" s="203"/>
      <c r="I456" s="203"/>
      <c r="J456" s="203"/>
      <c r="K456" s="203"/>
      <c r="L456" s="203"/>
      <c r="M456" s="203"/>
      <c r="N456" s="203"/>
      <c r="O456" s="203"/>
      <c r="P456" s="203"/>
      <c r="Q456" s="203"/>
      <c r="R456" s="203"/>
      <c r="S456" s="203"/>
      <c r="T456" s="203"/>
      <c r="U456" s="203"/>
      <c r="V456" s="203"/>
      <c r="W456" s="203"/>
      <c r="X456" s="203"/>
      <c r="Y456" s="203"/>
      <c r="Z456" s="203"/>
      <c r="AA456" s="203"/>
    </row>
    <row xmlns:x14ac="http://schemas.microsoft.com/office/spreadsheetml/2009/9/ac" r="457" ht="15.75" x14ac:dyDescent="0.25">
      <c r="A457" s="203"/>
      <c r="B457" s="204"/>
      <c r="C457" s="203"/>
      <c r="D457" s="203"/>
      <c r="E457" s="203"/>
      <c r="F457" s="203"/>
      <c r="G457" s="203"/>
      <c r="H457" s="203"/>
      <c r="I457" s="203"/>
      <c r="J457" s="203"/>
      <c r="K457" s="203"/>
      <c r="L457" s="203"/>
      <c r="M457" s="203"/>
      <c r="N457" s="203"/>
      <c r="O457" s="203"/>
      <c r="P457" s="203"/>
      <c r="Q457" s="203"/>
      <c r="R457" s="203"/>
      <c r="S457" s="203"/>
      <c r="T457" s="203"/>
      <c r="U457" s="203"/>
      <c r="V457" s="203"/>
      <c r="W457" s="203"/>
      <c r="X457" s="203"/>
      <c r="Y457" s="203"/>
      <c r="Z457" s="203"/>
      <c r="AA457" s="203"/>
    </row>
    <row xmlns:x14ac="http://schemas.microsoft.com/office/spreadsheetml/2009/9/ac" r="458" ht="15.75" x14ac:dyDescent="0.25">
      <c r="A458" s="203"/>
      <c r="B458" s="204"/>
      <c r="C458" s="203"/>
      <c r="D458" s="203"/>
      <c r="E458" s="203"/>
      <c r="F458" s="203"/>
      <c r="G458" s="203"/>
      <c r="H458" s="203"/>
      <c r="I458" s="203"/>
      <c r="J458" s="203"/>
      <c r="K458" s="203"/>
      <c r="L458" s="203"/>
      <c r="M458" s="203"/>
      <c r="N458" s="203"/>
      <c r="O458" s="203"/>
      <c r="P458" s="203"/>
      <c r="Q458" s="203"/>
      <c r="R458" s="203"/>
      <c r="S458" s="203"/>
      <c r="T458" s="203"/>
      <c r="U458" s="203"/>
      <c r="V458" s="203"/>
      <c r="W458" s="203"/>
      <c r="X458" s="203"/>
      <c r="Y458" s="203"/>
      <c r="Z458" s="203"/>
      <c r="AA458" s="203"/>
    </row>
    <row xmlns:x14ac="http://schemas.microsoft.com/office/spreadsheetml/2009/9/ac" r="459" ht="15.75" x14ac:dyDescent="0.25">
      <c r="A459" s="203"/>
      <c r="B459" s="204"/>
      <c r="C459" s="203"/>
      <c r="D459" s="203"/>
      <c r="E459" s="203"/>
      <c r="F459" s="203"/>
      <c r="G459" s="203"/>
      <c r="H459" s="203"/>
      <c r="I459" s="203"/>
      <c r="J459" s="203"/>
      <c r="K459" s="203"/>
      <c r="L459" s="203"/>
      <c r="M459" s="203"/>
      <c r="N459" s="203"/>
      <c r="O459" s="203"/>
      <c r="P459" s="203"/>
      <c r="Q459" s="203"/>
      <c r="R459" s="203"/>
      <c r="S459" s="203"/>
      <c r="T459" s="203"/>
      <c r="U459" s="203"/>
      <c r="V459" s="203"/>
      <c r="W459" s="203"/>
      <c r="X459" s="203"/>
      <c r="Y459" s="203"/>
      <c r="Z459" s="203"/>
      <c r="AA459" s="203"/>
    </row>
    <row xmlns:x14ac="http://schemas.microsoft.com/office/spreadsheetml/2009/9/ac" r="460" ht="15.75" x14ac:dyDescent="0.25">
      <c r="A460" s="203"/>
      <c r="B460" s="204"/>
      <c r="C460" s="203"/>
      <c r="D460" s="203"/>
      <c r="E460" s="203"/>
      <c r="F460" s="203"/>
      <c r="G460" s="203"/>
      <c r="H460" s="203"/>
      <c r="I460" s="203"/>
      <c r="J460" s="203"/>
      <c r="K460" s="203"/>
      <c r="L460" s="203"/>
      <c r="M460" s="203"/>
      <c r="N460" s="203"/>
      <c r="O460" s="203"/>
      <c r="P460" s="203"/>
      <c r="Q460" s="203"/>
      <c r="R460" s="203"/>
      <c r="S460" s="203"/>
      <c r="T460" s="203"/>
      <c r="U460" s="203"/>
      <c r="V460" s="203"/>
      <c r="W460" s="203"/>
      <c r="X460" s="203"/>
      <c r="Y460" s="203"/>
      <c r="Z460" s="203"/>
      <c r="AA460" s="203"/>
    </row>
    <row xmlns:x14ac="http://schemas.microsoft.com/office/spreadsheetml/2009/9/ac" r="461" ht="15.75" x14ac:dyDescent="0.25">
      <c r="A461" s="203"/>
      <c r="B461" s="204"/>
      <c r="C461" s="203"/>
      <c r="D461" s="203"/>
      <c r="E461" s="203"/>
      <c r="F461" s="203"/>
      <c r="G461" s="203"/>
      <c r="H461" s="203"/>
      <c r="I461" s="203"/>
      <c r="J461" s="203"/>
      <c r="K461" s="203"/>
      <c r="L461" s="203"/>
      <c r="M461" s="203"/>
      <c r="N461" s="203"/>
      <c r="O461" s="203"/>
      <c r="P461" s="203"/>
      <c r="Q461" s="203"/>
      <c r="R461" s="203"/>
      <c r="S461" s="203"/>
      <c r="T461" s="203"/>
      <c r="U461" s="203"/>
      <c r="V461" s="203"/>
      <c r="W461" s="203"/>
      <c r="X461" s="203"/>
      <c r="Y461" s="203"/>
      <c r="Z461" s="203"/>
      <c r="AA461" s="203"/>
    </row>
    <row xmlns:x14ac="http://schemas.microsoft.com/office/spreadsheetml/2009/9/ac" r="462" ht="15.75" x14ac:dyDescent="0.25">
      <c r="A462" s="203"/>
      <c r="B462" s="204"/>
      <c r="C462" s="203"/>
      <c r="D462" s="203"/>
      <c r="E462" s="203"/>
      <c r="F462" s="203"/>
      <c r="G462" s="203"/>
      <c r="H462" s="203"/>
      <c r="I462" s="203"/>
      <c r="J462" s="203"/>
      <c r="K462" s="203"/>
      <c r="L462" s="203"/>
      <c r="M462" s="203"/>
      <c r="N462" s="203"/>
      <c r="O462" s="203"/>
      <c r="P462" s="203"/>
      <c r="Q462" s="203"/>
      <c r="R462" s="203"/>
      <c r="S462" s="203"/>
      <c r="T462" s="203"/>
      <c r="U462" s="203"/>
      <c r="V462" s="203"/>
      <c r="W462" s="203"/>
      <c r="X462" s="203"/>
      <c r="Y462" s="203"/>
      <c r="Z462" s="203"/>
      <c r="AA462" s="203"/>
    </row>
    <row xmlns:x14ac="http://schemas.microsoft.com/office/spreadsheetml/2009/9/ac" r="463" ht="15.75" x14ac:dyDescent="0.25">
      <c r="A463" s="203"/>
      <c r="B463" s="204"/>
      <c r="C463" s="203"/>
      <c r="D463" s="203"/>
      <c r="E463" s="203"/>
      <c r="F463" s="203"/>
      <c r="G463" s="203"/>
      <c r="H463" s="203"/>
      <c r="I463" s="203"/>
      <c r="J463" s="203"/>
      <c r="K463" s="203"/>
      <c r="L463" s="203"/>
      <c r="M463" s="203"/>
      <c r="N463" s="203"/>
      <c r="O463" s="203"/>
      <c r="P463" s="203"/>
      <c r="Q463" s="203"/>
      <c r="R463" s="203"/>
      <c r="S463" s="203"/>
      <c r="T463" s="203"/>
      <c r="U463" s="203"/>
      <c r="V463" s="203"/>
      <c r="W463" s="203"/>
      <c r="X463" s="203"/>
      <c r="Y463" s="203"/>
      <c r="Z463" s="203"/>
      <c r="AA463" s="203"/>
    </row>
    <row xmlns:x14ac="http://schemas.microsoft.com/office/spreadsheetml/2009/9/ac" r="464" ht="15.75" x14ac:dyDescent="0.25">
      <c r="A464" s="203"/>
      <c r="B464" s="204"/>
      <c r="C464" s="203"/>
      <c r="D464" s="203"/>
      <c r="E464" s="203"/>
      <c r="F464" s="203"/>
      <c r="G464" s="203"/>
      <c r="H464" s="203"/>
      <c r="I464" s="203"/>
      <c r="J464" s="203"/>
      <c r="K464" s="203"/>
      <c r="L464" s="203"/>
      <c r="M464" s="203"/>
      <c r="N464" s="203"/>
      <c r="O464" s="203"/>
      <c r="P464" s="203"/>
      <c r="Q464" s="203"/>
      <c r="R464" s="203"/>
      <c r="S464" s="203"/>
      <c r="T464" s="203"/>
      <c r="U464" s="203"/>
      <c r="V464" s="203"/>
      <c r="W464" s="203"/>
      <c r="X464" s="203"/>
      <c r="Y464" s="203"/>
      <c r="Z464" s="203"/>
      <c r="AA464" s="203"/>
    </row>
    <row xmlns:x14ac="http://schemas.microsoft.com/office/spreadsheetml/2009/9/ac" r="465" ht="15.75" x14ac:dyDescent="0.25">
      <c r="A465" s="203"/>
      <c r="B465" s="204"/>
      <c r="C465" s="203"/>
      <c r="D465" s="203"/>
      <c r="E465" s="203"/>
      <c r="F465" s="203"/>
      <c r="G465" s="203"/>
      <c r="H465" s="203"/>
      <c r="I465" s="203"/>
      <c r="J465" s="203"/>
      <c r="K465" s="203"/>
      <c r="L465" s="203"/>
      <c r="M465" s="203"/>
      <c r="N465" s="203"/>
      <c r="O465" s="203"/>
      <c r="P465" s="203"/>
      <c r="Q465" s="203"/>
      <c r="R465" s="203"/>
      <c r="S465" s="203"/>
      <c r="T465" s="203"/>
      <c r="U465" s="203"/>
      <c r="V465" s="203"/>
      <c r="W465" s="203"/>
      <c r="X465" s="203"/>
      <c r="Y465" s="203"/>
      <c r="Z465" s="203"/>
      <c r="AA465" s="203"/>
    </row>
    <row xmlns:x14ac="http://schemas.microsoft.com/office/spreadsheetml/2009/9/ac" r="466" ht="15.75" x14ac:dyDescent="0.25">
      <c r="A466" s="203"/>
      <c r="B466" s="204"/>
      <c r="C466" s="203"/>
      <c r="D466" s="203"/>
      <c r="E466" s="203"/>
      <c r="F466" s="203"/>
      <c r="G466" s="203"/>
      <c r="H466" s="203"/>
      <c r="I466" s="203"/>
      <c r="J466" s="203"/>
      <c r="K466" s="203"/>
      <c r="L466" s="203"/>
      <c r="M466" s="203"/>
      <c r="N466" s="203"/>
      <c r="O466" s="203"/>
      <c r="P466" s="203"/>
      <c r="Q466" s="203"/>
      <c r="R466" s="203"/>
      <c r="S466" s="203"/>
      <c r="T466" s="203"/>
      <c r="U466" s="203"/>
      <c r="V466" s="203"/>
      <c r="W466" s="203"/>
      <c r="X466" s="203"/>
      <c r="Y466" s="203"/>
      <c r="Z466" s="203"/>
      <c r="AA466" s="203"/>
    </row>
    <row xmlns:x14ac="http://schemas.microsoft.com/office/spreadsheetml/2009/9/ac" r="467" ht="15.75" x14ac:dyDescent="0.25">
      <c r="A467" s="203"/>
      <c r="B467" s="204"/>
      <c r="C467" s="203"/>
      <c r="D467" s="203"/>
      <c r="E467" s="203"/>
      <c r="F467" s="203"/>
      <c r="G467" s="203"/>
      <c r="H467" s="203"/>
      <c r="I467" s="203"/>
      <c r="J467" s="203"/>
      <c r="K467" s="203"/>
      <c r="L467" s="203"/>
      <c r="M467" s="203"/>
      <c r="N467" s="203"/>
      <c r="O467" s="203"/>
      <c r="P467" s="203"/>
      <c r="Q467" s="203"/>
      <c r="R467" s="203"/>
      <c r="S467" s="203"/>
      <c r="T467" s="203"/>
      <c r="U467" s="203"/>
      <c r="V467" s="203"/>
      <c r="W467" s="203"/>
      <c r="X467" s="203"/>
      <c r="Y467" s="203"/>
      <c r="Z467" s="203"/>
      <c r="AA467" s="203"/>
    </row>
    <row xmlns:x14ac="http://schemas.microsoft.com/office/spreadsheetml/2009/9/ac" r="468" ht="15.75" x14ac:dyDescent="0.25">
      <c r="A468" s="203"/>
      <c r="B468" s="204"/>
      <c r="C468" s="203"/>
      <c r="D468" s="203"/>
      <c r="E468" s="203"/>
      <c r="F468" s="203"/>
      <c r="G468" s="203"/>
      <c r="H468" s="203"/>
      <c r="I468" s="203"/>
      <c r="J468" s="203"/>
      <c r="K468" s="203"/>
      <c r="L468" s="203"/>
      <c r="M468" s="203"/>
      <c r="N468" s="203"/>
      <c r="O468" s="203"/>
      <c r="P468" s="203"/>
      <c r="Q468" s="203"/>
      <c r="R468" s="203"/>
      <c r="S468" s="203"/>
      <c r="T468" s="203"/>
      <c r="U468" s="203"/>
      <c r="V468" s="203"/>
      <c r="W468" s="203"/>
      <c r="X468" s="203"/>
      <c r="Y468" s="203"/>
      <c r="Z468" s="203"/>
      <c r="AA468" s="203"/>
    </row>
    <row xmlns:x14ac="http://schemas.microsoft.com/office/spreadsheetml/2009/9/ac" r="469" ht="15.75" x14ac:dyDescent="0.25">
      <c r="A469" s="203"/>
      <c r="B469" s="204"/>
      <c r="C469" s="203"/>
      <c r="D469" s="203"/>
      <c r="E469" s="203"/>
      <c r="F469" s="203"/>
      <c r="G469" s="203"/>
      <c r="H469" s="203"/>
      <c r="I469" s="203"/>
      <c r="J469" s="203"/>
      <c r="K469" s="203"/>
      <c r="L469" s="203"/>
      <c r="M469" s="203"/>
      <c r="N469" s="203"/>
      <c r="O469" s="203"/>
      <c r="P469" s="203"/>
      <c r="Q469" s="203"/>
      <c r="R469" s="203"/>
      <c r="S469" s="203"/>
      <c r="T469" s="203"/>
      <c r="U469" s="203"/>
      <c r="V469" s="203"/>
      <c r="W469" s="203"/>
      <c r="X469" s="203"/>
      <c r="Y469" s="203"/>
      <c r="Z469" s="203"/>
      <c r="AA469" s="203"/>
    </row>
    <row xmlns:x14ac="http://schemas.microsoft.com/office/spreadsheetml/2009/9/ac" r="470" ht="15.75" x14ac:dyDescent="0.25">
      <c r="A470" s="203"/>
      <c r="B470" s="204"/>
      <c r="C470" s="203"/>
      <c r="D470" s="203"/>
      <c r="E470" s="203"/>
      <c r="F470" s="203"/>
      <c r="G470" s="203"/>
      <c r="H470" s="203"/>
      <c r="I470" s="203"/>
      <c r="J470" s="203"/>
      <c r="K470" s="203"/>
      <c r="L470" s="203"/>
      <c r="M470" s="203"/>
      <c r="N470" s="203"/>
      <c r="O470" s="203"/>
      <c r="P470" s="203"/>
      <c r="Q470" s="203"/>
      <c r="R470" s="203"/>
      <c r="S470" s="203"/>
      <c r="T470" s="203"/>
      <c r="U470" s="203"/>
      <c r="V470" s="203"/>
      <c r="W470" s="203"/>
      <c r="X470" s="203"/>
      <c r="Y470" s="203"/>
      <c r="Z470" s="203"/>
      <c r="AA470" s="203"/>
    </row>
    <row xmlns:x14ac="http://schemas.microsoft.com/office/spreadsheetml/2009/9/ac" r="471" ht="15.75" x14ac:dyDescent="0.25">
      <c r="A471" s="203"/>
      <c r="B471" s="204"/>
      <c r="C471" s="203"/>
      <c r="D471" s="203"/>
      <c r="E471" s="203"/>
      <c r="F471" s="203"/>
      <c r="G471" s="203"/>
      <c r="H471" s="203"/>
      <c r="I471" s="203"/>
      <c r="J471" s="203"/>
      <c r="K471" s="203"/>
      <c r="L471" s="203"/>
      <c r="M471" s="203"/>
      <c r="N471" s="203"/>
      <c r="O471" s="203"/>
      <c r="P471" s="203"/>
      <c r="Q471" s="203"/>
      <c r="R471" s="203"/>
      <c r="S471" s="203"/>
      <c r="T471" s="203"/>
      <c r="U471" s="203"/>
      <c r="V471" s="203"/>
      <c r="W471" s="203"/>
      <c r="X471" s="203"/>
      <c r="Y471" s="203"/>
      <c r="Z471" s="203"/>
      <c r="AA471" s="203"/>
    </row>
    <row xmlns:x14ac="http://schemas.microsoft.com/office/spreadsheetml/2009/9/ac" r="472" ht="15.75" x14ac:dyDescent="0.25">
      <c r="A472" s="203"/>
      <c r="B472" s="204"/>
      <c r="C472" s="203"/>
      <c r="D472" s="203"/>
      <c r="E472" s="203"/>
      <c r="F472" s="203"/>
      <c r="G472" s="203"/>
      <c r="H472" s="203"/>
      <c r="I472" s="203"/>
      <c r="J472" s="203"/>
      <c r="K472" s="203"/>
      <c r="L472" s="203"/>
      <c r="M472" s="203"/>
      <c r="N472" s="203"/>
      <c r="O472" s="203"/>
      <c r="P472" s="203"/>
      <c r="Q472" s="203"/>
      <c r="R472" s="203"/>
      <c r="S472" s="203"/>
      <c r="T472" s="203"/>
      <c r="U472" s="203"/>
      <c r="V472" s="203"/>
      <c r="W472" s="203"/>
      <c r="X472" s="203"/>
      <c r="Y472" s="203"/>
      <c r="Z472" s="203"/>
      <c r="AA472" s="203"/>
    </row>
    <row xmlns:x14ac="http://schemas.microsoft.com/office/spreadsheetml/2009/9/ac" r="473" ht="15.75" x14ac:dyDescent="0.25">
      <c r="A473" s="203"/>
      <c r="B473" s="204"/>
      <c r="C473" s="203"/>
      <c r="D473" s="203"/>
      <c r="E473" s="203"/>
      <c r="F473" s="203"/>
      <c r="G473" s="203"/>
      <c r="H473" s="203"/>
      <c r="I473" s="203"/>
      <c r="J473" s="203"/>
      <c r="K473" s="203"/>
      <c r="L473" s="203"/>
      <c r="M473" s="203"/>
      <c r="N473" s="203"/>
      <c r="O473" s="203"/>
      <c r="P473" s="203"/>
      <c r="Q473" s="203"/>
      <c r="R473" s="203"/>
      <c r="S473" s="203"/>
      <c r="T473" s="203"/>
      <c r="U473" s="203"/>
      <c r="V473" s="203"/>
      <c r="W473" s="203"/>
      <c r="X473" s="203"/>
      <c r="Y473" s="203"/>
      <c r="Z473" s="203"/>
      <c r="AA473" s="203"/>
    </row>
    <row xmlns:x14ac="http://schemas.microsoft.com/office/spreadsheetml/2009/9/ac" r="474" ht="15.75" x14ac:dyDescent="0.25">
      <c r="A474" s="203"/>
      <c r="B474" s="204"/>
      <c r="C474" s="203"/>
      <c r="D474" s="203"/>
      <c r="E474" s="203"/>
      <c r="F474" s="203"/>
      <c r="G474" s="203"/>
      <c r="H474" s="203"/>
      <c r="I474" s="203"/>
      <c r="J474" s="203"/>
      <c r="K474" s="203"/>
      <c r="L474" s="203"/>
      <c r="M474" s="203"/>
      <c r="N474" s="203"/>
      <c r="O474" s="203"/>
      <c r="P474" s="203"/>
      <c r="Q474" s="203"/>
      <c r="R474" s="203"/>
      <c r="S474" s="203"/>
      <c r="T474" s="203"/>
      <c r="U474" s="203"/>
      <c r="V474" s="203"/>
      <c r="W474" s="203"/>
      <c r="X474" s="203"/>
      <c r="Y474" s="203"/>
      <c r="Z474" s="203"/>
      <c r="AA474" s="203"/>
    </row>
    <row xmlns:x14ac="http://schemas.microsoft.com/office/spreadsheetml/2009/9/ac" r="475" ht="15.75" x14ac:dyDescent="0.25">
      <c r="A475" s="203"/>
      <c r="B475" s="204"/>
      <c r="C475" s="203"/>
      <c r="D475" s="203"/>
      <c r="E475" s="203"/>
      <c r="F475" s="203"/>
      <c r="G475" s="203"/>
      <c r="H475" s="203"/>
      <c r="I475" s="203"/>
      <c r="J475" s="203"/>
      <c r="K475" s="203"/>
      <c r="L475" s="203"/>
      <c r="M475" s="203"/>
      <c r="N475" s="203"/>
      <c r="O475" s="203"/>
      <c r="P475" s="203"/>
      <c r="Q475" s="203"/>
      <c r="R475" s="203"/>
      <c r="S475" s="203"/>
      <c r="T475" s="203"/>
      <c r="U475" s="203"/>
      <c r="V475" s="203"/>
      <c r="W475" s="203"/>
      <c r="X475" s="203"/>
      <c r="Y475" s="203"/>
      <c r="Z475" s="203"/>
      <c r="AA475" s="203"/>
    </row>
    <row xmlns:x14ac="http://schemas.microsoft.com/office/spreadsheetml/2009/9/ac" r="476" ht="15.75" x14ac:dyDescent="0.25">
      <c r="A476" s="203"/>
      <c r="B476" s="204"/>
      <c r="C476" s="203"/>
      <c r="D476" s="203"/>
      <c r="E476" s="203"/>
      <c r="F476" s="203"/>
      <c r="G476" s="203"/>
      <c r="H476" s="203"/>
      <c r="I476" s="203"/>
      <c r="J476" s="203"/>
      <c r="K476" s="203"/>
      <c r="L476" s="203"/>
      <c r="M476" s="203"/>
      <c r="N476" s="203"/>
      <c r="O476" s="203"/>
      <c r="P476" s="203"/>
      <c r="Q476" s="203"/>
      <c r="R476" s="203"/>
      <c r="S476" s="203"/>
      <c r="T476" s="203"/>
      <c r="U476" s="203"/>
      <c r="V476" s="203"/>
      <c r="W476" s="203"/>
      <c r="X476" s="203"/>
      <c r="Y476" s="203"/>
      <c r="Z476" s="203"/>
      <c r="AA476" s="203"/>
    </row>
    <row xmlns:x14ac="http://schemas.microsoft.com/office/spreadsheetml/2009/9/ac" r="477" ht="15.75" x14ac:dyDescent="0.25">
      <c r="A477" s="203"/>
      <c r="B477" s="204"/>
      <c r="C477" s="203"/>
      <c r="D477" s="203"/>
      <c r="E477" s="203"/>
      <c r="F477" s="203"/>
      <c r="G477" s="203"/>
      <c r="H477" s="203"/>
      <c r="I477" s="203"/>
      <c r="J477" s="203"/>
      <c r="K477" s="203"/>
      <c r="L477" s="203"/>
      <c r="M477" s="203"/>
      <c r="N477" s="203"/>
      <c r="O477" s="203"/>
      <c r="P477" s="203"/>
      <c r="Q477" s="203"/>
      <c r="R477" s="203"/>
      <c r="S477" s="203"/>
      <c r="T477" s="203"/>
      <c r="U477" s="203"/>
      <c r="V477" s="203"/>
      <c r="W477" s="203"/>
      <c r="X477" s="203"/>
      <c r="Y477" s="203"/>
      <c r="Z477" s="203"/>
      <c r="AA477" s="203"/>
    </row>
    <row xmlns:x14ac="http://schemas.microsoft.com/office/spreadsheetml/2009/9/ac" r="478" ht="15.75" x14ac:dyDescent="0.25">
      <c r="A478" s="203"/>
      <c r="B478" s="204"/>
      <c r="C478" s="203"/>
      <c r="D478" s="203"/>
      <c r="E478" s="203"/>
      <c r="F478" s="203"/>
      <c r="G478" s="203"/>
      <c r="H478" s="203"/>
      <c r="I478" s="203"/>
      <c r="J478" s="203"/>
      <c r="K478" s="203"/>
      <c r="L478" s="203"/>
      <c r="M478" s="203"/>
      <c r="N478" s="203"/>
      <c r="O478" s="203"/>
      <c r="P478" s="203"/>
      <c r="Q478" s="203"/>
      <c r="R478" s="203"/>
      <c r="S478" s="203"/>
      <c r="T478" s="203"/>
      <c r="U478" s="203"/>
      <c r="V478" s="203"/>
      <c r="W478" s="203"/>
      <c r="X478" s="203"/>
      <c r="Y478" s="203"/>
      <c r="Z478" s="203"/>
      <c r="AA478" s="203"/>
    </row>
    <row xmlns:x14ac="http://schemas.microsoft.com/office/spreadsheetml/2009/9/ac" r="479" ht="15.75" x14ac:dyDescent="0.25">
      <c r="A479" s="203"/>
      <c r="B479" s="204"/>
      <c r="C479" s="203"/>
      <c r="D479" s="203"/>
      <c r="E479" s="203"/>
      <c r="F479" s="203"/>
      <c r="G479" s="203"/>
      <c r="H479" s="203"/>
      <c r="I479" s="203"/>
      <c r="J479" s="203"/>
      <c r="K479" s="203"/>
      <c r="L479" s="203"/>
      <c r="M479" s="203"/>
      <c r="N479" s="203"/>
      <c r="O479" s="203"/>
      <c r="P479" s="203"/>
      <c r="Q479" s="203"/>
      <c r="R479" s="203"/>
      <c r="S479" s="203"/>
      <c r="T479" s="203"/>
      <c r="U479" s="203"/>
      <c r="V479" s="203"/>
      <c r="W479" s="203"/>
      <c r="X479" s="203"/>
      <c r="Y479" s="203"/>
      <c r="Z479" s="203"/>
      <c r="AA479" s="203"/>
    </row>
    <row xmlns:x14ac="http://schemas.microsoft.com/office/spreadsheetml/2009/9/ac" r="480" ht="15.75" x14ac:dyDescent="0.25">
      <c r="A480" s="203"/>
      <c r="B480" s="204"/>
      <c r="C480" s="203"/>
      <c r="D480" s="203"/>
      <c r="E480" s="203"/>
      <c r="F480" s="203"/>
      <c r="G480" s="203"/>
      <c r="H480" s="203"/>
      <c r="I480" s="203"/>
      <c r="J480" s="203"/>
      <c r="K480" s="203"/>
      <c r="L480" s="203"/>
      <c r="M480" s="203"/>
      <c r="N480" s="203"/>
      <c r="O480" s="203"/>
      <c r="P480" s="203"/>
      <c r="Q480" s="203"/>
      <c r="R480" s="203"/>
      <c r="S480" s="203"/>
      <c r="T480" s="203"/>
      <c r="U480" s="203"/>
      <c r="V480" s="203"/>
      <c r="W480" s="203"/>
      <c r="X480" s="203"/>
      <c r="Y480" s="203"/>
      <c r="Z480" s="203"/>
      <c r="AA480" s="203"/>
    </row>
    <row xmlns:x14ac="http://schemas.microsoft.com/office/spreadsheetml/2009/9/ac" r="481" ht="15.75" x14ac:dyDescent="0.25">
      <c r="A481" s="203"/>
      <c r="B481" s="204"/>
      <c r="C481" s="203"/>
      <c r="D481" s="203"/>
      <c r="E481" s="203"/>
      <c r="F481" s="203"/>
      <c r="G481" s="203"/>
      <c r="H481" s="203"/>
      <c r="I481" s="203"/>
      <c r="J481" s="203"/>
      <c r="K481" s="203"/>
      <c r="L481" s="203"/>
      <c r="M481" s="203"/>
      <c r="N481" s="203"/>
      <c r="O481" s="203"/>
      <c r="P481" s="203"/>
      <c r="Q481" s="203"/>
      <c r="R481" s="203"/>
      <c r="S481" s="203"/>
      <c r="T481" s="203"/>
      <c r="U481" s="203"/>
      <c r="V481" s="203"/>
      <c r="W481" s="203"/>
      <c r="X481" s="203"/>
      <c r="Y481" s="203"/>
      <c r="Z481" s="203"/>
      <c r="AA481" s="203"/>
    </row>
    <row xmlns:x14ac="http://schemas.microsoft.com/office/spreadsheetml/2009/9/ac" r="482" ht="15.75" x14ac:dyDescent="0.25">
      <c r="A482" s="203"/>
      <c r="B482" s="204"/>
      <c r="C482" s="203"/>
      <c r="D482" s="203"/>
      <c r="E482" s="203"/>
      <c r="F482" s="203"/>
      <c r="G482" s="203"/>
      <c r="H482" s="203"/>
      <c r="I482" s="203"/>
      <c r="J482" s="203"/>
      <c r="K482" s="203"/>
      <c r="L482" s="203"/>
      <c r="M482" s="203"/>
      <c r="N482" s="203"/>
      <c r="O482" s="203"/>
      <c r="P482" s="203"/>
      <c r="Q482" s="203"/>
      <c r="R482" s="203"/>
      <c r="S482" s="203"/>
      <c r="T482" s="203"/>
      <c r="U482" s="203"/>
      <c r="V482" s="203"/>
      <c r="W482" s="203"/>
      <c r="X482" s="203"/>
      <c r="Y482" s="203"/>
      <c r="Z482" s="203"/>
      <c r="AA482" s="203"/>
    </row>
    <row xmlns:x14ac="http://schemas.microsoft.com/office/spreadsheetml/2009/9/ac" r="483" ht="15.75" x14ac:dyDescent="0.25">
      <c r="A483" s="203"/>
      <c r="B483" s="204"/>
      <c r="C483" s="203"/>
      <c r="D483" s="203"/>
      <c r="E483" s="203"/>
      <c r="F483" s="203"/>
      <c r="G483" s="203"/>
      <c r="H483" s="203"/>
      <c r="I483" s="203"/>
      <c r="J483" s="203"/>
      <c r="K483" s="203"/>
      <c r="L483" s="203"/>
      <c r="M483" s="203"/>
      <c r="N483" s="203"/>
      <c r="O483" s="203"/>
      <c r="P483" s="203"/>
      <c r="Q483" s="203"/>
      <c r="R483" s="203"/>
      <c r="S483" s="203"/>
      <c r="T483" s="203"/>
      <c r="U483" s="203"/>
      <c r="V483" s="203"/>
      <c r="W483" s="203"/>
      <c r="X483" s="203"/>
      <c r="Y483" s="203"/>
      <c r="Z483" s="203"/>
      <c r="AA483" s="203"/>
    </row>
    <row xmlns:x14ac="http://schemas.microsoft.com/office/spreadsheetml/2009/9/ac" r="484" ht="15.75" x14ac:dyDescent="0.25">
      <c r="A484" s="203"/>
      <c r="B484" s="204"/>
      <c r="C484" s="203"/>
      <c r="D484" s="203"/>
      <c r="E484" s="203"/>
      <c r="F484" s="203"/>
      <c r="G484" s="203"/>
      <c r="H484" s="203"/>
      <c r="I484" s="203"/>
      <c r="J484" s="203"/>
      <c r="K484" s="203"/>
      <c r="L484" s="203"/>
      <c r="M484" s="203"/>
      <c r="N484" s="203"/>
      <c r="O484" s="203"/>
      <c r="P484" s="203"/>
      <c r="Q484" s="203"/>
      <c r="R484" s="203"/>
      <c r="S484" s="203"/>
      <c r="T484" s="203"/>
      <c r="U484" s="203"/>
      <c r="V484" s="203"/>
      <c r="W484" s="203"/>
      <c r="X484" s="203"/>
      <c r="Y484" s="203"/>
      <c r="Z484" s="203"/>
      <c r="AA484" s="203"/>
    </row>
    <row xmlns:x14ac="http://schemas.microsoft.com/office/spreadsheetml/2009/9/ac" r="485" ht="15.75" x14ac:dyDescent="0.25">
      <c r="A485" s="203"/>
      <c r="B485" s="204"/>
      <c r="C485" s="203"/>
      <c r="D485" s="203"/>
      <c r="E485" s="203"/>
      <c r="F485" s="203"/>
      <c r="G485" s="203"/>
      <c r="H485" s="203"/>
      <c r="I485" s="203"/>
      <c r="J485" s="203"/>
      <c r="K485" s="203"/>
      <c r="L485" s="203"/>
      <c r="M485" s="203"/>
      <c r="N485" s="203"/>
      <c r="O485" s="203"/>
      <c r="P485" s="203"/>
      <c r="Q485" s="203"/>
      <c r="R485" s="203"/>
      <c r="S485" s="203"/>
      <c r="T485" s="203"/>
      <c r="U485" s="203"/>
      <c r="V485" s="203"/>
      <c r="W485" s="203"/>
      <c r="X485" s="203"/>
      <c r="Y485" s="203"/>
      <c r="Z485" s="203"/>
      <c r="AA485" s="203"/>
    </row>
    <row xmlns:x14ac="http://schemas.microsoft.com/office/spreadsheetml/2009/9/ac" r="486" ht="15.75" x14ac:dyDescent="0.25">
      <c r="A486" s="203"/>
      <c r="B486" s="204"/>
      <c r="C486" s="203"/>
      <c r="D486" s="203"/>
      <c r="E486" s="203"/>
      <c r="F486" s="203"/>
      <c r="G486" s="203"/>
      <c r="H486" s="203"/>
      <c r="I486" s="203"/>
      <c r="J486" s="203"/>
      <c r="K486" s="203"/>
      <c r="L486" s="203"/>
      <c r="M486" s="203"/>
      <c r="N486" s="203"/>
      <c r="O486" s="203"/>
      <c r="P486" s="203"/>
      <c r="Q486" s="203"/>
      <c r="R486" s="203"/>
      <c r="S486" s="203"/>
      <c r="T486" s="203"/>
      <c r="U486" s="203"/>
      <c r="V486" s="203"/>
      <c r="W486" s="203"/>
      <c r="X486" s="203"/>
      <c r="Y486" s="203"/>
      <c r="Z486" s="203"/>
      <c r="AA486" s="203"/>
    </row>
    <row xmlns:x14ac="http://schemas.microsoft.com/office/spreadsheetml/2009/9/ac" r="487" ht="15.75" x14ac:dyDescent="0.25">
      <c r="A487" s="203"/>
      <c r="B487" s="204"/>
      <c r="C487" s="203"/>
      <c r="D487" s="203"/>
      <c r="E487" s="203"/>
      <c r="F487" s="203"/>
      <c r="G487" s="203"/>
      <c r="H487" s="203"/>
      <c r="I487" s="203"/>
      <c r="J487" s="203"/>
      <c r="K487" s="203"/>
      <c r="L487" s="203"/>
      <c r="M487" s="203"/>
      <c r="N487" s="203"/>
      <c r="O487" s="203"/>
      <c r="P487" s="203"/>
      <c r="Q487" s="203"/>
      <c r="R487" s="203"/>
      <c r="S487" s="203"/>
      <c r="T487" s="203"/>
      <c r="U487" s="203"/>
      <c r="V487" s="203"/>
      <c r="W487" s="203"/>
      <c r="X487" s="203"/>
      <c r="Y487" s="203"/>
      <c r="Z487" s="203"/>
      <c r="AA487" s="203"/>
    </row>
    <row xmlns:x14ac="http://schemas.microsoft.com/office/spreadsheetml/2009/9/ac" r="488" ht="15.75" x14ac:dyDescent="0.25">
      <c r="A488" s="203"/>
      <c r="B488" s="204"/>
      <c r="C488" s="203"/>
      <c r="D488" s="203"/>
      <c r="E488" s="203"/>
      <c r="F488" s="203"/>
      <c r="G488" s="203"/>
      <c r="H488" s="203"/>
      <c r="I488" s="203"/>
      <c r="J488" s="203"/>
      <c r="K488" s="203"/>
      <c r="L488" s="203"/>
      <c r="M488" s="203"/>
      <c r="N488" s="203"/>
      <c r="O488" s="203"/>
      <c r="P488" s="203"/>
      <c r="Q488" s="203"/>
      <c r="R488" s="203"/>
      <c r="S488" s="203"/>
      <c r="T488" s="203"/>
      <c r="U488" s="203"/>
      <c r="V488" s="203"/>
      <c r="W488" s="203"/>
      <c r="X488" s="203"/>
      <c r="Y488" s="203"/>
      <c r="Z488" s="203"/>
      <c r="AA488" s="20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2EB1-6842-44F8-8193-9ACB59D8193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0" customWidth="true"/>
    <col min="2" max="2" width="6.5" style="241" customWidth="true"/>
    <col min="3" max="3" width="14.125" style="242" customWidth="true"/>
    <col min="4" max="4" width="9.75" style="220" customWidth="true"/>
    <col min="5" max="5" width="8" style="243" customWidth="true"/>
    <col min="6" max="6" width="8" style="244" customWidth="true"/>
    <col min="7" max="7" width="8" style="245" customWidth="true"/>
    <col min="8" max="8" width="8" style="246" customWidth="true"/>
    <col min="9" max="9" width="8" style="239" customWidth="true"/>
    <col min="10" max="10" width="8" style="247" customWidth="true"/>
    <col min="11" max="11" width="8" style="248" customWidth="true"/>
    <col min="12" max="12" width="8" style="244" customWidth="true"/>
    <col min="13" max="13" width="8" style="249" customWidth="true"/>
    <col min="14" max="14" width="8" style="250" customWidth="true"/>
    <col min="15" max="19" width="8" style="220" customWidth="true"/>
    <col min="20" max="16384" width="9" style="220"/>
  </cols>
  <sheetData>
    <row xmlns:x14ac="http://schemas.microsoft.com/office/spreadsheetml/2009/9/ac" r="1" ht="20.25" customHeight="true" x14ac:dyDescent="0.2">
      <c r="A1" s="594" t="s">
        <v>473</v>
      </c>
      <c r="B1" s="595"/>
      <c r="C1" s="595"/>
      <c r="D1" s="595"/>
      <c r="E1" s="596" t="s">
        <v>50</v>
      </c>
      <c r="F1" s="597"/>
      <c r="G1" s="597"/>
      <c r="H1" s="597"/>
      <c r="I1" s="598"/>
      <c r="J1" s="599" t="s">
        <v>10</v>
      </c>
      <c r="K1" s="599"/>
      <c r="L1" s="599"/>
      <c r="M1" s="599"/>
      <c r="N1" s="599"/>
      <c r="O1" s="600" t="s">
        <v>11</v>
      </c>
      <c r="P1" s="601"/>
      <c r="Q1" s="601"/>
      <c r="R1" s="601"/>
      <c r="S1" s="602"/>
    </row>
    <row xmlns:x14ac="http://schemas.microsoft.com/office/spreadsheetml/2009/9/ac" r="2" x14ac:dyDescent="0.2">
      <c r="A2" s="595"/>
      <c r="B2" s="595"/>
      <c r="C2" s="595"/>
      <c r="D2" s="595"/>
      <c r="E2" s="221"/>
      <c r="F2" s="222"/>
      <c r="G2" s="251"/>
      <c r="H2" s="223"/>
      <c r="I2" s="252"/>
      <c r="J2" s="224"/>
      <c r="K2" s="222"/>
      <c r="L2" s="253"/>
      <c r="M2" s="223"/>
      <c r="N2" s="254"/>
      <c r="O2" s="221"/>
      <c r="P2" s="222"/>
      <c r="Q2" s="225"/>
      <c r="R2" s="223"/>
      <c r="S2" s="252"/>
    </row>
    <row xmlns:x14ac="http://schemas.microsoft.com/office/spreadsheetml/2009/9/ac" r="3" ht="134.25" customHeight="true" x14ac:dyDescent="0.2">
      <c r="A3" s="226" t="s">
        <v>9</v>
      </c>
      <c r="B3" s="227" t="s">
        <v>4</v>
      </c>
      <c r="C3" s="228" t="s">
        <v>8</v>
      </c>
      <c r="D3" s="229" t="s">
        <v>245</v>
      </c>
      <c r="E3" s="230" t="s">
        <v>25</v>
      </c>
      <c r="F3" s="231" t="s">
        <v>19</v>
      </c>
      <c r="G3" s="255" t="s">
        <v>226</v>
      </c>
      <c r="H3" s="232" t="s">
        <v>233</v>
      </c>
      <c r="I3" s="256" t="s">
        <v>36</v>
      </c>
      <c r="J3" s="233" t="s">
        <v>25</v>
      </c>
      <c r="K3" s="234" t="s">
        <v>19</v>
      </c>
      <c r="L3" s="257" t="s">
        <v>227</v>
      </c>
      <c r="M3" s="232" t="s">
        <v>233</v>
      </c>
      <c r="N3" s="258" t="s">
        <v>36</v>
      </c>
      <c r="O3" s="230" t="s">
        <v>25</v>
      </c>
      <c r="P3" s="231" t="s">
        <v>126</v>
      </c>
      <c r="Q3" s="235" t="s">
        <v>228</v>
      </c>
      <c r="R3" s="232" t="s">
        <v>233</v>
      </c>
      <c r="S3" s="256" t="s">
        <v>36</v>
      </c>
    </row>
    <row xmlns:x14ac="http://schemas.microsoft.com/office/spreadsheetml/2009/9/ac" r="4" x14ac:dyDescent="0.2">
      <c r="A4" s="364" t="str">
        <f>IF(ISBLANK(Regressions!A14), " ", Regressions!A14)</f>
        <v>India</v>
      </c>
      <c r="B4" s="365">
        <f>IF(ISBLANK(Regressions!B14), " ", Regressions!B14)</f>
        <v>2000</v>
      </c>
      <c r="C4" s="236" t="str">
        <f>IF(ISBLANK(Regressions!C14), " ", Regressions!C14)</f>
        <v>National</v>
      </c>
      <c r="D4" s="366">
        <f>IF(ISBLANK(Regressions!D14), " ", Regressions!D14)</f>
        <v>356687360</v>
      </c>
      <c r="E4" s="237">
        <f>IF(ISNUMBER(Regressions!E14),ROUND(Regressions!E14, 1), NA())</f>
        <v>80.900000000000006</v>
      </c>
      <c r="F4" s="367">
        <f>IF(ISNUMBER(Regressions!F14),ROUND(Regressions!F14, 1), NA())</f>
        <v>74</v>
      </c>
      <c r="G4" s="259" t="e">
        <f>IF(ISNUMBER(Regressions!G14),ROUND(Regressions!G14, 1), NA())</f>
        <v>#N/A</v>
      </c>
      <c r="H4" s="368" t="e">
        <f>IF(ISNUMBER(Regressions!H14),ROUND(Regressions!H14, 1), NA())</f>
        <v>#N/A</v>
      </c>
      <c r="I4" s="260">
        <f>IF(ISNUMBER(Regressions!I14),ROUND(Regressions!I14, 1), NA())</f>
        <v>26</v>
      </c>
      <c r="J4" s="369">
        <f>IF(ISNUMBER(Regressions!K14),ROUND(Regressions!K14, 1), NA())</f>
        <v>41.1</v>
      </c>
      <c r="K4" s="367">
        <f>IF(ISNUMBER(Regressions!L14),ROUND(Regressions!L14, 1), NA())</f>
        <v>41.1</v>
      </c>
      <c r="L4" s="261" t="e">
        <f>IF(ISNUMBER(Regressions!M14),ROUND(Regressions!M14, 1), NA())</f>
        <v>#N/A</v>
      </c>
      <c r="M4" s="368" t="e">
        <f>IF(ISNUMBER(Regressions!N14),ROUND(Regressions!N14, 1), NA())</f>
        <v>#N/A</v>
      </c>
      <c r="N4" s="260">
        <f>IF(ISNUMBER(Regressions!O14),ROUND(Regressions!O14, 1), NA())</f>
        <v>58.9</v>
      </c>
      <c r="O4" s="369" t="e">
        <f>IF(ISNUMBER(Regressions!Q14),ROUND(Regressions!Q14, 1), NA())</f>
        <v>#N/A</v>
      </c>
      <c r="P4" s="367" t="e">
        <f>IF(ISNUMBER(Regressions!R14),ROUND(Regressions!R14, 1), NA())</f>
        <v>#N/A</v>
      </c>
      <c r="Q4" s="238" t="e">
        <f>IF(ISNUMBER(Regressions!S14),ROUND(Regressions!S14, 1), NA())</f>
        <v>#N/A</v>
      </c>
      <c r="R4" s="368" t="e">
        <f>IF(ISNUMBER(Regressions!T14),ROUND(Regressions!T14, 1), NA())</f>
        <v>#N/A</v>
      </c>
      <c r="S4" s="260" t="e">
        <f>IF(ISNUMBER(Regressions!U14),ROUND(Regressions!U14, 1), NA())</f>
        <v>#N/A</v>
      </c>
    </row>
    <row xmlns:x14ac="http://schemas.microsoft.com/office/spreadsheetml/2009/9/ac" r="5" x14ac:dyDescent="0.2">
      <c r="A5" s="364" t="str">
        <f>IF(ISBLANK(Regressions!A15), " ", Regressions!A15)</f>
        <v>India</v>
      </c>
      <c r="B5" s="365">
        <f>IF(ISBLANK(Regressions!B15), " ", Regressions!B15)</f>
        <v>2001</v>
      </c>
      <c r="C5" s="370" t="str">
        <f>IF(ISBLANK(Regressions!C15), " ", Regressions!C15)</f>
        <v>National</v>
      </c>
      <c r="D5" s="366">
        <f>IF(ISBLANK(Regressions!D15), " ", Regressions!D15)</f>
        <v>360343040</v>
      </c>
      <c r="E5" s="237">
        <f>IF(ISNUMBER(Regressions!E15),ROUND(Regressions!E15, 1), NA())</f>
        <v>80.900000000000006</v>
      </c>
      <c r="F5" s="367">
        <f>IF(ISNUMBER(Regressions!F15),ROUND(Regressions!F15, 1), NA())</f>
        <v>74</v>
      </c>
      <c r="G5" s="259" t="e">
        <f>IF(ISNUMBER(Regressions!G15),ROUND(Regressions!G15, 1), NA())</f>
        <v>#N/A</v>
      </c>
      <c r="H5" s="368" t="e">
        <f>IF(ISNUMBER(Regressions!H15),ROUND(Regressions!H15, 1), NA())</f>
        <v>#N/A</v>
      </c>
      <c r="I5" s="260">
        <f>IF(ISNUMBER(Regressions!I15),ROUND(Regressions!I15, 1), NA())</f>
        <v>26</v>
      </c>
      <c r="J5" s="369">
        <f>IF(ISNUMBER(Regressions!K15),ROUND(Regressions!K15, 1), NA())</f>
        <v>41.1</v>
      </c>
      <c r="K5" s="367">
        <f>IF(ISNUMBER(Regressions!L15),ROUND(Regressions!L15, 1), NA())</f>
        <v>41.1</v>
      </c>
      <c r="L5" s="261" t="e">
        <f>IF(ISNUMBER(Regressions!M15),ROUND(Regressions!M15, 1), NA())</f>
        <v>#N/A</v>
      </c>
      <c r="M5" s="368" t="e">
        <f>IF(ISNUMBER(Regressions!N15),ROUND(Regressions!N15, 1), NA())</f>
        <v>#N/A</v>
      </c>
      <c r="N5" s="260">
        <f>IF(ISNUMBER(Regressions!O15),ROUND(Regressions!O15, 1), NA())</f>
        <v>58.9</v>
      </c>
      <c r="O5" s="369" t="e">
        <f>IF(ISNUMBER(Regressions!Q15),ROUND(Regressions!Q15, 1), NA())</f>
        <v>#N/A</v>
      </c>
      <c r="P5" s="367" t="e">
        <f>IF(ISNUMBER(Regressions!R15),ROUND(Regressions!R15, 1), NA())</f>
        <v>#N/A</v>
      </c>
      <c r="Q5" s="238" t="e">
        <f>IF(ISNUMBER(Regressions!S15),ROUND(Regressions!S15, 1), NA())</f>
        <v>#N/A</v>
      </c>
      <c r="R5" s="368" t="e">
        <f>IF(ISNUMBER(Regressions!T15),ROUND(Regressions!T15, 1), NA())</f>
        <v>#N/A</v>
      </c>
      <c r="S5" s="260" t="e">
        <f>IF(ISNUMBER(Regressions!U15),ROUND(Regressions!U15, 1), NA())</f>
        <v>#N/A</v>
      </c>
      <c r="T5" s="239"/>
      <c r="U5" s="239"/>
      <c r="V5" s="239"/>
      <c r="W5" s="239"/>
      <c r="X5" s="239"/>
      <c r="Y5" s="239"/>
      <c r="Z5" s="239"/>
      <c r="AA5" s="239"/>
    </row>
    <row xmlns:x14ac="http://schemas.microsoft.com/office/spreadsheetml/2009/9/ac" r="6" x14ac:dyDescent="0.2">
      <c r="A6" s="364" t="str">
        <f>IF(ISBLANK(Regressions!A16), " ", Regressions!A16)</f>
        <v>India</v>
      </c>
      <c r="B6" s="365">
        <f>IF(ISBLANK(Regressions!B16), " ", Regressions!B16)</f>
        <v>2002</v>
      </c>
      <c r="C6" s="370" t="str">
        <f>IF(ISBLANK(Regressions!C16), " ", Regressions!C16)</f>
        <v>National</v>
      </c>
      <c r="D6" s="366">
        <f>IF(ISBLANK(Regressions!D16), " ", Regressions!D16)</f>
        <v>363704960</v>
      </c>
      <c r="E6" s="237">
        <f>IF(ISNUMBER(Regressions!E16),ROUND(Regressions!E16, 1), NA())</f>
        <v>81.8</v>
      </c>
      <c r="F6" s="367">
        <f>IF(ISNUMBER(Regressions!F16),ROUND(Regressions!F16, 1), NA())</f>
        <v>74.900000000000006</v>
      </c>
      <c r="G6" s="259" t="e">
        <f>IF(ISNUMBER(Regressions!G16),ROUND(Regressions!G16, 1), NA())</f>
        <v>#N/A</v>
      </c>
      <c r="H6" s="368" t="e">
        <f>IF(ISNUMBER(Regressions!H16),ROUND(Regressions!H16, 1), NA())</f>
        <v>#N/A</v>
      </c>
      <c r="I6" s="260">
        <f>IF(ISNUMBER(Regressions!I16),ROUND(Regressions!I16, 1), NA())</f>
        <v>25.1</v>
      </c>
      <c r="J6" s="369">
        <f>IF(ISNUMBER(Regressions!K16),ROUND(Regressions!K16, 1), NA())</f>
        <v>44.5</v>
      </c>
      <c r="K6" s="367">
        <f>IF(ISNUMBER(Regressions!L16),ROUND(Regressions!L16, 1), NA())</f>
        <v>44.5</v>
      </c>
      <c r="L6" s="261" t="e">
        <f>IF(ISNUMBER(Regressions!M16),ROUND(Regressions!M16, 1), NA())</f>
        <v>#N/A</v>
      </c>
      <c r="M6" s="368" t="e">
        <f>IF(ISNUMBER(Regressions!N16),ROUND(Regressions!N16, 1), NA())</f>
        <v>#N/A</v>
      </c>
      <c r="N6" s="260">
        <f>IF(ISNUMBER(Regressions!O16),ROUND(Regressions!O16, 1), NA())</f>
        <v>55.5</v>
      </c>
      <c r="O6" s="369" t="e">
        <f>IF(ISNUMBER(Regressions!Q16),ROUND(Regressions!Q16, 1), NA())</f>
        <v>#N/A</v>
      </c>
      <c r="P6" s="367" t="e">
        <f>IF(ISNUMBER(Regressions!R16),ROUND(Regressions!R16, 1), NA())</f>
        <v>#N/A</v>
      </c>
      <c r="Q6" s="238" t="e">
        <f>IF(ISNUMBER(Regressions!S16),ROUND(Regressions!S16, 1), NA())</f>
        <v>#N/A</v>
      </c>
      <c r="R6" s="368" t="e">
        <f>IF(ISNUMBER(Regressions!T16),ROUND(Regressions!T16, 1), NA())</f>
        <v>#N/A</v>
      </c>
      <c r="S6" s="260" t="e">
        <f>IF(ISNUMBER(Regressions!U16),ROUND(Regressions!U16, 1), NA())</f>
        <v>#N/A</v>
      </c>
      <c r="T6" s="239"/>
      <c r="U6" s="239"/>
      <c r="V6" s="239"/>
      <c r="W6" s="239"/>
      <c r="X6" s="239"/>
      <c r="Y6" s="239"/>
      <c r="Z6" s="239"/>
      <c r="AA6" s="239"/>
    </row>
    <row xmlns:x14ac="http://schemas.microsoft.com/office/spreadsheetml/2009/9/ac" r="7" x14ac:dyDescent="0.2">
      <c r="A7" s="364" t="str">
        <f>IF(ISBLANK(Regressions!A17), " ", Regressions!A17)</f>
        <v>India</v>
      </c>
      <c r="B7" s="365">
        <f>IF(ISBLANK(Regressions!B17), " ", Regressions!B17)</f>
        <v>2003</v>
      </c>
      <c r="C7" s="370" t="str">
        <f>IF(ISBLANK(Regressions!C17), " ", Regressions!C17)</f>
        <v>National</v>
      </c>
      <c r="D7" s="366">
        <f>IF(ISBLANK(Regressions!D17), " ", Regressions!D17)</f>
        <v>366672576</v>
      </c>
      <c r="E7" s="237">
        <f>IF(ISNUMBER(Regressions!E17),ROUND(Regressions!E17, 1), NA())</f>
        <v>82.7</v>
      </c>
      <c r="F7" s="367">
        <f>IF(ISNUMBER(Regressions!F17),ROUND(Regressions!F17, 1), NA())</f>
        <v>75.900000000000006</v>
      </c>
      <c r="G7" s="259" t="e">
        <f>IF(ISNUMBER(Regressions!G17),ROUND(Regressions!G17, 1), NA())</f>
        <v>#N/A</v>
      </c>
      <c r="H7" s="368" t="e">
        <f>IF(ISNUMBER(Regressions!H17),ROUND(Regressions!H17, 1), NA())</f>
        <v>#N/A</v>
      </c>
      <c r="I7" s="260">
        <f>IF(ISNUMBER(Regressions!I17),ROUND(Regressions!I17, 1), NA())</f>
        <v>24.1</v>
      </c>
      <c r="J7" s="369">
        <f>IF(ISNUMBER(Regressions!K17),ROUND(Regressions!K17, 1), NA())</f>
        <v>47.8</v>
      </c>
      <c r="K7" s="367">
        <f>IF(ISNUMBER(Regressions!L17),ROUND(Regressions!L17, 1), NA())</f>
        <v>47.8</v>
      </c>
      <c r="L7" s="261" t="e">
        <f>IF(ISNUMBER(Regressions!M17),ROUND(Regressions!M17, 1), NA())</f>
        <v>#N/A</v>
      </c>
      <c r="M7" s="368" t="e">
        <f>IF(ISNUMBER(Regressions!N17),ROUND(Regressions!N17, 1), NA())</f>
        <v>#N/A</v>
      </c>
      <c r="N7" s="260">
        <f>IF(ISNUMBER(Regressions!O17),ROUND(Regressions!O17, 1), NA())</f>
        <v>52.2</v>
      </c>
      <c r="O7" s="369" t="e">
        <f>IF(ISNUMBER(Regressions!Q17),ROUND(Regressions!Q17, 1), NA())</f>
        <v>#N/A</v>
      </c>
      <c r="P7" s="367" t="e">
        <f>IF(ISNUMBER(Regressions!R17),ROUND(Regressions!R17, 1), NA())</f>
        <v>#N/A</v>
      </c>
      <c r="Q7" s="238" t="e">
        <f>IF(ISNUMBER(Regressions!S17),ROUND(Regressions!S17, 1), NA())</f>
        <v>#N/A</v>
      </c>
      <c r="R7" s="368" t="e">
        <f>IF(ISNUMBER(Regressions!T17),ROUND(Regressions!T17, 1), NA())</f>
        <v>#N/A</v>
      </c>
      <c r="S7" s="260" t="e">
        <f>IF(ISNUMBER(Regressions!U17),ROUND(Regressions!U17, 1), NA())</f>
        <v>#N/A</v>
      </c>
      <c r="T7" s="239"/>
      <c r="U7" s="239"/>
      <c r="V7" s="239"/>
      <c r="W7" s="239"/>
      <c r="X7" s="239"/>
      <c r="Y7" s="239"/>
      <c r="Z7" s="239"/>
      <c r="AA7" s="239"/>
    </row>
    <row xmlns:x14ac="http://schemas.microsoft.com/office/spreadsheetml/2009/9/ac" r="8" x14ac:dyDescent="0.2">
      <c r="A8" s="364" t="str">
        <f>IF(ISBLANK(Regressions!A18), " ", Regressions!A18)</f>
        <v>India</v>
      </c>
      <c r="B8" s="365">
        <f>IF(ISBLANK(Regressions!B18), " ", Regressions!B18)</f>
        <v>2004</v>
      </c>
      <c r="C8" s="370" t="str">
        <f>IF(ISBLANK(Regressions!C18), " ", Regressions!C18)</f>
        <v>National</v>
      </c>
      <c r="D8" s="366">
        <f>IF(ISBLANK(Regressions!D18), " ", Regressions!D18)</f>
        <v>369668928</v>
      </c>
      <c r="E8" s="237">
        <f>IF(ISNUMBER(Regressions!E18),ROUND(Regressions!E18, 1), NA())</f>
        <v>83.6</v>
      </c>
      <c r="F8" s="367">
        <f>IF(ISNUMBER(Regressions!F18),ROUND(Regressions!F18, 1), NA())</f>
        <v>76.8</v>
      </c>
      <c r="G8" s="259" t="e">
        <f>IF(ISNUMBER(Regressions!G18),ROUND(Regressions!G18, 1), NA())</f>
        <v>#N/A</v>
      </c>
      <c r="H8" s="368" t="e">
        <f>IF(ISNUMBER(Regressions!H18),ROUND(Regressions!H18, 1), NA())</f>
        <v>#N/A</v>
      </c>
      <c r="I8" s="260">
        <f>IF(ISNUMBER(Regressions!I18),ROUND(Regressions!I18, 1), NA())</f>
        <v>23.2</v>
      </c>
      <c r="J8" s="369">
        <f>IF(ISNUMBER(Regressions!K18),ROUND(Regressions!K18, 1), NA())</f>
        <v>51.1</v>
      </c>
      <c r="K8" s="367">
        <f>IF(ISNUMBER(Regressions!L18),ROUND(Regressions!L18, 1), NA())</f>
        <v>51.1</v>
      </c>
      <c r="L8" s="261" t="e">
        <f>IF(ISNUMBER(Regressions!M18),ROUND(Regressions!M18, 1), NA())</f>
        <v>#N/A</v>
      </c>
      <c r="M8" s="368" t="e">
        <f>IF(ISNUMBER(Regressions!N18),ROUND(Regressions!N18, 1), NA())</f>
        <v>#N/A</v>
      </c>
      <c r="N8" s="260">
        <f>IF(ISNUMBER(Regressions!O18),ROUND(Regressions!O18, 1), NA())</f>
        <v>48.9</v>
      </c>
      <c r="O8" s="369" t="e">
        <f>IF(ISNUMBER(Regressions!Q18),ROUND(Regressions!Q18, 1), NA())</f>
        <v>#N/A</v>
      </c>
      <c r="P8" s="367" t="e">
        <f>IF(ISNUMBER(Regressions!R18),ROUND(Regressions!R18, 1), NA())</f>
        <v>#N/A</v>
      </c>
      <c r="Q8" s="238" t="e">
        <f>IF(ISNUMBER(Regressions!S18),ROUND(Regressions!S18, 1), NA())</f>
        <v>#N/A</v>
      </c>
      <c r="R8" s="368" t="e">
        <f>IF(ISNUMBER(Regressions!T18),ROUND(Regressions!T18, 1), NA())</f>
        <v>#N/A</v>
      </c>
      <c r="S8" s="260" t="e">
        <f>IF(ISNUMBER(Regressions!U18),ROUND(Regressions!U18, 1), NA())</f>
        <v>#N/A</v>
      </c>
      <c r="T8" s="239"/>
      <c r="U8" s="239"/>
      <c r="V8" s="239"/>
      <c r="W8" s="239"/>
      <c r="X8" s="239"/>
      <c r="Y8" s="239"/>
      <c r="Z8" s="239"/>
      <c r="AA8" s="239"/>
    </row>
    <row xmlns:x14ac="http://schemas.microsoft.com/office/spreadsheetml/2009/9/ac" r="9" x14ac:dyDescent="0.2">
      <c r="A9" s="364" t="str">
        <f>IF(ISBLANK(Regressions!A19), " ", Regressions!A19)</f>
        <v>India</v>
      </c>
      <c r="B9" s="365">
        <f>IF(ISBLANK(Regressions!B19), " ", Regressions!B19)</f>
        <v>2005</v>
      </c>
      <c r="C9" s="370" t="str">
        <f>IF(ISBLANK(Regressions!C19), " ", Regressions!C19)</f>
        <v>National</v>
      </c>
      <c r="D9" s="366">
        <f>IF(ISBLANK(Regressions!D19), " ", Regressions!D19)</f>
        <v>372433088</v>
      </c>
      <c r="E9" s="237">
        <f>IF(ISNUMBER(Regressions!E19),ROUND(Regressions!E19, 1), NA())</f>
        <v>84.6</v>
      </c>
      <c r="F9" s="367">
        <f>IF(ISNUMBER(Regressions!F19),ROUND(Regressions!F19, 1), NA())</f>
        <v>77.8</v>
      </c>
      <c r="G9" s="259" t="e">
        <f>IF(ISNUMBER(Regressions!G19),ROUND(Regressions!G19, 1), NA())</f>
        <v>#N/A</v>
      </c>
      <c r="H9" s="368" t="e">
        <f>IF(ISNUMBER(Regressions!H19),ROUND(Regressions!H19, 1), NA())</f>
        <v>#N/A</v>
      </c>
      <c r="I9" s="260">
        <f>IF(ISNUMBER(Regressions!I19),ROUND(Regressions!I19, 1), NA())</f>
        <v>22.2</v>
      </c>
      <c r="J9" s="369">
        <f>IF(ISNUMBER(Regressions!K19),ROUND(Regressions!K19, 1), NA())</f>
        <v>54.4</v>
      </c>
      <c r="K9" s="367">
        <f>IF(ISNUMBER(Regressions!L19),ROUND(Regressions!L19, 1), NA())</f>
        <v>54.4</v>
      </c>
      <c r="L9" s="261" t="e">
        <f>IF(ISNUMBER(Regressions!M19),ROUND(Regressions!M19, 1), NA())</f>
        <v>#N/A</v>
      </c>
      <c r="M9" s="368" t="e">
        <f>IF(ISNUMBER(Regressions!N19),ROUND(Regressions!N19, 1), NA())</f>
        <v>#N/A</v>
      </c>
      <c r="N9" s="260">
        <f>IF(ISNUMBER(Regressions!O19),ROUND(Regressions!O19, 1), NA())</f>
        <v>45.6</v>
      </c>
      <c r="O9" s="369" t="e">
        <f>IF(ISNUMBER(Regressions!Q19),ROUND(Regressions!Q19, 1), NA())</f>
        <v>#N/A</v>
      </c>
      <c r="P9" s="367" t="e">
        <f>IF(ISNUMBER(Regressions!R19),ROUND(Regressions!R19, 1), NA())</f>
        <v>#N/A</v>
      </c>
      <c r="Q9" s="238" t="e">
        <f>IF(ISNUMBER(Regressions!S19),ROUND(Regressions!S19, 1), NA())</f>
        <v>#N/A</v>
      </c>
      <c r="R9" s="368" t="e">
        <f>IF(ISNUMBER(Regressions!T19),ROUND(Regressions!T19, 1), NA())</f>
        <v>#N/A</v>
      </c>
      <c r="S9" s="260" t="e">
        <f>IF(ISNUMBER(Regressions!U19),ROUND(Regressions!U19, 1), NA())</f>
        <v>#N/A</v>
      </c>
    </row>
    <row xmlns:x14ac="http://schemas.microsoft.com/office/spreadsheetml/2009/9/ac" r="10" x14ac:dyDescent="0.2">
      <c r="A10" s="364" t="str">
        <f>IF(ISBLANK(Regressions!A20), " ", Regressions!A20)</f>
        <v>India</v>
      </c>
      <c r="B10" s="365">
        <f>IF(ISBLANK(Regressions!B20), " ", Regressions!B20)</f>
        <v>2006</v>
      </c>
      <c r="C10" s="370" t="str">
        <f>IF(ISBLANK(Regressions!C20), " ", Regressions!C20)</f>
        <v>National</v>
      </c>
      <c r="D10" s="366">
        <f>IF(ISBLANK(Regressions!D20), " ", Regressions!D20)</f>
        <v>375013952</v>
      </c>
      <c r="E10" s="237">
        <f>IF(ISNUMBER(Regressions!E20),ROUND(Regressions!E20, 1), NA())</f>
        <v>85.5</v>
      </c>
      <c r="F10" s="367">
        <f>IF(ISNUMBER(Regressions!F20),ROUND(Regressions!F20, 1), NA())</f>
        <v>78.7</v>
      </c>
      <c r="G10" s="259" t="e">
        <f>IF(ISNUMBER(Regressions!G20),ROUND(Regressions!G20, 1), NA())</f>
        <v>#N/A</v>
      </c>
      <c r="H10" s="368" t="e">
        <f>IF(ISNUMBER(Regressions!H20),ROUND(Regressions!H20, 1), NA())</f>
        <v>#N/A</v>
      </c>
      <c r="I10" s="260">
        <f>IF(ISNUMBER(Regressions!I20),ROUND(Regressions!I20, 1), NA())</f>
        <v>21.3</v>
      </c>
      <c r="J10" s="369">
        <f>IF(ISNUMBER(Regressions!K20),ROUND(Regressions!K20, 1), NA())</f>
        <v>57.8</v>
      </c>
      <c r="K10" s="367">
        <f>IF(ISNUMBER(Regressions!L20),ROUND(Regressions!L20, 1), NA())</f>
        <v>57.7</v>
      </c>
      <c r="L10" s="261">
        <f>IF(ISNUMBER(Regressions!M20),ROUND(Regressions!M20, 1), NA())</f>
        <v>43.8</v>
      </c>
      <c r="M10" s="368">
        <f>IF(ISNUMBER(Regressions!N20),ROUND(Regressions!N20, 1), NA())</f>
        <v>13.9</v>
      </c>
      <c r="N10" s="260">
        <f>IF(ISNUMBER(Regressions!O20),ROUND(Regressions!O20, 1), NA())</f>
        <v>42.3</v>
      </c>
      <c r="O10" s="369" t="e">
        <f>IF(ISNUMBER(Regressions!Q20),ROUND(Regressions!Q20, 1), NA())</f>
        <v>#N/A</v>
      </c>
      <c r="P10" s="367" t="e">
        <f>IF(ISNUMBER(Regressions!R20),ROUND(Regressions!R20, 1), NA())</f>
        <v>#N/A</v>
      </c>
      <c r="Q10" s="238" t="e">
        <f>IF(ISNUMBER(Regressions!S20),ROUND(Regressions!S20, 1), NA())</f>
        <v>#N/A</v>
      </c>
      <c r="R10" s="368" t="e">
        <f>IF(ISNUMBER(Regressions!T20),ROUND(Regressions!T20, 1), NA())</f>
        <v>#N/A</v>
      </c>
      <c r="S10" s="260" t="e">
        <f>IF(ISNUMBER(Regressions!U20),ROUND(Regressions!U20, 1), NA())</f>
        <v>#N/A</v>
      </c>
    </row>
    <row xmlns:x14ac="http://schemas.microsoft.com/office/spreadsheetml/2009/9/ac" r="11" x14ac:dyDescent="0.2">
      <c r="A11" s="364" t="str">
        <f>IF(ISBLANK(Regressions!A21), " ", Regressions!A21)</f>
        <v>India</v>
      </c>
      <c r="B11" s="365">
        <f>IF(ISBLANK(Regressions!B21), " ", Regressions!B21)</f>
        <v>2007</v>
      </c>
      <c r="C11" s="370" t="str">
        <f>IF(ISBLANK(Regressions!C21), " ", Regressions!C21)</f>
        <v>National</v>
      </c>
      <c r="D11" s="366">
        <f>IF(ISBLANK(Regressions!D21), " ", Regressions!D21)</f>
        <v>377157568</v>
      </c>
      <c r="E11" s="237">
        <f>IF(ISNUMBER(Regressions!E21),ROUND(Regressions!E21, 1), NA())</f>
        <v>86.4</v>
      </c>
      <c r="F11" s="367">
        <f>IF(ISNUMBER(Regressions!F21),ROUND(Regressions!F21, 1), NA())</f>
        <v>79.7</v>
      </c>
      <c r="G11" s="259" t="e">
        <f>IF(ISNUMBER(Regressions!G21),ROUND(Regressions!G21, 1), NA())</f>
        <v>#N/A</v>
      </c>
      <c r="H11" s="368" t="e">
        <f>IF(ISNUMBER(Regressions!H21),ROUND(Regressions!H21, 1), NA())</f>
        <v>#N/A</v>
      </c>
      <c r="I11" s="260">
        <f>IF(ISNUMBER(Regressions!I21),ROUND(Regressions!I21, 1), NA())</f>
        <v>20.3</v>
      </c>
      <c r="J11" s="369">
        <f>IF(ISNUMBER(Regressions!K21),ROUND(Regressions!K21, 1), NA())</f>
        <v>61.1</v>
      </c>
      <c r="K11" s="367">
        <f>IF(ISNUMBER(Regressions!L21),ROUND(Regressions!L21, 1), NA())</f>
        <v>59.4</v>
      </c>
      <c r="L11" s="261">
        <f>IF(ISNUMBER(Regressions!M21),ROUND(Regressions!M21, 1), NA())</f>
        <v>43.8</v>
      </c>
      <c r="M11" s="368">
        <f>IF(ISNUMBER(Regressions!N21),ROUND(Regressions!N21, 1), NA())</f>
        <v>15.6</v>
      </c>
      <c r="N11" s="260">
        <f>IF(ISNUMBER(Regressions!O21),ROUND(Regressions!O21, 1), NA())</f>
        <v>40.6</v>
      </c>
      <c r="O11" s="369">
        <f>IF(ISNUMBER(Regressions!Q21),ROUND(Regressions!Q21, 1), NA())</f>
        <v>18.2</v>
      </c>
      <c r="P11" s="367" t="e">
        <f>IF(ISNUMBER(Regressions!R21),ROUND(Regressions!R21, 1), NA())</f>
        <v>#N/A</v>
      </c>
      <c r="Q11" s="238" t="e">
        <f>IF(ISNUMBER(Regressions!S21),ROUND(Regressions!S21, 1), NA())</f>
        <v>#N/A</v>
      </c>
      <c r="R11" s="368" t="e">
        <f>IF(ISNUMBER(Regressions!T21),ROUND(Regressions!T21, 1), NA())</f>
        <v>#N/A</v>
      </c>
      <c r="S11" s="260" t="e">
        <f>IF(ISNUMBER(Regressions!U21),ROUND(Regressions!U21, 1), NA())</f>
        <v>#N/A</v>
      </c>
    </row>
    <row xmlns:x14ac="http://schemas.microsoft.com/office/spreadsheetml/2009/9/ac" r="12" x14ac:dyDescent="0.2">
      <c r="A12" s="364" t="str">
        <f>IF(ISBLANK(Regressions!A22), " ", Regressions!A22)</f>
        <v>India</v>
      </c>
      <c r="B12" s="365">
        <f>IF(ISBLANK(Regressions!B22), " ", Regressions!B22)</f>
        <v>2008</v>
      </c>
      <c r="C12" s="370" t="str">
        <f>IF(ISBLANK(Regressions!C22), " ", Regressions!C22)</f>
        <v>National</v>
      </c>
      <c r="D12" s="366">
        <f>IF(ISBLANK(Regressions!D22), " ", Regressions!D22)</f>
        <v>378980416</v>
      </c>
      <c r="E12" s="237">
        <f>IF(ISNUMBER(Regressions!E22),ROUND(Regressions!E22, 1), NA())</f>
        <v>87.3</v>
      </c>
      <c r="F12" s="367">
        <f>IF(ISNUMBER(Regressions!F22),ROUND(Regressions!F22, 1), NA())</f>
        <v>80.599999999999994</v>
      </c>
      <c r="G12" s="259" t="e">
        <f>IF(ISNUMBER(Regressions!G22),ROUND(Regressions!G22, 1), NA())</f>
        <v>#N/A</v>
      </c>
      <c r="H12" s="368" t="e">
        <f>IF(ISNUMBER(Regressions!H22),ROUND(Regressions!H22, 1), NA())</f>
        <v>#N/A</v>
      </c>
      <c r="I12" s="260">
        <f>IF(ISNUMBER(Regressions!I22),ROUND(Regressions!I22, 1), NA())</f>
        <v>19.399999999999999</v>
      </c>
      <c r="J12" s="369">
        <f>IF(ISNUMBER(Regressions!K22),ROUND(Regressions!K22, 1), NA())</f>
        <v>64.400000000000006</v>
      </c>
      <c r="K12" s="367">
        <f>IF(ISNUMBER(Regressions!L22),ROUND(Regressions!L22, 1), NA())</f>
        <v>61.2</v>
      </c>
      <c r="L12" s="261">
        <f>IF(ISNUMBER(Regressions!M22),ROUND(Regressions!M22, 1), NA())</f>
        <v>43.8</v>
      </c>
      <c r="M12" s="368">
        <f>IF(ISNUMBER(Regressions!N22),ROUND(Regressions!N22, 1), NA())</f>
        <v>17.399999999999999</v>
      </c>
      <c r="N12" s="260">
        <f>IF(ISNUMBER(Regressions!O22),ROUND(Regressions!O22, 1), NA())</f>
        <v>38.799999999999997</v>
      </c>
      <c r="O12" s="369">
        <f>IF(ISNUMBER(Regressions!Q22),ROUND(Regressions!Q22, 1), NA())</f>
        <v>18.2</v>
      </c>
      <c r="P12" s="367" t="e">
        <f>IF(ISNUMBER(Regressions!R22),ROUND(Regressions!R22, 1), NA())</f>
        <v>#N/A</v>
      </c>
      <c r="Q12" s="238" t="e">
        <f>IF(ISNUMBER(Regressions!S22),ROUND(Regressions!S22, 1), NA())</f>
        <v>#N/A</v>
      </c>
      <c r="R12" s="368" t="e">
        <f>IF(ISNUMBER(Regressions!T22),ROUND(Regressions!T22, 1), NA())</f>
        <v>#N/A</v>
      </c>
      <c r="S12" s="260" t="e">
        <f>IF(ISNUMBER(Regressions!U22),ROUND(Regressions!U22, 1), NA())</f>
        <v>#N/A</v>
      </c>
    </row>
    <row xmlns:x14ac="http://schemas.microsoft.com/office/spreadsheetml/2009/9/ac" r="13" x14ac:dyDescent="0.2">
      <c r="A13" s="364" t="str">
        <f>IF(ISBLANK(Regressions!A23), " ", Regressions!A23)</f>
        <v>India</v>
      </c>
      <c r="B13" s="365">
        <f>IF(ISBLANK(Regressions!B23), " ", Regressions!B23)</f>
        <v>2009</v>
      </c>
      <c r="C13" s="370" t="str">
        <f>IF(ISBLANK(Regressions!C23), " ", Regressions!C23)</f>
        <v>National</v>
      </c>
      <c r="D13" s="366">
        <f>IF(ISBLANK(Regressions!D23), " ", Regressions!D23)</f>
        <v>380404352</v>
      </c>
      <c r="E13" s="237">
        <f>IF(ISNUMBER(Regressions!E23),ROUND(Regressions!E23, 1), NA())</f>
        <v>88.2</v>
      </c>
      <c r="F13" s="367">
        <f>IF(ISNUMBER(Regressions!F23),ROUND(Regressions!F23, 1), NA())</f>
        <v>81.599999999999994</v>
      </c>
      <c r="G13" s="259" t="e">
        <f>IF(ISNUMBER(Regressions!G23),ROUND(Regressions!G23, 1), NA())</f>
        <v>#N/A</v>
      </c>
      <c r="H13" s="368" t="e">
        <f>IF(ISNUMBER(Regressions!H23),ROUND(Regressions!H23, 1), NA())</f>
        <v>#N/A</v>
      </c>
      <c r="I13" s="260">
        <f>IF(ISNUMBER(Regressions!I23),ROUND(Regressions!I23, 1), NA())</f>
        <v>18.399999999999999</v>
      </c>
      <c r="J13" s="369">
        <f>IF(ISNUMBER(Regressions!K23),ROUND(Regressions!K23, 1), NA())</f>
        <v>67.7</v>
      </c>
      <c r="K13" s="367">
        <f>IF(ISNUMBER(Regressions!L23),ROUND(Regressions!L23, 1), NA())</f>
        <v>62.9</v>
      </c>
      <c r="L13" s="261">
        <f>IF(ISNUMBER(Regressions!M23),ROUND(Regressions!M23, 1), NA())</f>
        <v>43.8</v>
      </c>
      <c r="M13" s="368">
        <f>IF(ISNUMBER(Regressions!N23),ROUND(Regressions!N23, 1), NA())</f>
        <v>19.100000000000001</v>
      </c>
      <c r="N13" s="260">
        <f>IF(ISNUMBER(Regressions!O23),ROUND(Regressions!O23, 1), NA())</f>
        <v>37.1</v>
      </c>
      <c r="O13" s="369">
        <f>IF(ISNUMBER(Regressions!Q23),ROUND(Regressions!Q23, 1), NA())</f>
        <v>18.2</v>
      </c>
      <c r="P13" s="367" t="e">
        <f>IF(ISNUMBER(Regressions!R23),ROUND(Regressions!R23, 1), NA())</f>
        <v>#N/A</v>
      </c>
      <c r="Q13" s="238" t="e">
        <f>IF(ISNUMBER(Regressions!S23),ROUND(Regressions!S23, 1), NA())</f>
        <v>#N/A</v>
      </c>
      <c r="R13" s="368" t="e">
        <f>IF(ISNUMBER(Regressions!T23),ROUND(Regressions!T23, 1), NA())</f>
        <v>#N/A</v>
      </c>
      <c r="S13" s="260" t="e">
        <f>IF(ISNUMBER(Regressions!U23),ROUND(Regressions!U23, 1), NA())</f>
        <v>#N/A</v>
      </c>
    </row>
    <row xmlns:x14ac="http://schemas.microsoft.com/office/spreadsheetml/2009/9/ac" r="14" x14ac:dyDescent="0.2">
      <c r="A14" s="364" t="str">
        <f>IF(ISBLANK(Regressions!A24), " ", Regressions!A24)</f>
        <v>India</v>
      </c>
      <c r="B14" s="365">
        <f>IF(ISBLANK(Regressions!B24), " ", Regressions!B24)</f>
        <v>2010</v>
      </c>
      <c r="C14" s="370" t="str">
        <f>IF(ISBLANK(Regressions!C24), " ", Regressions!C24)</f>
        <v>National</v>
      </c>
      <c r="D14" s="366">
        <f>IF(ISBLANK(Regressions!D24), " ", Regressions!D24)</f>
        <v>381234240</v>
      </c>
      <c r="E14" s="237">
        <f>IF(ISNUMBER(Regressions!E24),ROUND(Regressions!E24, 1), NA())</f>
        <v>89.1</v>
      </c>
      <c r="F14" s="367">
        <f>IF(ISNUMBER(Regressions!F24),ROUND(Regressions!F24, 1), NA())</f>
        <v>82.5</v>
      </c>
      <c r="G14" s="259" t="e">
        <f>IF(ISNUMBER(Regressions!G24),ROUND(Regressions!G24, 1), NA())</f>
        <v>#N/A</v>
      </c>
      <c r="H14" s="368" t="e">
        <f>IF(ISNUMBER(Regressions!H24),ROUND(Regressions!H24, 1), NA())</f>
        <v>#N/A</v>
      </c>
      <c r="I14" s="260">
        <f>IF(ISNUMBER(Regressions!I24),ROUND(Regressions!I24, 1), NA())</f>
        <v>17.5</v>
      </c>
      <c r="J14" s="369">
        <f>IF(ISNUMBER(Regressions!K24),ROUND(Regressions!K24, 1), NA())</f>
        <v>71</v>
      </c>
      <c r="K14" s="367">
        <f>IF(ISNUMBER(Regressions!L24),ROUND(Regressions!L24, 1), NA())</f>
        <v>64.599999999999994</v>
      </c>
      <c r="L14" s="261">
        <f>IF(ISNUMBER(Regressions!M24),ROUND(Regressions!M24, 1), NA())</f>
        <v>43.8</v>
      </c>
      <c r="M14" s="368">
        <f>IF(ISNUMBER(Regressions!N24),ROUND(Regressions!N24, 1), NA())</f>
        <v>20.8</v>
      </c>
      <c r="N14" s="260">
        <f>IF(ISNUMBER(Regressions!O24),ROUND(Regressions!O24, 1), NA())</f>
        <v>35.4</v>
      </c>
      <c r="O14" s="369">
        <f>IF(ISNUMBER(Regressions!Q24),ROUND(Regressions!Q24, 1), NA())</f>
        <v>18.2</v>
      </c>
      <c r="P14" s="367" t="e">
        <f>IF(ISNUMBER(Regressions!R24),ROUND(Regressions!R24, 1), NA())</f>
        <v>#N/A</v>
      </c>
      <c r="Q14" s="238" t="e">
        <f>IF(ISNUMBER(Regressions!S24),ROUND(Regressions!S24, 1), NA())</f>
        <v>#N/A</v>
      </c>
      <c r="R14" s="368" t="e">
        <f>IF(ISNUMBER(Regressions!T24),ROUND(Regressions!T24, 1), NA())</f>
        <v>#N/A</v>
      </c>
      <c r="S14" s="260" t="e">
        <f>IF(ISNUMBER(Regressions!U24),ROUND(Regressions!U24, 1), NA())</f>
        <v>#N/A</v>
      </c>
    </row>
    <row xmlns:x14ac="http://schemas.microsoft.com/office/spreadsheetml/2009/9/ac" r="15" x14ac:dyDescent="0.2">
      <c r="A15" s="364" t="str">
        <f>IF(ISBLANK(Regressions!A25), " ", Regressions!A25)</f>
        <v>India</v>
      </c>
      <c r="B15" s="365">
        <f>IF(ISBLANK(Regressions!B25), " ", Regressions!B25)</f>
        <v>2011</v>
      </c>
      <c r="C15" s="370" t="str">
        <f>IF(ISBLANK(Regressions!C25), " ", Regressions!C25)</f>
        <v>National</v>
      </c>
      <c r="D15" s="366">
        <f>IF(ISBLANK(Regressions!D25), " ", Regressions!D25)</f>
        <v>381822752</v>
      </c>
      <c r="E15" s="237">
        <f>IF(ISNUMBER(Regressions!E25),ROUND(Regressions!E25, 1), NA())</f>
        <v>90.1</v>
      </c>
      <c r="F15" s="367">
        <f>IF(ISNUMBER(Regressions!F25),ROUND(Regressions!F25, 1), NA())</f>
        <v>83.5</v>
      </c>
      <c r="G15" s="259">
        <f>IF(ISNUMBER(Regressions!G25),ROUND(Regressions!G25, 1), NA())</f>
        <v>45</v>
      </c>
      <c r="H15" s="368">
        <f>IF(ISNUMBER(Regressions!H25),ROUND(Regressions!H25, 1), NA())</f>
        <v>38.5</v>
      </c>
      <c r="I15" s="260">
        <f>IF(ISNUMBER(Regressions!I25),ROUND(Regressions!I25, 1), NA())</f>
        <v>16.5</v>
      </c>
      <c r="J15" s="369">
        <f>IF(ISNUMBER(Regressions!K25),ROUND(Regressions!K25, 1), NA())</f>
        <v>74.400000000000006</v>
      </c>
      <c r="K15" s="367">
        <f>IF(ISNUMBER(Regressions!L25),ROUND(Regressions!L25, 1), NA())</f>
        <v>66.3</v>
      </c>
      <c r="L15" s="261">
        <f>IF(ISNUMBER(Regressions!M25),ROUND(Regressions!M25, 1), NA())</f>
        <v>46.9</v>
      </c>
      <c r="M15" s="368">
        <f>IF(ISNUMBER(Regressions!N25),ROUND(Regressions!N25, 1), NA())</f>
        <v>19.399999999999999</v>
      </c>
      <c r="N15" s="260">
        <f>IF(ISNUMBER(Regressions!O25),ROUND(Regressions!O25, 1), NA())</f>
        <v>33.700000000000003</v>
      </c>
      <c r="O15" s="369">
        <f>IF(ISNUMBER(Regressions!Q25),ROUND(Regressions!Q25, 1), NA())</f>
        <v>18.2</v>
      </c>
      <c r="P15" s="367">
        <f>IF(ISNUMBER(Regressions!R25),ROUND(Regressions!R25, 1), NA())</f>
        <v>18.2</v>
      </c>
      <c r="Q15" s="238">
        <f>IF(ISNUMBER(Regressions!S25),ROUND(Regressions!S25, 1), NA())</f>
        <v>18.2</v>
      </c>
      <c r="R15" s="368">
        <f>IF(ISNUMBER(Regressions!T25),ROUND(Regressions!T25, 1), NA())</f>
        <v>0</v>
      </c>
      <c r="S15" s="260">
        <f>IF(ISNUMBER(Regressions!U25),ROUND(Regressions!U25, 1), NA())</f>
        <v>81.8</v>
      </c>
    </row>
    <row xmlns:x14ac="http://schemas.microsoft.com/office/spreadsheetml/2009/9/ac" r="16" x14ac:dyDescent="0.2">
      <c r="A16" s="364" t="str">
        <f>IF(ISBLANK(Regressions!A26), " ", Regressions!A26)</f>
        <v>India</v>
      </c>
      <c r="B16" s="365">
        <f>IF(ISBLANK(Regressions!B26), " ", Regressions!B26)</f>
        <v>2012</v>
      </c>
      <c r="C16" s="370" t="str">
        <f>IF(ISBLANK(Regressions!C26), " ", Regressions!C26)</f>
        <v>National</v>
      </c>
      <c r="D16" s="366">
        <f>IF(ISBLANK(Regressions!D26), " ", Regressions!D26)</f>
        <v>382291648</v>
      </c>
      <c r="E16" s="237">
        <f>IF(ISNUMBER(Regressions!E26),ROUND(Regressions!E26, 1), NA())</f>
        <v>91</v>
      </c>
      <c r="F16" s="367">
        <f>IF(ISNUMBER(Regressions!F26),ROUND(Regressions!F26, 1), NA())</f>
        <v>84.4</v>
      </c>
      <c r="G16" s="259">
        <f>IF(ISNUMBER(Regressions!G26),ROUND(Regressions!G26, 1), NA())</f>
        <v>45</v>
      </c>
      <c r="H16" s="368">
        <f>IF(ISNUMBER(Regressions!H26),ROUND(Regressions!H26, 1), NA())</f>
        <v>39.4</v>
      </c>
      <c r="I16" s="260">
        <f>IF(ISNUMBER(Regressions!I26),ROUND(Regressions!I26, 1), NA())</f>
        <v>15.6</v>
      </c>
      <c r="J16" s="369">
        <f>IF(ISNUMBER(Regressions!K26),ROUND(Regressions!K26, 1), NA())</f>
        <v>77.7</v>
      </c>
      <c r="K16" s="367">
        <f>IF(ISNUMBER(Regressions!L26),ROUND(Regressions!L26, 1), NA())</f>
        <v>68.099999999999994</v>
      </c>
      <c r="L16" s="261">
        <f>IF(ISNUMBER(Regressions!M26),ROUND(Regressions!M26, 1), NA())</f>
        <v>50</v>
      </c>
      <c r="M16" s="368">
        <f>IF(ISNUMBER(Regressions!N26),ROUND(Regressions!N26, 1), NA())</f>
        <v>18</v>
      </c>
      <c r="N16" s="260">
        <f>IF(ISNUMBER(Regressions!O26),ROUND(Regressions!O26, 1), NA())</f>
        <v>31.9</v>
      </c>
      <c r="O16" s="369">
        <f>IF(ISNUMBER(Regressions!Q26),ROUND(Regressions!Q26, 1), NA())</f>
        <v>25.7</v>
      </c>
      <c r="P16" s="367">
        <f>IF(ISNUMBER(Regressions!R26),ROUND(Regressions!R26, 1), NA())</f>
        <v>25.7</v>
      </c>
      <c r="Q16" s="238">
        <f>IF(ISNUMBER(Regressions!S26),ROUND(Regressions!S26, 1), NA())</f>
        <v>25.7</v>
      </c>
      <c r="R16" s="368">
        <f>IF(ISNUMBER(Regressions!T26),ROUND(Regressions!T26, 1), NA())</f>
        <v>0</v>
      </c>
      <c r="S16" s="260">
        <f>IF(ISNUMBER(Regressions!U26),ROUND(Regressions!U26, 1), NA())</f>
        <v>74.3</v>
      </c>
    </row>
    <row xmlns:x14ac="http://schemas.microsoft.com/office/spreadsheetml/2009/9/ac" r="17" x14ac:dyDescent="0.2">
      <c r="A17" s="364" t="str">
        <f>IF(ISBLANK(Regressions!A27), " ", Regressions!A27)</f>
        <v>India</v>
      </c>
      <c r="B17" s="365">
        <f>IF(ISBLANK(Regressions!B27), " ", Regressions!B27)</f>
        <v>2013</v>
      </c>
      <c r="C17" s="370" t="str">
        <f>IF(ISBLANK(Regressions!C27), " ", Regressions!C27)</f>
        <v>National</v>
      </c>
      <c r="D17" s="366">
        <f>IF(ISBLANK(Regressions!D27), " ", Regressions!D27)</f>
        <v>382578688</v>
      </c>
      <c r="E17" s="237">
        <f>IF(ISNUMBER(Regressions!E27),ROUND(Regressions!E27, 1), NA())</f>
        <v>91.9</v>
      </c>
      <c r="F17" s="367">
        <f>IF(ISNUMBER(Regressions!F27),ROUND(Regressions!F27, 1), NA())</f>
        <v>85.4</v>
      </c>
      <c r="G17" s="259">
        <f>IF(ISNUMBER(Regressions!G27),ROUND(Regressions!G27, 1), NA())</f>
        <v>45</v>
      </c>
      <c r="H17" s="368">
        <f>IF(ISNUMBER(Regressions!H27),ROUND(Regressions!H27, 1), NA())</f>
        <v>40.4</v>
      </c>
      <c r="I17" s="260">
        <f>IF(ISNUMBER(Regressions!I27),ROUND(Regressions!I27, 1), NA())</f>
        <v>14.6</v>
      </c>
      <c r="J17" s="369">
        <f>IF(ISNUMBER(Regressions!K27),ROUND(Regressions!K27, 1), NA())</f>
        <v>81</v>
      </c>
      <c r="K17" s="367">
        <f>IF(ISNUMBER(Regressions!L27),ROUND(Regressions!L27, 1), NA())</f>
        <v>69.8</v>
      </c>
      <c r="L17" s="261">
        <f>IF(ISNUMBER(Regressions!M27),ROUND(Regressions!M27, 1), NA())</f>
        <v>53.2</v>
      </c>
      <c r="M17" s="368">
        <f>IF(ISNUMBER(Regressions!N27),ROUND(Regressions!N27, 1), NA())</f>
        <v>16.600000000000001</v>
      </c>
      <c r="N17" s="260">
        <f>IF(ISNUMBER(Regressions!O27),ROUND(Regressions!O27, 1), NA())</f>
        <v>30.2</v>
      </c>
      <c r="O17" s="369">
        <f>IF(ISNUMBER(Regressions!Q27),ROUND(Regressions!Q27, 1), NA())</f>
        <v>33.200000000000003</v>
      </c>
      <c r="P17" s="367">
        <f>IF(ISNUMBER(Regressions!R27),ROUND(Regressions!R27, 1), NA())</f>
        <v>33.200000000000003</v>
      </c>
      <c r="Q17" s="238">
        <f>IF(ISNUMBER(Regressions!S27),ROUND(Regressions!S27, 1), NA())</f>
        <v>33.200000000000003</v>
      </c>
      <c r="R17" s="368">
        <f>IF(ISNUMBER(Regressions!T27),ROUND(Regressions!T27, 1), NA())</f>
        <v>0</v>
      </c>
      <c r="S17" s="260">
        <f>IF(ISNUMBER(Regressions!U27),ROUND(Regressions!U27, 1), NA())</f>
        <v>66.8</v>
      </c>
    </row>
    <row xmlns:x14ac="http://schemas.microsoft.com/office/spreadsheetml/2009/9/ac" r="18" x14ac:dyDescent="0.2">
      <c r="A18" s="364" t="str">
        <f>IF(ISBLANK(Regressions!A28), " ", Regressions!A28)</f>
        <v>India</v>
      </c>
      <c r="B18" s="365">
        <f>IF(ISBLANK(Regressions!B28), " ", Regressions!B28)</f>
        <v>2014</v>
      </c>
      <c r="C18" s="370" t="str">
        <f>IF(ISBLANK(Regressions!C28), " ", Regressions!C28)</f>
        <v>National</v>
      </c>
      <c r="D18" s="366">
        <f>IF(ISBLANK(Regressions!D28), " ", Regressions!D28)</f>
        <v>382519392</v>
      </c>
      <c r="E18" s="237">
        <f>IF(ISNUMBER(Regressions!E28),ROUND(Regressions!E28, 1), NA())</f>
        <v>92.8</v>
      </c>
      <c r="F18" s="367">
        <f>IF(ISNUMBER(Regressions!F28),ROUND(Regressions!F28, 1), NA())</f>
        <v>86.3</v>
      </c>
      <c r="G18" s="259">
        <f>IF(ISNUMBER(Regressions!G28),ROUND(Regressions!G28, 1), NA())</f>
        <v>45</v>
      </c>
      <c r="H18" s="368">
        <f>IF(ISNUMBER(Regressions!H28),ROUND(Regressions!H28, 1), NA())</f>
        <v>41.3</v>
      </c>
      <c r="I18" s="260">
        <f>IF(ISNUMBER(Regressions!I28),ROUND(Regressions!I28, 1), NA())</f>
        <v>13.7</v>
      </c>
      <c r="J18" s="369">
        <f>IF(ISNUMBER(Regressions!K28),ROUND(Regressions!K28, 1), NA())</f>
        <v>84.3</v>
      </c>
      <c r="K18" s="367">
        <f>IF(ISNUMBER(Regressions!L28),ROUND(Regressions!L28, 1), NA())</f>
        <v>71.5</v>
      </c>
      <c r="L18" s="261">
        <f>IF(ISNUMBER(Regressions!M28),ROUND(Regressions!M28, 1), NA())</f>
        <v>56.3</v>
      </c>
      <c r="M18" s="368">
        <f>IF(ISNUMBER(Regressions!N28),ROUND(Regressions!N28, 1), NA())</f>
        <v>15.2</v>
      </c>
      <c r="N18" s="260">
        <f>IF(ISNUMBER(Regressions!O28),ROUND(Regressions!O28, 1), NA())</f>
        <v>28.5</v>
      </c>
      <c r="O18" s="369">
        <f>IF(ISNUMBER(Regressions!Q28),ROUND(Regressions!Q28, 1), NA())</f>
        <v>40.700000000000003</v>
      </c>
      <c r="P18" s="367">
        <f>IF(ISNUMBER(Regressions!R28),ROUND(Regressions!R28, 1), NA())</f>
        <v>40.700000000000003</v>
      </c>
      <c r="Q18" s="238">
        <f>IF(ISNUMBER(Regressions!S28),ROUND(Regressions!S28, 1), NA())</f>
        <v>40.700000000000003</v>
      </c>
      <c r="R18" s="368">
        <f>IF(ISNUMBER(Regressions!T28),ROUND(Regressions!T28, 1), NA())</f>
        <v>0</v>
      </c>
      <c r="S18" s="260">
        <f>IF(ISNUMBER(Regressions!U28),ROUND(Regressions!U28, 1), NA())</f>
        <v>59.3</v>
      </c>
    </row>
    <row xmlns:x14ac="http://schemas.microsoft.com/office/spreadsheetml/2009/9/ac" r="19" x14ac:dyDescent="0.2">
      <c r="A19" s="364" t="str">
        <f>IF(ISBLANK(Regressions!A29), " ", Regressions!A29)</f>
        <v>India</v>
      </c>
      <c r="B19" s="365">
        <f>IF(ISBLANK(Regressions!B29), " ", Regressions!B29)</f>
        <v>2015</v>
      </c>
      <c r="C19" s="370" t="str">
        <f>IF(ISBLANK(Regressions!C29), " ", Regressions!C29)</f>
        <v>National</v>
      </c>
      <c r="D19" s="366">
        <f>IF(ISBLANK(Regressions!D29), " ", Regressions!D29)</f>
        <v>382195776</v>
      </c>
      <c r="E19" s="237">
        <f>IF(ISNUMBER(Regressions!E29),ROUND(Regressions!E29, 1), NA())</f>
        <v>93.7</v>
      </c>
      <c r="F19" s="367">
        <f>IF(ISNUMBER(Regressions!F29),ROUND(Regressions!F29, 1), NA())</f>
        <v>87.3</v>
      </c>
      <c r="G19" s="259">
        <f>IF(ISNUMBER(Regressions!G29),ROUND(Regressions!G29, 1), NA())</f>
        <v>45</v>
      </c>
      <c r="H19" s="368">
        <f>IF(ISNUMBER(Regressions!H29),ROUND(Regressions!H29, 1), NA())</f>
        <v>42.3</v>
      </c>
      <c r="I19" s="260">
        <f>IF(ISNUMBER(Regressions!I29),ROUND(Regressions!I29, 1), NA())</f>
        <v>12.7</v>
      </c>
      <c r="J19" s="369">
        <f>IF(ISNUMBER(Regressions!K29),ROUND(Regressions!K29, 1), NA())</f>
        <v>87.6</v>
      </c>
      <c r="K19" s="367">
        <f>IF(ISNUMBER(Regressions!L29),ROUND(Regressions!L29, 1), NA())</f>
        <v>73.2</v>
      </c>
      <c r="L19" s="261">
        <f>IF(ISNUMBER(Regressions!M29),ROUND(Regressions!M29, 1), NA())</f>
        <v>59.4</v>
      </c>
      <c r="M19" s="368">
        <f>IF(ISNUMBER(Regressions!N29),ROUND(Regressions!N29, 1), NA())</f>
        <v>13.8</v>
      </c>
      <c r="N19" s="260">
        <f>IF(ISNUMBER(Regressions!O29),ROUND(Regressions!O29, 1), NA())</f>
        <v>26.8</v>
      </c>
      <c r="O19" s="369">
        <f>IF(ISNUMBER(Regressions!Q29),ROUND(Regressions!Q29, 1), NA())</f>
        <v>48.2</v>
      </c>
      <c r="P19" s="367">
        <f>IF(ISNUMBER(Regressions!R29),ROUND(Regressions!R29, 1), NA())</f>
        <v>48.2</v>
      </c>
      <c r="Q19" s="238">
        <f>IF(ISNUMBER(Regressions!S29),ROUND(Regressions!S29, 1), NA())</f>
        <v>48.2</v>
      </c>
      <c r="R19" s="368">
        <f>IF(ISNUMBER(Regressions!T29),ROUND(Regressions!T29, 1), NA())</f>
        <v>0</v>
      </c>
      <c r="S19" s="260">
        <f>IF(ISNUMBER(Regressions!U29),ROUND(Regressions!U29, 1), NA())</f>
        <v>51.8</v>
      </c>
    </row>
    <row xmlns:x14ac="http://schemas.microsoft.com/office/spreadsheetml/2009/9/ac" r="20" x14ac:dyDescent="0.2">
      <c r="A20" s="364" t="str">
        <f>IF(ISBLANK(Regressions!A30), " ", Regressions!A30)</f>
        <v>India</v>
      </c>
      <c r="B20" s="365">
        <f>IF(ISBLANK(Regressions!B30), " ", Regressions!B30)</f>
        <v>2016</v>
      </c>
      <c r="C20" s="370" t="str">
        <f>IF(ISBLANK(Regressions!C30), " ", Regressions!C30)</f>
        <v>National</v>
      </c>
      <c r="D20" s="366">
        <f>IF(ISBLANK(Regressions!D30), " ", Regressions!D30)</f>
        <v>381495296</v>
      </c>
      <c r="E20" s="237">
        <f>IF(ISNUMBER(Regressions!E30),ROUND(Regressions!E30, 1), NA())</f>
        <v>94.6</v>
      </c>
      <c r="F20" s="367">
        <f>IF(ISNUMBER(Regressions!F30),ROUND(Regressions!F30, 1), NA())</f>
        <v>88.2</v>
      </c>
      <c r="G20" s="259">
        <f>IF(ISNUMBER(Regressions!G30),ROUND(Regressions!G30, 1), NA())</f>
        <v>52.3</v>
      </c>
      <c r="H20" s="368">
        <f>IF(ISNUMBER(Regressions!H30),ROUND(Regressions!H30, 1), NA())</f>
        <v>35.9</v>
      </c>
      <c r="I20" s="260">
        <f>IF(ISNUMBER(Regressions!I30),ROUND(Regressions!I30, 1), NA())</f>
        <v>11.8</v>
      </c>
      <c r="J20" s="369">
        <f>IF(ISNUMBER(Regressions!K30),ROUND(Regressions!K30, 1), NA())</f>
        <v>91</v>
      </c>
      <c r="K20" s="367">
        <f>IF(ISNUMBER(Regressions!L30),ROUND(Regressions!L30, 1), NA())</f>
        <v>75</v>
      </c>
      <c r="L20" s="261">
        <f>IF(ISNUMBER(Regressions!M30),ROUND(Regressions!M30, 1), NA())</f>
        <v>62.5</v>
      </c>
      <c r="M20" s="368">
        <f>IF(ISNUMBER(Regressions!N30),ROUND(Regressions!N30, 1), NA())</f>
        <v>12.4</v>
      </c>
      <c r="N20" s="260">
        <f>IF(ISNUMBER(Regressions!O30),ROUND(Regressions!O30, 1), NA())</f>
        <v>25</v>
      </c>
      <c r="O20" s="369">
        <f>IF(ISNUMBER(Regressions!Q30),ROUND(Regressions!Q30, 1), NA())</f>
        <v>55.7</v>
      </c>
      <c r="P20" s="367">
        <f>IF(ISNUMBER(Regressions!R30),ROUND(Regressions!R30, 1), NA())</f>
        <v>55.7</v>
      </c>
      <c r="Q20" s="238">
        <f>IF(ISNUMBER(Regressions!S30),ROUND(Regressions!S30, 1), NA())</f>
        <v>52.9</v>
      </c>
      <c r="R20" s="368">
        <f>IF(ISNUMBER(Regressions!T30),ROUND(Regressions!T30, 1), NA())</f>
        <v>2.8</v>
      </c>
      <c r="S20" s="260">
        <f>IF(ISNUMBER(Regressions!U30),ROUND(Regressions!U30, 1), NA())</f>
        <v>44.3</v>
      </c>
    </row>
    <row xmlns:x14ac="http://schemas.microsoft.com/office/spreadsheetml/2009/9/ac" r="21" x14ac:dyDescent="0.2">
      <c r="A21" s="364" t="str">
        <f>IF(ISBLANK(Regressions!A31), " ", Regressions!A31)</f>
        <v>India</v>
      </c>
      <c r="B21" s="365">
        <f>IF(ISBLANK(Regressions!B31), " ", Regressions!B31)</f>
        <v>2017</v>
      </c>
      <c r="C21" s="370" t="str">
        <f>IF(ISBLANK(Regressions!C31), " ", Regressions!C31)</f>
        <v>National</v>
      </c>
      <c r="D21" s="366">
        <f>IF(ISBLANK(Regressions!D31), " ", Regressions!D31)</f>
        <v>380526144</v>
      </c>
      <c r="E21" s="237">
        <f>IF(ISNUMBER(Regressions!E31),ROUND(Regressions!E31, 1), NA())</f>
        <v>95.5</v>
      </c>
      <c r="F21" s="367">
        <f>IF(ISNUMBER(Regressions!F31),ROUND(Regressions!F31, 1), NA())</f>
        <v>89.2</v>
      </c>
      <c r="G21" s="259">
        <f>IF(ISNUMBER(Regressions!G31),ROUND(Regressions!G31, 1), NA())</f>
        <v>59.6</v>
      </c>
      <c r="H21" s="368">
        <f>IF(ISNUMBER(Regressions!H31),ROUND(Regressions!H31, 1), NA())</f>
        <v>29.6</v>
      </c>
      <c r="I21" s="260">
        <f>IF(ISNUMBER(Regressions!I31),ROUND(Regressions!I31, 1), NA())</f>
        <v>10.8</v>
      </c>
      <c r="J21" s="369">
        <f>IF(ISNUMBER(Regressions!K31),ROUND(Regressions!K31, 1), NA())</f>
        <v>94.3</v>
      </c>
      <c r="K21" s="367">
        <f>IF(ISNUMBER(Regressions!L31),ROUND(Regressions!L31, 1), NA())</f>
        <v>76.7</v>
      </c>
      <c r="L21" s="261">
        <f>IF(ISNUMBER(Regressions!M31),ROUND(Regressions!M31, 1), NA())</f>
        <v>65.599999999999994</v>
      </c>
      <c r="M21" s="368">
        <f>IF(ISNUMBER(Regressions!N31),ROUND(Regressions!N31, 1), NA())</f>
        <v>11</v>
      </c>
      <c r="N21" s="260">
        <f>IF(ISNUMBER(Regressions!O31),ROUND(Regressions!O31, 1), NA())</f>
        <v>23.3</v>
      </c>
      <c r="O21" s="369">
        <f>IF(ISNUMBER(Regressions!Q31),ROUND(Regressions!Q31, 1), NA())</f>
        <v>63.2</v>
      </c>
      <c r="P21" s="367">
        <f>IF(ISNUMBER(Regressions!R31),ROUND(Regressions!R31, 1), NA())</f>
        <v>63.2</v>
      </c>
      <c r="Q21" s="238">
        <f>IF(ISNUMBER(Regressions!S31),ROUND(Regressions!S31, 1), NA())</f>
        <v>52.9</v>
      </c>
      <c r="R21" s="368">
        <f>IF(ISNUMBER(Regressions!T31),ROUND(Regressions!T31, 1), NA())</f>
        <v>10.3</v>
      </c>
      <c r="S21" s="260">
        <f>IF(ISNUMBER(Regressions!U31),ROUND(Regressions!U31, 1), NA())</f>
        <v>36.799999999999997</v>
      </c>
    </row>
    <row xmlns:x14ac="http://schemas.microsoft.com/office/spreadsheetml/2009/9/ac" r="22" x14ac:dyDescent="0.2">
      <c r="A22" s="364" t="str">
        <f>IF(ISBLANK(Regressions!A32), " ", Regressions!A32)</f>
        <v>India</v>
      </c>
      <c r="B22" s="365">
        <f>IF(ISBLANK(Regressions!B32), " ", Regressions!B32)</f>
        <v>2018</v>
      </c>
      <c r="C22" s="370" t="str">
        <f>IF(ISBLANK(Regressions!C32), " ", Regressions!C32)</f>
        <v>National</v>
      </c>
      <c r="D22" s="366">
        <f>IF(ISBLANK(Regressions!D32), " ", Regressions!D32)</f>
        <v>378689152</v>
      </c>
      <c r="E22" s="237">
        <f>IF(ISNUMBER(Regressions!E32),ROUND(Regressions!E32, 1), NA())</f>
        <v>96.5</v>
      </c>
      <c r="F22" s="367">
        <f>IF(ISNUMBER(Regressions!F32),ROUND(Regressions!F32, 1), NA())</f>
        <v>90.2</v>
      </c>
      <c r="G22" s="259">
        <f>IF(ISNUMBER(Regressions!G32),ROUND(Regressions!G32, 1), NA())</f>
        <v>66.900000000000006</v>
      </c>
      <c r="H22" s="368">
        <f>IF(ISNUMBER(Regressions!H32),ROUND(Regressions!H32, 1), NA())</f>
        <v>23.2</v>
      </c>
      <c r="I22" s="260">
        <f>IF(ISNUMBER(Regressions!I32),ROUND(Regressions!I32, 1), NA())</f>
        <v>9.8000000000000007</v>
      </c>
      <c r="J22" s="369">
        <f>IF(ISNUMBER(Regressions!K32),ROUND(Regressions!K32, 1), NA())</f>
        <v>97.6</v>
      </c>
      <c r="K22" s="367">
        <f>IF(ISNUMBER(Regressions!L32),ROUND(Regressions!L32, 1), NA())</f>
        <v>78.400000000000006</v>
      </c>
      <c r="L22" s="261">
        <f>IF(ISNUMBER(Regressions!M32),ROUND(Regressions!M32, 1), NA())</f>
        <v>68.7</v>
      </c>
      <c r="M22" s="368">
        <f>IF(ISNUMBER(Regressions!N32),ROUND(Regressions!N32, 1), NA())</f>
        <v>9.6999999999999993</v>
      </c>
      <c r="N22" s="260">
        <f>IF(ISNUMBER(Regressions!O32),ROUND(Regressions!O32, 1), NA())</f>
        <v>21.6</v>
      </c>
      <c r="O22" s="369">
        <f>IF(ISNUMBER(Regressions!Q32),ROUND(Regressions!Q32, 1), NA())</f>
        <v>70.7</v>
      </c>
      <c r="P22" s="367">
        <f>IF(ISNUMBER(Regressions!R32),ROUND(Regressions!R32, 1), NA())</f>
        <v>70.7</v>
      </c>
      <c r="Q22" s="238">
        <f>IF(ISNUMBER(Regressions!S32),ROUND(Regressions!S32, 1), NA())</f>
        <v>52.9</v>
      </c>
      <c r="R22" s="368">
        <f>IF(ISNUMBER(Regressions!T32),ROUND(Regressions!T32, 1), NA())</f>
        <v>17.8</v>
      </c>
      <c r="S22" s="260">
        <f>IF(ISNUMBER(Regressions!U32),ROUND(Regressions!U32, 1), NA())</f>
        <v>29.3</v>
      </c>
    </row>
    <row xmlns:x14ac="http://schemas.microsoft.com/office/spreadsheetml/2009/9/ac" r="23" x14ac:dyDescent="0.2">
      <c r="A23" s="364" t="str">
        <f>IF(ISBLANK(Regressions!A33), " ", Regressions!A33)</f>
        <v>India</v>
      </c>
      <c r="B23" s="365">
        <f>IF(ISBLANK(Regressions!B33), " ", Regressions!B33)</f>
        <v>2019</v>
      </c>
      <c r="C23" s="370" t="str">
        <f>IF(ISBLANK(Regressions!C33), " ", Regressions!C33)</f>
        <v>National</v>
      </c>
      <c r="D23" s="366">
        <f>IF(ISBLANK(Regressions!D33), " ", Regressions!D33)</f>
        <v>376476384</v>
      </c>
      <c r="E23" s="237">
        <f>IF(ISNUMBER(Regressions!E33),ROUND(Regressions!E33, 1), NA())</f>
        <v>97.4</v>
      </c>
      <c r="F23" s="367">
        <f>IF(ISNUMBER(Regressions!F33),ROUND(Regressions!F33, 1), NA())</f>
        <v>91.1</v>
      </c>
      <c r="G23" s="259">
        <f>IF(ISNUMBER(Regressions!G33),ROUND(Regressions!G33, 1), NA())</f>
        <v>74.2</v>
      </c>
      <c r="H23" s="368">
        <f>IF(ISNUMBER(Regressions!H33),ROUND(Regressions!H33, 1), NA())</f>
        <v>16.899999999999999</v>
      </c>
      <c r="I23" s="260">
        <f>IF(ISNUMBER(Regressions!I33),ROUND(Regressions!I33, 1), NA())</f>
        <v>8.9</v>
      </c>
      <c r="J23" s="369">
        <f>IF(ISNUMBER(Regressions!K33),ROUND(Regressions!K33, 1), NA())</f>
        <v>100</v>
      </c>
      <c r="K23" s="367">
        <f>IF(ISNUMBER(Regressions!L33),ROUND(Regressions!L33, 1), NA())</f>
        <v>80.099999999999994</v>
      </c>
      <c r="L23" s="261">
        <f>IF(ISNUMBER(Regressions!M33),ROUND(Regressions!M33, 1), NA())</f>
        <v>71.900000000000006</v>
      </c>
      <c r="M23" s="368">
        <f>IF(ISNUMBER(Regressions!N33),ROUND(Regressions!N33, 1), NA())</f>
        <v>8.3000000000000007</v>
      </c>
      <c r="N23" s="260">
        <f>IF(ISNUMBER(Regressions!O33),ROUND(Regressions!O33, 1), NA())</f>
        <v>19.899999999999999</v>
      </c>
      <c r="O23" s="369">
        <f>IF(ISNUMBER(Regressions!Q33),ROUND(Regressions!Q33, 1), NA())</f>
        <v>78.2</v>
      </c>
      <c r="P23" s="367">
        <f>IF(ISNUMBER(Regressions!R33),ROUND(Regressions!R33, 1), NA())</f>
        <v>75.400000000000006</v>
      </c>
      <c r="Q23" s="238">
        <f>IF(ISNUMBER(Regressions!S33),ROUND(Regressions!S33, 1), NA())</f>
        <v>52.9</v>
      </c>
      <c r="R23" s="368">
        <f>IF(ISNUMBER(Regressions!T33),ROUND(Regressions!T33, 1), NA())</f>
        <v>22.6</v>
      </c>
      <c r="S23" s="260">
        <f>IF(ISNUMBER(Regressions!U33),ROUND(Regressions!U33, 1), NA())</f>
        <v>24.6</v>
      </c>
    </row>
    <row xmlns:x14ac="http://schemas.microsoft.com/office/spreadsheetml/2009/9/ac" r="24" x14ac:dyDescent="0.2">
      <c r="A24" s="364" t="str">
        <f>IF(ISBLANK(Regressions!A34), " ", Regressions!A34)</f>
        <v>India</v>
      </c>
      <c r="B24" s="365">
        <f>IF(ISBLANK(Regressions!B34), " ", Regressions!B34)</f>
        <v>2020</v>
      </c>
      <c r="C24" s="370" t="str">
        <f>IF(ISBLANK(Regressions!C34), " ", Regressions!C34)</f>
        <v>National</v>
      </c>
      <c r="D24" s="366">
        <f>IF(ISBLANK(Regressions!D34), " ", Regressions!D34)</f>
        <v>373972992</v>
      </c>
      <c r="E24" s="237">
        <f>IF(ISNUMBER(Regressions!E34),ROUND(Regressions!E34, 1), NA())</f>
        <v>98.3</v>
      </c>
      <c r="F24" s="367">
        <f>IF(ISNUMBER(Regressions!F34),ROUND(Regressions!F34, 1), NA())</f>
        <v>92.1</v>
      </c>
      <c r="G24" s="259">
        <f>IF(ISNUMBER(Regressions!G34),ROUND(Regressions!G34, 1), NA())</f>
        <v>81.5</v>
      </c>
      <c r="H24" s="368">
        <f>IF(ISNUMBER(Regressions!H34),ROUND(Regressions!H34, 1), NA())</f>
        <v>10.5</v>
      </c>
      <c r="I24" s="260">
        <f>IF(ISNUMBER(Regressions!I34),ROUND(Regressions!I34, 1), NA())</f>
        <v>7.9</v>
      </c>
      <c r="J24" s="369">
        <f>IF(ISNUMBER(Regressions!K34),ROUND(Regressions!K34, 1), NA())</f>
        <v>100</v>
      </c>
      <c r="K24" s="367">
        <f>IF(ISNUMBER(Regressions!L34),ROUND(Regressions!L34, 1), NA())</f>
        <v>81.900000000000006</v>
      </c>
      <c r="L24" s="261">
        <f>IF(ISNUMBER(Regressions!M34),ROUND(Regressions!M34, 1), NA())</f>
        <v>75</v>
      </c>
      <c r="M24" s="368">
        <f>IF(ISNUMBER(Regressions!N34),ROUND(Regressions!N34, 1), NA())</f>
        <v>6.9</v>
      </c>
      <c r="N24" s="260">
        <f>IF(ISNUMBER(Regressions!O34),ROUND(Regressions!O34, 1), NA())</f>
        <v>18.100000000000001</v>
      </c>
      <c r="O24" s="369">
        <f>IF(ISNUMBER(Regressions!Q34),ROUND(Regressions!Q34, 1), NA())</f>
        <v>85.7</v>
      </c>
      <c r="P24" s="367">
        <f>IF(ISNUMBER(Regressions!R34),ROUND(Regressions!R34, 1), NA())</f>
        <v>75.400000000000006</v>
      </c>
      <c r="Q24" s="238">
        <f>IF(ISNUMBER(Regressions!S34),ROUND(Regressions!S34, 1), NA())</f>
        <v>52.9</v>
      </c>
      <c r="R24" s="368">
        <f>IF(ISNUMBER(Regressions!T34),ROUND(Regressions!T34, 1), NA())</f>
        <v>22.6</v>
      </c>
      <c r="S24" s="260">
        <f>IF(ISNUMBER(Regressions!U34),ROUND(Regressions!U34, 1), NA())</f>
        <v>24.6</v>
      </c>
    </row>
    <row xmlns:x14ac="http://schemas.microsoft.com/office/spreadsheetml/2009/9/ac" r="25" x14ac:dyDescent="0.2">
      <c r="A25" s="422" t="str">
        <f>IF(ISBLANK(Regressions!A35), " ", Regressions!A35)</f>
        <v>India</v>
      </c>
      <c r="B25" s="423">
        <f>IF(ISBLANK(Regressions!B35), " ", Regressions!B35)</f>
        <v>2021</v>
      </c>
      <c r="C25" s="424" t="str">
        <f>IF(ISBLANK(Regressions!C35), " ", Regressions!C35)</f>
        <v>National</v>
      </c>
      <c r="D25" s="425">
        <f>IF(ISBLANK(Regressions!D35), " ", Regressions!D35)</f>
        <v>371153856</v>
      </c>
      <c r="E25" s="428">
        <f>IF(ISNUMBER(Regressions!E35),ROUND(Regressions!E35, 1), NA())</f>
        <v>99.2</v>
      </c>
      <c r="F25" s="426">
        <f>IF(ISNUMBER(Regressions!F35),ROUND(Regressions!F35, 1), NA())</f>
        <v>93</v>
      </c>
      <c r="G25" s="429">
        <f>IF(ISNUMBER(Regressions!G35),ROUND(Regressions!G35, 1), NA())</f>
        <v>88.8</v>
      </c>
      <c r="H25" s="427">
        <f>IF(ISNUMBER(Regressions!H35),ROUND(Regressions!H35, 1), NA())</f>
        <v>4.2</v>
      </c>
      <c r="I25" s="430">
        <f>IF(ISNUMBER(Regressions!I35),ROUND(Regressions!I35, 1), NA())</f>
        <v>7</v>
      </c>
      <c r="J25" s="428">
        <f>IF(ISNUMBER(Regressions!K35),ROUND(Regressions!K35, 1), NA())</f>
        <v>100</v>
      </c>
      <c r="K25" s="426">
        <f>IF(ISNUMBER(Regressions!L35),ROUND(Regressions!L35, 1), NA())</f>
        <v>83.6</v>
      </c>
      <c r="L25" s="431">
        <f>IF(ISNUMBER(Regressions!M35),ROUND(Regressions!M35, 1), NA())</f>
        <v>78.099999999999994</v>
      </c>
      <c r="M25" s="427">
        <f>IF(ISNUMBER(Regressions!N35),ROUND(Regressions!N35, 1), NA())</f>
        <v>5.5</v>
      </c>
      <c r="N25" s="430">
        <f>IF(ISNUMBER(Regressions!O35),ROUND(Regressions!O35, 1), NA())</f>
        <v>16.399999999999999</v>
      </c>
      <c r="O25" s="428">
        <f>IF(ISNUMBER(Regressions!Q35),ROUND(Regressions!Q35, 1), NA())</f>
        <v>93.2</v>
      </c>
      <c r="P25" s="426">
        <f>IF(ISNUMBER(Regressions!R35),ROUND(Regressions!R35, 1), NA())</f>
        <v>75.400000000000006</v>
      </c>
      <c r="Q25" s="432">
        <f>IF(ISNUMBER(Regressions!S35),ROUND(Regressions!S35, 1), NA())</f>
        <v>52.9</v>
      </c>
      <c r="R25" s="427">
        <f>IF(ISNUMBER(Regressions!T35),ROUND(Regressions!T35, 1), NA())</f>
        <v>22.6</v>
      </c>
      <c r="S25" s="430">
        <f>IF(ISNUMBER(Regressions!U35),ROUND(Regressions!U35, 1), NA())</f>
        <v>24.6</v>
      </c>
      <c r="T25" s="421"/>
      <c r="U25" s="421"/>
      <c r="V25" s="421"/>
      <c r="W25" s="421"/>
      <c r="X25" s="421"/>
      <c r="Y25" s="421"/>
      <c r="Z25" s="421"/>
      <c r="AA25" s="421"/>
      <c r="AB25" s="421"/>
      <c r="AC25" s="421"/>
    </row>
    <row xmlns:x14ac="http://schemas.microsoft.com/office/spreadsheetml/2009/9/ac" r="26" x14ac:dyDescent="0.2">
      <c r="A26" s="364" t="str">
        <f>IF(ISBLANK(Regressions!A36), " ", Regressions!A36)</f>
        <v>India</v>
      </c>
      <c r="B26" s="365">
        <f>IF(ISBLANK(Regressions!B36), " ", Regressions!B36)</f>
        <v>2022</v>
      </c>
      <c r="C26" s="370" t="str">
        <f>IF(ISBLANK(Regressions!C36), " ", Regressions!C36)</f>
        <v>National</v>
      </c>
      <c r="D26" s="366">
        <f>IF(ISBLANK(Regressions!D36), " ", Regressions!D36)</f>
        <v>368410688</v>
      </c>
      <c r="E26" s="237">
        <f>IF(ISNUMBER(Regressions!E36),ROUND(Regressions!E36, 1), NA())</f>
        <v>100</v>
      </c>
      <c r="F26" s="367">
        <f>IF(ISNUMBER(Regressions!F36),ROUND(Regressions!F36, 1), NA())</f>
        <v>94</v>
      </c>
      <c r="G26" s="259">
        <f>IF(ISNUMBER(Regressions!G36),ROUND(Regressions!G36, 1), NA())</f>
        <v>94</v>
      </c>
      <c r="H26" s="368">
        <f>IF(ISNUMBER(Regressions!H36),ROUND(Regressions!H36, 1), NA())</f>
        <v>0</v>
      </c>
      <c r="I26" s="260">
        <f>IF(ISNUMBER(Regressions!I36),ROUND(Regressions!I36, 1), NA())</f>
        <v>6</v>
      </c>
      <c r="J26" s="369">
        <f>IF(ISNUMBER(Regressions!K36),ROUND(Regressions!K36, 1), NA())</f>
        <v>100</v>
      </c>
      <c r="K26" s="367">
        <f>IF(ISNUMBER(Regressions!L36),ROUND(Regressions!L36, 1), NA())</f>
        <v>85.3</v>
      </c>
      <c r="L26" s="261">
        <f>IF(ISNUMBER(Regressions!M36),ROUND(Regressions!M36, 1), NA())</f>
        <v>81.2</v>
      </c>
      <c r="M26" s="368">
        <f>IF(ISNUMBER(Regressions!N36),ROUND(Regressions!N36, 1), NA())</f>
        <v>4.0999999999999996</v>
      </c>
      <c r="N26" s="260">
        <f>IF(ISNUMBER(Regressions!O36),ROUND(Regressions!O36, 1), NA())</f>
        <v>14.7</v>
      </c>
      <c r="O26" s="369">
        <f>IF(ISNUMBER(Regressions!Q36),ROUND(Regressions!Q36, 1), NA())</f>
        <v>100</v>
      </c>
      <c r="P26" s="367">
        <f>IF(ISNUMBER(Regressions!R36),ROUND(Regressions!R36, 1), NA())</f>
        <v>75.400000000000006</v>
      </c>
      <c r="Q26" s="238">
        <f>IF(ISNUMBER(Regressions!S36),ROUND(Regressions!S36, 1), NA())</f>
        <v>52.9</v>
      </c>
      <c r="R26" s="368">
        <f>IF(ISNUMBER(Regressions!T36),ROUND(Regressions!T36, 1), NA())</f>
        <v>22.6</v>
      </c>
      <c r="S26" s="260">
        <f>IF(ISNUMBER(Regressions!U36),ROUND(Regressions!U36, 1), NA())</f>
        <v>24.6</v>
      </c>
    </row>
    <row xmlns:x14ac="http://schemas.microsoft.com/office/spreadsheetml/2009/9/ac" r="27" x14ac:dyDescent="0.2">
      <c r="A27" s="371" t="str">
        <f>IF(ISBLANK(Regressions!A37), " ", Regressions!A37)</f>
        <v>India</v>
      </c>
      <c r="B27" s="372">
        <f>IF(ISBLANK(Regressions!B37), " ", Regressions!B37)</f>
        <v>2023</v>
      </c>
      <c r="C27" s="373" t="str">
        <f>IF(ISBLANK(Regressions!C37), " ", Regressions!C37)</f>
        <v>National</v>
      </c>
      <c r="D27" s="374">
        <f>IF(ISBLANK(Regressions!D37), " ", Regressions!D37)</f>
        <v>365256128</v>
      </c>
      <c r="E27" s="375">
        <f>IF(ISNUMBER(Regressions!E37),ROUND(Regressions!E37, 1), NA())</f>
        <v>100</v>
      </c>
      <c r="F27" s="376">
        <f>IF(ISNUMBER(Regressions!F37),ROUND(Regressions!F37, 1), NA())</f>
        <v>94.9</v>
      </c>
      <c r="G27" s="377">
        <f>IF(ISNUMBER(Regressions!G37),ROUND(Regressions!G37, 1), NA())</f>
        <v>94.9</v>
      </c>
      <c r="H27" s="378">
        <f>IF(ISNUMBER(Regressions!H37),ROUND(Regressions!H37, 1), NA())</f>
        <v>0</v>
      </c>
      <c r="I27" s="379">
        <f>IF(ISNUMBER(Regressions!I37),ROUND(Regressions!I37, 1), NA())</f>
        <v>5.0999999999999996</v>
      </c>
      <c r="J27" s="380">
        <f>IF(ISNUMBER(Regressions!K37),ROUND(Regressions!K37, 1), NA())</f>
        <v>100</v>
      </c>
      <c r="K27" s="376">
        <f>IF(ISNUMBER(Regressions!L37),ROUND(Regressions!L37, 1), NA())</f>
        <v>87</v>
      </c>
      <c r="L27" s="381">
        <f>IF(ISNUMBER(Regressions!M37),ROUND(Regressions!M37, 1), NA())</f>
        <v>84.3</v>
      </c>
      <c r="M27" s="378">
        <f>IF(ISNUMBER(Regressions!N37),ROUND(Regressions!N37, 1), NA())</f>
        <v>2.7</v>
      </c>
      <c r="N27" s="379">
        <f>IF(ISNUMBER(Regressions!O37),ROUND(Regressions!O37, 1), NA())</f>
        <v>13</v>
      </c>
      <c r="O27" s="380">
        <f>IF(ISNUMBER(Regressions!Q37),ROUND(Regressions!Q37, 1), NA())</f>
        <v>100</v>
      </c>
      <c r="P27" s="376">
        <f>IF(ISNUMBER(Regressions!R37),ROUND(Regressions!R37, 1), NA())</f>
        <v>75.400000000000006</v>
      </c>
      <c r="Q27" s="382">
        <f>IF(ISNUMBER(Regressions!S37),ROUND(Regressions!S37, 1), NA())</f>
        <v>52.9</v>
      </c>
      <c r="R27" s="378">
        <f>IF(ISNUMBER(Regressions!T37),ROUND(Regressions!T37, 1), NA())</f>
        <v>22.6</v>
      </c>
      <c r="S27" s="379">
        <f>IF(ISNUMBER(Regressions!U37),ROUND(Regressions!U37, 1), NA())</f>
        <v>24.6</v>
      </c>
    </row>
    <row xmlns:x14ac="http://schemas.microsoft.com/office/spreadsheetml/2009/9/ac" r="28" hidden="true" x14ac:dyDescent="0.2">
      <c r="A28" s="364" t="str">
        <f>IF(ISBLANK(Regressions!A38), " ", Regressions!A38)</f>
        <v>India</v>
      </c>
      <c r="B28" s="365">
        <f>IF(ISBLANK(Regressions!B38), " ", Regressions!B38)</f>
        <v>2024</v>
      </c>
      <c r="C28" s="370" t="str">
        <f>IF(ISBLANK(Regressions!C38), " ", Regressions!C38)</f>
        <v>National</v>
      </c>
      <c r="D28" s="366" t="str">
        <f>IF(ISBLANK(Regressions!D38), " ", Regressions!D38)</f>
        <v> </v>
      </c>
      <c r="E28" s="237" t="e">
        <f>IF(ISNUMBER(Regressions!E38),ROUND(Regressions!E38, 1), NA())</f>
        <v>#N/A</v>
      </c>
      <c r="F28" s="367" t="e">
        <f>IF(ISNUMBER(Regressions!F38),ROUND(Regressions!F38, 1), NA())</f>
        <v>#N/A</v>
      </c>
      <c r="G28" s="259" t="e">
        <f>IF(ISNUMBER(Regressions!G38),ROUND(Regressions!G38, 1), NA())</f>
        <v>#N/A</v>
      </c>
      <c r="H28" s="368" t="e">
        <f>IF(ISNUMBER(Regressions!H38),ROUND(Regressions!H38, 1), NA())</f>
        <v>#N/A</v>
      </c>
      <c r="I28" s="260" t="e">
        <f>IF(ISNUMBER(Regressions!I38),ROUND(Regressions!I38, 1), NA())</f>
        <v>#N/A</v>
      </c>
      <c r="J28" s="369" t="e">
        <f>IF(ISNUMBER(Regressions!K38),ROUND(Regressions!K38, 1), NA())</f>
        <v>#N/A</v>
      </c>
      <c r="K28" s="367" t="e">
        <f>IF(ISNUMBER(Regressions!L38),ROUND(Regressions!L38, 1), NA())</f>
        <v>#N/A</v>
      </c>
      <c r="L28" s="261" t="e">
        <f>IF(ISNUMBER(Regressions!M38),ROUND(Regressions!M38, 1), NA())</f>
        <v>#N/A</v>
      </c>
      <c r="M28" s="368" t="e">
        <f>IF(ISNUMBER(Regressions!N38),ROUND(Regressions!N38, 1), NA())</f>
        <v>#N/A</v>
      </c>
      <c r="N28" s="260" t="e">
        <f>IF(ISNUMBER(Regressions!O38),ROUND(Regressions!O38, 1), NA())</f>
        <v>#N/A</v>
      </c>
      <c r="O28" s="369" t="e">
        <f>IF(ISNUMBER(Regressions!Q38),ROUND(Regressions!Q38, 1), NA())</f>
        <v>#N/A</v>
      </c>
      <c r="P28" s="367" t="e">
        <f>IF(ISNUMBER(Regressions!R38),ROUND(Regressions!R38, 1), NA())</f>
        <v>#N/A</v>
      </c>
      <c r="Q28" s="238" t="e">
        <f>IF(ISNUMBER(Regressions!S38),ROUND(Regressions!S38, 1), NA())</f>
        <v>#N/A</v>
      </c>
      <c r="R28" s="368" t="e">
        <f>IF(ISNUMBER(Regressions!T38),ROUND(Regressions!T38, 1), NA())</f>
        <v>#N/A</v>
      </c>
      <c r="S28" s="260" t="e">
        <f>IF(ISNUMBER(Regressions!U38),ROUND(Regressions!U38, 1), NA())</f>
        <v>#N/A</v>
      </c>
    </row>
    <row xmlns:x14ac="http://schemas.microsoft.com/office/spreadsheetml/2009/9/ac" r="29" hidden="true" x14ac:dyDescent="0.2">
      <c r="A29" s="364" t="str">
        <f>IF(ISBLANK(Regressions!A39), " ", Regressions!A39)</f>
        <v>India</v>
      </c>
      <c r="B29" s="365">
        <f>IF(ISBLANK(Regressions!B39), " ", Regressions!B39)</f>
        <v>2025</v>
      </c>
      <c r="C29" s="370" t="str">
        <f>IF(ISBLANK(Regressions!C39), " ", Regressions!C39)</f>
        <v>National</v>
      </c>
      <c r="D29" s="366" t="str">
        <f>IF(ISBLANK(Regressions!D39), " ", Regressions!D39)</f>
        <v> </v>
      </c>
      <c r="E29" s="237" t="e">
        <f>IF(ISNUMBER(Regressions!E39),ROUND(Regressions!E39, 1), NA())</f>
        <v>#N/A</v>
      </c>
      <c r="F29" s="367" t="e">
        <f>IF(ISNUMBER(Regressions!F39),ROUND(Regressions!F39, 1), NA())</f>
        <v>#N/A</v>
      </c>
      <c r="G29" s="259" t="e">
        <f>IF(ISNUMBER(Regressions!G39),ROUND(Regressions!G39, 1), NA())</f>
        <v>#N/A</v>
      </c>
      <c r="H29" s="368" t="e">
        <f>IF(ISNUMBER(Regressions!H39),ROUND(Regressions!H39, 1), NA())</f>
        <v>#N/A</v>
      </c>
      <c r="I29" s="260" t="e">
        <f>IF(ISNUMBER(Regressions!I39),ROUND(Regressions!I39, 1), NA())</f>
        <v>#N/A</v>
      </c>
      <c r="J29" s="369" t="e">
        <f>IF(ISNUMBER(Regressions!K39),ROUND(Regressions!K39, 1), NA())</f>
        <v>#N/A</v>
      </c>
      <c r="K29" s="367" t="e">
        <f>IF(ISNUMBER(Regressions!L39),ROUND(Regressions!L39, 1), NA())</f>
        <v>#N/A</v>
      </c>
      <c r="L29" s="261" t="e">
        <f>IF(ISNUMBER(Regressions!M39),ROUND(Regressions!M39, 1), NA())</f>
        <v>#N/A</v>
      </c>
      <c r="M29" s="368" t="e">
        <f>IF(ISNUMBER(Regressions!N39),ROUND(Regressions!N39, 1), NA())</f>
        <v>#N/A</v>
      </c>
      <c r="N29" s="260" t="e">
        <f>IF(ISNUMBER(Regressions!O39),ROUND(Regressions!O39, 1), NA())</f>
        <v>#N/A</v>
      </c>
      <c r="O29" s="369" t="e">
        <f>IF(ISNUMBER(Regressions!Q39),ROUND(Regressions!Q39, 1), NA())</f>
        <v>#N/A</v>
      </c>
      <c r="P29" s="367" t="e">
        <f>IF(ISNUMBER(Regressions!R39),ROUND(Regressions!R39, 1), NA())</f>
        <v>#N/A</v>
      </c>
      <c r="Q29" s="238" t="e">
        <f>IF(ISNUMBER(Regressions!S39),ROUND(Regressions!S39, 1), NA())</f>
        <v>#N/A</v>
      </c>
      <c r="R29" s="368" t="e">
        <f>IF(ISNUMBER(Regressions!T39),ROUND(Regressions!T39, 1), NA())</f>
        <v>#N/A</v>
      </c>
      <c r="S29" s="260" t="e">
        <f>IF(ISNUMBER(Regressions!U39),ROUND(Regressions!U39, 1), NA())</f>
        <v>#N/A</v>
      </c>
    </row>
    <row xmlns:x14ac="http://schemas.microsoft.com/office/spreadsheetml/2009/9/ac" r="30" hidden="true" x14ac:dyDescent="0.2">
      <c r="A30" s="364" t="str">
        <f>IF(ISBLANK(Regressions!A40), " ", Regressions!A40)</f>
        <v>India</v>
      </c>
      <c r="B30" s="365">
        <f>IF(ISBLANK(Regressions!B40), " ", Regressions!B40)</f>
        <v>2026</v>
      </c>
      <c r="C30" s="370" t="str">
        <f>IF(ISBLANK(Regressions!C40), " ", Regressions!C40)</f>
        <v>National</v>
      </c>
      <c r="D30" s="366" t="str">
        <f>IF(ISBLANK(Regressions!D40), " ", Regressions!D40)</f>
        <v> </v>
      </c>
      <c r="E30" s="237" t="e">
        <f>IF(ISNUMBER(Regressions!E40),ROUND(Regressions!E40, 1), NA())</f>
        <v>#N/A</v>
      </c>
      <c r="F30" s="367" t="e">
        <f>IF(ISNUMBER(Regressions!F40),ROUND(Regressions!F40, 1), NA())</f>
        <v>#N/A</v>
      </c>
      <c r="G30" s="259" t="e">
        <f>IF(ISNUMBER(Regressions!G40),ROUND(Regressions!G40, 1), NA())</f>
        <v>#N/A</v>
      </c>
      <c r="H30" s="368" t="e">
        <f>IF(ISNUMBER(Regressions!H40),ROUND(Regressions!H40, 1), NA())</f>
        <v>#N/A</v>
      </c>
      <c r="I30" s="260" t="e">
        <f>IF(ISNUMBER(Regressions!I40),ROUND(Regressions!I40, 1), NA())</f>
        <v>#N/A</v>
      </c>
      <c r="J30" s="369" t="e">
        <f>IF(ISNUMBER(Regressions!K40),ROUND(Regressions!K40, 1), NA())</f>
        <v>#N/A</v>
      </c>
      <c r="K30" s="367" t="e">
        <f>IF(ISNUMBER(Regressions!L40),ROUND(Regressions!L40, 1), NA())</f>
        <v>#N/A</v>
      </c>
      <c r="L30" s="261" t="e">
        <f>IF(ISNUMBER(Regressions!M40),ROUND(Regressions!M40, 1), NA())</f>
        <v>#N/A</v>
      </c>
      <c r="M30" s="368" t="e">
        <f>IF(ISNUMBER(Regressions!N40),ROUND(Regressions!N40, 1), NA())</f>
        <v>#N/A</v>
      </c>
      <c r="N30" s="260" t="e">
        <f>IF(ISNUMBER(Regressions!O40),ROUND(Regressions!O40, 1), NA())</f>
        <v>#N/A</v>
      </c>
      <c r="O30" s="369" t="e">
        <f>IF(ISNUMBER(Regressions!Q40),ROUND(Regressions!Q40, 1), NA())</f>
        <v>#N/A</v>
      </c>
      <c r="P30" s="367" t="e">
        <f>IF(ISNUMBER(Regressions!R40),ROUND(Regressions!R40, 1), NA())</f>
        <v>#N/A</v>
      </c>
      <c r="Q30" s="238" t="e">
        <f>IF(ISNUMBER(Regressions!S40),ROUND(Regressions!S40, 1), NA())</f>
        <v>#N/A</v>
      </c>
      <c r="R30" s="368" t="e">
        <f>IF(ISNUMBER(Regressions!T40),ROUND(Regressions!T40, 1), NA())</f>
        <v>#N/A</v>
      </c>
      <c r="S30" s="260" t="e">
        <f>IF(ISNUMBER(Regressions!U40),ROUND(Regressions!U40, 1), NA())</f>
        <v>#N/A</v>
      </c>
    </row>
    <row xmlns:x14ac="http://schemas.microsoft.com/office/spreadsheetml/2009/9/ac" r="31" hidden="true" x14ac:dyDescent="0.2">
      <c r="A31" s="364" t="str">
        <f>IF(ISBLANK(Regressions!A41), " ", Regressions!A41)</f>
        <v>India</v>
      </c>
      <c r="B31" s="365">
        <f>IF(ISBLANK(Regressions!B41), " ", Regressions!B41)</f>
        <v>2027</v>
      </c>
      <c r="C31" s="370" t="str">
        <f>IF(ISBLANK(Regressions!C41), " ", Regressions!C41)</f>
        <v>National</v>
      </c>
      <c r="D31" s="366" t="str">
        <f>IF(ISBLANK(Regressions!D41), " ", Regressions!D41)</f>
        <v> </v>
      </c>
      <c r="E31" s="237" t="e">
        <f>IF(ISNUMBER(Regressions!E41),ROUND(Regressions!E41, 1), NA())</f>
        <v>#N/A</v>
      </c>
      <c r="F31" s="367" t="e">
        <f>IF(ISNUMBER(Regressions!F41),ROUND(Regressions!F41, 1), NA())</f>
        <v>#N/A</v>
      </c>
      <c r="G31" s="259" t="e">
        <f>IF(ISNUMBER(Regressions!G41),ROUND(Regressions!G41, 1), NA())</f>
        <v>#N/A</v>
      </c>
      <c r="H31" s="368" t="e">
        <f>IF(ISNUMBER(Regressions!H41),ROUND(Regressions!H41, 1), NA())</f>
        <v>#N/A</v>
      </c>
      <c r="I31" s="260" t="e">
        <f>IF(ISNUMBER(Regressions!I41),ROUND(Regressions!I41, 1), NA())</f>
        <v>#N/A</v>
      </c>
      <c r="J31" s="369" t="e">
        <f>IF(ISNUMBER(Regressions!K41),ROUND(Regressions!K41, 1), NA())</f>
        <v>#N/A</v>
      </c>
      <c r="K31" s="367" t="e">
        <f>IF(ISNUMBER(Regressions!L41),ROUND(Regressions!L41, 1), NA())</f>
        <v>#N/A</v>
      </c>
      <c r="L31" s="261" t="e">
        <f>IF(ISNUMBER(Regressions!M41),ROUND(Regressions!M41, 1), NA())</f>
        <v>#N/A</v>
      </c>
      <c r="M31" s="368" t="e">
        <f>IF(ISNUMBER(Regressions!N41),ROUND(Regressions!N41, 1), NA())</f>
        <v>#N/A</v>
      </c>
      <c r="N31" s="260" t="e">
        <f>IF(ISNUMBER(Regressions!O41),ROUND(Regressions!O41, 1), NA())</f>
        <v>#N/A</v>
      </c>
      <c r="O31" s="369" t="e">
        <f>IF(ISNUMBER(Regressions!Q41),ROUND(Regressions!Q41, 1), NA())</f>
        <v>#N/A</v>
      </c>
      <c r="P31" s="367" t="e">
        <f>IF(ISNUMBER(Regressions!R41),ROUND(Regressions!R41, 1), NA())</f>
        <v>#N/A</v>
      </c>
      <c r="Q31" s="238" t="e">
        <f>IF(ISNUMBER(Regressions!S41),ROUND(Regressions!S41, 1), NA())</f>
        <v>#N/A</v>
      </c>
      <c r="R31" s="368" t="e">
        <f>IF(ISNUMBER(Regressions!T41),ROUND(Regressions!T41, 1), NA())</f>
        <v>#N/A</v>
      </c>
      <c r="S31" s="260" t="e">
        <f>IF(ISNUMBER(Regressions!U41),ROUND(Regressions!U41, 1), NA())</f>
        <v>#N/A</v>
      </c>
    </row>
    <row xmlns:x14ac="http://schemas.microsoft.com/office/spreadsheetml/2009/9/ac" r="32" hidden="true" x14ac:dyDescent="0.2">
      <c r="A32" s="364" t="str">
        <f>IF(ISBLANK(Regressions!A42), " ", Regressions!A42)</f>
        <v>India</v>
      </c>
      <c r="B32" s="365">
        <f>IF(ISBLANK(Regressions!B42), " ", Regressions!B42)</f>
        <v>2028</v>
      </c>
      <c r="C32" s="370" t="str">
        <f>IF(ISBLANK(Regressions!C42), " ", Regressions!C42)</f>
        <v>National</v>
      </c>
      <c r="D32" s="366" t="str">
        <f>IF(ISBLANK(Regressions!D42), " ", Regressions!D42)</f>
        <v> </v>
      </c>
      <c r="E32" s="237" t="e">
        <f>IF(ISNUMBER(Regressions!E42),ROUND(Regressions!E42, 1), NA())</f>
        <v>#N/A</v>
      </c>
      <c r="F32" s="367" t="e">
        <f>IF(ISNUMBER(Regressions!F42),ROUND(Regressions!F42, 1), NA())</f>
        <v>#N/A</v>
      </c>
      <c r="G32" s="259" t="e">
        <f>IF(ISNUMBER(Regressions!G42),ROUND(Regressions!G42, 1), NA())</f>
        <v>#N/A</v>
      </c>
      <c r="H32" s="368" t="e">
        <f>IF(ISNUMBER(Regressions!H42),ROUND(Regressions!H42, 1), NA())</f>
        <v>#N/A</v>
      </c>
      <c r="I32" s="260" t="e">
        <f>IF(ISNUMBER(Regressions!I42),ROUND(Regressions!I42, 1), NA())</f>
        <v>#N/A</v>
      </c>
      <c r="J32" s="369" t="e">
        <f>IF(ISNUMBER(Regressions!K42),ROUND(Regressions!K42, 1), NA())</f>
        <v>#N/A</v>
      </c>
      <c r="K32" s="367" t="e">
        <f>IF(ISNUMBER(Regressions!L42),ROUND(Regressions!L42, 1), NA())</f>
        <v>#N/A</v>
      </c>
      <c r="L32" s="261" t="e">
        <f>IF(ISNUMBER(Regressions!M42),ROUND(Regressions!M42, 1), NA())</f>
        <v>#N/A</v>
      </c>
      <c r="M32" s="368" t="e">
        <f>IF(ISNUMBER(Regressions!N42),ROUND(Regressions!N42, 1), NA())</f>
        <v>#N/A</v>
      </c>
      <c r="N32" s="260" t="e">
        <f>IF(ISNUMBER(Regressions!O42),ROUND(Regressions!O42, 1), NA())</f>
        <v>#N/A</v>
      </c>
      <c r="O32" s="369" t="e">
        <f>IF(ISNUMBER(Regressions!Q42),ROUND(Regressions!Q42, 1), NA())</f>
        <v>#N/A</v>
      </c>
      <c r="P32" s="367" t="e">
        <f>IF(ISNUMBER(Regressions!R42),ROUND(Regressions!R42, 1), NA())</f>
        <v>#N/A</v>
      </c>
      <c r="Q32" s="238" t="e">
        <f>IF(ISNUMBER(Regressions!S42),ROUND(Regressions!S42, 1), NA())</f>
        <v>#N/A</v>
      </c>
      <c r="R32" s="368" t="e">
        <f>IF(ISNUMBER(Regressions!T42),ROUND(Regressions!T42, 1), NA())</f>
        <v>#N/A</v>
      </c>
      <c r="S32" s="260" t="e">
        <f>IF(ISNUMBER(Regressions!U42),ROUND(Regressions!U42, 1), NA())</f>
        <v>#N/A</v>
      </c>
    </row>
    <row xmlns:x14ac="http://schemas.microsoft.com/office/spreadsheetml/2009/9/ac" r="33" hidden="true" x14ac:dyDescent="0.2">
      <c r="A33" s="364" t="str">
        <f>IF(ISBLANK(Regressions!A43), " ", Regressions!A43)</f>
        <v>India</v>
      </c>
      <c r="B33" s="365">
        <f>IF(ISBLANK(Regressions!B43), " ", Regressions!B43)</f>
        <v>2029</v>
      </c>
      <c r="C33" s="370" t="str">
        <f>IF(ISBLANK(Regressions!C43), " ", Regressions!C43)</f>
        <v>National</v>
      </c>
      <c r="D33" s="366" t="str">
        <f>IF(ISBLANK(Regressions!D43), " ", Regressions!D43)</f>
        <v> </v>
      </c>
      <c r="E33" s="237" t="e">
        <f>IF(ISNUMBER(Regressions!E43),ROUND(Regressions!E43, 1), NA())</f>
        <v>#N/A</v>
      </c>
      <c r="F33" s="367" t="e">
        <f>IF(ISNUMBER(Regressions!F43),ROUND(Regressions!F43, 1), NA())</f>
        <v>#N/A</v>
      </c>
      <c r="G33" s="259" t="e">
        <f>IF(ISNUMBER(Regressions!G43),ROUND(Regressions!G43, 1), NA())</f>
        <v>#N/A</v>
      </c>
      <c r="H33" s="368" t="e">
        <f>IF(ISNUMBER(Regressions!H43),ROUND(Regressions!H43, 1), NA())</f>
        <v>#N/A</v>
      </c>
      <c r="I33" s="260" t="e">
        <f>IF(ISNUMBER(Regressions!I43),ROUND(Regressions!I43, 1), NA())</f>
        <v>#N/A</v>
      </c>
      <c r="J33" s="369" t="e">
        <f>IF(ISNUMBER(Regressions!K43),ROUND(Regressions!K43, 1), NA())</f>
        <v>#N/A</v>
      </c>
      <c r="K33" s="367" t="e">
        <f>IF(ISNUMBER(Regressions!L43),ROUND(Regressions!L43, 1), NA())</f>
        <v>#N/A</v>
      </c>
      <c r="L33" s="261" t="e">
        <f>IF(ISNUMBER(Regressions!M43),ROUND(Regressions!M43, 1), NA())</f>
        <v>#N/A</v>
      </c>
      <c r="M33" s="368" t="e">
        <f>IF(ISNUMBER(Regressions!N43),ROUND(Regressions!N43, 1), NA())</f>
        <v>#N/A</v>
      </c>
      <c r="N33" s="260" t="e">
        <f>IF(ISNUMBER(Regressions!O43),ROUND(Regressions!O43, 1), NA())</f>
        <v>#N/A</v>
      </c>
      <c r="O33" s="369" t="e">
        <f>IF(ISNUMBER(Regressions!Q43),ROUND(Regressions!Q43, 1), NA())</f>
        <v>#N/A</v>
      </c>
      <c r="P33" s="367" t="e">
        <f>IF(ISNUMBER(Regressions!R43),ROUND(Regressions!R43, 1), NA())</f>
        <v>#N/A</v>
      </c>
      <c r="Q33" s="238" t="e">
        <f>IF(ISNUMBER(Regressions!S43),ROUND(Regressions!S43, 1), NA())</f>
        <v>#N/A</v>
      </c>
      <c r="R33" s="368" t="e">
        <f>IF(ISNUMBER(Regressions!T43),ROUND(Regressions!T43, 1), NA())</f>
        <v>#N/A</v>
      </c>
      <c r="S33" s="260" t="e">
        <f>IF(ISNUMBER(Regressions!U43),ROUND(Regressions!U43, 1), NA())</f>
        <v>#N/A</v>
      </c>
    </row>
    <row xmlns:x14ac="http://schemas.microsoft.com/office/spreadsheetml/2009/9/ac" r="34" hidden="true" x14ac:dyDescent="0.2">
      <c r="A34" s="364" t="str">
        <f>IF(ISBLANK(Regressions!A44), " ", Regressions!A44)</f>
        <v>India</v>
      </c>
      <c r="B34" s="365">
        <f>IF(ISBLANK(Regressions!B44), " ", Regressions!B44)</f>
        <v>2030</v>
      </c>
      <c r="C34" s="370" t="str">
        <f>IF(ISBLANK(Regressions!C44), " ", Regressions!C44)</f>
        <v>National</v>
      </c>
      <c r="D34" s="366" t="str">
        <f>IF(ISBLANK(Regressions!D44), " ", Regressions!D44)</f>
        <v> </v>
      </c>
      <c r="E34" s="237" t="e">
        <f>IF(ISNUMBER(Regressions!E44),ROUND(Regressions!E44, 1), NA())</f>
        <v>#N/A</v>
      </c>
      <c r="F34" s="367" t="e">
        <f>IF(ISNUMBER(Regressions!F44),ROUND(Regressions!F44, 1), NA())</f>
        <v>#N/A</v>
      </c>
      <c r="G34" s="259" t="e">
        <f>IF(ISNUMBER(Regressions!G44),ROUND(Regressions!G44, 1), NA())</f>
        <v>#N/A</v>
      </c>
      <c r="H34" s="368" t="e">
        <f>IF(ISNUMBER(Regressions!H44),ROUND(Regressions!H44, 1), NA())</f>
        <v>#N/A</v>
      </c>
      <c r="I34" s="260" t="e">
        <f>IF(ISNUMBER(Regressions!I44),ROUND(Regressions!I44, 1), NA())</f>
        <v>#N/A</v>
      </c>
      <c r="J34" s="369" t="e">
        <f>IF(ISNUMBER(Regressions!K44),ROUND(Regressions!K44, 1), NA())</f>
        <v>#N/A</v>
      </c>
      <c r="K34" s="367" t="e">
        <f>IF(ISNUMBER(Regressions!L44),ROUND(Regressions!L44, 1), NA())</f>
        <v>#N/A</v>
      </c>
      <c r="L34" s="261" t="e">
        <f>IF(ISNUMBER(Regressions!M44),ROUND(Regressions!M44, 1), NA())</f>
        <v>#N/A</v>
      </c>
      <c r="M34" s="368" t="e">
        <f>IF(ISNUMBER(Regressions!N44),ROUND(Regressions!N44, 1), NA())</f>
        <v>#N/A</v>
      </c>
      <c r="N34" s="260" t="e">
        <f>IF(ISNUMBER(Regressions!O44),ROUND(Regressions!O44, 1), NA())</f>
        <v>#N/A</v>
      </c>
      <c r="O34" s="369" t="e">
        <f>IF(ISNUMBER(Regressions!Q44),ROUND(Regressions!Q44, 1), NA())</f>
        <v>#N/A</v>
      </c>
      <c r="P34" s="367" t="e">
        <f>IF(ISNUMBER(Regressions!R44),ROUND(Regressions!R44, 1), NA())</f>
        <v>#N/A</v>
      </c>
      <c r="Q34" s="238" t="e">
        <f>IF(ISNUMBER(Regressions!S44),ROUND(Regressions!S44, 1), NA())</f>
        <v>#N/A</v>
      </c>
      <c r="R34" s="368" t="e">
        <f>IF(ISNUMBER(Regressions!T44),ROUND(Regressions!T44, 1), NA())</f>
        <v>#N/A</v>
      </c>
      <c r="S34" s="260" t="e">
        <f>IF(ISNUMBER(Regressions!U44),ROUND(Regressions!U44, 1), NA())</f>
        <v>#N/A</v>
      </c>
    </row>
    <row xmlns:x14ac="http://schemas.microsoft.com/office/spreadsheetml/2009/9/ac" r="35" x14ac:dyDescent="0.2">
      <c r="A35" s="364" t="str">
        <f>IF(ISBLANK(Regressions!A45), " ", Regressions!A45)</f>
        <v>India</v>
      </c>
      <c r="B35" s="365">
        <f>IF(ISBLANK(Regressions!B45), " ", Regressions!B45)</f>
        <v>2000</v>
      </c>
      <c r="C35" s="370" t="str">
        <f>IF(ISBLANK(Regressions!C45), " ", Regressions!C45)</f>
        <v>Urban</v>
      </c>
      <c r="D35" s="366">
        <f>IF(ISBLANK(Regressions!D45), " ", Regressions!D45)</f>
        <v>98684691.23808594</v>
      </c>
      <c r="E35" s="237">
        <f>IF(ISNUMBER(Regressions!E45),ROUND(Regressions!E45, 1), NA())</f>
        <v>91.6</v>
      </c>
      <c r="F35" s="367">
        <f>IF(ISNUMBER(Regressions!F45),ROUND(Regressions!F45, 1), NA())</f>
        <v>85.1</v>
      </c>
      <c r="G35" s="259" t="e">
        <f>IF(ISNUMBER(Regressions!G45),ROUND(Regressions!G45, 1), NA())</f>
        <v>#N/A</v>
      </c>
      <c r="H35" s="368" t="e">
        <f>IF(ISNUMBER(Regressions!H45),ROUND(Regressions!H45, 1), NA())</f>
        <v>#N/A</v>
      </c>
      <c r="I35" s="260">
        <f>IF(ISNUMBER(Regressions!I45),ROUND(Regressions!I45, 1), NA())</f>
        <v>14.9</v>
      </c>
      <c r="J35" s="369">
        <f>IF(ISNUMBER(Regressions!K45),ROUND(Regressions!K45, 1), NA())</f>
        <v>66.599999999999994</v>
      </c>
      <c r="K35" s="367">
        <f>IF(ISNUMBER(Regressions!L45),ROUND(Regressions!L45, 1), NA())</f>
        <v>66.599999999999994</v>
      </c>
      <c r="L35" s="261" t="e">
        <f>IF(ISNUMBER(Regressions!M45),ROUND(Regressions!M45, 1), NA())</f>
        <v>#N/A</v>
      </c>
      <c r="M35" s="368" t="e">
        <f>IF(ISNUMBER(Regressions!N45),ROUND(Regressions!N45, 1), NA())</f>
        <v>#N/A</v>
      </c>
      <c r="N35" s="260">
        <f>IF(ISNUMBER(Regressions!O45),ROUND(Regressions!O45, 1), NA())</f>
        <v>33.4</v>
      </c>
      <c r="O35" s="369" t="e">
        <f>IF(ISNUMBER(Regressions!Q45),ROUND(Regressions!Q45, 1), NA())</f>
        <v>#N/A</v>
      </c>
      <c r="P35" s="367" t="e">
        <f>IF(ISNUMBER(Regressions!R45),ROUND(Regressions!R45, 1), NA())</f>
        <v>#N/A</v>
      </c>
      <c r="Q35" s="238" t="e">
        <f>IF(ISNUMBER(Regressions!S45),ROUND(Regressions!S45, 1), NA())</f>
        <v>#N/A</v>
      </c>
      <c r="R35" s="368" t="e">
        <f>IF(ISNUMBER(Regressions!T45),ROUND(Regressions!T45, 1), NA())</f>
        <v>#N/A</v>
      </c>
      <c r="S35" s="260" t="e">
        <f>IF(ISNUMBER(Regressions!U45),ROUND(Regressions!U45, 1), NA())</f>
        <v>#N/A</v>
      </c>
    </row>
    <row xmlns:x14ac="http://schemas.microsoft.com/office/spreadsheetml/2009/9/ac" r="36" x14ac:dyDescent="0.2">
      <c r="A36" s="364" t="str">
        <f>IF(ISBLANK(Regressions!A46), " ", Regressions!A46)</f>
        <v>India</v>
      </c>
      <c r="B36" s="365">
        <f>IF(ISBLANK(Regressions!B46), " ", Regressions!B46)</f>
        <v>2001</v>
      </c>
      <c r="C36" s="370" t="str">
        <f>IF(ISBLANK(Regressions!C46), " ", Regressions!C46)</f>
        <v>Urban</v>
      </c>
      <c r="D36" s="366">
        <f>IF(ISBLANK(Regressions!D46), " ", Regressions!D46)</f>
        <v>100600567.2679688</v>
      </c>
      <c r="E36" s="237">
        <f>IF(ISNUMBER(Regressions!E46),ROUND(Regressions!E46, 1), NA())</f>
        <v>91.6</v>
      </c>
      <c r="F36" s="367">
        <f>IF(ISNUMBER(Regressions!F46),ROUND(Regressions!F46, 1), NA())</f>
        <v>85.1</v>
      </c>
      <c r="G36" s="259" t="e">
        <f>IF(ISNUMBER(Regressions!G46),ROUND(Regressions!G46, 1), NA())</f>
        <v>#N/A</v>
      </c>
      <c r="H36" s="368" t="e">
        <f>IF(ISNUMBER(Regressions!H46),ROUND(Regressions!H46, 1), NA())</f>
        <v>#N/A</v>
      </c>
      <c r="I36" s="260">
        <f>IF(ISNUMBER(Regressions!I46),ROUND(Regressions!I46, 1), NA())</f>
        <v>14.9</v>
      </c>
      <c r="J36" s="369">
        <f>IF(ISNUMBER(Regressions!K46),ROUND(Regressions!K46, 1), NA())</f>
        <v>66.599999999999994</v>
      </c>
      <c r="K36" s="367">
        <f>IF(ISNUMBER(Regressions!L46),ROUND(Regressions!L46, 1), NA())</f>
        <v>66.599999999999994</v>
      </c>
      <c r="L36" s="261" t="e">
        <f>IF(ISNUMBER(Regressions!M46),ROUND(Regressions!M46, 1), NA())</f>
        <v>#N/A</v>
      </c>
      <c r="M36" s="368" t="e">
        <f>IF(ISNUMBER(Regressions!N46),ROUND(Regressions!N46, 1), NA())</f>
        <v>#N/A</v>
      </c>
      <c r="N36" s="260">
        <f>IF(ISNUMBER(Regressions!O46),ROUND(Regressions!O46, 1), NA())</f>
        <v>33.4</v>
      </c>
      <c r="O36" s="369" t="e">
        <f>IF(ISNUMBER(Regressions!Q46),ROUND(Regressions!Q46, 1), NA())</f>
        <v>#N/A</v>
      </c>
      <c r="P36" s="367" t="e">
        <f>IF(ISNUMBER(Regressions!R46),ROUND(Regressions!R46, 1), NA())</f>
        <v>#N/A</v>
      </c>
      <c r="Q36" s="238" t="e">
        <f>IF(ISNUMBER(Regressions!S46),ROUND(Regressions!S46, 1), NA())</f>
        <v>#N/A</v>
      </c>
      <c r="R36" s="368" t="e">
        <f>IF(ISNUMBER(Regressions!T46),ROUND(Regressions!T46, 1), NA())</f>
        <v>#N/A</v>
      </c>
      <c r="S36" s="260" t="e">
        <f>IF(ISNUMBER(Regressions!U46),ROUND(Regressions!U46, 1), NA())</f>
        <v>#N/A</v>
      </c>
    </row>
    <row xmlns:x14ac="http://schemas.microsoft.com/office/spreadsheetml/2009/9/ac" r="37" x14ac:dyDescent="0.2">
      <c r="A37" s="364" t="str">
        <f>IF(ISBLANK(Regressions!A47), " ", Regressions!A47)</f>
        <v>India</v>
      </c>
      <c r="B37" s="365">
        <f>IF(ISBLANK(Regressions!B47), " ", Regressions!B47)</f>
        <v>2002</v>
      </c>
      <c r="C37" s="370" t="str">
        <f>IF(ISBLANK(Regressions!C47), " ", Regressions!C47)</f>
        <v>Urban</v>
      </c>
      <c r="D37" s="366">
        <f>IF(ISBLANK(Regressions!D47), " ", Regressions!D47)</f>
        <v>102724827.0155029</v>
      </c>
      <c r="E37" s="237">
        <f>IF(ISNUMBER(Regressions!E47),ROUND(Regressions!E47, 1), NA())</f>
        <v>91.6</v>
      </c>
      <c r="F37" s="367">
        <f>IF(ISNUMBER(Regressions!F47),ROUND(Regressions!F47, 1), NA())</f>
        <v>85.1</v>
      </c>
      <c r="G37" s="259" t="e">
        <f>IF(ISNUMBER(Regressions!G47),ROUND(Regressions!G47, 1), NA())</f>
        <v>#N/A</v>
      </c>
      <c r="H37" s="368" t="e">
        <f>IF(ISNUMBER(Regressions!H47),ROUND(Regressions!H47, 1), NA())</f>
        <v>#N/A</v>
      </c>
      <c r="I37" s="260">
        <f>IF(ISNUMBER(Regressions!I47),ROUND(Regressions!I47, 1), NA())</f>
        <v>14.9</v>
      </c>
      <c r="J37" s="369">
        <f>IF(ISNUMBER(Regressions!K47),ROUND(Regressions!K47, 1), NA())</f>
        <v>66.599999999999994</v>
      </c>
      <c r="K37" s="367">
        <f>IF(ISNUMBER(Regressions!L47),ROUND(Regressions!L47, 1), NA())</f>
        <v>66.599999999999994</v>
      </c>
      <c r="L37" s="261" t="e">
        <f>IF(ISNUMBER(Regressions!M47),ROUND(Regressions!M47, 1), NA())</f>
        <v>#N/A</v>
      </c>
      <c r="M37" s="368" t="e">
        <f>IF(ISNUMBER(Regressions!N47),ROUND(Regressions!N47, 1), NA())</f>
        <v>#N/A</v>
      </c>
      <c r="N37" s="260">
        <f>IF(ISNUMBER(Regressions!O47),ROUND(Regressions!O47, 1), NA())</f>
        <v>33.4</v>
      </c>
      <c r="O37" s="369" t="e">
        <f>IF(ISNUMBER(Regressions!Q47),ROUND(Regressions!Q47, 1), NA())</f>
        <v>#N/A</v>
      </c>
      <c r="P37" s="367" t="e">
        <f>IF(ISNUMBER(Regressions!R47),ROUND(Regressions!R47, 1), NA())</f>
        <v>#N/A</v>
      </c>
      <c r="Q37" s="238" t="e">
        <f>IF(ISNUMBER(Regressions!S47),ROUND(Regressions!S47, 1), NA())</f>
        <v>#N/A</v>
      </c>
      <c r="R37" s="368" t="e">
        <f>IF(ISNUMBER(Regressions!T47),ROUND(Regressions!T47, 1), NA())</f>
        <v>#N/A</v>
      </c>
      <c r="S37" s="260" t="e">
        <f>IF(ISNUMBER(Regressions!U47),ROUND(Regressions!U47, 1), NA())</f>
        <v>#N/A</v>
      </c>
    </row>
    <row xmlns:x14ac="http://schemas.microsoft.com/office/spreadsheetml/2009/9/ac" r="38" x14ac:dyDescent="0.2">
      <c r="A38" s="364" t="str">
        <f>IF(ISBLANK(Regressions!A48), " ", Regressions!A48)</f>
        <v>India</v>
      </c>
      <c r="B38" s="365">
        <f>IF(ISBLANK(Regressions!B48), " ", Regressions!B48)</f>
        <v>2003</v>
      </c>
      <c r="C38" s="370" t="str">
        <f>IF(ISBLANK(Regressions!C48), " ", Regressions!C48)</f>
        <v>Urban</v>
      </c>
      <c r="D38" s="366">
        <f>IF(ISBLANK(Regressions!D48), " ", Regressions!D48)</f>
        <v>104765690.2610632</v>
      </c>
      <c r="E38" s="237">
        <f>IF(ISNUMBER(Regressions!E48),ROUND(Regressions!E48, 1), NA())</f>
        <v>91.6</v>
      </c>
      <c r="F38" s="367">
        <f>IF(ISNUMBER(Regressions!F48),ROUND(Regressions!F48, 1), NA())</f>
        <v>85.1</v>
      </c>
      <c r="G38" s="259" t="e">
        <f>IF(ISNUMBER(Regressions!G48),ROUND(Regressions!G48, 1), NA())</f>
        <v>#N/A</v>
      </c>
      <c r="H38" s="368" t="e">
        <f>IF(ISNUMBER(Regressions!H48),ROUND(Regressions!H48, 1), NA())</f>
        <v>#N/A</v>
      </c>
      <c r="I38" s="260">
        <f>IF(ISNUMBER(Regressions!I48),ROUND(Regressions!I48, 1), NA())</f>
        <v>14.9</v>
      </c>
      <c r="J38" s="369">
        <f>IF(ISNUMBER(Regressions!K48),ROUND(Regressions!K48, 1), NA())</f>
        <v>66.599999999999994</v>
      </c>
      <c r="K38" s="367">
        <f>IF(ISNUMBER(Regressions!L48),ROUND(Regressions!L48, 1), NA())</f>
        <v>66.599999999999994</v>
      </c>
      <c r="L38" s="261" t="e">
        <f>IF(ISNUMBER(Regressions!M48),ROUND(Regressions!M48, 1), NA())</f>
        <v>#N/A</v>
      </c>
      <c r="M38" s="368" t="e">
        <f>IF(ISNUMBER(Regressions!N48),ROUND(Regressions!N48, 1), NA())</f>
        <v>#N/A</v>
      </c>
      <c r="N38" s="260">
        <f>IF(ISNUMBER(Regressions!O48),ROUND(Regressions!O48, 1), NA())</f>
        <v>33.4</v>
      </c>
      <c r="O38" s="369" t="e">
        <f>IF(ISNUMBER(Regressions!Q48),ROUND(Regressions!Q48, 1), NA())</f>
        <v>#N/A</v>
      </c>
      <c r="P38" s="367" t="e">
        <f>IF(ISNUMBER(Regressions!R48),ROUND(Regressions!R48, 1), NA())</f>
        <v>#N/A</v>
      </c>
      <c r="Q38" s="238" t="e">
        <f>IF(ISNUMBER(Regressions!S48),ROUND(Regressions!S48, 1), NA())</f>
        <v>#N/A</v>
      </c>
      <c r="R38" s="368" t="e">
        <f>IF(ISNUMBER(Regressions!T48),ROUND(Regressions!T48, 1), NA())</f>
        <v>#N/A</v>
      </c>
      <c r="S38" s="260" t="e">
        <f>IF(ISNUMBER(Regressions!U48),ROUND(Regressions!U48, 1), NA())</f>
        <v>#N/A</v>
      </c>
    </row>
    <row xmlns:x14ac="http://schemas.microsoft.com/office/spreadsheetml/2009/9/ac" r="39" x14ac:dyDescent="0.2">
      <c r="A39" s="364" t="str">
        <f>IF(ISBLANK(Regressions!A49), " ", Regressions!A49)</f>
        <v>India</v>
      </c>
      <c r="B39" s="365">
        <f>IF(ISBLANK(Regressions!B49), " ", Regressions!B49)</f>
        <v>2004</v>
      </c>
      <c r="C39" s="370" t="str">
        <f>IF(ISBLANK(Regressions!C49), " ", Regressions!C49)</f>
        <v>Urban</v>
      </c>
      <c r="D39" s="366">
        <f>IF(ISBLANK(Regressions!D49), " ", Regressions!D49)</f>
        <v>106845409.808584</v>
      </c>
      <c r="E39" s="237">
        <f>IF(ISNUMBER(Regressions!E49),ROUND(Regressions!E49, 1), NA())</f>
        <v>92</v>
      </c>
      <c r="F39" s="367">
        <f>IF(ISNUMBER(Regressions!F49),ROUND(Regressions!F49, 1), NA())</f>
        <v>85.5</v>
      </c>
      <c r="G39" s="259" t="e">
        <f>IF(ISNUMBER(Regressions!G49),ROUND(Regressions!G49, 1), NA())</f>
        <v>#N/A</v>
      </c>
      <c r="H39" s="368" t="e">
        <f>IF(ISNUMBER(Regressions!H49),ROUND(Regressions!H49, 1), NA())</f>
        <v>#N/A</v>
      </c>
      <c r="I39" s="260">
        <f>IF(ISNUMBER(Regressions!I49),ROUND(Regressions!I49, 1), NA())</f>
        <v>14.5</v>
      </c>
      <c r="J39" s="369">
        <f>IF(ISNUMBER(Regressions!K49),ROUND(Regressions!K49, 1), NA())</f>
        <v>68.599999999999994</v>
      </c>
      <c r="K39" s="367">
        <f>IF(ISNUMBER(Regressions!L49),ROUND(Regressions!L49, 1), NA())</f>
        <v>68.599999999999994</v>
      </c>
      <c r="L39" s="261" t="e">
        <f>IF(ISNUMBER(Regressions!M49),ROUND(Regressions!M49, 1), NA())</f>
        <v>#N/A</v>
      </c>
      <c r="M39" s="368" t="e">
        <f>IF(ISNUMBER(Regressions!N49),ROUND(Regressions!N49, 1), NA())</f>
        <v>#N/A</v>
      </c>
      <c r="N39" s="260">
        <f>IF(ISNUMBER(Regressions!O49),ROUND(Regressions!O49, 1), NA())</f>
        <v>31.4</v>
      </c>
      <c r="O39" s="369" t="e">
        <f>IF(ISNUMBER(Regressions!Q49),ROUND(Regressions!Q49, 1), NA())</f>
        <v>#N/A</v>
      </c>
      <c r="P39" s="367" t="e">
        <f>IF(ISNUMBER(Regressions!R49),ROUND(Regressions!R49, 1), NA())</f>
        <v>#N/A</v>
      </c>
      <c r="Q39" s="238" t="e">
        <f>IF(ISNUMBER(Regressions!S49),ROUND(Regressions!S49, 1), NA())</f>
        <v>#N/A</v>
      </c>
      <c r="R39" s="368" t="e">
        <f>IF(ISNUMBER(Regressions!T49),ROUND(Regressions!T49, 1), NA())</f>
        <v>#N/A</v>
      </c>
      <c r="S39" s="260" t="e">
        <f>IF(ISNUMBER(Regressions!U49),ROUND(Regressions!U49, 1), NA())</f>
        <v>#N/A</v>
      </c>
    </row>
    <row xmlns:x14ac="http://schemas.microsoft.com/office/spreadsheetml/2009/9/ac" r="40" x14ac:dyDescent="0.2">
      <c r="A40" s="364" t="str">
        <f>IF(ISBLANK(Regressions!A50), " ", Regressions!A50)</f>
        <v>India</v>
      </c>
      <c r="B40" s="365">
        <f>IF(ISBLANK(Regressions!B50), " ", Regressions!B50)</f>
        <v>2005</v>
      </c>
      <c r="C40" s="370" t="str">
        <f>IF(ISBLANK(Regressions!C50), " ", Regressions!C50)</f>
        <v>Urban</v>
      </c>
      <c r="D40" s="366">
        <f>IF(ISBLANK(Regressions!D50), " ", Regressions!D50)</f>
        <v>108880815.5499512</v>
      </c>
      <c r="E40" s="237">
        <f>IF(ISNUMBER(Regressions!E50),ROUND(Regressions!E50, 1), NA())</f>
        <v>92.4</v>
      </c>
      <c r="F40" s="367">
        <f>IF(ISNUMBER(Regressions!F50),ROUND(Regressions!F50, 1), NA())</f>
        <v>86</v>
      </c>
      <c r="G40" s="259" t="e">
        <f>IF(ISNUMBER(Regressions!G50),ROUND(Regressions!G50, 1), NA())</f>
        <v>#N/A</v>
      </c>
      <c r="H40" s="368" t="e">
        <f>IF(ISNUMBER(Regressions!H50),ROUND(Regressions!H50, 1), NA())</f>
        <v>#N/A</v>
      </c>
      <c r="I40" s="260">
        <f>IF(ISNUMBER(Regressions!I50),ROUND(Regressions!I50, 1), NA())</f>
        <v>14</v>
      </c>
      <c r="J40" s="369">
        <f>IF(ISNUMBER(Regressions!K50),ROUND(Regressions!K50, 1), NA())</f>
        <v>70.7</v>
      </c>
      <c r="K40" s="367">
        <f>IF(ISNUMBER(Regressions!L50),ROUND(Regressions!L50, 1), NA())</f>
        <v>70.7</v>
      </c>
      <c r="L40" s="261" t="e">
        <f>IF(ISNUMBER(Regressions!M50),ROUND(Regressions!M50, 1), NA())</f>
        <v>#N/A</v>
      </c>
      <c r="M40" s="368" t="e">
        <f>IF(ISNUMBER(Regressions!N50),ROUND(Regressions!N50, 1), NA())</f>
        <v>#N/A</v>
      </c>
      <c r="N40" s="260">
        <f>IF(ISNUMBER(Regressions!O50),ROUND(Regressions!O50, 1), NA())</f>
        <v>29.3</v>
      </c>
      <c r="O40" s="369" t="e">
        <f>IF(ISNUMBER(Regressions!Q50),ROUND(Regressions!Q50, 1), NA())</f>
        <v>#N/A</v>
      </c>
      <c r="P40" s="367" t="e">
        <f>IF(ISNUMBER(Regressions!R50),ROUND(Regressions!R50, 1), NA())</f>
        <v>#N/A</v>
      </c>
      <c r="Q40" s="238" t="e">
        <f>IF(ISNUMBER(Regressions!S50),ROUND(Regressions!S50, 1), NA())</f>
        <v>#N/A</v>
      </c>
      <c r="R40" s="368" t="e">
        <f>IF(ISNUMBER(Regressions!T50),ROUND(Regressions!T50, 1), NA())</f>
        <v>#N/A</v>
      </c>
      <c r="S40" s="260" t="e">
        <f>IF(ISNUMBER(Regressions!U50),ROUND(Regressions!U50, 1), NA())</f>
        <v>#N/A</v>
      </c>
    </row>
    <row xmlns:x14ac="http://schemas.microsoft.com/office/spreadsheetml/2009/9/ac" r="41" x14ac:dyDescent="0.2">
      <c r="A41" s="364" t="str">
        <f>IF(ISBLANK(Regressions!A51), " ", Regressions!A51)</f>
        <v>India</v>
      </c>
      <c r="B41" s="365">
        <f>IF(ISBLANK(Regressions!B51), " ", Regressions!B51)</f>
        <v>2006</v>
      </c>
      <c r="C41" s="370" t="str">
        <f>IF(ISBLANK(Regressions!C51), " ", Regressions!C51)</f>
        <v>Urban</v>
      </c>
      <c r="D41" s="366">
        <f>IF(ISBLANK(Regressions!D51), " ", Regressions!D51)</f>
        <v>110887876.3824414</v>
      </c>
      <c r="E41" s="237">
        <f>IF(ISNUMBER(Regressions!E51),ROUND(Regressions!E51, 1), NA())</f>
        <v>92.8</v>
      </c>
      <c r="F41" s="367">
        <f>IF(ISNUMBER(Regressions!F51),ROUND(Regressions!F51, 1), NA())</f>
        <v>86.4</v>
      </c>
      <c r="G41" s="259" t="e">
        <f>IF(ISNUMBER(Regressions!G51),ROUND(Regressions!G51, 1), NA())</f>
        <v>#N/A</v>
      </c>
      <c r="H41" s="368" t="e">
        <f>IF(ISNUMBER(Regressions!H51),ROUND(Regressions!H51, 1), NA())</f>
        <v>#N/A</v>
      </c>
      <c r="I41" s="260">
        <f>IF(ISNUMBER(Regressions!I51),ROUND(Regressions!I51, 1), NA())</f>
        <v>13.6</v>
      </c>
      <c r="J41" s="369">
        <f>IF(ISNUMBER(Regressions!K51),ROUND(Regressions!K51, 1), NA())</f>
        <v>72.7</v>
      </c>
      <c r="K41" s="367">
        <f>IF(ISNUMBER(Regressions!L51),ROUND(Regressions!L51, 1), NA())</f>
        <v>71.900000000000006</v>
      </c>
      <c r="L41" s="261">
        <f>IF(ISNUMBER(Regressions!M51),ROUND(Regressions!M51, 1), NA())</f>
        <v>51.8</v>
      </c>
      <c r="M41" s="368">
        <f>IF(ISNUMBER(Regressions!N51),ROUND(Regressions!N51, 1), NA())</f>
        <v>20.2</v>
      </c>
      <c r="N41" s="260">
        <f>IF(ISNUMBER(Regressions!O51),ROUND(Regressions!O51, 1), NA())</f>
        <v>28.1</v>
      </c>
      <c r="O41" s="369" t="e">
        <f>IF(ISNUMBER(Regressions!Q51),ROUND(Regressions!Q51, 1), NA())</f>
        <v>#N/A</v>
      </c>
      <c r="P41" s="367" t="e">
        <f>IF(ISNUMBER(Regressions!R51),ROUND(Regressions!R51, 1), NA())</f>
        <v>#N/A</v>
      </c>
      <c r="Q41" s="238" t="e">
        <f>IF(ISNUMBER(Regressions!S51),ROUND(Regressions!S51, 1), NA())</f>
        <v>#N/A</v>
      </c>
      <c r="R41" s="368" t="e">
        <f>IF(ISNUMBER(Regressions!T51),ROUND(Regressions!T51, 1), NA())</f>
        <v>#N/A</v>
      </c>
      <c r="S41" s="260" t="e">
        <f>IF(ISNUMBER(Regressions!U51),ROUND(Regressions!U51, 1), NA())</f>
        <v>#N/A</v>
      </c>
    </row>
    <row xmlns:x14ac="http://schemas.microsoft.com/office/spreadsheetml/2009/9/ac" r="42" x14ac:dyDescent="0.2">
      <c r="A42" s="364" t="str">
        <f>IF(ISBLANK(Regressions!A52), " ", Regressions!A52)</f>
        <v>India</v>
      </c>
      <c r="B42" s="365">
        <f>IF(ISBLANK(Regressions!B52), " ", Regressions!B52)</f>
        <v>2007</v>
      </c>
      <c r="C42" s="370" t="str">
        <f>IF(ISBLANK(Regressions!C52), " ", Regressions!C52)</f>
        <v>Urban</v>
      </c>
      <c r="D42" s="366">
        <f>IF(ISBLANK(Regressions!D52), " ", Regressions!D52)</f>
        <v>112792742.8040271</v>
      </c>
      <c r="E42" s="237">
        <f>IF(ISNUMBER(Regressions!E52),ROUND(Regressions!E52, 1), NA())</f>
        <v>93.2</v>
      </c>
      <c r="F42" s="367">
        <f>IF(ISNUMBER(Regressions!F52),ROUND(Regressions!F52, 1), NA())</f>
        <v>86.8</v>
      </c>
      <c r="G42" s="259" t="e">
        <f>IF(ISNUMBER(Regressions!G52),ROUND(Regressions!G52, 1), NA())</f>
        <v>#N/A</v>
      </c>
      <c r="H42" s="368" t="e">
        <f>IF(ISNUMBER(Regressions!H52),ROUND(Regressions!H52, 1), NA())</f>
        <v>#N/A</v>
      </c>
      <c r="I42" s="260">
        <f>IF(ISNUMBER(Regressions!I52),ROUND(Regressions!I52, 1), NA())</f>
        <v>13.2</v>
      </c>
      <c r="J42" s="369">
        <f>IF(ISNUMBER(Regressions!K52),ROUND(Regressions!K52, 1), NA())</f>
        <v>74.8</v>
      </c>
      <c r="K42" s="367">
        <f>IF(ISNUMBER(Regressions!L52),ROUND(Regressions!L52, 1), NA())</f>
        <v>72.900000000000006</v>
      </c>
      <c r="L42" s="261">
        <f>IF(ISNUMBER(Regressions!M52),ROUND(Regressions!M52, 1), NA())</f>
        <v>51.8</v>
      </c>
      <c r="M42" s="368">
        <f>IF(ISNUMBER(Regressions!N52),ROUND(Regressions!N52, 1), NA())</f>
        <v>21.1</v>
      </c>
      <c r="N42" s="260">
        <f>IF(ISNUMBER(Regressions!O52),ROUND(Regressions!O52, 1), NA())</f>
        <v>27.1</v>
      </c>
      <c r="O42" s="369" t="e">
        <f>IF(ISNUMBER(Regressions!Q52),ROUND(Regressions!Q52, 1), NA())</f>
        <v>#N/A</v>
      </c>
      <c r="P42" s="367" t="e">
        <f>IF(ISNUMBER(Regressions!R52),ROUND(Regressions!R52, 1), NA())</f>
        <v>#N/A</v>
      </c>
      <c r="Q42" s="238" t="e">
        <f>IF(ISNUMBER(Regressions!S52),ROUND(Regressions!S52, 1), NA())</f>
        <v>#N/A</v>
      </c>
      <c r="R42" s="368" t="e">
        <f>IF(ISNUMBER(Regressions!T52),ROUND(Regressions!T52, 1), NA())</f>
        <v>#N/A</v>
      </c>
      <c r="S42" s="260" t="e">
        <f>IF(ISNUMBER(Regressions!U52),ROUND(Regressions!U52, 1), NA())</f>
        <v>#N/A</v>
      </c>
    </row>
    <row xmlns:x14ac="http://schemas.microsoft.com/office/spreadsheetml/2009/9/ac" r="43" x14ac:dyDescent="0.2">
      <c r="A43" s="364" t="str">
        <f>IF(ISBLANK(Regressions!A53), " ", Regressions!A53)</f>
        <v>India</v>
      </c>
      <c r="B43" s="365">
        <f>IF(ISBLANK(Regressions!B53), " ", Regressions!B53)</f>
        <v>2008</v>
      </c>
      <c r="C43" s="370" t="str">
        <f>IF(ISBLANK(Regressions!C53), " ", Regressions!C53)</f>
        <v>Urban</v>
      </c>
      <c r="D43" s="366">
        <f>IF(ISBLANK(Regressions!D53), " ", Regressions!D53)</f>
        <v>114626417.72208861</v>
      </c>
      <c r="E43" s="237">
        <f>IF(ISNUMBER(Regressions!E53),ROUND(Regressions!E53, 1), NA())</f>
        <v>93.6</v>
      </c>
      <c r="F43" s="367">
        <f>IF(ISNUMBER(Regressions!F53),ROUND(Regressions!F53, 1), NA())</f>
        <v>87.2</v>
      </c>
      <c r="G43" s="259" t="e">
        <f>IF(ISNUMBER(Regressions!G53),ROUND(Regressions!G53, 1), NA())</f>
        <v>#N/A</v>
      </c>
      <c r="H43" s="368" t="e">
        <f>IF(ISNUMBER(Regressions!H53),ROUND(Regressions!H53, 1), NA())</f>
        <v>#N/A</v>
      </c>
      <c r="I43" s="260">
        <f>IF(ISNUMBER(Regressions!I53),ROUND(Regressions!I53, 1), NA())</f>
        <v>12.8</v>
      </c>
      <c r="J43" s="369">
        <f>IF(ISNUMBER(Regressions!K53),ROUND(Regressions!K53, 1), NA())</f>
        <v>76.8</v>
      </c>
      <c r="K43" s="367">
        <f>IF(ISNUMBER(Regressions!L53),ROUND(Regressions!L53, 1), NA())</f>
        <v>73.900000000000006</v>
      </c>
      <c r="L43" s="261">
        <f>IF(ISNUMBER(Regressions!M53),ROUND(Regressions!M53, 1), NA())</f>
        <v>51.8</v>
      </c>
      <c r="M43" s="368">
        <f>IF(ISNUMBER(Regressions!N53),ROUND(Regressions!N53, 1), NA())</f>
        <v>22.1</v>
      </c>
      <c r="N43" s="260">
        <f>IF(ISNUMBER(Regressions!O53),ROUND(Regressions!O53, 1), NA())</f>
        <v>26.1</v>
      </c>
      <c r="O43" s="369" t="e">
        <f>IF(ISNUMBER(Regressions!Q53),ROUND(Regressions!Q53, 1), NA())</f>
        <v>#N/A</v>
      </c>
      <c r="P43" s="367" t="e">
        <f>IF(ISNUMBER(Regressions!R53),ROUND(Regressions!R53, 1), NA())</f>
        <v>#N/A</v>
      </c>
      <c r="Q43" s="238" t="e">
        <f>IF(ISNUMBER(Regressions!S53),ROUND(Regressions!S53, 1), NA())</f>
        <v>#N/A</v>
      </c>
      <c r="R43" s="368" t="e">
        <f>IF(ISNUMBER(Regressions!T53),ROUND(Regressions!T53, 1), NA())</f>
        <v>#N/A</v>
      </c>
      <c r="S43" s="260" t="e">
        <f>IF(ISNUMBER(Regressions!U53),ROUND(Regressions!U53, 1), NA())</f>
        <v>#N/A</v>
      </c>
    </row>
    <row xmlns:x14ac="http://schemas.microsoft.com/office/spreadsheetml/2009/9/ac" r="44" x14ac:dyDescent="0.2">
      <c r="A44" s="364" t="str">
        <f>IF(ISBLANK(Regressions!A54), " ", Regressions!A54)</f>
        <v>India</v>
      </c>
      <c r="B44" s="365">
        <f>IF(ISBLANK(Regressions!B54), " ", Regressions!B54)</f>
        <v>2009</v>
      </c>
      <c r="C44" s="370" t="str">
        <f>IF(ISBLANK(Regressions!C54), " ", Regressions!C54)</f>
        <v>Urban</v>
      </c>
      <c r="D44" s="366">
        <f>IF(ISBLANK(Regressions!D54), " ", Regressions!D54)</f>
        <v>116354278.7399243</v>
      </c>
      <c r="E44" s="237">
        <f>IF(ISNUMBER(Regressions!E54),ROUND(Regressions!E54, 1), NA())</f>
        <v>94</v>
      </c>
      <c r="F44" s="367">
        <f>IF(ISNUMBER(Regressions!F54),ROUND(Regressions!F54, 1), NA())</f>
        <v>87.6</v>
      </c>
      <c r="G44" s="259" t="e">
        <f>IF(ISNUMBER(Regressions!G54),ROUND(Regressions!G54, 1), NA())</f>
        <v>#N/A</v>
      </c>
      <c r="H44" s="368" t="e">
        <f>IF(ISNUMBER(Regressions!H54),ROUND(Regressions!H54, 1), NA())</f>
        <v>#N/A</v>
      </c>
      <c r="I44" s="260">
        <f>IF(ISNUMBER(Regressions!I54),ROUND(Regressions!I54, 1), NA())</f>
        <v>12.4</v>
      </c>
      <c r="J44" s="369">
        <f>IF(ISNUMBER(Regressions!K54),ROUND(Regressions!K54, 1), NA())</f>
        <v>78.900000000000006</v>
      </c>
      <c r="K44" s="367">
        <f>IF(ISNUMBER(Regressions!L54),ROUND(Regressions!L54, 1), NA())</f>
        <v>74.8</v>
      </c>
      <c r="L44" s="261">
        <f>IF(ISNUMBER(Regressions!M54),ROUND(Regressions!M54, 1), NA())</f>
        <v>51.8</v>
      </c>
      <c r="M44" s="368">
        <f>IF(ISNUMBER(Regressions!N54),ROUND(Regressions!N54, 1), NA())</f>
        <v>23.1</v>
      </c>
      <c r="N44" s="260">
        <f>IF(ISNUMBER(Regressions!O54),ROUND(Regressions!O54, 1), NA())</f>
        <v>25.2</v>
      </c>
      <c r="O44" s="369" t="e">
        <f>IF(ISNUMBER(Regressions!Q54),ROUND(Regressions!Q54, 1), NA())</f>
        <v>#N/A</v>
      </c>
      <c r="P44" s="367" t="e">
        <f>IF(ISNUMBER(Regressions!R54),ROUND(Regressions!R54, 1), NA())</f>
        <v>#N/A</v>
      </c>
      <c r="Q44" s="238" t="e">
        <f>IF(ISNUMBER(Regressions!S54),ROUND(Regressions!S54, 1), NA())</f>
        <v>#N/A</v>
      </c>
      <c r="R44" s="368" t="e">
        <f>IF(ISNUMBER(Regressions!T54),ROUND(Regressions!T54, 1), NA())</f>
        <v>#N/A</v>
      </c>
      <c r="S44" s="260" t="e">
        <f>IF(ISNUMBER(Regressions!U54),ROUND(Regressions!U54, 1), NA())</f>
        <v>#N/A</v>
      </c>
    </row>
    <row xmlns:x14ac="http://schemas.microsoft.com/office/spreadsheetml/2009/9/ac" r="45" x14ac:dyDescent="0.2">
      <c r="A45" s="364" t="str">
        <f>IF(ISBLANK(Regressions!A55), " ", Regressions!A55)</f>
        <v>India</v>
      </c>
      <c r="B45" s="365">
        <f>IF(ISBLANK(Regressions!B55), " ", Regressions!B55)</f>
        <v>2010</v>
      </c>
      <c r="C45" s="370" t="str">
        <f>IF(ISBLANK(Regressions!C55), " ", Regressions!C55)</f>
        <v>Urban</v>
      </c>
      <c r="D45" s="366">
        <f>IF(ISBLANK(Regressions!D55), " ", Regressions!D55)</f>
        <v>117915751.59543461</v>
      </c>
      <c r="E45" s="237">
        <f>IF(ISNUMBER(Regressions!E55),ROUND(Regressions!E55, 1), NA())</f>
        <v>94.4</v>
      </c>
      <c r="F45" s="367">
        <f>IF(ISNUMBER(Regressions!F55),ROUND(Regressions!F55, 1), NA())</f>
        <v>88.1</v>
      </c>
      <c r="G45" s="259" t="e">
        <f>IF(ISNUMBER(Regressions!G55),ROUND(Regressions!G55, 1), NA())</f>
        <v>#N/A</v>
      </c>
      <c r="H45" s="368" t="e">
        <f>IF(ISNUMBER(Regressions!H55),ROUND(Regressions!H55, 1), NA())</f>
        <v>#N/A</v>
      </c>
      <c r="I45" s="260">
        <f>IF(ISNUMBER(Regressions!I55),ROUND(Regressions!I55, 1), NA())</f>
        <v>11.9</v>
      </c>
      <c r="J45" s="369">
        <f>IF(ISNUMBER(Regressions!K55),ROUND(Regressions!K55, 1), NA())</f>
        <v>80.900000000000006</v>
      </c>
      <c r="K45" s="367">
        <f>IF(ISNUMBER(Regressions!L55),ROUND(Regressions!L55, 1), NA())</f>
        <v>75.8</v>
      </c>
      <c r="L45" s="261">
        <f>IF(ISNUMBER(Regressions!M55),ROUND(Regressions!M55, 1), NA())</f>
        <v>51.8</v>
      </c>
      <c r="M45" s="368">
        <f>IF(ISNUMBER(Regressions!N55),ROUND(Regressions!N55, 1), NA())</f>
        <v>24</v>
      </c>
      <c r="N45" s="260">
        <f>IF(ISNUMBER(Regressions!O55),ROUND(Regressions!O55, 1), NA())</f>
        <v>24.2</v>
      </c>
      <c r="O45" s="369" t="e">
        <f>IF(ISNUMBER(Regressions!Q55),ROUND(Regressions!Q55, 1), NA())</f>
        <v>#N/A</v>
      </c>
      <c r="P45" s="367" t="e">
        <f>IF(ISNUMBER(Regressions!R55),ROUND(Regressions!R55, 1), NA())</f>
        <v>#N/A</v>
      </c>
      <c r="Q45" s="238" t="e">
        <f>IF(ISNUMBER(Regressions!S55),ROUND(Regressions!S55, 1), NA())</f>
        <v>#N/A</v>
      </c>
      <c r="R45" s="368" t="e">
        <f>IF(ISNUMBER(Regressions!T55),ROUND(Regressions!T55, 1), NA())</f>
        <v>#N/A</v>
      </c>
      <c r="S45" s="260" t="e">
        <f>IF(ISNUMBER(Regressions!U55),ROUND(Regressions!U55, 1), NA())</f>
        <v>#N/A</v>
      </c>
    </row>
    <row xmlns:x14ac="http://schemas.microsoft.com/office/spreadsheetml/2009/9/ac" r="46" x14ac:dyDescent="0.2">
      <c r="A46" s="364" t="str">
        <f>IF(ISBLANK(Regressions!A56), " ", Regressions!A56)</f>
        <v>India</v>
      </c>
      <c r="B46" s="365">
        <f>IF(ISBLANK(Regressions!B56), " ", Regressions!B56)</f>
        <v>2011</v>
      </c>
      <c r="C46" s="370" t="str">
        <f>IF(ISBLANK(Regressions!C56), " ", Regressions!C56)</f>
        <v>Urban</v>
      </c>
      <c r="D46" s="366">
        <f>IF(ISBLANK(Regressions!D56), " ", Regressions!D56)</f>
        <v>119418880.3615668</v>
      </c>
      <c r="E46" s="237">
        <f>IF(ISNUMBER(Regressions!E56),ROUND(Regressions!E56, 1), NA())</f>
        <v>94.8</v>
      </c>
      <c r="F46" s="367">
        <f>IF(ISNUMBER(Regressions!F56),ROUND(Regressions!F56, 1), NA())</f>
        <v>88.5</v>
      </c>
      <c r="G46" s="259">
        <f>IF(ISNUMBER(Regressions!G56),ROUND(Regressions!G56, 1), NA())</f>
        <v>48.9</v>
      </c>
      <c r="H46" s="368">
        <f>IF(ISNUMBER(Regressions!H56),ROUND(Regressions!H56, 1), NA())</f>
        <v>39.6</v>
      </c>
      <c r="I46" s="260">
        <f>IF(ISNUMBER(Regressions!I56),ROUND(Regressions!I56, 1), NA())</f>
        <v>11.5</v>
      </c>
      <c r="J46" s="369">
        <f>IF(ISNUMBER(Regressions!K56),ROUND(Regressions!K56, 1), NA())</f>
        <v>83</v>
      </c>
      <c r="K46" s="367">
        <f>IF(ISNUMBER(Regressions!L56),ROUND(Regressions!L56, 1), NA())</f>
        <v>76.8</v>
      </c>
      <c r="L46" s="261">
        <f>IF(ISNUMBER(Regressions!M56),ROUND(Regressions!M56, 1), NA())</f>
        <v>54.7</v>
      </c>
      <c r="M46" s="368">
        <f>IF(ISNUMBER(Regressions!N56),ROUND(Regressions!N56, 1), NA())</f>
        <v>22.1</v>
      </c>
      <c r="N46" s="260">
        <f>IF(ISNUMBER(Regressions!O56),ROUND(Regressions!O56, 1), NA())</f>
        <v>23.2</v>
      </c>
      <c r="O46" s="369">
        <f>IF(ISNUMBER(Regressions!Q56),ROUND(Regressions!Q56, 1), NA())</f>
        <v>71.2</v>
      </c>
      <c r="P46" s="367">
        <f>IF(ISNUMBER(Regressions!R56),ROUND(Regressions!R56, 1), NA())</f>
        <v>71.2</v>
      </c>
      <c r="Q46" s="238">
        <f>IF(ISNUMBER(Regressions!S56),ROUND(Regressions!S56, 1), NA())</f>
        <v>57.6</v>
      </c>
      <c r="R46" s="368">
        <f>IF(ISNUMBER(Regressions!T56),ROUND(Regressions!T56, 1), NA())</f>
        <v>13.6</v>
      </c>
      <c r="S46" s="260">
        <f>IF(ISNUMBER(Regressions!U56),ROUND(Regressions!U56, 1), NA())</f>
        <v>28.8</v>
      </c>
    </row>
    <row xmlns:x14ac="http://schemas.microsoft.com/office/spreadsheetml/2009/9/ac" r="47" x14ac:dyDescent="0.2">
      <c r="A47" s="364" t="str">
        <f>IF(ISBLANK(Regressions!A57), " ", Regressions!A57)</f>
        <v>India</v>
      </c>
      <c r="B47" s="365">
        <f>IF(ISBLANK(Regressions!B57), " ", Regressions!B57)</f>
        <v>2012</v>
      </c>
      <c r="C47" s="370" t="str">
        <f>IF(ISBLANK(Regressions!C57), " ", Regressions!C57)</f>
        <v>Urban</v>
      </c>
      <c r="D47" s="366">
        <f>IF(ISBLANK(Regressions!D57), " ", Regressions!D57)</f>
        <v>120934142.9033069</v>
      </c>
      <c r="E47" s="237">
        <f>IF(ISNUMBER(Regressions!E57),ROUND(Regressions!E57, 1), NA())</f>
        <v>95.2</v>
      </c>
      <c r="F47" s="367">
        <f>IF(ISNUMBER(Regressions!F57),ROUND(Regressions!F57, 1), NA())</f>
        <v>88.9</v>
      </c>
      <c r="G47" s="259">
        <f>IF(ISNUMBER(Regressions!G57),ROUND(Regressions!G57, 1), NA())</f>
        <v>48.9</v>
      </c>
      <c r="H47" s="368">
        <f>IF(ISNUMBER(Regressions!H57),ROUND(Regressions!H57, 1), NA())</f>
        <v>40</v>
      </c>
      <c r="I47" s="260">
        <f>IF(ISNUMBER(Regressions!I57),ROUND(Regressions!I57, 1), NA())</f>
        <v>11.1</v>
      </c>
      <c r="J47" s="369">
        <f>IF(ISNUMBER(Regressions!K57),ROUND(Regressions!K57, 1), NA())</f>
        <v>85</v>
      </c>
      <c r="K47" s="367">
        <f>IF(ISNUMBER(Regressions!L57),ROUND(Regressions!L57, 1), NA())</f>
        <v>77.7</v>
      </c>
      <c r="L47" s="261">
        <f>IF(ISNUMBER(Regressions!M57),ROUND(Regressions!M57, 1), NA())</f>
        <v>57.6</v>
      </c>
      <c r="M47" s="368">
        <f>IF(ISNUMBER(Regressions!N57),ROUND(Regressions!N57, 1), NA())</f>
        <v>20.100000000000001</v>
      </c>
      <c r="N47" s="260">
        <f>IF(ISNUMBER(Regressions!O57),ROUND(Regressions!O57, 1), NA())</f>
        <v>22.3</v>
      </c>
      <c r="O47" s="369">
        <f>IF(ISNUMBER(Regressions!Q57),ROUND(Regressions!Q57, 1), NA())</f>
        <v>71.2</v>
      </c>
      <c r="P47" s="367">
        <f>IF(ISNUMBER(Regressions!R57),ROUND(Regressions!R57, 1), NA())</f>
        <v>71.2</v>
      </c>
      <c r="Q47" s="238">
        <f>IF(ISNUMBER(Regressions!S57),ROUND(Regressions!S57, 1), NA())</f>
        <v>57.6</v>
      </c>
      <c r="R47" s="368">
        <f>IF(ISNUMBER(Regressions!T57),ROUND(Regressions!T57, 1), NA())</f>
        <v>13.6</v>
      </c>
      <c r="S47" s="260">
        <f>IF(ISNUMBER(Regressions!U57),ROUND(Regressions!U57, 1), NA())</f>
        <v>28.8</v>
      </c>
    </row>
    <row xmlns:x14ac="http://schemas.microsoft.com/office/spreadsheetml/2009/9/ac" r="48" x14ac:dyDescent="0.2">
      <c r="A48" s="364" t="str">
        <f>IF(ISBLANK(Regressions!A58), " ", Regressions!A58)</f>
        <v>India</v>
      </c>
      <c r="B48" s="365">
        <f>IF(ISBLANK(Regressions!B58), " ", Regressions!B58)</f>
        <v>2013</v>
      </c>
      <c r="C48" s="370" t="str">
        <f>IF(ISBLANK(Regressions!C58), " ", Regressions!C58)</f>
        <v>Urban</v>
      </c>
      <c r="D48" s="366">
        <f>IF(ISBLANK(Regressions!D58), " ", Regressions!D58)</f>
        <v>122436651.2159375</v>
      </c>
      <c r="E48" s="237">
        <f>IF(ISNUMBER(Regressions!E58),ROUND(Regressions!E58, 1), NA())</f>
        <v>95.6</v>
      </c>
      <c r="F48" s="367">
        <f>IF(ISNUMBER(Regressions!F58),ROUND(Regressions!F58, 1), NA())</f>
        <v>89.3</v>
      </c>
      <c r="G48" s="259">
        <f>IF(ISNUMBER(Regressions!G58),ROUND(Regressions!G58, 1), NA())</f>
        <v>48.9</v>
      </c>
      <c r="H48" s="368">
        <f>IF(ISNUMBER(Regressions!H58),ROUND(Regressions!H58, 1), NA())</f>
        <v>40.4</v>
      </c>
      <c r="I48" s="260">
        <f>IF(ISNUMBER(Regressions!I58),ROUND(Regressions!I58, 1), NA())</f>
        <v>10.7</v>
      </c>
      <c r="J48" s="369">
        <f>IF(ISNUMBER(Regressions!K58),ROUND(Regressions!K58, 1), NA())</f>
        <v>87.1</v>
      </c>
      <c r="K48" s="367">
        <f>IF(ISNUMBER(Regressions!L58),ROUND(Regressions!L58, 1), NA())</f>
        <v>78.7</v>
      </c>
      <c r="L48" s="261">
        <f>IF(ISNUMBER(Regressions!M58),ROUND(Regressions!M58, 1), NA())</f>
        <v>60.5</v>
      </c>
      <c r="M48" s="368">
        <f>IF(ISNUMBER(Regressions!N58),ROUND(Regressions!N58, 1), NA())</f>
        <v>18.2</v>
      </c>
      <c r="N48" s="260">
        <f>IF(ISNUMBER(Regressions!O58),ROUND(Regressions!O58, 1), NA())</f>
        <v>21.3</v>
      </c>
      <c r="O48" s="369">
        <f>IF(ISNUMBER(Regressions!Q58),ROUND(Regressions!Q58, 1), NA())</f>
        <v>71.2</v>
      </c>
      <c r="P48" s="367">
        <f>IF(ISNUMBER(Regressions!R58),ROUND(Regressions!R58, 1), NA())</f>
        <v>71.2</v>
      </c>
      <c r="Q48" s="238">
        <f>IF(ISNUMBER(Regressions!S58),ROUND(Regressions!S58, 1), NA())</f>
        <v>57.6</v>
      </c>
      <c r="R48" s="368">
        <f>IF(ISNUMBER(Regressions!T58),ROUND(Regressions!T58, 1), NA())</f>
        <v>13.6</v>
      </c>
      <c r="S48" s="260">
        <f>IF(ISNUMBER(Regressions!U58),ROUND(Regressions!U58, 1), NA())</f>
        <v>28.8</v>
      </c>
    </row>
    <row xmlns:x14ac="http://schemas.microsoft.com/office/spreadsheetml/2009/9/ac" r="49" x14ac:dyDescent="0.2">
      <c r="A49" s="364" t="str">
        <f>IF(ISBLANK(Regressions!A59), " ", Regressions!A59)</f>
        <v>India</v>
      </c>
      <c r="B49" s="365">
        <f>IF(ISBLANK(Regressions!B59), " ", Regressions!B59)</f>
        <v>2014</v>
      </c>
      <c r="C49" s="370" t="str">
        <f>IF(ISBLANK(Regressions!C59), " ", Regressions!C59)</f>
        <v>Urban</v>
      </c>
      <c r="D49" s="366">
        <f>IF(ISBLANK(Regressions!D59), " ", Regressions!D59)</f>
        <v>123875075.58606081</v>
      </c>
      <c r="E49" s="237">
        <f>IF(ISNUMBER(Regressions!E59),ROUND(Regressions!E59, 1), NA())</f>
        <v>96</v>
      </c>
      <c r="F49" s="367">
        <f>IF(ISNUMBER(Regressions!F59),ROUND(Regressions!F59, 1), NA())</f>
        <v>89.7</v>
      </c>
      <c r="G49" s="259">
        <f>IF(ISNUMBER(Regressions!G59),ROUND(Regressions!G59, 1), NA())</f>
        <v>48.9</v>
      </c>
      <c r="H49" s="368">
        <f>IF(ISNUMBER(Regressions!H59),ROUND(Regressions!H59, 1), NA())</f>
        <v>40.9</v>
      </c>
      <c r="I49" s="260">
        <f>IF(ISNUMBER(Regressions!I59),ROUND(Regressions!I59, 1), NA())</f>
        <v>10.3</v>
      </c>
      <c r="J49" s="369">
        <f>IF(ISNUMBER(Regressions!K59),ROUND(Regressions!K59, 1), NA())</f>
        <v>89.1</v>
      </c>
      <c r="K49" s="367">
        <f>IF(ISNUMBER(Regressions!L59),ROUND(Regressions!L59, 1), NA())</f>
        <v>79.7</v>
      </c>
      <c r="L49" s="261">
        <f>IF(ISNUMBER(Regressions!M59),ROUND(Regressions!M59, 1), NA())</f>
        <v>63.4</v>
      </c>
      <c r="M49" s="368">
        <f>IF(ISNUMBER(Regressions!N59),ROUND(Regressions!N59, 1), NA())</f>
        <v>16.3</v>
      </c>
      <c r="N49" s="260">
        <f>IF(ISNUMBER(Regressions!O59),ROUND(Regressions!O59, 1), NA())</f>
        <v>20.3</v>
      </c>
      <c r="O49" s="369">
        <f>IF(ISNUMBER(Regressions!Q59),ROUND(Regressions!Q59, 1), NA())</f>
        <v>71.2</v>
      </c>
      <c r="P49" s="367">
        <f>IF(ISNUMBER(Regressions!R59),ROUND(Regressions!R59, 1), NA())</f>
        <v>71.2</v>
      </c>
      <c r="Q49" s="238">
        <f>IF(ISNUMBER(Regressions!S59),ROUND(Regressions!S59, 1), NA())</f>
        <v>57.6</v>
      </c>
      <c r="R49" s="368">
        <f>IF(ISNUMBER(Regressions!T59),ROUND(Regressions!T59, 1), NA())</f>
        <v>13.6</v>
      </c>
      <c r="S49" s="260">
        <f>IF(ISNUMBER(Regressions!U59),ROUND(Regressions!U59, 1), NA())</f>
        <v>28.8</v>
      </c>
    </row>
    <row xmlns:x14ac="http://schemas.microsoft.com/office/spreadsheetml/2009/9/ac" r="50" x14ac:dyDescent="0.2">
      <c r="A50" s="364" t="str">
        <f>IF(ISBLANK(Regressions!A60), " ", Regressions!A60)</f>
        <v>India</v>
      </c>
      <c r="B50" s="365">
        <f>IF(ISBLANK(Regressions!B60), " ", Regressions!B60)</f>
        <v>2015</v>
      </c>
      <c r="C50" s="370" t="str">
        <f>IF(ISBLANK(Regressions!C60), " ", Regressions!C60)</f>
        <v>Urban</v>
      </c>
      <c r="D50" s="366">
        <f>IF(ISBLANK(Regressions!D60), " ", Regressions!D60)</f>
        <v>125272311.1324365</v>
      </c>
      <c r="E50" s="237">
        <f>IF(ISNUMBER(Regressions!E60),ROUND(Regressions!E60, 1), NA())</f>
        <v>96.4</v>
      </c>
      <c r="F50" s="367">
        <f>IF(ISNUMBER(Regressions!F60),ROUND(Regressions!F60, 1), NA())</f>
        <v>90.2</v>
      </c>
      <c r="G50" s="259">
        <f>IF(ISNUMBER(Regressions!G60),ROUND(Regressions!G60, 1), NA())</f>
        <v>48.9</v>
      </c>
      <c r="H50" s="368">
        <f>IF(ISNUMBER(Regressions!H60),ROUND(Regressions!H60, 1), NA())</f>
        <v>41.3</v>
      </c>
      <c r="I50" s="260">
        <f>IF(ISNUMBER(Regressions!I60),ROUND(Regressions!I60, 1), NA())</f>
        <v>9.8000000000000007</v>
      </c>
      <c r="J50" s="369">
        <f>IF(ISNUMBER(Regressions!K60),ROUND(Regressions!K60, 1), NA())</f>
        <v>91.2</v>
      </c>
      <c r="K50" s="367">
        <f>IF(ISNUMBER(Regressions!L60),ROUND(Regressions!L60, 1), NA())</f>
        <v>80.599999999999994</v>
      </c>
      <c r="L50" s="261">
        <f>IF(ISNUMBER(Regressions!M60),ROUND(Regressions!M60, 1), NA())</f>
        <v>66.3</v>
      </c>
      <c r="M50" s="368">
        <f>IF(ISNUMBER(Regressions!N60),ROUND(Regressions!N60, 1), NA())</f>
        <v>14.3</v>
      </c>
      <c r="N50" s="260">
        <f>IF(ISNUMBER(Regressions!O60),ROUND(Regressions!O60, 1), NA())</f>
        <v>19.399999999999999</v>
      </c>
      <c r="O50" s="369">
        <f>IF(ISNUMBER(Regressions!Q60),ROUND(Regressions!Q60, 1), NA())</f>
        <v>71.2</v>
      </c>
      <c r="P50" s="367">
        <f>IF(ISNUMBER(Regressions!R60),ROUND(Regressions!R60, 1), NA())</f>
        <v>71.2</v>
      </c>
      <c r="Q50" s="238">
        <f>IF(ISNUMBER(Regressions!S60),ROUND(Regressions!S60, 1), NA())</f>
        <v>57.6</v>
      </c>
      <c r="R50" s="368">
        <f>IF(ISNUMBER(Regressions!T60),ROUND(Regressions!T60, 1), NA())</f>
        <v>13.6</v>
      </c>
      <c r="S50" s="260">
        <f>IF(ISNUMBER(Regressions!U60),ROUND(Regressions!U60, 1), NA())</f>
        <v>28.8</v>
      </c>
    </row>
    <row xmlns:x14ac="http://schemas.microsoft.com/office/spreadsheetml/2009/9/ac" r="51" x14ac:dyDescent="0.2">
      <c r="A51" s="364" t="str">
        <f>IF(ISBLANK(Regressions!A61), " ", Regressions!A61)</f>
        <v>India</v>
      </c>
      <c r="B51" s="365">
        <f>IF(ISBLANK(Regressions!B61), " ", Regressions!B61)</f>
        <v>2016</v>
      </c>
      <c r="C51" s="370" t="str">
        <f>IF(ISBLANK(Regressions!C61), " ", Regressions!C61)</f>
        <v>Urban</v>
      </c>
      <c r="D51" s="366">
        <f>IF(ISBLANK(Regressions!D61), " ", Regressions!D61)</f>
        <v>126587766.0917187</v>
      </c>
      <c r="E51" s="237">
        <f>IF(ISNUMBER(Regressions!E61),ROUND(Regressions!E61, 1), NA())</f>
        <v>96.8</v>
      </c>
      <c r="F51" s="367">
        <f>IF(ISNUMBER(Regressions!F61),ROUND(Regressions!F61, 1), NA())</f>
        <v>90.6</v>
      </c>
      <c r="G51" s="259">
        <f>IF(ISNUMBER(Regressions!G61),ROUND(Regressions!G61, 1), NA())</f>
        <v>55.8</v>
      </c>
      <c r="H51" s="368">
        <f>IF(ISNUMBER(Regressions!H61),ROUND(Regressions!H61, 1), NA())</f>
        <v>34.799999999999997</v>
      </c>
      <c r="I51" s="260">
        <f>IF(ISNUMBER(Regressions!I61),ROUND(Regressions!I61, 1), NA())</f>
        <v>9.4</v>
      </c>
      <c r="J51" s="369">
        <f>IF(ISNUMBER(Regressions!K61),ROUND(Regressions!K61, 1), NA())</f>
        <v>93.2</v>
      </c>
      <c r="K51" s="367">
        <f>IF(ISNUMBER(Regressions!L61),ROUND(Regressions!L61, 1), NA())</f>
        <v>81.599999999999994</v>
      </c>
      <c r="L51" s="261">
        <f>IF(ISNUMBER(Regressions!M61),ROUND(Regressions!M61, 1), NA())</f>
        <v>69.3</v>
      </c>
      <c r="M51" s="368">
        <f>IF(ISNUMBER(Regressions!N61),ROUND(Regressions!N61, 1), NA())</f>
        <v>12.4</v>
      </c>
      <c r="N51" s="260">
        <f>IF(ISNUMBER(Regressions!O61),ROUND(Regressions!O61, 1), NA())</f>
        <v>18.399999999999999</v>
      </c>
      <c r="O51" s="369">
        <f>IF(ISNUMBER(Regressions!Q61),ROUND(Regressions!Q61, 1), NA())</f>
        <v>75.2</v>
      </c>
      <c r="P51" s="367">
        <f>IF(ISNUMBER(Regressions!R61),ROUND(Regressions!R61, 1), NA())</f>
        <v>75.2</v>
      </c>
      <c r="Q51" s="238">
        <f>IF(ISNUMBER(Regressions!S61),ROUND(Regressions!S61, 1), NA())</f>
        <v>57.6</v>
      </c>
      <c r="R51" s="368">
        <f>IF(ISNUMBER(Regressions!T61),ROUND(Regressions!T61, 1), NA())</f>
        <v>17.600000000000001</v>
      </c>
      <c r="S51" s="260">
        <f>IF(ISNUMBER(Regressions!U61),ROUND(Regressions!U61, 1), NA())</f>
        <v>24.8</v>
      </c>
    </row>
    <row xmlns:x14ac="http://schemas.microsoft.com/office/spreadsheetml/2009/9/ac" r="52" x14ac:dyDescent="0.2">
      <c r="A52" s="364" t="str">
        <f>IF(ISBLANK(Regressions!A62), " ", Regressions!A62)</f>
        <v>India</v>
      </c>
      <c r="B52" s="365">
        <f>IF(ISBLANK(Regressions!B62), " ", Regressions!B62)</f>
        <v>2017</v>
      </c>
      <c r="C52" s="370" t="str">
        <f>IF(ISBLANK(Regressions!C62), " ", Regressions!C62)</f>
        <v>Urban</v>
      </c>
      <c r="D52" s="366">
        <f>IF(ISBLANK(Regressions!D62), " ", Regressions!D62)</f>
        <v>127856778.5776318</v>
      </c>
      <c r="E52" s="237">
        <f>IF(ISNUMBER(Regressions!E62),ROUND(Regressions!E62, 1), NA())</f>
        <v>97.3</v>
      </c>
      <c r="F52" s="367">
        <f>IF(ISNUMBER(Regressions!F62),ROUND(Regressions!F62, 1), NA())</f>
        <v>91</v>
      </c>
      <c r="G52" s="259">
        <f>IF(ISNUMBER(Regressions!G62),ROUND(Regressions!G62, 1), NA())</f>
        <v>62.7</v>
      </c>
      <c r="H52" s="368">
        <f>IF(ISNUMBER(Regressions!H62),ROUND(Regressions!H62, 1), NA())</f>
        <v>28.3</v>
      </c>
      <c r="I52" s="260">
        <f>IF(ISNUMBER(Regressions!I62),ROUND(Regressions!I62, 1), NA())</f>
        <v>9</v>
      </c>
      <c r="J52" s="369">
        <f>IF(ISNUMBER(Regressions!K62),ROUND(Regressions!K62, 1), NA())</f>
        <v>95.3</v>
      </c>
      <c r="K52" s="367">
        <f>IF(ISNUMBER(Regressions!L62),ROUND(Regressions!L62, 1), NA())</f>
        <v>82.6</v>
      </c>
      <c r="L52" s="261">
        <f>IF(ISNUMBER(Regressions!M62),ROUND(Regressions!M62, 1), NA())</f>
        <v>72.2</v>
      </c>
      <c r="M52" s="368">
        <f>IF(ISNUMBER(Regressions!N62),ROUND(Regressions!N62, 1), NA())</f>
        <v>10.4</v>
      </c>
      <c r="N52" s="260">
        <f>IF(ISNUMBER(Regressions!O62),ROUND(Regressions!O62, 1), NA())</f>
        <v>17.399999999999999</v>
      </c>
      <c r="O52" s="369">
        <f>IF(ISNUMBER(Regressions!Q62),ROUND(Regressions!Q62, 1), NA())</f>
        <v>79.099999999999994</v>
      </c>
      <c r="P52" s="367">
        <f>IF(ISNUMBER(Regressions!R62),ROUND(Regressions!R62, 1), NA())</f>
        <v>79.099999999999994</v>
      </c>
      <c r="Q52" s="238">
        <f>IF(ISNUMBER(Regressions!S62),ROUND(Regressions!S62, 1), NA())</f>
        <v>57.6</v>
      </c>
      <c r="R52" s="368">
        <f>IF(ISNUMBER(Regressions!T62),ROUND(Regressions!T62, 1), NA())</f>
        <v>21.6</v>
      </c>
      <c r="S52" s="260">
        <f>IF(ISNUMBER(Regressions!U62),ROUND(Regressions!U62, 1), NA())</f>
        <v>20.9</v>
      </c>
    </row>
    <row xmlns:x14ac="http://schemas.microsoft.com/office/spreadsheetml/2009/9/ac" r="53" x14ac:dyDescent="0.2">
      <c r="A53" s="364" t="str">
        <f>IF(ISBLANK(Regressions!A63), " ", Regressions!A63)</f>
        <v>India</v>
      </c>
      <c r="B53" s="365">
        <f>IF(ISBLANK(Regressions!B63), " ", Regressions!B63)</f>
        <v>2018</v>
      </c>
      <c r="C53" s="370" t="str">
        <f>IF(ISBLANK(Regressions!C63), " ", Regressions!C63)</f>
        <v>Urban</v>
      </c>
      <c r="D53" s="366">
        <f>IF(ISBLANK(Regressions!D63), " ", Regressions!D63)</f>
        <v>128867913.8029297</v>
      </c>
      <c r="E53" s="237">
        <f>IF(ISNUMBER(Regressions!E63),ROUND(Regressions!E63, 1), NA())</f>
        <v>97.7</v>
      </c>
      <c r="F53" s="367">
        <f>IF(ISNUMBER(Regressions!F63),ROUND(Regressions!F63, 1), NA())</f>
        <v>91.4</v>
      </c>
      <c r="G53" s="259">
        <f>IF(ISNUMBER(Regressions!G63),ROUND(Regressions!G63, 1), NA())</f>
        <v>69.599999999999994</v>
      </c>
      <c r="H53" s="368">
        <f>IF(ISNUMBER(Regressions!H63),ROUND(Regressions!H63, 1), NA())</f>
        <v>21.8</v>
      </c>
      <c r="I53" s="260">
        <f>IF(ISNUMBER(Regressions!I63),ROUND(Regressions!I63, 1), NA())</f>
        <v>8.6</v>
      </c>
      <c r="J53" s="369">
        <f>IF(ISNUMBER(Regressions!K63),ROUND(Regressions!K63, 1), NA())</f>
        <v>97.3</v>
      </c>
      <c r="K53" s="367">
        <f>IF(ISNUMBER(Regressions!L63),ROUND(Regressions!L63, 1), NA())</f>
        <v>83.6</v>
      </c>
      <c r="L53" s="261">
        <f>IF(ISNUMBER(Regressions!M63),ROUND(Regressions!M63, 1), NA())</f>
        <v>75.099999999999994</v>
      </c>
      <c r="M53" s="368">
        <f>IF(ISNUMBER(Regressions!N63),ROUND(Regressions!N63, 1), NA())</f>
        <v>8.5</v>
      </c>
      <c r="N53" s="260">
        <f>IF(ISNUMBER(Regressions!O63),ROUND(Regressions!O63, 1), NA())</f>
        <v>16.399999999999999</v>
      </c>
      <c r="O53" s="369">
        <f>IF(ISNUMBER(Regressions!Q63),ROUND(Regressions!Q63, 1), NA())</f>
        <v>83.1</v>
      </c>
      <c r="P53" s="367">
        <f>IF(ISNUMBER(Regressions!R63),ROUND(Regressions!R63, 1), NA())</f>
        <v>83.1</v>
      </c>
      <c r="Q53" s="238">
        <f>IF(ISNUMBER(Regressions!S63),ROUND(Regressions!S63, 1), NA())</f>
        <v>57.6</v>
      </c>
      <c r="R53" s="368">
        <f>IF(ISNUMBER(Regressions!T63),ROUND(Regressions!T63, 1), NA())</f>
        <v>25.5</v>
      </c>
      <c r="S53" s="260">
        <f>IF(ISNUMBER(Regressions!U63),ROUND(Regressions!U63, 1), NA())</f>
        <v>16.899999999999999</v>
      </c>
    </row>
    <row xmlns:x14ac="http://schemas.microsoft.com/office/spreadsheetml/2009/9/ac" r="54" x14ac:dyDescent="0.2">
      <c r="A54" s="364" t="str">
        <f>IF(ISBLANK(Regressions!A64), " ", Regressions!A64)</f>
        <v>India</v>
      </c>
      <c r="B54" s="365">
        <f>IF(ISBLANK(Regressions!B64), " ", Regressions!B64)</f>
        <v>2019</v>
      </c>
      <c r="C54" s="370" t="str">
        <f>IF(ISBLANK(Regressions!C64), " ", Regressions!C64)</f>
        <v>Urban</v>
      </c>
      <c r="D54" s="366">
        <f>IF(ISBLANK(Regressions!D64), " ", Regressions!D64)</f>
        <v>129778939.5520459</v>
      </c>
      <c r="E54" s="237">
        <f>IF(ISNUMBER(Regressions!E64),ROUND(Regressions!E64, 1), NA())</f>
        <v>98.1</v>
      </c>
      <c r="F54" s="367">
        <f>IF(ISNUMBER(Regressions!F64),ROUND(Regressions!F64, 1), NA())</f>
        <v>91.8</v>
      </c>
      <c r="G54" s="259">
        <f>IF(ISNUMBER(Regressions!G64),ROUND(Regressions!G64, 1), NA())</f>
        <v>76.5</v>
      </c>
      <c r="H54" s="368">
        <f>IF(ISNUMBER(Regressions!H64),ROUND(Regressions!H64, 1), NA())</f>
        <v>15.3</v>
      </c>
      <c r="I54" s="260">
        <f>IF(ISNUMBER(Regressions!I64),ROUND(Regressions!I64, 1), NA())</f>
        <v>8.1999999999999993</v>
      </c>
      <c r="J54" s="369">
        <f>IF(ISNUMBER(Regressions!K64),ROUND(Regressions!K64, 1), NA())</f>
        <v>99.4</v>
      </c>
      <c r="K54" s="367">
        <f>IF(ISNUMBER(Regressions!L64),ROUND(Regressions!L64, 1), NA())</f>
        <v>84.5</v>
      </c>
      <c r="L54" s="261">
        <f>IF(ISNUMBER(Regressions!M64),ROUND(Regressions!M64, 1), NA())</f>
        <v>78</v>
      </c>
      <c r="M54" s="368">
        <f>IF(ISNUMBER(Regressions!N64),ROUND(Regressions!N64, 1), NA())</f>
        <v>6.5</v>
      </c>
      <c r="N54" s="260">
        <f>IF(ISNUMBER(Regressions!O64),ROUND(Regressions!O64, 1), NA())</f>
        <v>15.5</v>
      </c>
      <c r="O54" s="369">
        <f>IF(ISNUMBER(Regressions!Q64),ROUND(Regressions!Q64, 1), NA())</f>
        <v>87.1</v>
      </c>
      <c r="P54" s="367">
        <f>IF(ISNUMBER(Regressions!R64),ROUND(Regressions!R64, 1), NA())</f>
        <v>83.7</v>
      </c>
      <c r="Q54" s="238">
        <f>IF(ISNUMBER(Regressions!S64),ROUND(Regressions!S64, 1), NA())</f>
        <v>57.6</v>
      </c>
      <c r="R54" s="368">
        <f>IF(ISNUMBER(Regressions!T64),ROUND(Regressions!T64, 1), NA())</f>
        <v>26.1</v>
      </c>
      <c r="S54" s="260">
        <f>IF(ISNUMBER(Regressions!U64),ROUND(Regressions!U64, 1), NA())</f>
        <v>16.3</v>
      </c>
    </row>
    <row xmlns:x14ac="http://schemas.microsoft.com/office/spreadsheetml/2009/9/ac" r="55" ht="13.5" customHeight="true" x14ac:dyDescent="0.2">
      <c r="A55" s="364" t="str">
        <f>IF(ISBLANK(Regressions!A65), " ", Regressions!A65)</f>
        <v>India</v>
      </c>
      <c r="B55" s="365">
        <f>IF(ISBLANK(Regressions!B65), " ", Regressions!B65)</f>
        <v>2020</v>
      </c>
      <c r="C55" s="370" t="str">
        <f>IF(ISBLANK(Regressions!C65), " ", Regressions!C65)</f>
        <v>Urban</v>
      </c>
      <c r="D55" s="366">
        <f>IF(ISBLANK(Regressions!D65), " ", Regressions!D65)</f>
        <v>130613802.2784375</v>
      </c>
      <c r="E55" s="237">
        <f>IF(ISNUMBER(Regressions!E65),ROUND(Regressions!E65, 1), NA())</f>
        <v>98.5</v>
      </c>
      <c r="F55" s="367">
        <f>IF(ISNUMBER(Regressions!F65),ROUND(Regressions!F65, 1), NA())</f>
        <v>92.3</v>
      </c>
      <c r="G55" s="259">
        <f>IF(ISNUMBER(Regressions!G65),ROUND(Regressions!G65, 1), NA())</f>
        <v>83.5</v>
      </c>
      <c r="H55" s="368">
        <f>IF(ISNUMBER(Regressions!H65),ROUND(Regressions!H65, 1), NA())</f>
        <v>8.8000000000000007</v>
      </c>
      <c r="I55" s="260">
        <f>IF(ISNUMBER(Regressions!I65),ROUND(Regressions!I65, 1), NA())</f>
        <v>7.7</v>
      </c>
      <c r="J55" s="369">
        <f>IF(ISNUMBER(Regressions!K65),ROUND(Regressions!K65, 1), NA())</f>
        <v>100</v>
      </c>
      <c r="K55" s="367">
        <f>IF(ISNUMBER(Regressions!L65),ROUND(Regressions!L65, 1), NA())</f>
        <v>85.5</v>
      </c>
      <c r="L55" s="261">
        <f>IF(ISNUMBER(Regressions!M65),ROUND(Regressions!M65, 1), NA())</f>
        <v>80.900000000000006</v>
      </c>
      <c r="M55" s="368">
        <f>IF(ISNUMBER(Regressions!N65),ROUND(Regressions!N65, 1), NA())</f>
        <v>4.5999999999999996</v>
      </c>
      <c r="N55" s="260">
        <f>IF(ISNUMBER(Regressions!O65),ROUND(Regressions!O65, 1), NA())</f>
        <v>14.5</v>
      </c>
      <c r="O55" s="369">
        <f>IF(ISNUMBER(Regressions!Q65),ROUND(Regressions!Q65, 1), NA())</f>
        <v>91.1</v>
      </c>
      <c r="P55" s="367">
        <f>IF(ISNUMBER(Regressions!R65),ROUND(Regressions!R65, 1), NA())</f>
        <v>83.7</v>
      </c>
      <c r="Q55" s="238">
        <f>IF(ISNUMBER(Regressions!S65),ROUND(Regressions!S65, 1), NA())</f>
        <v>57.6</v>
      </c>
      <c r="R55" s="368">
        <f>IF(ISNUMBER(Regressions!T65),ROUND(Regressions!T65, 1), NA())</f>
        <v>26.1</v>
      </c>
      <c r="S55" s="260">
        <f>IF(ISNUMBER(Regressions!U65),ROUND(Regressions!U65, 1), NA())</f>
        <v>16.3</v>
      </c>
    </row>
    <row xmlns:x14ac="http://schemas.microsoft.com/office/spreadsheetml/2009/9/ac" r="56" x14ac:dyDescent="0.2">
      <c r="A56" s="422" t="str">
        <f>IF(ISBLANK(Regressions!A66), " ", Regressions!A66)</f>
        <v>India</v>
      </c>
      <c r="B56" s="423">
        <f>IF(ISBLANK(Regressions!B66), " ", Regressions!B66)</f>
        <v>2021</v>
      </c>
      <c r="C56" s="424" t="str">
        <f>IF(ISBLANK(Regressions!C66), " ", Regressions!C66)</f>
        <v>Urban</v>
      </c>
      <c r="D56" s="425">
        <f>IF(ISBLANK(Regressions!D66), " ", Regressions!D66)</f>
        <v>131362490.0307055</v>
      </c>
      <c r="E56" s="428">
        <f>IF(ISNUMBER(Regressions!E66),ROUND(Regressions!E66, 1), NA())</f>
        <v>98.9</v>
      </c>
      <c r="F56" s="426">
        <f>IF(ISNUMBER(Regressions!F66),ROUND(Regressions!F66, 1), NA())</f>
        <v>92.7</v>
      </c>
      <c r="G56" s="429">
        <f>IF(ISNUMBER(Regressions!G66),ROUND(Regressions!G66, 1), NA())</f>
        <v>90.4</v>
      </c>
      <c r="H56" s="427">
        <f>IF(ISNUMBER(Regressions!H66),ROUND(Regressions!H66, 1), NA())</f>
        <v>2.2999999999999998</v>
      </c>
      <c r="I56" s="430">
        <f>IF(ISNUMBER(Regressions!I66),ROUND(Regressions!I66, 1), NA())</f>
        <v>7.3</v>
      </c>
      <c r="J56" s="428">
        <f>IF(ISNUMBER(Regressions!K66),ROUND(Regressions!K66, 1), NA())</f>
        <v>100</v>
      </c>
      <c r="K56" s="426">
        <f>IF(ISNUMBER(Regressions!L66),ROUND(Regressions!L66, 1), NA())</f>
        <v>86.5</v>
      </c>
      <c r="L56" s="431">
        <f>IF(ISNUMBER(Regressions!M66),ROUND(Regressions!M66, 1), NA())</f>
        <v>83.9</v>
      </c>
      <c r="M56" s="427">
        <f>IF(ISNUMBER(Regressions!N66),ROUND(Regressions!N66, 1), NA())</f>
        <v>2.6</v>
      </c>
      <c r="N56" s="430">
        <f>IF(ISNUMBER(Regressions!O66),ROUND(Regressions!O66, 1), NA())</f>
        <v>13.5</v>
      </c>
      <c r="O56" s="428">
        <f>IF(ISNUMBER(Regressions!Q66),ROUND(Regressions!Q66, 1), NA())</f>
        <v>95.1</v>
      </c>
      <c r="P56" s="426">
        <f>IF(ISNUMBER(Regressions!R66),ROUND(Regressions!R66, 1), NA())</f>
        <v>83.7</v>
      </c>
      <c r="Q56" s="432">
        <f>IF(ISNUMBER(Regressions!S66),ROUND(Regressions!S66, 1), NA())</f>
        <v>57.6</v>
      </c>
      <c r="R56" s="427">
        <f>IF(ISNUMBER(Regressions!T66),ROUND(Regressions!T66, 1), NA())</f>
        <v>26.1</v>
      </c>
      <c r="S56" s="430">
        <f>IF(ISNUMBER(Regressions!U66),ROUND(Regressions!U66, 1), NA())</f>
        <v>16.3</v>
      </c>
      <c r="T56" s="421"/>
      <c r="U56" s="421"/>
      <c r="V56" s="421"/>
      <c r="W56" s="421"/>
      <c r="X56" s="421"/>
      <c r="Y56" s="421"/>
      <c r="Z56" s="421"/>
      <c r="AA56" s="421"/>
      <c r="AB56" s="421"/>
      <c r="AC56" s="421"/>
    </row>
    <row xmlns:x14ac="http://schemas.microsoft.com/office/spreadsheetml/2009/9/ac" r="57" x14ac:dyDescent="0.2">
      <c r="A57" s="364" t="str">
        <f>IF(ISBLANK(Regressions!A67), " ", Regressions!A67)</f>
        <v>India</v>
      </c>
      <c r="B57" s="365">
        <f>IF(ISBLANK(Regressions!B67), " ", Regressions!B67)</f>
        <v>2022</v>
      </c>
      <c r="C57" s="370" t="str">
        <f>IF(ISBLANK(Regressions!C67), " ", Regressions!C67)</f>
        <v>Urban</v>
      </c>
      <c r="D57" s="366">
        <f>IF(ISBLANK(Regressions!D67), " ", Regressions!D67)</f>
        <v>132156288.07058109</v>
      </c>
      <c r="E57" s="237">
        <f>IF(ISNUMBER(Regressions!E67),ROUND(Regressions!E67, 1), NA())</f>
        <v>99.3</v>
      </c>
      <c r="F57" s="367">
        <f>IF(ISNUMBER(Regressions!F67),ROUND(Regressions!F67, 1), NA())</f>
        <v>93.1</v>
      </c>
      <c r="G57" s="259">
        <f>IF(ISNUMBER(Regressions!G67),ROUND(Regressions!G67, 1), NA())</f>
        <v>93.1</v>
      </c>
      <c r="H57" s="368">
        <f>IF(ISNUMBER(Regressions!H67),ROUND(Regressions!H67, 1), NA())</f>
        <v>0</v>
      </c>
      <c r="I57" s="260">
        <f>IF(ISNUMBER(Regressions!I67),ROUND(Regressions!I67, 1), NA())</f>
        <v>6.9</v>
      </c>
      <c r="J57" s="369">
        <f>IF(ISNUMBER(Regressions!K67),ROUND(Regressions!K67, 1), NA())</f>
        <v>100</v>
      </c>
      <c r="K57" s="367">
        <f>IF(ISNUMBER(Regressions!L67),ROUND(Regressions!L67, 1), NA())</f>
        <v>87.4</v>
      </c>
      <c r="L57" s="261">
        <f>IF(ISNUMBER(Regressions!M67),ROUND(Regressions!M67, 1), NA())</f>
        <v>86.8</v>
      </c>
      <c r="M57" s="368">
        <f>IF(ISNUMBER(Regressions!N67),ROUND(Regressions!N67, 1), NA())</f>
        <v>0.7</v>
      </c>
      <c r="N57" s="260">
        <f>IF(ISNUMBER(Regressions!O67),ROUND(Regressions!O67, 1), NA())</f>
        <v>12.6</v>
      </c>
      <c r="O57" s="369">
        <f>IF(ISNUMBER(Regressions!Q67),ROUND(Regressions!Q67, 1), NA())</f>
        <v>99</v>
      </c>
      <c r="P57" s="367">
        <f>IF(ISNUMBER(Regressions!R67),ROUND(Regressions!R67, 1), NA())</f>
        <v>83.7</v>
      </c>
      <c r="Q57" s="238">
        <f>IF(ISNUMBER(Regressions!S67),ROUND(Regressions!S67, 1), NA())</f>
        <v>57.6</v>
      </c>
      <c r="R57" s="368">
        <f>IF(ISNUMBER(Regressions!T67),ROUND(Regressions!T67, 1), NA())</f>
        <v>26.1</v>
      </c>
      <c r="S57" s="260">
        <f>IF(ISNUMBER(Regressions!U67),ROUND(Regressions!U67, 1), NA())</f>
        <v>16.3</v>
      </c>
    </row>
    <row xmlns:x14ac="http://schemas.microsoft.com/office/spreadsheetml/2009/9/ac" r="58" x14ac:dyDescent="0.2">
      <c r="A58" s="371" t="str">
        <f>IF(ISBLANK(Regressions!A68), " ", Regressions!A68)</f>
        <v>India</v>
      </c>
      <c r="B58" s="372">
        <f>IF(ISBLANK(Regressions!B68), " ", Regressions!B68)</f>
        <v>2023</v>
      </c>
      <c r="C58" s="373" t="str">
        <f>IF(ISBLANK(Regressions!C68), " ", Regressions!C68)</f>
        <v>Urban</v>
      </c>
      <c r="D58" s="374">
        <f>IF(ISBLANK(Regressions!D68), " ", Regressions!D68)</f>
        <v>132821732.5896191</v>
      </c>
      <c r="E58" s="375">
        <f>IF(ISNUMBER(Regressions!E68),ROUND(Regressions!E68, 1), NA())</f>
        <v>99.7</v>
      </c>
      <c r="F58" s="376">
        <f>IF(ISNUMBER(Regressions!F68),ROUND(Regressions!F68, 1), NA())</f>
        <v>93.5</v>
      </c>
      <c r="G58" s="377">
        <f>IF(ISNUMBER(Regressions!G68),ROUND(Regressions!G68, 1), NA())</f>
        <v>93.5</v>
      </c>
      <c r="H58" s="378">
        <f>IF(ISNUMBER(Regressions!H68),ROUND(Regressions!H68, 1), NA())</f>
        <v>0</v>
      </c>
      <c r="I58" s="379">
        <f>IF(ISNUMBER(Regressions!I68),ROUND(Regressions!I68, 1), NA())</f>
        <v>6.5</v>
      </c>
      <c r="J58" s="380">
        <f>IF(ISNUMBER(Regressions!K68),ROUND(Regressions!K68, 1), NA())</f>
        <v>100</v>
      </c>
      <c r="K58" s="376">
        <f>IF(ISNUMBER(Regressions!L68),ROUND(Regressions!L68, 1), NA())</f>
        <v>88.4</v>
      </c>
      <c r="L58" s="381">
        <f>IF(ISNUMBER(Regressions!M68),ROUND(Regressions!M68, 1), NA())</f>
        <v>88.4</v>
      </c>
      <c r="M58" s="378">
        <f>IF(ISNUMBER(Regressions!N68),ROUND(Regressions!N68, 1), NA())</f>
        <v>0</v>
      </c>
      <c r="N58" s="379">
        <f>IF(ISNUMBER(Regressions!O68),ROUND(Regressions!O68, 1), NA())</f>
        <v>11.6</v>
      </c>
      <c r="O58" s="380">
        <f>IF(ISNUMBER(Regressions!Q68),ROUND(Regressions!Q68, 1), NA())</f>
        <v>100</v>
      </c>
      <c r="P58" s="376">
        <f>IF(ISNUMBER(Regressions!R68),ROUND(Regressions!R68, 1), NA())</f>
        <v>83.7</v>
      </c>
      <c r="Q58" s="382">
        <f>IF(ISNUMBER(Regressions!S68),ROUND(Regressions!S68, 1), NA())</f>
        <v>57.6</v>
      </c>
      <c r="R58" s="378">
        <f>IF(ISNUMBER(Regressions!T68),ROUND(Regressions!T68, 1), NA())</f>
        <v>26.1</v>
      </c>
      <c r="S58" s="379">
        <f>IF(ISNUMBER(Regressions!U68),ROUND(Regressions!U68, 1), NA())</f>
        <v>16.3</v>
      </c>
    </row>
    <row xmlns:x14ac="http://schemas.microsoft.com/office/spreadsheetml/2009/9/ac" r="59" hidden="true" x14ac:dyDescent="0.2">
      <c r="A59" s="364" t="str">
        <f>IF(ISBLANK(Regressions!A69), " ", Regressions!A69)</f>
        <v>India</v>
      </c>
      <c r="B59" s="365">
        <f>IF(ISBLANK(Regressions!B69), " ", Regressions!B69)</f>
        <v>2024</v>
      </c>
      <c r="C59" s="370" t="str">
        <f>IF(ISBLANK(Regressions!C69), " ", Regressions!C69)</f>
        <v>Urban</v>
      </c>
      <c r="D59" s="366" t="str">
        <f>IF(ISBLANK(Regressions!D69), " ", Regressions!D69)</f>
        <v> </v>
      </c>
      <c r="E59" s="237" t="e">
        <f>IF(ISNUMBER(Regressions!E69),ROUND(Regressions!E69, 1), NA())</f>
        <v>#N/A</v>
      </c>
      <c r="F59" s="367" t="e">
        <f>IF(ISNUMBER(Regressions!F69),ROUND(Regressions!F69, 1), NA())</f>
        <v>#N/A</v>
      </c>
      <c r="G59" s="259" t="e">
        <f>IF(ISNUMBER(Regressions!G69),ROUND(Regressions!G69, 1), NA())</f>
        <v>#N/A</v>
      </c>
      <c r="H59" s="368" t="e">
        <f>IF(ISNUMBER(Regressions!H69),ROUND(Regressions!H69, 1), NA())</f>
        <v>#N/A</v>
      </c>
      <c r="I59" s="260" t="e">
        <f>IF(ISNUMBER(Regressions!I69),ROUND(Regressions!I69, 1), NA())</f>
        <v>#N/A</v>
      </c>
      <c r="J59" s="369" t="e">
        <f>IF(ISNUMBER(Regressions!K69),ROUND(Regressions!K69, 1), NA())</f>
        <v>#N/A</v>
      </c>
      <c r="K59" s="367" t="e">
        <f>IF(ISNUMBER(Regressions!L69),ROUND(Regressions!L69, 1), NA())</f>
        <v>#N/A</v>
      </c>
      <c r="L59" s="261" t="e">
        <f>IF(ISNUMBER(Regressions!M69),ROUND(Regressions!M69, 1), NA())</f>
        <v>#N/A</v>
      </c>
      <c r="M59" s="368" t="e">
        <f>IF(ISNUMBER(Regressions!N69),ROUND(Regressions!N69, 1), NA())</f>
        <v>#N/A</v>
      </c>
      <c r="N59" s="260" t="e">
        <f>IF(ISNUMBER(Regressions!O69),ROUND(Regressions!O69, 1), NA())</f>
        <v>#N/A</v>
      </c>
      <c r="O59" s="369" t="e">
        <f>IF(ISNUMBER(Regressions!Q69),ROUND(Regressions!Q69, 1), NA())</f>
        <v>#N/A</v>
      </c>
      <c r="P59" s="367" t="e">
        <f>IF(ISNUMBER(Regressions!R69),ROUND(Regressions!R69, 1), NA())</f>
        <v>#N/A</v>
      </c>
      <c r="Q59" s="238" t="e">
        <f>IF(ISNUMBER(Regressions!S69),ROUND(Regressions!S69, 1), NA())</f>
        <v>#N/A</v>
      </c>
      <c r="R59" s="368" t="e">
        <f>IF(ISNUMBER(Regressions!T69),ROUND(Regressions!T69, 1), NA())</f>
        <v>#N/A</v>
      </c>
      <c r="S59" s="260" t="e">
        <f>IF(ISNUMBER(Regressions!U69),ROUND(Regressions!U69, 1), NA())</f>
        <v>#N/A</v>
      </c>
    </row>
    <row xmlns:x14ac="http://schemas.microsoft.com/office/spreadsheetml/2009/9/ac" r="60" hidden="true" x14ac:dyDescent="0.2">
      <c r="A60" s="364" t="str">
        <f>IF(ISBLANK(Regressions!A70), " ", Regressions!A70)</f>
        <v>India</v>
      </c>
      <c r="B60" s="365">
        <f>IF(ISBLANK(Regressions!B70), " ", Regressions!B70)</f>
        <v>2025</v>
      </c>
      <c r="C60" s="370" t="str">
        <f>IF(ISBLANK(Regressions!C70), " ", Regressions!C70)</f>
        <v>Urban</v>
      </c>
      <c r="D60" s="366" t="str">
        <f>IF(ISBLANK(Regressions!D70), " ", Regressions!D70)</f>
        <v> </v>
      </c>
      <c r="E60" s="237" t="e">
        <f>IF(ISNUMBER(Regressions!E70),ROUND(Regressions!E70, 1), NA())</f>
        <v>#N/A</v>
      </c>
      <c r="F60" s="367" t="e">
        <f>IF(ISNUMBER(Regressions!F70),ROUND(Regressions!F70, 1), NA())</f>
        <v>#N/A</v>
      </c>
      <c r="G60" s="259" t="e">
        <f>IF(ISNUMBER(Regressions!G70),ROUND(Regressions!G70, 1), NA())</f>
        <v>#N/A</v>
      </c>
      <c r="H60" s="368" t="e">
        <f>IF(ISNUMBER(Regressions!H70),ROUND(Regressions!H70, 1), NA())</f>
        <v>#N/A</v>
      </c>
      <c r="I60" s="260" t="e">
        <f>IF(ISNUMBER(Regressions!I70),ROUND(Regressions!I70, 1), NA())</f>
        <v>#N/A</v>
      </c>
      <c r="J60" s="369" t="e">
        <f>IF(ISNUMBER(Regressions!K70),ROUND(Regressions!K70, 1), NA())</f>
        <v>#N/A</v>
      </c>
      <c r="K60" s="367" t="e">
        <f>IF(ISNUMBER(Regressions!L70),ROUND(Regressions!L70, 1), NA())</f>
        <v>#N/A</v>
      </c>
      <c r="L60" s="261" t="e">
        <f>IF(ISNUMBER(Regressions!M70),ROUND(Regressions!M70, 1), NA())</f>
        <v>#N/A</v>
      </c>
      <c r="M60" s="368" t="e">
        <f>IF(ISNUMBER(Regressions!N70),ROUND(Regressions!N70, 1), NA())</f>
        <v>#N/A</v>
      </c>
      <c r="N60" s="260" t="e">
        <f>IF(ISNUMBER(Regressions!O70),ROUND(Regressions!O70, 1), NA())</f>
        <v>#N/A</v>
      </c>
      <c r="O60" s="369" t="e">
        <f>IF(ISNUMBER(Regressions!Q70),ROUND(Regressions!Q70, 1), NA())</f>
        <v>#N/A</v>
      </c>
      <c r="P60" s="367" t="e">
        <f>IF(ISNUMBER(Regressions!R70),ROUND(Regressions!R70, 1), NA())</f>
        <v>#N/A</v>
      </c>
      <c r="Q60" s="238" t="e">
        <f>IF(ISNUMBER(Regressions!S70),ROUND(Regressions!S70, 1), NA())</f>
        <v>#N/A</v>
      </c>
      <c r="R60" s="368" t="e">
        <f>IF(ISNUMBER(Regressions!T70),ROUND(Regressions!T70, 1), NA())</f>
        <v>#N/A</v>
      </c>
      <c r="S60" s="260" t="e">
        <f>IF(ISNUMBER(Regressions!U70),ROUND(Regressions!U70, 1), NA())</f>
        <v>#N/A</v>
      </c>
    </row>
    <row xmlns:x14ac="http://schemas.microsoft.com/office/spreadsheetml/2009/9/ac" r="61" hidden="true" x14ac:dyDescent="0.2">
      <c r="A61" s="364" t="str">
        <f>IF(ISBLANK(Regressions!A71), " ", Regressions!A71)</f>
        <v>India</v>
      </c>
      <c r="B61" s="365">
        <f>IF(ISBLANK(Regressions!B71), " ", Regressions!B71)</f>
        <v>2026</v>
      </c>
      <c r="C61" s="370" t="str">
        <f>IF(ISBLANK(Regressions!C71), " ", Regressions!C71)</f>
        <v>Urban</v>
      </c>
      <c r="D61" s="366" t="str">
        <f>IF(ISBLANK(Regressions!D71), " ", Regressions!D71)</f>
        <v> </v>
      </c>
      <c r="E61" s="237" t="e">
        <f>IF(ISNUMBER(Regressions!E71),ROUND(Regressions!E71, 1), NA())</f>
        <v>#N/A</v>
      </c>
      <c r="F61" s="367" t="e">
        <f>IF(ISNUMBER(Regressions!F71),ROUND(Regressions!F71, 1), NA())</f>
        <v>#N/A</v>
      </c>
      <c r="G61" s="259" t="e">
        <f>IF(ISNUMBER(Regressions!G71),ROUND(Regressions!G71, 1), NA())</f>
        <v>#N/A</v>
      </c>
      <c r="H61" s="368" t="e">
        <f>IF(ISNUMBER(Regressions!H71),ROUND(Regressions!H71, 1), NA())</f>
        <v>#N/A</v>
      </c>
      <c r="I61" s="260" t="e">
        <f>IF(ISNUMBER(Regressions!I71),ROUND(Regressions!I71, 1), NA())</f>
        <v>#N/A</v>
      </c>
      <c r="J61" s="369" t="e">
        <f>IF(ISNUMBER(Regressions!K71),ROUND(Regressions!K71, 1), NA())</f>
        <v>#N/A</v>
      </c>
      <c r="K61" s="367" t="e">
        <f>IF(ISNUMBER(Regressions!L71),ROUND(Regressions!L71, 1), NA())</f>
        <v>#N/A</v>
      </c>
      <c r="L61" s="261" t="e">
        <f>IF(ISNUMBER(Regressions!M71),ROUND(Regressions!M71, 1), NA())</f>
        <v>#N/A</v>
      </c>
      <c r="M61" s="368" t="e">
        <f>IF(ISNUMBER(Regressions!N71),ROUND(Regressions!N71, 1), NA())</f>
        <v>#N/A</v>
      </c>
      <c r="N61" s="260" t="e">
        <f>IF(ISNUMBER(Regressions!O71),ROUND(Regressions!O71, 1), NA())</f>
        <v>#N/A</v>
      </c>
      <c r="O61" s="369" t="e">
        <f>IF(ISNUMBER(Regressions!Q71),ROUND(Regressions!Q71, 1), NA())</f>
        <v>#N/A</v>
      </c>
      <c r="P61" s="367" t="e">
        <f>IF(ISNUMBER(Regressions!R71),ROUND(Regressions!R71, 1), NA())</f>
        <v>#N/A</v>
      </c>
      <c r="Q61" s="238" t="e">
        <f>IF(ISNUMBER(Regressions!S71),ROUND(Regressions!S71, 1), NA())</f>
        <v>#N/A</v>
      </c>
      <c r="R61" s="368" t="e">
        <f>IF(ISNUMBER(Regressions!T71),ROUND(Regressions!T71, 1), NA())</f>
        <v>#N/A</v>
      </c>
      <c r="S61" s="260" t="e">
        <f>IF(ISNUMBER(Regressions!U71),ROUND(Regressions!U71, 1), NA())</f>
        <v>#N/A</v>
      </c>
    </row>
    <row xmlns:x14ac="http://schemas.microsoft.com/office/spreadsheetml/2009/9/ac" r="62" hidden="true" x14ac:dyDescent="0.2">
      <c r="A62" s="364" t="str">
        <f>IF(ISBLANK(Regressions!A72), " ", Regressions!A72)</f>
        <v>India</v>
      </c>
      <c r="B62" s="365">
        <f>IF(ISBLANK(Regressions!B72), " ", Regressions!B72)</f>
        <v>2027</v>
      </c>
      <c r="C62" s="370" t="str">
        <f>IF(ISBLANK(Regressions!C72), " ", Regressions!C72)</f>
        <v>Urban</v>
      </c>
      <c r="D62" s="366" t="str">
        <f>IF(ISBLANK(Regressions!D72), " ", Regressions!D72)</f>
        <v> </v>
      </c>
      <c r="E62" s="237" t="e">
        <f>IF(ISNUMBER(Regressions!E72),ROUND(Regressions!E72, 1), NA())</f>
        <v>#N/A</v>
      </c>
      <c r="F62" s="367" t="e">
        <f>IF(ISNUMBER(Regressions!F72),ROUND(Regressions!F72, 1), NA())</f>
        <v>#N/A</v>
      </c>
      <c r="G62" s="259" t="e">
        <f>IF(ISNUMBER(Regressions!G72),ROUND(Regressions!G72, 1), NA())</f>
        <v>#N/A</v>
      </c>
      <c r="H62" s="368" t="e">
        <f>IF(ISNUMBER(Regressions!H72),ROUND(Regressions!H72, 1), NA())</f>
        <v>#N/A</v>
      </c>
      <c r="I62" s="260" t="e">
        <f>IF(ISNUMBER(Regressions!I72),ROUND(Regressions!I72, 1), NA())</f>
        <v>#N/A</v>
      </c>
      <c r="J62" s="369" t="e">
        <f>IF(ISNUMBER(Regressions!K72),ROUND(Regressions!K72, 1), NA())</f>
        <v>#N/A</v>
      </c>
      <c r="K62" s="367" t="e">
        <f>IF(ISNUMBER(Regressions!L72),ROUND(Regressions!L72, 1), NA())</f>
        <v>#N/A</v>
      </c>
      <c r="L62" s="261" t="e">
        <f>IF(ISNUMBER(Regressions!M72),ROUND(Regressions!M72, 1), NA())</f>
        <v>#N/A</v>
      </c>
      <c r="M62" s="368" t="e">
        <f>IF(ISNUMBER(Regressions!N72),ROUND(Regressions!N72, 1), NA())</f>
        <v>#N/A</v>
      </c>
      <c r="N62" s="260" t="e">
        <f>IF(ISNUMBER(Regressions!O72),ROUND(Regressions!O72, 1), NA())</f>
        <v>#N/A</v>
      </c>
      <c r="O62" s="369" t="e">
        <f>IF(ISNUMBER(Regressions!Q72),ROUND(Regressions!Q72, 1), NA())</f>
        <v>#N/A</v>
      </c>
      <c r="P62" s="367" t="e">
        <f>IF(ISNUMBER(Regressions!R72),ROUND(Regressions!R72, 1), NA())</f>
        <v>#N/A</v>
      </c>
      <c r="Q62" s="238" t="e">
        <f>IF(ISNUMBER(Regressions!S72),ROUND(Regressions!S72, 1), NA())</f>
        <v>#N/A</v>
      </c>
      <c r="R62" s="368" t="e">
        <f>IF(ISNUMBER(Regressions!T72),ROUND(Regressions!T72, 1), NA())</f>
        <v>#N/A</v>
      </c>
      <c r="S62" s="260" t="e">
        <f>IF(ISNUMBER(Regressions!U72),ROUND(Regressions!U72, 1), NA())</f>
        <v>#N/A</v>
      </c>
    </row>
    <row xmlns:x14ac="http://schemas.microsoft.com/office/spreadsheetml/2009/9/ac" r="63" hidden="true" x14ac:dyDescent="0.2">
      <c r="A63" s="364" t="str">
        <f>IF(ISBLANK(Regressions!A73), " ", Regressions!A73)</f>
        <v>India</v>
      </c>
      <c r="B63" s="365">
        <f>IF(ISBLANK(Regressions!B73), " ", Regressions!B73)</f>
        <v>2028</v>
      </c>
      <c r="C63" s="370" t="str">
        <f>IF(ISBLANK(Regressions!C73), " ", Regressions!C73)</f>
        <v>Urban</v>
      </c>
      <c r="D63" s="366" t="str">
        <f>IF(ISBLANK(Regressions!D73), " ", Regressions!D73)</f>
        <v> </v>
      </c>
      <c r="E63" s="237" t="e">
        <f>IF(ISNUMBER(Regressions!E73),ROUND(Regressions!E73, 1), NA())</f>
        <v>#N/A</v>
      </c>
      <c r="F63" s="367" t="e">
        <f>IF(ISNUMBER(Regressions!F73),ROUND(Regressions!F73, 1), NA())</f>
        <v>#N/A</v>
      </c>
      <c r="G63" s="259" t="e">
        <f>IF(ISNUMBER(Regressions!G73),ROUND(Regressions!G73, 1), NA())</f>
        <v>#N/A</v>
      </c>
      <c r="H63" s="368" t="e">
        <f>IF(ISNUMBER(Regressions!H73),ROUND(Regressions!H73, 1), NA())</f>
        <v>#N/A</v>
      </c>
      <c r="I63" s="260" t="e">
        <f>IF(ISNUMBER(Regressions!I73),ROUND(Regressions!I73, 1), NA())</f>
        <v>#N/A</v>
      </c>
      <c r="J63" s="369" t="e">
        <f>IF(ISNUMBER(Regressions!K73),ROUND(Regressions!K73, 1), NA())</f>
        <v>#N/A</v>
      </c>
      <c r="K63" s="367" t="e">
        <f>IF(ISNUMBER(Regressions!L73),ROUND(Regressions!L73, 1), NA())</f>
        <v>#N/A</v>
      </c>
      <c r="L63" s="261" t="e">
        <f>IF(ISNUMBER(Regressions!M73),ROUND(Regressions!M73, 1), NA())</f>
        <v>#N/A</v>
      </c>
      <c r="M63" s="368" t="e">
        <f>IF(ISNUMBER(Regressions!N73),ROUND(Regressions!N73, 1), NA())</f>
        <v>#N/A</v>
      </c>
      <c r="N63" s="260" t="e">
        <f>IF(ISNUMBER(Regressions!O73),ROUND(Regressions!O73, 1), NA())</f>
        <v>#N/A</v>
      </c>
      <c r="O63" s="369" t="e">
        <f>IF(ISNUMBER(Regressions!Q73),ROUND(Regressions!Q73, 1), NA())</f>
        <v>#N/A</v>
      </c>
      <c r="P63" s="367" t="e">
        <f>IF(ISNUMBER(Regressions!R73),ROUND(Regressions!R73, 1), NA())</f>
        <v>#N/A</v>
      </c>
      <c r="Q63" s="238" t="e">
        <f>IF(ISNUMBER(Regressions!S73),ROUND(Regressions!S73, 1), NA())</f>
        <v>#N/A</v>
      </c>
      <c r="R63" s="368" t="e">
        <f>IF(ISNUMBER(Regressions!T73),ROUND(Regressions!T73, 1), NA())</f>
        <v>#N/A</v>
      </c>
      <c r="S63" s="260" t="e">
        <f>IF(ISNUMBER(Regressions!U73),ROUND(Regressions!U73, 1), NA())</f>
        <v>#N/A</v>
      </c>
    </row>
    <row xmlns:x14ac="http://schemas.microsoft.com/office/spreadsheetml/2009/9/ac" r="64" hidden="true" x14ac:dyDescent="0.2">
      <c r="A64" s="364" t="str">
        <f>IF(ISBLANK(Regressions!A74), " ", Regressions!A74)</f>
        <v>India</v>
      </c>
      <c r="B64" s="365">
        <f>IF(ISBLANK(Regressions!B74), " ", Regressions!B74)</f>
        <v>2029</v>
      </c>
      <c r="C64" s="370" t="str">
        <f>IF(ISBLANK(Regressions!C74), " ", Regressions!C74)</f>
        <v>Urban</v>
      </c>
      <c r="D64" s="366" t="str">
        <f>IF(ISBLANK(Regressions!D74), " ", Regressions!D74)</f>
        <v> </v>
      </c>
      <c r="E64" s="237" t="e">
        <f>IF(ISNUMBER(Regressions!E74),ROUND(Regressions!E74, 1), NA())</f>
        <v>#N/A</v>
      </c>
      <c r="F64" s="367" t="e">
        <f>IF(ISNUMBER(Regressions!F74),ROUND(Regressions!F74, 1), NA())</f>
        <v>#N/A</v>
      </c>
      <c r="G64" s="259" t="e">
        <f>IF(ISNUMBER(Regressions!G74),ROUND(Regressions!G74, 1), NA())</f>
        <v>#N/A</v>
      </c>
      <c r="H64" s="368" t="e">
        <f>IF(ISNUMBER(Regressions!H74),ROUND(Regressions!H74, 1), NA())</f>
        <v>#N/A</v>
      </c>
      <c r="I64" s="260" t="e">
        <f>IF(ISNUMBER(Regressions!I74),ROUND(Regressions!I74, 1), NA())</f>
        <v>#N/A</v>
      </c>
      <c r="J64" s="369" t="e">
        <f>IF(ISNUMBER(Regressions!K74),ROUND(Regressions!K74, 1), NA())</f>
        <v>#N/A</v>
      </c>
      <c r="K64" s="367" t="e">
        <f>IF(ISNUMBER(Regressions!L74),ROUND(Regressions!L74, 1), NA())</f>
        <v>#N/A</v>
      </c>
      <c r="L64" s="261" t="e">
        <f>IF(ISNUMBER(Regressions!M74),ROUND(Regressions!M74, 1), NA())</f>
        <v>#N/A</v>
      </c>
      <c r="M64" s="368" t="e">
        <f>IF(ISNUMBER(Regressions!N74),ROUND(Regressions!N74, 1), NA())</f>
        <v>#N/A</v>
      </c>
      <c r="N64" s="260" t="e">
        <f>IF(ISNUMBER(Regressions!O74),ROUND(Regressions!O74, 1), NA())</f>
        <v>#N/A</v>
      </c>
      <c r="O64" s="369" t="e">
        <f>IF(ISNUMBER(Regressions!Q74),ROUND(Regressions!Q74, 1), NA())</f>
        <v>#N/A</v>
      </c>
      <c r="P64" s="367" t="e">
        <f>IF(ISNUMBER(Regressions!R74),ROUND(Regressions!R74, 1), NA())</f>
        <v>#N/A</v>
      </c>
      <c r="Q64" s="238" t="e">
        <f>IF(ISNUMBER(Regressions!S74),ROUND(Regressions!S74, 1), NA())</f>
        <v>#N/A</v>
      </c>
      <c r="R64" s="368" t="e">
        <f>IF(ISNUMBER(Regressions!T74),ROUND(Regressions!T74, 1), NA())</f>
        <v>#N/A</v>
      </c>
      <c r="S64" s="260" t="e">
        <f>IF(ISNUMBER(Regressions!U74),ROUND(Regressions!U74, 1), NA())</f>
        <v>#N/A</v>
      </c>
    </row>
    <row xmlns:x14ac="http://schemas.microsoft.com/office/spreadsheetml/2009/9/ac" r="65" hidden="true" x14ac:dyDescent="0.2">
      <c r="A65" s="364" t="str">
        <f>IF(ISBLANK(Regressions!A75), " ", Regressions!A75)</f>
        <v>India</v>
      </c>
      <c r="B65" s="365">
        <f>IF(ISBLANK(Regressions!B75), " ", Regressions!B75)</f>
        <v>2030</v>
      </c>
      <c r="C65" s="370" t="str">
        <f>IF(ISBLANK(Regressions!C75), " ", Regressions!C75)</f>
        <v>Urban</v>
      </c>
      <c r="D65" s="366" t="str">
        <f>IF(ISBLANK(Regressions!D75), " ", Regressions!D75)</f>
        <v> </v>
      </c>
      <c r="E65" s="237" t="e">
        <f>IF(ISNUMBER(Regressions!E75),ROUND(Regressions!E75, 1), NA())</f>
        <v>#N/A</v>
      </c>
      <c r="F65" s="367" t="e">
        <f>IF(ISNUMBER(Regressions!F75),ROUND(Regressions!F75, 1), NA())</f>
        <v>#N/A</v>
      </c>
      <c r="G65" s="259" t="e">
        <f>IF(ISNUMBER(Regressions!G75),ROUND(Regressions!G75, 1), NA())</f>
        <v>#N/A</v>
      </c>
      <c r="H65" s="368" t="e">
        <f>IF(ISNUMBER(Regressions!H75),ROUND(Regressions!H75, 1), NA())</f>
        <v>#N/A</v>
      </c>
      <c r="I65" s="260" t="e">
        <f>IF(ISNUMBER(Regressions!I75),ROUND(Regressions!I75, 1), NA())</f>
        <v>#N/A</v>
      </c>
      <c r="J65" s="369" t="e">
        <f>IF(ISNUMBER(Regressions!K75),ROUND(Regressions!K75, 1), NA())</f>
        <v>#N/A</v>
      </c>
      <c r="K65" s="367" t="e">
        <f>IF(ISNUMBER(Regressions!L75),ROUND(Regressions!L75, 1), NA())</f>
        <v>#N/A</v>
      </c>
      <c r="L65" s="261" t="e">
        <f>IF(ISNUMBER(Regressions!M75),ROUND(Regressions!M75, 1), NA())</f>
        <v>#N/A</v>
      </c>
      <c r="M65" s="368" t="e">
        <f>IF(ISNUMBER(Regressions!N75),ROUND(Regressions!N75, 1), NA())</f>
        <v>#N/A</v>
      </c>
      <c r="N65" s="260" t="e">
        <f>IF(ISNUMBER(Regressions!O75),ROUND(Regressions!O75, 1), NA())</f>
        <v>#N/A</v>
      </c>
      <c r="O65" s="369" t="e">
        <f>IF(ISNUMBER(Regressions!Q75),ROUND(Regressions!Q75, 1), NA())</f>
        <v>#N/A</v>
      </c>
      <c r="P65" s="367" t="e">
        <f>IF(ISNUMBER(Regressions!R75),ROUND(Regressions!R75, 1), NA())</f>
        <v>#N/A</v>
      </c>
      <c r="Q65" s="238" t="e">
        <f>IF(ISNUMBER(Regressions!S75),ROUND(Regressions!S75, 1), NA())</f>
        <v>#N/A</v>
      </c>
      <c r="R65" s="368" t="e">
        <f>IF(ISNUMBER(Regressions!T75),ROUND(Regressions!T75, 1), NA())</f>
        <v>#N/A</v>
      </c>
      <c r="S65" s="260" t="e">
        <f>IF(ISNUMBER(Regressions!U75),ROUND(Regressions!U75, 1), NA())</f>
        <v>#N/A</v>
      </c>
    </row>
    <row xmlns:x14ac="http://schemas.microsoft.com/office/spreadsheetml/2009/9/ac" r="66" x14ac:dyDescent="0.2">
      <c r="A66" s="364" t="str">
        <f>IF(ISBLANK(Regressions!A76), " ", Regressions!A76)</f>
        <v>India</v>
      </c>
      <c r="B66" s="365">
        <f>IF(ISBLANK(Regressions!B76), " ", Regressions!B76)</f>
        <v>2000</v>
      </c>
      <c r="C66" s="370" t="str">
        <f>IF(ISBLANK(Regressions!C76), " ", Regressions!C76)</f>
        <v>Rural</v>
      </c>
      <c r="D66" s="366">
        <f>IF(ISBLANK(Regressions!D76), " ", Regressions!D76)</f>
        <v>258002668.76191401</v>
      </c>
      <c r="E66" s="237">
        <f>IF(ISNUMBER(Regressions!E76),ROUND(Regressions!E76, 1), NA())</f>
        <v>86.6</v>
      </c>
      <c r="F66" s="367">
        <f>IF(ISNUMBER(Regressions!F76),ROUND(Regressions!F76, 1), NA())</f>
        <v>78.900000000000006</v>
      </c>
      <c r="G66" s="259" t="e">
        <f>IF(ISNUMBER(Regressions!G76),ROUND(Regressions!G76, 1), NA())</f>
        <v>#N/A</v>
      </c>
      <c r="H66" s="368" t="e">
        <f>IF(ISNUMBER(Regressions!H76),ROUND(Regressions!H76, 1), NA())</f>
        <v>#N/A</v>
      </c>
      <c r="I66" s="260">
        <f>IF(ISNUMBER(Regressions!I76),ROUND(Regressions!I76, 1), NA())</f>
        <v>21.1</v>
      </c>
      <c r="J66" s="369">
        <f>IF(ISNUMBER(Regressions!K76),ROUND(Regressions!K76, 1), NA())</f>
        <v>48.5</v>
      </c>
      <c r="K66" s="367">
        <f>IF(ISNUMBER(Regressions!L76),ROUND(Regressions!L76, 1), NA())</f>
        <v>47.5</v>
      </c>
      <c r="L66" s="261" t="e">
        <f>IF(ISNUMBER(Regressions!M76),ROUND(Regressions!M76, 1), NA())</f>
        <v>#N/A</v>
      </c>
      <c r="M66" s="368" t="e">
        <f>IF(ISNUMBER(Regressions!N76),ROUND(Regressions!N76, 1), NA())</f>
        <v>#N/A</v>
      </c>
      <c r="N66" s="260">
        <f>IF(ISNUMBER(Regressions!O76),ROUND(Regressions!O76, 1), NA())</f>
        <v>52.5</v>
      </c>
      <c r="O66" s="369" t="e">
        <f>IF(ISNUMBER(Regressions!Q76),ROUND(Regressions!Q76, 1), NA())</f>
        <v>#N/A</v>
      </c>
      <c r="P66" s="367" t="e">
        <f>IF(ISNUMBER(Regressions!R76),ROUND(Regressions!R76, 1), NA())</f>
        <v>#N/A</v>
      </c>
      <c r="Q66" s="238" t="e">
        <f>IF(ISNUMBER(Regressions!S76),ROUND(Regressions!S76, 1), NA())</f>
        <v>#N/A</v>
      </c>
      <c r="R66" s="368" t="e">
        <f>IF(ISNUMBER(Regressions!T76),ROUND(Regressions!T76, 1), NA())</f>
        <v>#N/A</v>
      </c>
      <c r="S66" s="260" t="e">
        <f>IF(ISNUMBER(Regressions!U76),ROUND(Regressions!U76, 1), NA())</f>
        <v>#N/A</v>
      </c>
    </row>
    <row xmlns:x14ac="http://schemas.microsoft.com/office/spreadsheetml/2009/9/ac" r="67" x14ac:dyDescent="0.2">
      <c r="A67" s="364" t="str">
        <f>IF(ISBLANK(Regressions!A77), " ", Regressions!A77)</f>
        <v>India</v>
      </c>
      <c r="B67" s="365">
        <f>IF(ISBLANK(Regressions!B77), " ", Regressions!B77)</f>
        <v>2001</v>
      </c>
      <c r="C67" s="370" t="str">
        <f>IF(ISBLANK(Regressions!C77), " ", Regressions!C77)</f>
        <v>Rural</v>
      </c>
      <c r="D67" s="366">
        <f>IF(ISBLANK(Regressions!D77), " ", Regressions!D77)</f>
        <v>259742472.73203129</v>
      </c>
      <c r="E67" s="237">
        <f>IF(ISNUMBER(Regressions!E77),ROUND(Regressions!E77, 1), NA())</f>
        <v>86.6</v>
      </c>
      <c r="F67" s="367">
        <f>IF(ISNUMBER(Regressions!F77),ROUND(Regressions!F77, 1), NA())</f>
        <v>78.900000000000006</v>
      </c>
      <c r="G67" s="259" t="e">
        <f>IF(ISNUMBER(Regressions!G77),ROUND(Regressions!G77, 1), NA())</f>
        <v>#N/A</v>
      </c>
      <c r="H67" s="368" t="e">
        <f>IF(ISNUMBER(Regressions!H77),ROUND(Regressions!H77, 1), NA())</f>
        <v>#N/A</v>
      </c>
      <c r="I67" s="260">
        <f>IF(ISNUMBER(Regressions!I77),ROUND(Regressions!I77, 1), NA())</f>
        <v>21.1</v>
      </c>
      <c r="J67" s="369">
        <f>IF(ISNUMBER(Regressions!K77),ROUND(Regressions!K77, 1), NA())</f>
        <v>48.5</v>
      </c>
      <c r="K67" s="367">
        <f>IF(ISNUMBER(Regressions!L77),ROUND(Regressions!L77, 1), NA())</f>
        <v>47.5</v>
      </c>
      <c r="L67" s="261" t="e">
        <f>IF(ISNUMBER(Regressions!M77),ROUND(Regressions!M77, 1), NA())</f>
        <v>#N/A</v>
      </c>
      <c r="M67" s="368" t="e">
        <f>IF(ISNUMBER(Regressions!N77),ROUND(Regressions!N77, 1), NA())</f>
        <v>#N/A</v>
      </c>
      <c r="N67" s="260">
        <f>IF(ISNUMBER(Regressions!O77),ROUND(Regressions!O77, 1), NA())</f>
        <v>52.5</v>
      </c>
      <c r="O67" s="369" t="e">
        <f>IF(ISNUMBER(Regressions!Q77),ROUND(Regressions!Q77, 1), NA())</f>
        <v>#N/A</v>
      </c>
      <c r="P67" s="367" t="e">
        <f>IF(ISNUMBER(Regressions!R77),ROUND(Regressions!R77, 1), NA())</f>
        <v>#N/A</v>
      </c>
      <c r="Q67" s="238" t="e">
        <f>IF(ISNUMBER(Regressions!S77),ROUND(Regressions!S77, 1), NA())</f>
        <v>#N/A</v>
      </c>
      <c r="R67" s="368" t="e">
        <f>IF(ISNUMBER(Regressions!T77),ROUND(Regressions!T77, 1), NA())</f>
        <v>#N/A</v>
      </c>
      <c r="S67" s="260" t="e">
        <f>IF(ISNUMBER(Regressions!U77),ROUND(Regressions!U77, 1), NA())</f>
        <v>#N/A</v>
      </c>
    </row>
    <row xmlns:x14ac="http://schemas.microsoft.com/office/spreadsheetml/2009/9/ac" r="68" x14ac:dyDescent="0.2">
      <c r="A68" s="364" t="str">
        <f>IF(ISBLANK(Regressions!A78), " ", Regressions!A78)</f>
        <v>India</v>
      </c>
      <c r="B68" s="365">
        <f>IF(ISBLANK(Regressions!B78), " ", Regressions!B78)</f>
        <v>2002</v>
      </c>
      <c r="C68" s="370" t="str">
        <f>IF(ISBLANK(Regressions!C78), " ", Regressions!C78)</f>
        <v>Rural</v>
      </c>
      <c r="D68" s="366">
        <f>IF(ISBLANK(Regressions!D78), " ", Regressions!D78)</f>
        <v>260980132.98449701</v>
      </c>
      <c r="E68" s="237">
        <f>IF(ISNUMBER(Regressions!E78),ROUND(Regressions!E78, 1), NA())</f>
        <v>86.6</v>
      </c>
      <c r="F68" s="367">
        <f>IF(ISNUMBER(Regressions!F78),ROUND(Regressions!F78, 1), NA())</f>
        <v>78.900000000000006</v>
      </c>
      <c r="G68" s="259" t="e">
        <f>IF(ISNUMBER(Regressions!G78),ROUND(Regressions!G78, 1), NA())</f>
        <v>#N/A</v>
      </c>
      <c r="H68" s="368" t="e">
        <f>IF(ISNUMBER(Regressions!H78),ROUND(Regressions!H78, 1), NA())</f>
        <v>#N/A</v>
      </c>
      <c r="I68" s="260">
        <f>IF(ISNUMBER(Regressions!I78),ROUND(Regressions!I78, 1), NA())</f>
        <v>21.1</v>
      </c>
      <c r="J68" s="369">
        <f>IF(ISNUMBER(Regressions!K78),ROUND(Regressions!K78, 1), NA())</f>
        <v>48.5</v>
      </c>
      <c r="K68" s="367">
        <f>IF(ISNUMBER(Regressions!L78),ROUND(Regressions!L78, 1), NA())</f>
        <v>47.5</v>
      </c>
      <c r="L68" s="261" t="e">
        <f>IF(ISNUMBER(Regressions!M78),ROUND(Regressions!M78, 1), NA())</f>
        <v>#N/A</v>
      </c>
      <c r="M68" s="368" t="e">
        <f>IF(ISNUMBER(Regressions!N78),ROUND(Regressions!N78, 1), NA())</f>
        <v>#N/A</v>
      </c>
      <c r="N68" s="260">
        <f>IF(ISNUMBER(Regressions!O78),ROUND(Regressions!O78, 1), NA())</f>
        <v>52.5</v>
      </c>
      <c r="O68" s="369" t="e">
        <f>IF(ISNUMBER(Regressions!Q78),ROUND(Regressions!Q78, 1), NA())</f>
        <v>#N/A</v>
      </c>
      <c r="P68" s="367" t="e">
        <f>IF(ISNUMBER(Regressions!R78),ROUND(Regressions!R78, 1), NA())</f>
        <v>#N/A</v>
      </c>
      <c r="Q68" s="238" t="e">
        <f>IF(ISNUMBER(Regressions!S78),ROUND(Regressions!S78, 1), NA())</f>
        <v>#N/A</v>
      </c>
      <c r="R68" s="368" t="e">
        <f>IF(ISNUMBER(Regressions!T78),ROUND(Regressions!T78, 1), NA())</f>
        <v>#N/A</v>
      </c>
      <c r="S68" s="260" t="e">
        <f>IF(ISNUMBER(Regressions!U78),ROUND(Regressions!U78, 1), NA())</f>
        <v>#N/A</v>
      </c>
    </row>
    <row xmlns:x14ac="http://schemas.microsoft.com/office/spreadsheetml/2009/9/ac" r="69" x14ac:dyDescent="0.2">
      <c r="A69" s="364" t="str">
        <f>IF(ISBLANK(Regressions!A79), " ", Regressions!A79)</f>
        <v>India</v>
      </c>
      <c r="B69" s="365">
        <f>IF(ISBLANK(Regressions!B79), " ", Regressions!B79)</f>
        <v>2003</v>
      </c>
      <c r="C69" s="370" t="str">
        <f>IF(ISBLANK(Regressions!C79), " ", Regressions!C79)</f>
        <v>Rural</v>
      </c>
      <c r="D69" s="366">
        <f>IF(ISBLANK(Regressions!D79), " ", Regressions!D79)</f>
        <v>261906885.73893681</v>
      </c>
      <c r="E69" s="237">
        <f>IF(ISNUMBER(Regressions!E79),ROUND(Regressions!E79, 1), NA())</f>
        <v>86.6</v>
      </c>
      <c r="F69" s="367">
        <f>IF(ISNUMBER(Regressions!F79),ROUND(Regressions!F79, 1), NA())</f>
        <v>78.900000000000006</v>
      </c>
      <c r="G69" s="259" t="e">
        <f>IF(ISNUMBER(Regressions!G79),ROUND(Regressions!G79, 1), NA())</f>
        <v>#N/A</v>
      </c>
      <c r="H69" s="368" t="e">
        <f>IF(ISNUMBER(Regressions!H79),ROUND(Regressions!H79, 1), NA())</f>
        <v>#N/A</v>
      </c>
      <c r="I69" s="260">
        <f>IF(ISNUMBER(Regressions!I79),ROUND(Regressions!I79, 1), NA())</f>
        <v>21.1</v>
      </c>
      <c r="J69" s="369">
        <f>IF(ISNUMBER(Regressions!K79),ROUND(Regressions!K79, 1), NA())</f>
        <v>48.5</v>
      </c>
      <c r="K69" s="367">
        <f>IF(ISNUMBER(Regressions!L79),ROUND(Regressions!L79, 1), NA())</f>
        <v>47.5</v>
      </c>
      <c r="L69" s="261" t="e">
        <f>IF(ISNUMBER(Regressions!M79),ROUND(Regressions!M79, 1), NA())</f>
        <v>#N/A</v>
      </c>
      <c r="M69" s="368" t="e">
        <f>IF(ISNUMBER(Regressions!N79),ROUND(Regressions!N79, 1), NA())</f>
        <v>#N/A</v>
      </c>
      <c r="N69" s="260">
        <f>IF(ISNUMBER(Regressions!O79),ROUND(Regressions!O79, 1), NA())</f>
        <v>52.5</v>
      </c>
      <c r="O69" s="369" t="e">
        <f>IF(ISNUMBER(Regressions!Q79),ROUND(Regressions!Q79, 1), NA())</f>
        <v>#N/A</v>
      </c>
      <c r="P69" s="367" t="e">
        <f>IF(ISNUMBER(Regressions!R79),ROUND(Regressions!R79, 1), NA())</f>
        <v>#N/A</v>
      </c>
      <c r="Q69" s="238" t="e">
        <f>IF(ISNUMBER(Regressions!S79),ROUND(Regressions!S79, 1), NA())</f>
        <v>#N/A</v>
      </c>
      <c r="R69" s="368" t="e">
        <f>IF(ISNUMBER(Regressions!T79),ROUND(Regressions!T79, 1), NA())</f>
        <v>#N/A</v>
      </c>
      <c r="S69" s="260" t="e">
        <f>IF(ISNUMBER(Regressions!U79),ROUND(Regressions!U79, 1), NA())</f>
        <v>#N/A</v>
      </c>
    </row>
    <row xmlns:x14ac="http://schemas.microsoft.com/office/spreadsheetml/2009/9/ac" r="70" x14ac:dyDescent="0.2">
      <c r="A70" s="364" t="str">
        <f>IF(ISBLANK(Regressions!A80), " ", Regressions!A80)</f>
        <v>India</v>
      </c>
      <c r="B70" s="365">
        <f>IF(ISBLANK(Regressions!B80), " ", Regressions!B80)</f>
        <v>2004</v>
      </c>
      <c r="C70" s="370" t="str">
        <f>IF(ISBLANK(Regressions!C80), " ", Regressions!C80)</f>
        <v>Rural</v>
      </c>
      <c r="D70" s="366">
        <f>IF(ISBLANK(Regressions!D80), " ", Regressions!D80)</f>
        <v>262823518.191416</v>
      </c>
      <c r="E70" s="237">
        <f>IF(ISNUMBER(Regressions!E80),ROUND(Regressions!E80, 1), NA())</f>
        <v>87.2</v>
      </c>
      <c r="F70" s="367">
        <f>IF(ISNUMBER(Regressions!F80),ROUND(Regressions!F80, 1), NA())</f>
        <v>79.599999999999994</v>
      </c>
      <c r="G70" s="259" t="e">
        <f>IF(ISNUMBER(Regressions!G80),ROUND(Regressions!G80, 1), NA())</f>
        <v>#N/A</v>
      </c>
      <c r="H70" s="368" t="e">
        <f>IF(ISNUMBER(Regressions!H80),ROUND(Regressions!H80, 1), NA())</f>
        <v>#N/A</v>
      </c>
      <c r="I70" s="260">
        <f>IF(ISNUMBER(Regressions!I80),ROUND(Regressions!I80, 1), NA())</f>
        <v>20.399999999999999</v>
      </c>
      <c r="J70" s="369">
        <f>IF(ISNUMBER(Regressions!K80),ROUND(Regressions!K80, 1), NA())</f>
        <v>51.6</v>
      </c>
      <c r="K70" s="367">
        <f>IF(ISNUMBER(Regressions!L80),ROUND(Regressions!L80, 1), NA())</f>
        <v>49.4</v>
      </c>
      <c r="L70" s="261" t="e">
        <f>IF(ISNUMBER(Regressions!M80),ROUND(Regressions!M80, 1), NA())</f>
        <v>#N/A</v>
      </c>
      <c r="M70" s="368" t="e">
        <f>IF(ISNUMBER(Regressions!N80),ROUND(Regressions!N80, 1), NA())</f>
        <v>#N/A</v>
      </c>
      <c r="N70" s="260">
        <f>IF(ISNUMBER(Regressions!O80),ROUND(Regressions!O80, 1), NA())</f>
        <v>50.6</v>
      </c>
      <c r="O70" s="369" t="e">
        <f>IF(ISNUMBER(Regressions!Q80),ROUND(Regressions!Q80, 1), NA())</f>
        <v>#N/A</v>
      </c>
      <c r="P70" s="367" t="e">
        <f>IF(ISNUMBER(Regressions!R80),ROUND(Regressions!R80, 1), NA())</f>
        <v>#N/A</v>
      </c>
      <c r="Q70" s="238" t="e">
        <f>IF(ISNUMBER(Regressions!S80),ROUND(Regressions!S80, 1), NA())</f>
        <v>#N/A</v>
      </c>
      <c r="R70" s="368" t="e">
        <f>IF(ISNUMBER(Regressions!T80),ROUND(Regressions!T80, 1), NA())</f>
        <v>#N/A</v>
      </c>
      <c r="S70" s="260" t="e">
        <f>IF(ISNUMBER(Regressions!U80),ROUND(Regressions!U80, 1), NA())</f>
        <v>#N/A</v>
      </c>
    </row>
    <row xmlns:x14ac="http://schemas.microsoft.com/office/spreadsheetml/2009/9/ac" r="71" x14ac:dyDescent="0.2">
      <c r="A71" s="364" t="str">
        <f>IF(ISBLANK(Regressions!A81), " ", Regressions!A81)</f>
        <v>India</v>
      </c>
      <c r="B71" s="365">
        <f>IF(ISBLANK(Regressions!B81), " ", Regressions!B81)</f>
        <v>2005</v>
      </c>
      <c r="C71" s="370" t="str">
        <f>IF(ISBLANK(Regressions!C81), " ", Regressions!C81)</f>
        <v>Rural</v>
      </c>
      <c r="D71" s="366">
        <f>IF(ISBLANK(Regressions!D81), " ", Regressions!D81)</f>
        <v>263552272.4500488</v>
      </c>
      <c r="E71" s="237">
        <f>IF(ISNUMBER(Regressions!E81),ROUND(Regressions!E81, 1), NA())</f>
        <v>87.8</v>
      </c>
      <c r="F71" s="367">
        <f>IF(ISNUMBER(Regressions!F81),ROUND(Regressions!F81, 1), NA())</f>
        <v>80.3</v>
      </c>
      <c r="G71" s="259" t="e">
        <f>IF(ISNUMBER(Regressions!G81),ROUND(Regressions!G81, 1), NA())</f>
        <v>#N/A</v>
      </c>
      <c r="H71" s="368" t="e">
        <f>IF(ISNUMBER(Regressions!H81),ROUND(Regressions!H81, 1), NA())</f>
        <v>#N/A</v>
      </c>
      <c r="I71" s="260">
        <f>IF(ISNUMBER(Regressions!I81),ROUND(Regressions!I81, 1), NA())</f>
        <v>19.7</v>
      </c>
      <c r="J71" s="369">
        <f>IF(ISNUMBER(Regressions!K81),ROUND(Regressions!K81, 1), NA())</f>
        <v>54.7</v>
      </c>
      <c r="K71" s="367">
        <f>IF(ISNUMBER(Regressions!L81),ROUND(Regressions!L81, 1), NA())</f>
        <v>51.3</v>
      </c>
      <c r="L71" s="261" t="e">
        <f>IF(ISNUMBER(Regressions!M81),ROUND(Regressions!M81, 1), NA())</f>
        <v>#N/A</v>
      </c>
      <c r="M71" s="368" t="e">
        <f>IF(ISNUMBER(Regressions!N81),ROUND(Regressions!N81, 1), NA())</f>
        <v>#N/A</v>
      </c>
      <c r="N71" s="260">
        <f>IF(ISNUMBER(Regressions!O81),ROUND(Regressions!O81, 1), NA())</f>
        <v>48.7</v>
      </c>
      <c r="O71" s="369" t="e">
        <f>IF(ISNUMBER(Regressions!Q81),ROUND(Regressions!Q81, 1), NA())</f>
        <v>#N/A</v>
      </c>
      <c r="P71" s="367" t="e">
        <f>IF(ISNUMBER(Regressions!R81),ROUND(Regressions!R81, 1), NA())</f>
        <v>#N/A</v>
      </c>
      <c r="Q71" s="238" t="e">
        <f>IF(ISNUMBER(Regressions!S81),ROUND(Regressions!S81, 1), NA())</f>
        <v>#N/A</v>
      </c>
      <c r="R71" s="368" t="e">
        <f>IF(ISNUMBER(Regressions!T81),ROUND(Regressions!T81, 1), NA())</f>
        <v>#N/A</v>
      </c>
      <c r="S71" s="260" t="e">
        <f>IF(ISNUMBER(Regressions!U81),ROUND(Regressions!U81, 1), NA())</f>
        <v>#N/A</v>
      </c>
    </row>
    <row xmlns:x14ac="http://schemas.microsoft.com/office/spreadsheetml/2009/9/ac" r="72" x14ac:dyDescent="0.2">
      <c r="A72" s="364" t="str">
        <f>IF(ISBLANK(Regressions!A82), " ", Regressions!A82)</f>
        <v>India</v>
      </c>
      <c r="B72" s="365">
        <f>IF(ISBLANK(Regressions!B82), " ", Regressions!B82)</f>
        <v>2006</v>
      </c>
      <c r="C72" s="370" t="str">
        <f>IF(ISBLANK(Regressions!C82), " ", Regressions!C82)</f>
        <v>Rural</v>
      </c>
      <c r="D72" s="366">
        <f>IF(ISBLANK(Regressions!D82), " ", Regressions!D82)</f>
        <v>264126075.6175586</v>
      </c>
      <c r="E72" s="237">
        <f>IF(ISNUMBER(Regressions!E82),ROUND(Regressions!E82, 1), NA())</f>
        <v>88.3</v>
      </c>
      <c r="F72" s="367">
        <f>IF(ISNUMBER(Regressions!F82),ROUND(Regressions!F82, 1), NA())</f>
        <v>81</v>
      </c>
      <c r="G72" s="259" t="e">
        <f>IF(ISNUMBER(Regressions!G82),ROUND(Regressions!G82, 1), NA())</f>
        <v>#N/A</v>
      </c>
      <c r="H72" s="368" t="e">
        <f>IF(ISNUMBER(Regressions!H82),ROUND(Regressions!H82, 1), NA())</f>
        <v>#N/A</v>
      </c>
      <c r="I72" s="260">
        <f>IF(ISNUMBER(Regressions!I82),ROUND(Regressions!I82, 1), NA())</f>
        <v>19</v>
      </c>
      <c r="J72" s="369">
        <f>IF(ISNUMBER(Regressions!K82),ROUND(Regressions!K82, 1), NA())</f>
        <v>57.8</v>
      </c>
      <c r="K72" s="367">
        <f>IF(ISNUMBER(Regressions!L82),ROUND(Regressions!L82, 1), NA())</f>
        <v>53.2</v>
      </c>
      <c r="L72" s="261">
        <f>IF(ISNUMBER(Regressions!M82),ROUND(Regressions!M82, 1), NA())</f>
        <v>40.5</v>
      </c>
      <c r="M72" s="368">
        <f>IF(ISNUMBER(Regressions!N82),ROUND(Regressions!N82, 1), NA())</f>
        <v>12.7</v>
      </c>
      <c r="N72" s="260">
        <f>IF(ISNUMBER(Regressions!O82),ROUND(Regressions!O82, 1), NA())</f>
        <v>46.8</v>
      </c>
      <c r="O72" s="369" t="e">
        <f>IF(ISNUMBER(Regressions!Q82),ROUND(Regressions!Q82, 1), NA())</f>
        <v>#N/A</v>
      </c>
      <c r="P72" s="367" t="e">
        <f>IF(ISNUMBER(Regressions!R82),ROUND(Regressions!R82, 1), NA())</f>
        <v>#N/A</v>
      </c>
      <c r="Q72" s="238" t="e">
        <f>IF(ISNUMBER(Regressions!S82),ROUND(Regressions!S82, 1), NA())</f>
        <v>#N/A</v>
      </c>
      <c r="R72" s="368" t="e">
        <f>IF(ISNUMBER(Regressions!T82),ROUND(Regressions!T82, 1), NA())</f>
        <v>#N/A</v>
      </c>
      <c r="S72" s="260" t="e">
        <f>IF(ISNUMBER(Regressions!U82),ROUND(Regressions!U82, 1), NA())</f>
        <v>#N/A</v>
      </c>
    </row>
    <row xmlns:x14ac="http://schemas.microsoft.com/office/spreadsheetml/2009/9/ac" r="73" x14ac:dyDescent="0.2">
      <c r="A73" s="364" t="str">
        <f>IF(ISBLANK(Regressions!A83), " ", Regressions!A83)</f>
        <v>India</v>
      </c>
      <c r="B73" s="365">
        <f>IF(ISBLANK(Regressions!B83), " ", Regressions!B83)</f>
        <v>2007</v>
      </c>
      <c r="C73" s="370" t="str">
        <f>IF(ISBLANK(Regressions!C83), " ", Regressions!C83)</f>
        <v>Rural</v>
      </c>
      <c r="D73" s="366">
        <f>IF(ISBLANK(Regressions!D83), " ", Regressions!D83)</f>
        <v>264364825.19597289</v>
      </c>
      <c r="E73" s="237">
        <f>IF(ISNUMBER(Regressions!E83),ROUND(Regressions!E83, 1), NA())</f>
        <v>88.9</v>
      </c>
      <c r="F73" s="367">
        <f>IF(ISNUMBER(Regressions!F83),ROUND(Regressions!F83, 1), NA())</f>
        <v>81.7</v>
      </c>
      <c r="G73" s="259" t="e">
        <f>IF(ISNUMBER(Regressions!G83),ROUND(Regressions!G83, 1), NA())</f>
        <v>#N/A</v>
      </c>
      <c r="H73" s="368" t="e">
        <f>IF(ISNUMBER(Regressions!H83),ROUND(Regressions!H83, 1), NA())</f>
        <v>#N/A</v>
      </c>
      <c r="I73" s="260">
        <f>IF(ISNUMBER(Regressions!I83),ROUND(Regressions!I83, 1), NA())</f>
        <v>18.3</v>
      </c>
      <c r="J73" s="369">
        <f>IF(ISNUMBER(Regressions!K83),ROUND(Regressions!K83, 1), NA())</f>
        <v>61</v>
      </c>
      <c r="K73" s="367">
        <f>IF(ISNUMBER(Regressions!L83),ROUND(Regressions!L83, 1), NA())</f>
        <v>55.1</v>
      </c>
      <c r="L73" s="261">
        <f>IF(ISNUMBER(Regressions!M83),ROUND(Regressions!M83, 1), NA())</f>
        <v>40.5</v>
      </c>
      <c r="M73" s="368">
        <f>IF(ISNUMBER(Regressions!N83),ROUND(Regressions!N83, 1), NA())</f>
        <v>14.6</v>
      </c>
      <c r="N73" s="260">
        <f>IF(ISNUMBER(Regressions!O83),ROUND(Regressions!O83, 1), NA())</f>
        <v>44.9</v>
      </c>
      <c r="O73" s="369" t="e">
        <f>IF(ISNUMBER(Regressions!Q83),ROUND(Regressions!Q83, 1), NA())</f>
        <v>#N/A</v>
      </c>
      <c r="P73" s="367" t="e">
        <f>IF(ISNUMBER(Regressions!R83),ROUND(Regressions!R83, 1), NA())</f>
        <v>#N/A</v>
      </c>
      <c r="Q73" s="238" t="e">
        <f>IF(ISNUMBER(Regressions!S83),ROUND(Regressions!S83, 1), NA())</f>
        <v>#N/A</v>
      </c>
      <c r="R73" s="368" t="e">
        <f>IF(ISNUMBER(Regressions!T83),ROUND(Regressions!T83, 1), NA())</f>
        <v>#N/A</v>
      </c>
      <c r="S73" s="260" t="e">
        <f>IF(ISNUMBER(Regressions!U83),ROUND(Regressions!U83, 1), NA())</f>
        <v>#N/A</v>
      </c>
    </row>
    <row xmlns:x14ac="http://schemas.microsoft.com/office/spreadsheetml/2009/9/ac" r="74" x14ac:dyDescent="0.2">
      <c r="A74" s="364" t="str">
        <f>IF(ISBLANK(Regressions!A84), " ", Regressions!A84)</f>
        <v>India</v>
      </c>
      <c r="B74" s="365">
        <f>IF(ISBLANK(Regressions!B84), " ", Regressions!B84)</f>
        <v>2008</v>
      </c>
      <c r="C74" s="370" t="str">
        <f>IF(ISBLANK(Regressions!C84), " ", Regressions!C84)</f>
        <v>Rural</v>
      </c>
      <c r="D74" s="366">
        <f>IF(ISBLANK(Regressions!D84), " ", Regressions!D84)</f>
        <v>264353998.27791139</v>
      </c>
      <c r="E74" s="237">
        <f>IF(ISNUMBER(Regressions!E84),ROUND(Regressions!E84, 1), NA())</f>
        <v>89.5</v>
      </c>
      <c r="F74" s="367">
        <f>IF(ISNUMBER(Regressions!F84),ROUND(Regressions!F84, 1), NA())</f>
        <v>82.4</v>
      </c>
      <c r="G74" s="259" t="e">
        <f>IF(ISNUMBER(Regressions!G84),ROUND(Regressions!G84, 1), NA())</f>
        <v>#N/A</v>
      </c>
      <c r="H74" s="368" t="e">
        <f>IF(ISNUMBER(Regressions!H84),ROUND(Regressions!H84, 1), NA())</f>
        <v>#N/A</v>
      </c>
      <c r="I74" s="260">
        <f>IF(ISNUMBER(Regressions!I84),ROUND(Regressions!I84, 1), NA())</f>
        <v>17.600000000000001</v>
      </c>
      <c r="J74" s="369">
        <f>IF(ISNUMBER(Regressions!K84),ROUND(Regressions!K84, 1), NA())</f>
        <v>64.099999999999994</v>
      </c>
      <c r="K74" s="367">
        <f>IF(ISNUMBER(Regressions!L84),ROUND(Regressions!L84, 1), NA())</f>
        <v>57</v>
      </c>
      <c r="L74" s="261">
        <f>IF(ISNUMBER(Regressions!M84),ROUND(Regressions!M84, 1), NA())</f>
        <v>40.5</v>
      </c>
      <c r="M74" s="368">
        <f>IF(ISNUMBER(Regressions!N84),ROUND(Regressions!N84, 1), NA())</f>
        <v>16.5</v>
      </c>
      <c r="N74" s="260">
        <f>IF(ISNUMBER(Regressions!O84),ROUND(Regressions!O84, 1), NA())</f>
        <v>43</v>
      </c>
      <c r="O74" s="369" t="e">
        <f>IF(ISNUMBER(Regressions!Q84),ROUND(Regressions!Q84, 1), NA())</f>
        <v>#N/A</v>
      </c>
      <c r="P74" s="367" t="e">
        <f>IF(ISNUMBER(Regressions!R84),ROUND(Regressions!R84, 1), NA())</f>
        <v>#N/A</v>
      </c>
      <c r="Q74" s="238" t="e">
        <f>IF(ISNUMBER(Regressions!S84),ROUND(Regressions!S84, 1), NA())</f>
        <v>#N/A</v>
      </c>
      <c r="R74" s="368" t="e">
        <f>IF(ISNUMBER(Regressions!T84),ROUND(Regressions!T84, 1), NA())</f>
        <v>#N/A</v>
      </c>
      <c r="S74" s="260" t="e">
        <f>IF(ISNUMBER(Regressions!U84),ROUND(Regressions!U84, 1), NA())</f>
        <v>#N/A</v>
      </c>
    </row>
    <row xmlns:x14ac="http://schemas.microsoft.com/office/spreadsheetml/2009/9/ac" r="75" x14ac:dyDescent="0.2">
      <c r="A75" s="364" t="str">
        <f>IF(ISBLANK(Regressions!A85), " ", Regressions!A85)</f>
        <v>India</v>
      </c>
      <c r="B75" s="365">
        <f>IF(ISBLANK(Regressions!B85), " ", Regressions!B85)</f>
        <v>2009</v>
      </c>
      <c r="C75" s="370" t="str">
        <f>IF(ISBLANK(Regressions!C85), " ", Regressions!C85)</f>
        <v>Rural</v>
      </c>
      <c r="D75" s="366">
        <f>IF(ISBLANK(Regressions!D85), " ", Regressions!D85)</f>
        <v>264050073.26007569</v>
      </c>
      <c r="E75" s="237">
        <f>IF(ISNUMBER(Regressions!E85),ROUND(Regressions!E85, 1), NA())</f>
        <v>90.1</v>
      </c>
      <c r="F75" s="367">
        <f>IF(ISNUMBER(Regressions!F85),ROUND(Regressions!F85, 1), NA())</f>
        <v>83.1</v>
      </c>
      <c r="G75" s="259" t="e">
        <f>IF(ISNUMBER(Regressions!G85),ROUND(Regressions!G85, 1), NA())</f>
        <v>#N/A</v>
      </c>
      <c r="H75" s="368" t="e">
        <f>IF(ISNUMBER(Regressions!H85),ROUND(Regressions!H85, 1), NA())</f>
        <v>#N/A</v>
      </c>
      <c r="I75" s="260">
        <f>IF(ISNUMBER(Regressions!I85),ROUND(Regressions!I85, 1), NA())</f>
        <v>16.899999999999999</v>
      </c>
      <c r="J75" s="369">
        <f>IF(ISNUMBER(Regressions!K85),ROUND(Regressions!K85, 1), NA())</f>
        <v>67.2</v>
      </c>
      <c r="K75" s="367">
        <f>IF(ISNUMBER(Regressions!L85),ROUND(Regressions!L85, 1), NA())</f>
        <v>58.9</v>
      </c>
      <c r="L75" s="261">
        <f>IF(ISNUMBER(Regressions!M85),ROUND(Regressions!M85, 1), NA())</f>
        <v>40.5</v>
      </c>
      <c r="M75" s="368">
        <f>IF(ISNUMBER(Regressions!N85),ROUND(Regressions!N85, 1), NA())</f>
        <v>18.5</v>
      </c>
      <c r="N75" s="260">
        <f>IF(ISNUMBER(Regressions!O85),ROUND(Regressions!O85, 1), NA())</f>
        <v>41.1</v>
      </c>
      <c r="O75" s="369" t="e">
        <f>IF(ISNUMBER(Regressions!Q85),ROUND(Regressions!Q85, 1), NA())</f>
        <v>#N/A</v>
      </c>
      <c r="P75" s="367" t="e">
        <f>IF(ISNUMBER(Regressions!R85),ROUND(Regressions!R85, 1), NA())</f>
        <v>#N/A</v>
      </c>
      <c r="Q75" s="238" t="e">
        <f>IF(ISNUMBER(Regressions!S85),ROUND(Regressions!S85, 1), NA())</f>
        <v>#N/A</v>
      </c>
      <c r="R75" s="368" t="e">
        <f>IF(ISNUMBER(Regressions!T85),ROUND(Regressions!T85, 1), NA())</f>
        <v>#N/A</v>
      </c>
      <c r="S75" s="260" t="e">
        <f>IF(ISNUMBER(Regressions!U85),ROUND(Regressions!U85, 1), NA())</f>
        <v>#N/A</v>
      </c>
    </row>
    <row xmlns:x14ac="http://schemas.microsoft.com/office/spreadsheetml/2009/9/ac" r="76" x14ac:dyDescent="0.2">
      <c r="A76" s="364" t="str">
        <f>IF(ISBLANK(Regressions!A86), " ", Regressions!A86)</f>
        <v>India</v>
      </c>
      <c r="B76" s="365">
        <f>IF(ISBLANK(Regressions!B86), " ", Regressions!B86)</f>
        <v>2010</v>
      </c>
      <c r="C76" s="370" t="str">
        <f>IF(ISBLANK(Regressions!C86), " ", Regressions!C86)</f>
        <v>Rural</v>
      </c>
      <c r="D76" s="366">
        <f>IF(ISBLANK(Regressions!D86), " ", Regressions!D86)</f>
        <v>263318488.40456539</v>
      </c>
      <c r="E76" s="237">
        <f>IF(ISNUMBER(Regressions!E86),ROUND(Regressions!E86, 1), NA())</f>
        <v>90.7</v>
      </c>
      <c r="F76" s="367">
        <f>IF(ISNUMBER(Regressions!F86),ROUND(Regressions!F86, 1), NA())</f>
        <v>83.8</v>
      </c>
      <c r="G76" s="259" t="e">
        <f>IF(ISNUMBER(Regressions!G86),ROUND(Regressions!G86, 1), NA())</f>
        <v>#N/A</v>
      </c>
      <c r="H76" s="368" t="e">
        <f>IF(ISNUMBER(Regressions!H86),ROUND(Regressions!H86, 1), NA())</f>
        <v>#N/A</v>
      </c>
      <c r="I76" s="260">
        <f>IF(ISNUMBER(Regressions!I86),ROUND(Regressions!I86, 1), NA())</f>
        <v>16.2</v>
      </c>
      <c r="J76" s="369">
        <f>IF(ISNUMBER(Regressions!K86),ROUND(Regressions!K86, 1), NA())</f>
        <v>70.3</v>
      </c>
      <c r="K76" s="367">
        <f>IF(ISNUMBER(Regressions!L86),ROUND(Regressions!L86, 1), NA())</f>
        <v>60.8</v>
      </c>
      <c r="L76" s="261">
        <f>IF(ISNUMBER(Regressions!M86),ROUND(Regressions!M86, 1), NA())</f>
        <v>40.5</v>
      </c>
      <c r="M76" s="368">
        <f>IF(ISNUMBER(Regressions!N86),ROUND(Regressions!N86, 1), NA())</f>
        <v>20.399999999999999</v>
      </c>
      <c r="N76" s="260">
        <f>IF(ISNUMBER(Regressions!O86),ROUND(Regressions!O86, 1), NA())</f>
        <v>39.200000000000003</v>
      </c>
      <c r="O76" s="369" t="e">
        <f>IF(ISNUMBER(Regressions!Q86),ROUND(Regressions!Q86, 1), NA())</f>
        <v>#N/A</v>
      </c>
      <c r="P76" s="367" t="e">
        <f>IF(ISNUMBER(Regressions!R86),ROUND(Regressions!R86, 1), NA())</f>
        <v>#N/A</v>
      </c>
      <c r="Q76" s="238" t="e">
        <f>IF(ISNUMBER(Regressions!S86),ROUND(Regressions!S86, 1), NA())</f>
        <v>#N/A</v>
      </c>
      <c r="R76" s="368" t="e">
        <f>IF(ISNUMBER(Regressions!T86),ROUND(Regressions!T86, 1), NA())</f>
        <v>#N/A</v>
      </c>
      <c r="S76" s="260" t="e">
        <f>IF(ISNUMBER(Regressions!U86),ROUND(Regressions!U86, 1), NA())</f>
        <v>#N/A</v>
      </c>
    </row>
    <row xmlns:x14ac="http://schemas.microsoft.com/office/spreadsheetml/2009/9/ac" r="77" x14ac:dyDescent="0.2">
      <c r="A77" s="364" t="str">
        <f>IF(ISBLANK(Regressions!A87), " ", Regressions!A87)</f>
        <v>India</v>
      </c>
      <c r="B77" s="365">
        <f>IF(ISBLANK(Regressions!B87), " ", Regressions!B87)</f>
        <v>2011</v>
      </c>
      <c r="C77" s="370" t="str">
        <f>IF(ISBLANK(Regressions!C87), " ", Regressions!C87)</f>
        <v>Rural</v>
      </c>
      <c r="D77" s="366">
        <f>IF(ISBLANK(Regressions!D87), " ", Regressions!D87)</f>
        <v>262403871.63843319</v>
      </c>
      <c r="E77" s="237">
        <f>IF(ISNUMBER(Regressions!E87),ROUND(Regressions!E87, 1), NA())</f>
        <v>91.3</v>
      </c>
      <c r="F77" s="367">
        <f>IF(ISNUMBER(Regressions!F87),ROUND(Regressions!F87, 1), NA())</f>
        <v>84.5</v>
      </c>
      <c r="G77" s="259">
        <f>IF(ISNUMBER(Regressions!G87),ROUND(Regressions!G87, 1), NA())</f>
        <v>44.6</v>
      </c>
      <c r="H77" s="368">
        <f>IF(ISNUMBER(Regressions!H87),ROUND(Regressions!H87, 1), NA())</f>
        <v>40</v>
      </c>
      <c r="I77" s="260">
        <f>IF(ISNUMBER(Regressions!I87),ROUND(Regressions!I87, 1), NA())</f>
        <v>15.5</v>
      </c>
      <c r="J77" s="369">
        <f>IF(ISNUMBER(Regressions!K87),ROUND(Regressions!K87, 1), NA())</f>
        <v>73.400000000000006</v>
      </c>
      <c r="K77" s="367">
        <f>IF(ISNUMBER(Regressions!L87),ROUND(Regressions!L87, 1), NA())</f>
        <v>62.7</v>
      </c>
      <c r="L77" s="261">
        <f>IF(ISNUMBER(Regressions!M87),ROUND(Regressions!M87, 1), NA())</f>
        <v>43.7</v>
      </c>
      <c r="M77" s="368">
        <f>IF(ISNUMBER(Regressions!N87),ROUND(Regressions!N87, 1), NA())</f>
        <v>19</v>
      </c>
      <c r="N77" s="260">
        <f>IF(ISNUMBER(Regressions!O87),ROUND(Regressions!O87, 1), NA())</f>
        <v>37.299999999999997</v>
      </c>
      <c r="O77" s="369">
        <f>IF(ISNUMBER(Regressions!Q87),ROUND(Regressions!Q87, 1), NA())</f>
        <v>56.6</v>
      </c>
      <c r="P77" s="367">
        <f>IF(ISNUMBER(Regressions!R87),ROUND(Regressions!R87, 1), NA())</f>
        <v>56.6</v>
      </c>
      <c r="Q77" s="238">
        <f>IF(ISNUMBER(Regressions!S87),ROUND(Regressions!S87, 1), NA())</f>
        <v>52.3</v>
      </c>
      <c r="R77" s="368">
        <f>IF(ISNUMBER(Regressions!T87),ROUND(Regressions!T87, 1), NA())</f>
        <v>4.3</v>
      </c>
      <c r="S77" s="260">
        <f>IF(ISNUMBER(Regressions!U87),ROUND(Regressions!U87, 1), NA())</f>
        <v>43.4</v>
      </c>
    </row>
    <row xmlns:x14ac="http://schemas.microsoft.com/office/spreadsheetml/2009/9/ac" r="78" x14ac:dyDescent="0.2">
      <c r="A78" s="364" t="str">
        <f>IF(ISBLANK(Regressions!A88), " ", Regressions!A88)</f>
        <v>India</v>
      </c>
      <c r="B78" s="365">
        <f>IF(ISBLANK(Regressions!B88), " ", Regressions!B88)</f>
        <v>2012</v>
      </c>
      <c r="C78" s="370" t="str">
        <f>IF(ISBLANK(Regressions!C88), " ", Regressions!C88)</f>
        <v>Rural</v>
      </c>
      <c r="D78" s="366">
        <f>IF(ISBLANK(Regressions!D88), " ", Regressions!D88)</f>
        <v>261357505.0966931</v>
      </c>
      <c r="E78" s="237">
        <f>IF(ISNUMBER(Regressions!E88),ROUND(Regressions!E88, 1), NA())</f>
        <v>91.9</v>
      </c>
      <c r="F78" s="367">
        <f>IF(ISNUMBER(Regressions!F88),ROUND(Regressions!F88, 1), NA())</f>
        <v>85.2</v>
      </c>
      <c r="G78" s="259">
        <f>IF(ISNUMBER(Regressions!G88),ROUND(Regressions!G88, 1), NA())</f>
        <v>44.6</v>
      </c>
      <c r="H78" s="368">
        <f>IF(ISNUMBER(Regressions!H88),ROUND(Regressions!H88, 1), NA())</f>
        <v>40.700000000000003</v>
      </c>
      <c r="I78" s="260">
        <f>IF(ISNUMBER(Regressions!I88),ROUND(Regressions!I88, 1), NA())</f>
        <v>14.8</v>
      </c>
      <c r="J78" s="369">
        <f>IF(ISNUMBER(Regressions!K88),ROUND(Regressions!K88, 1), NA())</f>
        <v>76.599999999999994</v>
      </c>
      <c r="K78" s="367">
        <f>IF(ISNUMBER(Regressions!L88),ROUND(Regressions!L88, 1), NA())</f>
        <v>64.599999999999994</v>
      </c>
      <c r="L78" s="261">
        <f>IF(ISNUMBER(Regressions!M88),ROUND(Regressions!M88, 1), NA())</f>
        <v>46.9</v>
      </c>
      <c r="M78" s="368">
        <f>IF(ISNUMBER(Regressions!N88),ROUND(Regressions!N88, 1), NA())</f>
        <v>17.7</v>
      </c>
      <c r="N78" s="260">
        <f>IF(ISNUMBER(Regressions!O88),ROUND(Regressions!O88, 1), NA())</f>
        <v>35.4</v>
      </c>
      <c r="O78" s="369">
        <f>IF(ISNUMBER(Regressions!Q88),ROUND(Regressions!Q88, 1), NA())</f>
        <v>56.6</v>
      </c>
      <c r="P78" s="367">
        <f>IF(ISNUMBER(Regressions!R88),ROUND(Regressions!R88, 1), NA())</f>
        <v>56.6</v>
      </c>
      <c r="Q78" s="238">
        <f>IF(ISNUMBER(Regressions!S88),ROUND(Regressions!S88, 1), NA())</f>
        <v>52.3</v>
      </c>
      <c r="R78" s="368">
        <f>IF(ISNUMBER(Regressions!T88),ROUND(Regressions!T88, 1), NA())</f>
        <v>4.3</v>
      </c>
      <c r="S78" s="260">
        <f>IF(ISNUMBER(Regressions!U88),ROUND(Regressions!U88, 1), NA())</f>
        <v>43.4</v>
      </c>
    </row>
    <row xmlns:x14ac="http://schemas.microsoft.com/office/spreadsheetml/2009/9/ac" r="79" x14ac:dyDescent="0.2">
      <c r="A79" s="364" t="str">
        <f>IF(ISBLANK(Regressions!A89), " ", Regressions!A89)</f>
        <v>India</v>
      </c>
      <c r="B79" s="365">
        <f>IF(ISBLANK(Regressions!B89), " ", Regressions!B89)</f>
        <v>2013</v>
      </c>
      <c r="C79" s="370" t="str">
        <f>IF(ISBLANK(Regressions!C89), " ", Regressions!C89)</f>
        <v>Rural</v>
      </c>
      <c r="D79" s="366">
        <f>IF(ISBLANK(Regressions!D89), " ", Regressions!D89)</f>
        <v>260142036.7840625</v>
      </c>
      <c r="E79" s="237">
        <f>IF(ISNUMBER(Regressions!E89),ROUND(Regressions!E89, 1), NA())</f>
        <v>92.5</v>
      </c>
      <c r="F79" s="367">
        <f>IF(ISNUMBER(Regressions!F89),ROUND(Regressions!F89, 1), NA())</f>
        <v>85.9</v>
      </c>
      <c r="G79" s="259">
        <f>IF(ISNUMBER(Regressions!G89),ROUND(Regressions!G89, 1), NA())</f>
        <v>44.6</v>
      </c>
      <c r="H79" s="368">
        <f>IF(ISNUMBER(Regressions!H89),ROUND(Regressions!H89, 1), NA())</f>
        <v>41.3</v>
      </c>
      <c r="I79" s="260">
        <f>IF(ISNUMBER(Regressions!I89),ROUND(Regressions!I89, 1), NA())</f>
        <v>14.1</v>
      </c>
      <c r="J79" s="369">
        <f>IF(ISNUMBER(Regressions!K89),ROUND(Regressions!K89, 1), NA())</f>
        <v>79.7</v>
      </c>
      <c r="K79" s="367">
        <f>IF(ISNUMBER(Regressions!L89),ROUND(Regressions!L89, 1), NA())</f>
        <v>66.599999999999994</v>
      </c>
      <c r="L79" s="261">
        <f>IF(ISNUMBER(Regressions!M89),ROUND(Regressions!M89, 1), NA())</f>
        <v>50.2</v>
      </c>
      <c r="M79" s="368">
        <f>IF(ISNUMBER(Regressions!N89),ROUND(Regressions!N89, 1), NA())</f>
        <v>16.399999999999999</v>
      </c>
      <c r="N79" s="260">
        <f>IF(ISNUMBER(Regressions!O89),ROUND(Regressions!O89, 1), NA())</f>
        <v>33.4</v>
      </c>
      <c r="O79" s="369">
        <f>IF(ISNUMBER(Regressions!Q89),ROUND(Regressions!Q89, 1), NA())</f>
        <v>56.6</v>
      </c>
      <c r="P79" s="367">
        <f>IF(ISNUMBER(Regressions!R89),ROUND(Regressions!R89, 1), NA())</f>
        <v>56.6</v>
      </c>
      <c r="Q79" s="238">
        <f>IF(ISNUMBER(Regressions!S89),ROUND(Regressions!S89, 1), NA())</f>
        <v>52.3</v>
      </c>
      <c r="R79" s="368">
        <f>IF(ISNUMBER(Regressions!T89),ROUND(Regressions!T89, 1), NA())</f>
        <v>4.3</v>
      </c>
      <c r="S79" s="260">
        <f>IF(ISNUMBER(Regressions!U89),ROUND(Regressions!U89, 1), NA())</f>
        <v>43.4</v>
      </c>
    </row>
    <row xmlns:x14ac="http://schemas.microsoft.com/office/spreadsheetml/2009/9/ac" r="80" x14ac:dyDescent="0.2">
      <c r="A80" s="364" t="str">
        <f>IF(ISBLANK(Regressions!A90), " ", Regressions!A90)</f>
        <v>India</v>
      </c>
      <c r="B80" s="365">
        <f>IF(ISBLANK(Regressions!B90), " ", Regressions!B90)</f>
        <v>2014</v>
      </c>
      <c r="C80" s="370" t="str">
        <f>IF(ISBLANK(Regressions!C90), " ", Regressions!C90)</f>
        <v>Rural</v>
      </c>
      <c r="D80" s="366">
        <f>IF(ISBLANK(Regressions!D90), " ", Regressions!D90)</f>
        <v>258644316.41393921</v>
      </c>
      <c r="E80" s="237">
        <f>IF(ISNUMBER(Regressions!E90),ROUND(Regressions!E90, 1), NA())</f>
        <v>93.1</v>
      </c>
      <c r="F80" s="367">
        <f>IF(ISNUMBER(Regressions!F90),ROUND(Regressions!F90, 1), NA())</f>
        <v>86.6</v>
      </c>
      <c r="G80" s="259">
        <f>IF(ISNUMBER(Regressions!G90),ROUND(Regressions!G90, 1), NA())</f>
        <v>44.6</v>
      </c>
      <c r="H80" s="368">
        <f>IF(ISNUMBER(Regressions!H90),ROUND(Regressions!H90, 1), NA())</f>
        <v>42</v>
      </c>
      <c r="I80" s="260">
        <f>IF(ISNUMBER(Regressions!I90),ROUND(Regressions!I90, 1), NA())</f>
        <v>13.4</v>
      </c>
      <c r="J80" s="369">
        <f>IF(ISNUMBER(Regressions!K90),ROUND(Regressions!K90, 1), NA())</f>
        <v>82.8</v>
      </c>
      <c r="K80" s="367">
        <f>IF(ISNUMBER(Regressions!L90),ROUND(Regressions!L90, 1), NA())</f>
        <v>68.5</v>
      </c>
      <c r="L80" s="261">
        <f>IF(ISNUMBER(Regressions!M90),ROUND(Regressions!M90, 1), NA())</f>
        <v>53.4</v>
      </c>
      <c r="M80" s="368">
        <f>IF(ISNUMBER(Regressions!N90),ROUND(Regressions!N90, 1), NA())</f>
        <v>15</v>
      </c>
      <c r="N80" s="260">
        <f>IF(ISNUMBER(Regressions!O90),ROUND(Regressions!O90, 1), NA())</f>
        <v>31.5</v>
      </c>
      <c r="O80" s="369">
        <f>IF(ISNUMBER(Regressions!Q90),ROUND(Regressions!Q90, 1), NA())</f>
        <v>56.6</v>
      </c>
      <c r="P80" s="367">
        <f>IF(ISNUMBER(Regressions!R90),ROUND(Regressions!R90, 1), NA())</f>
        <v>56.6</v>
      </c>
      <c r="Q80" s="238">
        <f>IF(ISNUMBER(Regressions!S90),ROUND(Regressions!S90, 1), NA())</f>
        <v>52.3</v>
      </c>
      <c r="R80" s="368">
        <f>IF(ISNUMBER(Regressions!T90),ROUND(Regressions!T90, 1), NA())</f>
        <v>4.3</v>
      </c>
      <c r="S80" s="260">
        <f>IF(ISNUMBER(Regressions!U90),ROUND(Regressions!U90, 1), NA())</f>
        <v>43.4</v>
      </c>
    </row>
    <row xmlns:x14ac="http://schemas.microsoft.com/office/spreadsheetml/2009/9/ac" r="81" x14ac:dyDescent="0.2">
      <c r="A81" s="364" t="str">
        <f>IF(ISBLANK(Regressions!A91), " ", Regressions!A91)</f>
        <v>India</v>
      </c>
      <c r="B81" s="365">
        <f>IF(ISBLANK(Regressions!B91), " ", Regressions!B91)</f>
        <v>2015</v>
      </c>
      <c r="C81" s="370" t="str">
        <f>IF(ISBLANK(Regressions!C91), " ", Regressions!C91)</f>
        <v>Rural</v>
      </c>
      <c r="D81" s="366">
        <f>IF(ISBLANK(Regressions!D91), " ", Regressions!D91)</f>
        <v>256923464.86756349</v>
      </c>
      <c r="E81" s="237">
        <f>IF(ISNUMBER(Regressions!E91),ROUND(Regressions!E91, 1), NA())</f>
        <v>93.7</v>
      </c>
      <c r="F81" s="367">
        <f>IF(ISNUMBER(Regressions!F91),ROUND(Regressions!F91, 1), NA())</f>
        <v>87.3</v>
      </c>
      <c r="G81" s="259">
        <f>IF(ISNUMBER(Regressions!G91),ROUND(Regressions!G91, 1), NA())</f>
        <v>44.6</v>
      </c>
      <c r="H81" s="368">
        <f>IF(ISNUMBER(Regressions!H91),ROUND(Regressions!H91, 1), NA())</f>
        <v>42.7</v>
      </c>
      <c r="I81" s="260">
        <f>IF(ISNUMBER(Regressions!I91),ROUND(Regressions!I91, 1), NA())</f>
        <v>12.7</v>
      </c>
      <c r="J81" s="369">
        <f>IF(ISNUMBER(Regressions!K91),ROUND(Regressions!K91, 1), NA())</f>
        <v>85.9</v>
      </c>
      <c r="K81" s="367">
        <f>IF(ISNUMBER(Regressions!L91),ROUND(Regressions!L91, 1), NA())</f>
        <v>70.400000000000006</v>
      </c>
      <c r="L81" s="261">
        <f>IF(ISNUMBER(Regressions!M91),ROUND(Regressions!M91, 1), NA())</f>
        <v>56.7</v>
      </c>
      <c r="M81" s="368">
        <f>IF(ISNUMBER(Regressions!N91),ROUND(Regressions!N91, 1), NA())</f>
        <v>13.7</v>
      </c>
      <c r="N81" s="260">
        <f>IF(ISNUMBER(Regressions!O91),ROUND(Regressions!O91, 1), NA())</f>
        <v>29.6</v>
      </c>
      <c r="O81" s="369">
        <f>IF(ISNUMBER(Regressions!Q91),ROUND(Regressions!Q91, 1), NA())</f>
        <v>56.6</v>
      </c>
      <c r="P81" s="367">
        <f>IF(ISNUMBER(Regressions!R91),ROUND(Regressions!R91, 1), NA())</f>
        <v>56.6</v>
      </c>
      <c r="Q81" s="238">
        <f>IF(ISNUMBER(Regressions!S91),ROUND(Regressions!S91, 1), NA())</f>
        <v>52.3</v>
      </c>
      <c r="R81" s="368">
        <f>IF(ISNUMBER(Regressions!T91),ROUND(Regressions!T91, 1), NA())</f>
        <v>4.3</v>
      </c>
      <c r="S81" s="260">
        <f>IF(ISNUMBER(Regressions!U91),ROUND(Regressions!U91, 1), NA())</f>
        <v>43.4</v>
      </c>
    </row>
    <row xmlns:x14ac="http://schemas.microsoft.com/office/spreadsheetml/2009/9/ac" r="82" x14ac:dyDescent="0.2">
      <c r="A82" s="364" t="str">
        <f>IF(ISBLANK(Regressions!A92), " ", Regressions!A92)</f>
        <v>India</v>
      </c>
      <c r="B82" s="365">
        <f>IF(ISBLANK(Regressions!B92), " ", Regressions!B92)</f>
        <v>2016</v>
      </c>
      <c r="C82" s="370" t="str">
        <f>IF(ISBLANK(Regressions!C92), " ", Regressions!C92)</f>
        <v>Rural</v>
      </c>
      <c r="D82" s="366">
        <f>IF(ISBLANK(Regressions!D92), " ", Regressions!D92)</f>
        <v>254907529.9082813</v>
      </c>
      <c r="E82" s="237">
        <f>IF(ISNUMBER(Regressions!E92),ROUND(Regressions!E92, 1), NA())</f>
        <v>94.3</v>
      </c>
      <c r="F82" s="367">
        <f>IF(ISNUMBER(Regressions!F92),ROUND(Regressions!F92, 1), NA())</f>
        <v>88</v>
      </c>
      <c r="G82" s="259">
        <f>IF(ISNUMBER(Regressions!G92),ROUND(Regressions!G92, 1), NA())</f>
        <v>51.9</v>
      </c>
      <c r="H82" s="368">
        <f>IF(ISNUMBER(Regressions!H92),ROUND(Regressions!H92, 1), NA())</f>
        <v>36.1</v>
      </c>
      <c r="I82" s="260">
        <f>IF(ISNUMBER(Regressions!I92),ROUND(Regressions!I92, 1), NA())</f>
        <v>12</v>
      </c>
      <c r="J82" s="369">
        <f>IF(ISNUMBER(Regressions!K92),ROUND(Regressions!K92, 1), NA())</f>
        <v>89.1</v>
      </c>
      <c r="K82" s="367">
        <f>IF(ISNUMBER(Regressions!L92),ROUND(Regressions!L92, 1), NA())</f>
        <v>72.3</v>
      </c>
      <c r="L82" s="261">
        <f>IF(ISNUMBER(Regressions!M92),ROUND(Regressions!M92, 1), NA())</f>
        <v>59.9</v>
      </c>
      <c r="M82" s="368">
        <f>IF(ISNUMBER(Regressions!N92),ROUND(Regressions!N92, 1), NA())</f>
        <v>12.4</v>
      </c>
      <c r="N82" s="260">
        <f>IF(ISNUMBER(Regressions!O92),ROUND(Regressions!O92, 1), NA())</f>
        <v>27.7</v>
      </c>
      <c r="O82" s="369">
        <f>IF(ISNUMBER(Regressions!Q92),ROUND(Regressions!Q92, 1), NA())</f>
        <v>62.3</v>
      </c>
      <c r="P82" s="367">
        <f>IF(ISNUMBER(Regressions!R92),ROUND(Regressions!R92, 1), NA())</f>
        <v>62.3</v>
      </c>
      <c r="Q82" s="238">
        <f>IF(ISNUMBER(Regressions!S92),ROUND(Regressions!S92, 1), NA())</f>
        <v>52.3</v>
      </c>
      <c r="R82" s="368">
        <f>IF(ISNUMBER(Regressions!T92),ROUND(Regressions!T92, 1), NA())</f>
        <v>10</v>
      </c>
      <c r="S82" s="260">
        <f>IF(ISNUMBER(Regressions!U92),ROUND(Regressions!U92, 1), NA())</f>
        <v>37.700000000000003</v>
      </c>
    </row>
    <row xmlns:x14ac="http://schemas.microsoft.com/office/spreadsheetml/2009/9/ac" r="83" x14ac:dyDescent="0.2">
      <c r="A83" s="364" t="str">
        <f>IF(ISBLANK(Regressions!A93), " ", Regressions!A93)</f>
        <v>India</v>
      </c>
      <c r="B83" s="365">
        <f>IF(ISBLANK(Regressions!B93), " ", Regressions!B93)</f>
        <v>2017</v>
      </c>
      <c r="C83" s="370" t="str">
        <f>IF(ISBLANK(Regressions!C93), " ", Regressions!C93)</f>
        <v>Rural</v>
      </c>
      <c r="D83" s="366">
        <f>IF(ISBLANK(Regressions!D93), " ", Regressions!D93)</f>
        <v>252669365.4223682</v>
      </c>
      <c r="E83" s="237">
        <f>IF(ISNUMBER(Regressions!E93),ROUND(Regressions!E93, 1), NA())</f>
        <v>94.9</v>
      </c>
      <c r="F83" s="367">
        <f>IF(ISNUMBER(Regressions!F93),ROUND(Regressions!F93, 1), NA())</f>
        <v>88.7</v>
      </c>
      <c r="G83" s="259">
        <f>IF(ISNUMBER(Regressions!G93),ROUND(Regressions!G93, 1), NA())</f>
        <v>59.2</v>
      </c>
      <c r="H83" s="368">
        <f>IF(ISNUMBER(Regressions!H93),ROUND(Regressions!H93, 1), NA())</f>
        <v>29.5</v>
      </c>
      <c r="I83" s="260">
        <f>IF(ISNUMBER(Regressions!I93),ROUND(Regressions!I93, 1), NA())</f>
        <v>11.3</v>
      </c>
      <c r="J83" s="369">
        <f>IF(ISNUMBER(Regressions!K93),ROUND(Regressions!K93, 1), NA())</f>
        <v>92.2</v>
      </c>
      <c r="K83" s="367">
        <f>IF(ISNUMBER(Regressions!L93),ROUND(Regressions!L93, 1), NA())</f>
        <v>74.2</v>
      </c>
      <c r="L83" s="261">
        <f>IF(ISNUMBER(Regressions!M93),ROUND(Regressions!M93, 1), NA())</f>
        <v>63.2</v>
      </c>
      <c r="M83" s="368">
        <f>IF(ISNUMBER(Regressions!N93),ROUND(Regressions!N93, 1), NA())</f>
        <v>11</v>
      </c>
      <c r="N83" s="260">
        <f>IF(ISNUMBER(Regressions!O93),ROUND(Regressions!O93, 1), NA())</f>
        <v>25.8</v>
      </c>
      <c r="O83" s="369">
        <f>IF(ISNUMBER(Regressions!Q93),ROUND(Regressions!Q93, 1), NA())</f>
        <v>68</v>
      </c>
      <c r="P83" s="367">
        <f>IF(ISNUMBER(Regressions!R93),ROUND(Regressions!R93, 1), NA())</f>
        <v>68</v>
      </c>
      <c r="Q83" s="238">
        <f>IF(ISNUMBER(Regressions!S93),ROUND(Regressions!S93, 1), NA())</f>
        <v>52.3</v>
      </c>
      <c r="R83" s="368">
        <f>IF(ISNUMBER(Regressions!T93),ROUND(Regressions!T93, 1), NA())</f>
        <v>15.7</v>
      </c>
      <c r="S83" s="260">
        <f>IF(ISNUMBER(Regressions!U93),ROUND(Regressions!U93, 1), NA())</f>
        <v>32</v>
      </c>
    </row>
    <row xmlns:x14ac="http://schemas.microsoft.com/office/spreadsheetml/2009/9/ac" r="84" x14ac:dyDescent="0.2">
      <c r="A84" s="364" t="str">
        <f>IF(ISBLANK(Regressions!A94), " ", Regressions!A94)</f>
        <v>India</v>
      </c>
      <c r="B84" s="365">
        <f>IF(ISBLANK(Regressions!B94), " ", Regressions!B94)</f>
        <v>2018</v>
      </c>
      <c r="C84" s="370" t="str">
        <f>IF(ISBLANK(Regressions!C94), " ", Regressions!C94)</f>
        <v>Rural</v>
      </c>
      <c r="D84" s="366">
        <f>IF(ISBLANK(Regressions!D94), " ", Regressions!D94)</f>
        <v>249821238.1970703</v>
      </c>
      <c r="E84" s="237">
        <f>IF(ISNUMBER(Regressions!E94),ROUND(Regressions!E94, 1), NA())</f>
        <v>95.5</v>
      </c>
      <c r="F84" s="367">
        <f>IF(ISNUMBER(Regressions!F94),ROUND(Regressions!F94, 1), NA())</f>
        <v>89.4</v>
      </c>
      <c r="G84" s="259">
        <f>IF(ISNUMBER(Regressions!G94),ROUND(Regressions!G94, 1), NA())</f>
        <v>66.5</v>
      </c>
      <c r="H84" s="368">
        <f>IF(ISNUMBER(Regressions!H94),ROUND(Regressions!H94, 1), NA())</f>
        <v>22.9</v>
      </c>
      <c r="I84" s="260">
        <f>IF(ISNUMBER(Regressions!I94),ROUND(Regressions!I94, 1), NA())</f>
        <v>10.6</v>
      </c>
      <c r="J84" s="369">
        <f>IF(ISNUMBER(Regressions!K94),ROUND(Regressions!K94, 1), NA())</f>
        <v>95.3</v>
      </c>
      <c r="K84" s="367">
        <f>IF(ISNUMBER(Regressions!L94),ROUND(Regressions!L94, 1), NA())</f>
        <v>76.099999999999994</v>
      </c>
      <c r="L84" s="261">
        <f>IF(ISNUMBER(Regressions!M94),ROUND(Regressions!M94, 1), NA())</f>
        <v>66.400000000000006</v>
      </c>
      <c r="M84" s="368">
        <f>IF(ISNUMBER(Regressions!N94),ROUND(Regressions!N94, 1), NA())</f>
        <v>9.6999999999999993</v>
      </c>
      <c r="N84" s="260">
        <f>IF(ISNUMBER(Regressions!O94),ROUND(Regressions!O94, 1), NA())</f>
        <v>23.9</v>
      </c>
      <c r="O84" s="369">
        <f>IF(ISNUMBER(Regressions!Q94),ROUND(Regressions!Q94, 1), NA())</f>
        <v>73.7</v>
      </c>
      <c r="P84" s="367">
        <f>IF(ISNUMBER(Regressions!R94),ROUND(Regressions!R94, 1), NA())</f>
        <v>73.7</v>
      </c>
      <c r="Q84" s="238">
        <f>IF(ISNUMBER(Regressions!S94),ROUND(Regressions!S94, 1), NA())</f>
        <v>52.3</v>
      </c>
      <c r="R84" s="368">
        <f>IF(ISNUMBER(Regressions!T94),ROUND(Regressions!T94, 1), NA())</f>
        <v>21.4</v>
      </c>
      <c r="S84" s="260">
        <f>IF(ISNUMBER(Regressions!U94),ROUND(Regressions!U94, 1), NA())</f>
        <v>26.3</v>
      </c>
    </row>
    <row xmlns:x14ac="http://schemas.microsoft.com/office/spreadsheetml/2009/9/ac" r="85" x14ac:dyDescent="0.2">
      <c r="A85" s="364" t="str">
        <f>IF(ISBLANK(Regressions!A95), " ", Regressions!A95)</f>
        <v>India</v>
      </c>
      <c r="B85" s="365">
        <f>IF(ISBLANK(Regressions!B95), " ", Regressions!B95)</f>
        <v>2019</v>
      </c>
      <c r="C85" s="370" t="str">
        <f>IF(ISBLANK(Regressions!C95), " ", Regressions!C95)</f>
        <v>Rural</v>
      </c>
      <c r="D85" s="366">
        <f>IF(ISBLANK(Regressions!D95), " ", Regressions!D95)</f>
        <v>246697444.44795409</v>
      </c>
      <c r="E85" s="237">
        <f>IF(ISNUMBER(Regressions!E95),ROUND(Regressions!E95, 1), NA())</f>
        <v>96.1</v>
      </c>
      <c r="F85" s="367">
        <f>IF(ISNUMBER(Regressions!F95),ROUND(Regressions!F95, 1), NA())</f>
        <v>90.1</v>
      </c>
      <c r="G85" s="259">
        <f>IF(ISNUMBER(Regressions!G95),ROUND(Regressions!G95, 1), NA())</f>
        <v>73.900000000000006</v>
      </c>
      <c r="H85" s="368">
        <f>IF(ISNUMBER(Regressions!H95),ROUND(Regressions!H95, 1), NA())</f>
        <v>16.2</v>
      </c>
      <c r="I85" s="260">
        <f>IF(ISNUMBER(Regressions!I95),ROUND(Regressions!I95, 1), NA())</f>
        <v>9.9</v>
      </c>
      <c r="J85" s="369">
        <f>IF(ISNUMBER(Regressions!K95),ROUND(Regressions!K95, 1), NA())</f>
        <v>98.4</v>
      </c>
      <c r="K85" s="367">
        <f>IF(ISNUMBER(Regressions!L95),ROUND(Regressions!L95, 1), NA())</f>
        <v>78</v>
      </c>
      <c r="L85" s="261">
        <f>IF(ISNUMBER(Regressions!M95),ROUND(Regressions!M95, 1), NA())</f>
        <v>69.7</v>
      </c>
      <c r="M85" s="368">
        <f>IF(ISNUMBER(Regressions!N95),ROUND(Regressions!N95, 1), NA())</f>
        <v>8.4</v>
      </c>
      <c r="N85" s="260">
        <f>IF(ISNUMBER(Regressions!O95),ROUND(Regressions!O95, 1), NA())</f>
        <v>22</v>
      </c>
      <c r="O85" s="369">
        <f>IF(ISNUMBER(Regressions!Q95),ROUND(Regressions!Q95, 1), NA())</f>
        <v>79.400000000000006</v>
      </c>
      <c r="P85" s="367">
        <f>IF(ISNUMBER(Regressions!R95),ROUND(Regressions!R95, 1), NA())</f>
        <v>74.5</v>
      </c>
      <c r="Q85" s="238">
        <f>IF(ISNUMBER(Regressions!S95),ROUND(Regressions!S95, 1), NA())</f>
        <v>52.3</v>
      </c>
      <c r="R85" s="368">
        <f>IF(ISNUMBER(Regressions!T95),ROUND(Regressions!T95, 1), NA())</f>
        <v>22.2</v>
      </c>
      <c r="S85" s="260">
        <f>IF(ISNUMBER(Regressions!U95),ROUND(Regressions!U95, 1), NA())</f>
        <v>25.5</v>
      </c>
    </row>
    <row xmlns:x14ac="http://schemas.microsoft.com/office/spreadsheetml/2009/9/ac" r="86" x14ac:dyDescent="0.2">
      <c r="A86" s="364" t="str">
        <f>IF(ISBLANK(Regressions!A96), " ", Regressions!A96)</f>
        <v>India</v>
      </c>
      <c r="B86" s="365">
        <f>IF(ISBLANK(Regressions!B96), " ", Regressions!B96)</f>
        <v>2020</v>
      </c>
      <c r="C86" s="370" t="str">
        <f>IF(ISBLANK(Regressions!C96), " ", Regressions!C96)</f>
        <v>Rural</v>
      </c>
      <c r="D86" s="366">
        <f>IF(ISBLANK(Regressions!D96), " ", Regressions!D96)</f>
        <v>243359189.7215625</v>
      </c>
      <c r="E86" s="237">
        <f>IF(ISNUMBER(Regressions!E96),ROUND(Regressions!E96, 1), NA())</f>
        <v>96.7</v>
      </c>
      <c r="F86" s="367">
        <f>IF(ISNUMBER(Regressions!F96),ROUND(Regressions!F96, 1), NA())</f>
        <v>90.8</v>
      </c>
      <c r="G86" s="259">
        <f>IF(ISNUMBER(Regressions!G96),ROUND(Regressions!G96, 1), NA())</f>
        <v>81.2</v>
      </c>
      <c r="H86" s="368">
        <f>IF(ISNUMBER(Regressions!H96),ROUND(Regressions!H96, 1), NA())</f>
        <v>9.6</v>
      </c>
      <c r="I86" s="260">
        <f>IF(ISNUMBER(Regressions!I96),ROUND(Regressions!I96, 1), NA())</f>
        <v>9.1999999999999993</v>
      </c>
      <c r="J86" s="369">
        <f>IF(ISNUMBER(Regressions!K96),ROUND(Regressions!K96, 1), NA())</f>
        <v>100</v>
      </c>
      <c r="K86" s="367">
        <f>IF(ISNUMBER(Regressions!L96),ROUND(Regressions!L96, 1), NA())</f>
        <v>79.900000000000006</v>
      </c>
      <c r="L86" s="261">
        <f>IF(ISNUMBER(Regressions!M96),ROUND(Regressions!M96, 1), NA())</f>
        <v>72.900000000000006</v>
      </c>
      <c r="M86" s="368">
        <f>IF(ISNUMBER(Regressions!N96),ROUND(Regressions!N96, 1), NA())</f>
        <v>7</v>
      </c>
      <c r="N86" s="260">
        <f>IF(ISNUMBER(Regressions!O96),ROUND(Regressions!O96, 1), NA())</f>
        <v>20.100000000000001</v>
      </c>
      <c r="O86" s="369">
        <f>IF(ISNUMBER(Regressions!Q96),ROUND(Regressions!Q96, 1), NA())</f>
        <v>85.1</v>
      </c>
      <c r="P86" s="367">
        <f>IF(ISNUMBER(Regressions!R96),ROUND(Regressions!R96, 1), NA())</f>
        <v>74.5</v>
      </c>
      <c r="Q86" s="238">
        <f>IF(ISNUMBER(Regressions!S96),ROUND(Regressions!S96, 1), NA())</f>
        <v>52.3</v>
      </c>
      <c r="R86" s="368">
        <f>IF(ISNUMBER(Regressions!T96),ROUND(Regressions!T96, 1), NA())</f>
        <v>22.2</v>
      </c>
      <c r="S86" s="260">
        <f>IF(ISNUMBER(Regressions!U96),ROUND(Regressions!U96, 1), NA())</f>
        <v>25.5</v>
      </c>
    </row>
    <row xmlns:x14ac="http://schemas.microsoft.com/office/spreadsheetml/2009/9/ac" r="87" x14ac:dyDescent="0.2">
      <c r="A87" s="422" t="str">
        <f>IF(ISBLANK(Regressions!A97), " ", Regressions!A97)</f>
        <v>India</v>
      </c>
      <c r="B87" s="423">
        <f>IF(ISBLANK(Regressions!B97), " ", Regressions!B97)</f>
        <v>2021</v>
      </c>
      <c r="C87" s="424" t="str">
        <f>IF(ISBLANK(Regressions!C97), " ", Regressions!C97)</f>
        <v>Rural</v>
      </c>
      <c r="D87" s="425">
        <f>IF(ISBLANK(Regressions!D97), " ", Regressions!D97)</f>
        <v>239791365.9692944</v>
      </c>
      <c r="E87" s="428">
        <f>IF(ISNUMBER(Regressions!E97),ROUND(Regressions!E97, 1), NA())</f>
        <v>97.3</v>
      </c>
      <c r="F87" s="426">
        <f>IF(ISNUMBER(Regressions!F97),ROUND(Regressions!F97, 1), NA())</f>
        <v>91.5</v>
      </c>
      <c r="G87" s="429">
        <f>IF(ISNUMBER(Regressions!G97),ROUND(Regressions!G97, 1), NA())</f>
        <v>88.5</v>
      </c>
      <c r="H87" s="427">
        <f>IF(ISNUMBER(Regressions!H97),ROUND(Regressions!H97, 1), NA())</f>
        <v>3</v>
      </c>
      <c r="I87" s="430">
        <f>IF(ISNUMBER(Regressions!I97),ROUND(Regressions!I97, 1), NA())</f>
        <v>8.5</v>
      </c>
      <c r="J87" s="428">
        <f>IF(ISNUMBER(Regressions!K97),ROUND(Regressions!K97, 1), NA())</f>
        <v>100</v>
      </c>
      <c r="K87" s="426">
        <f>IF(ISNUMBER(Regressions!L97),ROUND(Regressions!L97, 1), NA())</f>
        <v>81.8</v>
      </c>
      <c r="L87" s="431">
        <f>IF(ISNUMBER(Regressions!M97),ROUND(Regressions!M97, 1), NA())</f>
        <v>76.099999999999994</v>
      </c>
      <c r="M87" s="427">
        <f>IF(ISNUMBER(Regressions!N97),ROUND(Regressions!N97, 1), NA())</f>
        <v>5.7</v>
      </c>
      <c r="N87" s="430">
        <f>IF(ISNUMBER(Regressions!O97),ROUND(Regressions!O97, 1), NA())</f>
        <v>18.2</v>
      </c>
      <c r="O87" s="428">
        <f>IF(ISNUMBER(Regressions!Q97),ROUND(Regressions!Q97, 1), NA())</f>
        <v>90.8</v>
      </c>
      <c r="P87" s="426">
        <f>IF(ISNUMBER(Regressions!R97),ROUND(Regressions!R97, 1), NA())</f>
        <v>74.5</v>
      </c>
      <c r="Q87" s="432">
        <f>IF(ISNUMBER(Regressions!S97),ROUND(Regressions!S97, 1), NA())</f>
        <v>52.3</v>
      </c>
      <c r="R87" s="427">
        <f>IF(ISNUMBER(Regressions!T97),ROUND(Regressions!T97, 1), NA())</f>
        <v>22.2</v>
      </c>
      <c r="S87" s="430">
        <f>IF(ISNUMBER(Regressions!U97),ROUND(Regressions!U97, 1), NA())</f>
        <v>25.5</v>
      </c>
      <c r="T87" s="421"/>
      <c r="U87" s="421"/>
      <c r="V87" s="421"/>
      <c r="W87" s="421"/>
      <c r="X87" s="421"/>
      <c r="Y87" s="421"/>
      <c r="Z87" s="421"/>
      <c r="AA87" s="421"/>
      <c r="AB87" s="421"/>
      <c r="AC87" s="421"/>
    </row>
    <row xmlns:x14ac="http://schemas.microsoft.com/office/spreadsheetml/2009/9/ac" r="88" x14ac:dyDescent="0.2">
      <c r="A88" s="364" t="str">
        <f>IF(ISBLANK(Regressions!A98), " ", Regressions!A98)</f>
        <v>India</v>
      </c>
      <c r="B88" s="365">
        <f>IF(ISBLANK(Regressions!B98), " ", Regressions!B98)</f>
        <v>2022</v>
      </c>
      <c r="C88" s="370" t="str">
        <f>IF(ISBLANK(Regressions!C98), " ", Regressions!C98)</f>
        <v>Rural</v>
      </c>
      <c r="D88" s="366">
        <f>IF(ISBLANK(Regressions!D98), " ", Regressions!D98)</f>
        <v>236254399.92941901</v>
      </c>
      <c r="E88" s="237">
        <f>IF(ISNUMBER(Regressions!E98),ROUND(Regressions!E98, 1), NA())</f>
        <v>97.9</v>
      </c>
      <c r="F88" s="367">
        <f>IF(ISNUMBER(Regressions!F98),ROUND(Regressions!F98, 1), NA())</f>
        <v>92.2</v>
      </c>
      <c r="G88" s="259">
        <f>IF(ISNUMBER(Regressions!G98),ROUND(Regressions!G98, 1), NA())</f>
        <v>92.2</v>
      </c>
      <c r="H88" s="368">
        <f>IF(ISNUMBER(Regressions!H98),ROUND(Regressions!H98, 1), NA())</f>
        <v>0</v>
      </c>
      <c r="I88" s="260">
        <f>IF(ISNUMBER(Regressions!I98),ROUND(Regressions!I98, 1), NA())</f>
        <v>7.8</v>
      </c>
      <c r="J88" s="369">
        <f>IF(ISNUMBER(Regressions!K98),ROUND(Regressions!K98, 1), NA())</f>
        <v>100</v>
      </c>
      <c r="K88" s="367">
        <f>IF(ISNUMBER(Regressions!L98),ROUND(Regressions!L98, 1), NA())</f>
        <v>83.7</v>
      </c>
      <c r="L88" s="261">
        <f>IF(ISNUMBER(Regressions!M98),ROUND(Regressions!M98, 1), NA())</f>
        <v>79.400000000000006</v>
      </c>
      <c r="M88" s="368">
        <f>IF(ISNUMBER(Regressions!N98),ROUND(Regressions!N98, 1), NA())</f>
        <v>4.3</v>
      </c>
      <c r="N88" s="260">
        <f>IF(ISNUMBER(Regressions!O98),ROUND(Regressions!O98, 1), NA())</f>
        <v>16.3</v>
      </c>
      <c r="O88" s="369">
        <f>IF(ISNUMBER(Regressions!Q98),ROUND(Regressions!Q98, 1), NA())</f>
        <v>96.5</v>
      </c>
      <c r="P88" s="367">
        <f>IF(ISNUMBER(Regressions!R98),ROUND(Regressions!R98, 1), NA())</f>
        <v>74.5</v>
      </c>
      <c r="Q88" s="238">
        <f>IF(ISNUMBER(Regressions!S98),ROUND(Regressions!S98, 1), NA())</f>
        <v>52.3</v>
      </c>
      <c r="R88" s="368">
        <f>IF(ISNUMBER(Regressions!T98),ROUND(Regressions!T98, 1), NA())</f>
        <v>22.2</v>
      </c>
      <c r="S88" s="260">
        <f>IF(ISNUMBER(Regressions!U98),ROUND(Regressions!U98, 1), NA())</f>
        <v>25.5</v>
      </c>
    </row>
    <row xmlns:x14ac="http://schemas.microsoft.com/office/spreadsheetml/2009/9/ac" r="89" x14ac:dyDescent="0.2">
      <c r="A89" s="371" t="str">
        <f>IF(ISBLANK(Regressions!A99), " ", Regressions!A99)</f>
        <v>India</v>
      </c>
      <c r="B89" s="372">
        <f>IF(ISBLANK(Regressions!B99), " ", Regressions!B99)</f>
        <v>2023</v>
      </c>
      <c r="C89" s="373" t="str">
        <f>IF(ISBLANK(Regressions!C99), " ", Regressions!C99)</f>
        <v>Rural</v>
      </c>
      <c r="D89" s="374">
        <f>IF(ISBLANK(Regressions!D99), " ", Regressions!D99)</f>
        <v>232434395.41038081</v>
      </c>
      <c r="E89" s="375">
        <f>IF(ISNUMBER(Regressions!E99),ROUND(Regressions!E99, 1), NA())</f>
        <v>98.5</v>
      </c>
      <c r="F89" s="376">
        <f>IF(ISNUMBER(Regressions!F99),ROUND(Regressions!F99, 1), NA())</f>
        <v>92.9</v>
      </c>
      <c r="G89" s="377">
        <f>IF(ISNUMBER(Regressions!G99),ROUND(Regressions!G99, 1), NA())</f>
        <v>92.9</v>
      </c>
      <c r="H89" s="378">
        <f>IF(ISNUMBER(Regressions!H99),ROUND(Regressions!H99, 1), NA())</f>
        <v>0</v>
      </c>
      <c r="I89" s="379">
        <f>IF(ISNUMBER(Regressions!I99),ROUND(Regressions!I99, 1), NA())</f>
        <v>7.1</v>
      </c>
      <c r="J89" s="380">
        <f>IF(ISNUMBER(Regressions!K99),ROUND(Regressions!K99, 1), NA())</f>
        <v>100</v>
      </c>
      <c r="K89" s="376">
        <f>IF(ISNUMBER(Regressions!L99),ROUND(Regressions!L99, 1), NA())</f>
        <v>85.7</v>
      </c>
      <c r="L89" s="381">
        <f>IF(ISNUMBER(Regressions!M99),ROUND(Regressions!M99, 1), NA())</f>
        <v>82.6</v>
      </c>
      <c r="M89" s="378">
        <f>IF(ISNUMBER(Regressions!N99),ROUND(Regressions!N99, 1), NA())</f>
        <v>3</v>
      </c>
      <c r="N89" s="379">
        <f>IF(ISNUMBER(Regressions!O99),ROUND(Regressions!O99, 1), NA())</f>
        <v>14.3</v>
      </c>
      <c r="O89" s="380">
        <f>IF(ISNUMBER(Regressions!Q99),ROUND(Regressions!Q99, 1), NA())</f>
        <v>100</v>
      </c>
      <c r="P89" s="376">
        <f>IF(ISNUMBER(Regressions!R99),ROUND(Regressions!R99, 1), NA())</f>
        <v>74.5</v>
      </c>
      <c r="Q89" s="382">
        <f>IF(ISNUMBER(Regressions!S99),ROUND(Regressions!S99, 1), NA())</f>
        <v>52.3</v>
      </c>
      <c r="R89" s="378">
        <f>IF(ISNUMBER(Regressions!T99),ROUND(Regressions!T99, 1), NA())</f>
        <v>22.2</v>
      </c>
      <c r="S89" s="379">
        <f>IF(ISNUMBER(Regressions!U99),ROUND(Regressions!U99, 1), NA())</f>
        <v>25.5</v>
      </c>
    </row>
    <row xmlns:x14ac="http://schemas.microsoft.com/office/spreadsheetml/2009/9/ac" r="90" hidden="true" x14ac:dyDescent="0.2">
      <c r="A90" s="364" t="str">
        <f>IF(ISBLANK(Regressions!A100), " ", Regressions!A100)</f>
        <v>India</v>
      </c>
      <c r="B90" s="365">
        <f>IF(ISBLANK(Regressions!B100), " ", Regressions!B100)</f>
        <v>2024</v>
      </c>
      <c r="C90" s="370" t="str">
        <f>IF(ISBLANK(Regressions!C100), " ", Regressions!C100)</f>
        <v>Rural</v>
      </c>
      <c r="D90" s="366" t="str">
        <f>IF(ISBLANK(Regressions!D100), " ", Regressions!D100)</f>
        <v> </v>
      </c>
      <c r="E90" s="237" t="e">
        <f>IF(ISNUMBER(Regressions!E100),ROUND(Regressions!E100, 1), NA())</f>
        <v>#N/A</v>
      </c>
      <c r="F90" s="367" t="e">
        <f>IF(ISNUMBER(Regressions!F100),ROUND(Regressions!F100, 1), NA())</f>
        <v>#N/A</v>
      </c>
      <c r="G90" s="259" t="e">
        <f>IF(ISNUMBER(Regressions!G100),ROUND(Regressions!G100, 1), NA())</f>
        <v>#N/A</v>
      </c>
      <c r="H90" s="368" t="e">
        <f>IF(ISNUMBER(Regressions!H100),ROUND(Regressions!H100, 1), NA())</f>
        <v>#N/A</v>
      </c>
      <c r="I90" s="260" t="e">
        <f>IF(ISNUMBER(Regressions!I100),ROUND(Regressions!I100, 1), NA())</f>
        <v>#N/A</v>
      </c>
      <c r="J90" s="369" t="e">
        <f>IF(ISNUMBER(Regressions!K100),ROUND(Regressions!K100, 1), NA())</f>
        <v>#N/A</v>
      </c>
      <c r="K90" s="367" t="e">
        <f>IF(ISNUMBER(Regressions!L100),ROUND(Regressions!L100, 1), NA())</f>
        <v>#N/A</v>
      </c>
      <c r="L90" s="261" t="e">
        <f>IF(ISNUMBER(Regressions!M100),ROUND(Regressions!M100, 1), NA())</f>
        <v>#N/A</v>
      </c>
      <c r="M90" s="368" t="e">
        <f>IF(ISNUMBER(Regressions!N100),ROUND(Regressions!N100, 1), NA())</f>
        <v>#N/A</v>
      </c>
      <c r="N90" s="260" t="e">
        <f>IF(ISNUMBER(Regressions!O100),ROUND(Regressions!O100, 1), NA())</f>
        <v>#N/A</v>
      </c>
      <c r="O90" s="369" t="e">
        <f>IF(ISNUMBER(Regressions!Q100),ROUND(Regressions!Q100, 1), NA())</f>
        <v>#N/A</v>
      </c>
      <c r="P90" s="367" t="e">
        <f>IF(ISNUMBER(Regressions!R100),ROUND(Regressions!R100, 1), NA())</f>
        <v>#N/A</v>
      </c>
      <c r="Q90" s="238" t="e">
        <f>IF(ISNUMBER(Regressions!S100),ROUND(Regressions!S100, 1), NA())</f>
        <v>#N/A</v>
      </c>
      <c r="R90" s="368" t="e">
        <f>IF(ISNUMBER(Regressions!T100),ROUND(Regressions!T100, 1), NA())</f>
        <v>#N/A</v>
      </c>
      <c r="S90" s="260" t="e">
        <f>IF(ISNUMBER(Regressions!U100),ROUND(Regressions!U100, 1), NA())</f>
        <v>#N/A</v>
      </c>
    </row>
    <row xmlns:x14ac="http://schemas.microsoft.com/office/spreadsheetml/2009/9/ac" r="91" hidden="true" x14ac:dyDescent="0.2">
      <c r="A91" s="364" t="str">
        <f>IF(ISBLANK(Regressions!A101), " ", Regressions!A101)</f>
        <v>India</v>
      </c>
      <c r="B91" s="365">
        <f>IF(ISBLANK(Regressions!B101), " ", Regressions!B101)</f>
        <v>2025</v>
      </c>
      <c r="C91" s="370" t="str">
        <f>IF(ISBLANK(Regressions!C101), " ", Regressions!C101)</f>
        <v>Rural</v>
      </c>
      <c r="D91" s="366" t="str">
        <f>IF(ISBLANK(Regressions!D101), " ", Regressions!D101)</f>
        <v> </v>
      </c>
      <c r="E91" s="237" t="e">
        <f>IF(ISNUMBER(Regressions!E101),ROUND(Regressions!E101, 1), NA())</f>
        <v>#N/A</v>
      </c>
      <c r="F91" s="367" t="e">
        <f>IF(ISNUMBER(Regressions!F101),ROUND(Regressions!F101, 1), NA())</f>
        <v>#N/A</v>
      </c>
      <c r="G91" s="259" t="e">
        <f>IF(ISNUMBER(Regressions!G101),ROUND(Regressions!G101, 1), NA())</f>
        <v>#N/A</v>
      </c>
      <c r="H91" s="368" t="e">
        <f>IF(ISNUMBER(Regressions!H101),ROUND(Regressions!H101, 1), NA())</f>
        <v>#N/A</v>
      </c>
      <c r="I91" s="260" t="e">
        <f>IF(ISNUMBER(Regressions!I101),ROUND(Regressions!I101, 1), NA())</f>
        <v>#N/A</v>
      </c>
      <c r="J91" s="369" t="e">
        <f>IF(ISNUMBER(Regressions!K101),ROUND(Regressions!K101, 1), NA())</f>
        <v>#N/A</v>
      </c>
      <c r="K91" s="367" t="e">
        <f>IF(ISNUMBER(Regressions!L101),ROUND(Regressions!L101, 1), NA())</f>
        <v>#N/A</v>
      </c>
      <c r="L91" s="261" t="e">
        <f>IF(ISNUMBER(Regressions!M101),ROUND(Regressions!M101, 1), NA())</f>
        <v>#N/A</v>
      </c>
      <c r="M91" s="368" t="e">
        <f>IF(ISNUMBER(Regressions!N101),ROUND(Regressions!N101, 1), NA())</f>
        <v>#N/A</v>
      </c>
      <c r="N91" s="260" t="e">
        <f>IF(ISNUMBER(Regressions!O101),ROUND(Regressions!O101, 1), NA())</f>
        <v>#N/A</v>
      </c>
      <c r="O91" s="369" t="e">
        <f>IF(ISNUMBER(Regressions!Q101),ROUND(Regressions!Q101, 1), NA())</f>
        <v>#N/A</v>
      </c>
      <c r="P91" s="367" t="e">
        <f>IF(ISNUMBER(Regressions!R101),ROUND(Regressions!R101, 1), NA())</f>
        <v>#N/A</v>
      </c>
      <c r="Q91" s="238" t="e">
        <f>IF(ISNUMBER(Regressions!S101),ROUND(Regressions!S101, 1), NA())</f>
        <v>#N/A</v>
      </c>
      <c r="R91" s="368" t="e">
        <f>IF(ISNUMBER(Regressions!T101),ROUND(Regressions!T101, 1), NA())</f>
        <v>#N/A</v>
      </c>
      <c r="S91" s="260" t="e">
        <f>IF(ISNUMBER(Regressions!U101),ROUND(Regressions!U101, 1), NA())</f>
        <v>#N/A</v>
      </c>
    </row>
    <row xmlns:x14ac="http://schemas.microsoft.com/office/spreadsheetml/2009/9/ac" r="92" hidden="true" x14ac:dyDescent="0.2">
      <c r="A92" s="364" t="str">
        <f>IF(ISBLANK(Regressions!A102), " ", Regressions!A102)</f>
        <v>India</v>
      </c>
      <c r="B92" s="365">
        <f>IF(ISBLANK(Regressions!B102), " ", Regressions!B102)</f>
        <v>2026</v>
      </c>
      <c r="C92" s="370" t="str">
        <f>IF(ISBLANK(Regressions!C102), " ", Regressions!C102)</f>
        <v>Rural</v>
      </c>
      <c r="D92" s="366" t="str">
        <f>IF(ISBLANK(Regressions!D102), " ", Regressions!D102)</f>
        <v> </v>
      </c>
      <c r="E92" s="237" t="e">
        <f>IF(ISNUMBER(Regressions!E102),ROUND(Regressions!E102, 1), NA())</f>
        <v>#N/A</v>
      </c>
      <c r="F92" s="367" t="e">
        <f>IF(ISNUMBER(Regressions!F102),ROUND(Regressions!F102, 1), NA())</f>
        <v>#N/A</v>
      </c>
      <c r="G92" s="259" t="e">
        <f>IF(ISNUMBER(Regressions!G102),ROUND(Regressions!G102, 1), NA())</f>
        <v>#N/A</v>
      </c>
      <c r="H92" s="368" t="e">
        <f>IF(ISNUMBER(Regressions!H102),ROUND(Regressions!H102, 1), NA())</f>
        <v>#N/A</v>
      </c>
      <c r="I92" s="260" t="e">
        <f>IF(ISNUMBER(Regressions!I102),ROUND(Regressions!I102, 1), NA())</f>
        <v>#N/A</v>
      </c>
      <c r="J92" s="369" t="e">
        <f>IF(ISNUMBER(Regressions!K102),ROUND(Regressions!K102, 1), NA())</f>
        <v>#N/A</v>
      </c>
      <c r="K92" s="367" t="e">
        <f>IF(ISNUMBER(Regressions!L102),ROUND(Regressions!L102, 1), NA())</f>
        <v>#N/A</v>
      </c>
      <c r="L92" s="261" t="e">
        <f>IF(ISNUMBER(Regressions!M102),ROUND(Regressions!M102, 1), NA())</f>
        <v>#N/A</v>
      </c>
      <c r="M92" s="368" t="e">
        <f>IF(ISNUMBER(Regressions!N102),ROUND(Regressions!N102, 1), NA())</f>
        <v>#N/A</v>
      </c>
      <c r="N92" s="260" t="e">
        <f>IF(ISNUMBER(Regressions!O102),ROUND(Regressions!O102, 1), NA())</f>
        <v>#N/A</v>
      </c>
      <c r="O92" s="369" t="e">
        <f>IF(ISNUMBER(Regressions!Q102),ROUND(Regressions!Q102, 1), NA())</f>
        <v>#N/A</v>
      </c>
      <c r="P92" s="367" t="e">
        <f>IF(ISNUMBER(Regressions!R102),ROUND(Regressions!R102, 1), NA())</f>
        <v>#N/A</v>
      </c>
      <c r="Q92" s="238" t="e">
        <f>IF(ISNUMBER(Regressions!S102),ROUND(Regressions!S102, 1), NA())</f>
        <v>#N/A</v>
      </c>
      <c r="R92" s="368" t="e">
        <f>IF(ISNUMBER(Regressions!T102),ROUND(Regressions!T102, 1), NA())</f>
        <v>#N/A</v>
      </c>
      <c r="S92" s="260" t="e">
        <f>IF(ISNUMBER(Regressions!U102),ROUND(Regressions!U102, 1), NA())</f>
        <v>#N/A</v>
      </c>
    </row>
    <row xmlns:x14ac="http://schemas.microsoft.com/office/spreadsheetml/2009/9/ac" r="93" hidden="true" x14ac:dyDescent="0.2">
      <c r="A93" s="364" t="str">
        <f>IF(ISBLANK(Regressions!A103), " ", Regressions!A103)</f>
        <v>India</v>
      </c>
      <c r="B93" s="365">
        <f>IF(ISBLANK(Regressions!B103), " ", Regressions!B103)</f>
        <v>2027</v>
      </c>
      <c r="C93" s="370" t="str">
        <f>IF(ISBLANK(Regressions!C103), " ", Regressions!C103)</f>
        <v>Rural</v>
      </c>
      <c r="D93" s="366" t="str">
        <f>IF(ISBLANK(Regressions!D103), " ", Regressions!D103)</f>
        <v> </v>
      </c>
      <c r="E93" s="237" t="e">
        <f>IF(ISNUMBER(Regressions!E103),ROUND(Regressions!E103, 1), NA())</f>
        <v>#N/A</v>
      </c>
      <c r="F93" s="367" t="e">
        <f>IF(ISNUMBER(Regressions!F103),ROUND(Regressions!F103, 1), NA())</f>
        <v>#N/A</v>
      </c>
      <c r="G93" s="259" t="e">
        <f>IF(ISNUMBER(Regressions!G103),ROUND(Regressions!G103, 1), NA())</f>
        <v>#N/A</v>
      </c>
      <c r="H93" s="368" t="e">
        <f>IF(ISNUMBER(Regressions!H103),ROUND(Regressions!H103, 1), NA())</f>
        <v>#N/A</v>
      </c>
      <c r="I93" s="260" t="e">
        <f>IF(ISNUMBER(Regressions!I103),ROUND(Regressions!I103, 1), NA())</f>
        <v>#N/A</v>
      </c>
      <c r="J93" s="369" t="e">
        <f>IF(ISNUMBER(Regressions!K103),ROUND(Regressions!K103, 1), NA())</f>
        <v>#N/A</v>
      </c>
      <c r="K93" s="367" t="e">
        <f>IF(ISNUMBER(Regressions!L103),ROUND(Regressions!L103, 1), NA())</f>
        <v>#N/A</v>
      </c>
      <c r="L93" s="261" t="e">
        <f>IF(ISNUMBER(Regressions!M103),ROUND(Regressions!M103, 1), NA())</f>
        <v>#N/A</v>
      </c>
      <c r="M93" s="368" t="e">
        <f>IF(ISNUMBER(Regressions!N103),ROUND(Regressions!N103, 1), NA())</f>
        <v>#N/A</v>
      </c>
      <c r="N93" s="260" t="e">
        <f>IF(ISNUMBER(Regressions!O103),ROUND(Regressions!O103, 1), NA())</f>
        <v>#N/A</v>
      </c>
      <c r="O93" s="369" t="e">
        <f>IF(ISNUMBER(Regressions!Q103),ROUND(Regressions!Q103, 1), NA())</f>
        <v>#N/A</v>
      </c>
      <c r="P93" s="367" t="e">
        <f>IF(ISNUMBER(Regressions!R103),ROUND(Regressions!R103, 1), NA())</f>
        <v>#N/A</v>
      </c>
      <c r="Q93" s="238" t="e">
        <f>IF(ISNUMBER(Regressions!S103),ROUND(Regressions!S103, 1), NA())</f>
        <v>#N/A</v>
      </c>
      <c r="R93" s="368" t="e">
        <f>IF(ISNUMBER(Regressions!T103),ROUND(Regressions!T103, 1), NA())</f>
        <v>#N/A</v>
      </c>
      <c r="S93" s="260" t="e">
        <f>IF(ISNUMBER(Regressions!U103),ROUND(Regressions!U103, 1), NA())</f>
        <v>#N/A</v>
      </c>
    </row>
    <row xmlns:x14ac="http://schemas.microsoft.com/office/spreadsheetml/2009/9/ac" r="94" hidden="true" x14ac:dyDescent="0.2">
      <c r="A94" s="364" t="str">
        <f>IF(ISBLANK(Regressions!A104), " ", Regressions!A104)</f>
        <v>India</v>
      </c>
      <c r="B94" s="365">
        <f>IF(ISBLANK(Regressions!B104), " ", Regressions!B104)</f>
        <v>2028</v>
      </c>
      <c r="C94" s="370" t="str">
        <f>IF(ISBLANK(Regressions!C104), " ", Regressions!C104)</f>
        <v>Rural</v>
      </c>
      <c r="D94" s="366" t="str">
        <f>IF(ISBLANK(Regressions!D104), " ", Regressions!D104)</f>
        <v> </v>
      </c>
      <c r="E94" s="237" t="e">
        <f>IF(ISNUMBER(Regressions!E104),ROUND(Regressions!E104, 1), NA())</f>
        <v>#N/A</v>
      </c>
      <c r="F94" s="367" t="e">
        <f>IF(ISNUMBER(Regressions!F104),ROUND(Regressions!F104, 1), NA())</f>
        <v>#N/A</v>
      </c>
      <c r="G94" s="259" t="e">
        <f>IF(ISNUMBER(Regressions!G104),ROUND(Regressions!G104, 1), NA())</f>
        <v>#N/A</v>
      </c>
      <c r="H94" s="368" t="e">
        <f>IF(ISNUMBER(Regressions!H104),ROUND(Regressions!H104, 1), NA())</f>
        <v>#N/A</v>
      </c>
      <c r="I94" s="260" t="e">
        <f>IF(ISNUMBER(Regressions!I104),ROUND(Regressions!I104, 1), NA())</f>
        <v>#N/A</v>
      </c>
      <c r="J94" s="369" t="e">
        <f>IF(ISNUMBER(Regressions!K104),ROUND(Regressions!K104, 1), NA())</f>
        <v>#N/A</v>
      </c>
      <c r="K94" s="367" t="e">
        <f>IF(ISNUMBER(Regressions!L104),ROUND(Regressions!L104, 1), NA())</f>
        <v>#N/A</v>
      </c>
      <c r="L94" s="261" t="e">
        <f>IF(ISNUMBER(Regressions!M104),ROUND(Regressions!M104, 1), NA())</f>
        <v>#N/A</v>
      </c>
      <c r="M94" s="368" t="e">
        <f>IF(ISNUMBER(Regressions!N104),ROUND(Regressions!N104, 1), NA())</f>
        <v>#N/A</v>
      </c>
      <c r="N94" s="260" t="e">
        <f>IF(ISNUMBER(Regressions!O104),ROUND(Regressions!O104, 1), NA())</f>
        <v>#N/A</v>
      </c>
      <c r="O94" s="369" t="e">
        <f>IF(ISNUMBER(Regressions!Q104),ROUND(Regressions!Q104, 1), NA())</f>
        <v>#N/A</v>
      </c>
      <c r="P94" s="367" t="e">
        <f>IF(ISNUMBER(Regressions!R104),ROUND(Regressions!R104, 1), NA())</f>
        <v>#N/A</v>
      </c>
      <c r="Q94" s="238" t="e">
        <f>IF(ISNUMBER(Regressions!S104),ROUND(Regressions!S104, 1), NA())</f>
        <v>#N/A</v>
      </c>
      <c r="R94" s="368" t="e">
        <f>IF(ISNUMBER(Regressions!T104),ROUND(Regressions!T104, 1), NA())</f>
        <v>#N/A</v>
      </c>
      <c r="S94" s="260" t="e">
        <f>IF(ISNUMBER(Regressions!U104),ROUND(Regressions!U104, 1), NA())</f>
        <v>#N/A</v>
      </c>
    </row>
    <row xmlns:x14ac="http://schemas.microsoft.com/office/spreadsheetml/2009/9/ac" r="95" hidden="true" x14ac:dyDescent="0.2">
      <c r="A95" s="364" t="str">
        <f>IF(ISBLANK(Regressions!A105), " ", Regressions!A105)</f>
        <v>India</v>
      </c>
      <c r="B95" s="365">
        <f>IF(ISBLANK(Regressions!B105), " ", Regressions!B105)</f>
        <v>2029</v>
      </c>
      <c r="C95" s="370" t="str">
        <f>IF(ISBLANK(Regressions!C105), " ", Regressions!C105)</f>
        <v>Rural</v>
      </c>
      <c r="D95" s="366" t="str">
        <f>IF(ISBLANK(Regressions!D105), " ", Regressions!D105)</f>
        <v> </v>
      </c>
      <c r="E95" s="237" t="e">
        <f>IF(ISNUMBER(Regressions!E105),ROUND(Regressions!E105, 1), NA())</f>
        <v>#N/A</v>
      </c>
      <c r="F95" s="367" t="e">
        <f>IF(ISNUMBER(Regressions!F105),ROUND(Regressions!F105, 1), NA())</f>
        <v>#N/A</v>
      </c>
      <c r="G95" s="259" t="e">
        <f>IF(ISNUMBER(Regressions!G105),ROUND(Regressions!G105, 1), NA())</f>
        <v>#N/A</v>
      </c>
      <c r="H95" s="368" t="e">
        <f>IF(ISNUMBER(Regressions!H105),ROUND(Regressions!H105, 1), NA())</f>
        <v>#N/A</v>
      </c>
      <c r="I95" s="260" t="e">
        <f>IF(ISNUMBER(Regressions!I105),ROUND(Regressions!I105, 1), NA())</f>
        <v>#N/A</v>
      </c>
      <c r="J95" s="369" t="e">
        <f>IF(ISNUMBER(Regressions!K105),ROUND(Regressions!K105, 1), NA())</f>
        <v>#N/A</v>
      </c>
      <c r="K95" s="367" t="e">
        <f>IF(ISNUMBER(Regressions!L105),ROUND(Regressions!L105, 1), NA())</f>
        <v>#N/A</v>
      </c>
      <c r="L95" s="261" t="e">
        <f>IF(ISNUMBER(Regressions!M105),ROUND(Regressions!M105, 1), NA())</f>
        <v>#N/A</v>
      </c>
      <c r="M95" s="368" t="e">
        <f>IF(ISNUMBER(Regressions!N105),ROUND(Regressions!N105, 1), NA())</f>
        <v>#N/A</v>
      </c>
      <c r="N95" s="260" t="e">
        <f>IF(ISNUMBER(Regressions!O105),ROUND(Regressions!O105, 1), NA())</f>
        <v>#N/A</v>
      </c>
      <c r="O95" s="369" t="e">
        <f>IF(ISNUMBER(Regressions!Q105),ROUND(Regressions!Q105, 1), NA())</f>
        <v>#N/A</v>
      </c>
      <c r="P95" s="367" t="e">
        <f>IF(ISNUMBER(Regressions!R105),ROUND(Regressions!R105, 1), NA())</f>
        <v>#N/A</v>
      </c>
      <c r="Q95" s="238" t="e">
        <f>IF(ISNUMBER(Regressions!S105),ROUND(Regressions!S105, 1), NA())</f>
        <v>#N/A</v>
      </c>
      <c r="R95" s="368" t="e">
        <f>IF(ISNUMBER(Regressions!T105),ROUND(Regressions!T105, 1), NA())</f>
        <v>#N/A</v>
      </c>
      <c r="S95" s="260" t="e">
        <f>IF(ISNUMBER(Regressions!U105),ROUND(Regressions!U105, 1), NA())</f>
        <v>#N/A</v>
      </c>
    </row>
    <row xmlns:x14ac="http://schemas.microsoft.com/office/spreadsheetml/2009/9/ac" r="96" hidden="true" x14ac:dyDescent="0.2">
      <c r="A96" s="364" t="str">
        <f>IF(ISBLANK(Regressions!A106), " ", Regressions!A106)</f>
        <v>India</v>
      </c>
      <c r="B96" s="365">
        <f>IF(ISBLANK(Regressions!B106), " ", Regressions!B106)</f>
        <v>2030</v>
      </c>
      <c r="C96" s="370" t="str">
        <f>IF(ISBLANK(Regressions!C106), " ", Regressions!C106)</f>
        <v>Rural</v>
      </c>
      <c r="D96" s="366" t="str">
        <f>IF(ISBLANK(Regressions!D106), " ", Regressions!D106)</f>
        <v> </v>
      </c>
      <c r="E96" s="237" t="e">
        <f>IF(ISNUMBER(Regressions!E106),ROUND(Regressions!E106, 1), NA())</f>
        <v>#N/A</v>
      </c>
      <c r="F96" s="367" t="e">
        <f>IF(ISNUMBER(Regressions!F106),ROUND(Regressions!F106, 1), NA())</f>
        <v>#N/A</v>
      </c>
      <c r="G96" s="259" t="e">
        <f>IF(ISNUMBER(Regressions!G106),ROUND(Regressions!G106, 1), NA())</f>
        <v>#N/A</v>
      </c>
      <c r="H96" s="368" t="e">
        <f>IF(ISNUMBER(Regressions!H106),ROUND(Regressions!H106, 1), NA())</f>
        <v>#N/A</v>
      </c>
      <c r="I96" s="260" t="e">
        <f>IF(ISNUMBER(Regressions!I106),ROUND(Regressions!I106, 1), NA())</f>
        <v>#N/A</v>
      </c>
      <c r="J96" s="369" t="e">
        <f>IF(ISNUMBER(Regressions!K106),ROUND(Regressions!K106, 1), NA())</f>
        <v>#N/A</v>
      </c>
      <c r="K96" s="367" t="e">
        <f>IF(ISNUMBER(Regressions!L106),ROUND(Regressions!L106, 1), NA())</f>
        <v>#N/A</v>
      </c>
      <c r="L96" s="261" t="e">
        <f>IF(ISNUMBER(Regressions!M106),ROUND(Regressions!M106, 1), NA())</f>
        <v>#N/A</v>
      </c>
      <c r="M96" s="368" t="e">
        <f>IF(ISNUMBER(Regressions!N106),ROUND(Regressions!N106, 1), NA())</f>
        <v>#N/A</v>
      </c>
      <c r="N96" s="260" t="e">
        <f>IF(ISNUMBER(Regressions!O106),ROUND(Regressions!O106, 1), NA())</f>
        <v>#N/A</v>
      </c>
      <c r="O96" s="369" t="e">
        <f>IF(ISNUMBER(Regressions!Q106),ROUND(Regressions!Q106, 1), NA())</f>
        <v>#N/A</v>
      </c>
      <c r="P96" s="367" t="e">
        <f>IF(ISNUMBER(Regressions!R106),ROUND(Regressions!R106, 1), NA())</f>
        <v>#N/A</v>
      </c>
      <c r="Q96" s="238" t="e">
        <f>IF(ISNUMBER(Regressions!S106),ROUND(Regressions!S106, 1), NA())</f>
        <v>#N/A</v>
      </c>
      <c r="R96" s="368" t="e">
        <f>IF(ISNUMBER(Regressions!T106),ROUND(Regressions!T106, 1), NA())</f>
        <v>#N/A</v>
      </c>
      <c r="S96" s="260" t="e">
        <f>IF(ISNUMBER(Regressions!U106),ROUND(Regressions!U106, 1), NA())</f>
        <v>#N/A</v>
      </c>
    </row>
    <row xmlns:x14ac="http://schemas.microsoft.com/office/spreadsheetml/2009/9/ac" r="97" x14ac:dyDescent="0.2">
      <c r="A97" s="364" t="str">
        <f>IF(ISBLANK(Regressions!A107), " ", Regressions!A107)</f>
        <v>India</v>
      </c>
      <c r="B97" s="365">
        <f>IF(ISBLANK(Regressions!B107), " ", Regressions!B107)</f>
        <v>2000</v>
      </c>
      <c r="C97" s="370" t="str">
        <f>IF(ISBLANK(Regressions!C107), " ", Regressions!C107)</f>
        <v>Pre-primary</v>
      </c>
      <c r="D97" s="366">
        <f>IF(ISBLANK(Regressions!D107), " ", Regressions!D107)</f>
        <v>76063104</v>
      </c>
      <c r="E97" s="237" t="e">
        <f>IF(ISNUMBER(Regressions!E107),ROUND(Regressions!E107, 1), NA())</f>
        <v>#N/A</v>
      </c>
      <c r="F97" s="367" t="e">
        <f>IF(ISNUMBER(Regressions!F107),ROUND(Regressions!F107, 1), NA())</f>
        <v>#N/A</v>
      </c>
      <c r="G97" s="259" t="e">
        <f>IF(ISNUMBER(Regressions!G107),ROUND(Regressions!G107, 1), NA())</f>
        <v>#N/A</v>
      </c>
      <c r="H97" s="368" t="e">
        <f>IF(ISNUMBER(Regressions!H107),ROUND(Regressions!H107, 1), NA())</f>
        <v>#N/A</v>
      </c>
      <c r="I97" s="260" t="e">
        <f>IF(ISNUMBER(Regressions!I107),ROUND(Regressions!I107, 1), NA())</f>
        <v>#N/A</v>
      </c>
      <c r="J97" s="369" t="e">
        <f>IF(ISNUMBER(Regressions!K107),ROUND(Regressions!K107, 1), NA())</f>
        <v>#N/A</v>
      </c>
      <c r="K97" s="367" t="e">
        <f>IF(ISNUMBER(Regressions!L107),ROUND(Regressions!L107, 1), NA())</f>
        <v>#N/A</v>
      </c>
      <c r="L97" s="261" t="e">
        <f>IF(ISNUMBER(Regressions!M107),ROUND(Regressions!M107, 1), NA())</f>
        <v>#N/A</v>
      </c>
      <c r="M97" s="368" t="e">
        <f>IF(ISNUMBER(Regressions!N107),ROUND(Regressions!N107, 1), NA())</f>
        <v>#N/A</v>
      </c>
      <c r="N97" s="260" t="e">
        <f>IF(ISNUMBER(Regressions!O107),ROUND(Regressions!O107, 1), NA())</f>
        <v>#N/A</v>
      </c>
      <c r="O97" s="369" t="e">
        <f>IF(ISNUMBER(Regressions!Q107),ROUND(Regressions!Q107, 1), NA())</f>
        <v>#N/A</v>
      </c>
      <c r="P97" s="367" t="e">
        <f>IF(ISNUMBER(Regressions!R107),ROUND(Regressions!R107, 1), NA())</f>
        <v>#N/A</v>
      </c>
      <c r="Q97" s="238" t="e">
        <f>IF(ISNUMBER(Regressions!S107),ROUND(Regressions!S107, 1), NA())</f>
        <v>#N/A</v>
      </c>
      <c r="R97" s="368" t="e">
        <f>IF(ISNUMBER(Regressions!T107),ROUND(Regressions!T107, 1), NA())</f>
        <v>#N/A</v>
      </c>
      <c r="S97" s="260" t="e">
        <f>IF(ISNUMBER(Regressions!U107),ROUND(Regressions!U107, 1), NA())</f>
        <v>#N/A</v>
      </c>
    </row>
    <row xmlns:x14ac="http://schemas.microsoft.com/office/spreadsheetml/2009/9/ac" r="98" x14ac:dyDescent="0.2">
      <c r="A98" s="364" t="str">
        <f>IF(ISBLANK(Regressions!A108), " ", Regressions!A108)</f>
        <v>India</v>
      </c>
      <c r="B98" s="365">
        <f>IF(ISBLANK(Regressions!B108), " ", Regressions!B108)</f>
        <v>2001</v>
      </c>
      <c r="C98" s="370" t="str">
        <f>IF(ISBLANK(Regressions!C108), " ", Regressions!C108)</f>
        <v>Pre-primary</v>
      </c>
      <c r="D98" s="366">
        <f>IF(ISBLANK(Regressions!D108), " ", Regressions!D108)</f>
        <v>76461824</v>
      </c>
      <c r="E98" s="237" t="e">
        <f>IF(ISNUMBER(Regressions!E108),ROUND(Regressions!E108, 1), NA())</f>
        <v>#N/A</v>
      </c>
      <c r="F98" s="367" t="e">
        <f>IF(ISNUMBER(Regressions!F108),ROUND(Regressions!F108, 1), NA())</f>
        <v>#N/A</v>
      </c>
      <c r="G98" s="259" t="e">
        <f>IF(ISNUMBER(Regressions!G108),ROUND(Regressions!G108, 1), NA())</f>
        <v>#N/A</v>
      </c>
      <c r="H98" s="368" t="e">
        <f>IF(ISNUMBER(Regressions!H108),ROUND(Regressions!H108, 1), NA())</f>
        <v>#N/A</v>
      </c>
      <c r="I98" s="260" t="e">
        <f>IF(ISNUMBER(Regressions!I108),ROUND(Regressions!I108, 1), NA())</f>
        <v>#N/A</v>
      </c>
      <c r="J98" s="369" t="e">
        <f>IF(ISNUMBER(Regressions!K108),ROUND(Regressions!K108, 1), NA())</f>
        <v>#N/A</v>
      </c>
      <c r="K98" s="367" t="e">
        <f>IF(ISNUMBER(Regressions!L108),ROUND(Regressions!L108, 1), NA())</f>
        <v>#N/A</v>
      </c>
      <c r="L98" s="261" t="e">
        <f>IF(ISNUMBER(Regressions!M108),ROUND(Regressions!M108, 1), NA())</f>
        <v>#N/A</v>
      </c>
      <c r="M98" s="368" t="e">
        <f>IF(ISNUMBER(Regressions!N108),ROUND(Regressions!N108, 1), NA())</f>
        <v>#N/A</v>
      </c>
      <c r="N98" s="260" t="e">
        <f>IF(ISNUMBER(Regressions!O108),ROUND(Regressions!O108, 1), NA())</f>
        <v>#N/A</v>
      </c>
      <c r="O98" s="369" t="e">
        <f>IF(ISNUMBER(Regressions!Q108),ROUND(Regressions!Q108, 1), NA())</f>
        <v>#N/A</v>
      </c>
      <c r="P98" s="367" t="e">
        <f>IF(ISNUMBER(Regressions!R108),ROUND(Regressions!R108, 1), NA())</f>
        <v>#N/A</v>
      </c>
      <c r="Q98" s="238" t="e">
        <f>IF(ISNUMBER(Regressions!S108),ROUND(Regressions!S108, 1), NA())</f>
        <v>#N/A</v>
      </c>
      <c r="R98" s="368" t="e">
        <f>IF(ISNUMBER(Regressions!T108),ROUND(Regressions!T108, 1), NA())</f>
        <v>#N/A</v>
      </c>
      <c r="S98" s="260" t="e">
        <f>IF(ISNUMBER(Regressions!U108),ROUND(Regressions!U108, 1), NA())</f>
        <v>#N/A</v>
      </c>
    </row>
    <row xmlns:x14ac="http://schemas.microsoft.com/office/spreadsheetml/2009/9/ac" r="99" x14ac:dyDescent="0.2">
      <c r="A99" s="364" t="str">
        <f>IF(ISBLANK(Regressions!A109), " ", Regressions!A109)</f>
        <v>India</v>
      </c>
      <c r="B99" s="365">
        <f>IF(ISBLANK(Regressions!B109), " ", Regressions!B109)</f>
        <v>2002</v>
      </c>
      <c r="C99" s="370" t="str">
        <f>IF(ISBLANK(Regressions!C109), " ", Regressions!C109)</f>
        <v>Pre-primary</v>
      </c>
      <c r="D99" s="366">
        <f>IF(ISBLANK(Regressions!D109), " ", Regressions!D109)</f>
        <v>76803256</v>
      </c>
      <c r="E99" s="237" t="e">
        <f>IF(ISNUMBER(Regressions!E109),ROUND(Regressions!E109, 1), NA())</f>
        <v>#N/A</v>
      </c>
      <c r="F99" s="367" t="e">
        <f>IF(ISNUMBER(Regressions!F109),ROUND(Regressions!F109, 1), NA())</f>
        <v>#N/A</v>
      </c>
      <c r="G99" s="259" t="e">
        <f>IF(ISNUMBER(Regressions!G109),ROUND(Regressions!G109, 1), NA())</f>
        <v>#N/A</v>
      </c>
      <c r="H99" s="368" t="e">
        <f>IF(ISNUMBER(Regressions!H109),ROUND(Regressions!H109, 1), NA())</f>
        <v>#N/A</v>
      </c>
      <c r="I99" s="260" t="e">
        <f>IF(ISNUMBER(Regressions!I109),ROUND(Regressions!I109, 1), NA())</f>
        <v>#N/A</v>
      </c>
      <c r="J99" s="369" t="e">
        <f>IF(ISNUMBER(Regressions!K109),ROUND(Regressions!K109, 1), NA())</f>
        <v>#N/A</v>
      </c>
      <c r="K99" s="367" t="e">
        <f>IF(ISNUMBER(Regressions!L109),ROUND(Regressions!L109, 1), NA())</f>
        <v>#N/A</v>
      </c>
      <c r="L99" s="261" t="e">
        <f>IF(ISNUMBER(Regressions!M109),ROUND(Regressions!M109, 1), NA())</f>
        <v>#N/A</v>
      </c>
      <c r="M99" s="368" t="e">
        <f>IF(ISNUMBER(Regressions!N109),ROUND(Regressions!N109, 1), NA())</f>
        <v>#N/A</v>
      </c>
      <c r="N99" s="260" t="e">
        <f>IF(ISNUMBER(Regressions!O109),ROUND(Regressions!O109, 1), NA())</f>
        <v>#N/A</v>
      </c>
      <c r="O99" s="369" t="e">
        <f>IF(ISNUMBER(Regressions!Q109),ROUND(Regressions!Q109, 1), NA())</f>
        <v>#N/A</v>
      </c>
      <c r="P99" s="367" t="e">
        <f>IF(ISNUMBER(Regressions!R109),ROUND(Regressions!R109, 1), NA())</f>
        <v>#N/A</v>
      </c>
      <c r="Q99" s="238" t="e">
        <f>IF(ISNUMBER(Regressions!S109),ROUND(Regressions!S109, 1), NA())</f>
        <v>#N/A</v>
      </c>
      <c r="R99" s="368" t="e">
        <f>IF(ISNUMBER(Regressions!T109),ROUND(Regressions!T109, 1), NA())</f>
        <v>#N/A</v>
      </c>
      <c r="S99" s="260" t="e">
        <f>IF(ISNUMBER(Regressions!U109),ROUND(Regressions!U109, 1), NA())</f>
        <v>#N/A</v>
      </c>
    </row>
    <row xmlns:x14ac="http://schemas.microsoft.com/office/spreadsheetml/2009/9/ac" r="100" x14ac:dyDescent="0.2">
      <c r="A100" s="364" t="str">
        <f>IF(ISBLANK(Regressions!A110), " ", Regressions!A110)</f>
        <v>India</v>
      </c>
      <c r="B100" s="365">
        <f>IF(ISBLANK(Regressions!B110), " ", Regressions!B110)</f>
        <v>2003</v>
      </c>
      <c r="C100" s="370" t="str">
        <f>IF(ISBLANK(Regressions!C110), " ", Regressions!C110)</f>
        <v>Pre-primary</v>
      </c>
      <c r="D100" s="366">
        <f>IF(ISBLANK(Regressions!D110), " ", Regressions!D110)</f>
        <v>77141120</v>
      </c>
      <c r="E100" s="237" t="e">
        <f>IF(ISNUMBER(Regressions!E110),ROUND(Regressions!E110, 1), NA())</f>
        <v>#N/A</v>
      </c>
      <c r="F100" s="367" t="e">
        <f>IF(ISNUMBER(Regressions!F110),ROUND(Regressions!F110, 1), NA())</f>
        <v>#N/A</v>
      </c>
      <c r="G100" s="259" t="e">
        <f>IF(ISNUMBER(Regressions!G110),ROUND(Regressions!G110, 1), NA())</f>
        <v>#N/A</v>
      </c>
      <c r="H100" s="368" t="e">
        <f>IF(ISNUMBER(Regressions!H110),ROUND(Regressions!H110, 1), NA())</f>
        <v>#N/A</v>
      </c>
      <c r="I100" s="260" t="e">
        <f>IF(ISNUMBER(Regressions!I110),ROUND(Regressions!I110, 1), NA())</f>
        <v>#N/A</v>
      </c>
      <c r="J100" s="369" t="e">
        <f>IF(ISNUMBER(Regressions!K110),ROUND(Regressions!K110, 1), NA())</f>
        <v>#N/A</v>
      </c>
      <c r="K100" s="367" t="e">
        <f>IF(ISNUMBER(Regressions!L110),ROUND(Regressions!L110, 1), NA())</f>
        <v>#N/A</v>
      </c>
      <c r="L100" s="261" t="e">
        <f>IF(ISNUMBER(Regressions!M110),ROUND(Regressions!M110, 1), NA())</f>
        <v>#N/A</v>
      </c>
      <c r="M100" s="368" t="e">
        <f>IF(ISNUMBER(Regressions!N110),ROUND(Regressions!N110, 1), NA())</f>
        <v>#N/A</v>
      </c>
      <c r="N100" s="260" t="e">
        <f>IF(ISNUMBER(Regressions!O110),ROUND(Regressions!O110, 1), NA())</f>
        <v>#N/A</v>
      </c>
      <c r="O100" s="369" t="e">
        <f>IF(ISNUMBER(Regressions!Q110),ROUND(Regressions!Q110, 1), NA())</f>
        <v>#N/A</v>
      </c>
      <c r="P100" s="367" t="e">
        <f>IF(ISNUMBER(Regressions!R110),ROUND(Regressions!R110, 1), NA())</f>
        <v>#N/A</v>
      </c>
      <c r="Q100" s="238" t="e">
        <f>IF(ISNUMBER(Regressions!S110),ROUND(Regressions!S110, 1), NA())</f>
        <v>#N/A</v>
      </c>
      <c r="R100" s="368" t="e">
        <f>IF(ISNUMBER(Regressions!T110),ROUND(Regressions!T110, 1), NA())</f>
        <v>#N/A</v>
      </c>
      <c r="S100" s="260" t="e">
        <f>IF(ISNUMBER(Regressions!U110),ROUND(Regressions!U110, 1), NA())</f>
        <v>#N/A</v>
      </c>
    </row>
    <row xmlns:x14ac="http://schemas.microsoft.com/office/spreadsheetml/2009/9/ac" r="101" x14ac:dyDescent="0.2">
      <c r="A101" s="364" t="str">
        <f>IF(ISBLANK(Regressions!A111), " ", Regressions!A111)</f>
        <v>India</v>
      </c>
      <c r="B101" s="365">
        <f>IF(ISBLANK(Regressions!B111), " ", Regressions!B111)</f>
        <v>2004</v>
      </c>
      <c r="C101" s="370" t="str">
        <f>IF(ISBLANK(Regressions!C111), " ", Regressions!C111)</f>
        <v>Pre-primary</v>
      </c>
      <c r="D101" s="366">
        <f>IF(ISBLANK(Regressions!D111), " ", Regressions!D111)</f>
        <v>77675392</v>
      </c>
      <c r="E101" s="237" t="e">
        <f>IF(ISNUMBER(Regressions!E111),ROUND(Regressions!E111, 1), NA())</f>
        <v>#N/A</v>
      </c>
      <c r="F101" s="367" t="e">
        <f>IF(ISNUMBER(Regressions!F111),ROUND(Regressions!F111, 1), NA())</f>
        <v>#N/A</v>
      </c>
      <c r="G101" s="259" t="e">
        <f>IF(ISNUMBER(Regressions!G111),ROUND(Regressions!G111, 1), NA())</f>
        <v>#N/A</v>
      </c>
      <c r="H101" s="368" t="e">
        <f>IF(ISNUMBER(Regressions!H111),ROUND(Regressions!H111, 1), NA())</f>
        <v>#N/A</v>
      </c>
      <c r="I101" s="260" t="e">
        <f>IF(ISNUMBER(Regressions!I111),ROUND(Regressions!I111, 1), NA())</f>
        <v>#N/A</v>
      </c>
      <c r="J101" s="369" t="e">
        <f>IF(ISNUMBER(Regressions!K111),ROUND(Regressions!K111, 1), NA())</f>
        <v>#N/A</v>
      </c>
      <c r="K101" s="367" t="e">
        <f>IF(ISNUMBER(Regressions!L111),ROUND(Regressions!L111, 1), NA())</f>
        <v>#N/A</v>
      </c>
      <c r="L101" s="261" t="e">
        <f>IF(ISNUMBER(Regressions!M111),ROUND(Regressions!M111, 1), NA())</f>
        <v>#N/A</v>
      </c>
      <c r="M101" s="368" t="e">
        <f>IF(ISNUMBER(Regressions!N111),ROUND(Regressions!N111, 1), NA())</f>
        <v>#N/A</v>
      </c>
      <c r="N101" s="260" t="e">
        <f>IF(ISNUMBER(Regressions!O111),ROUND(Regressions!O111, 1), NA())</f>
        <v>#N/A</v>
      </c>
      <c r="O101" s="369" t="e">
        <f>IF(ISNUMBER(Regressions!Q111),ROUND(Regressions!Q111, 1), NA())</f>
        <v>#N/A</v>
      </c>
      <c r="P101" s="367" t="e">
        <f>IF(ISNUMBER(Regressions!R111),ROUND(Regressions!R111, 1), NA())</f>
        <v>#N/A</v>
      </c>
      <c r="Q101" s="238" t="e">
        <f>IF(ISNUMBER(Regressions!S111),ROUND(Regressions!S111, 1), NA())</f>
        <v>#N/A</v>
      </c>
      <c r="R101" s="368" t="e">
        <f>IF(ISNUMBER(Regressions!T111),ROUND(Regressions!T111, 1), NA())</f>
        <v>#N/A</v>
      </c>
      <c r="S101" s="260" t="e">
        <f>IF(ISNUMBER(Regressions!U111),ROUND(Regressions!U111, 1), NA())</f>
        <v>#N/A</v>
      </c>
    </row>
    <row xmlns:x14ac="http://schemas.microsoft.com/office/spreadsheetml/2009/9/ac" r="102" x14ac:dyDescent="0.2">
      <c r="A102" s="364" t="str">
        <f>IF(ISBLANK(Regressions!A112), " ", Regressions!A112)</f>
        <v>India</v>
      </c>
      <c r="B102" s="365">
        <f>IF(ISBLANK(Regressions!B112), " ", Regressions!B112)</f>
        <v>2005</v>
      </c>
      <c r="C102" s="370" t="str">
        <f>IF(ISBLANK(Regressions!C112), " ", Regressions!C112)</f>
        <v>Pre-primary</v>
      </c>
      <c r="D102" s="366">
        <f>IF(ISBLANK(Regressions!D112), " ", Regressions!D112)</f>
        <v>78384600</v>
      </c>
      <c r="E102" s="237" t="e">
        <f>IF(ISNUMBER(Regressions!E112),ROUND(Regressions!E112, 1), NA())</f>
        <v>#N/A</v>
      </c>
      <c r="F102" s="367" t="e">
        <f>IF(ISNUMBER(Regressions!F112),ROUND(Regressions!F112, 1), NA())</f>
        <v>#N/A</v>
      </c>
      <c r="G102" s="259" t="e">
        <f>IF(ISNUMBER(Regressions!G112),ROUND(Regressions!G112, 1), NA())</f>
        <v>#N/A</v>
      </c>
      <c r="H102" s="368" t="e">
        <f>IF(ISNUMBER(Regressions!H112),ROUND(Regressions!H112, 1), NA())</f>
        <v>#N/A</v>
      </c>
      <c r="I102" s="260" t="e">
        <f>IF(ISNUMBER(Regressions!I112),ROUND(Regressions!I112, 1), NA())</f>
        <v>#N/A</v>
      </c>
      <c r="J102" s="369" t="e">
        <f>IF(ISNUMBER(Regressions!K112),ROUND(Regressions!K112, 1), NA())</f>
        <v>#N/A</v>
      </c>
      <c r="K102" s="367" t="e">
        <f>IF(ISNUMBER(Regressions!L112),ROUND(Regressions!L112, 1), NA())</f>
        <v>#N/A</v>
      </c>
      <c r="L102" s="261" t="e">
        <f>IF(ISNUMBER(Regressions!M112),ROUND(Regressions!M112, 1), NA())</f>
        <v>#N/A</v>
      </c>
      <c r="M102" s="368" t="e">
        <f>IF(ISNUMBER(Regressions!N112),ROUND(Regressions!N112, 1), NA())</f>
        <v>#N/A</v>
      </c>
      <c r="N102" s="260" t="e">
        <f>IF(ISNUMBER(Regressions!O112),ROUND(Regressions!O112, 1), NA())</f>
        <v>#N/A</v>
      </c>
      <c r="O102" s="369" t="e">
        <f>IF(ISNUMBER(Regressions!Q112),ROUND(Regressions!Q112, 1), NA())</f>
        <v>#N/A</v>
      </c>
      <c r="P102" s="367" t="e">
        <f>IF(ISNUMBER(Regressions!R112),ROUND(Regressions!R112, 1), NA())</f>
        <v>#N/A</v>
      </c>
      <c r="Q102" s="238" t="e">
        <f>IF(ISNUMBER(Regressions!S112),ROUND(Regressions!S112, 1), NA())</f>
        <v>#N/A</v>
      </c>
      <c r="R102" s="368" t="e">
        <f>IF(ISNUMBER(Regressions!T112),ROUND(Regressions!T112, 1), NA())</f>
        <v>#N/A</v>
      </c>
      <c r="S102" s="260" t="e">
        <f>IF(ISNUMBER(Regressions!U112),ROUND(Regressions!U112, 1), NA())</f>
        <v>#N/A</v>
      </c>
    </row>
    <row xmlns:x14ac="http://schemas.microsoft.com/office/spreadsheetml/2009/9/ac" r="103" x14ac:dyDescent="0.2">
      <c r="A103" s="364" t="str">
        <f>IF(ISBLANK(Regressions!A113), " ", Regressions!A113)</f>
        <v>India</v>
      </c>
      <c r="B103" s="365">
        <f>IF(ISBLANK(Regressions!B113), " ", Regressions!B113)</f>
        <v>2006</v>
      </c>
      <c r="C103" s="370" t="str">
        <f>IF(ISBLANK(Regressions!C113), " ", Regressions!C113)</f>
        <v>Pre-primary</v>
      </c>
      <c r="D103" s="366">
        <f>IF(ISBLANK(Regressions!D113), " ", Regressions!D113)</f>
        <v>78923832</v>
      </c>
      <c r="E103" s="237" t="e">
        <f>IF(ISNUMBER(Regressions!E113),ROUND(Regressions!E113, 1), NA())</f>
        <v>#N/A</v>
      </c>
      <c r="F103" s="367" t="e">
        <f>IF(ISNUMBER(Regressions!F113),ROUND(Regressions!F113, 1), NA())</f>
        <v>#N/A</v>
      </c>
      <c r="G103" s="259" t="e">
        <f>IF(ISNUMBER(Regressions!G113),ROUND(Regressions!G113, 1), NA())</f>
        <v>#N/A</v>
      </c>
      <c r="H103" s="368" t="e">
        <f>IF(ISNUMBER(Regressions!H113),ROUND(Regressions!H113, 1), NA())</f>
        <v>#N/A</v>
      </c>
      <c r="I103" s="260" t="e">
        <f>IF(ISNUMBER(Regressions!I113),ROUND(Regressions!I113, 1), NA())</f>
        <v>#N/A</v>
      </c>
      <c r="J103" s="369" t="e">
        <f>IF(ISNUMBER(Regressions!K113),ROUND(Regressions!K113, 1), NA())</f>
        <v>#N/A</v>
      </c>
      <c r="K103" s="367" t="e">
        <f>IF(ISNUMBER(Regressions!L113),ROUND(Regressions!L113, 1), NA())</f>
        <v>#N/A</v>
      </c>
      <c r="L103" s="261" t="e">
        <f>IF(ISNUMBER(Regressions!M113),ROUND(Regressions!M113, 1), NA())</f>
        <v>#N/A</v>
      </c>
      <c r="M103" s="368" t="e">
        <f>IF(ISNUMBER(Regressions!N113),ROUND(Regressions!N113, 1), NA())</f>
        <v>#N/A</v>
      </c>
      <c r="N103" s="260" t="e">
        <f>IF(ISNUMBER(Regressions!O113),ROUND(Regressions!O113, 1), NA())</f>
        <v>#N/A</v>
      </c>
      <c r="O103" s="369" t="e">
        <f>IF(ISNUMBER(Regressions!Q113),ROUND(Regressions!Q113, 1), NA())</f>
        <v>#N/A</v>
      </c>
      <c r="P103" s="367" t="e">
        <f>IF(ISNUMBER(Regressions!R113),ROUND(Regressions!R113, 1), NA())</f>
        <v>#N/A</v>
      </c>
      <c r="Q103" s="238" t="e">
        <f>IF(ISNUMBER(Regressions!S113),ROUND(Regressions!S113, 1), NA())</f>
        <v>#N/A</v>
      </c>
      <c r="R103" s="368" t="e">
        <f>IF(ISNUMBER(Regressions!T113),ROUND(Regressions!T113, 1), NA())</f>
        <v>#N/A</v>
      </c>
      <c r="S103" s="260" t="e">
        <f>IF(ISNUMBER(Regressions!U113),ROUND(Regressions!U113, 1), NA())</f>
        <v>#N/A</v>
      </c>
    </row>
    <row xmlns:x14ac="http://schemas.microsoft.com/office/spreadsheetml/2009/9/ac" r="104" x14ac:dyDescent="0.2">
      <c r="A104" s="364" t="str">
        <f>IF(ISBLANK(Regressions!A114), " ", Regressions!A114)</f>
        <v>India</v>
      </c>
      <c r="B104" s="365">
        <f>IF(ISBLANK(Regressions!B114), " ", Regressions!B114)</f>
        <v>2007</v>
      </c>
      <c r="C104" s="370" t="str">
        <f>IF(ISBLANK(Regressions!C114), " ", Regressions!C114)</f>
        <v>Pre-primary</v>
      </c>
      <c r="D104" s="366">
        <f>IF(ISBLANK(Regressions!D114), " ", Regressions!D114)</f>
        <v>78960472</v>
      </c>
      <c r="E104" s="237" t="e">
        <f>IF(ISNUMBER(Regressions!E114),ROUND(Regressions!E114, 1), NA())</f>
        <v>#N/A</v>
      </c>
      <c r="F104" s="367" t="e">
        <f>IF(ISNUMBER(Regressions!F114),ROUND(Regressions!F114, 1), NA())</f>
        <v>#N/A</v>
      </c>
      <c r="G104" s="259" t="e">
        <f>IF(ISNUMBER(Regressions!G114),ROUND(Regressions!G114, 1), NA())</f>
        <v>#N/A</v>
      </c>
      <c r="H104" s="368" t="e">
        <f>IF(ISNUMBER(Regressions!H114),ROUND(Regressions!H114, 1), NA())</f>
        <v>#N/A</v>
      </c>
      <c r="I104" s="260" t="e">
        <f>IF(ISNUMBER(Regressions!I114),ROUND(Regressions!I114, 1), NA())</f>
        <v>#N/A</v>
      </c>
      <c r="J104" s="369" t="e">
        <f>IF(ISNUMBER(Regressions!K114),ROUND(Regressions!K114, 1), NA())</f>
        <v>#N/A</v>
      </c>
      <c r="K104" s="367" t="e">
        <f>IF(ISNUMBER(Regressions!L114),ROUND(Regressions!L114, 1), NA())</f>
        <v>#N/A</v>
      </c>
      <c r="L104" s="261" t="e">
        <f>IF(ISNUMBER(Regressions!M114),ROUND(Regressions!M114, 1), NA())</f>
        <v>#N/A</v>
      </c>
      <c r="M104" s="368" t="e">
        <f>IF(ISNUMBER(Regressions!N114),ROUND(Regressions!N114, 1), NA())</f>
        <v>#N/A</v>
      </c>
      <c r="N104" s="260" t="e">
        <f>IF(ISNUMBER(Regressions!O114),ROUND(Regressions!O114, 1), NA())</f>
        <v>#N/A</v>
      </c>
      <c r="O104" s="369" t="e">
        <f>IF(ISNUMBER(Regressions!Q114),ROUND(Regressions!Q114, 1), NA())</f>
        <v>#N/A</v>
      </c>
      <c r="P104" s="367" t="e">
        <f>IF(ISNUMBER(Regressions!R114),ROUND(Regressions!R114, 1), NA())</f>
        <v>#N/A</v>
      </c>
      <c r="Q104" s="238" t="e">
        <f>IF(ISNUMBER(Regressions!S114),ROUND(Regressions!S114, 1), NA())</f>
        <v>#N/A</v>
      </c>
      <c r="R104" s="368" t="e">
        <f>IF(ISNUMBER(Regressions!T114),ROUND(Regressions!T114, 1), NA())</f>
        <v>#N/A</v>
      </c>
      <c r="S104" s="260" t="e">
        <f>IF(ISNUMBER(Regressions!U114),ROUND(Regressions!U114, 1), NA())</f>
        <v>#N/A</v>
      </c>
    </row>
    <row xmlns:x14ac="http://schemas.microsoft.com/office/spreadsheetml/2009/9/ac" r="105" x14ac:dyDescent="0.2">
      <c r="A105" s="364" t="str">
        <f>IF(ISBLANK(Regressions!A115), " ", Regressions!A115)</f>
        <v>India</v>
      </c>
      <c r="B105" s="365">
        <f>IF(ISBLANK(Regressions!B115), " ", Regressions!B115)</f>
        <v>2008</v>
      </c>
      <c r="C105" s="370" t="str">
        <f>IF(ISBLANK(Regressions!C115), " ", Regressions!C115)</f>
        <v>Pre-primary</v>
      </c>
      <c r="D105" s="366">
        <f>IF(ISBLANK(Regressions!D115), " ", Regressions!D115)</f>
        <v>78540920</v>
      </c>
      <c r="E105" s="237" t="e">
        <f>IF(ISNUMBER(Regressions!E115),ROUND(Regressions!E115, 1), NA())</f>
        <v>#N/A</v>
      </c>
      <c r="F105" s="367" t="e">
        <f>IF(ISNUMBER(Regressions!F115),ROUND(Regressions!F115, 1), NA())</f>
        <v>#N/A</v>
      </c>
      <c r="G105" s="259" t="e">
        <f>IF(ISNUMBER(Regressions!G115),ROUND(Regressions!G115, 1), NA())</f>
        <v>#N/A</v>
      </c>
      <c r="H105" s="368" t="e">
        <f>IF(ISNUMBER(Regressions!H115),ROUND(Regressions!H115, 1), NA())</f>
        <v>#N/A</v>
      </c>
      <c r="I105" s="260" t="e">
        <f>IF(ISNUMBER(Regressions!I115),ROUND(Regressions!I115, 1), NA())</f>
        <v>#N/A</v>
      </c>
      <c r="J105" s="369" t="e">
        <f>IF(ISNUMBER(Regressions!K115),ROUND(Regressions!K115, 1), NA())</f>
        <v>#N/A</v>
      </c>
      <c r="K105" s="367" t="e">
        <f>IF(ISNUMBER(Regressions!L115),ROUND(Regressions!L115, 1), NA())</f>
        <v>#N/A</v>
      </c>
      <c r="L105" s="261" t="e">
        <f>IF(ISNUMBER(Regressions!M115),ROUND(Regressions!M115, 1), NA())</f>
        <v>#N/A</v>
      </c>
      <c r="M105" s="368" t="e">
        <f>IF(ISNUMBER(Regressions!N115),ROUND(Regressions!N115, 1), NA())</f>
        <v>#N/A</v>
      </c>
      <c r="N105" s="260" t="e">
        <f>IF(ISNUMBER(Regressions!O115),ROUND(Regressions!O115, 1), NA())</f>
        <v>#N/A</v>
      </c>
      <c r="O105" s="369" t="e">
        <f>IF(ISNUMBER(Regressions!Q115),ROUND(Regressions!Q115, 1), NA())</f>
        <v>#N/A</v>
      </c>
      <c r="P105" s="367" t="e">
        <f>IF(ISNUMBER(Regressions!R115),ROUND(Regressions!R115, 1), NA())</f>
        <v>#N/A</v>
      </c>
      <c r="Q105" s="238" t="e">
        <f>IF(ISNUMBER(Regressions!S115),ROUND(Regressions!S115, 1), NA())</f>
        <v>#N/A</v>
      </c>
      <c r="R105" s="368" t="e">
        <f>IF(ISNUMBER(Regressions!T115),ROUND(Regressions!T115, 1), NA())</f>
        <v>#N/A</v>
      </c>
      <c r="S105" s="260" t="e">
        <f>IF(ISNUMBER(Regressions!U115),ROUND(Regressions!U115, 1), NA())</f>
        <v>#N/A</v>
      </c>
    </row>
    <row xmlns:x14ac="http://schemas.microsoft.com/office/spreadsheetml/2009/9/ac" r="106" x14ac:dyDescent="0.2">
      <c r="A106" s="364" t="str">
        <f>IF(ISBLANK(Regressions!A116), " ", Regressions!A116)</f>
        <v>India</v>
      </c>
      <c r="B106" s="365">
        <f>IF(ISBLANK(Regressions!B116), " ", Regressions!B116)</f>
        <v>2009</v>
      </c>
      <c r="C106" s="370" t="str">
        <f>IF(ISBLANK(Regressions!C116), " ", Regressions!C116)</f>
        <v>Pre-primary</v>
      </c>
      <c r="D106" s="366">
        <f>IF(ISBLANK(Regressions!D116), " ", Regressions!D116)</f>
        <v>77862752</v>
      </c>
      <c r="E106" s="237" t="e">
        <f>IF(ISNUMBER(Regressions!E116),ROUND(Regressions!E116, 1), NA())</f>
        <v>#N/A</v>
      </c>
      <c r="F106" s="367" t="e">
        <f>IF(ISNUMBER(Regressions!F116),ROUND(Regressions!F116, 1), NA())</f>
        <v>#N/A</v>
      </c>
      <c r="G106" s="259" t="e">
        <f>IF(ISNUMBER(Regressions!G116),ROUND(Regressions!G116, 1), NA())</f>
        <v>#N/A</v>
      </c>
      <c r="H106" s="368" t="e">
        <f>IF(ISNUMBER(Regressions!H116),ROUND(Regressions!H116, 1), NA())</f>
        <v>#N/A</v>
      </c>
      <c r="I106" s="260" t="e">
        <f>IF(ISNUMBER(Regressions!I116),ROUND(Regressions!I116, 1), NA())</f>
        <v>#N/A</v>
      </c>
      <c r="J106" s="369" t="e">
        <f>IF(ISNUMBER(Regressions!K116),ROUND(Regressions!K116, 1), NA())</f>
        <v>#N/A</v>
      </c>
      <c r="K106" s="367" t="e">
        <f>IF(ISNUMBER(Regressions!L116),ROUND(Regressions!L116, 1), NA())</f>
        <v>#N/A</v>
      </c>
      <c r="L106" s="261" t="e">
        <f>IF(ISNUMBER(Regressions!M116),ROUND(Regressions!M116, 1), NA())</f>
        <v>#N/A</v>
      </c>
      <c r="M106" s="368" t="e">
        <f>IF(ISNUMBER(Regressions!N116),ROUND(Regressions!N116, 1), NA())</f>
        <v>#N/A</v>
      </c>
      <c r="N106" s="260" t="e">
        <f>IF(ISNUMBER(Regressions!O116),ROUND(Regressions!O116, 1), NA())</f>
        <v>#N/A</v>
      </c>
      <c r="O106" s="369" t="e">
        <f>IF(ISNUMBER(Regressions!Q116),ROUND(Regressions!Q116, 1), NA())</f>
        <v>#N/A</v>
      </c>
      <c r="P106" s="367" t="e">
        <f>IF(ISNUMBER(Regressions!R116),ROUND(Regressions!R116, 1), NA())</f>
        <v>#N/A</v>
      </c>
      <c r="Q106" s="238" t="e">
        <f>IF(ISNUMBER(Regressions!S116),ROUND(Regressions!S116, 1), NA())</f>
        <v>#N/A</v>
      </c>
      <c r="R106" s="368" t="e">
        <f>IF(ISNUMBER(Regressions!T116),ROUND(Regressions!T116, 1), NA())</f>
        <v>#N/A</v>
      </c>
      <c r="S106" s="260" t="e">
        <f>IF(ISNUMBER(Regressions!U116),ROUND(Regressions!U116, 1), NA())</f>
        <v>#N/A</v>
      </c>
    </row>
    <row xmlns:x14ac="http://schemas.microsoft.com/office/spreadsheetml/2009/9/ac" r="107" x14ac:dyDescent="0.2">
      <c r="A107" s="364" t="str">
        <f>IF(ISBLANK(Regressions!A117), " ", Regressions!A117)</f>
        <v>India</v>
      </c>
      <c r="B107" s="365">
        <f>IF(ISBLANK(Regressions!B117), " ", Regressions!B117)</f>
        <v>2010</v>
      </c>
      <c r="C107" s="370" t="str">
        <f>IF(ISBLANK(Regressions!C117), " ", Regressions!C117)</f>
        <v>Pre-primary</v>
      </c>
      <c r="D107" s="366">
        <f>IF(ISBLANK(Regressions!D117), " ", Regressions!D117)</f>
        <v>77059376</v>
      </c>
      <c r="E107" s="237" t="e">
        <f>IF(ISNUMBER(Regressions!E117),ROUND(Regressions!E117, 1), NA())</f>
        <v>#N/A</v>
      </c>
      <c r="F107" s="367" t="e">
        <f>IF(ISNUMBER(Regressions!F117),ROUND(Regressions!F117, 1), NA())</f>
        <v>#N/A</v>
      </c>
      <c r="G107" s="259" t="e">
        <f>IF(ISNUMBER(Regressions!G117),ROUND(Regressions!G117, 1), NA())</f>
        <v>#N/A</v>
      </c>
      <c r="H107" s="368" t="e">
        <f>IF(ISNUMBER(Regressions!H117),ROUND(Regressions!H117, 1), NA())</f>
        <v>#N/A</v>
      </c>
      <c r="I107" s="260" t="e">
        <f>IF(ISNUMBER(Regressions!I117),ROUND(Regressions!I117, 1), NA())</f>
        <v>#N/A</v>
      </c>
      <c r="J107" s="369" t="e">
        <f>IF(ISNUMBER(Regressions!K117),ROUND(Regressions!K117, 1), NA())</f>
        <v>#N/A</v>
      </c>
      <c r="K107" s="367" t="e">
        <f>IF(ISNUMBER(Regressions!L117),ROUND(Regressions!L117, 1), NA())</f>
        <v>#N/A</v>
      </c>
      <c r="L107" s="261" t="e">
        <f>IF(ISNUMBER(Regressions!M117),ROUND(Regressions!M117, 1), NA())</f>
        <v>#N/A</v>
      </c>
      <c r="M107" s="368" t="e">
        <f>IF(ISNUMBER(Regressions!N117),ROUND(Regressions!N117, 1), NA())</f>
        <v>#N/A</v>
      </c>
      <c r="N107" s="260" t="e">
        <f>IF(ISNUMBER(Regressions!O117),ROUND(Regressions!O117, 1), NA())</f>
        <v>#N/A</v>
      </c>
      <c r="O107" s="369" t="e">
        <f>IF(ISNUMBER(Regressions!Q117),ROUND(Regressions!Q117, 1), NA())</f>
        <v>#N/A</v>
      </c>
      <c r="P107" s="367" t="e">
        <f>IF(ISNUMBER(Regressions!R117),ROUND(Regressions!R117, 1), NA())</f>
        <v>#N/A</v>
      </c>
      <c r="Q107" s="238" t="e">
        <f>IF(ISNUMBER(Regressions!S117),ROUND(Regressions!S117, 1), NA())</f>
        <v>#N/A</v>
      </c>
      <c r="R107" s="368" t="e">
        <f>IF(ISNUMBER(Regressions!T117),ROUND(Regressions!T117, 1), NA())</f>
        <v>#N/A</v>
      </c>
      <c r="S107" s="260" t="e">
        <f>IF(ISNUMBER(Regressions!U117),ROUND(Regressions!U117, 1), NA())</f>
        <v>#N/A</v>
      </c>
    </row>
    <row xmlns:x14ac="http://schemas.microsoft.com/office/spreadsheetml/2009/9/ac" r="108" x14ac:dyDescent="0.2">
      <c r="A108" s="364" t="str">
        <f>IF(ISBLANK(Regressions!A118), " ", Regressions!A118)</f>
        <v>India</v>
      </c>
      <c r="B108" s="365">
        <f>IF(ISBLANK(Regressions!B118), " ", Regressions!B118)</f>
        <v>2011</v>
      </c>
      <c r="C108" s="370" t="str">
        <f>IF(ISBLANK(Regressions!C118), " ", Regressions!C118)</f>
        <v>Pre-primary</v>
      </c>
      <c r="D108" s="366">
        <f>IF(ISBLANK(Regressions!D118), " ", Regressions!D118)</f>
        <v>76319264</v>
      </c>
      <c r="E108" s="237" t="e">
        <f>IF(ISNUMBER(Regressions!E118),ROUND(Regressions!E118, 1), NA())</f>
        <v>#N/A</v>
      </c>
      <c r="F108" s="367" t="e">
        <f>IF(ISNUMBER(Regressions!F118),ROUND(Regressions!F118, 1), NA())</f>
        <v>#N/A</v>
      </c>
      <c r="G108" s="259" t="e">
        <f>IF(ISNUMBER(Regressions!G118),ROUND(Regressions!G118, 1), NA())</f>
        <v>#N/A</v>
      </c>
      <c r="H108" s="368" t="e">
        <f>IF(ISNUMBER(Regressions!H118),ROUND(Regressions!H118, 1), NA())</f>
        <v>#N/A</v>
      </c>
      <c r="I108" s="260" t="e">
        <f>IF(ISNUMBER(Regressions!I118),ROUND(Regressions!I118, 1), NA())</f>
        <v>#N/A</v>
      </c>
      <c r="J108" s="369" t="e">
        <f>IF(ISNUMBER(Regressions!K118),ROUND(Regressions!K118, 1), NA())</f>
        <v>#N/A</v>
      </c>
      <c r="K108" s="367" t="e">
        <f>IF(ISNUMBER(Regressions!L118),ROUND(Regressions!L118, 1), NA())</f>
        <v>#N/A</v>
      </c>
      <c r="L108" s="261" t="e">
        <f>IF(ISNUMBER(Regressions!M118),ROUND(Regressions!M118, 1), NA())</f>
        <v>#N/A</v>
      </c>
      <c r="M108" s="368" t="e">
        <f>IF(ISNUMBER(Regressions!N118),ROUND(Regressions!N118, 1), NA())</f>
        <v>#N/A</v>
      </c>
      <c r="N108" s="260" t="e">
        <f>IF(ISNUMBER(Regressions!O118),ROUND(Regressions!O118, 1), NA())</f>
        <v>#N/A</v>
      </c>
      <c r="O108" s="369" t="e">
        <f>IF(ISNUMBER(Regressions!Q118),ROUND(Regressions!Q118, 1), NA())</f>
        <v>#N/A</v>
      </c>
      <c r="P108" s="367" t="e">
        <f>IF(ISNUMBER(Regressions!R118),ROUND(Regressions!R118, 1), NA())</f>
        <v>#N/A</v>
      </c>
      <c r="Q108" s="238" t="e">
        <f>IF(ISNUMBER(Regressions!S118),ROUND(Regressions!S118, 1), NA())</f>
        <v>#N/A</v>
      </c>
      <c r="R108" s="368" t="e">
        <f>IF(ISNUMBER(Regressions!T118),ROUND(Regressions!T118, 1), NA())</f>
        <v>#N/A</v>
      </c>
      <c r="S108" s="260" t="e">
        <f>IF(ISNUMBER(Regressions!U118),ROUND(Regressions!U118, 1), NA())</f>
        <v>#N/A</v>
      </c>
    </row>
    <row xmlns:x14ac="http://schemas.microsoft.com/office/spreadsheetml/2009/9/ac" r="109" x14ac:dyDescent="0.2">
      <c r="A109" s="364" t="str">
        <f>IF(ISBLANK(Regressions!A119), " ", Regressions!A119)</f>
        <v>India</v>
      </c>
      <c r="B109" s="365">
        <f>IF(ISBLANK(Regressions!B119), " ", Regressions!B119)</f>
        <v>2012</v>
      </c>
      <c r="C109" s="370" t="str">
        <f>IF(ISBLANK(Regressions!C119), " ", Regressions!C119)</f>
        <v>Pre-primary</v>
      </c>
      <c r="D109" s="366">
        <f>IF(ISBLANK(Regressions!D119), " ", Regressions!D119)</f>
        <v>75876544</v>
      </c>
      <c r="E109" s="237" t="e">
        <f>IF(ISNUMBER(Regressions!E119),ROUND(Regressions!E119, 1), NA())</f>
        <v>#N/A</v>
      </c>
      <c r="F109" s="367" t="e">
        <f>IF(ISNUMBER(Regressions!F119),ROUND(Regressions!F119, 1), NA())</f>
        <v>#N/A</v>
      </c>
      <c r="G109" s="259" t="e">
        <f>IF(ISNUMBER(Regressions!G119),ROUND(Regressions!G119, 1), NA())</f>
        <v>#N/A</v>
      </c>
      <c r="H109" s="368" t="e">
        <f>IF(ISNUMBER(Regressions!H119),ROUND(Regressions!H119, 1), NA())</f>
        <v>#N/A</v>
      </c>
      <c r="I109" s="260" t="e">
        <f>IF(ISNUMBER(Regressions!I119),ROUND(Regressions!I119, 1), NA())</f>
        <v>#N/A</v>
      </c>
      <c r="J109" s="369" t="e">
        <f>IF(ISNUMBER(Regressions!K119),ROUND(Regressions!K119, 1), NA())</f>
        <v>#N/A</v>
      </c>
      <c r="K109" s="367" t="e">
        <f>IF(ISNUMBER(Regressions!L119),ROUND(Regressions!L119, 1), NA())</f>
        <v>#N/A</v>
      </c>
      <c r="L109" s="261" t="e">
        <f>IF(ISNUMBER(Regressions!M119),ROUND(Regressions!M119, 1), NA())</f>
        <v>#N/A</v>
      </c>
      <c r="M109" s="368" t="e">
        <f>IF(ISNUMBER(Regressions!N119),ROUND(Regressions!N119, 1), NA())</f>
        <v>#N/A</v>
      </c>
      <c r="N109" s="260" t="e">
        <f>IF(ISNUMBER(Regressions!O119),ROUND(Regressions!O119, 1), NA())</f>
        <v>#N/A</v>
      </c>
      <c r="O109" s="369" t="e">
        <f>IF(ISNUMBER(Regressions!Q119),ROUND(Regressions!Q119, 1), NA())</f>
        <v>#N/A</v>
      </c>
      <c r="P109" s="367" t="e">
        <f>IF(ISNUMBER(Regressions!R119),ROUND(Regressions!R119, 1), NA())</f>
        <v>#N/A</v>
      </c>
      <c r="Q109" s="238" t="e">
        <f>IF(ISNUMBER(Regressions!S119),ROUND(Regressions!S119, 1), NA())</f>
        <v>#N/A</v>
      </c>
      <c r="R109" s="368" t="e">
        <f>IF(ISNUMBER(Regressions!T119),ROUND(Regressions!T119, 1), NA())</f>
        <v>#N/A</v>
      </c>
      <c r="S109" s="260" t="e">
        <f>IF(ISNUMBER(Regressions!U119),ROUND(Regressions!U119, 1), NA())</f>
        <v>#N/A</v>
      </c>
    </row>
    <row xmlns:x14ac="http://schemas.microsoft.com/office/spreadsheetml/2009/9/ac" r="110" x14ac:dyDescent="0.2">
      <c r="A110" s="364" t="str">
        <f>IF(ISBLANK(Regressions!A120), " ", Regressions!A120)</f>
        <v>India</v>
      </c>
      <c r="B110" s="365">
        <f>IF(ISBLANK(Regressions!B120), " ", Regressions!B120)</f>
        <v>2013</v>
      </c>
      <c r="C110" s="370" t="str">
        <f>IF(ISBLANK(Regressions!C120), " ", Regressions!C120)</f>
        <v>Pre-primary</v>
      </c>
      <c r="D110" s="366">
        <f>IF(ISBLANK(Regressions!D120), " ", Regressions!D120)</f>
        <v>75788000</v>
      </c>
      <c r="E110" s="237" t="e">
        <f>IF(ISNUMBER(Regressions!E120),ROUND(Regressions!E120, 1), NA())</f>
        <v>#N/A</v>
      </c>
      <c r="F110" s="367" t="e">
        <f>IF(ISNUMBER(Regressions!F120),ROUND(Regressions!F120, 1), NA())</f>
        <v>#N/A</v>
      </c>
      <c r="G110" s="259" t="e">
        <f>IF(ISNUMBER(Regressions!G120),ROUND(Regressions!G120, 1), NA())</f>
        <v>#N/A</v>
      </c>
      <c r="H110" s="368" t="e">
        <f>IF(ISNUMBER(Regressions!H120),ROUND(Regressions!H120, 1), NA())</f>
        <v>#N/A</v>
      </c>
      <c r="I110" s="260" t="e">
        <f>IF(ISNUMBER(Regressions!I120),ROUND(Regressions!I120, 1), NA())</f>
        <v>#N/A</v>
      </c>
      <c r="J110" s="369" t="e">
        <f>IF(ISNUMBER(Regressions!K120),ROUND(Regressions!K120, 1), NA())</f>
        <v>#N/A</v>
      </c>
      <c r="K110" s="367" t="e">
        <f>IF(ISNUMBER(Regressions!L120),ROUND(Regressions!L120, 1), NA())</f>
        <v>#N/A</v>
      </c>
      <c r="L110" s="261" t="e">
        <f>IF(ISNUMBER(Regressions!M120),ROUND(Regressions!M120, 1), NA())</f>
        <v>#N/A</v>
      </c>
      <c r="M110" s="368" t="e">
        <f>IF(ISNUMBER(Regressions!N120),ROUND(Regressions!N120, 1), NA())</f>
        <v>#N/A</v>
      </c>
      <c r="N110" s="260" t="e">
        <f>IF(ISNUMBER(Regressions!O120),ROUND(Regressions!O120, 1), NA())</f>
        <v>#N/A</v>
      </c>
      <c r="O110" s="369" t="e">
        <f>IF(ISNUMBER(Regressions!Q120),ROUND(Regressions!Q120, 1), NA())</f>
        <v>#N/A</v>
      </c>
      <c r="P110" s="367" t="e">
        <f>IF(ISNUMBER(Regressions!R120),ROUND(Regressions!R120, 1), NA())</f>
        <v>#N/A</v>
      </c>
      <c r="Q110" s="238" t="e">
        <f>IF(ISNUMBER(Regressions!S120),ROUND(Regressions!S120, 1), NA())</f>
        <v>#N/A</v>
      </c>
      <c r="R110" s="368" t="e">
        <f>IF(ISNUMBER(Regressions!T120),ROUND(Regressions!T120, 1), NA())</f>
        <v>#N/A</v>
      </c>
      <c r="S110" s="260" t="e">
        <f>IF(ISNUMBER(Regressions!U120),ROUND(Regressions!U120, 1), NA())</f>
        <v>#N/A</v>
      </c>
    </row>
    <row xmlns:x14ac="http://schemas.microsoft.com/office/spreadsheetml/2009/9/ac" r="111" x14ac:dyDescent="0.2">
      <c r="A111" s="364" t="str">
        <f>IF(ISBLANK(Regressions!A121), " ", Regressions!A121)</f>
        <v>India</v>
      </c>
      <c r="B111" s="365">
        <f>IF(ISBLANK(Regressions!B121), " ", Regressions!B121)</f>
        <v>2014</v>
      </c>
      <c r="C111" s="370" t="str">
        <f>IF(ISBLANK(Regressions!C121), " ", Regressions!C121)</f>
        <v>Pre-primary</v>
      </c>
      <c r="D111" s="366">
        <f>IF(ISBLANK(Regressions!D121), " ", Regressions!D121)</f>
        <v>75648880</v>
      </c>
      <c r="E111" s="237" t="e">
        <f>IF(ISNUMBER(Regressions!E121),ROUND(Regressions!E121, 1), NA())</f>
        <v>#N/A</v>
      </c>
      <c r="F111" s="367" t="e">
        <f>IF(ISNUMBER(Regressions!F121),ROUND(Regressions!F121, 1), NA())</f>
        <v>#N/A</v>
      </c>
      <c r="G111" s="259" t="e">
        <f>IF(ISNUMBER(Regressions!G121),ROUND(Regressions!G121, 1), NA())</f>
        <v>#N/A</v>
      </c>
      <c r="H111" s="368" t="e">
        <f>IF(ISNUMBER(Regressions!H121),ROUND(Regressions!H121, 1), NA())</f>
        <v>#N/A</v>
      </c>
      <c r="I111" s="260" t="e">
        <f>IF(ISNUMBER(Regressions!I121),ROUND(Regressions!I121, 1), NA())</f>
        <v>#N/A</v>
      </c>
      <c r="J111" s="369" t="e">
        <f>IF(ISNUMBER(Regressions!K121),ROUND(Regressions!K121, 1), NA())</f>
        <v>#N/A</v>
      </c>
      <c r="K111" s="367" t="e">
        <f>IF(ISNUMBER(Regressions!L121),ROUND(Regressions!L121, 1), NA())</f>
        <v>#N/A</v>
      </c>
      <c r="L111" s="261" t="e">
        <f>IF(ISNUMBER(Regressions!M121),ROUND(Regressions!M121, 1), NA())</f>
        <v>#N/A</v>
      </c>
      <c r="M111" s="368" t="e">
        <f>IF(ISNUMBER(Regressions!N121),ROUND(Regressions!N121, 1), NA())</f>
        <v>#N/A</v>
      </c>
      <c r="N111" s="260" t="e">
        <f>IF(ISNUMBER(Regressions!O121),ROUND(Regressions!O121, 1), NA())</f>
        <v>#N/A</v>
      </c>
      <c r="O111" s="369" t="e">
        <f>IF(ISNUMBER(Regressions!Q121),ROUND(Regressions!Q121, 1), NA())</f>
        <v>#N/A</v>
      </c>
      <c r="P111" s="367" t="e">
        <f>IF(ISNUMBER(Regressions!R121),ROUND(Regressions!R121, 1), NA())</f>
        <v>#N/A</v>
      </c>
      <c r="Q111" s="238" t="e">
        <f>IF(ISNUMBER(Regressions!S121),ROUND(Regressions!S121, 1), NA())</f>
        <v>#N/A</v>
      </c>
      <c r="R111" s="368" t="e">
        <f>IF(ISNUMBER(Regressions!T121),ROUND(Regressions!T121, 1), NA())</f>
        <v>#N/A</v>
      </c>
      <c r="S111" s="260" t="e">
        <f>IF(ISNUMBER(Regressions!U121),ROUND(Regressions!U121, 1), NA())</f>
        <v>#N/A</v>
      </c>
    </row>
    <row xmlns:x14ac="http://schemas.microsoft.com/office/spreadsheetml/2009/9/ac" r="112" x14ac:dyDescent="0.2">
      <c r="A112" s="364" t="str">
        <f>IF(ISBLANK(Regressions!A122), " ", Regressions!A122)</f>
        <v>India</v>
      </c>
      <c r="B112" s="365">
        <f>IF(ISBLANK(Regressions!B122), " ", Regressions!B122)</f>
        <v>2015</v>
      </c>
      <c r="C112" s="370" t="str">
        <f>IF(ISBLANK(Regressions!C122), " ", Regressions!C122)</f>
        <v>Pre-primary</v>
      </c>
      <c r="D112" s="366">
        <f>IF(ISBLANK(Regressions!D122), " ", Regressions!D122)</f>
        <v>75385584</v>
      </c>
      <c r="E112" s="237" t="e">
        <f>IF(ISNUMBER(Regressions!E122),ROUND(Regressions!E122, 1), NA())</f>
        <v>#N/A</v>
      </c>
      <c r="F112" s="367" t="e">
        <f>IF(ISNUMBER(Regressions!F122),ROUND(Regressions!F122, 1), NA())</f>
        <v>#N/A</v>
      </c>
      <c r="G112" s="259" t="e">
        <f>IF(ISNUMBER(Regressions!G122),ROUND(Regressions!G122, 1), NA())</f>
        <v>#N/A</v>
      </c>
      <c r="H112" s="368" t="e">
        <f>IF(ISNUMBER(Regressions!H122),ROUND(Regressions!H122, 1), NA())</f>
        <v>#N/A</v>
      </c>
      <c r="I112" s="260" t="e">
        <f>IF(ISNUMBER(Regressions!I122),ROUND(Regressions!I122, 1), NA())</f>
        <v>#N/A</v>
      </c>
      <c r="J112" s="369" t="e">
        <f>IF(ISNUMBER(Regressions!K122),ROUND(Regressions!K122, 1), NA())</f>
        <v>#N/A</v>
      </c>
      <c r="K112" s="367" t="e">
        <f>IF(ISNUMBER(Regressions!L122),ROUND(Regressions!L122, 1), NA())</f>
        <v>#N/A</v>
      </c>
      <c r="L112" s="261" t="e">
        <f>IF(ISNUMBER(Regressions!M122),ROUND(Regressions!M122, 1), NA())</f>
        <v>#N/A</v>
      </c>
      <c r="M112" s="368" t="e">
        <f>IF(ISNUMBER(Regressions!N122),ROUND(Regressions!N122, 1), NA())</f>
        <v>#N/A</v>
      </c>
      <c r="N112" s="260" t="e">
        <f>IF(ISNUMBER(Regressions!O122),ROUND(Regressions!O122, 1), NA())</f>
        <v>#N/A</v>
      </c>
      <c r="O112" s="369" t="e">
        <f>IF(ISNUMBER(Regressions!Q122),ROUND(Regressions!Q122, 1), NA())</f>
        <v>#N/A</v>
      </c>
      <c r="P112" s="367" t="e">
        <f>IF(ISNUMBER(Regressions!R122),ROUND(Regressions!R122, 1), NA())</f>
        <v>#N/A</v>
      </c>
      <c r="Q112" s="238" t="e">
        <f>IF(ISNUMBER(Regressions!S122),ROUND(Regressions!S122, 1), NA())</f>
        <v>#N/A</v>
      </c>
      <c r="R112" s="368" t="e">
        <f>IF(ISNUMBER(Regressions!T122),ROUND(Regressions!T122, 1), NA())</f>
        <v>#N/A</v>
      </c>
      <c r="S112" s="260" t="e">
        <f>IF(ISNUMBER(Regressions!U122),ROUND(Regressions!U122, 1), NA())</f>
        <v>#N/A</v>
      </c>
    </row>
    <row xmlns:x14ac="http://schemas.microsoft.com/office/spreadsheetml/2009/9/ac" r="113" x14ac:dyDescent="0.2">
      <c r="A113" s="364" t="str">
        <f>IF(ISBLANK(Regressions!A123), " ", Regressions!A123)</f>
        <v>India</v>
      </c>
      <c r="B113" s="365">
        <f>IF(ISBLANK(Regressions!B123), " ", Regressions!B123)</f>
        <v>2016</v>
      </c>
      <c r="C113" s="370" t="str">
        <f>IF(ISBLANK(Regressions!C123), " ", Regressions!C123)</f>
        <v>Pre-primary</v>
      </c>
      <c r="D113" s="366">
        <f>IF(ISBLANK(Regressions!D123), " ", Regressions!D123)</f>
        <v>74841016</v>
      </c>
      <c r="E113" s="237" t="e">
        <f>IF(ISNUMBER(Regressions!E123),ROUND(Regressions!E123, 1), NA())</f>
        <v>#N/A</v>
      </c>
      <c r="F113" s="367" t="e">
        <f>IF(ISNUMBER(Regressions!F123),ROUND(Regressions!F123, 1), NA())</f>
        <v>#N/A</v>
      </c>
      <c r="G113" s="259" t="e">
        <f>IF(ISNUMBER(Regressions!G123),ROUND(Regressions!G123, 1), NA())</f>
        <v>#N/A</v>
      </c>
      <c r="H113" s="368" t="e">
        <f>IF(ISNUMBER(Regressions!H123),ROUND(Regressions!H123, 1), NA())</f>
        <v>#N/A</v>
      </c>
      <c r="I113" s="260" t="e">
        <f>IF(ISNUMBER(Regressions!I123),ROUND(Regressions!I123, 1), NA())</f>
        <v>#N/A</v>
      </c>
      <c r="J113" s="369" t="e">
        <f>IF(ISNUMBER(Regressions!K123),ROUND(Regressions!K123, 1), NA())</f>
        <v>#N/A</v>
      </c>
      <c r="K113" s="367" t="e">
        <f>IF(ISNUMBER(Regressions!L123),ROUND(Regressions!L123, 1), NA())</f>
        <v>#N/A</v>
      </c>
      <c r="L113" s="261" t="e">
        <f>IF(ISNUMBER(Regressions!M123),ROUND(Regressions!M123, 1), NA())</f>
        <v>#N/A</v>
      </c>
      <c r="M113" s="368" t="e">
        <f>IF(ISNUMBER(Regressions!N123),ROUND(Regressions!N123, 1), NA())</f>
        <v>#N/A</v>
      </c>
      <c r="N113" s="260" t="e">
        <f>IF(ISNUMBER(Regressions!O123),ROUND(Regressions!O123, 1), NA())</f>
        <v>#N/A</v>
      </c>
      <c r="O113" s="369" t="e">
        <f>IF(ISNUMBER(Regressions!Q123),ROUND(Regressions!Q123, 1), NA())</f>
        <v>#N/A</v>
      </c>
      <c r="P113" s="367" t="e">
        <f>IF(ISNUMBER(Regressions!R123),ROUND(Regressions!R123, 1), NA())</f>
        <v>#N/A</v>
      </c>
      <c r="Q113" s="238" t="e">
        <f>IF(ISNUMBER(Regressions!S123),ROUND(Regressions!S123, 1), NA())</f>
        <v>#N/A</v>
      </c>
      <c r="R113" s="368" t="e">
        <f>IF(ISNUMBER(Regressions!T123),ROUND(Regressions!T123, 1), NA())</f>
        <v>#N/A</v>
      </c>
      <c r="S113" s="260" t="e">
        <f>IF(ISNUMBER(Regressions!U123),ROUND(Regressions!U123, 1), NA())</f>
        <v>#N/A</v>
      </c>
    </row>
    <row xmlns:x14ac="http://schemas.microsoft.com/office/spreadsheetml/2009/9/ac" r="114" x14ac:dyDescent="0.2">
      <c r="A114" s="364" t="str">
        <f>IF(ISBLANK(Regressions!A124), " ", Regressions!A124)</f>
        <v>India</v>
      </c>
      <c r="B114" s="365">
        <f>IF(ISBLANK(Regressions!B124), " ", Regressions!B124)</f>
        <v>2017</v>
      </c>
      <c r="C114" s="370" t="str">
        <f>IF(ISBLANK(Regressions!C124), " ", Regressions!C124)</f>
        <v>Pre-primary</v>
      </c>
      <c r="D114" s="366">
        <f>IF(ISBLANK(Regressions!D124), " ", Regressions!D124)</f>
        <v>74251480</v>
      </c>
      <c r="E114" s="237" t="e">
        <f>IF(ISNUMBER(Regressions!E124),ROUND(Regressions!E124, 1), NA())</f>
        <v>#N/A</v>
      </c>
      <c r="F114" s="367" t="e">
        <f>IF(ISNUMBER(Regressions!F124),ROUND(Regressions!F124, 1), NA())</f>
        <v>#N/A</v>
      </c>
      <c r="G114" s="259" t="e">
        <f>IF(ISNUMBER(Regressions!G124),ROUND(Regressions!G124, 1), NA())</f>
        <v>#N/A</v>
      </c>
      <c r="H114" s="368" t="e">
        <f>IF(ISNUMBER(Regressions!H124),ROUND(Regressions!H124, 1), NA())</f>
        <v>#N/A</v>
      </c>
      <c r="I114" s="260" t="e">
        <f>IF(ISNUMBER(Regressions!I124),ROUND(Regressions!I124, 1), NA())</f>
        <v>#N/A</v>
      </c>
      <c r="J114" s="369" t="e">
        <f>IF(ISNUMBER(Regressions!K124),ROUND(Regressions!K124, 1), NA())</f>
        <v>#N/A</v>
      </c>
      <c r="K114" s="367" t="e">
        <f>IF(ISNUMBER(Regressions!L124),ROUND(Regressions!L124, 1), NA())</f>
        <v>#N/A</v>
      </c>
      <c r="L114" s="261" t="e">
        <f>IF(ISNUMBER(Regressions!M124),ROUND(Regressions!M124, 1), NA())</f>
        <v>#N/A</v>
      </c>
      <c r="M114" s="368" t="e">
        <f>IF(ISNUMBER(Regressions!N124),ROUND(Regressions!N124, 1), NA())</f>
        <v>#N/A</v>
      </c>
      <c r="N114" s="260" t="e">
        <f>IF(ISNUMBER(Regressions!O124),ROUND(Regressions!O124, 1), NA())</f>
        <v>#N/A</v>
      </c>
      <c r="O114" s="369" t="e">
        <f>IF(ISNUMBER(Regressions!Q124),ROUND(Regressions!Q124, 1), NA())</f>
        <v>#N/A</v>
      </c>
      <c r="P114" s="367" t="e">
        <f>IF(ISNUMBER(Regressions!R124),ROUND(Regressions!R124, 1), NA())</f>
        <v>#N/A</v>
      </c>
      <c r="Q114" s="238" t="e">
        <f>IF(ISNUMBER(Regressions!S124),ROUND(Regressions!S124, 1), NA())</f>
        <v>#N/A</v>
      </c>
      <c r="R114" s="368" t="e">
        <f>IF(ISNUMBER(Regressions!T124),ROUND(Regressions!T124, 1), NA())</f>
        <v>#N/A</v>
      </c>
      <c r="S114" s="260" t="e">
        <f>IF(ISNUMBER(Regressions!U124),ROUND(Regressions!U124, 1), NA())</f>
        <v>#N/A</v>
      </c>
    </row>
    <row xmlns:x14ac="http://schemas.microsoft.com/office/spreadsheetml/2009/9/ac" r="115" x14ac:dyDescent="0.2">
      <c r="A115" s="364" t="str">
        <f>IF(ISBLANK(Regressions!A125), " ", Regressions!A125)</f>
        <v>India</v>
      </c>
      <c r="B115" s="365">
        <f>IF(ISBLANK(Regressions!B125), " ", Regressions!B125)</f>
        <v>2018</v>
      </c>
      <c r="C115" s="370" t="str">
        <f>IF(ISBLANK(Regressions!C125), " ", Regressions!C125)</f>
        <v>Pre-primary</v>
      </c>
      <c r="D115" s="366">
        <f>IF(ISBLANK(Regressions!D125), " ", Regressions!D125)</f>
        <v>73083192</v>
      </c>
      <c r="E115" s="237" t="e">
        <f>IF(ISNUMBER(Regressions!E125),ROUND(Regressions!E125, 1), NA())</f>
        <v>#N/A</v>
      </c>
      <c r="F115" s="367" t="e">
        <f>IF(ISNUMBER(Regressions!F125),ROUND(Regressions!F125, 1), NA())</f>
        <v>#N/A</v>
      </c>
      <c r="G115" s="259" t="e">
        <f>IF(ISNUMBER(Regressions!G125),ROUND(Regressions!G125, 1), NA())</f>
        <v>#N/A</v>
      </c>
      <c r="H115" s="368" t="e">
        <f>IF(ISNUMBER(Regressions!H125),ROUND(Regressions!H125, 1), NA())</f>
        <v>#N/A</v>
      </c>
      <c r="I115" s="260" t="e">
        <f>IF(ISNUMBER(Regressions!I125),ROUND(Regressions!I125, 1), NA())</f>
        <v>#N/A</v>
      </c>
      <c r="J115" s="369" t="e">
        <f>IF(ISNUMBER(Regressions!K125),ROUND(Regressions!K125, 1), NA())</f>
        <v>#N/A</v>
      </c>
      <c r="K115" s="367" t="e">
        <f>IF(ISNUMBER(Regressions!L125),ROUND(Regressions!L125, 1), NA())</f>
        <v>#N/A</v>
      </c>
      <c r="L115" s="261" t="e">
        <f>IF(ISNUMBER(Regressions!M125),ROUND(Regressions!M125, 1), NA())</f>
        <v>#N/A</v>
      </c>
      <c r="M115" s="368" t="e">
        <f>IF(ISNUMBER(Regressions!N125),ROUND(Regressions!N125, 1), NA())</f>
        <v>#N/A</v>
      </c>
      <c r="N115" s="260" t="e">
        <f>IF(ISNUMBER(Regressions!O125),ROUND(Regressions!O125, 1), NA())</f>
        <v>#N/A</v>
      </c>
      <c r="O115" s="369" t="e">
        <f>IF(ISNUMBER(Regressions!Q125),ROUND(Regressions!Q125, 1), NA())</f>
        <v>#N/A</v>
      </c>
      <c r="P115" s="367" t="e">
        <f>IF(ISNUMBER(Regressions!R125),ROUND(Regressions!R125, 1), NA())</f>
        <v>#N/A</v>
      </c>
      <c r="Q115" s="238" t="e">
        <f>IF(ISNUMBER(Regressions!S125),ROUND(Regressions!S125, 1), NA())</f>
        <v>#N/A</v>
      </c>
      <c r="R115" s="368" t="e">
        <f>IF(ISNUMBER(Regressions!T125),ROUND(Regressions!T125, 1), NA())</f>
        <v>#N/A</v>
      </c>
      <c r="S115" s="260" t="e">
        <f>IF(ISNUMBER(Regressions!U125),ROUND(Regressions!U125, 1), NA())</f>
        <v>#N/A</v>
      </c>
    </row>
    <row xmlns:x14ac="http://schemas.microsoft.com/office/spreadsheetml/2009/9/ac" r="116" x14ac:dyDescent="0.2">
      <c r="A116" s="364" t="str">
        <f>IF(ISBLANK(Regressions!A126), " ", Regressions!A126)</f>
        <v>India</v>
      </c>
      <c r="B116" s="365">
        <f>IF(ISBLANK(Regressions!B126), " ", Regressions!B126)</f>
        <v>2019</v>
      </c>
      <c r="C116" s="370" t="str">
        <f>IF(ISBLANK(Regressions!C126), " ", Regressions!C126)</f>
        <v>Pre-primary</v>
      </c>
      <c r="D116" s="366">
        <f>IF(ISBLANK(Regressions!D126), " ", Regressions!D126)</f>
        <v>72127224</v>
      </c>
      <c r="E116" s="237" t="e">
        <f>IF(ISNUMBER(Regressions!E126),ROUND(Regressions!E126, 1), NA())</f>
        <v>#N/A</v>
      </c>
      <c r="F116" s="367" t="e">
        <f>IF(ISNUMBER(Regressions!F126),ROUND(Regressions!F126, 1), NA())</f>
        <v>#N/A</v>
      </c>
      <c r="G116" s="259" t="e">
        <f>IF(ISNUMBER(Regressions!G126),ROUND(Regressions!G126, 1), NA())</f>
        <v>#N/A</v>
      </c>
      <c r="H116" s="368" t="e">
        <f>IF(ISNUMBER(Regressions!H126),ROUND(Regressions!H126, 1), NA())</f>
        <v>#N/A</v>
      </c>
      <c r="I116" s="260" t="e">
        <f>IF(ISNUMBER(Regressions!I126),ROUND(Regressions!I126, 1), NA())</f>
        <v>#N/A</v>
      </c>
      <c r="J116" s="369" t="e">
        <f>IF(ISNUMBER(Regressions!K126),ROUND(Regressions!K126, 1), NA())</f>
        <v>#N/A</v>
      </c>
      <c r="K116" s="367" t="e">
        <f>IF(ISNUMBER(Regressions!L126),ROUND(Regressions!L126, 1), NA())</f>
        <v>#N/A</v>
      </c>
      <c r="L116" s="261" t="e">
        <f>IF(ISNUMBER(Regressions!M126),ROUND(Regressions!M126, 1), NA())</f>
        <v>#N/A</v>
      </c>
      <c r="M116" s="368" t="e">
        <f>IF(ISNUMBER(Regressions!N126),ROUND(Regressions!N126, 1), NA())</f>
        <v>#N/A</v>
      </c>
      <c r="N116" s="260" t="e">
        <f>IF(ISNUMBER(Regressions!O126),ROUND(Regressions!O126, 1), NA())</f>
        <v>#N/A</v>
      </c>
      <c r="O116" s="369" t="e">
        <f>IF(ISNUMBER(Regressions!Q126),ROUND(Regressions!Q126, 1), NA())</f>
        <v>#N/A</v>
      </c>
      <c r="P116" s="367" t="e">
        <f>IF(ISNUMBER(Regressions!R126),ROUND(Regressions!R126, 1), NA())</f>
        <v>#N/A</v>
      </c>
      <c r="Q116" s="238" t="e">
        <f>IF(ISNUMBER(Regressions!S126),ROUND(Regressions!S126, 1), NA())</f>
        <v>#N/A</v>
      </c>
      <c r="R116" s="368" t="e">
        <f>IF(ISNUMBER(Regressions!T126),ROUND(Regressions!T126, 1), NA())</f>
        <v>#N/A</v>
      </c>
      <c r="S116" s="260" t="e">
        <f>IF(ISNUMBER(Regressions!U126),ROUND(Regressions!U126, 1), NA())</f>
        <v>#N/A</v>
      </c>
    </row>
    <row xmlns:x14ac="http://schemas.microsoft.com/office/spreadsheetml/2009/9/ac" r="117" x14ac:dyDescent="0.2">
      <c r="A117" s="364" t="str">
        <f>IF(ISBLANK(Regressions!A127), " ", Regressions!A127)</f>
        <v>India</v>
      </c>
      <c r="B117" s="365">
        <f>IF(ISBLANK(Regressions!B127), " ", Regressions!B127)</f>
        <v>2020</v>
      </c>
      <c r="C117" s="370" t="str">
        <f>IF(ISBLANK(Regressions!C127), " ", Regressions!C127)</f>
        <v>Pre-primary</v>
      </c>
      <c r="D117" s="366">
        <f>IF(ISBLANK(Regressions!D127), " ", Regressions!D127)</f>
        <v>71393016</v>
      </c>
      <c r="E117" s="237" t="e">
        <f>IF(ISNUMBER(Regressions!E127),ROUND(Regressions!E127, 1), NA())</f>
        <v>#N/A</v>
      </c>
      <c r="F117" s="367" t="e">
        <f>IF(ISNUMBER(Regressions!F127),ROUND(Regressions!F127, 1), NA())</f>
        <v>#N/A</v>
      </c>
      <c r="G117" s="259" t="e">
        <f>IF(ISNUMBER(Regressions!G127),ROUND(Regressions!G127, 1), NA())</f>
        <v>#N/A</v>
      </c>
      <c r="H117" s="368" t="e">
        <f>IF(ISNUMBER(Regressions!H127),ROUND(Regressions!H127, 1), NA())</f>
        <v>#N/A</v>
      </c>
      <c r="I117" s="260" t="e">
        <f>IF(ISNUMBER(Regressions!I127),ROUND(Regressions!I127, 1), NA())</f>
        <v>#N/A</v>
      </c>
      <c r="J117" s="369" t="e">
        <f>IF(ISNUMBER(Regressions!K127),ROUND(Regressions!K127, 1), NA())</f>
        <v>#N/A</v>
      </c>
      <c r="K117" s="367" t="e">
        <f>IF(ISNUMBER(Regressions!L127),ROUND(Regressions!L127, 1), NA())</f>
        <v>#N/A</v>
      </c>
      <c r="L117" s="261" t="e">
        <f>IF(ISNUMBER(Regressions!M127),ROUND(Regressions!M127, 1), NA())</f>
        <v>#N/A</v>
      </c>
      <c r="M117" s="368" t="e">
        <f>IF(ISNUMBER(Regressions!N127),ROUND(Regressions!N127, 1), NA())</f>
        <v>#N/A</v>
      </c>
      <c r="N117" s="260" t="e">
        <f>IF(ISNUMBER(Regressions!O127),ROUND(Regressions!O127, 1), NA())</f>
        <v>#N/A</v>
      </c>
      <c r="O117" s="369" t="e">
        <f>IF(ISNUMBER(Regressions!Q127),ROUND(Regressions!Q127, 1), NA())</f>
        <v>#N/A</v>
      </c>
      <c r="P117" s="367" t="e">
        <f>IF(ISNUMBER(Regressions!R127),ROUND(Regressions!R127, 1), NA())</f>
        <v>#N/A</v>
      </c>
      <c r="Q117" s="238" t="e">
        <f>IF(ISNUMBER(Regressions!S127),ROUND(Regressions!S127, 1), NA())</f>
        <v>#N/A</v>
      </c>
      <c r="R117" s="368" t="e">
        <f>IF(ISNUMBER(Regressions!T127),ROUND(Regressions!T127, 1), NA())</f>
        <v>#N/A</v>
      </c>
      <c r="S117" s="260" t="e">
        <f>IF(ISNUMBER(Regressions!U127),ROUND(Regressions!U127, 1), NA())</f>
        <v>#N/A</v>
      </c>
    </row>
    <row xmlns:x14ac="http://schemas.microsoft.com/office/spreadsheetml/2009/9/ac" r="118" x14ac:dyDescent="0.2">
      <c r="A118" s="422" t="str">
        <f>IF(ISBLANK(Regressions!A128), " ", Regressions!A128)</f>
        <v>India</v>
      </c>
      <c r="B118" s="423">
        <f>IF(ISBLANK(Regressions!B128), " ", Regressions!B128)</f>
        <v>2021</v>
      </c>
      <c r="C118" s="424" t="str">
        <f>IF(ISBLANK(Regressions!C128), " ", Regressions!C128)</f>
        <v>Pre-primary</v>
      </c>
      <c r="D118" s="425">
        <f>IF(ISBLANK(Regressions!D128), " ", Regressions!D128)</f>
        <v>70945640</v>
      </c>
      <c r="E118" s="428" t="e">
        <f>IF(ISNUMBER(Regressions!E128),ROUND(Regressions!E128, 1), NA())</f>
        <v>#N/A</v>
      </c>
      <c r="F118" s="426" t="e">
        <f>IF(ISNUMBER(Regressions!F128),ROUND(Regressions!F128, 1), NA())</f>
        <v>#N/A</v>
      </c>
      <c r="G118" s="429" t="e">
        <f>IF(ISNUMBER(Regressions!G128),ROUND(Regressions!G128, 1), NA())</f>
        <v>#N/A</v>
      </c>
      <c r="H118" s="427" t="e">
        <f>IF(ISNUMBER(Regressions!H128),ROUND(Regressions!H128, 1), NA())</f>
        <v>#N/A</v>
      </c>
      <c r="I118" s="430" t="e">
        <f>IF(ISNUMBER(Regressions!I128),ROUND(Regressions!I128, 1), NA())</f>
        <v>#N/A</v>
      </c>
      <c r="J118" s="428" t="e">
        <f>IF(ISNUMBER(Regressions!K128),ROUND(Regressions!K128, 1), NA())</f>
        <v>#N/A</v>
      </c>
      <c r="K118" s="426" t="e">
        <f>IF(ISNUMBER(Regressions!L128),ROUND(Regressions!L128, 1), NA())</f>
        <v>#N/A</v>
      </c>
      <c r="L118" s="431" t="e">
        <f>IF(ISNUMBER(Regressions!M128),ROUND(Regressions!M128, 1), NA())</f>
        <v>#N/A</v>
      </c>
      <c r="M118" s="427" t="e">
        <f>IF(ISNUMBER(Regressions!N128),ROUND(Regressions!N128, 1), NA())</f>
        <v>#N/A</v>
      </c>
      <c r="N118" s="430" t="e">
        <f>IF(ISNUMBER(Regressions!O128),ROUND(Regressions!O128, 1), NA())</f>
        <v>#N/A</v>
      </c>
      <c r="O118" s="428" t="e">
        <f>IF(ISNUMBER(Regressions!Q128),ROUND(Regressions!Q128, 1), NA())</f>
        <v>#N/A</v>
      </c>
      <c r="P118" s="426" t="e">
        <f>IF(ISNUMBER(Regressions!R128),ROUND(Regressions!R128, 1), NA())</f>
        <v>#N/A</v>
      </c>
      <c r="Q118" s="432" t="e">
        <f>IF(ISNUMBER(Regressions!S128),ROUND(Regressions!S128, 1), NA())</f>
        <v>#N/A</v>
      </c>
      <c r="R118" s="427" t="e">
        <f>IF(ISNUMBER(Regressions!T128),ROUND(Regressions!T128, 1), NA())</f>
        <v>#N/A</v>
      </c>
      <c r="S118" s="430" t="e">
        <f>IF(ISNUMBER(Regressions!U128),ROUND(Regressions!U128, 1), NA())</f>
        <v>#N/A</v>
      </c>
      <c r="T118" s="421"/>
      <c r="U118" s="421"/>
      <c r="V118" s="421"/>
      <c r="W118" s="421"/>
      <c r="X118" s="421"/>
      <c r="Y118" s="421"/>
      <c r="Z118" s="421"/>
      <c r="AA118" s="421"/>
      <c r="AB118" s="421"/>
      <c r="AC118" s="421"/>
    </row>
    <row xmlns:x14ac="http://schemas.microsoft.com/office/spreadsheetml/2009/9/ac" r="119" x14ac:dyDescent="0.2">
      <c r="A119" s="364" t="str">
        <f>IF(ISBLANK(Regressions!A129), " ", Regressions!A129)</f>
        <v>India</v>
      </c>
      <c r="B119" s="365">
        <f>IF(ISBLANK(Regressions!B129), " ", Regressions!B129)</f>
        <v>2022</v>
      </c>
      <c r="C119" s="370" t="str">
        <f>IF(ISBLANK(Regressions!C129), " ", Regressions!C129)</f>
        <v>Pre-primary</v>
      </c>
      <c r="D119" s="366">
        <f>IF(ISBLANK(Regressions!D129), " ", Regressions!D129)</f>
        <v>70463264</v>
      </c>
      <c r="E119" s="237" t="e">
        <f>IF(ISNUMBER(Regressions!E129),ROUND(Regressions!E129, 1), NA())</f>
        <v>#N/A</v>
      </c>
      <c r="F119" s="367" t="e">
        <f>IF(ISNUMBER(Regressions!F129),ROUND(Regressions!F129, 1), NA())</f>
        <v>#N/A</v>
      </c>
      <c r="G119" s="259" t="e">
        <f>IF(ISNUMBER(Regressions!G129),ROUND(Regressions!G129, 1), NA())</f>
        <v>#N/A</v>
      </c>
      <c r="H119" s="368" t="e">
        <f>IF(ISNUMBER(Regressions!H129),ROUND(Regressions!H129, 1), NA())</f>
        <v>#N/A</v>
      </c>
      <c r="I119" s="260" t="e">
        <f>IF(ISNUMBER(Regressions!I129),ROUND(Regressions!I129, 1), NA())</f>
        <v>#N/A</v>
      </c>
      <c r="J119" s="369" t="e">
        <f>IF(ISNUMBER(Regressions!K129),ROUND(Regressions!K129, 1), NA())</f>
        <v>#N/A</v>
      </c>
      <c r="K119" s="367" t="e">
        <f>IF(ISNUMBER(Regressions!L129),ROUND(Regressions!L129, 1), NA())</f>
        <v>#N/A</v>
      </c>
      <c r="L119" s="261" t="e">
        <f>IF(ISNUMBER(Regressions!M129),ROUND(Regressions!M129, 1), NA())</f>
        <v>#N/A</v>
      </c>
      <c r="M119" s="368" t="e">
        <f>IF(ISNUMBER(Regressions!N129),ROUND(Regressions!N129, 1), NA())</f>
        <v>#N/A</v>
      </c>
      <c r="N119" s="260" t="e">
        <f>IF(ISNUMBER(Regressions!O129),ROUND(Regressions!O129, 1), NA())</f>
        <v>#N/A</v>
      </c>
      <c r="O119" s="369" t="e">
        <f>IF(ISNUMBER(Regressions!Q129),ROUND(Regressions!Q129, 1), NA())</f>
        <v>#N/A</v>
      </c>
      <c r="P119" s="367" t="e">
        <f>IF(ISNUMBER(Regressions!R129),ROUND(Regressions!R129, 1), NA())</f>
        <v>#N/A</v>
      </c>
      <c r="Q119" s="238" t="e">
        <f>IF(ISNUMBER(Regressions!S129),ROUND(Regressions!S129, 1), NA())</f>
        <v>#N/A</v>
      </c>
      <c r="R119" s="368" t="e">
        <f>IF(ISNUMBER(Regressions!T129),ROUND(Regressions!T129, 1), NA())</f>
        <v>#N/A</v>
      </c>
      <c r="S119" s="260" t="e">
        <f>IF(ISNUMBER(Regressions!U129),ROUND(Regressions!U129, 1), NA())</f>
        <v>#N/A</v>
      </c>
    </row>
    <row xmlns:x14ac="http://schemas.microsoft.com/office/spreadsheetml/2009/9/ac" r="120" x14ac:dyDescent="0.2">
      <c r="A120" s="371" t="str">
        <f>IF(ISBLANK(Regressions!A130), " ", Regressions!A130)</f>
        <v>India</v>
      </c>
      <c r="B120" s="372">
        <f>IF(ISBLANK(Regressions!B130), " ", Regressions!B130)</f>
        <v>2023</v>
      </c>
      <c r="C120" s="373" t="str">
        <f>IF(ISBLANK(Regressions!C130), " ", Regressions!C130)</f>
        <v>Pre-primary</v>
      </c>
      <c r="D120" s="374">
        <f>IF(ISBLANK(Regressions!D130), " ", Regressions!D130)</f>
        <v>69431632</v>
      </c>
      <c r="E120" s="375" t="e">
        <f>IF(ISNUMBER(Regressions!E130),ROUND(Regressions!E130, 1), NA())</f>
        <v>#N/A</v>
      </c>
      <c r="F120" s="376" t="e">
        <f>IF(ISNUMBER(Regressions!F130),ROUND(Regressions!F130, 1), NA())</f>
        <v>#N/A</v>
      </c>
      <c r="G120" s="377" t="e">
        <f>IF(ISNUMBER(Regressions!G130),ROUND(Regressions!G130, 1), NA())</f>
        <v>#N/A</v>
      </c>
      <c r="H120" s="378" t="e">
        <f>IF(ISNUMBER(Regressions!H130),ROUND(Regressions!H130, 1), NA())</f>
        <v>#N/A</v>
      </c>
      <c r="I120" s="379" t="e">
        <f>IF(ISNUMBER(Regressions!I130),ROUND(Regressions!I130, 1), NA())</f>
        <v>#N/A</v>
      </c>
      <c r="J120" s="380" t="e">
        <f>IF(ISNUMBER(Regressions!K130),ROUND(Regressions!K130, 1), NA())</f>
        <v>#N/A</v>
      </c>
      <c r="K120" s="376" t="e">
        <f>IF(ISNUMBER(Regressions!L130),ROUND(Regressions!L130, 1), NA())</f>
        <v>#N/A</v>
      </c>
      <c r="L120" s="381" t="e">
        <f>IF(ISNUMBER(Regressions!M130),ROUND(Regressions!M130, 1), NA())</f>
        <v>#N/A</v>
      </c>
      <c r="M120" s="378" t="e">
        <f>IF(ISNUMBER(Regressions!N130),ROUND(Regressions!N130, 1), NA())</f>
        <v>#N/A</v>
      </c>
      <c r="N120" s="379" t="e">
        <f>IF(ISNUMBER(Regressions!O130),ROUND(Regressions!O130, 1), NA())</f>
        <v>#N/A</v>
      </c>
      <c r="O120" s="380" t="e">
        <f>IF(ISNUMBER(Regressions!Q130),ROUND(Regressions!Q130, 1), NA())</f>
        <v>#N/A</v>
      </c>
      <c r="P120" s="376" t="e">
        <f>IF(ISNUMBER(Regressions!R130),ROUND(Regressions!R130, 1), NA())</f>
        <v>#N/A</v>
      </c>
      <c r="Q120" s="382" t="e">
        <f>IF(ISNUMBER(Regressions!S130),ROUND(Regressions!S130, 1), NA())</f>
        <v>#N/A</v>
      </c>
      <c r="R120" s="378" t="e">
        <f>IF(ISNUMBER(Regressions!T130),ROUND(Regressions!T130, 1), NA())</f>
        <v>#N/A</v>
      </c>
      <c r="S120" s="379" t="e">
        <f>IF(ISNUMBER(Regressions!U130),ROUND(Regressions!U130, 1), NA())</f>
        <v>#N/A</v>
      </c>
    </row>
    <row xmlns:x14ac="http://schemas.microsoft.com/office/spreadsheetml/2009/9/ac" r="121" hidden="true" x14ac:dyDescent="0.2">
      <c r="A121" s="364" t="str">
        <f>IF(ISBLANK(Regressions!A131), " ", Regressions!A131)</f>
        <v>India</v>
      </c>
      <c r="B121" s="365">
        <f>IF(ISBLANK(Regressions!B131), " ", Regressions!B131)</f>
        <v>2024</v>
      </c>
      <c r="C121" s="370" t="str">
        <f>IF(ISBLANK(Regressions!C131), " ", Regressions!C131)</f>
        <v>Pre-primary</v>
      </c>
      <c r="D121" s="366" t="str">
        <f>IF(ISBLANK(Regressions!D131), " ", Regressions!D131)</f>
        <v> </v>
      </c>
      <c r="E121" s="237" t="e">
        <f>IF(ISNUMBER(Regressions!E131),ROUND(Regressions!E131, 1), NA())</f>
        <v>#N/A</v>
      </c>
      <c r="F121" s="367" t="e">
        <f>IF(ISNUMBER(Regressions!F131),ROUND(Regressions!F131, 1), NA())</f>
        <v>#N/A</v>
      </c>
      <c r="G121" s="259" t="e">
        <f>IF(ISNUMBER(Regressions!G131),ROUND(Regressions!G131, 1), NA())</f>
        <v>#N/A</v>
      </c>
      <c r="H121" s="368" t="e">
        <f>IF(ISNUMBER(Regressions!H131),ROUND(Regressions!H131, 1), NA())</f>
        <v>#N/A</v>
      </c>
      <c r="I121" s="260" t="e">
        <f>IF(ISNUMBER(Regressions!I131),ROUND(Regressions!I131, 1), NA())</f>
        <v>#N/A</v>
      </c>
      <c r="J121" s="369" t="e">
        <f>IF(ISNUMBER(Regressions!K131),ROUND(Regressions!K131, 1), NA())</f>
        <v>#N/A</v>
      </c>
      <c r="K121" s="367" t="e">
        <f>IF(ISNUMBER(Regressions!L131),ROUND(Regressions!L131, 1), NA())</f>
        <v>#N/A</v>
      </c>
      <c r="L121" s="261" t="e">
        <f>IF(ISNUMBER(Regressions!M131),ROUND(Regressions!M131, 1), NA())</f>
        <v>#N/A</v>
      </c>
      <c r="M121" s="368" t="e">
        <f>IF(ISNUMBER(Regressions!N131),ROUND(Regressions!N131, 1), NA())</f>
        <v>#N/A</v>
      </c>
      <c r="N121" s="260" t="e">
        <f>IF(ISNUMBER(Regressions!O131),ROUND(Regressions!O131, 1), NA())</f>
        <v>#N/A</v>
      </c>
      <c r="O121" s="369" t="e">
        <f>IF(ISNUMBER(Regressions!Q131),ROUND(Regressions!Q131, 1), NA())</f>
        <v>#N/A</v>
      </c>
      <c r="P121" s="367" t="e">
        <f>IF(ISNUMBER(Regressions!R131),ROUND(Regressions!R131, 1), NA())</f>
        <v>#N/A</v>
      </c>
      <c r="Q121" s="238" t="e">
        <f>IF(ISNUMBER(Regressions!S131),ROUND(Regressions!S131, 1), NA())</f>
        <v>#N/A</v>
      </c>
      <c r="R121" s="368" t="e">
        <f>IF(ISNUMBER(Regressions!T131),ROUND(Regressions!T131, 1), NA())</f>
        <v>#N/A</v>
      </c>
      <c r="S121" s="260" t="e">
        <f>IF(ISNUMBER(Regressions!U131),ROUND(Regressions!U131, 1), NA())</f>
        <v>#N/A</v>
      </c>
    </row>
    <row xmlns:x14ac="http://schemas.microsoft.com/office/spreadsheetml/2009/9/ac" r="122" hidden="true" x14ac:dyDescent="0.2">
      <c r="A122" s="364" t="str">
        <f>IF(ISBLANK(Regressions!A132), " ", Regressions!A132)</f>
        <v>India</v>
      </c>
      <c r="B122" s="365">
        <f>IF(ISBLANK(Regressions!B132), " ", Regressions!B132)</f>
        <v>2025</v>
      </c>
      <c r="C122" s="370" t="str">
        <f>IF(ISBLANK(Regressions!C132), " ", Regressions!C132)</f>
        <v>Pre-primary</v>
      </c>
      <c r="D122" s="366" t="str">
        <f>IF(ISBLANK(Regressions!D132), " ", Regressions!D132)</f>
        <v> </v>
      </c>
      <c r="E122" s="237" t="e">
        <f>IF(ISNUMBER(Regressions!E132),ROUND(Regressions!E132, 1), NA())</f>
        <v>#N/A</v>
      </c>
      <c r="F122" s="367" t="e">
        <f>IF(ISNUMBER(Regressions!F132),ROUND(Regressions!F132, 1), NA())</f>
        <v>#N/A</v>
      </c>
      <c r="G122" s="259" t="e">
        <f>IF(ISNUMBER(Regressions!G132),ROUND(Regressions!G132, 1), NA())</f>
        <v>#N/A</v>
      </c>
      <c r="H122" s="368" t="e">
        <f>IF(ISNUMBER(Regressions!H132),ROUND(Regressions!H132, 1), NA())</f>
        <v>#N/A</v>
      </c>
      <c r="I122" s="260" t="e">
        <f>IF(ISNUMBER(Regressions!I132),ROUND(Regressions!I132, 1), NA())</f>
        <v>#N/A</v>
      </c>
      <c r="J122" s="369" t="e">
        <f>IF(ISNUMBER(Regressions!K132),ROUND(Regressions!K132, 1), NA())</f>
        <v>#N/A</v>
      </c>
      <c r="K122" s="367" t="e">
        <f>IF(ISNUMBER(Regressions!L132),ROUND(Regressions!L132, 1), NA())</f>
        <v>#N/A</v>
      </c>
      <c r="L122" s="261" t="e">
        <f>IF(ISNUMBER(Regressions!M132),ROUND(Regressions!M132, 1), NA())</f>
        <v>#N/A</v>
      </c>
      <c r="M122" s="368" t="e">
        <f>IF(ISNUMBER(Regressions!N132),ROUND(Regressions!N132, 1), NA())</f>
        <v>#N/A</v>
      </c>
      <c r="N122" s="260" t="e">
        <f>IF(ISNUMBER(Regressions!O132),ROUND(Regressions!O132, 1), NA())</f>
        <v>#N/A</v>
      </c>
      <c r="O122" s="369" t="e">
        <f>IF(ISNUMBER(Regressions!Q132),ROUND(Regressions!Q132, 1), NA())</f>
        <v>#N/A</v>
      </c>
      <c r="P122" s="367" t="e">
        <f>IF(ISNUMBER(Regressions!R132),ROUND(Regressions!R132, 1), NA())</f>
        <v>#N/A</v>
      </c>
      <c r="Q122" s="238" t="e">
        <f>IF(ISNUMBER(Regressions!S132),ROUND(Regressions!S132, 1), NA())</f>
        <v>#N/A</v>
      </c>
      <c r="R122" s="368" t="e">
        <f>IF(ISNUMBER(Regressions!T132),ROUND(Regressions!T132, 1), NA())</f>
        <v>#N/A</v>
      </c>
      <c r="S122" s="260" t="e">
        <f>IF(ISNUMBER(Regressions!U132),ROUND(Regressions!U132, 1), NA())</f>
        <v>#N/A</v>
      </c>
    </row>
    <row xmlns:x14ac="http://schemas.microsoft.com/office/spreadsheetml/2009/9/ac" r="123" hidden="true" x14ac:dyDescent="0.2">
      <c r="A123" s="364" t="str">
        <f>IF(ISBLANK(Regressions!A133), " ", Regressions!A133)</f>
        <v>India</v>
      </c>
      <c r="B123" s="365">
        <f>IF(ISBLANK(Regressions!B133), " ", Regressions!B133)</f>
        <v>2026</v>
      </c>
      <c r="C123" s="370" t="str">
        <f>IF(ISBLANK(Regressions!C133), " ", Regressions!C133)</f>
        <v>Pre-primary</v>
      </c>
      <c r="D123" s="366" t="str">
        <f>IF(ISBLANK(Regressions!D133), " ", Regressions!D133)</f>
        <v> </v>
      </c>
      <c r="E123" s="237" t="e">
        <f>IF(ISNUMBER(Regressions!E133),ROUND(Regressions!E133, 1), NA())</f>
        <v>#N/A</v>
      </c>
      <c r="F123" s="367" t="e">
        <f>IF(ISNUMBER(Regressions!F133),ROUND(Regressions!F133, 1), NA())</f>
        <v>#N/A</v>
      </c>
      <c r="G123" s="259" t="e">
        <f>IF(ISNUMBER(Regressions!G133),ROUND(Regressions!G133, 1), NA())</f>
        <v>#N/A</v>
      </c>
      <c r="H123" s="368" t="e">
        <f>IF(ISNUMBER(Regressions!H133),ROUND(Regressions!H133, 1), NA())</f>
        <v>#N/A</v>
      </c>
      <c r="I123" s="260" t="e">
        <f>IF(ISNUMBER(Regressions!I133),ROUND(Regressions!I133, 1), NA())</f>
        <v>#N/A</v>
      </c>
      <c r="J123" s="369" t="e">
        <f>IF(ISNUMBER(Regressions!K133),ROUND(Regressions!K133, 1), NA())</f>
        <v>#N/A</v>
      </c>
      <c r="K123" s="367" t="e">
        <f>IF(ISNUMBER(Regressions!L133),ROUND(Regressions!L133, 1), NA())</f>
        <v>#N/A</v>
      </c>
      <c r="L123" s="261" t="e">
        <f>IF(ISNUMBER(Regressions!M133),ROUND(Regressions!M133, 1), NA())</f>
        <v>#N/A</v>
      </c>
      <c r="M123" s="368" t="e">
        <f>IF(ISNUMBER(Regressions!N133),ROUND(Regressions!N133, 1), NA())</f>
        <v>#N/A</v>
      </c>
      <c r="N123" s="260" t="e">
        <f>IF(ISNUMBER(Regressions!O133),ROUND(Regressions!O133, 1), NA())</f>
        <v>#N/A</v>
      </c>
      <c r="O123" s="369" t="e">
        <f>IF(ISNUMBER(Regressions!Q133),ROUND(Regressions!Q133, 1), NA())</f>
        <v>#N/A</v>
      </c>
      <c r="P123" s="367" t="e">
        <f>IF(ISNUMBER(Regressions!R133),ROUND(Regressions!R133, 1), NA())</f>
        <v>#N/A</v>
      </c>
      <c r="Q123" s="238" t="e">
        <f>IF(ISNUMBER(Regressions!S133),ROUND(Regressions!S133, 1), NA())</f>
        <v>#N/A</v>
      </c>
      <c r="R123" s="368" t="e">
        <f>IF(ISNUMBER(Regressions!T133),ROUND(Regressions!T133, 1), NA())</f>
        <v>#N/A</v>
      </c>
      <c r="S123" s="260" t="e">
        <f>IF(ISNUMBER(Regressions!U133),ROUND(Regressions!U133, 1), NA())</f>
        <v>#N/A</v>
      </c>
    </row>
    <row xmlns:x14ac="http://schemas.microsoft.com/office/spreadsheetml/2009/9/ac" r="124" hidden="true" x14ac:dyDescent="0.2">
      <c r="A124" s="364" t="str">
        <f>IF(ISBLANK(Regressions!A134), " ", Regressions!A134)</f>
        <v>India</v>
      </c>
      <c r="B124" s="365">
        <f>IF(ISBLANK(Regressions!B134), " ", Regressions!B134)</f>
        <v>2027</v>
      </c>
      <c r="C124" s="370" t="str">
        <f>IF(ISBLANK(Regressions!C134), " ", Regressions!C134)</f>
        <v>Pre-primary</v>
      </c>
      <c r="D124" s="366" t="str">
        <f>IF(ISBLANK(Regressions!D134), " ", Regressions!D134)</f>
        <v> </v>
      </c>
      <c r="E124" s="237" t="e">
        <f>IF(ISNUMBER(Regressions!E134),ROUND(Regressions!E134, 1), NA())</f>
        <v>#N/A</v>
      </c>
      <c r="F124" s="367" t="e">
        <f>IF(ISNUMBER(Regressions!F134),ROUND(Regressions!F134, 1), NA())</f>
        <v>#N/A</v>
      </c>
      <c r="G124" s="259" t="e">
        <f>IF(ISNUMBER(Regressions!G134),ROUND(Regressions!G134, 1), NA())</f>
        <v>#N/A</v>
      </c>
      <c r="H124" s="368" t="e">
        <f>IF(ISNUMBER(Regressions!H134),ROUND(Regressions!H134, 1), NA())</f>
        <v>#N/A</v>
      </c>
      <c r="I124" s="260" t="e">
        <f>IF(ISNUMBER(Regressions!I134),ROUND(Regressions!I134, 1), NA())</f>
        <v>#N/A</v>
      </c>
      <c r="J124" s="369" t="e">
        <f>IF(ISNUMBER(Regressions!K134),ROUND(Regressions!K134, 1), NA())</f>
        <v>#N/A</v>
      </c>
      <c r="K124" s="367" t="e">
        <f>IF(ISNUMBER(Regressions!L134),ROUND(Regressions!L134, 1), NA())</f>
        <v>#N/A</v>
      </c>
      <c r="L124" s="261" t="e">
        <f>IF(ISNUMBER(Regressions!M134),ROUND(Regressions!M134, 1), NA())</f>
        <v>#N/A</v>
      </c>
      <c r="M124" s="368" t="e">
        <f>IF(ISNUMBER(Regressions!N134),ROUND(Regressions!N134, 1), NA())</f>
        <v>#N/A</v>
      </c>
      <c r="N124" s="260" t="e">
        <f>IF(ISNUMBER(Regressions!O134),ROUND(Regressions!O134, 1), NA())</f>
        <v>#N/A</v>
      </c>
      <c r="O124" s="369" t="e">
        <f>IF(ISNUMBER(Regressions!Q134),ROUND(Regressions!Q134, 1), NA())</f>
        <v>#N/A</v>
      </c>
      <c r="P124" s="367" t="e">
        <f>IF(ISNUMBER(Regressions!R134),ROUND(Regressions!R134, 1), NA())</f>
        <v>#N/A</v>
      </c>
      <c r="Q124" s="238" t="e">
        <f>IF(ISNUMBER(Regressions!S134),ROUND(Regressions!S134, 1), NA())</f>
        <v>#N/A</v>
      </c>
      <c r="R124" s="368" t="e">
        <f>IF(ISNUMBER(Regressions!T134),ROUND(Regressions!T134, 1), NA())</f>
        <v>#N/A</v>
      </c>
      <c r="S124" s="260" t="e">
        <f>IF(ISNUMBER(Regressions!U134),ROUND(Regressions!U134, 1), NA())</f>
        <v>#N/A</v>
      </c>
    </row>
    <row xmlns:x14ac="http://schemas.microsoft.com/office/spreadsheetml/2009/9/ac" r="125" hidden="true" x14ac:dyDescent="0.2">
      <c r="A125" s="364" t="str">
        <f>IF(ISBLANK(Regressions!A135), " ", Regressions!A135)</f>
        <v>India</v>
      </c>
      <c r="B125" s="365">
        <f>IF(ISBLANK(Regressions!B135), " ", Regressions!B135)</f>
        <v>2028</v>
      </c>
      <c r="C125" s="370" t="str">
        <f>IF(ISBLANK(Regressions!C135), " ", Regressions!C135)</f>
        <v>Pre-primary</v>
      </c>
      <c r="D125" s="366" t="str">
        <f>IF(ISBLANK(Regressions!D135), " ", Regressions!D135)</f>
        <v> </v>
      </c>
      <c r="E125" s="237" t="e">
        <f>IF(ISNUMBER(Regressions!E135),ROUND(Regressions!E135, 1), NA())</f>
        <v>#N/A</v>
      </c>
      <c r="F125" s="367" t="e">
        <f>IF(ISNUMBER(Regressions!F135),ROUND(Regressions!F135, 1), NA())</f>
        <v>#N/A</v>
      </c>
      <c r="G125" s="259" t="e">
        <f>IF(ISNUMBER(Regressions!G135),ROUND(Regressions!G135, 1), NA())</f>
        <v>#N/A</v>
      </c>
      <c r="H125" s="368" t="e">
        <f>IF(ISNUMBER(Regressions!H135),ROUND(Regressions!H135, 1), NA())</f>
        <v>#N/A</v>
      </c>
      <c r="I125" s="260" t="e">
        <f>IF(ISNUMBER(Regressions!I135),ROUND(Regressions!I135, 1), NA())</f>
        <v>#N/A</v>
      </c>
      <c r="J125" s="369" t="e">
        <f>IF(ISNUMBER(Regressions!K135),ROUND(Regressions!K135, 1), NA())</f>
        <v>#N/A</v>
      </c>
      <c r="K125" s="367" t="e">
        <f>IF(ISNUMBER(Regressions!L135),ROUND(Regressions!L135, 1), NA())</f>
        <v>#N/A</v>
      </c>
      <c r="L125" s="261" t="e">
        <f>IF(ISNUMBER(Regressions!M135),ROUND(Regressions!M135, 1), NA())</f>
        <v>#N/A</v>
      </c>
      <c r="M125" s="368" t="e">
        <f>IF(ISNUMBER(Regressions!N135),ROUND(Regressions!N135, 1), NA())</f>
        <v>#N/A</v>
      </c>
      <c r="N125" s="260" t="e">
        <f>IF(ISNUMBER(Regressions!O135),ROUND(Regressions!O135, 1), NA())</f>
        <v>#N/A</v>
      </c>
      <c r="O125" s="369" t="e">
        <f>IF(ISNUMBER(Regressions!Q135),ROUND(Regressions!Q135, 1), NA())</f>
        <v>#N/A</v>
      </c>
      <c r="P125" s="367" t="e">
        <f>IF(ISNUMBER(Regressions!R135),ROUND(Regressions!R135, 1), NA())</f>
        <v>#N/A</v>
      </c>
      <c r="Q125" s="238" t="e">
        <f>IF(ISNUMBER(Regressions!S135),ROUND(Regressions!S135, 1), NA())</f>
        <v>#N/A</v>
      </c>
      <c r="R125" s="368" t="e">
        <f>IF(ISNUMBER(Regressions!T135),ROUND(Regressions!T135, 1), NA())</f>
        <v>#N/A</v>
      </c>
      <c r="S125" s="260" t="e">
        <f>IF(ISNUMBER(Regressions!U135),ROUND(Regressions!U135, 1), NA())</f>
        <v>#N/A</v>
      </c>
    </row>
    <row xmlns:x14ac="http://schemas.microsoft.com/office/spreadsheetml/2009/9/ac" r="126" hidden="true" x14ac:dyDescent="0.2">
      <c r="A126" s="364" t="str">
        <f>IF(ISBLANK(Regressions!A136), " ", Regressions!A136)</f>
        <v>India</v>
      </c>
      <c r="B126" s="365">
        <f>IF(ISBLANK(Regressions!B136), " ", Regressions!B136)</f>
        <v>2029</v>
      </c>
      <c r="C126" s="370" t="str">
        <f>IF(ISBLANK(Regressions!C136), " ", Regressions!C136)</f>
        <v>Pre-primary</v>
      </c>
      <c r="D126" s="366" t="str">
        <f>IF(ISBLANK(Regressions!D136), " ", Regressions!D136)</f>
        <v> </v>
      </c>
      <c r="E126" s="237" t="e">
        <f>IF(ISNUMBER(Regressions!E136),ROUND(Regressions!E136, 1), NA())</f>
        <v>#N/A</v>
      </c>
      <c r="F126" s="367" t="e">
        <f>IF(ISNUMBER(Regressions!F136),ROUND(Regressions!F136, 1), NA())</f>
        <v>#N/A</v>
      </c>
      <c r="G126" s="259" t="e">
        <f>IF(ISNUMBER(Regressions!G136),ROUND(Regressions!G136, 1), NA())</f>
        <v>#N/A</v>
      </c>
      <c r="H126" s="368" t="e">
        <f>IF(ISNUMBER(Regressions!H136),ROUND(Regressions!H136, 1), NA())</f>
        <v>#N/A</v>
      </c>
      <c r="I126" s="260" t="e">
        <f>IF(ISNUMBER(Regressions!I136),ROUND(Regressions!I136, 1), NA())</f>
        <v>#N/A</v>
      </c>
      <c r="J126" s="369" t="e">
        <f>IF(ISNUMBER(Regressions!K136),ROUND(Regressions!K136, 1), NA())</f>
        <v>#N/A</v>
      </c>
      <c r="K126" s="367" t="e">
        <f>IF(ISNUMBER(Regressions!L136),ROUND(Regressions!L136, 1), NA())</f>
        <v>#N/A</v>
      </c>
      <c r="L126" s="261" t="e">
        <f>IF(ISNUMBER(Regressions!M136),ROUND(Regressions!M136, 1), NA())</f>
        <v>#N/A</v>
      </c>
      <c r="M126" s="368" t="e">
        <f>IF(ISNUMBER(Regressions!N136),ROUND(Regressions!N136, 1), NA())</f>
        <v>#N/A</v>
      </c>
      <c r="N126" s="260" t="e">
        <f>IF(ISNUMBER(Regressions!O136),ROUND(Regressions!O136, 1), NA())</f>
        <v>#N/A</v>
      </c>
      <c r="O126" s="369" t="e">
        <f>IF(ISNUMBER(Regressions!Q136),ROUND(Regressions!Q136, 1), NA())</f>
        <v>#N/A</v>
      </c>
      <c r="P126" s="367" t="e">
        <f>IF(ISNUMBER(Regressions!R136),ROUND(Regressions!R136, 1), NA())</f>
        <v>#N/A</v>
      </c>
      <c r="Q126" s="238" t="e">
        <f>IF(ISNUMBER(Regressions!S136),ROUND(Regressions!S136, 1), NA())</f>
        <v>#N/A</v>
      </c>
      <c r="R126" s="368" t="e">
        <f>IF(ISNUMBER(Regressions!T136),ROUND(Regressions!T136, 1), NA())</f>
        <v>#N/A</v>
      </c>
      <c r="S126" s="260" t="e">
        <f>IF(ISNUMBER(Regressions!U136),ROUND(Regressions!U136, 1), NA())</f>
        <v>#N/A</v>
      </c>
    </row>
    <row xmlns:x14ac="http://schemas.microsoft.com/office/spreadsheetml/2009/9/ac" r="127" hidden="true" x14ac:dyDescent="0.2">
      <c r="A127" s="364" t="str">
        <f>IF(ISBLANK(Regressions!A137), " ", Regressions!A137)</f>
        <v>India</v>
      </c>
      <c r="B127" s="365">
        <f>IF(ISBLANK(Regressions!B137), " ", Regressions!B137)</f>
        <v>2030</v>
      </c>
      <c r="C127" s="370" t="str">
        <f>IF(ISBLANK(Regressions!C137), " ", Regressions!C137)</f>
        <v>Pre-primary</v>
      </c>
      <c r="D127" s="366" t="str">
        <f>IF(ISBLANK(Regressions!D137), " ", Regressions!D137)</f>
        <v> </v>
      </c>
      <c r="E127" s="237" t="e">
        <f>IF(ISNUMBER(Regressions!E137),ROUND(Regressions!E137, 1), NA())</f>
        <v>#N/A</v>
      </c>
      <c r="F127" s="367" t="e">
        <f>IF(ISNUMBER(Regressions!F137),ROUND(Regressions!F137, 1), NA())</f>
        <v>#N/A</v>
      </c>
      <c r="G127" s="259" t="e">
        <f>IF(ISNUMBER(Regressions!G137),ROUND(Regressions!G137, 1), NA())</f>
        <v>#N/A</v>
      </c>
      <c r="H127" s="368" t="e">
        <f>IF(ISNUMBER(Regressions!H137),ROUND(Regressions!H137, 1), NA())</f>
        <v>#N/A</v>
      </c>
      <c r="I127" s="260" t="e">
        <f>IF(ISNUMBER(Regressions!I137),ROUND(Regressions!I137, 1), NA())</f>
        <v>#N/A</v>
      </c>
      <c r="J127" s="369" t="e">
        <f>IF(ISNUMBER(Regressions!K137),ROUND(Regressions!K137, 1), NA())</f>
        <v>#N/A</v>
      </c>
      <c r="K127" s="367" t="e">
        <f>IF(ISNUMBER(Regressions!L137),ROUND(Regressions!L137, 1), NA())</f>
        <v>#N/A</v>
      </c>
      <c r="L127" s="261" t="e">
        <f>IF(ISNUMBER(Regressions!M137),ROUND(Regressions!M137, 1), NA())</f>
        <v>#N/A</v>
      </c>
      <c r="M127" s="368" t="e">
        <f>IF(ISNUMBER(Regressions!N137),ROUND(Regressions!N137, 1), NA())</f>
        <v>#N/A</v>
      </c>
      <c r="N127" s="260" t="e">
        <f>IF(ISNUMBER(Regressions!O137),ROUND(Regressions!O137, 1), NA())</f>
        <v>#N/A</v>
      </c>
      <c r="O127" s="369" t="e">
        <f>IF(ISNUMBER(Regressions!Q137),ROUND(Regressions!Q137, 1), NA())</f>
        <v>#N/A</v>
      </c>
      <c r="P127" s="367" t="e">
        <f>IF(ISNUMBER(Regressions!R137),ROUND(Regressions!R137, 1), NA())</f>
        <v>#N/A</v>
      </c>
      <c r="Q127" s="238" t="e">
        <f>IF(ISNUMBER(Regressions!S137),ROUND(Regressions!S137, 1), NA())</f>
        <v>#N/A</v>
      </c>
      <c r="R127" s="368" t="e">
        <f>IF(ISNUMBER(Regressions!T137),ROUND(Regressions!T137, 1), NA())</f>
        <v>#N/A</v>
      </c>
      <c r="S127" s="260" t="e">
        <f>IF(ISNUMBER(Regressions!U137),ROUND(Regressions!U137, 1), NA())</f>
        <v>#N/A</v>
      </c>
    </row>
    <row xmlns:x14ac="http://schemas.microsoft.com/office/spreadsheetml/2009/9/ac" r="128" x14ac:dyDescent="0.2">
      <c r="A128" s="364" t="str">
        <f>IF(ISBLANK(Regressions!A138), " ", Regressions!A138)</f>
        <v>India</v>
      </c>
      <c r="B128" s="365">
        <f>IF(ISBLANK(Regressions!B138), " ", Regressions!B138)</f>
        <v>2000</v>
      </c>
      <c r="C128" s="370" t="str">
        <f>IF(ISBLANK(Regressions!C138), " ", Regressions!C138)</f>
        <v>Primary</v>
      </c>
      <c r="D128" s="366">
        <f>IF(ISBLANK(Regressions!D138), " ", Regressions!D138)</f>
        <v>121739960</v>
      </c>
      <c r="E128" s="237">
        <f>IF(ISNUMBER(Regressions!E138),ROUND(Regressions!E138, 1), NA())</f>
        <v>85.8</v>
      </c>
      <c r="F128" s="367">
        <f>IF(ISNUMBER(Regressions!F138),ROUND(Regressions!F138, 1), NA())</f>
        <v>78.599999999999994</v>
      </c>
      <c r="G128" s="259" t="e">
        <f>IF(ISNUMBER(Regressions!G138),ROUND(Regressions!G138, 1), NA())</f>
        <v>#N/A</v>
      </c>
      <c r="H128" s="368" t="e">
        <f>IF(ISNUMBER(Regressions!H138),ROUND(Regressions!H138, 1), NA())</f>
        <v>#N/A</v>
      </c>
      <c r="I128" s="260">
        <f>IF(ISNUMBER(Regressions!I138),ROUND(Regressions!I138, 1), NA())</f>
        <v>21.4</v>
      </c>
      <c r="J128" s="369">
        <f>IF(ISNUMBER(Regressions!K138),ROUND(Regressions!K138, 1), NA())</f>
        <v>41.1</v>
      </c>
      <c r="K128" s="367">
        <f>IF(ISNUMBER(Regressions!L138),ROUND(Regressions!L138, 1), NA())</f>
        <v>41.1</v>
      </c>
      <c r="L128" s="261" t="e">
        <f>IF(ISNUMBER(Regressions!M138),ROUND(Regressions!M138, 1), NA())</f>
        <v>#N/A</v>
      </c>
      <c r="M128" s="368" t="e">
        <f>IF(ISNUMBER(Regressions!N138),ROUND(Regressions!N138, 1), NA())</f>
        <v>#N/A</v>
      </c>
      <c r="N128" s="260">
        <f>IF(ISNUMBER(Regressions!O138),ROUND(Regressions!O138, 1), NA())</f>
        <v>58.9</v>
      </c>
      <c r="O128" s="369" t="e">
        <f>IF(ISNUMBER(Regressions!Q138),ROUND(Regressions!Q138, 1), NA())</f>
        <v>#N/A</v>
      </c>
      <c r="P128" s="367" t="e">
        <f>IF(ISNUMBER(Regressions!R138),ROUND(Regressions!R138, 1), NA())</f>
        <v>#N/A</v>
      </c>
      <c r="Q128" s="238" t="e">
        <f>IF(ISNUMBER(Regressions!S138),ROUND(Regressions!S138, 1), NA())</f>
        <v>#N/A</v>
      </c>
      <c r="R128" s="368" t="e">
        <f>IF(ISNUMBER(Regressions!T138),ROUND(Regressions!T138, 1), NA())</f>
        <v>#N/A</v>
      </c>
      <c r="S128" s="260" t="e">
        <f>IF(ISNUMBER(Regressions!U138),ROUND(Regressions!U138, 1), NA())</f>
        <v>#N/A</v>
      </c>
    </row>
    <row xmlns:x14ac="http://schemas.microsoft.com/office/spreadsheetml/2009/9/ac" r="129" x14ac:dyDescent="0.2">
      <c r="A129" s="364" t="str">
        <f>IF(ISBLANK(Regressions!A139), " ", Regressions!A139)</f>
        <v>India</v>
      </c>
      <c r="B129" s="365">
        <f>IF(ISBLANK(Regressions!B139), " ", Regressions!B139)</f>
        <v>2001</v>
      </c>
      <c r="C129" s="370" t="str">
        <f>IF(ISBLANK(Regressions!C139), " ", Regressions!C139)</f>
        <v>Primary</v>
      </c>
      <c r="D129" s="366">
        <f>IF(ISBLANK(Regressions!D139), " ", Regressions!D139)</f>
        <v>122683680</v>
      </c>
      <c r="E129" s="237">
        <f>IF(ISNUMBER(Regressions!E139),ROUND(Regressions!E139, 1), NA())</f>
        <v>85.8</v>
      </c>
      <c r="F129" s="367">
        <f>IF(ISNUMBER(Regressions!F139),ROUND(Regressions!F139, 1), NA())</f>
        <v>78.599999999999994</v>
      </c>
      <c r="G129" s="259" t="e">
        <f>IF(ISNUMBER(Regressions!G139),ROUND(Regressions!G139, 1), NA())</f>
        <v>#N/A</v>
      </c>
      <c r="H129" s="368" t="e">
        <f>IF(ISNUMBER(Regressions!H139),ROUND(Regressions!H139, 1), NA())</f>
        <v>#N/A</v>
      </c>
      <c r="I129" s="260">
        <f>IF(ISNUMBER(Regressions!I139),ROUND(Regressions!I139, 1), NA())</f>
        <v>21.4</v>
      </c>
      <c r="J129" s="369">
        <f>IF(ISNUMBER(Regressions!K139),ROUND(Regressions!K139, 1), NA())</f>
        <v>41.1</v>
      </c>
      <c r="K129" s="367">
        <f>IF(ISNUMBER(Regressions!L139),ROUND(Regressions!L139, 1), NA())</f>
        <v>41.1</v>
      </c>
      <c r="L129" s="261" t="e">
        <f>IF(ISNUMBER(Regressions!M139),ROUND(Regressions!M139, 1), NA())</f>
        <v>#N/A</v>
      </c>
      <c r="M129" s="368" t="e">
        <f>IF(ISNUMBER(Regressions!N139),ROUND(Regressions!N139, 1), NA())</f>
        <v>#N/A</v>
      </c>
      <c r="N129" s="260">
        <f>IF(ISNUMBER(Regressions!O139),ROUND(Regressions!O139, 1), NA())</f>
        <v>58.9</v>
      </c>
      <c r="O129" s="369" t="e">
        <f>IF(ISNUMBER(Regressions!Q139),ROUND(Regressions!Q139, 1), NA())</f>
        <v>#N/A</v>
      </c>
      <c r="P129" s="367" t="e">
        <f>IF(ISNUMBER(Regressions!R139),ROUND(Regressions!R139, 1), NA())</f>
        <v>#N/A</v>
      </c>
      <c r="Q129" s="238" t="e">
        <f>IF(ISNUMBER(Regressions!S139),ROUND(Regressions!S139, 1), NA())</f>
        <v>#N/A</v>
      </c>
      <c r="R129" s="368" t="e">
        <f>IF(ISNUMBER(Regressions!T139),ROUND(Regressions!T139, 1), NA())</f>
        <v>#N/A</v>
      </c>
      <c r="S129" s="260" t="e">
        <f>IF(ISNUMBER(Regressions!U139),ROUND(Regressions!U139, 1), NA())</f>
        <v>#N/A</v>
      </c>
    </row>
    <row xmlns:x14ac="http://schemas.microsoft.com/office/spreadsheetml/2009/9/ac" r="130" x14ac:dyDescent="0.2">
      <c r="A130" s="364" t="str">
        <f>IF(ISBLANK(Regressions!A140), " ", Regressions!A140)</f>
        <v>India</v>
      </c>
      <c r="B130" s="365">
        <f>IF(ISBLANK(Regressions!B140), " ", Regressions!B140)</f>
        <v>2002</v>
      </c>
      <c r="C130" s="370" t="str">
        <f>IF(ISBLANK(Regressions!C140), " ", Regressions!C140)</f>
        <v>Primary</v>
      </c>
      <c r="D130" s="366">
        <f>IF(ISBLANK(Regressions!D140), " ", Regressions!D140)</f>
        <v>123752192</v>
      </c>
      <c r="E130" s="237">
        <f>IF(ISNUMBER(Regressions!E140),ROUND(Regressions!E140, 1), NA())</f>
        <v>85.8</v>
      </c>
      <c r="F130" s="367">
        <f>IF(ISNUMBER(Regressions!F140),ROUND(Regressions!F140, 1), NA())</f>
        <v>78.599999999999994</v>
      </c>
      <c r="G130" s="259" t="e">
        <f>IF(ISNUMBER(Regressions!G140),ROUND(Regressions!G140, 1), NA())</f>
        <v>#N/A</v>
      </c>
      <c r="H130" s="368" t="e">
        <f>IF(ISNUMBER(Regressions!H140),ROUND(Regressions!H140, 1), NA())</f>
        <v>#N/A</v>
      </c>
      <c r="I130" s="260">
        <f>IF(ISNUMBER(Regressions!I140),ROUND(Regressions!I140, 1), NA())</f>
        <v>21.4</v>
      </c>
      <c r="J130" s="369">
        <f>IF(ISNUMBER(Regressions!K140),ROUND(Regressions!K140, 1), NA())</f>
        <v>44.4</v>
      </c>
      <c r="K130" s="367">
        <f>IF(ISNUMBER(Regressions!L140),ROUND(Regressions!L140, 1), NA())</f>
        <v>44.4</v>
      </c>
      <c r="L130" s="261" t="e">
        <f>IF(ISNUMBER(Regressions!M140),ROUND(Regressions!M140, 1), NA())</f>
        <v>#N/A</v>
      </c>
      <c r="M130" s="368" t="e">
        <f>IF(ISNUMBER(Regressions!N140),ROUND(Regressions!N140, 1), NA())</f>
        <v>#N/A</v>
      </c>
      <c r="N130" s="260">
        <f>IF(ISNUMBER(Regressions!O140),ROUND(Regressions!O140, 1), NA())</f>
        <v>55.6</v>
      </c>
      <c r="O130" s="369" t="e">
        <f>IF(ISNUMBER(Regressions!Q140),ROUND(Regressions!Q140, 1), NA())</f>
        <v>#N/A</v>
      </c>
      <c r="P130" s="367" t="e">
        <f>IF(ISNUMBER(Regressions!R140),ROUND(Regressions!R140, 1), NA())</f>
        <v>#N/A</v>
      </c>
      <c r="Q130" s="238" t="e">
        <f>IF(ISNUMBER(Regressions!S140),ROUND(Regressions!S140, 1), NA())</f>
        <v>#N/A</v>
      </c>
      <c r="R130" s="368" t="e">
        <f>IF(ISNUMBER(Regressions!T140),ROUND(Regressions!T140, 1), NA())</f>
        <v>#N/A</v>
      </c>
      <c r="S130" s="260" t="e">
        <f>IF(ISNUMBER(Regressions!U140),ROUND(Regressions!U140, 1), NA())</f>
        <v>#N/A</v>
      </c>
    </row>
    <row xmlns:x14ac="http://schemas.microsoft.com/office/spreadsheetml/2009/9/ac" r="131" x14ac:dyDescent="0.2">
      <c r="A131" s="364" t="str">
        <f>IF(ISBLANK(Regressions!A141), " ", Regressions!A141)</f>
        <v>India</v>
      </c>
      <c r="B131" s="365">
        <f>IF(ISBLANK(Regressions!B141), " ", Regressions!B141)</f>
        <v>2003</v>
      </c>
      <c r="C131" s="370" t="str">
        <f>IF(ISBLANK(Regressions!C141), " ", Regressions!C141)</f>
        <v>Primary</v>
      </c>
      <c r="D131" s="366">
        <f>IF(ISBLANK(Regressions!D141), " ", Regressions!D141)</f>
        <v>124603992</v>
      </c>
      <c r="E131" s="237">
        <f>IF(ISNUMBER(Regressions!E141),ROUND(Regressions!E141, 1), NA())</f>
        <v>85.8</v>
      </c>
      <c r="F131" s="367">
        <f>IF(ISNUMBER(Regressions!F141),ROUND(Regressions!F141, 1), NA())</f>
        <v>78.599999999999994</v>
      </c>
      <c r="G131" s="259" t="e">
        <f>IF(ISNUMBER(Regressions!G141),ROUND(Regressions!G141, 1), NA())</f>
        <v>#N/A</v>
      </c>
      <c r="H131" s="368" t="e">
        <f>IF(ISNUMBER(Regressions!H141),ROUND(Regressions!H141, 1), NA())</f>
        <v>#N/A</v>
      </c>
      <c r="I131" s="260">
        <f>IF(ISNUMBER(Regressions!I141),ROUND(Regressions!I141, 1), NA())</f>
        <v>21.4</v>
      </c>
      <c r="J131" s="369">
        <f>IF(ISNUMBER(Regressions!K141),ROUND(Regressions!K141, 1), NA())</f>
        <v>47.7</v>
      </c>
      <c r="K131" s="367">
        <f>IF(ISNUMBER(Regressions!L141),ROUND(Regressions!L141, 1), NA())</f>
        <v>47.7</v>
      </c>
      <c r="L131" s="261" t="e">
        <f>IF(ISNUMBER(Regressions!M141),ROUND(Regressions!M141, 1), NA())</f>
        <v>#N/A</v>
      </c>
      <c r="M131" s="368" t="e">
        <f>IF(ISNUMBER(Regressions!N141),ROUND(Regressions!N141, 1), NA())</f>
        <v>#N/A</v>
      </c>
      <c r="N131" s="260">
        <f>IF(ISNUMBER(Regressions!O141),ROUND(Regressions!O141, 1), NA())</f>
        <v>52.3</v>
      </c>
      <c r="O131" s="369" t="e">
        <f>IF(ISNUMBER(Regressions!Q141),ROUND(Regressions!Q141, 1), NA())</f>
        <v>#N/A</v>
      </c>
      <c r="P131" s="367" t="e">
        <f>IF(ISNUMBER(Regressions!R141),ROUND(Regressions!R141, 1), NA())</f>
        <v>#N/A</v>
      </c>
      <c r="Q131" s="238" t="e">
        <f>IF(ISNUMBER(Regressions!S141),ROUND(Regressions!S141, 1), NA())</f>
        <v>#N/A</v>
      </c>
      <c r="R131" s="368" t="e">
        <f>IF(ISNUMBER(Regressions!T141),ROUND(Regressions!T141, 1), NA())</f>
        <v>#N/A</v>
      </c>
      <c r="S131" s="260" t="e">
        <f>IF(ISNUMBER(Regressions!U141),ROUND(Regressions!U141, 1), NA())</f>
        <v>#N/A</v>
      </c>
    </row>
    <row xmlns:x14ac="http://schemas.microsoft.com/office/spreadsheetml/2009/9/ac" r="132" x14ac:dyDescent="0.2">
      <c r="A132" s="364" t="str">
        <f>IF(ISBLANK(Regressions!A142), " ", Regressions!A142)</f>
        <v>India</v>
      </c>
      <c r="B132" s="365">
        <f>IF(ISBLANK(Regressions!B142), " ", Regressions!B142)</f>
        <v>2004</v>
      </c>
      <c r="C132" s="370" t="str">
        <f>IF(ISBLANK(Regressions!C142), " ", Regressions!C142)</f>
        <v>Primary</v>
      </c>
      <c r="D132" s="366">
        <f>IF(ISBLANK(Regressions!D142), " ", Regressions!D142)</f>
        <v>125380352</v>
      </c>
      <c r="E132" s="237">
        <f>IF(ISNUMBER(Regressions!E142),ROUND(Regressions!E142, 1), NA())</f>
        <v>86.4</v>
      </c>
      <c r="F132" s="367">
        <f>IF(ISNUMBER(Regressions!F142),ROUND(Regressions!F142, 1), NA())</f>
        <v>79.400000000000006</v>
      </c>
      <c r="G132" s="259" t="e">
        <f>IF(ISNUMBER(Regressions!G142),ROUND(Regressions!G142, 1), NA())</f>
        <v>#N/A</v>
      </c>
      <c r="H132" s="368" t="e">
        <f>IF(ISNUMBER(Regressions!H142),ROUND(Regressions!H142, 1), NA())</f>
        <v>#N/A</v>
      </c>
      <c r="I132" s="260">
        <f>IF(ISNUMBER(Regressions!I142),ROUND(Regressions!I142, 1), NA())</f>
        <v>20.6</v>
      </c>
      <c r="J132" s="369">
        <f>IF(ISNUMBER(Regressions!K142),ROUND(Regressions!K142, 1), NA())</f>
        <v>51</v>
      </c>
      <c r="K132" s="367">
        <f>IF(ISNUMBER(Regressions!L142),ROUND(Regressions!L142, 1), NA())</f>
        <v>51</v>
      </c>
      <c r="L132" s="261" t="e">
        <f>IF(ISNUMBER(Regressions!M142),ROUND(Regressions!M142, 1), NA())</f>
        <v>#N/A</v>
      </c>
      <c r="M132" s="368" t="e">
        <f>IF(ISNUMBER(Regressions!N142),ROUND(Regressions!N142, 1), NA())</f>
        <v>#N/A</v>
      </c>
      <c r="N132" s="260">
        <f>IF(ISNUMBER(Regressions!O142),ROUND(Regressions!O142, 1), NA())</f>
        <v>49</v>
      </c>
      <c r="O132" s="369" t="e">
        <f>IF(ISNUMBER(Regressions!Q142),ROUND(Regressions!Q142, 1), NA())</f>
        <v>#N/A</v>
      </c>
      <c r="P132" s="367" t="e">
        <f>IF(ISNUMBER(Regressions!R142),ROUND(Regressions!R142, 1), NA())</f>
        <v>#N/A</v>
      </c>
      <c r="Q132" s="238" t="e">
        <f>IF(ISNUMBER(Regressions!S142),ROUND(Regressions!S142, 1), NA())</f>
        <v>#N/A</v>
      </c>
      <c r="R132" s="368" t="e">
        <f>IF(ISNUMBER(Regressions!T142),ROUND(Regressions!T142, 1), NA())</f>
        <v>#N/A</v>
      </c>
      <c r="S132" s="260" t="e">
        <f>IF(ISNUMBER(Regressions!U142),ROUND(Regressions!U142, 1), NA())</f>
        <v>#N/A</v>
      </c>
    </row>
    <row xmlns:x14ac="http://schemas.microsoft.com/office/spreadsheetml/2009/9/ac" r="133" x14ac:dyDescent="0.2">
      <c r="A133" s="364" t="str">
        <f>IF(ISBLANK(Regressions!A143), " ", Regressions!A143)</f>
        <v>India</v>
      </c>
      <c r="B133" s="365">
        <f>IF(ISBLANK(Regressions!B143), " ", Regressions!B143)</f>
        <v>2005</v>
      </c>
      <c r="C133" s="370" t="str">
        <f>IF(ISBLANK(Regressions!C143), " ", Regressions!C143)</f>
        <v>Primary</v>
      </c>
      <c r="D133" s="366">
        <f>IF(ISBLANK(Regressions!D143), " ", Regressions!D143)</f>
        <v>126193576</v>
      </c>
      <c r="E133" s="237">
        <f>IF(ISNUMBER(Regressions!E143),ROUND(Regressions!E143, 1), NA())</f>
        <v>87.1</v>
      </c>
      <c r="F133" s="367">
        <f>IF(ISNUMBER(Regressions!F143),ROUND(Regressions!F143, 1), NA())</f>
        <v>80.099999999999994</v>
      </c>
      <c r="G133" s="259" t="e">
        <f>IF(ISNUMBER(Regressions!G143),ROUND(Regressions!G143, 1), NA())</f>
        <v>#N/A</v>
      </c>
      <c r="H133" s="368" t="e">
        <f>IF(ISNUMBER(Regressions!H143),ROUND(Regressions!H143, 1), NA())</f>
        <v>#N/A</v>
      </c>
      <c r="I133" s="260">
        <f>IF(ISNUMBER(Regressions!I143),ROUND(Regressions!I143, 1), NA())</f>
        <v>19.899999999999999</v>
      </c>
      <c r="J133" s="369">
        <f>IF(ISNUMBER(Regressions!K143),ROUND(Regressions!K143, 1), NA())</f>
        <v>54.3</v>
      </c>
      <c r="K133" s="367">
        <f>IF(ISNUMBER(Regressions!L143),ROUND(Regressions!L143, 1), NA())</f>
        <v>54.3</v>
      </c>
      <c r="L133" s="261" t="e">
        <f>IF(ISNUMBER(Regressions!M143),ROUND(Regressions!M143, 1), NA())</f>
        <v>#N/A</v>
      </c>
      <c r="M133" s="368" t="e">
        <f>IF(ISNUMBER(Regressions!N143),ROUND(Regressions!N143, 1), NA())</f>
        <v>#N/A</v>
      </c>
      <c r="N133" s="260">
        <f>IF(ISNUMBER(Regressions!O143),ROUND(Regressions!O143, 1), NA())</f>
        <v>45.7</v>
      </c>
      <c r="O133" s="369" t="e">
        <f>IF(ISNUMBER(Regressions!Q143),ROUND(Regressions!Q143, 1), NA())</f>
        <v>#N/A</v>
      </c>
      <c r="P133" s="367" t="e">
        <f>IF(ISNUMBER(Regressions!R143),ROUND(Regressions!R143, 1), NA())</f>
        <v>#N/A</v>
      </c>
      <c r="Q133" s="238" t="e">
        <f>IF(ISNUMBER(Regressions!S143),ROUND(Regressions!S143, 1), NA())</f>
        <v>#N/A</v>
      </c>
      <c r="R133" s="368" t="e">
        <f>IF(ISNUMBER(Regressions!T143),ROUND(Regressions!T143, 1), NA())</f>
        <v>#N/A</v>
      </c>
      <c r="S133" s="260" t="e">
        <f>IF(ISNUMBER(Regressions!U143),ROUND(Regressions!U143, 1), NA())</f>
        <v>#N/A</v>
      </c>
    </row>
    <row xmlns:x14ac="http://schemas.microsoft.com/office/spreadsheetml/2009/9/ac" r="134" x14ac:dyDescent="0.2">
      <c r="A134" s="364" t="str">
        <f>IF(ISBLANK(Regressions!A144), " ", Regressions!A144)</f>
        <v>India</v>
      </c>
      <c r="B134" s="365">
        <f>IF(ISBLANK(Regressions!B144), " ", Regressions!B144)</f>
        <v>2006</v>
      </c>
      <c r="C134" s="370" t="str">
        <f>IF(ISBLANK(Regressions!C144), " ", Regressions!C144)</f>
        <v>Primary</v>
      </c>
      <c r="D134" s="366">
        <f>IF(ISBLANK(Regressions!D144), " ", Regressions!D144)</f>
        <v>126845832</v>
      </c>
      <c r="E134" s="237">
        <f>IF(ISNUMBER(Regressions!E144),ROUND(Regressions!E144, 1), NA())</f>
        <v>87.8</v>
      </c>
      <c r="F134" s="367">
        <f>IF(ISNUMBER(Regressions!F144),ROUND(Regressions!F144, 1), NA())</f>
        <v>80.900000000000006</v>
      </c>
      <c r="G134" s="259" t="e">
        <f>IF(ISNUMBER(Regressions!G144),ROUND(Regressions!G144, 1), NA())</f>
        <v>#N/A</v>
      </c>
      <c r="H134" s="368" t="e">
        <f>IF(ISNUMBER(Regressions!H144),ROUND(Regressions!H144, 1), NA())</f>
        <v>#N/A</v>
      </c>
      <c r="I134" s="260">
        <f>IF(ISNUMBER(Regressions!I144),ROUND(Regressions!I144, 1), NA())</f>
        <v>19.100000000000001</v>
      </c>
      <c r="J134" s="369">
        <f>IF(ISNUMBER(Regressions!K144),ROUND(Regressions!K144, 1), NA())</f>
        <v>57.6</v>
      </c>
      <c r="K134" s="367">
        <f>IF(ISNUMBER(Regressions!L144),ROUND(Regressions!L144, 1), NA())</f>
        <v>57.6</v>
      </c>
      <c r="L134" s="261">
        <f>IF(ISNUMBER(Regressions!M144),ROUND(Regressions!M144, 1), NA())</f>
        <v>43.4</v>
      </c>
      <c r="M134" s="368">
        <f>IF(ISNUMBER(Regressions!N144),ROUND(Regressions!N144, 1), NA())</f>
        <v>14.3</v>
      </c>
      <c r="N134" s="260">
        <f>IF(ISNUMBER(Regressions!O144),ROUND(Regressions!O144, 1), NA())</f>
        <v>42.4</v>
      </c>
      <c r="O134" s="369" t="e">
        <f>IF(ISNUMBER(Regressions!Q144),ROUND(Regressions!Q144, 1), NA())</f>
        <v>#N/A</v>
      </c>
      <c r="P134" s="367" t="e">
        <f>IF(ISNUMBER(Regressions!R144),ROUND(Regressions!R144, 1), NA())</f>
        <v>#N/A</v>
      </c>
      <c r="Q134" s="238" t="e">
        <f>IF(ISNUMBER(Regressions!S144),ROUND(Regressions!S144, 1), NA())</f>
        <v>#N/A</v>
      </c>
      <c r="R134" s="368" t="e">
        <f>IF(ISNUMBER(Regressions!T144),ROUND(Regressions!T144, 1), NA())</f>
        <v>#N/A</v>
      </c>
      <c r="S134" s="260" t="e">
        <f>IF(ISNUMBER(Regressions!U144),ROUND(Regressions!U144, 1), NA())</f>
        <v>#N/A</v>
      </c>
    </row>
    <row xmlns:x14ac="http://schemas.microsoft.com/office/spreadsheetml/2009/9/ac" r="135" x14ac:dyDescent="0.2">
      <c r="A135" s="364" t="str">
        <f>IF(ISBLANK(Regressions!A145), " ", Regressions!A145)</f>
        <v>India</v>
      </c>
      <c r="B135" s="365">
        <f>IF(ISBLANK(Regressions!B145), " ", Regressions!B145)</f>
        <v>2007</v>
      </c>
      <c r="C135" s="370" t="str">
        <f>IF(ISBLANK(Regressions!C145), " ", Regressions!C145)</f>
        <v>Primary</v>
      </c>
      <c r="D135" s="366">
        <f>IF(ISBLANK(Regressions!D145), " ", Regressions!D145)</f>
        <v>127629808</v>
      </c>
      <c r="E135" s="237">
        <f>IF(ISNUMBER(Regressions!E145),ROUND(Regressions!E145, 1), NA())</f>
        <v>88.5</v>
      </c>
      <c r="F135" s="367">
        <f>IF(ISNUMBER(Regressions!F145),ROUND(Regressions!F145, 1), NA())</f>
        <v>81.599999999999994</v>
      </c>
      <c r="G135" s="259" t="e">
        <f>IF(ISNUMBER(Regressions!G145),ROUND(Regressions!G145, 1), NA())</f>
        <v>#N/A</v>
      </c>
      <c r="H135" s="368" t="e">
        <f>IF(ISNUMBER(Regressions!H145),ROUND(Regressions!H145, 1), NA())</f>
        <v>#N/A</v>
      </c>
      <c r="I135" s="260">
        <f>IF(ISNUMBER(Regressions!I145),ROUND(Regressions!I145, 1), NA())</f>
        <v>18.399999999999999</v>
      </c>
      <c r="J135" s="369">
        <f>IF(ISNUMBER(Regressions!K145),ROUND(Regressions!K145, 1), NA())</f>
        <v>60.9</v>
      </c>
      <c r="K135" s="367">
        <f>IF(ISNUMBER(Regressions!L145),ROUND(Regressions!L145, 1), NA())</f>
        <v>59.4</v>
      </c>
      <c r="L135" s="261">
        <f>IF(ISNUMBER(Regressions!M145),ROUND(Regressions!M145, 1), NA())</f>
        <v>43.4</v>
      </c>
      <c r="M135" s="368">
        <f>IF(ISNUMBER(Regressions!N145),ROUND(Regressions!N145, 1), NA())</f>
        <v>16.100000000000001</v>
      </c>
      <c r="N135" s="260">
        <f>IF(ISNUMBER(Regressions!O145),ROUND(Regressions!O145, 1), NA())</f>
        <v>40.6</v>
      </c>
      <c r="O135" s="369">
        <f>IF(ISNUMBER(Regressions!Q145),ROUND(Regressions!Q145, 1), NA())</f>
        <v>14.4</v>
      </c>
      <c r="P135" s="367" t="e">
        <f>IF(ISNUMBER(Regressions!R145),ROUND(Regressions!R145, 1), NA())</f>
        <v>#N/A</v>
      </c>
      <c r="Q135" s="238" t="e">
        <f>IF(ISNUMBER(Regressions!S145),ROUND(Regressions!S145, 1), NA())</f>
        <v>#N/A</v>
      </c>
      <c r="R135" s="368" t="e">
        <f>IF(ISNUMBER(Regressions!T145),ROUND(Regressions!T145, 1), NA())</f>
        <v>#N/A</v>
      </c>
      <c r="S135" s="260" t="e">
        <f>IF(ISNUMBER(Regressions!U145),ROUND(Regressions!U145, 1), NA())</f>
        <v>#N/A</v>
      </c>
    </row>
    <row xmlns:x14ac="http://schemas.microsoft.com/office/spreadsheetml/2009/9/ac" r="136" x14ac:dyDescent="0.2">
      <c r="A136" s="364" t="str">
        <f>IF(ISBLANK(Regressions!A146), " ", Regressions!A146)</f>
        <v>India</v>
      </c>
      <c r="B136" s="365">
        <f>IF(ISBLANK(Regressions!B146), " ", Regressions!B146)</f>
        <v>2008</v>
      </c>
      <c r="C136" s="370" t="str">
        <f>IF(ISBLANK(Regressions!C146), " ", Regressions!C146)</f>
        <v>Primary</v>
      </c>
      <c r="D136" s="366">
        <f>IF(ISBLANK(Regressions!D146), " ", Regressions!D146)</f>
        <v>128626896</v>
      </c>
      <c r="E136" s="237">
        <f>IF(ISNUMBER(Regressions!E146),ROUND(Regressions!E146, 1), NA())</f>
        <v>89.2</v>
      </c>
      <c r="F136" s="367">
        <f>IF(ISNUMBER(Regressions!F146),ROUND(Regressions!F146, 1), NA())</f>
        <v>82.3</v>
      </c>
      <c r="G136" s="259" t="e">
        <f>IF(ISNUMBER(Regressions!G146),ROUND(Regressions!G146, 1), NA())</f>
        <v>#N/A</v>
      </c>
      <c r="H136" s="368" t="e">
        <f>IF(ISNUMBER(Regressions!H146),ROUND(Regressions!H146, 1), NA())</f>
        <v>#N/A</v>
      </c>
      <c r="I136" s="260">
        <f>IF(ISNUMBER(Regressions!I146),ROUND(Regressions!I146, 1), NA())</f>
        <v>17.7</v>
      </c>
      <c r="J136" s="369">
        <f>IF(ISNUMBER(Regressions!K146),ROUND(Regressions!K146, 1), NA())</f>
        <v>64.2</v>
      </c>
      <c r="K136" s="367">
        <f>IF(ISNUMBER(Regressions!L146),ROUND(Regressions!L146, 1), NA())</f>
        <v>61.2</v>
      </c>
      <c r="L136" s="261">
        <f>IF(ISNUMBER(Regressions!M146),ROUND(Regressions!M146, 1), NA())</f>
        <v>43.4</v>
      </c>
      <c r="M136" s="368">
        <f>IF(ISNUMBER(Regressions!N146),ROUND(Regressions!N146, 1), NA())</f>
        <v>17.8</v>
      </c>
      <c r="N136" s="260">
        <f>IF(ISNUMBER(Regressions!O146),ROUND(Regressions!O146, 1), NA())</f>
        <v>38.799999999999997</v>
      </c>
      <c r="O136" s="369">
        <f>IF(ISNUMBER(Regressions!Q146),ROUND(Regressions!Q146, 1), NA())</f>
        <v>14.4</v>
      </c>
      <c r="P136" s="367" t="e">
        <f>IF(ISNUMBER(Regressions!R146),ROUND(Regressions!R146, 1), NA())</f>
        <v>#N/A</v>
      </c>
      <c r="Q136" s="238" t="e">
        <f>IF(ISNUMBER(Regressions!S146),ROUND(Regressions!S146, 1), NA())</f>
        <v>#N/A</v>
      </c>
      <c r="R136" s="368" t="e">
        <f>IF(ISNUMBER(Regressions!T146),ROUND(Regressions!T146, 1), NA())</f>
        <v>#N/A</v>
      </c>
      <c r="S136" s="260" t="e">
        <f>IF(ISNUMBER(Regressions!U146),ROUND(Regressions!U146, 1), NA())</f>
        <v>#N/A</v>
      </c>
    </row>
    <row xmlns:x14ac="http://schemas.microsoft.com/office/spreadsheetml/2009/9/ac" r="137" x14ac:dyDescent="0.2">
      <c r="A137" s="364" t="str">
        <f>IF(ISBLANK(Regressions!A147), " ", Regressions!A147)</f>
        <v>India</v>
      </c>
      <c r="B137" s="365">
        <f>IF(ISBLANK(Regressions!B147), " ", Regressions!B147)</f>
        <v>2009</v>
      </c>
      <c r="C137" s="370" t="str">
        <f>IF(ISBLANK(Regressions!C147), " ", Regressions!C147)</f>
        <v>Primary</v>
      </c>
      <c r="D137" s="366">
        <f>IF(ISBLANK(Regressions!D147), " ", Regressions!D147)</f>
        <v>129416640</v>
      </c>
      <c r="E137" s="237">
        <f>IF(ISNUMBER(Regressions!E147),ROUND(Regressions!E147, 1), NA())</f>
        <v>89.8</v>
      </c>
      <c r="F137" s="367">
        <f>IF(ISNUMBER(Regressions!F147),ROUND(Regressions!F147, 1), NA())</f>
        <v>83.1</v>
      </c>
      <c r="G137" s="259" t="e">
        <f>IF(ISNUMBER(Regressions!G147),ROUND(Regressions!G147, 1), NA())</f>
        <v>#N/A</v>
      </c>
      <c r="H137" s="368" t="e">
        <f>IF(ISNUMBER(Regressions!H147),ROUND(Regressions!H147, 1), NA())</f>
        <v>#N/A</v>
      </c>
      <c r="I137" s="260">
        <f>IF(ISNUMBER(Regressions!I147),ROUND(Regressions!I147, 1), NA())</f>
        <v>16.899999999999999</v>
      </c>
      <c r="J137" s="369">
        <f>IF(ISNUMBER(Regressions!K147),ROUND(Regressions!K147, 1), NA())</f>
        <v>67.5</v>
      </c>
      <c r="K137" s="367">
        <f>IF(ISNUMBER(Regressions!L147),ROUND(Regressions!L147, 1), NA())</f>
        <v>62.9</v>
      </c>
      <c r="L137" s="261">
        <f>IF(ISNUMBER(Regressions!M147),ROUND(Regressions!M147, 1), NA())</f>
        <v>43.4</v>
      </c>
      <c r="M137" s="368">
        <f>IF(ISNUMBER(Regressions!N147),ROUND(Regressions!N147, 1), NA())</f>
        <v>19.5</v>
      </c>
      <c r="N137" s="260">
        <f>IF(ISNUMBER(Regressions!O147),ROUND(Regressions!O147, 1), NA())</f>
        <v>37.1</v>
      </c>
      <c r="O137" s="369">
        <f>IF(ISNUMBER(Regressions!Q147),ROUND(Regressions!Q147, 1), NA())</f>
        <v>14.4</v>
      </c>
      <c r="P137" s="367" t="e">
        <f>IF(ISNUMBER(Regressions!R147),ROUND(Regressions!R147, 1), NA())</f>
        <v>#N/A</v>
      </c>
      <c r="Q137" s="238" t="e">
        <f>IF(ISNUMBER(Regressions!S147),ROUND(Regressions!S147, 1), NA())</f>
        <v>#N/A</v>
      </c>
      <c r="R137" s="368" t="e">
        <f>IF(ISNUMBER(Regressions!T147),ROUND(Regressions!T147, 1), NA())</f>
        <v>#N/A</v>
      </c>
      <c r="S137" s="260" t="e">
        <f>IF(ISNUMBER(Regressions!U147),ROUND(Regressions!U147, 1), NA())</f>
        <v>#N/A</v>
      </c>
    </row>
    <row xmlns:x14ac="http://schemas.microsoft.com/office/spreadsheetml/2009/9/ac" r="138" x14ac:dyDescent="0.2">
      <c r="A138" s="364" t="str">
        <f>IF(ISBLANK(Regressions!A148), " ", Regressions!A148)</f>
        <v>India</v>
      </c>
      <c r="B138" s="365">
        <f>IF(ISBLANK(Regressions!B148), " ", Regressions!B148)</f>
        <v>2010</v>
      </c>
      <c r="C138" s="370" t="str">
        <f>IF(ISBLANK(Regressions!C148), " ", Regressions!C148)</f>
        <v>Primary</v>
      </c>
      <c r="D138" s="366">
        <f>IF(ISBLANK(Regressions!D148), " ", Regressions!D148)</f>
        <v>129903216</v>
      </c>
      <c r="E138" s="237">
        <f>IF(ISNUMBER(Regressions!E148),ROUND(Regressions!E148, 1), NA())</f>
        <v>90.5</v>
      </c>
      <c r="F138" s="367">
        <f>IF(ISNUMBER(Regressions!F148),ROUND(Regressions!F148, 1), NA())</f>
        <v>83.8</v>
      </c>
      <c r="G138" s="259" t="e">
        <f>IF(ISNUMBER(Regressions!G148),ROUND(Regressions!G148, 1), NA())</f>
        <v>#N/A</v>
      </c>
      <c r="H138" s="368" t="e">
        <f>IF(ISNUMBER(Regressions!H148),ROUND(Regressions!H148, 1), NA())</f>
        <v>#N/A</v>
      </c>
      <c r="I138" s="260">
        <f>IF(ISNUMBER(Regressions!I148),ROUND(Regressions!I148, 1), NA())</f>
        <v>16.2</v>
      </c>
      <c r="J138" s="369">
        <f>IF(ISNUMBER(Regressions!K148),ROUND(Regressions!K148, 1), NA())</f>
        <v>70.8</v>
      </c>
      <c r="K138" s="367">
        <f>IF(ISNUMBER(Regressions!L148),ROUND(Regressions!L148, 1), NA())</f>
        <v>64.599999999999994</v>
      </c>
      <c r="L138" s="261">
        <f>IF(ISNUMBER(Regressions!M148),ROUND(Regressions!M148, 1), NA())</f>
        <v>43.4</v>
      </c>
      <c r="M138" s="368">
        <f>IF(ISNUMBER(Regressions!N148),ROUND(Regressions!N148, 1), NA())</f>
        <v>21.2</v>
      </c>
      <c r="N138" s="260">
        <f>IF(ISNUMBER(Regressions!O148),ROUND(Regressions!O148, 1), NA())</f>
        <v>35.4</v>
      </c>
      <c r="O138" s="369">
        <f>IF(ISNUMBER(Regressions!Q148),ROUND(Regressions!Q148, 1), NA())</f>
        <v>14.4</v>
      </c>
      <c r="P138" s="367" t="e">
        <f>IF(ISNUMBER(Regressions!R148),ROUND(Regressions!R148, 1), NA())</f>
        <v>#N/A</v>
      </c>
      <c r="Q138" s="238" t="e">
        <f>IF(ISNUMBER(Regressions!S148),ROUND(Regressions!S148, 1), NA())</f>
        <v>#N/A</v>
      </c>
      <c r="R138" s="368" t="e">
        <f>IF(ISNUMBER(Regressions!T148),ROUND(Regressions!T148, 1), NA())</f>
        <v>#N/A</v>
      </c>
      <c r="S138" s="260" t="e">
        <f>IF(ISNUMBER(Regressions!U148),ROUND(Regressions!U148, 1), NA())</f>
        <v>#N/A</v>
      </c>
    </row>
    <row xmlns:x14ac="http://schemas.microsoft.com/office/spreadsheetml/2009/9/ac" r="139" x14ac:dyDescent="0.2">
      <c r="A139" s="364" t="str">
        <f>IF(ISBLANK(Regressions!A149), " ", Regressions!A149)</f>
        <v>India</v>
      </c>
      <c r="B139" s="365">
        <f>IF(ISBLANK(Regressions!B149), " ", Regressions!B149)</f>
        <v>2011</v>
      </c>
      <c r="C139" s="370" t="str">
        <f>IF(ISBLANK(Regressions!C149), " ", Regressions!C149)</f>
        <v>Primary</v>
      </c>
      <c r="D139" s="366">
        <f>IF(ISBLANK(Regressions!D149), " ", Regressions!D149)</f>
        <v>130168744</v>
      </c>
      <c r="E139" s="237">
        <f>IF(ISNUMBER(Regressions!E149),ROUND(Regressions!E149, 1), NA())</f>
        <v>91.2</v>
      </c>
      <c r="F139" s="367">
        <f>IF(ISNUMBER(Regressions!F149),ROUND(Regressions!F149, 1), NA())</f>
        <v>84.6</v>
      </c>
      <c r="G139" s="259">
        <f>IF(ISNUMBER(Regressions!G149),ROUND(Regressions!G149, 1), NA())</f>
        <v>44.5</v>
      </c>
      <c r="H139" s="368">
        <f>IF(ISNUMBER(Regressions!H149),ROUND(Regressions!H149, 1), NA())</f>
        <v>40.1</v>
      </c>
      <c r="I139" s="260">
        <f>IF(ISNUMBER(Regressions!I149),ROUND(Regressions!I149, 1), NA())</f>
        <v>15.4</v>
      </c>
      <c r="J139" s="369">
        <f>IF(ISNUMBER(Regressions!K149),ROUND(Regressions!K149, 1), NA())</f>
        <v>74.099999999999994</v>
      </c>
      <c r="K139" s="367">
        <f>IF(ISNUMBER(Regressions!L149),ROUND(Regressions!L149, 1), NA())</f>
        <v>66.3</v>
      </c>
      <c r="L139" s="261">
        <f>IF(ISNUMBER(Regressions!M149),ROUND(Regressions!M149, 1), NA())</f>
        <v>46.5</v>
      </c>
      <c r="M139" s="368">
        <f>IF(ISNUMBER(Regressions!N149),ROUND(Regressions!N149, 1), NA())</f>
        <v>19.8</v>
      </c>
      <c r="N139" s="260">
        <f>IF(ISNUMBER(Regressions!O149),ROUND(Regressions!O149, 1), NA())</f>
        <v>33.700000000000003</v>
      </c>
      <c r="O139" s="369">
        <f>IF(ISNUMBER(Regressions!Q149),ROUND(Regressions!Q149, 1), NA())</f>
        <v>14.4</v>
      </c>
      <c r="P139" s="367">
        <f>IF(ISNUMBER(Regressions!R149),ROUND(Regressions!R149, 1), NA())</f>
        <v>14.4</v>
      </c>
      <c r="Q139" s="238">
        <f>IF(ISNUMBER(Regressions!S149),ROUND(Regressions!S149, 1), NA())</f>
        <v>14.4</v>
      </c>
      <c r="R139" s="368">
        <f>IF(ISNUMBER(Regressions!T149),ROUND(Regressions!T149, 1), NA())</f>
        <v>0</v>
      </c>
      <c r="S139" s="260">
        <f>IF(ISNUMBER(Regressions!U149),ROUND(Regressions!U149, 1), NA())</f>
        <v>85.6</v>
      </c>
    </row>
    <row xmlns:x14ac="http://schemas.microsoft.com/office/spreadsheetml/2009/9/ac" r="140" x14ac:dyDescent="0.2">
      <c r="A140" s="364" t="str">
        <f>IF(ISBLANK(Regressions!A150), " ", Regressions!A150)</f>
        <v>India</v>
      </c>
      <c r="B140" s="365">
        <f>IF(ISBLANK(Regressions!B150), " ", Regressions!B150)</f>
        <v>2012</v>
      </c>
      <c r="C140" s="370" t="str">
        <f>IF(ISBLANK(Regressions!C150), " ", Regressions!C150)</f>
        <v>Primary</v>
      </c>
      <c r="D140" s="366">
        <f>IF(ISBLANK(Regressions!D150), " ", Regressions!D150)</f>
        <v>129784504</v>
      </c>
      <c r="E140" s="237">
        <f>IF(ISNUMBER(Regressions!E150),ROUND(Regressions!E150, 1), NA())</f>
        <v>91.9</v>
      </c>
      <c r="F140" s="367">
        <f>IF(ISNUMBER(Regressions!F150),ROUND(Regressions!F150, 1), NA())</f>
        <v>85.3</v>
      </c>
      <c r="G140" s="259">
        <f>IF(ISNUMBER(Regressions!G150),ROUND(Regressions!G150, 1), NA())</f>
        <v>44.5</v>
      </c>
      <c r="H140" s="368">
        <f>IF(ISNUMBER(Regressions!H150),ROUND(Regressions!H150, 1), NA())</f>
        <v>40.799999999999997</v>
      </c>
      <c r="I140" s="260">
        <f>IF(ISNUMBER(Regressions!I150),ROUND(Regressions!I150, 1), NA())</f>
        <v>14.7</v>
      </c>
      <c r="J140" s="369">
        <f>IF(ISNUMBER(Regressions!K150),ROUND(Regressions!K150, 1), NA())</f>
        <v>77.400000000000006</v>
      </c>
      <c r="K140" s="367">
        <f>IF(ISNUMBER(Regressions!L150),ROUND(Regressions!L150, 1), NA())</f>
        <v>68</v>
      </c>
      <c r="L140" s="261">
        <f>IF(ISNUMBER(Regressions!M150),ROUND(Regressions!M150, 1), NA())</f>
        <v>49.7</v>
      </c>
      <c r="M140" s="368">
        <f>IF(ISNUMBER(Regressions!N150),ROUND(Regressions!N150, 1), NA())</f>
        <v>18.3</v>
      </c>
      <c r="N140" s="260">
        <f>IF(ISNUMBER(Regressions!O150),ROUND(Regressions!O150, 1), NA())</f>
        <v>32</v>
      </c>
      <c r="O140" s="369">
        <f>IF(ISNUMBER(Regressions!Q150),ROUND(Regressions!Q150, 1), NA())</f>
        <v>22.3</v>
      </c>
      <c r="P140" s="367">
        <f>IF(ISNUMBER(Regressions!R150),ROUND(Regressions!R150, 1), NA())</f>
        <v>22.3</v>
      </c>
      <c r="Q140" s="238">
        <f>IF(ISNUMBER(Regressions!S150),ROUND(Regressions!S150, 1), NA())</f>
        <v>22.3</v>
      </c>
      <c r="R140" s="368">
        <f>IF(ISNUMBER(Regressions!T150),ROUND(Regressions!T150, 1), NA())</f>
        <v>0</v>
      </c>
      <c r="S140" s="260">
        <f>IF(ISNUMBER(Regressions!U150),ROUND(Regressions!U150, 1), NA())</f>
        <v>77.7</v>
      </c>
    </row>
    <row xmlns:x14ac="http://schemas.microsoft.com/office/spreadsheetml/2009/9/ac" r="141" x14ac:dyDescent="0.2">
      <c r="A141" s="364" t="str">
        <f>IF(ISBLANK(Regressions!A151), " ", Regressions!A151)</f>
        <v>India</v>
      </c>
      <c r="B141" s="365">
        <f>IF(ISBLANK(Regressions!B151), " ", Regressions!B151)</f>
        <v>2013</v>
      </c>
      <c r="C141" s="370" t="str">
        <f>IF(ISBLANK(Regressions!C151), " ", Regressions!C151)</f>
        <v>Primary</v>
      </c>
      <c r="D141" s="366">
        <f>IF(ISBLANK(Regressions!D151), " ", Regressions!D151)</f>
        <v>128800704</v>
      </c>
      <c r="E141" s="237">
        <f>IF(ISNUMBER(Regressions!E151),ROUND(Regressions!E151, 1), NA())</f>
        <v>92.6</v>
      </c>
      <c r="F141" s="367">
        <f>IF(ISNUMBER(Regressions!F151),ROUND(Regressions!F151, 1), NA())</f>
        <v>86</v>
      </c>
      <c r="G141" s="259">
        <f>IF(ISNUMBER(Regressions!G151),ROUND(Regressions!G151, 1), NA())</f>
        <v>44.5</v>
      </c>
      <c r="H141" s="368">
        <f>IF(ISNUMBER(Regressions!H151),ROUND(Regressions!H151, 1), NA())</f>
        <v>41.6</v>
      </c>
      <c r="I141" s="260">
        <f>IF(ISNUMBER(Regressions!I151),ROUND(Regressions!I151, 1), NA())</f>
        <v>14</v>
      </c>
      <c r="J141" s="369">
        <f>IF(ISNUMBER(Regressions!K151),ROUND(Regressions!K151, 1), NA())</f>
        <v>80.7</v>
      </c>
      <c r="K141" s="367">
        <f>IF(ISNUMBER(Regressions!L151),ROUND(Regressions!L151, 1), NA())</f>
        <v>69.8</v>
      </c>
      <c r="L141" s="261">
        <f>IF(ISNUMBER(Regressions!M151),ROUND(Regressions!M151, 1), NA())</f>
        <v>52.9</v>
      </c>
      <c r="M141" s="368">
        <f>IF(ISNUMBER(Regressions!N151),ROUND(Regressions!N151, 1), NA())</f>
        <v>16.899999999999999</v>
      </c>
      <c r="N141" s="260">
        <f>IF(ISNUMBER(Regressions!O151),ROUND(Regressions!O151, 1), NA())</f>
        <v>30.2</v>
      </c>
      <c r="O141" s="369">
        <f>IF(ISNUMBER(Regressions!Q151),ROUND(Regressions!Q151, 1), NA())</f>
        <v>30.3</v>
      </c>
      <c r="P141" s="367">
        <f>IF(ISNUMBER(Regressions!R151),ROUND(Regressions!R151, 1), NA())</f>
        <v>30.3</v>
      </c>
      <c r="Q141" s="238">
        <f>IF(ISNUMBER(Regressions!S151),ROUND(Regressions!S151, 1), NA())</f>
        <v>30.3</v>
      </c>
      <c r="R141" s="368">
        <f>IF(ISNUMBER(Regressions!T151),ROUND(Regressions!T151, 1), NA())</f>
        <v>0</v>
      </c>
      <c r="S141" s="260">
        <f>IF(ISNUMBER(Regressions!U151),ROUND(Regressions!U151, 1), NA())</f>
        <v>69.7</v>
      </c>
    </row>
    <row xmlns:x14ac="http://schemas.microsoft.com/office/spreadsheetml/2009/9/ac" r="142" x14ac:dyDescent="0.2">
      <c r="A142" s="364" t="str">
        <f>IF(ISBLANK(Regressions!A152), " ", Regressions!A152)</f>
        <v>India</v>
      </c>
      <c r="B142" s="365">
        <f>IF(ISBLANK(Regressions!B152), " ", Regressions!B152)</f>
        <v>2014</v>
      </c>
      <c r="C142" s="370" t="str">
        <f>IF(ISBLANK(Regressions!C152), " ", Regressions!C152)</f>
        <v>Primary</v>
      </c>
      <c r="D142" s="366">
        <f>IF(ISBLANK(Regressions!D152), " ", Regressions!D152)</f>
        <v>127796688</v>
      </c>
      <c r="E142" s="237">
        <f>IF(ISNUMBER(Regressions!E152),ROUND(Regressions!E152, 1), NA())</f>
        <v>93.2</v>
      </c>
      <c r="F142" s="367">
        <f>IF(ISNUMBER(Regressions!F152),ROUND(Regressions!F152, 1), NA())</f>
        <v>86.8</v>
      </c>
      <c r="G142" s="259">
        <f>IF(ISNUMBER(Regressions!G152),ROUND(Regressions!G152, 1), NA())</f>
        <v>44.5</v>
      </c>
      <c r="H142" s="368">
        <f>IF(ISNUMBER(Regressions!H152),ROUND(Regressions!H152, 1), NA())</f>
        <v>42.3</v>
      </c>
      <c r="I142" s="260">
        <f>IF(ISNUMBER(Regressions!I152),ROUND(Regressions!I152, 1), NA())</f>
        <v>13.2</v>
      </c>
      <c r="J142" s="369">
        <f>IF(ISNUMBER(Regressions!K152),ROUND(Regressions!K152, 1), NA())</f>
        <v>84</v>
      </c>
      <c r="K142" s="367">
        <f>IF(ISNUMBER(Regressions!L152),ROUND(Regressions!L152, 1), NA())</f>
        <v>71.5</v>
      </c>
      <c r="L142" s="261">
        <f>IF(ISNUMBER(Regressions!M152),ROUND(Regressions!M152, 1), NA())</f>
        <v>56.1</v>
      </c>
      <c r="M142" s="368">
        <f>IF(ISNUMBER(Regressions!N152),ROUND(Regressions!N152, 1), NA())</f>
        <v>15.4</v>
      </c>
      <c r="N142" s="260">
        <f>IF(ISNUMBER(Regressions!O152),ROUND(Regressions!O152, 1), NA())</f>
        <v>28.5</v>
      </c>
      <c r="O142" s="369">
        <f>IF(ISNUMBER(Regressions!Q152),ROUND(Regressions!Q152, 1), NA())</f>
        <v>38.200000000000003</v>
      </c>
      <c r="P142" s="367">
        <f>IF(ISNUMBER(Regressions!R152),ROUND(Regressions!R152, 1), NA())</f>
        <v>38.200000000000003</v>
      </c>
      <c r="Q142" s="238">
        <f>IF(ISNUMBER(Regressions!S152),ROUND(Regressions!S152, 1), NA())</f>
        <v>38.200000000000003</v>
      </c>
      <c r="R142" s="368">
        <f>IF(ISNUMBER(Regressions!T152),ROUND(Regressions!T152, 1), NA())</f>
        <v>0</v>
      </c>
      <c r="S142" s="260">
        <f>IF(ISNUMBER(Regressions!U152),ROUND(Regressions!U152, 1), NA())</f>
        <v>61.8</v>
      </c>
    </row>
    <row xmlns:x14ac="http://schemas.microsoft.com/office/spreadsheetml/2009/9/ac" r="143" x14ac:dyDescent="0.2">
      <c r="A143" s="364" t="str">
        <f>IF(ISBLANK(Regressions!A153), " ", Regressions!A153)</f>
        <v>India</v>
      </c>
      <c r="B143" s="365">
        <f>IF(ISBLANK(Regressions!B153), " ", Regressions!B153)</f>
        <v>2015</v>
      </c>
      <c r="C143" s="370" t="str">
        <f>IF(ISBLANK(Regressions!C153), " ", Regressions!C153)</f>
        <v>Primary</v>
      </c>
      <c r="D143" s="366">
        <f>IF(ISBLANK(Regressions!D153), " ", Regressions!D153)</f>
        <v>126923192</v>
      </c>
      <c r="E143" s="237">
        <f>IF(ISNUMBER(Regressions!E153),ROUND(Regressions!E153, 1), NA())</f>
        <v>93.9</v>
      </c>
      <c r="F143" s="367">
        <f>IF(ISNUMBER(Regressions!F153),ROUND(Regressions!F153, 1), NA())</f>
        <v>87.5</v>
      </c>
      <c r="G143" s="259">
        <f>IF(ISNUMBER(Regressions!G153),ROUND(Regressions!G153, 1), NA())</f>
        <v>44.5</v>
      </c>
      <c r="H143" s="368">
        <f>IF(ISNUMBER(Regressions!H153),ROUND(Regressions!H153, 1), NA())</f>
        <v>43</v>
      </c>
      <c r="I143" s="260">
        <f>IF(ISNUMBER(Regressions!I153),ROUND(Regressions!I153, 1), NA())</f>
        <v>12.5</v>
      </c>
      <c r="J143" s="369">
        <f>IF(ISNUMBER(Regressions!K153),ROUND(Regressions!K153, 1), NA())</f>
        <v>87.3</v>
      </c>
      <c r="K143" s="367">
        <f>IF(ISNUMBER(Regressions!L153),ROUND(Regressions!L153, 1), NA())</f>
        <v>73.2</v>
      </c>
      <c r="L143" s="261">
        <f>IF(ISNUMBER(Regressions!M153),ROUND(Regressions!M153, 1), NA())</f>
        <v>59.3</v>
      </c>
      <c r="M143" s="368">
        <f>IF(ISNUMBER(Regressions!N153),ROUND(Regressions!N153, 1), NA())</f>
        <v>13.9</v>
      </c>
      <c r="N143" s="260">
        <f>IF(ISNUMBER(Regressions!O153),ROUND(Regressions!O153, 1), NA())</f>
        <v>26.8</v>
      </c>
      <c r="O143" s="369">
        <f>IF(ISNUMBER(Regressions!Q153),ROUND(Regressions!Q153, 1), NA())</f>
        <v>46.2</v>
      </c>
      <c r="P143" s="367">
        <f>IF(ISNUMBER(Regressions!R153),ROUND(Regressions!R153, 1), NA())</f>
        <v>46.2</v>
      </c>
      <c r="Q143" s="238">
        <f>IF(ISNUMBER(Regressions!S153),ROUND(Regressions!S153, 1), NA())</f>
        <v>46.2</v>
      </c>
      <c r="R143" s="368">
        <f>IF(ISNUMBER(Regressions!T153),ROUND(Regressions!T153, 1), NA())</f>
        <v>0</v>
      </c>
      <c r="S143" s="260">
        <f>IF(ISNUMBER(Regressions!U153),ROUND(Regressions!U153, 1), NA())</f>
        <v>53.8</v>
      </c>
    </row>
    <row xmlns:x14ac="http://schemas.microsoft.com/office/spreadsheetml/2009/9/ac" r="144" x14ac:dyDescent="0.2">
      <c r="A144" s="364" t="str">
        <f>IF(ISBLANK(Regressions!A154), " ", Regressions!A154)</f>
        <v>India</v>
      </c>
      <c r="B144" s="365">
        <f>IF(ISBLANK(Regressions!B154), " ", Regressions!B154)</f>
        <v>2016</v>
      </c>
      <c r="C144" s="370" t="str">
        <f>IF(ISBLANK(Regressions!C154), " ", Regressions!C154)</f>
        <v>Primary</v>
      </c>
      <c r="D144" s="366">
        <f>IF(ISBLANK(Regressions!D154), " ", Regressions!D154)</f>
        <v>126242720</v>
      </c>
      <c r="E144" s="237">
        <f>IF(ISNUMBER(Regressions!E154),ROUND(Regressions!E154, 1), NA())</f>
        <v>94.6</v>
      </c>
      <c r="F144" s="367">
        <f>IF(ISNUMBER(Regressions!F154),ROUND(Regressions!F154, 1), NA())</f>
        <v>88.2</v>
      </c>
      <c r="G144" s="259">
        <f>IF(ISNUMBER(Regressions!G154),ROUND(Regressions!G154, 1), NA())</f>
        <v>51.9</v>
      </c>
      <c r="H144" s="368">
        <f>IF(ISNUMBER(Regressions!H154),ROUND(Regressions!H154, 1), NA())</f>
        <v>36.4</v>
      </c>
      <c r="I144" s="260">
        <f>IF(ISNUMBER(Regressions!I154),ROUND(Regressions!I154, 1), NA())</f>
        <v>11.8</v>
      </c>
      <c r="J144" s="369">
        <f>IF(ISNUMBER(Regressions!K154),ROUND(Regressions!K154, 1), NA())</f>
        <v>90.6</v>
      </c>
      <c r="K144" s="367">
        <f>IF(ISNUMBER(Regressions!L154),ROUND(Regressions!L154, 1), NA())</f>
        <v>74.900000000000006</v>
      </c>
      <c r="L144" s="261">
        <f>IF(ISNUMBER(Regressions!M154),ROUND(Regressions!M154, 1), NA())</f>
        <v>62.5</v>
      </c>
      <c r="M144" s="368">
        <f>IF(ISNUMBER(Regressions!N154),ROUND(Regressions!N154, 1), NA())</f>
        <v>12.5</v>
      </c>
      <c r="N144" s="260">
        <f>IF(ISNUMBER(Regressions!O154),ROUND(Regressions!O154, 1), NA())</f>
        <v>25.1</v>
      </c>
      <c r="O144" s="369">
        <f>IF(ISNUMBER(Regressions!Q154),ROUND(Regressions!Q154, 1), NA())</f>
        <v>54.1</v>
      </c>
      <c r="P144" s="367">
        <f>IF(ISNUMBER(Regressions!R154),ROUND(Regressions!R154, 1), NA())</f>
        <v>54.1</v>
      </c>
      <c r="Q144" s="238">
        <f>IF(ISNUMBER(Regressions!S154),ROUND(Regressions!S154, 1), NA())</f>
        <v>53.1</v>
      </c>
      <c r="R144" s="368">
        <f>IF(ISNUMBER(Regressions!T154),ROUND(Regressions!T154, 1), NA())</f>
        <v>1</v>
      </c>
      <c r="S144" s="260">
        <f>IF(ISNUMBER(Regressions!U154),ROUND(Regressions!U154, 1), NA())</f>
        <v>45.9</v>
      </c>
    </row>
    <row xmlns:x14ac="http://schemas.microsoft.com/office/spreadsheetml/2009/9/ac" r="145" x14ac:dyDescent="0.2">
      <c r="A145" s="364" t="str">
        <f>IF(ISBLANK(Regressions!A155), " ", Regressions!A155)</f>
        <v>India</v>
      </c>
      <c r="B145" s="365">
        <f>IF(ISBLANK(Regressions!B155), " ", Regressions!B155)</f>
        <v>2017</v>
      </c>
      <c r="C145" s="370" t="str">
        <f>IF(ISBLANK(Regressions!C155), " ", Regressions!C155)</f>
        <v>Primary</v>
      </c>
      <c r="D145" s="366">
        <f>IF(ISBLANK(Regressions!D155), " ", Regressions!D155)</f>
        <v>125757128</v>
      </c>
      <c r="E145" s="237">
        <f>IF(ISNUMBER(Regressions!E155),ROUND(Regressions!E155, 1), NA())</f>
        <v>95.3</v>
      </c>
      <c r="F145" s="367">
        <f>IF(ISNUMBER(Regressions!F155),ROUND(Regressions!F155, 1), NA())</f>
        <v>89</v>
      </c>
      <c r="G145" s="259">
        <f>IF(ISNUMBER(Regressions!G155),ROUND(Regressions!G155, 1), NA())</f>
        <v>59.3</v>
      </c>
      <c r="H145" s="368">
        <f>IF(ISNUMBER(Regressions!H155),ROUND(Regressions!H155, 1), NA())</f>
        <v>29.7</v>
      </c>
      <c r="I145" s="260">
        <f>IF(ISNUMBER(Regressions!I155),ROUND(Regressions!I155, 1), NA())</f>
        <v>11</v>
      </c>
      <c r="J145" s="369">
        <f>IF(ISNUMBER(Regressions!K155),ROUND(Regressions!K155, 1), NA())</f>
        <v>93.9</v>
      </c>
      <c r="K145" s="367">
        <f>IF(ISNUMBER(Regressions!L155),ROUND(Regressions!L155, 1), NA())</f>
        <v>76.7</v>
      </c>
      <c r="L145" s="261">
        <f>IF(ISNUMBER(Regressions!M155),ROUND(Regressions!M155, 1), NA())</f>
        <v>65.599999999999994</v>
      </c>
      <c r="M145" s="368">
        <f>IF(ISNUMBER(Regressions!N155),ROUND(Regressions!N155, 1), NA())</f>
        <v>11</v>
      </c>
      <c r="N145" s="260">
        <f>IF(ISNUMBER(Regressions!O155),ROUND(Regressions!O155, 1), NA())</f>
        <v>23.3</v>
      </c>
      <c r="O145" s="369">
        <f>IF(ISNUMBER(Regressions!Q155),ROUND(Regressions!Q155, 1), NA())</f>
        <v>62.1</v>
      </c>
      <c r="P145" s="367">
        <f>IF(ISNUMBER(Regressions!R155),ROUND(Regressions!R155, 1), NA())</f>
        <v>62.1</v>
      </c>
      <c r="Q145" s="238">
        <f>IF(ISNUMBER(Regressions!S155),ROUND(Regressions!S155, 1), NA())</f>
        <v>53.1</v>
      </c>
      <c r="R145" s="368">
        <f>IF(ISNUMBER(Regressions!T155),ROUND(Regressions!T155, 1), NA())</f>
        <v>9</v>
      </c>
      <c r="S145" s="260">
        <f>IF(ISNUMBER(Regressions!U155),ROUND(Regressions!U155, 1), NA())</f>
        <v>37.9</v>
      </c>
    </row>
    <row xmlns:x14ac="http://schemas.microsoft.com/office/spreadsheetml/2009/9/ac" r="146" x14ac:dyDescent="0.2">
      <c r="A146" s="364" t="str">
        <f>IF(ISBLANK(Regressions!A156), " ", Regressions!A156)</f>
        <v>India</v>
      </c>
      <c r="B146" s="365">
        <f>IF(ISBLANK(Regressions!B156), " ", Regressions!B156)</f>
        <v>2018</v>
      </c>
      <c r="C146" s="370" t="str">
        <f>IF(ISBLANK(Regressions!C156), " ", Regressions!C156)</f>
        <v>Primary</v>
      </c>
      <c r="D146" s="366">
        <f>IF(ISBLANK(Regressions!D156), " ", Regressions!D156)</f>
        <v>125396440</v>
      </c>
      <c r="E146" s="237">
        <f>IF(ISNUMBER(Regressions!E156),ROUND(Regressions!E156, 1), NA())</f>
        <v>96</v>
      </c>
      <c r="F146" s="367">
        <f>IF(ISNUMBER(Regressions!F156),ROUND(Regressions!F156, 1), NA())</f>
        <v>89.7</v>
      </c>
      <c r="G146" s="259">
        <f>IF(ISNUMBER(Regressions!G156),ROUND(Regressions!G156, 1), NA())</f>
        <v>66.7</v>
      </c>
      <c r="H146" s="368">
        <f>IF(ISNUMBER(Regressions!H156),ROUND(Regressions!H156, 1), NA())</f>
        <v>23.1</v>
      </c>
      <c r="I146" s="260">
        <f>IF(ISNUMBER(Regressions!I156),ROUND(Regressions!I156, 1), NA())</f>
        <v>10.3</v>
      </c>
      <c r="J146" s="369">
        <f>IF(ISNUMBER(Regressions!K156),ROUND(Regressions!K156, 1), NA())</f>
        <v>97.2</v>
      </c>
      <c r="K146" s="367">
        <f>IF(ISNUMBER(Regressions!L156),ROUND(Regressions!L156, 1), NA())</f>
        <v>78.400000000000006</v>
      </c>
      <c r="L146" s="261">
        <f>IF(ISNUMBER(Regressions!M156),ROUND(Regressions!M156, 1), NA())</f>
        <v>68.8</v>
      </c>
      <c r="M146" s="368">
        <f>IF(ISNUMBER(Regressions!N156),ROUND(Regressions!N156, 1), NA())</f>
        <v>9.6</v>
      </c>
      <c r="N146" s="260">
        <f>IF(ISNUMBER(Regressions!O156),ROUND(Regressions!O156, 1), NA())</f>
        <v>21.6</v>
      </c>
      <c r="O146" s="369">
        <f>IF(ISNUMBER(Regressions!Q156),ROUND(Regressions!Q156, 1), NA())</f>
        <v>70</v>
      </c>
      <c r="P146" s="367">
        <f>IF(ISNUMBER(Regressions!R156),ROUND(Regressions!R156, 1), NA())</f>
        <v>70</v>
      </c>
      <c r="Q146" s="238">
        <f>IF(ISNUMBER(Regressions!S156),ROUND(Regressions!S156, 1), NA())</f>
        <v>53.1</v>
      </c>
      <c r="R146" s="368">
        <f>IF(ISNUMBER(Regressions!T156),ROUND(Regressions!T156, 1), NA())</f>
        <v>16.899999999999999</v>
      </c>
      <c r="S146" s="260">
        <f>IF(ISNUMBER(Regressions!U156),ROUND(Regressions!U156, 1), NA())</f>
        <v>30</v>
      </c>
    </row>
    <row xmlns:x14ac="http://schemas.microsoft.com/office/spreadsheetml/2009/9/ac" r="147" x14ac:dyDescent="0.2">
      <c r="A147" s="364" t="str">
        <f>IF(ISBLANK(Regressions!A157), " ", Regressions!A157)</f>
        <v>India</v>
      </c>
      <c r="B147" s="365">
        <f>IF(ISBLANK(Regressions!B157), " ", Regressions!B157)</f>
        <v>2019</v>
      </c>
      <c r="C147" s="370" t="str">
        <f>IF(ISBLANK(Regressions!C157), " ", Regressions!C157)</f>
        <v>Primary</v>
      </c>
      <c r="D147" s="366">
        <f>IF(ISBLANK(Regressions!D157), " ", Regressions!D157)</f>
        <v>124894296</v>
      </c>
      <c r="E147" s="237">
        <f>IF(ISNUMBER(Regressions!E157),ROUND(Regressions!E157, 1), NA())</f>
        <v>96.6</v>
      </c>
      <c r="F147" s="367">
        <f>IF(ISNUMBER(Regressions!F157),ROUND(Regressions!F157, 1), NA())</f>
        <v>90.5</v>
      </c>
      <c r="G147" s="259">
        <f>IF(ISNUMBER(Regressions!G157),ROUND(Regressions!G157, 1), NA())</f>
        <v>74.099999999999994</v>
      </c>
      <c r="H147" s="368">
        <f>IF(ISNUMBER(Regressions!H157),ROUND(Regressions!H157, 1), NA())</f>
        <v>16.399999999999999</v>
      </c>
      <c r="I147" s="260">
        <f>IF(ISNUMBER(Regressions!I157),ROUND(Regressions!I157, 1), NA())</f>
        <v>9.5</v>
      </c>
      <c r="J147" s="369">
        <f>IF(ISNUMBER(Regressions!K157),ROUND(Regressions!K157, 1), NA())</f>
        <v>100</v>
      </c>
      <c r="K147" s="367">
        <f>IF(ISNUMBER(Regressions!L157),ROUND(Regressions!L157, 1), NA())</f>
        <v>80.099999999999994</v>
      </c>
      <c r="L147" s="261">
        <f>IF(ISNUMBER(Regressions!M157),ROUND(Regressions!M157, 1), NA())</f>
        <v>72</v>
      </c>
      <c r="M147" s="368">
        <f>IF(ISNUMBER(Regressions!N157),ROUND(Regressions!N157, 1), NA())</f>
        <v>8.1</v>
      </c>
      <c r="N147" s="260">
        <f>IF(ISNUMBER(Regressions!O157),ROUND(Regressions!O157, 1), NA())</f>
        <v>19.899999999999999</v>
      </c>
      <c r="O147" s="369">
        <f>IF(ISNUMBER(Regressions!Q157),ROUND(Regressions!Q157, 1), NA())</f>
        <v>78</v>
      </c>
      <c r="P147" s="367">
        <f>IF(ISNUMBER(Regressions!R157),ROUND(Regressions!R157, 1), NA())</f>
        <v>75</v>
      </c>
      <c r="Q147" s="238">
        <f>IF(ISNUMBER(Regressions!S157),ROUND(Regressions!S157, 1), NA())</f>
        <v>53.1</v>
      </c>
      <c r="R147" s="368">
        <f>IF(ISNUMBER(Regressions!T157),ROUND(Regressions!T157, 1), NA())</f>
        <v>21.9</v>
      </c>
      <c r="S147" s="260">
        <f>IF(ISNUMBER(Regressions!U157),ROUND(Regressions!U157, 1), NA())</f>
        <v>25</v>
      </c>
    </row>
    <row xmlns:x14ac="http://schemas.microsoft.com/office/spreadsheetml/2009/9/ac" r="148" x14ac:dyDescent="0.2">
      <c r="A148" s="364" t="str">
        <f>IF(ISBLANK(Regressions!A158), " ", Regressions!A158)</f>
        <v>India</v>
      </c>
      <c r="B148" s="365">
        <f>IF(ISBLANK(Regressions!B158), " ", Regressions!B158)</f>
        <v>2020</v>
      </c>
      <c r="C148" s="370" t="str">
        <f>IF(ISBLANK(Regressions!C158), " ", Regressions!C158)</f>
        <v>Primary</v>
      </c>
      <c r="D148" s="366">
        <f>IF(ISBLANK(Regressions!D158), " ", Regressions!D158)</f>
        <v>124222688</v>
      </c>
      <c r="E148" s="237">
        <f>IF(ISNUMBER(Regressions!E158),ROUND(Regressions!E158, 1), NA())</f>
        <v>97.3</v>
      </c>
      <c r="F148" s="367">
        <f>IF(ISNUMBER(Regressions!F158),ROUND(Regressions!F158, 1), NA())</f>
        <v>91.2</v>
      </c>
      <c r="G148" s="259">
        <f>IF(ISNUMBER(Regressions!G158),ROUND(Regressions!G158, 1), NA())</f>
        <v>81.5</v>
      </c>
      <c r="H148" s="368">
        <f>IF(ISNUMBER(Regressions!H158),ROUND(Regressions!H158, 1), NA())</f>
        <v>9.6999999999999993</v>
      </c>
      <c r="I148" s="260">
        <f>IF(ISNUMBER(Regressions!I158),ROUND(Regressions!I158, 1), NA())</f>
        <v>8.8000000000000007</v>
      </c>
      <c r="J148" s="369">
        <f>IF(ISNUMBER(Regressions!K158),ROUND(Regressions!K158, 1), NA())</f>
        <v>100</v>
      </c>
      <c r="K148" s="367">
        <f>IF(ISNUMBER(Regressions!L158),ROUND(Regressions!L158, 1), NA())</f>
        <v>81.8</v>
      </c>
      <c r="L148" s="261">
        <f>IF(ISNUMBER(Regressions!M158),ROUND(Regressions!M158, 1), NA())</f>
        <v>75.2</v>
      </c>
      <c r="M148" s="368">
        <f>IF(ISNUMBER(Regressions!N158),ROUND(Regressions!N158, 1), NA())</f>
        <v>6.6</v>
      </c>
      <c r="N148" s="260">
        <f>IF(ISNUMBER(Regressions!O158),ROUND(Regressions!O158, 1), NA())</f>
        <v>18.2</v>
      </c>
      <c r="O148" s="369">
        <f>IF(ISNUMBER(Regressions!Q158),ROUND(Regressions!Q158, 1), NA())</f>
        <v>85.9</v>
      </c>
      <c r="P148" s="367">
        <f>IF(ISNUMBER(Regressions!R158),ROUND(Regressions!R158, 1), NA())</f>
        <v>75</v>
      </c>
      <c r="Q148" s="238">
        <f>IF(ISNUMBER(Regressions!S158),ROUND(Regressions!S158, 1), NA())</f>
        <v>53.1</v>
      </c>
      <c r="R148" s="368">
        <f>IF(ISNUMBER(Regressions!T158),ROUND(Regressions!T158, 1), NA())</f>
        <v>21.9</v>
      </c>
      <c r="S148" s="260">
        <f>IF(ISNUMBER(Regressions!U158),ROUND(Regressions!U158, 1), NA())</f>
        <v>25</v>
      </c>
    </row>
    <row xmlns:x14ac="http://schemas.microsoft.com/office/spreadsheetml/2009/9/ac" r="149" x14ac:dyDescent="0.2">
      <c r="A149" s="422" t="str">
        <f>IF(ISBLANK(Regressions!A159), " ", Regressions!A159)</f>
        <v>India</v>
      </c>
      <c r="B149" s="423">
        <f>IF(ISBLANK(Regressions!B159), " ", Regressions!B159)</f>
        <v>2021</v>
      </c>
      <c r="C149" s="424" t="str">
        <f>IF(ISBLANK(Regressions!C159), " ", Regressions!C159)</f>
        <v>Primary</v>
      </c>
      <c r="D149" s="425">
        <f>IF(ISBLANK(Regressions!D159), " ", Regressions!D159)</f>
        <v>122773328</v>
      </c>
      <c r="E149" s="428">
        <f>IF(ISNUMBER(Regressions!E159),ROUND(Regressions!E159, 1), NA())</f>
        <v>98</v>
      </c>
      <c r="F149" s="426">
        <f>IF(ISNUMBER(Regressions!F159),ROUND(Regressions!F159, 1), NA())</f>
        <v>91.9</v>
      </c>
      <c r="G149" s="429">
        <f>IF(ISNUMBER(Regressions!G159),ROUND(Regressions!G159, 1), NA())</f>
        <v>88.9</v>
      </c>
      <c r="H149" s="427">
        <f>IF(ISNUMBER(Regressions!H159),ROUND(Regressions!H159, 1), NA())</f>
        <v>3.1</v>
      </c>
      <c r="I149" s="430">
        <f>IF(ISNUMBER(Regressions!I159),ROUND(Regressions!I159, 1), NA())</f>
        <v>8.1</v>
      </c>
      <c r="J149" s="428">
        <f>IF(ISNUMBER(Regressions!K159),ROUND(Regressions!K159, 1), NA())</f>
        <v>100</v>
      </c>
      <c r="K149" s="426">
        <f>IF(ISNUMBER(Regressions!L159),ROUND(Regressions!L159, 1), NA())</f>
        <v>83.5</v>
      </c>
      <c r="L149" s="431">
        <f>IF(ISNUMBER(Regressions!M159),ROUND(Regressions!M159, 1), NA())</f>
        <v>78.400000000000006</v>
      </c>
      <c r="M149" s="427">
        <f>IF(ISNUMBER(Regressions!N159),ROUND(Regressions!N159, 1), NA())</f>
        <v>5.2</v>
      </c>
      <c r="N149" s="430">
        <f>IF(ISNUMBER(Regressions!O159),ROUND(Regressions!O159, 1), NA())</f>
        <v>16.5</v>
      </c>
      <c r="O149" s="428">
        <f>IF(ISNUMBER(Regressions!Q159),ROUND(Regressions!Q159, 1), NA())</f>
        <v>93.9</v>
      </c>
      <c r="P149" s="426">
        <f>IF(ISNUMBER(Regressions!R159),ROUND(Regressions!R159, 1), NA())</f>
        <v>75</v>
      </c>
      <c r="Q149" s="432">
        <f>IF(ISNUMBER(Regressions!S159),ROUND(Regressions!S159, 1), NA())</f>
        <v>53.1</v>
      </c>
      <c r="R149" s="427">
        <f>IF(ISNUMBER(Regressions!T159),ROUND(Regressions!T159, 1), NA())</f>
        <v>21.9</v>
      </c>
      <c r="S149" s="430">
        <f>IF(ISNUMBER(Regressions!U159),ROUND(Regressions!U159, 1), NA())</f>
        <v>25</v>
      </c>
      <c r="T149" s="421"/>
      <c r="U149" s="421"/>
      <c r="V149" s="421"/>
      <c r="W149" s="421"/>
      <c r="X149" s="421"/>
      <c r="Y149" s="421"/>
      <c r="Z149" s="421"/>
      <c r="AA149" s="421"/>
      <c r="AB149" s="421"/>
      <c r="AC149" s="421"/>
    </row>
    <row xmlns:x14ac="http://schemas.microsoft.com/office/spreadsheetml/2009/9/ac" r="150" x14ac:dyDescent="0.2">
      <c r="A150" s="364" t="str">
        <f>IF(ISBLANK(Regressions!A160), " ", Regressions!A160)</f>
        <v>India</v>
      </c>
      <c r="B150" s="365">
        <f>IF(ISBLANK(Regressions!B160), " ", Regressions!B160)</f>
        <v>2022</v>
      </c>
      <c r="C150" s="370" t="str">
        <f>IF(ISBLANK(Regressions!C160), " ", Regressions!C160)</f>
        <v>Primary</v>
      </c>
      <c r="D150" s="366">
        <f>IF(ISBLANK(Regressions!D160), " ", Regressions!D160)</f>
        <v>121455336</v>
      </c>
      <c r="E150" s="237">
        <f>IF(ISNUMBER(Regressions!E160),ROUND(Regressions!E160, 1), NA())</f>
        <v>98.7</v>
      </c>
      <c r="F150" s="367">
        <f>IF(ISNUMBER(Regressions!F160),ROUND(Regressions!F160, 1), NA())</f>
        <v>92.7</v>
      </c>
      <c r="G150" s="259">
        <f>IF(ISNUMBER(Regressions!G160),ROUND(Regressions!G160, 1), NA())</f>
        <v>92.7</v>
      </c>
      <c r="H150" s="368">
        <f>IF(ISNUMBER(Regressions!H160),ROUND(Regressions!H160, 1), NA())</f>
        <v>0</v>
      </c>
      <c r="I150" s="260">
        <f>IF(ISNUMBER(Regressions!I160),ROUND(Regressions!I160, 1), NA())</f>
        <v>7.3</v>
      </c>
      <c r="J150" s="369">
        <f>IF(ISNUMBER(Regressions!K160),ROUND(Regressions!K160, 1), NA())</f>
        <v>100</v>
      </c>
      <c r="K150" s="367">
        <f>IF(ISNUMBER(Regressions!L160),ROUND(Regressions!L160, 1), NA())</f>
        <v>85.3</v>
      </c>
      <c r="L150" s="261">
        <f>IF(ISNUMBER(Regressions!M160),ROUND(Regressions!M160, 1), NA())</f>
        <v>81.5</v>
      </c>
      <c r="M150" s="368">
        <f>IF(ISNUMBER(Regressions!N160),ROUND(Regressions!N160, 1), NA())</f>
        <v>3.7</v>
      </c>
      <c r="N150" s="260">
        <f>IF(ISNUMBER(Regressions!O160),ROUND(Regressions!O160, 1), NA())</f>
        <v>14.7</v>
      </c>
      <c r="O150" s="369">
        <f>IF(ISNUMBER(Regressions!Q160),ROUND(Regressions!Q160, 1), NA())</f>
        <v>100</v>
      </c>
      <c r="P150" s="367">
        <f>IF(ISNUMBER(Regressions!R160),ROUND(Regressions!R160, 1), NA())</f>
        <v>75</v>
      </c>
      <c r="Q150" s="238">
        <f>IF(ISNUMBER(Regressions!S160),ROUND(Regressions!S160, 1), NA())</f>
        <v>53.1</v>
      </c>
      <c r="R150" s="368">
        <f>IF(ISNUMBER(Regressions!T160),ROUND(Regressions!T160, 1), NA())</f>
        <v>21.9</v>
      </c>
      <c r="S150" s="260">
        <f>IF(ISNUMBER(Regressions!U160),ROUND(Regressions!U160, 1), NA())</f>
        <v>25</v>
      </c>
    </row>
    <row xmlns:x14ac="http://schemas.microsoft.com/office/spreadsheetml/2009/9/ac" r="151" x14ac:dyDescent="0.2">
      <c r="A151" s="371" t="str">
        <f>IF(ISBLANK(Regressions!A161), " ", Regressions!A161)</f>
        <v>India</v>
      </c>
      <c r="B151" s="372">
        <f>IF(ISBLANK(Regressions!B161), " ", Regressions!B161)</f>
        <v>2023</v>
      </c>
      <c r="C151" s="373" t="str">
        <f>IF(ISBLANK(Regressions!C161), " ", Regressions!C161)</f>
        <v>Primary</v>
      </c>
      <c r="D151" s="374">
        <f>IF(ISBLANK(Regressions!D161), " ", Regressions!D161)</f>
        <v>120307240</v>
      </c>
      <c r="E151" s="375">
        <f>IF(ISNUMBER(Regressions!E161),ROUND(Regressions!E161, 1), NA())</f>
        <v>99.4</v>
      </c>
      <c r="F151" s="376">
        <f>IF(ISNUMBER(Regressions!F161),ROUND(Regressions!F161, 1), NA())</f>
        <v>93.4</v>
      </c>
      <c r="G151" s="377">
        <f>IF(ISNUMBER(Regressions!G161),ROUND(Regressions!G161, 1), NA())</f>
        <v>93.4</v>
      </c>
      <c r="H151" s="378">
        <f>IF(ISNUMBER(Regressions!H161),ROUND(Regressions!H161, 1), NA())</f>
        <v>0</v>
      </c>
      <c r="I151" s="379">
        <f>IF(ISNUMBER(Regressions!I161),ROUND(Regressions!I161, 1), NA())</f>
        <v>6.6</v>
      </c>
      <c r="J151" s="380">
        <f>IF(ISNUMBER(Regressions!K161),ROUND(Regressions!K161, 1), NA())</f>
        <v>100</v>
      </c>
      <c r="K151" s="376">
        <f>IF(ISNUMBER(Regressions!L161),ROUND(Regressions!L161, 1), NA())</f>
        <v>87</v>
      </c>
      <c r="L151" s="381">
        <f>IF(ISNUMBER(Regressions!M161),ROUND(Regressions!M161, 1), NA())</f>
        <v>84.7</v>
      </c>
      <c r="M151" s="378">
        <f>IF(ISNUMBER(Regressions!N161),ROUND(Regressions!N161, 1), NA())</f>
        <v>2.2000000000000002</v>
      </c>
      <c r="N151" s="379">
        <f>IF(ISNUMBER(Regressions!O161),ROUND(Regressions!O161, 1), NA())</f>
        <v>13</v>
      </c>
      <c r="O151" s="380">
        <f>IF(ISNUMBER(Regressions!Q161),ROUND(Regressions!Q161, 1), NA())</f>
        <v>100</v>
      </c>
      <c r="P151" s="376">
        <f>IF(ISNUMBER(Regressions!R161),ROUND(Regressions!R161, 1), NA())</f>
        <v>75</v>
      </c>
      <c r="Q151" s="382">
        <f>IF(ISNUMBER(Regressions!S161),ROUND(Regressions!S161, 1), NA())</f>
        <v>53.1</v>
      </c>
      <c r="R151" s="378">
        <f>IF(ISNUMBER(Regressions!T161),ROUND(Regressions!T161, 1), NA())</f>
        <v>21.9</v>
      </c>
      <c r="S151" s="379">
        <f>IF(ISNUMBER(Regressions!U161),ROUND(Regressions!U161, 1), NA())</f>
        <v>25</v>
      </c>
    </row>
    <row xmlns:x14ac="http://schemas.microsoft.com/office/spreadsheetml/2009/9/ac" r="152" hidden="true" x14ac:dyDescent="0.2">
      <c r="A152" s="364" t="str">
        <f>IF(ISBLANK(Regressions!A162), " ", Regressions!A162)</f>
        <v>India</v>
      </c>
      <c r="B152" s="365">
        <f>IF(ISBLANK(Regressions!B162), " ", Regressions!B162)</f>
        <v>2024</v>
      </c>
      <c r="C152" s="370" t="str">
        <f>IF(ISBLANK(Regressions!C162), " ", Regressions!C162)</f>
        <v>Primary</v>
      </c>
      <c r="D152" s="366" t="str">
        <f>IF(ISBLANK(Regressions!D162), " ", Regressions!D162)</f>
        <v> </v>
      </c>
      <c r="E152" s="237" t="e">
        <f>IF(ISNUMBER(Regressions!E162),ROUND(Regressions!E162, 1), NA())</f>
        <v>#N/A</v>
      </c>
      <c r="F152" s="367" t="e">
        <f>IF(ISNUMBER(Regressions!F162),ROUND(Regressions!F162, 1), NA())</f>
        <v>#N/A</v>
      </c>
      <c r="G152" s="259" t="e">
        <f>IF(ISNUMBER(Regressions!G162),ROUND(Regressions!G162, 1), NA())</f>
        <v>#N/A</v>
      </c>
      <c r="H152" s="368" t="e">
        <f>IF(ISNUMBER(Regressions!H162),ROUND(Regressions!H162, 1), NA())</f>
        <v>#N/A</v>
      </c>
      <c r="I152" s="260" t="e">
        <f>IF(ISNUMBER(Regressions!I162),ROUND(Regressions!I162, 1), NA())</f>
        <v>#N/A</v>
      </c>
      <c r="J152" s="369" t="e">
        <f>IF(ISNUMBER(Regressions!K162),ROUND(Regressions!K162, 1), NA())</f>
        <v>#N/A</v>
      </c>
      <c r="K152" s="367" t="e">
        <f>IF(ISNUMBER(Regressions!L162),ROUND(Regressions!L162, 1), NA())</f>
        <v>#N/A</v>
      </c>
      <c r="L152" s="261" t="e">
        <f>IF(ISNUMBER(Regressions!M162),ROUND(Regressions!M162, 1), NA())</f>
        <v>#N/A</v>
      </c>
      <c r="M152" s="368" t="e">
        <f>IF(ISNUMBER(Regressions!N162),ROUND(Regressions!N162, 1), NA())</f>
        <v>#N/A</v>
      </c>
      <c r="N152" s="260" t="e">
        <f>IF(ISNUMBER(Regressions!O162),ROUND(Regressions!O162, 1), NA())</f>
        <v>#N/A</v>
      </c>
      <c r="O152" s="369" t="e">
        <f>IF(ISNUMBER(Regressions!Q162),ROUND(Regressions!Q162, 1), NA())</f>
        <v>#N/A</v>
      </c>
      <c r="P152" s="367" t="e">
        <f>IF(ISNUMBER(Regressions!R162),ROUND(Regressions!R162, 1), NA())</f>
        <v>#N/A</v>
      </c>
      <c r="Q152" s="238" t="e">
        <f>IF(ISNUMBER(Regressions!S162),ROUND(Regressions!S162, 1), NA())</f>
        <v>#N/A</v>
      </c>
      <c r="R152" s="368" t="e">
        <f>IF(ISNUMBER(Regressions!T162),ROUND(Regressions!T162, 1), NA())</f>
        <v>#N/A</v>
      </c>
      <c r="S152" s="260" t="e">
        <f>IF(ISNUMBER(Regressions!U162),ROUND(Regressions!U162, 1), NA())</f>
        <v>#N/A</v>
      </c>
    </row>
    <row xmlns:x14ac="http://schemas.microsoft.com/office/spreadsheetml/2009/9/ac" r="153" hidden="true" x14ac:dyDescent="0.2">
      <c r="A153" s="364" t="str">
        <f>IF(ISBLANK(Regressions!A163), " ", Regressions!A163)</f>
        <v>India</v>
      </c>
      <c r="B153" s="365">
        <f>IF(ISBLANK(Regressions!B163), " ", Regressions!B163)</f>
        <v>2025</v>
      </c>
      <c r="C153" s="370" t="str">
        <f>IF(ISBLANK(Regressions!C163), " ", Regressions!C163)</f>
        <v>Primary</v>
      </c>
      <c r="D153" s="366" t="str">
        <f>IF(ISBLANK(Regressions!D163), " ", Regressions!D163)</f>
        <v> </v>
      </c>
      <c r="E153" s="237" t="e">
        <f>IF(ISNUMBER(Regressions!E163),ROUND(Regressions!E163, 1), NA())</f>
        <v>#N/A</v>
      </c>
      <c r="F153" s="367" t="e">
        <f>IF(ISNUMBER(Regressions!F163),ROUND(Regressions!F163, 1), NA())</f>
        <v>#N/A</v>
      </c>
      <c r="G153" s="259" t="e">
        <f>IF(ISNUMBER(Regressions!G163),ROUND(Regressions!G163, 1), NA())</f>
        <v>#N/A</v>
      </c>
      <c r="H153" s="368" t="e">
        <f>IF(ISNUMBER(Regressions!H163),ROUND(Regressions!H163, 1), NA())</f>
        <v>#N/A</v>
      </c>
      <c r="I153" s="260" t="e">
        <f>IF(ISNUMBER(Regressions!I163),ROUND(Regressions!I163, 1), NA())</f>
        <v>#N/A</v>
      </c>
      <c r="J153" s="369" t="e">
        <f>IF(ISNUMBER(Regressions!K163),ROUND(Regressions!K163, 1), NA())</f>
        <v>#N/A</v>
      </c>
      <c r="K153" s="367" t="e">
        <f>IF(ISNUMBER(Regressions!L163),ROUND(Regressions!L163, 1), NA())</f>
        <v>#N/A</v>
      </c>
      <c r="L153" s="261" t="e">
        <f>IF(ISNUMBER(Regressions!M163),ROUND(Regressions!M163, 1), NA())</f>
        <v>#N/A</v>
      </c>
      <c r="M153" s="368" t="e">
        <f>IF(ISNUMBER(Regressions!N163),ROUND(Regressions!N163, 1), NA())</f>
        <v>#N/A</v>
      </c>
      <c r="N153" s="260" t="e">
        <f>IF(ISNUMBER(Regressions!O163),ROUND(Regressions!O163, 1), NA())</f>
        <v>#N/A</v>
      </c>
      <c r="O153" s="369" t="e">
        <f>IF(ISNUMBER(Regressions!Q163),ROUND(Regressions!Q163, 1), NA())</f>
        <v>#N/A</v>
      </c>
      <c r="P153" s="367" t="e">
        <f>IF(ISNUMBER(Regressions!R163),ROUND(Regressions!R163, 1), NA())</f>
        <v>#N/A</v>
      </c>
      <c r="Q153" s="238" t="e">
        <f>IF(ISNUMBER(Regressions!S163),ROUND(Regressions!S163, 1), NA())</f>
        <v>#N/A</v>
      </c>
      <c r="R153" s="368" t="e">
        <f>IF(ISNUMBER(Regressions!T163),ROUND(Regressions!T163, 1), NA())</f>
        <v>#N/A</v>
      </c>
      <c r="S153" s="260" t="e">
        <f>IF(ISNUMBER(Regressions!U163),ROUND(Regressions!U163, 1), NA())</f>
        <v>#N/A</v>
      </c>
    </row>
    <row xmlns:x14ac="http://schemas.microsoft.com/office/spreadsheetml/2009/9/ac" r="154" hidden="true" x14ac:dyDescent="0.2">
      <c r="A154" s="364" t="str">
        <f>IF(ISBLANK(Regressions!A164), " ", Regressions!A164)</f>
        <v>India</v>
      </c>
      <c r="B154" s="365">
        <f>IF(ISBLANK(Regressions!B164), " ", Regressions!B164)</f>
        <v>2026</v>
      </c>
      <c r="C154" s="370" t="str">
        <f>IF(ISBLANK(Regressions!C164), " ", Regressions!C164)</f>
        <v>Primary</v>
      </c>
      <c r="D154" s="366" t="str">
        <f>IF(ISBLANK(Regressions!D164), " ", Regressions!D164)</f>
        <v> </v>
      </c>
      <c r="E154" s="237" t="e">
        <f>IF(ISNUMBER(Regressions!E164),ROUND(Regressions!E164, 1), NA())</f>
        <v>#N/A</v>
      </c>
      <c r="F154" s="367" t="e">
        <f>IF(ISNUMBER(Regressions!F164),ROUND(Regressions!F164, 1), NA())</f>
        <v>#N/A</v>
      </c>
      <c r="G154" s="259" t="e">
        <f>IF(ISNUMBER(Regressions!G164),ROUND(Regressions!G164, 1), NA())</f>
        <v>#N/A</v>
      </c>
      <c r="H154" s="368" t="e">
        <f>IF(ISNUMBER(Regressions!H164),ROUND(Regressions!H164, 1), NA())</f>
        <v>#N/A</v>
      </c>
      <c r="I154" s="260" t="e">
        <f>IF(ISNUMBER(Regressions!I164),ROUND(Regressions!I164, 1), NA())</f>
        <v>#N/A</v>
      </c>
      <c r="J154" s="369" t="e">
        <f>IF(ISNUMBER(Regressions!K164),ROUND(Regressions!K164, 1), NA())</f>
        <v>#N/A</v>
      </c>
      <c r="K154" s="367" t="e">
        <f>IF(ISNUMBER(Regressions!L164),ROUND(Regressions!L164, 1), NA())</f>
        <v>#N/A</v>
      </c>
      <c r="L154" s="261" t="e">
        <f>IF(ISNUMBER(Regressions!M164),ROUND(Regressions!M164, 1), NA())</f>
        <v>#N/A</v>
      </c>
      <c r="M154" s="368" t="e">
        <f>IF(ISNUMBER(Regressions!N164),ROUND(Regressions!N164, 1), NA())</f>
        <v>#N/A</v>
      </c>
      <c r="N154" s="260" t="e">
        <f>IF(ISNUMBER(Regressions!O164),ROUND(Regressions!O164, 1), NA())</f>
        <v>#N/A</v>
      </c>
      <c r="O154" s="369" t="e">
        <f>IF(ISNUMBER(Regressions!Q164),ROUND(Regressions!Q164, 1), NA())</f>
        <v>#N/A</v>
      </c>
      <c r="P154" s="367" t="e">
        <f>IF(ISNUMBER(Regressions!R164),ROUND(Regressions!R164, 1), NA())</f>
        <v>#N/A</v>
      </c>
      <c r="Q154" s="238" t="e">
        <f>IF(ISNUMBER(Regressions!S164),ROUND(Regressions!S164, 1), NA())</f>
        <v>#N/A</v>
      </c>
      <c r="R154" s="368" t="e">
        <f>IF(ISNUMBER(Regressions!T164),ROUND(Regressions!T164, 1), NA())</f>
        <v>#N/A</v>
      </c>
      <c r="S154" s="260" t="e">
        <f>IF(ISNUMBER(Regressions!U164),ROUND(Regressions!U164, 1), NA())</f>
        <v>#N/A</v>
      </c>
    </row>
    <row xmlns:x14ac="http://schemas.microsoft.com/office/spreadsheetml/2009/9/ac" r="155" hidden="true" x14ac:dyDescent="0.2">
      <c r="A155" s="364" t="str">
        <f>IF(ISBLANK(Regressions!A165), " ", Regressions!A165)</f>
        <v>India</v>
      </c>
      <c r="B155" s="365">
        <f>IF(ISBLANK(Regressions!B165), " ", Regressions!B165)</f>
        <v>2027</v>
      </c>
      <c r="C155" s="370" t="str">
        <f>IF(ISBLANK(Regressions!C165), " ", Regressions!C165)</f>
        <v>Primary</v>
      </c>
      <c r="D155" s="366" t="str">
        <f>IF(ISBLANK(Regressions!D165), " ", Regressions!D165)</f>
        <v> </v>
      </c>
      <c r="E155" s="237" t="e">
        <f>IF(ISNUMBER(Regressions!E165),ROUND(Regressions!E165, 1), NA())</f>
        <v>#N/A</v>
      </c>
      <c r="F155" s="367" t="e">
        <f>IF(ISNUMBER(Regressions!F165),ROUND(Regressions!F165, 1), NA())</f>
        <v>#N/A</v>
      </c>
      <c r="G155" s="259" t="e">
        <f>IF(ISNUMBER(Regressions!G165),ROUND(Regressions!G165, 1), NA())</f>
        <v>#N/A</v>
      </c>
      <c r="H155" s="368" t="e">
        <f>IF(ISNUMBER(Regressions!H165),ROUND(Regressions!H165, 1), NA())</f>
        <v>#N/A</v>
      </c>
      <c r="I155" s="260" t="e">
        <f>IF(ISNUMBER(Regressions!I165),ROUND(Regressions!I165, 1), NA())</f>
        <v>#N/A</v>
      </c>
      <c r="J155" s="369" t="e">
        <f>IF(ISNUMBER(Regressions!K165),ROUND(Regressions!K165, 1), NA())</f>
        <v>#N/A</v>
      </c>
      <c r="K155" s="367" t="e">
        <f>IF(ISNUMBER(Regressions!L165),ROUND(Regressions!L165, 1), NA())</f>
        <v>#N/A</v>
      </c>
      <c r="L155" s="261" t="e">
        <f>IF(ISNUMBER(Regressions!M165),ROUND(Regressions!M165, 1), NA())</f>
        <v>#N/A</v>
      </c>
      <c r="M155" s="368" t="e">
        <f>IF(ISNUMBER(Regressions!N165),ROUND(Regressions!N165, 1), NA())</f>
        <v>#N/A</v>
      </c>
      <c r="N155" s="260" t="e">
        <f>IF(ISNUMBER(Regressions!O165),ROUND(Regressions!O165, 1), NA())</f>
        <v>#N/A</v>
      </c>
      <c r="O155" s="369" t="e">
        <f>IF(ISNUMBER(Regressions!Q165),ROUND(Regressions!Q165, 1), NA())</f>
        <v>#N/A</v>
      </c>
      <c r="P155" s="367" t="e">
        <f>IF(ISNUMBER(Regressions!R165),ROUND(Regressions!R165, 1), NA())</f>
        <v>#N/A</v>
      </c>
      <c r="Q155" s="238" t="e">
        <f>IF(ISNUMBER(Regressions!S165),ROUND(Regressions!S165, 1), NA())</f>
        <v>#N/A</v>
      </c>
      <c r="R155" s="368" t="e">
        <f>IF(ISNUMBER(Regressions!T165),ROUND(Regressions!T165, 1), NA())</f>
        <v>#N/A</v>
      </c>
      <c r="S155" s="260" t="e">
        <f>IF(ISNUMBER(Regressions!U165),ROUND(Regressions!U165, 1), NA())</f>
        <v>#N/A</v>
      </c>
    </row>
    <row xmlns:x14ac="http://schemas.microsoft.com/office/spreadsheetml/2009/9/ac" r="156" hidden="true" x14ac:dyDescent="0.2">
      <c r="A156" s="364" t="str">
        <f>IF(ISBLANK(Regressions!A166), " ", Regressions!A166)</f>
        <v>India</v>
      </c>
      <c r="B156" s="365">
        <f>IF(ISBLANK(Regressions!B166), " ", Regressions!B166)</f>
        <v>2028</v>
      </c>
      <c r="C156" s="370" t="str">
        <f>IF(ISBLANK(Regressions!C166), " ", Regressions!C166)</f>
        <v>Primary</v>
      </c>
      <c r="D156" s="366" t="str">
        <f>IF(ISBLANK(Regressions!D166), " ", Regressions!D166)</f>
        <v> </v>
      </c>
      <c r="E156" s="237" t="e">
        <f>IF(ISNUMBER(Regressions!E166),ROUND(Regressions!E166, 1), NA())</f>
        <v>#N/A</v>
      </c>
      <c r="F156" s="367" t="e">
        <f>IF(ISNUMBER(Regressions!F166),ROUND(Regressions!F166, 1), NA())</f>
        <v>#N/A</v>
      </c>
      <c r="G156" s="259" t="e">
        <f>IF(ISNUMBER(Regressions!G166),ROUND(Regressions!G166, 1), NA())</f>
        <v>#N/A</v>
      </c>
      <c r="H156" s="368" t="e">
        <f>IF(ISNUMBER(Regressions!H166),ROUND(Regressions!H166, 1), NA())</f>
        <v>#N/A</v>
      </c>
      <c r="I156" s="260" t="e">
        <f>IF(ISNUMBER(Regressions!I166),ROUND(Regressions!I166, 1), NA())</f>
        <v>#N/A</v>
      </c>
      <c r="J156" s="369" t="e">
        <f>IF(ISNUMBER(Regressions!K166),ROUND(Regressions!K166, 1), NA())</f>
        <v>#N/A</v>
      </c>
      <c r="K156" s="367" t="e">
        <f>IF(ISNUMBER(Regressions!L166),ROUND(Regressions!L166, 1), NA())</f>
        <v>#N/A</v>
      </c>
      <c r="L156" s="261" t="e">
        <f>IF(ISNUMBER(Regressions!M166),ROUND(Regressions!M166, 1), NA())</f>
        <v>#N/A</v>
      </c>
      <c r="M156" s="368" t="e">
        <f>IF(ISNUMBER(Regressions!N166),ROUND(Regressions!N166, 1), NA())</f>
        <v>#N/A</v>
      </c>
      <c r="N156" s="260" t="e">
        <f>IF(ISNUMBER(Regressions!O166),ROUND(Regressions!O166, 1), NA())</f>
        <v>#N/A</v>
      </c>
      <c r="O156" s="369" t="e">
        <f>IF(ISNUMBER(Regressions!Q166),ROUND(Regressions!Q166, 1), NA())</f>
        <v>#N/A</v>
      </c>
      <c r="P156" s="367" t="e">
        <f>IF(ISNUMBER(Regressions!R166),ROUND(Regressions!R166, 1), NA())</f>
        <v>#N/A</v>
      </c>
      <c r="Q156" s="238" t="e">
        <f>IF(ISNUMBER(Regressions!S166),ROUND(Regressions!S166, 1), NA())</f>
        <v>#N/A</v>
      </c>
      <c r="R156" s="368" t="e">
        <f>IF(ISNUMBER(Regressions!T166),ROUND(Regressions!T166, 1), NA())</f>
        <v>#N/A</v>
      </c>
      <c r="S156" s="260" t="e">
        <f>IF(ISNUMBER(Regressions!U166),ROUND(Regressions!U166, 1), NA())</f>
        <v>#N/A</v>
      </c>
    </row>
    <row xmlns:x14ac="http://schemas.microsoft.com/office/spreadsheetml/2009/9/ac" r="157" hidden="true" x14ac:dyDescent="0.2">
      <c r="A157" s="364" t="str">
        <f>IF(ISBLANK(Regressions!A167), " ", Regressions!A167)</f>
        <v>India</v>
      </c>
      <c r="B157" s="365">
        <f>IF(ISBLANK(Regressions!B167), " ", Regressions!B167)</f>
        <v>2029</v>
      </c>
      <c r="C157" s="370" t="str">
        <f>IF(ISBLANK(Regressions!C167), " ", Regressions!C167)</f>
        <v>Primary</v>
      </c>
      <c r="D157" s="366" t="str">
        <f>IF(ISBLANK(Regressions!D167), " ", Regressions!D167)</f>
        <v> </v>
      </c>
      <c r="E157" s="237" t="e">
        <f>IF(ISNUMBER(Regressions!E167),ROUND(Regressions!E167, 1), NA())</f>
        <v>#N/A</v>
      </c>
      <c r="F157" s="367" t="e">
        <f>IF(ISNUMBER(Regressions!F167),ROUND(Regressions!F167, 1), NA())</f>
        <v>#N/A</v>
      </c>
      <c r="G157" s="259" t="e">
        <f>IF(ISNUMBER(Regressions!G167),ROUND(Regressions!G167, 1), NA())</f>
        <v>#N/A</v>
      </c>
      <c r="H157" s="368" t="e">
        <f>IF(ISNUMBER(Regressions!H167),ROUND(Regressions!H167, 1), NA())</f>
        <v>#N/A</v>
      </c>
      <c r="I157" s="260" t="e">
        <f>IF(ISNUMBER(Regressions!I167),ROUND(Regressions!I167, 1), NA())</f>
        <v>#N/A</v>
      </c>
      <c r="J157" s="369" t="e">
        <f>IF(ISNUMBER(Regressions!K167),ROUND(Regressions!K167, 1), NA())</f>
        <v>#N/A</v>
      </c>
      <c r="K157" s="367" t="e">
        <f>IF(ISNUMBER(Regressions!L167),ROUND(Regressions!L167, 1), NA())</f>
        <v>#N/A</v>
      </c>
      <c r="L157" s="261" t="e">
        <f>IF(ISNUMBER(Regressions!M167),ROUND(Regressions!M167, 1), NA())</f>
        <v>#N/A</v>
      </c>
      <c r="M157" s="368" t="e">
        <f>IF(ISNUMBER(Regressions!N167),ROUND(Regressions!N167, 1), NA())</f>
        <v>#N/A</v>
      </c>
      <c r="N157" s="260" t="e">
        <f>IF(ISNUMBER(Regressions!O167),ROUND(Regressions!O167, 1), NA())</f>
        <v>#N/A</v>
      </c>
      <c r="O157" s="369" t="e">
        <f>IF(ISNUMBER(Regressions!Q167),ROUND(Regressions!Q167, 1), NA())</f>
        <v>#N/A</v>
      </c>
      <c r="P157" s="367" t="e">
        <f>IF(ISNUMBER(Regressions!R167),ROUND(Regressions!R167, 1), NA())</f>
        <v>#N/A</v>
      </c>
      <c r="Q157" s="238" t="e">
        <f>IF(ISNUMBER(Regressions!S167),ROUND(Regressions!S167, 1), NA())</f>
        <v>#N/A</v>
      </c>
      <c r="R157" s="368" t="e">
        <f>IF(ISNUMBER(Regressions!T167),ROUND(Regressions!T167, 1), NA())</f>
        <v>#N/A</v>
      </c>
      <c r="S157" s="260" t="e">
        <f>IF(ISNUMBER(Regressions!U167),ROUND(Regressions!U167, 1), NA())</f>
        <v>#N/A</v>
      </c>
    </row>
    <row xmlns:x14ac="http://schemas.microsoft.com/office/spreadsheetml/2009/9/ac" r="158" hidden="true" x14ac:dyDescent="0.2">
      <c r="A158" s="364" t="str">
        <f>IF(ISBLANK(Regressions!A168), " ", Regressions!A168)</f>
        <v>India</v>
      </c>
      <c r="B158" s="365">
        <f>IF(ISBLANK(Regressions!B168), " ", Regressions!B168)</f>
        <v>2030</v>
      </c>
      <c r="C158" s="370" t="str">
        <f>IF(ISBLANK(Regressions!C168), " ", Regressions!C168)</f>
        <v>Primary</v>
      </c>
      <c r="D158" s="366" t="str">
        <f>IF(ISBLANK(Regressions!D168), " ", Regressions!D168)</f>
        <v> </v>
      </c>
      <c r="E158" s="237" t="e">
        <f>IF(ISNUMBER(Regressions!E168),ROUND(Regressions!E168, 1), NA())</f>
        <v>#N/A</v>
      </c>
      <c r="F158" s="367" t="e">
        <f>IF(ISNUMBER(Regressions!F168),ROUND(Regressions!F168, 1), NA())</f>
        <v>#N/A</v>
      </c>
      <c r="G158" s="259" t="e">
        <f>IF(ISNUMBER(Regressions!G168),ROUND(Regressions!G168, 1), NA())</f>
        <v>#N/A</v>
      </c>
      <c r="H158" s="368" t="e">
        <f>IF(ISNUMBER(Regressions!H168),ROUND(Regressions!H168, 1), NA())</f>
        <v>#N/A</v>
      </c>
      <c r="I158" s="260" t="e">
        <f>IF(ISNUMBER(Regressions!I168),ROUND(Regressions!I168, 1), NA())</f>
        <v>#N/A</v>
      </c>
      <c r="J158" s="369" t="e">
        <f>IF(ISNUMBER(Regressions!K168),ROUND(Regressions!K168, 1), NA())</f>
        <v>#N/A</v>
      </c>
      <c r="K158" s="367" t="e">
        <f>IF(ISNUMBER(Regressions!L168),ROUND(Regressions!L168, 1), NA())</f>
        <v>#N/A</v>
      </c>
      <c r="L158" s="261" t="e">
        <f>IF(ISNUMBER(Regressions!M168),ROUND(Regressions!M168, 1), NA())</f>
        <v>#N/A</v>
      </c>
      <c r="M158" s="368" t="e">
        <f>IF(ISNUMBER(Regressions!N168),ROUND(Regressions!N168, 1), NA())</f>
        <v>#N/A</v>
      </c>
      <c r="N158" s="260" t="e">
        <f>IF(ISNUMBER(Regressions!O168),ROUND(Regressions!O168, 1), NA())</f>
        <v>#N/A</v>
      </c>
      <c r="O158" s="369" t="e">
        <f>IF(ISNUMBER(Regressions!Q168),ROUND(Regressions!Q168, 1), NA())</f>
        <v>#N/A</v>
      </c>
      <c r="P158" s="367" t="e">
        <f>IF(ISNUMBER(Regressions!R168),ROUND(Regressions!R168, 1), NA())</f>
        <v>#N/A</v>
      </c>
      <c r="Q158" s="238" t="e">
        <f>IF(ISNUMBER(Regressions!S168),ROUND(Regressions!S168, 1), NA())</f>
        <v>#N/A</v>
      </c>
      <c r="R158" s="368" t="e">
        <f>IF(ISNUMBER(Regressions!T168),ROUND(Regressions!T168, 1), NA())</f>
        <v>#N/A</v>
      </c>
      <c r="S158" s="260" t="e">
        <f>IF(ISNUMBER(Regressions!U168),ROUND(Regressions!U168, 1), NA())</f>
        <v>#N/A</v>
      </c>
    </row>
    <row xmlns:x14ac="http://schemas.microsoft.com/office/spreadsheetml/2009/9/ac" r="159" x14ac:dyDescent="0.2">
      <c r="A159" s="364" t="str">
        <f>IF(ISBLANK(Regressions!A169), " ", Regressions!A169)</f>
        <v>India</v>
      </c>
      <c r="B159" s="365">
        <f>IF(ISBLANK(Regressions!B169), " ", Regressions!B169)</f>
        <v>2000</v>
      </c>
      <c r="C159" s="370" t="str">
        <f>IF(ISBLANK(Regressions!C169), " ", Regressions!C169)</f>
        <v>Secondary</v>
      </c>
      <c r="D159" s="366">
        <f>IF(ISBLANK(Regressions!D169), " ", Regressions!D169)</f>
        <v>158884320</v>
      </c>
      <c r="E159" s="237">
        <f>IF(ISNUMBER(Regressions!E169),ROUND(Regressions!E169, 1), NA())</f>
        <v>93.7</v>
      </c>
      <c r="F159" s="367">
        <f>IF(ISNUMBER(Regressions!F169),ROUND(Regressions!F169, 1), NA())</f>
        <v>90.2</v>
      </c>
      <c r="G159" s="259" t="e">
        <f>IF(ISNUMBER(Regressions!G169),ROUND(Regressions!G169, 1), NA())</f>
        <v>#N/A</v>
      </c>
      <c r="H159" s="368" t="e">
        <f>IF(ISNUMBER(Regressions!H169),ROUND(Regressions!H169, 1), NA())</f>
        <v>#N/A</v>
      </c>
      <c r="I159" s="260">
        <f>IF(ISNUMBER(Regressions!I169),ROUND(Regressions!I169, 1), NA())</f>
        <v>9.8000000000000007</v>
      </c>
      <c r="J159" s="369">
        <f>IF(ISNUMBER(Regressions!K169),ROUND(Regressions!K169, 1), NA())</f>
        <v>72.099999999999994</v>
      </c>
      <c r="K159" s="367">
        <f>IF(ISNUMBER(Regressions!L169),ROUND(Regressions!L169, 1), NA())</f>
        <v>58.3</v>
      </c>
      <c r="L159" s="261" t="e">
        <f>IF(ISNUMBER(Regressions!M169),ROUND(Regressions!M169, 1), NA())</f>
        <v>#N/A</v>
      </c>
      <c r="M159" s="368" t="e">
        <f>IF(ISNUMBER(Regressions!N169),ROUND(Regressions!N169, 1), NA())</f>
        <v>#N/A</v>
      </c>
      <c r="N159" s="260">
        <f>IF(ISNUMBER(Regressions!O169),ROUND(Regressions!O169, 1), NA())</f>
        <v>41.7</v>
      </c>
      <c r="O159" s="369" t="e">
        <f>IF(ISNUMBER(Regressions!Q169),ROUND(Regressions!Q169, 1), NA())</f>
        <v>#N/A</v>
      </c>
      <c r="P159" s="367" t="e">
        <f>IF(ISNUMBER(Regressions!R169),ROUND(Regressions!R169, 1), NA())</f>
        <v>#N/A</v>
      </c>
      <c r="Q159" s="238" t="e">
        <f>IF(ISNUMBER(Regressions!S169),ROUND(Regressions!S169, 1), NA())</f>
        <v>#N/A</v>
      </c>
      <c r="R159" s="368" t="e">
        <f>IF(ISNUMBER(Regressions!T169),ROUND(Regressions!T169, 1), NA())</f>
        <v>#N/A</v>
      </c>
      <c r="S159" s="260" t="e">
        <f>IF(ISNUMBER(Regressions!U169),ROUND(Regressions!U169, 1), NA())</f>
        <v>#N/A</v>
      </c>
    </row>
    <row xmlns:x14ac="http://schemas.microsoft.com/office/spreadsheetml/2009/9/ac" r="160" x14ac:dyDescent="0.2">
      <c r="A160" s="364" t="str">
        <f>IF(ISBLANK(Regressions!A170), " ", Regressions!A170)</f>
        <v>India</v>
      </c>
      <c r="B160" s="365">
        <f>IF(ISBLANK(Regressions!B170), " ", Regressions!B170)</f>
        <v>2001</v>
      </c>
      <c r="C160" s="370" t="str">
        <f>IF(ISBLANK(Regressions!C170), " ", Regressions!C170)</f>
        <v>Secondary</v>
      </c>
      <c r="D160" s="366">
        <f>IF(ISBLANK(Regressions!D170), " ", Regressions!D170)</f>
        <v>161197552</v>
      </c>
      <c r="E160" s="237">
        <f>IF(ISNUMBER(Regressions!E170),ROUND(Regressions!E170, 1), NA())</f>
        <v>93.7</v>
      </c>
      <c r="F160" s="367">
        <f>IF(ISNUMBER(Regressions!F170),ROUND(Regressions!F170, 1), NA())</f>
        <v>90.2</v>
      </c>
      <c r="G160" s="259" t="e">
        <f>IF(ISNUMBER(Regressions!G170),ROUND(Regressions!G170, 1), NA())</f>
        <v>#N/A</v>
      </c>
      <c r="H160" s="368" t="e">
        <f>IF(ISNUMBER(Regressions!H170),ROUND(Regressions!H170, 1), NA())</f>
        <v>#N/A</v>
      </c>
      <c r="I160" s="260">
        <f>IF(ISNUMBER(Regressions!I170),ROUND(Regressions!I170, 1), NA())</f>
        <v>9.8000000000000007</v>
      </c>
      <c r="J160" s="369">
        <f>IF(ISNUMBER(Regressions!K170),ROUND(Regressions!K170, 1), NA())</f>
        <v>72.099999999999994</v>
      </c>
      <c r="K160" s="367">
        <f>IF(ISNUMBER(Regressions!L170),ROUND(Regressions!L170, 1), NA())</f>
        <v>58.3</v>
      </c>
      <c r="L160" s="261" t="e">
        <f>IF(ISNUMBER(Regressions!M170),ROUND(Regressions!M170, 1), NA())</f>
        <v>#N/A</v>
      </c>
      <c r="M160" s="368" t="e">
        <f>IF(ISNUMBER(Regressions!N170),ROUND(Regressions!N170, 1), NA())</f>
        <v>#N/A</v>
      </c>
      <c r="N160" s="260">
        <f>IF(ISNUMBER(Regressions!O170),ROUND(Regressions!O170, 1), NA())</f>
        <v>41.7</v>
      </c>
      <c r="O160" s="369" t="e">
        <f>IF(ISNUMBER(Regressions!Q170),ROUND(Regressions!Q170, 1), NA())</f>
        <v>#N/A</v>
      </c>
      <c r="P160" s="367" t="e">
        <f>IF(ISNUMBER(Regressions!R170),ROUND(Regressions!R170, 1), NA())</f>
        <v>#N/A</v>
      </c>
      <c r="Q160" s="238" t="e">
        <f>IF(ISNUMBER(Regressions!S170),ROUND(Regressions!S170, 1), NA())</f>
        <v>#N/A</v>
      </c>
      <c r="R160" s="368" t="e">
        <f>IF(ISNUMBER(Regressions!T170),ROUND(Regressions!T170, 1), NA())</f>
        <v>#N/A</v>
      </c>
      <c r="S160" s="260" t="e">
        <f>IF(ISNUMBER(Regressions!U170),ROUND(Regressions!U170, 1), NA())</f>
        <v>#N/A</v>
      </c>
    </row>
    <row xmlns:x14ac="http://schemas.microsoft.com/office/spreadsheetml/2009/9/ac" r="161" x14ac:dyDescent="0.2">
      <c r="A161" s="364" t="str">
        <f>IF(ISBLANK(Regressions!A171), " ", Regressions!A171)</f>
        <v>India</v>
      </c>
      <c r="B161" s="365">
        <f>IF(ISBLANK(Regressions!B171), " ", Regressions!B171)</f>
        <v>2002</v>
      </c>
      <c r="C161" s="370" t="str">
        <f>IF(ISBLANK(Regressions!C171), " ", Regressions!C171)</f>
        <v>Secondary</v>
      </c>
      <c r="D161" s="366">
        <f>IF(ISBLANK(Regressions!D171), " ", Regressions!D171)</f>
        <v>163149504</v>
      </c>
      <c r="E161" s="237">
        <f>IF(ISNUMBER(Regressions!E171),ROUND(Regressions!E171, 1), NA())</f>
        <v>93.7</v>
      </c>
      <c r="F161" s="367">
        <f>IF(ISNUMBER(Regressions!F171),ROUND(Regressions!F171, 1), NA())</f>
        <v>90.2</v>
      </c>
      <c r="G161" s="259" t="e">
        <f>IF(ISNUMBER(Regressions!G171),ROUND(Regressions!G171, 1), NA())</f>
        <v>#N/A</v>
      </c>
      <c r="H161" s="368" t="e">
        <f>IF(ISNUMBER(Regressions!H171),ROUND(Regressions!H171, 1), NA())</f>
        <v>#N/A</v>
      </c>
      <c r="I161" s="260">
        <f>IF(ISNUMBER(Regressions!I171),ROUND(Regressions!I171, 1), NA())</f>
        <v>9.8000000000000007</v>
      </c>
      <c r="J161" s="369">
        <f>IF(ISNUMBER(Regressions!K171),ROUND(Regressions!K171, 1), NA())</f>
        <v>72.099999999999994</v>
      </c>
      <c r="K161" s="367">
        <f>IF(ISNUMBER(Regressions!L171),ROUND(Regressions!L171, 1), NA())</f>
        <v>58.3</v>
      </c>
      <c r="L161" s="261" t="e">
        <f>IF(ISNUMBER(Regressions!M171),ROUND(Regressions!M171, 1), NA())</f>
        <v>#N/A</v>
      </c>
      <c r="M161" s="368" t="e">
        <f>IF(ISNUMBER(Regressions!N171),ROUND(Regressions!N171, 1), NA())</f>
        <v>#N/A</v>
      </c>
      <c r="N161" s="260">
        <f>IF(ISNUMBER(Regressions!O171),ROUND(Regressions!O171, 1), NA())</f>
        <v>41.7</v>
      </c>
      <c r="O161" s="369" t="e">
        <f>IF(ISNUMBER(Regressions!Q171),ROUND(Regressions!Q171, 1), NA())</f>
        <v>#N/A</v>
      </c>
      <c r="P161" s="367" t="e">
        <f>IF(ISNUMBER(Regressions!R171),ROUND(Regressions!R171, 1), NA())</f>
        <v>#N/A</v>
      </c>
      <c r="Q161" s="238" t="e">
        <f>IF(ISNUMBER(Regressions!S171),ROUND(Regressions!S171, 1), NA())</f>
        <v>#N/A</v>
      </c>
      <c r="R161" s="368" t="e">
        <f>IF(ISNUMBER(Regressions!T171),ROUND(Regressions!T171, 1), NA())</f>
        <v>#N/A</v>
      </c>
      <c r="S161" s="260" t="e">
        <f>IF(ISNUMBER(Regressions!U171),ROUND(Regressions!U171, 1), NA())</f>
        <v>#N/A</v>
      </c>
    </row>
    <row xmlns:x14ac="http://schemas.microsoft.com/office/spreadsheetml/2009/9/ac" r="162" x14ac:dyDescent="0.2">
      <c r="A162" s="364" t="str">
        <f>IF(ISBLANK(Regressions!A172), " ", Regressions!A172)</f>
        <v>India</v>
      </c>
      <c r="B162" s="365">
        <f>IF(ISBLANK(Regressions!B172), " ", Regressions!B172)</f>
        <v>2003</v>
      </c>
      <c r="C162" s="370" t="str">
        <f>IF(ISBLANK(Regressions!C172), " ", Regressions!C172)</f>
        <v>Secondary</v>
      </c>
      <c r="D162" s="366">
        <f>IF(ISBLANK(Regressions!D172), " ", Regressions!D172)</f>
        <v>164927488</v>
      </c>
      <c r="E162" s="237">
        <f>IF(ISNUMBER(Regressions!E172),ROUND(Regressions!E172, 1), NA())</f>
        <v>93.7</v>
      </c>
      <c r="F162" s="367">
        <f>IF(ISNUMBER(Regressions!F172),ROUND(Regressions!F172, 1), NA())</f>
        <v>90.2</v>
      </c>
      <c r="G162" s="259" t="e">
        <f>IF(ISNUMBER(Regressions!G172),ROUND(Regressions!G172, 1), NA())</f>
        <v>#N/A</v>
      </c>
      <c r="H162" s="368" t="e">
        <f>IF(ISNUMBER(Regressions!H172),ROUND(Regressions!H172, 1), NA())</f>
        <v>#N/A</v>
      </c>
      <c r="I162" s="260">
        <f>IF(ISNUMBER(Regressions!I172),ROUND(Regressions!I172, 1), NA())</f>
        <v>9.8000000000000007</v>
      </c>
      <c r="J162" s="369">
        <f>IF(ISNUMBER(Regressions!K172),ROUND(Regressions!K172, 1), NA())</f>
        <v>72.099999999999994</v>
      </c>
      <c r="K162" s="367">
        <f>IF(ISNUMBER(Regressions!L172),ROUND(Regressions!L172, 1), NA())</f>
        <v>58.3</v>
      </c>
      <c r="L162" s="261" t="e">
        <f>IF(ISNUMBER(Regressions!M172),ROUND(Regressions!M172, 1), NA())</f>
        <v>#N/A</v>
      </c>
      <c r="M162" s="368" t="e">
        <f>IF(ISNUMBER(Regressions!N172),ROUND(Regressions!N172, 1), NA())</f>
        <v>#N/A</v>
      </c>
      <c r="N162" s="260">
        <f>IF(ISNUMBER(Regressions!O172),ROUND(Regressions!O172, 1), NA())</f>
        <v>41.7</v>
      </c>
      <c r="O162" s="369" t="e">
        <f>IF(ISNUMBER(Regressions!Q172),ROUND(Regressions!Q172, 1), NA())</f>
        <v>#N/A</v>
      </c>
      <c r="P162" s="367" t="e">
        <f>IF(ISNUMBER(Regressions!R172),ROUND(Regressions!R172, 1), NA())</f>
        <v>#N/A</v>
      </c>
      <c r="Q162" s="238" t="e">
        <f>IF(ISNUMBER(Regressions!S172),ROUND(Regressions!S172, 1), NA())</f>
        <v>#N/A</v>
      </c>
      <c r="R162" s="368" t="e">
        <f>IF(ISNUMBER(Regressions!T172),ROUND(Regressions!T172, 1), NA())</f>
        <v>#N/A</v>
      </c>
      <c r="S162" s="260" t="e">
        <f>IF(ISNUMBER(Regressions!U172),ROUND(Regressions!U172, 1), NA())</f>
        <v>#N/A</v>
      </c>
    </row>
    <row xmlns:x14ac="http://schemas.microsoft.com/office/spreadsheetml/2009/9/ac" r="163" x14ac:dyDescent="0.2">
      <c r="A163" s="364" t="str">
        <f>IF(ISBLANK(Regressions!A173), " ", Regressions!A173)</f>
        <v>India</v>
      </c>
      <c r="B163" s="365">
        <f>IF(ISBLANK(Regressions!B173), " ", Regressions!B173)</f>
        <v>2004</v>
      </c>
      <c r="C163" s="370" t="str">
        <f>IF(ISBLANK(Regressions!C173), " ", Regressions!C173)</f>
        <v>Secondary</v>
      </c>
      <c r="D163" s="366">
        <f>IF(ISBLANK(Regressions!D173), " ", Regressions!D173)</f>
        <v>166613168</v>
      </c>
      <c r="E163" s="237">
        <f>IF(ISNUMBER(Regressions!E173),ROUND(Regressions!E173, 1), NA())</f>
        <v>94</v>
      </c>
      <c r="F163" s="367">
        <f>IF(ISNUMBER(Regressions!F173),ROUND(Regressions!F173, 1), NA())</f>
        <v>90.2</v>
      </c>
      <c r="G163" s="259" t="e">
        <f>IF(ISNUMBER(Regressions!G173),ROUND(Regressions!G173, 1), NA())</f>
        <v>#N/A</v>
      </c>
      <c r="H163" s="368" t="e">
        <f>IF(ISNUMBER(Regressions!H173),ROUND(Regressions!H173, 1), NA())</f>
        <v>#N/A</v>
      </c>
      <c r="I163" s="260">
        <f>IF(ISNUMBER(Regressions!I173),ROUND(Regressions!I173, 1), NA())</f>
        <v>9.8000000000000007</v>
      </c>
      <c r="J163" s="369">
        <f>IF(ISNUMBER(Regressions!K173),ROUND(Regressions!K173, 1), NA())</f>
        <v>73.8</v>
      </c>
      <c r="K163" s="367">
        <f>IF(ISNUMBER(Regressions!L173),ROUND(Regressions!L173, 1), NA())</f>
        <v>59.6</v>
      </c>
      <c r="L163" s="261" t="e">
        <f>IF(ISNUMBER(Regressions!M173),ROUND(Regressions!M173, 1), NA())</f>
        <v>#N/A</v>
      </c>
      <c r="M163" s="368" t="e">
        <f>IF(ISNUMBER(Regressions!N173),ROUND(Regressions!N173, 1), NA())</f>
        <v>#N/A</v>
      </c>
      <c r="N163" s="260">
        <f>IF(ISNUMBER(Regressions!O173),ROUND(Regressions!O173, 1), NA())</f>
        <v>40.4</v>
      </c>
      <c r="O163" s="369" t="e">
        <f>IF(ISNUMBER(Regressions!Q173),ROUND(Regressions!Q173, 1), NA())</f>
        <v>#N/A</v>
      </c>
      <c r="P163" s="367" t="e">
        <f>IF(ISNUMBER(Regressions!R173),ROUND(Regressions!R173, 1), NA())</f>
        <v>#N/A</v>
      </c>
      <c r="Q163" s="238" t="e">
        <f>IF(ISNUMBER(Regressions!S173),ROUND(Regressions!S173, 1), NA())</f>
        <v>#N/A</v>
      </c>
      <c r="R163" s="368" t="e">
        <f>IF(ISNUMBER(Regressions!T173),ROUND(Regressions!T173, 1), NA())</f>
        <v>#N/A</v>
      </c>
      <c r="S163" s="260" t="e">
        <f>IF(ISNUMBER(Regressions!U173),ROUND(Regressions!U173, 1), NA())</f>
        <v>#N/A</v>
      </c>
    </row>
    <row xmlns:x14ac="http://schemas.microsoft.com/office/spreadsheetml/2009/9/ac" r="164" x14ac:dyDescent="0.2">
      <c r="A164" s="364" t="str">
        <f>IF(ISBLANK(Regressions!A174), " ", Regressions!A174)</f>
        <v>India</v>
      </c>
      <c r="B164" s="365">
        <f>IF(ISBLANK(Regressions!B174), " ", Regressions!B174)</f>
        <v>2005</v>
      </c>
      <c r="C164" s="370" t="str">
        <f>IF(ISBLANK(Regressions!C174), " ", Regressions!C174)</f>
        <v>Secondary</v>
      </c>
      <c r="D164" s="366">
        <f>IF(ISBLANK(Regressions!D174), " ", Regressions!D174)</f>
        <v>167854912</v>
      </c>
      <c r="E164" s="237">
        <f>IF(ISNUMBER(Regressions!E174),ROUND(Regressions!E174, 1), NA())</f>
        <v>94.2</v>
      </c>
      <c r="F164" s="367">
        <f>IF(ISNUMBER(Regressions!F174),ROUND(Regressions!F174, 1), NA())</f>
        <v>90.1</v>
      </c>
      <c r="G164" s="259" t="e">
        <f>IF(ISNUMBER(Regressions!G174),ROUND(Regressions!G174, 1), NA())</f>
        <v>#N/A</v>
      </c>
      <c r="H164" s="368" t="e">
        <f>IF(ISNUMBER(Regressions!H174),ROUND(Regressions!H174, 1), NA())</f>
        <v>#N/A</v>
      </c>
      <c r="I164" s="260">
        <f>IF(ISNUMBER(Regressions!I174),ROUND(Regressions!I174, 1), NA())</f>
        <v>9.9</v>
      </c>
      <c r="J164" s="369">
        <f>IF(ISNUMBER(Regressions!K174),ROUND(Regressions!K174, 1), NA())</f>
        <v>75.400000000000006</v>
      </c>
      <c r="K164" s="367">
        <f>IF(ISNUMBER(Regressions!L174),ROUND(Regressions!L174, 1), NA())</f>
        <v>60.9</v>
      </c>
      <c r="L164" s="261" t="e">
        <f>IF(ISNUMBER(Regressions!M174),ROUND(Regressions!M174, 1), NA())</f>
        <v>#N/A</v>
      </c>
      <c r="M164" s="368" t="e">
        <f>IF(ISNUMBER(Regressions!N174),ROUND(Regressions!N174, 1), NA())</f>
        <v>#N/A</v>
      </c>
      <c r="N164" s="260">
        <f>IF(ISNUMBER(Regressions!O174),ROUND(Regressions!O174, 1), NA())</f>
        <v>39.1</v>
      </c>
      <c r="O164" s="369" t="e">
        <f>IF(ISNUMBER(Regressions!Q174),ROUND(Regressions!Q174, 1), NA())</f>
        <v>#N/A</v>
      </c>
      <c r="P164" s="367" t="e">
        <f>IF(ISNUMBER(Regressions!R174),ROUND(Regressions!R174, 1), NA())</f>
        <v>#N/A</v>
      </c>
      <c r="Q164" s="238" t="e">
        <f>IF(ISNUMBER(Regressions!S174),ROUND(Regressions!S174, 1), NA())</f>
        <v>#N/A</v>
      </c>
      <c r="R164" s="368" t="e">
        <f>IF(ISNUMBER(Regressions!T174),ROUND(Regressions!T174, 1), NA())</f>
        <v>#N/A</v>
      </c>
      <c r="S164" s="260" t="e">
        <f>IF(ISNUMBER(Regressions!U174),ROUND(Regressions!U174, 1), NA())</f>
        <v>#N/A</v>
      </c>
    </row>
    <row xmlns:x14ac="http://schemas.microsoft.com/office/spreadsheetml/2009/9/ac" r="165" x14ac:dyDescent="0.2">
      <c r="A165" s="364" t="str">
        <f>IF(ISBLANK(Regressions!A175), " ", Regressions!A175)</f>
        <v>India</v>
      </c>
      <c r="B165" s="365">
        <f>IF(ISBLANK(Regressions!B175), " ", Regressions!B175)</f>
        <v>2006</v>
      </c>
      <c r="C165" s="370" t="str">
        <f>IF(ISBLANK(Regressions!C175), " ", Regressions!C175)</f>
        <v>Secondary</v>
      </c>
      <c r="D165" s="366">
        <f>IF(ISBLANK(Regressions!D175), " ", Regressions!D175)</f>
        <v>169244288</v>
      </c>
      <c r="E165" s="237">
        <f>IF(ISNUMBER(Regressions!E175),ROUND(Regressions!E175, 1), NA())</f>
        <v>94.5</v>
      </c>
      <c r="F165" s="367">
        <f>IF(ISNUMBER(Regressions!F175),ROUND(Regressions!F175, 1), NA())</f>
        <v>90.1</v>
      </c>
      <c r="G165" s="259" t="e">
        <f>IF(ISNUMBER(Regressions!G175),ROUND(Regressions!G175, 1), NA())</f>
        <v>#N/A</v>
      </c>
      <c r="H165" s="368" t="e">
        <f>IF(ISNUMBER(Regressions!H175),ROUND(Regressions!H175, 1), NA())</f>
        <v>#N/A</v>
      </c>
      <c r="I165" s="260">
        <f>IF(ISNUMBER(Regressions!I175),ROUND(Regressions!I175, 1), NA())</f>
        <v>9.9</v>
      </c>
      <c r="J165" s="369">
        <f>IF(ISNUMBER(Regressions!K175),ROUND(Regressions!K175, 1), NA())</f>
        <v>77.099999999999994</v>
      </c>
      <c r="K165" s="367">
        <f>IF(ISNUMBER(Regressions!L175),ROUND(Regressions!L175, 1), NA())</f>
        <v>62.3</v>
      </c>
      <c r="L165" s="261">
        <f>IF(ISNUMBER(Regressions!M175),ROUND(Regressions!M175, 1), NA())</f>
        <v>49.6</v>
      </c>
      <c r="M165" s="368">
        <f>IF(ISNUMBER(Regressions!N175),ROUND(Regressions!N175, 1), NA())</f>
        <v>12.6</v>
      </c>
      <c r="N165" s="260">
        <f>IF(ISNUMBER(Regressions!O175),ROUND(Regressions!O175, 1), NA())</f>
        <v>37.700000000000003</v>
      </c>
      <c r="O165" s="369" t="e">
        <f>IF(ISNUMBER(Regressions!Q175),ROUND(Regressions!Q175, 1), NA())</f>
        <v>#N/A</v>
      </c>
      <c r="P165" s="367" t="e">
        <f>IF(ISNUMBER(Regressions!R175),ROUND(Regressions!R175, 1), NA())</f>
        <v>#N/A</v>
      </c>
      <c r="Q165" s="238" t="e">
        <f>IF(ISNUMBER(Regressions!S175),ROUND(Regressions!S175, 1), NA())</f>
        <v>#N/A</v>
      </c>
      <c r="R165" s="368" t="e">
        <f>IF(ISNUMBER(Regressions!T175),ROUND(Regressions!T175, 1), NA())</f>
        <v>#N/A</v>
      </c>
      <c r="S165" s="260" t="e">
        <f>IF(ISNUMBER(Regressions!U175),ROUND(Regressions!U175, 1), NA())</f>
        <v>#N/A</v>
      </c>
    </row>
    <row xmlns:x14ac="http://schemas.microsoft.com/office/spreadsheetml/2009/9/ac" r="166" x14ac:dyDescent="0.2">
      <c r="A166" s="364" t="str">
        <f>IF(ISBLANK(Regressions!A176), " ", Regressions!A176)</f>
        <v>India</v>
      </c>
      <c r="B166" s="365">
        <f>IF(ISBLANK(Regressions!B176), " ", Regressions!B176)</f>
        <v>2007</v>
      </c>
      <c r="C166" s="370" t="str">
        <f>IF(ISBLANK(Regressions!C176), " ", Regressions!C176)</f>
        <v>Secondary</v>
      </c>
      <c r="D166" s="366">
        <f>IF(ISBLANK(Regressions!D176), " ", Regressions!D176)</f>
        <v>170567264</v>
      </c>
      <c r="E166" s="237">
        <f>IF(ISNUMBER(Regressions!E176),ROUND(Regressions!E176, 1), NA())</f>
        <v>94.8</v>
      </c>
      <c r="F166" s="367">
        <f>IF(ISNUMBER(Regressions!F176),ROUND(Regressions!F176, 1), NA())</f>
        <v>90.1</v>
      </c>
      <c r="G166" s="259" t="e">
        <f>IF(ISNUMBER(Regressions!G176),ROUND(Regressions!G176, 1), NA())</f>
        <v>#N/A</v>
      </c>
      <c r="H166" s="368" t="e">
        <f>IF(ISNUMBER(Regressions!H176),ROUND(Regressions!H176, 1), NA())</f>
        <v>#N/A</v>
      </c>
      <c r="I166" s="260">
        <f>IF(ISNUMBER(Regressions!I176),ROUND(Regressions!I176, 1), NA())</f>
        <v>9.9</v>
      </c>
      <c r="J166" s="369">
        <f>IF(ISNUMBER(Regressions!K176),ROUND(Regressions!K176, 1), NA())</f>
        <v>78.7</v>
      </c>
      <c r="K166" s="367">
        <f>IF(ISNUMBER(Regressions!L176),ROUND(Regressions!L176, 1), NA())</f>
        <v>63.6</v>
      </c>
      <c r="L166" s="261">
        <f>IF(ISNUMBER(Regressions!M176),ROUND(Regressions!M176, 1), NA())</f>
        <v>49.6</v>
      </c>
      <c r="M166" s="368">
        <f>IF(ISNUMBER(Regressions!N176),ROUND(Regressions!N176, 1), NA())</f>
        <v>13.9</v>
      </c>
      <c r="N166" s="260">
        <f>IF(ISNUMBER(Regressions!O176),ROUND(Regressions!O176, 1), NA())</f>
        <v>36.4</v>
      </c>
      <c r="O166" s="369">
        <f>IF(ISNUMBER(Regressions!Q176),ROUND(Regressions!Q176, 1), NA())</f>
        <v>42.9</v>
      </c>
      <c r="P166" s="367" t="e">
        <f>IF(ISNUMBER(Regressions!R176),ROUND(Regressions!R176, 1), NA())</f>
        <v>#N/A</v>
      </c>
      <c r="Q166" s="238" t="e">
        <f>IF(ISNUMBER(Regressions!S176),ROUND(Regressions!S176, 1), NA())</f>
        <v>#N/A</v>
      </c>
      <c r="R166" s="368" t="e">
        <f>IF(ISNUMBER(Regressions!T176),ROUND(Regressions!T176, 1), NA())</f>
        <v>#N/A</v>
      </c>
      <c r="S166" s="260" t="e">
        <f>IF(ISNUMBER(Regressions!U176),ROUND(Regressions!U176, 1), NA())</f>
        <v>#N/A</v>
      </c>
    </row>
    <row xmlns:x14ac="http://schemas.microsoft.com/office/spreadsheetml/2009/9/ac" r="167" x14ac:dyDescent="0.2">
      <c r="A167" s="364" t="str">
        <f>IF(ISBLANK(Regressions!A177), " ", Regressions!A177)</f>
        <v>India</v>
      </c>
      <c r="B167" s="365">
        <f>IF(ISBLANK(Regressions!B177), " ", Regressions!B177)</f>
        <v>2008</v>
      </c>
      <c r="C167" s="370" t="str">
        <f>IF(ISBLANK(Regressions!C177), " ", Regressions!C177)</f>
        <v>Secondary</v>
      </c>
      <c r="D167" s="366">
        <f>IF(ISBLANK(Regressions!D177), " ", Regressions!D177)</f>
        <v>171812608</v>
      </c>
      <c r="E167" s="237">
        <f>IF(ISNUMBER(Regressions!E177),ROUND(Regressions!E177, 1), NA())</f>
        <v>95</v>
      </c>
      <c r="F167" s="367">
        <f>IF(ISNUMBER(Regressions!F177),ROUND(Regressions!F177, 1), NA())</f>
        <v>90.1</v>
      </c>
      <c r="G167" s="259" t="e">
        <f>IF(ISNUMBER(Regressions!G177),ROUND(Regressions!G177, 1), NA())</f>
        <v>#N/A</v>
      </c>
      <c r="H167" s="368" t="e">
        <f>IF(ISNUMBER(Regressions!H177),ROUND(Regressions!H177, 1), NA())</f>
        <v>#N/A</v>
      </c>
      <c r="I167" s="260">
        <f>IF(ISNUMBER(Regressions!I177),ROUND(Regressions!I177, 1), NA())</f>
        <v>9.9</v>
      </c>
      <c r="J167" s="369">
        <f>IF(ISNUMBER(Regressions!K177),ROUND(Regressions!K177, 1), NA())</f>
        <v>80.400000000000006</v>
      </c>
      <c r="K167" s="367">
        <f>IF(ISNUMBER(Regressions!L177),ROUND(Regressions!L177, 1), NA())</f>
        <v>64.900000000000006</v>
      </c>
      <c r="L167" s="261">
        <f>IF(ISNUMBER(Regressions!M177),ROUND(Regressions!M177, 1), NA())</f>
        <v>49.6</v>
      </c>
      <c r="M167" s="368">
        <f>IF(ISNUMBER(Regressions!N177),ROUND(Regressions!N177, 1), NA())</f>
        <v>15.3</v>
      </c>
      <c r="N167" s="260">
        <f>IF(ISNUMBER(Regressions!O177),ROUND(Regressions!O177, 1), NA())</f>
        <v>35.1</v>
      </c>
      <c r="O167" s="369">
        <f>IF(ISNUMBER(Regressions!Q177),ROUND(Regressions!Q177, 1), NA())</f>
        <v>42.9</v>
      </c>
      <c r="P167" s="367" t="e">
        <f>IF(ISNUMBER(Regressions!R177),ROUND(Regressions!R177, 1), NA())</f>
        <v>#N/A</v>
      </c>
      <c r="Q167" s="238" t="e">
        <f>IF(ISNUMBER(Regressions!S177),ROUND(Regressions!S177, 1), NA())</f>
        <v>#N/A</v>
      </c>
      <c r="R167" s="368" t="e">
        <f>IF(ISNUMBER(Regressions!T177),ROUND(Regressions!T177, 1), NA())</f>
        <v>#N/A</v>
      </c>
      <c r="S167" s="260" t="e">
        <f>IF(ISNUMBER(Regressions!U177),ROUND(Regressions!U177, 1), NA())</f>
        <v>#N/A</v>
      </c>
    </row>
    <row xmlns:x14ac="http://schemas.microsoft.com/office/spreadsheetml/2009/9/ac" r="168" x14ac:dyDescent="0.2">
      <c r="A168" s="364" t="str">
        <f>IF(ISBLANK(Regressions!A178), " ", Regressions!A178)</f>
        <v>India</v>
      </c>
      <c r="B168" s="365">
        <f>IF(ISBLANK(Regressions!B178), " ", Regressions!B178)</f>
        <v>2009</v>
      </c>
      <c r="C168" s="370" t="str">
        <f>IF(ISBLANK(Regressions!C178), " ", Regressions!C178)</f>
        <v>Secondary</v>
      </c>
      <c r="D168" s="366">
        <f>IF(ISBLANK(Regressions!D178), " ", Regressions!D178)</f>
        <v>173124960</v>
      </c>
      <c r="E168" s="237">
        <f>IF(ISNUMBER(Regressions!E178),ROUND(Regressions!E178, 1), NA())</f>
        <v>95.3</v>
      </c>
      <c r="F168" s="367">
        <f>IF(ISNUMBER(Regressions!F178),ROUND(Regressions!F178, 1), NA())</f>
        <v>90</v>
      </c>
      <c r="G168" s="259" t="e">
        <f>IF(ISNUMBER(Regressions!G178),ROUND(Regressions!G178, 1), NA())</f>
        <v>#N/A</v>
      </c>
      <c r="H168" s="368" t="e">
        <f>IF(ISNUMBER(Regressions!H178),ROUND(Regressions!H178, 1), NA())</f>
        <v>#N/A</v>
      </c>
      <c r="I168" s="260">
        <f>IF(ISNUMBER(Regressions!I178),ROUND(Regressions!I178, 1), NA())</f>
        <v>10</v>
      </c>
      <c r="J168" s="369">
        <f>IF(ISNUMBER(Regressions!K178),ROUND(Regressions!K178, 1), NA())</f>
        <v>82</v>
      </c>
      <c r="K168" s="367">
        <f>IF(ISNUMBER(Regressions!L178),ROUND(Regressions!L178, 1), NA())</f>
        <v>66.2</v>
      </c>
      <c r="L168" s="261">
        <f>IF(ISNUMBER(Regressions!M178),ROUND(Regressions!M178, 1), NA())</f>
        <v>49.6</v>
      </c>
      <c r="M168" s="368">
        <f>IF(ISNUMBER(Regressions!N178),ROUND(Regressions!N178, 1), NA())</f>
        <v>16.600000000000001</v>
      </c>
      <c r="N168" s="260">
        <f>IF(ISNUMBER(Regressions!O178),ROUND(Regressions!O178, 1), NA())</f>
        <v>33.799999999999997</v>
      </c>
      <c r="O168" s="369">
        <f>IF(ISNUMBER(Regressions!Q178),ROUND(Regressions!Q178, 1), NA())</f>
        <v>42.9</v>
      </c>
      <c r="P168" s="367" t="e">
        <f>IF(ISNUMBER(Regressions!R178),ROUND(Regressions!R178, 1), NA())</f>
        <v>#N/A</v>
      </c>
      <c r="Q168" s="238" t="e">
        <f>IF(ISNUMBER(Regressions!S178),ROUND(Regressions!S178, 1), NA())</f>
        <v>#N/A</v>
      </c>
      <c r="R168" s="368" t="e">
        <f>IF(ISNUMBER(Regressions!T178),ROUND(Regressions!T178, 1), NA())</f>
        <v>#N/A</v>
      </c>
      <c r="S168" s="260" t="e">
        <f>IF(ISNUMBER(Regressions!U178),ROUND(Regressions!U178, 1), NA())</f>
        <v>#N/A</v>
      </c>
    </row>
    <row xmlns:x14ac="http://schemas.microsoft.com/office/spreadsheetml/2009/9/ac" r="169" x14ac:dyDescent="0.2">
      <c r="A169" s="364" t="str">
        <f>IF(ISBLANK(Regressions!A179), " ", Regressions!A179)</f>
        <v>India</v>
      </c>
      <c r="B169" s="365">
        <f>IF(ISBLANK(Regressions!B179), " ", Regressions!B179)</f>
        <v>2010</v>
      </c>
      <c r="C169" s="370" t="str">
        <f>IF(ISBLANK(Regressions!C179), " ", Regressions!C179)</f>
        <v>Secondary</v>
      </c>
      <c r="D169" s="366">
        <f>IF(ISBLANK(Regressions!D179), " ", Regressions!D179)</f>
        <v>174271632</v>
      </c>
      <c r="E169" s="237">
        <f>IF(ISNUMBER(Regressions!E179),ROUND(Regressions!E179, 1), NA())</f>
        <v>95.6</v>
      </c>
      <c r="F169" s="367">
        <f>IF(ISNUMBER(Regressions!F179),ROUND(Regressions!F179, 1), NA())</f>
        <v>90</v>
      </c>
      <c r="G169" s="259" t="e">
        <f>IF(ISNUMBER(Regressions!G179),ROUND(Regressions!G179, 1), NA())</f>
        <v>#N/A</v>
      </c>
      <c r="H169" s="368" t="e">
        <f>IF(ISNUMBER(Regressions!H179),ROUND(Regressions!H179, 1), NA())</f>
        <v>#N/A</v>
      </c>
      <c r="I169" s="260">
        <f>IF(ISNUMBER(Regressions!I179),ROUND(Regressions!I179, 1), NA())</f>
        <v>10</v>
      </c>
      <c r="J169" s="369">
        <f>IF(ISNUMBER(Regressions!K179),ROUND(Regressions!K179, 1), NA())</f>
        <v>83.7</v>
      </c>
      <c r="K169" s="367">
        <f>IF(ISNUMBER(Regressions!L179),ROUND(Regressions!L179, 1), NA())</f>
        <v>67.5</v>
      </c>
      <c r="L169" s="261">
        <f>IF(ISNUMBER(Regressions!M179),ROUND(Regressions!M179, 1), NA())</f>
        <v>49.6</v>
      </c>
      <c r="M169" s="368">
        <f>IF(ISNUMBER(Regressions!N179),ROUND(Regressions!N179, 1), NA())</f>
        <v>17.899999999999999</v>
      </c>
      <c r="N169" s="260">
        <f>IF(ISNUMBER(Regressions!O179),ROUND(Regressions!O179, 1), NA())</f>
        <v>32.5</v>
      </c>
      <c r="O169" s="369">
        <f>IF(ISNUMBER(Regressions!Q179),ROUND(Regressions!Q179, 1), NA())</f>
        <v>42.9</v>
      </c>
      <c r="P169" s="367" t="e">
        <f>IF(ISNUMBER(Regressions!R179),ROUND(Regressions!R179, 1), NA())</f>
        <v>#N/A</v>
      </c>
      <c r="Q169" s="238" t="e">
        <f>IF(ISNUMBER(Regressions!S179),ROUND(Regressions!S179, 1), NA())</f>
        <v>#N/A</v>
      </c>
      <c r="R169" s="368" t="e">
        <f>IF(ISNUMBER(Regressions!T179),ROUND(Regressions!T179, 1), NA())</f>
        <v>#N/A</v>
      </c>
      <c r="S169" s="260" t="e">
        <f>IF(ISNUMBER(Regressions!U179),ROUND(Regressions!U179, 1), NA())</f>
        <v>#N/A</v>
      </c>
    </row>
    <row xmlns:x14ac="http://schemas.microsoft.com/office/spreadsheetml/2009/9/ac" r="170" x14ac:dyDescent="0.2">
      <c r="A170" s="364" t="str">
        <f>IF(ISBLANK(Regressions!A180), " ", Regressions!A180)</f>
        <v>India</v>
      </c>
      <c r="B170" s="365">
        <f>IF(ISBLANK(Regressions!B180), " ", Regressions!B180)</f>
        <v>2011</v>
      </c>
      <c r="C170" s="370" t="str">
        <f>IF(ISBLANK(Regressions!C180), " ", Regressions!C180)</f>
        <v>Secondary</v>
      </c>
      <c r="D170" s="366">
        <f>IF(ISBLANK(Regressions!D180), " ", Regressions!D180)</f>
        <v>175334752</v>
      </c>
      <c r="E170" s="237">
        <f>IF(ISNUMBER(Regressions!E180),ROUND(Regressions!E180, 1), NA())</f>
        <v>95.9</v>
      </c>
      <c r="F170" s="367">
        <f>IF(ISNUMBER(Regressions!F180),ROUND(Regressions!F180, 1), NA())</f>
        <v>90</v>
      </c>
      <c r="G170" s="259">
        <f>IF(ISNUMBER(Regressions!G180),ROUND(Regressions!G180, 1), NA())</f>
        <v>54.4</v>
      </c>
      <c r="H170" s="368">
        <f>IF(ISNUMBER(Regressions!H180),ROUND(Regressions!H180, 1), NA())</f>
        <v>35.6</v>
      </c>
      <c r="I170" s="260">
        <f>IF(ISNUMBER(Regressions!I180),ROUND(Regressions!I180, 1), NA())</f>
        <v>10</v>
      </c>
      <c r="J170" s="369">
        <f>IF(ISNUMBER(Regressions!K180),ROUND(Regressions!K180, 1), NA())</f>
        <v>85.3</v>
      </c>
      <c r="K170" s="367">
        <f>IF(ISNUMBER(Regressions!L180),ROUND(Regressions!L180, 1), NA())</f>
        <v>68.900000000000006</v>
      </c>
      <c r="L170" s="261">
        <f>IF(ISNUMBER(Regressions!M180),ROUND(Regressions!M180, 1), NA())</f>
        <v>52.4</v>
      </c>
      <c r="M170" s="368">
        <f>IF(ISNUMBER(Regressions!N180),ROUND(Regressions!N180, 1), NA())</f>
        <v>16.5</v>
      </c>
      <c r="N170" s="260">
        <f>IF(ISNUMBER(Regressions!O180),ROUND(Regressions!O180, 1), NA())</f>
        <v>31.1</v>
      </c>
      <c r="O170" s="369">
        <f>IF(ISNUMBER(Regressions!Q180),ROUND(Regressions!Q180, 1), NA())</f>
        <v>42.9</v>
      </c>
      <c r="P170" s="367">
        <f>IF(ISNUMBER(Regressions!R180),ROUND(Regressions!R180, 1), NA())</f>
        <v>42.9</v>
      </c>
      <c r="Q170" s="238">
        <f>IF(ISNUMBER(Regressions!S180),ROUND(Regressions!S180, 1), NA())</f>
        <v>42.9</v>
      </c>
      <c r="R170" s="368">
        <f>IF(ISNUMBER(Regressions!T180),ROUND(Regressions!T180, 1), NA())</f>
        <v>0</v>
      </c>
      <c r="S170" s="260">
        <f>IF(ISNUMBER(Regressions!U180),ROUND(Regressions!U180, 1), NA())</f>
        <v>57.1</v>
      </c>
    </row>
    <row xmlns:x14ac="http://schemas.microsoft.com/office/spreadsheetml/2009/9/ac" r="171" x14ac:dyDescent="0.2">
      <c r="A171" s="364" t="str">
        <f>IF(ISBLANK(Regressions!A181), " ", Regressions!A181)</f>
        <v>India</v>
      </c>
      <c r="B171" s="365">
        <f>IF(ISBLANK(Regressions!B181), " ", Regressions!B181)</f>
        <v>2012</v>
      </c>
      <c r="C171" s="370" t="str">
        <f>IF(ISBLANK(Regressions!C181), " ", Regressions!C181)</f>
        <v>Secondary</v>
      </c>
      <c r="D171" s="366">
        <f>IF(ISBLANK(Regressions!D181), " ", Regressions!D181)</f>
        <v>176630592</v>
      </c>
      <c r="E171" s="237">
        <f>IF(ISNUMBER(Regressions!E181),ROUND(Regressions!E181, 1), NA())</f>
        <v>96.1</v>
      </c>
      <c r="F171" s="367">
        <f>IF(ISNUMBER(Regressions!F181),ROUND(Regressions!F181, 1), NA())</f>
        <v>90</v>
      </c>
      <c r="G171" s="259">
        <f>IF(ISNUMBER(Regressions!G181),ROUND(Regressions!G181, 1), NA())</f>
        <v>54.4</v>
      </c>
      <c r="H171" s="368">
        <f>IF(ISNUMBER(Regressions!H181),ROUND(Regressions!H181, 1), NA())</f>
        <v>35.6</v>
      </c>
      <c r="I171" s="260">
        <f>IF(ISNUMBER(Regressions!I181),ROUND(Regressions!I181, 1), NA())</f>
        <v>10</v>
      </c>
      <c r="J171" s="369">
        <f>IF(ISNUMBER(Regressions!K181),ROUND(Regressions!K181, 1), NA())</f>
        <v>87</v>
      </c>
      <c r="K171" s="367">
        <f>IF(ISNUMBER(Regressions!L181),ROUND(Regressions!L181, 1), NA())</f>
        <v>70.2</v>
      </c>
      <c r="L171" s="261">
        <f>IF(ISNUMBER(Regressions!M181),ROUND(Regressions!M181, 1), NA())</f>
        <v>55.2</v>
      </c>
      <c r="M171" s="368">
        <f>IF(ISNUMBER(Regressions!N181),ROUND(Regressions!N181, 1), NA())</f>
        <v>15</v>
      </c>
      <c r="N171" s="260">
        <f>IF(ISNUMBER(Regressions!O181),ROUND(Regressions!O181, 1), NA())</f>
        <v>29.8</v>
      </c>
      <c r="O171" s="369">
        <f>IF(ISNUMBER(Regressions!Q181),ROUND(Regressions!Q181, 1), NA())</f>
        <v>48.2</v>
      </c>
      <c r="P171" s="367">
        <f>IF(ISNUMBER(Regressions!R181),ROUND(Regressions!R181, 1), NA())</f>
        <v>48.2</v>
      </c>
      <c r="Q171" s="238">
        <f>IF(ISNUMBER(Regressions!S181),ROUND(Regressions!S181, 1), NA())</f>
        <v>48.2</v>
      </c>
      <c r="R171" s="368">
        <f>IF(ISNUMBER(Regressions!T181),ROUND(Regressions!T181, 1), NA())</f>
        <v>0</v>
      </c>
      <c r="S171" s="260">
        <f>IF(ISNUMBER(Regressions!U181),ROUND(Regressions!U181, 1), NA())</f>
        <v>51.8</v>
      </c>
    </row>
    <row xmlns:x14ac="http://schemas.microsoft.com/office/spreadsheetml/2009/9/ac" r="172" x14ac:dyDescent="0.2">
      <c r="A172" s="364" t="str">
        <f>IF(ISBLANK(Regressions!A182), " ", Regressions!A182)</f>
        <v>India</v>
      </c>
      <c r="B172" s="365">
        <f>IF(ISBLANK(Regressions!B182), " ", Regressions!B182)</f>
        <v>2013</v>
      </c>
      <c r="C172" s="370" t="str">
        <f>IF(ISBLANK(Regressions!C182), " ", Regressions!C182)</f>
        <v>Secondary</v>
      </c>
      <c r="D172" s="366">
        <f>IF(ISBLANK(Regressions!D182), " ", Regressions!D182)</f>
        <v>177989984</v>
      </c>
      <c r="E172" s="237">
        <f>IF(ISNUMBER(Regressions!E182),ROUND(Regressions!E182, 1), NA())</f>
        <v>96.4</v>
      </c>
      <c r="F172" s="367">
        <f>IF(ISNUMBER(Regressions!F182),ROUND(Regressions!F182, 1), NA())</f>
        <v>90</v>
      </c>
      <c r="G172" s="259">
        <f>IF(ISNUMBER(Regressions!G182),ROUND(Regressions!G182, 1), NA())</f>
        <v>54.4</v>
      </c>
      <c r="H172" s="368">
        <f>IF(ISNUMBER(Regressions!H182),ROUND(Regressions!H182, 1), NA())</f>
        <v>35.6</v>
      </c>
      <c r="I172" s="260">
        <f>IF(ISNUMBER(Regressions!I182),ROUND(Regressions!I182, 1), NA())</f>
        <v>10</v>
      </c>
      <c r="J172" s="369">
        <f>IF(ISNUMBER(Regressions!K182),ROUND(Regressions!K182, 1), NA())</f>
        <v>88.6</v>
      </c>
      <c r="K172" s="367">
        <f>IF(ISNUMBER(Regressions!L182),ROUND(Regressions!L182, 1), NA())</f>
        <v>71.5</v>
      </c>
      <c r="L172" s="261">
        <f>IF(ISNUMBER(Regressions!M182),ROUND(Regressions!M182, 1), NA())</f>
        <v>57.9</v>
      </c>
      <c r="M172" s="368">
        <f>IF(ISNUMBER(Regressions!N182),ROUND(Regressions!N182, 1), NA())</f>
        <v>13.6</v>
      </c>
      <c r="N172" s="260">
        <f>IF(ISNUMBER(Regressions!O182),ROUND(Regressions!O182, 1), NA())</f>
        <v>28.5</v>
      </c>
      <c r="O172" s="369">
        <f>IF(ISNUMBER(Regressions!Q182),ROUND(Regressions!Q182, 1), NA())</f>
        <v>53.4</v>
      </c>
      <c r="P172" s="367">
        <f>IF(ISNUMBER(Regressions!R182),ROUND(Regressions!R182, 1), NA())</f>
        <v>53.4</v>
      </c>
      <c r="Q172" s="238">
        <f>IF(ISNUMBER(Regressions!S182),ROUND(Regressions!S182, 1), NA())</f>
        <v>53.3</v>
      </c>
      <c r="R172" s="368">
        <f>IF(ISNUMBER(Regressions!T182),ROUND(Regressions!T182, 1), NA())</f>
        <v>0.1</v>
      </c>
      <c r="S172" s="260">
        <f>IF(ISNUMBER(Regressions!U182),ROUND(Regressions!U182, 1), NA())</f>
        <v>46.6</v>
      </c>
    </row>
    <row xmlns:x14ac="http://schemas.microsoft.com/office/spreadsheetml/2009/9/ac" r="173" x14ac:dyDescent="0.2">
      <c r="A173" s="364" t="str">
        <f>IF(ISBLANK(Regressions!A183), " ", Regressions!A183)</f>
        <v>India</v>
      </c>
      <c r="B173" s="365">
        <f>IF(ISBLANK(Regressions!B183), " ", Regressions!B183)</f>
        <v>2014</v>
      </c>
      <c r="C173" s="370" t="str">
        <f>IF(ISBLANK(Regressions!C183), " ", Regressions!C183)</f>
        <v>Secondary</v>
      </c>
      <c r="D173" s="366">
        <f>IF(ISBLANK(Regressions!D183), " ", Regressions!D183)</f>
        <v>179073824</v>
      </c>
      <c r="E173" s="237">
        <f>IF(ISNUMBER(Regressions!E183),ROUND(Regressions!E183, 1), NA())</f>
        <v>96.7</v>
      </c>
      <c r="F173" s="367">
        <f>IF(ISNUMBER(Regressions!F183),ROUND(Regressions!F183, 1), NA())</f>
        <v>89.9</v>
      </c>
      <c r="G173" s="259">
        <f>IF(ISNUMBER(Regressions!G183),ROUND(Regressions!G183, 1), NA())</f>
        <v>54.4</v>
      </c>
      <c r="H173" s="368">
        <f>IF(ISNUMBER(Regressions!H183),ROUND(Regressions!H183, 1), NA())</f>
        <v>35.5</v>
      </c>
      <c r="I173" s="260">
        <f>IF(ISNUMBER(Regressions!I183),ROUND(Regressions!I183, 1), NA())</f>
        <v>10.1</v>
      </c>
      <c r="J173" s="369">
        <f>IF(ISNUMBER(Regressions!K183),ROUND(Regressions!K183, 1), NA())</f>
        <v>90.3</v>
      </c>
      <c r="K173" s="367">
        <f>IF(ISNUMBER(Regressions!L183),ROUND(Regressions!L183, 1), NA())</f>
        <v>72.8</v>
      </c>
      <c r="L173" s="261">
        <f>IF(ISNUMBER(Regressions!M183),ROUND(Regressions!M183, 1), NA())</f>
        <v>60.7</v>
      </c>
      <c r="M173" s="368">
        <f>IF(ISNUMBER(Regressions!N183),ROUND(Regressions!N183, 1), NA())</f>
        <v>12.1</v>
      </c>
      <c r="N173" s="260">
        <f>IF(ISNUMBER(Regressions!O183),ROUND(Regressions!O183, 1), NA())</f>
        <v>27.2</v>
      </c>
      <c r="O173" s="369">
        <f>IF(ISNUMBER(Regressions!Q183),ROUND(Regressions!Q183, 1), NA())</f>
        <v>58.6</v>
      </c>
      <c r="P173" s="367">
        <f>IF(ISNUMBER(Regressions!R183),ROUND(Regressions!R183, 1), NA())</f>
        <v>58.6</v>
      </c>
      <c r="Q173" s="238">
        <f>IF(ISNUMBER(Regressions!S183),ROUND(Regressions!S183, 1), NA())</f>
        <v>53.3</v>
      </c>
      <c r="R173" s="368">
        <f>IF(ISNUMBER(Regressions!T183),ROUND(Regressions!T183, 1), NA())</f>
        <v>5.3</v>
      </c>
      <c r="S173" s="260">
        <f>IF(ISNUMBER(Regressions!U183),ROUND(Regressions!U183, 1), NA())</f>
        <v>41.4</v>
      </c>
    </row>
    <row xmlns:x14ac="http://schemas.microsoft.com/office/spreadsheetml/2009/9/ac" r="174" x14ac:dyDescent="0.2">
      <c r="A174" s="364" t="str">
        <f>IF(ISBLANK(Regressions!A184), " ", Regressions!A184)</f>
        <v>India</v>
      </c>
      <c r="B174" s="365">
        <f>IF(ISBLANK(Regressions!B184), " ", Regressions!B184)</f>
        <v>2015</v>
      </c>
      <c r="C174" s="370" t="str">
        <f>IF(ISBLANK(Regressions!C184), " ", Regressions!C184)</f>
        <v>Secondary</v>
      </c>
      <c r="D174" s="366">
        <f>IF(ISBLANK(Regressions!D184), " ", Regressions!D184)</f>
        <v>179887008</v>
      </c>
      <c r="E174" s="237">
        <f>IF(ISNUMBER(Regressions!E184),ROUND(Regressions!E184, 1), NA())</f>
        <v>97</v>
      </c>
      <c r="F174" s="367">
        <f>IF(ISNUMBER(Regressions!F184),ROUND(Regressions!F184, 1), NA())</f>
        <v>89.9</v>
      </c>
      <c r="G174" s="259">
        <f>IF(ISNUMBER(Regressions!G184),ROUND(Regressions!G184, 1), NA())</f>
        <v>54.4</v>
      </c>
      <c r="H174" s="368">
        <f>IF(ISNUMBER(Regressions!H184),ROUND(Regressions!H184, 1), NA())</f>
        <v>35.5</v>
      </c>
      <c r="I174" s="260">
        <f>IF(ISNUMBER(Regressions!I184),ROUND(Regressions!I184, 1), NA())</f>
        <v>10.1</v>
      </c>
      <c r="J174" s="369">
        <f>IF(ISNUMBER(Regressions!K184),ROUND(Regressions!K184, 1), NA())</f>
        <v>91.9</v>
      </c>
      <c r="K174" s="367">
        <f>IF(ISNUMBER(Regressions!L184),ROUND(Regressions!L184, 1), NA())</f>
        <v>74.2</v>
      </c>
      <c r="L174" s="261">
        <f>IF(ISNUMBER(Regressions!M184),ROUND(Regressions!M184, 1), NA())</f>
        <v>63.5</v>
      </c>
      <c r="M174" s="368">
        <f>IF(ISNUMBER(Regressions!N184),ROUND(Regressions!N184, 1), NA())</f>
        <v>10.7</v>
      </c>
      <c r="N174" s="260">
        <f>IF(ISNUMBER(Regressions!O184),ROUND(Regressions!O184, 1), NA())</f>
        <v>25.8</v>
      </c>
      <c r="O174" s="369">
        <f>IF(ISNUMBER(Regressions!Q184),ROUND(Regressions!Q184, 1), NA())</f>
        <v>63.9</v>
      </c>
      <c r="P174" s="367">
        <f>IF(ISNUMBER(Regressions!R184),ROUND(Regressions!R184, 1), NA())</f>
        <v>63.9</v>
      </c>
      <c r="Q174" s="238">
        <f>IF(ISNUMBER(Regressions!S184),ROUND(Regressions!S184, 1), NA())</f>
        <v>53.3</v>
      </c>
      <c r="R174" s="368">
        <f>IF(ISNUMBER(Regressions!T184),ROUND(Regressions!T184, 1), NA())</f>
        <v>10.6</v>
      </c>
      <c r="S174" s="260">
        <f>IF(ISNUMBER(Regressions!U184),ROUND(Regressions!U184, 1), NA())</f>
        <v>36.1</v>
      </c>
    </row>
    <row xmlns:x14ac="http://schemas.microsoft.com/office/spreadsheetml/2009/9/ac" r="175" x14ac:dyDescent="0.2">
      <c r="A175" s="364" t="str">
        <f>IF(ISBLANK(Regressions!A185), " ", Regressions!A185)</f>
        <v>India</v>
      </c>
      <c r="B175" s="365">
        <f>IF(ISBLANK(Regressions!B185), " ", Regressions!B185)</f>
        <v>2016</v>
      </c>
      <c r="C175" s="370" t="str">
        <f>IF(ISBLANK(Regressions!C185), " ", Regressions!C185)</f>
        <v>Secondary</v>
      </c>
      <c r="D175" s="366">
        <f>IF(ISBLANK(Regressions!D185), " ", Regressions!D185)</f>
        <v>180411552</v>
      </c>
      <c r="E175" s="237">
        <f>IF(ISNUMBER(Regressions!E185),ROUND(Regressions!E185, 1), NA())</f>
        <v>97.2</v>
      </c>
      <c r="F175" s="367">
        <f>IF(ISNUMBER(Regressions!F185),ROUND(Regressions!F185, 1), NA())</f>
        <v>89.9</v>
      </c>
      <c r="G175" s="259">
        <f>IF(ISNUMBER(Regressions!G185),ROUND(Regressions!G185, 1), NA())</f>
        <v>59.9</v>
      </c>
      <c r="H175" s="368">
        <f>IF(ISNUMBER(Regressions!H185),ROUND(Regressions!H185, 1), NA())</f>
        <v>30</v>
      </c>
      <c r="I175" s="260">
        <f>IF(ISNUMBER(Regressions!I185),ROUND(Regressions!I185, 1), NA())</f>
        <v>10.1</v>
      </c>
      <c r="J175" s="369">
        <f>IF(ISNUMBER(Regressions!K185),ROUND(Regressions!K185, 1), NA())</f>
        <v>93.6</v>
      </c>
      <c r="K175" s="367">
        <f>IF(ISNUMBER(Regressions!L185),ROUND(Regressions!L185, 1), NA())</f>
        <v>75.5</v>
      </c>
      <c r="L175" s="261">
        <f>IF(ISNUMBER(Regressions!M185),ROUND(Regressions!M185, 1), NA())</f>
        <v>66.2</v>
      </c>
      <c r="M175" s="368">
        <f>IF(ISNUMBER(Regressions!N185),ROUND(Regressions!N185, 1), NA())</f>
        <v>9.1999999999999993</v>
      </c>
      <c r="N175" s="260">
        <f>IF(ISNUMBER(Regressions!O185),ROUND(Regressions!O185, 1), NA())</f>
        <v>24.5</v>
      </c>
      <c r="O175" s="369">
        <f>IF(ISNUMBER(Regressions!Q185),ROUND(Regressions!Q185, 1), NA())</f>
        <v>69.099999999999994</v>
      </c>
      <c r="P175" s="367">
        <f>IF(ISNUMBER(Regressions!R185),ROUND(Regressions!R185, 1), NA())</f>
        <v>69.099999999999994</v>
      </c>
      <c r="Q175" s="238">
        <f>IF(ISNUMBER(Regressions!S185),ROUND(Regressions!S185, 1), NA())</f>
        <v>53.3</v>
      </c>
      <c r="R175" s="368">
        <f>IF(ISNUMBER(Regressions!T185),ROUND(Regressions!T185, 1), NA())</f>
        <v>15.8</v>
      </c>
      <c r="S175" s="260">
        <f>IF(ISNUMBER(Regressions!U185),ROUND(Regressions!U185, 1), NA())</f>
        <v>30.9</v>
      </c>
    </row>
    <row xmlns:x14ac="http://schemas.microsoft.com/office/spreadsheetml/2009/9/ac" r="176" x14ac:dyDescent="0.2">
      <c r="A176" s="364" t="str">
        <f>IF(ISBLANK(Regressions!A186), " ", Regressions!A186)</f>
        <v>India</v>
      </c>
      <c r="B176" s="365">
        <f>IF(ISBLANK(Regressions!B186), " ", Regressions!B186)</f>
        <v>2017</v>
      </c>
      <c r="C176" s="370" t="str">
        <f>IF(ISBLANK(Regressions!C186), " ", Regressions!C186)</f>
        <v>Secondary</v>
      </c>
      <c r="D176" s="366">
        <f>IF(ISBLANK(Regressions!D186), " ", Regressions!D186)</f>
        <v>180517536</v>
      </c>
      <c r="E176" s="237">
        <f>IF(ISNUMBER(Regressions!E186),ROUND(Regressions!E186, 1), NA())</f>
        <v>97.5</v>
      </c>
      <c r="F176" s="367">
        <f>IF(ISNUMBER(Regressions!F186),ROUND(Regressions!F186, 1), NA())</f>
        <v>89.9</v>
      </c>
      <c r="G176" s="259">
        <f>IF(ISNUMBER(Regressions!G186),ROUND(Regressions!G186, 1), NA())</f>
        <v>65.3</v>
      </c>
      <c r="H176" s="368">
        <f>IF(ISNUMBER(Regressions!H186),ROUND(Regressions!H186, 1), NA())</f>
        <v>24.6</v>
      </c>
      <c r="I176" s="260">
        <f>IF(ISNUMBER(Regressions!I186),ROUND(Regressions!I186, 1), NA())</f>
        <v>10.1</v>
      </c>
      <c r="J176" s="369">
        <f>IF(ISNUMBER(Regressions!K186),ROUND(Regressions!K186, 1), NA())</f>
        <v>95.2</v>
      </c>
      <c r="K176" s="367">
        <f>IF(ISNUMBER(Regressions!L186),ROUND(Regressions!L186, 1), NA())</f>
        <v>76.8</v>
      </c>
      <c r="L176" s="261">
        <f>IF(ISNUMBER(Regressions!M186),ROUND(Regressions!M186, 1), NA())</f>
        <v>69</v>
      </c>
      <c r="M176" s="368">
        <f>IF(ISNUMBER(Regressions!N186),ROUND(Regressions!N186, 1), NA())</f>
        <v>7.8</v>
      </c>
      <c r="N176" s="260">
        <f>IF(ISNUMBER(Regressions!O186),ROUND(Regressions!O186, 1), NA())</f>
        <v>23.2</v>
      </c>
      <c r="O176" s="369">
        <f>IF(ISNUMBER(Regressions!Q186),ROUND(Regressions!Q186, 1), NA())</f>
        <v>74.400000000000006</v>
      </c>
      <c r="P176" s="367">
        <f>IF(ISNUMBER(Regressions!R186),ROUND(Regressions!R186, 1), NA())</f>
        <v>74.400000000000006</v>
      </c>
      <c r="Q176" s="238">
        <f>IF(ISNUMBER(Regressions!S186),ROUND(Regressions!S186, 1), NA())</f>
        <v>53.3</v>
      </c>
      <c r="R176" s="368">
        <f>IF(ISNUMBER(Regressions!T186),ROUND(Regressions!T186, 1), NA())</f>
        <v>21.1</v>
      </c>
      <c r="S176" s="260">
        <f>IF(ISNUMBER(Regressions!U186),ROUND(Regressions!U186, 1), NA())</f>
        <v>25.6</v>
      </c>
    </row>
    <row xmlns:x14ac="http://schemas.microsoft.com/office/spreadsheetml/2009/9/ac" r="177" x14ac:dyDescent="0.2">
      <c r="A177" s="364" t="str">
        <f>IF(ISBLANK(Regressions!A187), " ", Regressions!A187)</f>
        <v>India</v>
      </c>
      <c r="B177" s="365">
        <f>IF(ISBLANK(Regressions!B187), " ", Regressions!B187)</f>
        <v>2018</v>
      </c>
      <c r="C177" s="370" t="str">
        <f>IF(ISBLANK(Regressions!C187), " ", Regressions!C187)</f>
        <v>Secondary</v>
      </c>
      <c r="D177" s="366">
        <f>IF(ISBLANK(Regressions!D187), " ", Regressions!D187)</f>
        <v>180209520</v>
      </c>
      <c r="E177" s="237">
        <f>IF(ISNUMBER(Regressions!E187),ROUND(Regressions!E187, 1), NA())</f>
        <v>97.8</v>
      </c>
      <c r="F177" s="367">
        <f>IF(ISNUMBER(Regressions!F187),ROUND(Regressions!F187, 1), NA())</f>
        <v>89.9</v>
      </c>
      <c r="G177" s="259">
        <f>IF(ISNUMBER(Regressions!G187),ROUND(Regressions!G187, 1), NA())</f>
        <v>70.8</v>
      </c>
      <c r="H177" s="368">
        <f>IF(ISNUMBER(Regressions!H187),ROUND(Regressions!H187, 1), NA())</f>
        <v>19.100000000000001</v>
      </c>
      <c r="I177" s="260">
        <f>IF(ISNUMBER(Regressions!I187),ROUND(Regressions!I187, 1), NA())</f>
        <v>10.1</v>
      </c>
      <c r="J177" s="369">
        <f>IF(ISNUMBER(Regressions!K187),ROUND(Regressions!K187, 1), NA())</f>
        <v>96.9</v>
      </c>
      <c r="K177" s="367">
        <f>IF(ISNUMBER(Regressions!L187),ROUND(Regressions!L187, 1), NA())</f>
        <v>78.099999999999994</v>
      </c>
      <c r="L177" s="261">
        <f>IF(ISNUMBER(Regressions!M187),ROUND(Regressions!M187, 1), NA())</f>
        <v>71.8</v>
      </c>
      <c r="M177" s="368">
        <f>IF(ISNUMBER(Regressions!N187),ROUND(Regressions!N187, 1), NA())</f>
        <v>6.4</v>
      </c>
      <c r="N177" s="260">
        <f>IF(ISNUMBER(Regressions!O187),ROUND(Regressions!O187, 1), NA())</f>
        <v>21.9</v>
      </c>
      <c r="O177" s="369">
        <f>IF(ISNUMBER(Regressions!Q187),ROUND(Regressions!Q187, 1), NA())</f>
        <v>79.599999999999994</v>
      </c>
      <c r="P177" s="367">
        <f>IF(ISNUMBER(Regressions!R187),ROUND(Regressions!R187, 1), NA())</f>
        <v>79.599999999999994</v>
      </c>
      <c r="Q177" s="238">
        <f>IF(ISNUMBER(Regressions!S187),ROUND(Regressions!S187, 1), NA())</f>
        <v>53.3</v>
      </c>
      <c r="R177" s="368">
        <f>IF(ISNUMBER(Regressions!T187),ROUND(Regressions!T187, 1), NA())</f>
        <v>26.3</v>
      </c>
      <c r="S177" s="260">
        <f>IF(ISNUMBER(Regressions!U187),ROUND(Regressions!U187, 1), NA())</f>
        <v>20.399999999999999</v>
      </c>
    </row>
    <row xmlns:x14ac="http://schemas.microsoft.com/office/spreadsheetml/2009/9/ac" r="178" x14ac:dyDescent="0.2">
      <c r="A178" s="364" t="str">
        <f>IF(ISBLANK(Regressions!A188), " ", Regressions!A188)</f>
        <v>India</v>
      </c>
      <c r="B178" s="365">
        <f>IF(ISBLANK(Regressions!B188), " ", Regressions!B188)</f>
        <v>2019</v>
      </c>
      <c r="C178" s="370" t="str">
        <f>IF(ISBLANK(Regressions!C188), " ", Regressions!C188)</f>
        <v>Secondary</v>
      </c>
      <c r="D178" s="366">
        <f>IF(ISBLANK(Regressions!D188), " ", Regressions!D188)</f>
        <v>179454880</v>
      </c>
      <c r="E178" s="237">
        <f>IF(ISNUMBER(Regressions!E188),ROUND(Regressions!E188, 1), NA())</f>
        <v>98.1</v>
      </c>
      <c r="F178" s="367">
        <f>IF(ISNUMBER(Regressions!F188),ROUND(Regressions!F188, 1), NA())</f>
        <v>89.8</v>
      </c>
      <c r="G178" s="259">
        <f>IF(ISNUMBER(Regressions!G188),ROUND(Regressions!G188, 1), NA())</f>
        <v>76.2</v>
      </c>
      <c r="H178" s="368">
        <f>IF(ISNUMBER(Regressions!H188),ROUND(Regressions!H188, 1), NA())</f>
        <v>13.6</v>
      </c>
      <c r="I178" s="260">
        <f>IF(ISNUMBER(Regressions!I188),ROUND(Regressions!I188, 1), NA())</f>
        <v>10.199999999999999</v>
      </c>
      <c r="J178" s="369">
        <f>IF(ISNUMBER(Regressions!K188),ROUND(Regressions!K188, 1), NA())</f>
        <v>98.5</v>
      </c>
      <c r="K178" s="367">
        <f>IF(ISNUMBER(Regressions!L188),ROUND(Regressions!L188, 1), NA())</f>
        <v>79.400000000000006</v>
      </c>
      <c r="L178" s="261">
        <f>IF(ISNUMBER(Regressions!M188),ROUND(Regressions!M188, 1), NA())</f>
        <v>74.5</v>
      </c>
      <c r="M178" s="368">
        <f>IF(ISNUMBER(Regressions!N188),ROUND(Regressions!N188, 1), NA())</f>
        <v>4.9000000000000004</v>
      </c>
      <c r="N178" s="260">
        <f>IF(ISNUMBER(Regressions!O188),ROUND(Regressions!O188, 1), NA())</f>
        <v>20.6</v>
      </c>
      <c r="O178" s="369">
        <f>IF(ISNUMBER(Regressions!Q188),ROUND(Regressions!Q188, 1), NA())</f>
        <v>84.8</v>
      </c>
      <c r="P178" s="367">
        <f>IF(ISNUMBER(Regressions!R188),ROUND(Regressions!R188, 1), NA())</f>
        <v>82.5</v>
      </c>
      <c r="Q178" s="238">
        <f>IF(ISNUMBER(Regressions!S188),ROUND(Regressions!S188, 1), NA())</f>
        <v>53.3</v>
      </c>
      <c r="R178" s="368">
        <f>IF(ISNUMBER(Regressions!T188),ROUND(Regressions!T188, 1), NA())</f>
        <v>29.2</v>
      </c>
      <c r="S178" s="260">
        <f>IF(ISNUMBER(Regressions!U188),ROUND(Regressions!U188, 1), NA())</f>
        <v>17.5</v>
      </c>
    </row>
    <row xmlns:x14ac="http://schemas.microsoft.com/office/spreadsheetml/2009/9/ac" r="179" x14ac:dyDescent="0.2">
      <c r="A179" s="364" t="str">
        <f>IF(ISBLANK(Regressions!A189), " ", Regressions!A189)</f>
        <v>India</v>
      </c>
      <c r="B179" s="365">
        <f>IF(ISBLANK(Regressions!B189), " ", Regressions!B189)</f>
        <v>2020</v>
      </c>
      <c r="C179" s="370" t="str">
        <f>IF(ISBLANK(Regressions!C189), " ", Regressions!C189)</f>
        <v>Secondary</v>
      </c>
      <c r="D179" s="366">
        <f>IF(ISBLANK(Regressions!D189), " ", Regressions!D189)</f>
        <v>178357280</v>
      </c>
      <c r="E179" s="237">
        <f>IF(ISNUMBER(Regressions!E189),ROUND(Regressions!E189, 1), NA())</f>
        <v>98.3</v>
      </c>
      <c r="F179" s="367">
        <f>IF(ISNUMBER(Regressions!F189),ROUND(Regressions!F189, 1), NA())</f>
        <v>89.8</v>
      </c>
      <c r="G179" s="259">
        <f>IF(ISNUMBER(Regressions!G189),ROUND(Regressions!G189, 1), NA())</f>
        <v>81.7</v>
      </c>
      <c r="H179" s="368">
        <f>IF(ISNUMBER(Regressions!H189),ROUND(Regressions!H189, 1), NA())</f>
        <v>8.1</v>
      </c>
      <c r="I179" s="260">
        <f>IF(ISNUMBER(Regressions!I189),ROUND(Regressions!I189, 1), NA())</f>
        <v>10.199999999999999</v>
      </c>
      <c r="J179" s="369">
        <f>IF(ISNUMBER(Regressions!K189),ROUND(Regressions!K189, 1), NA())</f>
        <v>100</v>
      </c>
      <c r="K179" s="367">
        <f>IF(ISNUMBER(Regressions!L189),ROUND(Regressions!L189, 1), NA())</f>
        <v>80.8</v>
      </c>
      <c r="L179" s="261">
        <f>IF(ISNUMBER(Regressions!M189),ROUND(Regressions!M189, 1), NA())</f>
        <v>77.3</v>
      </c>
      <c r="M179" s="368">
        <f>IF(ISNUMBER(Regressions!N189),ROUND(Regressions!N189, 1), NA())</f>
        <v>3.5</v>
      </c>
      <c r="N179" s="260">
        <f>IF(ISNUMBER(Regressions!O189),ROUND(Regressions!O189, 1), NA())</f>
        <v>19.2</v>
      </c>
      <c r="O179" s="369">
        <f>IF(ISNUMBER(Regressions!Q189),ROUND(Regressions!Q189, 1), NA())</f>
        <v>90.1</v>
      </c>
      <c r="P179" s="367">
        <f>IF(ISNUMBER(Regressions!R189),ROUND(Regressions!R189, 1), NA())</f>
        <v>82.5</v>
      </c>
      <c r="Q179" s="238">
        <f>IF(ISNUMBER(Regressions!S189),ROUND(Regressions!S189, 1), NA())</f>
        <v>53.3</v>
      </c>
      <c r="R179" s="368">
        <f>IF(ISNUMBER(Regressions!T189),ROUND(Regressions!T189, 1), NA())</f>
        <v>29.2</v>
      </c>
      <c r="S179" s="260">
        <f>IF(ISNUMBER(Regressions!U189),ROUND(Regressions!U189, 1), NA())</f>
        <v>17.5</v>
      </c>
    </row>
    <row xmlns:x14ac="http://schemas.microsoft.com/office/spreadsheetml/2009/9/ac" r="180" x14ac:dyDescent="0.2">
      <c r="A180" s="422" t="str">
        <f>IF(ISBLANK(Regressions!A190), " ", Regressions!A190)</f>
        <v>India</v>
      </c>
      <c r="B180" s="423">
        <f>IF(ISBLANK(Regressions!B190), " ", Regressions!B190)</f>
        <v>2021</v>
      </c>
      <c r="C180" s="424" t="str">
        <f>IF(ISBLANK(Regressions!C190), " ", Regressions!C190)</f>
        <v>Secondary</v>
      </c>
      <c r="D180" s="425">
        <f>IF(ISBLANK(Regressions!D190), " ", Regressions!D190)</f>
        <v>177434880</v>
      </c>
      <c r="E180" s="428">
        <f>IF(ISNUMBER(Regressions!E190),ROUND(Regressions!E190, 1), NA())</f>
        <v>98.6</v>
      </c>
      <c r="F180" s="426">
        <f>IF(ISNUMBER(Regressions!F190),ROUND(Regressions!F190, 1), NA())</f>
        <v>89.8</v>
      </c>
      <c r="G180" s="429">
        <f>IF(ISNUMBER(Regressions!G190),ROUND(Regressions!G190, 1), NA())</f>
        <v>87.2</v>
      </c>
      <c r="H180" s="427">
        <f>IF(ISNUMBER(Regressions!H190),ROUND(Regressions!H190, 1), NA())</f>
        <v>2.6</v>
      </c>
      <c r="I180" s="430">
        <f>IF(ISNUMBER(Regressions!I190),ROUND(Regressions!I190, 1), NA())</f>
        <v>10.199999999999999</v>
      </c>
      <c r="J180" s="428">
        <f>IF(ISNUMBER(Regressions!K190),ROUND(Regressions!K190, 1), NA())</f>
        <v>100</v>
      </c>
      <c r="K180" s="426">
        <f>IF(ISNUMBER(Regressions!L190),ROUND(Regressions!L190, 1), NA())</f>
        <v>82.1</v>
      </c>
      <c r="L180" s="431">
        <f>IF(ISNUMBER(Regressions!M190),ROUND(Regressions!M190, 1), NA())</f>
        <v>80.099999999999994</v>
      </c>
      <c r="M180" s="427">
        <f>IF(ISNUMBER(Regressions!N190),ROUND(Regressions!N190, 1), NA())</f>
        <v>2</v>
      </c>
      <c r="N180" s="430">
        <f>IF(ISNUMBER(Regressions!O190),ROUND(Regressions!O190, 1), NA())</f>
        <v>17.899999999999999</v>
      </c>
      <c r="O180" s="428">
        <f>IF(ISNUMBER(Regressions!Q190),ROUND(Regressions!Q190, 1), NA())</f>
        <v>95.3</v>
      </c>
      <c r="P180" s="426">
        <f>IF(ISNUMBER(Regressions!R190),ROUND(Regressions!R190, 1), NA())</f>
        <v>82.5</v>
      </c>
      <c r="Q180" s="432">
        <f>IF(ISNUMBER(Regressions!S190),ROUND(Regressions!S190, 1), NA())</f>
        <v>53.3</v>
      </c>
      <c r="R180" s="427">
        <f>IF(ISNUMBER(Regressions!T190),ROUND(Regressions!T190, 1), NA())</f>
        <v>29.2</v>
      </c>
      <c r="S180" s="430">
        <f>IF(ISNUMBER(Regressions!U190),ROUND(Regressions!U190, 1), NA())</f>
        <v>17.5</v>
      </c>
      <c r="T180" s="421"/>
      <c r="U180" s="421"/>
      <c r="V180" s="421"/>
      <c r="W180" s="421"/>
      <c r="X180" s="421"/>
      <c r="Y180" s="421"/>
      <c r="Z180" s="421"/>
      <c r="AA180" s="421"/>
      <c r="AB180" s="421"/>
      <c r="AC180" s="421"/>
    </row>
    <row xmlns:x14ac="http://schemas.microsoft.com/office/spreadsheetml/2009/9/ac" r="181" x14ac:dyDescent="0.2">
      <c r="A181" s="364" t="str">
        <f>IF(ISBLANK(Regressions!A191), " ", Regressions!A191)</f>
        <v>India</v>
      </c>
      <c r="B181" s="365">
        <f>IF(ISBLANK(Regressions!B191), " ", Regressions!B191)</f>
        <v>2022</v>
      </c>
      <c r="C181" s="370" t="str">
        <f>IF(ISBLANK(Regressions!C191), " ", Regressions!C191)</f>
        <v>Secondary</v>
      </c>
      <c r="D181" s="366">
        <f>IF(ISBLANK(Regressions!D191), " ", Regressions!D191)</f>
        <v>176492080</v>
      </c>
      <c r="E181" s="237">
        <f>IF(ISNUMBER(Regressions!E191),ROUND(Regressions!E191, 1), NA())</f>
        <v>98.9</v>
      </c>
      <c r="F181" s="367">
        <f>IF(ISNUMBER(Regressions!F191),ROUND(Regressions!F191, 1), NA())</f>
        <v>89.8</v>
      </c>
      <c r="G181" s="259">
        <f>IF(ISNUMBER(Regressions!G191),ROUND(Regressions!G191, 1), NA())</f>
        <v>89.8</v>
      </c>
      <c r="H181" s="368">
        <f>IF(ISNUMBER(Regressions!H191),ROUND(Regressions!H191, 1), NA())</f>
        <v>0</v>
      </c>
      <c r="I181" s="260">
        <f>IF(ISNUMBER(Regressions!I191),ROUND(Regressions!I191, 1), NA())</f>
        <v>10.199999999999999</v>
      </c>
      <c r="J181" s="369">
        <f>IF(ISNUMBER(Regressions!K191),ROUND(Regressions!K191, 1), NA())</f>
        <v>100</v>
      </c>
      <c r="K181" s="367">
        <f>IF(ISNUMBER(Regressions!L191),ROUND(Regressions!L191, 1), NA())</f>
        <v>83.4</v>
      </c>
      <c r="L181" s="261">
        <f>IF(ISNUMBER(Regressions!M191),ROUND(Regressions!M191, 1), NA())</f>
        <v>82.8</v>
      </c>
      <c r="M181" s="368">
        <f>IF(ISNUMBER(Regressions!N191),ROUND(Regressions!N191, 1), NA())</f>
        <v>0.6</v>
      </c>
      <c r="N181" s="260">
        <f>IF(ISNUMBER(Regressions!O191),ROUND(Regressions!O191, 1), NA())</f>
        <v>16.600000000000001</v>
      </c>
      <c r="O181" s="369">
        <f>IF(ISNUMBER(Regressions!Q191),ROUND(Regressions!Q191, 1), NA())</f>
        <v>100</v>
      </c>
      <c r="P181" s="367">
        <f>IF(ISNUMBER(Regressions!R191),ROUND(Regressions!R191, 1), NA())</f>
        <v>82.5</v>
      </c>
      <c r="Q181" s="238">
        <f>IF(ISNUMBER(Regressions!S191),ROUND(Regressions!S191, 1), NA())</f>
        <v>53.3</v>
      </c>
      <c r="R181" s="368">
        <f>IF(ISNUMBER(Regressions!T191),ROUND(Regressions!T191, 1), NA())</f>
        <v>29.2</v>
      </c>
      <c r="S181" s="260">
        <f>IF(ISNUMBER(Regressions!U191),ROUND(Regressions!U191, 1), NA())</f>
        <v>17.5</v>
      </c>
    </row>
    <row xmlns:x14ac="http://schemas.microsoft.com/office/spreadsheetml/2009/9/ac" r="182" x14ac:dyDescent="0.2">
      <c r="A182" s="371" t="str">
        <f>IF(ISBLANK(Regressions!A192), " ", Regressions!A192)</f>
        <v>India</v>
      </c>
      <c r="B182" s="372">
        <f>IF(ISBLANK(Regressions!B192), " ", Regressions!B192)</f>
        <v>2023</v>
      </c>
      <c r="C182" s="373" t="str">
        <f>IF(ISBLANK(Regressions!C192), " ", Regressions!C192)</f>
        <v>Secondary</v>
      </c>
      <c r="D182" s="374">
        <f>IF(ISBLANK(Regressions!D192), " ", Regressions!D192)</f>
        <v>175517248</v>
      </c>
      <c r="E182" s="375">
        <f>IF(ISNUMBER(Regressions!E192),ROUND(Regressions!E192, 1), NA())</f>
        <v>99.2</v>
      </c>
      <c r="F182" s="376">
        <f>IF(ISNUMBER(Regressions!F192),ROUND(Regressions!F192, 1), NA())</f>
        <v>89.7</v>
      </c>
      <c r="G182" s="377">
        <f>IF(ISNUMBER(Regressions!G192),ROUND(Regressions!G192, 1), NA())</f>
        <v>89.7</v>
      </c>
      <c r="H182" s="378">
        <f>IF(ISNUMBER(Regressions!H192),ROUND(Regressions!H192, 1), NA())</f>
        <v>0</v>
      </c>
      <c r="I182" s="379">
        <f>IF(ISNUMBER(Regressions!I192),ROUND(Regressions!I192, 1), NA())</f>
        <v>10.3</v>
      </c>
      <c r="J182" s="380">
        <f>IF(ISNUMBER(Regressions!K192),ROUND(Regressions!K192, 1), NA())</f>
        <v>100</v>
      </c>
      <c r="K182" s="376">
        <f>IF(ISNUMBER(Regressions!L192),ROUND(Regressions!L192, 1), NA())</f>
        <v>84.7</v>
      </c>
      <c r="L182" s="381">
        <f>IF(ISNUMBER(Regressions!M192),ROUND(Regressions!M192, 1), NA())</f>
        <v>84.7</v>
      </c>
      <c r="M182" s="378">
        <f>IF(ISNUMBER(Regressions!N192),ROUND(Regressions!N192, 1), NA())</f>
        <v>0</v>
      </c>
      <c r="N182" s="379">
        <f>IF(ISNUMBER(Regressions!O192),ROUND(Regressions!O192, 1), NA())</f>
        <v>15.3</v>
      </c>
      <c r="O182" s="380">
        <f>IF(ISNUMBER(Regressions!Q192),ROUND(Regressions!Q192, 1), NA())</f>
        <v>100</v>
      </c>
      <c r="P182" s="376">
        <f>IF(ISNUMBER(Regressions!R192),ROUND(Regressions!R192, 1), NA())</f>
        <v>82.5</v>
      </c>
      <c r="Q182" s="382">
        <f>IF(ISNUMBER(Regressions!S192),ROUND(Regressions!S192, 1), NA())</f>
        <v>53.3</v>
      </c>
      <c r="R182" s="378">
        <f>IF(ISNUMBER(Regressions!T192),ROUND(Regressions!T192, 1), NA())</f>
        <v>29.2</v>
      </c>
      <c r="S182" s="379">
        <f>IF(ISNUMBER(Regressions!U192),ROUND(Regressions!U192, 1), NA())</f>
        <v>17.5</v>
      </c>
    </row>
    <row xmlns:x14ac="http://schemas.microsoft.com/office/spreadsheetml/2009/9/ac" r="183" hidden="true" x14ac:dyDescent="0.2">
      <c r="A183" s="364" t="str">
        <f>IF(ISBLANK(Regressions!A193), " ", Regressions!A193)</f>
        <v>India</v>
      </c>
      <c r="B183" s="365">
        <f>IF(ISBLANK(Regressions!B193), " ", Regressions!B193)</f>
        <v>2024</v>
      </c>
      <c r="C183" s="370" t="str">
        <f>IF(ISBLANK(Regressions!C193), " ", Regressions!C193)</f>
        <v>Secondary</v>
      </c>
      <c r="D183" s="366" t="str">
        <f>IF(ISBLANK(Regressions!D193), " ", Regressions!D193)</f>
        <v> </v>
      </c>
      <c r="E183" s="237" t="e">
        <f>IF(ISNUMBER(Regressions!E193),ROUND(Regressions!E193, 1), NA())</f>
        <v>#N/A</v>
      </c>
      <c r="F183" s="367" t="e">
        <f>IF(ISNUMBER(Regressions!F193),ROUND(Regressions!F193, 1), NA())</f>
        <v>#N/A</v>
      </c>
      <c r="G183" s="259" t="e">
        <f>IF(ISNUMBER(Regressions!G193),ROUND(Regressions!G193, 1), NA())</f>
        <v>#N/A</v>
      </c>
      <c r="H183" s="368" t="e">
        <f>IF(ISNUMBER(Regressions!H193),ROUND(Regressions!H193, 1), NA())</f>
        <v>#N/A</v>
      </c>
      <c r="I183" s="260" t="e">
        <f>IF(ISNUMBER(Regressions!I193),ROUND(Regressions!I193, 1), NA())</f>
        <v>#N/A</v>
      </c>
      <c r="J183" s="369" t="e">
        <f>IF(ISNUMBER(Regressions!K193),ROUND(Regressions!K193, 1), NA())</f>
        <v>#N/A</v>
      </c>
      <c r="K183" s="367" t="e">
        <f>IF(ISNUMBER(Regressions!L193),ROUND(Regressions!L193, 1), NA())</f>
        <v>#N/A</v>
      </c>
      <c r="L183" s="261" t="e">
        <f>IF(ISNUMBER(Regressions!M193),ROUND(Regressions!M193, 1), NA())</f>
        <v>#N/A</v>
      </c>
      <c r="M183" s="368" t="e">
        <f>IF(ISNUMBER(Regressions!N193),ROUND(Regressions!N193, 1), NA())</f>
        <v>#N/A</v>
      </c>
      <c r="N183" s="260" t="e">
        <f>IF(ISNUMBER(Regressions!O193),ROUND(Regressions!O193, 1), NA())</f>
        <v>#N/A</v>
      </c>
      <c r="O183" s="369" t="e">
        <f>IF(ISNUMBER(Regressions!Q193),ROUND(Regressions!Q193, 1), NA())</f>
        <v>#N/A</v>
      </c>
      <c r="P183" s="367" t="e">
        <f>IF(ISNUMBER(Regressions!R193),ROUND(Regressions!R193, 1), NA())</f>
        <v>#N/A</v>
      </c>
      <c r="Q183" s="238" t="e">
        <f>IF(ISNUMBER(Regressions!S193),ROUND(Regressions!S193, 1), NA())</f>
        <v>#N/A</v>
      </c>
      <c r="R183" s="368" t="e">
        <f>IF(ISNUMBER(Regressions!T193),ROUND(Regressions!T193, 1), NA())</f>
        <v>#N/A</v>
      </c>
      <c r="S183" s="260" t="e">
        <f>IF(ISNUMBER(Regressions!U193),ROUND(Regressions!U193, 1), NA())</f>
        <v>#N/A</v>
      </c>
    </row>
    <row xmlns:x14ac="http://schemas.microsoft.com/office/spreadsheetml/2009/9/ac" r="184" hidden="true" x14ac:dyDescent="0.2">
      <c r="A184" s="364" t="str">
        <f>IF(ISBLANK(Regressions!A194), " ", Regressions!A194)</f>
        <v>India</v>
      </c>
      <c r="B184" s="365">
        <f>IF(ISBLANK(Regressions!B194), " ", Regressions!B194)</f>
        <v>2025</v>
      </c>
      <c r="C184" s="370" t="str">
        <f>IF(ISBLANK(Regressions!C194), " ", Regressions!C194)</f>
        <v>Secondary</v>
      </c>
      <c r="D184" s="366" t="str">
        <f>IF(ISBLANK(Regressions!D194), " ", Regressions!D194)</f>
        <v> </v>
      </c>
      <c r="E184" s="237" t="e">
        <f>IF(ISNUMBER(Regressions!E194),ROUND(Regressions!E194, 1), NA())</f>
        <v>#N/A</v>
      </c>
      <c r="F184" s="367" t="e">
        <f>IF(ISNUMBER(Regressions!F194),ROUND(Regressions!F194, 1), NA())</f>
        <v>#N/A</v>
      </c>
      <c r="G184" s="259" t="e">
        <f>IF(ISNUMBER(Regressions!G194),ROUND(Regressions!G194, 1), NA())</f>
        <v>#N/A</v>
      </c>
      <c r="H184" s="368" t="e">
        <f>IF(ISNUMBER(Regressions!H194),ROUND(Regressions!H194, 1), NA())</f>
        <v>#N/A</v>
      </c>
      <c r="I184" s="260" t="e">
        <f>IF(ISNUMBER(Regressions!I194),ROUND(Regressions!I194, 1), NA())</f>
        <v>#N/A</v>
      </c>
      <c r="J184" s="369" t="e">
        <f>IF(ISNUMBER(Regressions!K194),ROUND(Regressions!K194, 1), NA())</f>
        <v>#N/A</v>
      </c>
      <c r="K184" s="367" t="e">
        <f>IF(ISNUMBER(Regressions!L194),ROUND(Regressions!L194, 1), NA())</f>
        <v>#N/A</v>
      </c>
      <c r="L184" s="261" t="e">
        <f>IF(ISNUMBER(Regressions!M194),ROUND(Regressions!M194, 1), NA())</f>
        <v>#N/A</v>
      </c>
      <c r="M184" s="368" t="e">
        <f>IF(ISNUMBER(Regressions!N194),ROUND(Regressions!N194, 1), NA())</f>
        <v>#N/A</v>
      </c>
      <c r="N184" s="260" t="e">
        <f>IF(ISNUMBER(Regressions!O194),ROUND(Regressions!O194, 1), NA())</f>
        <v>#N/A</v>
      </c>
      <c r="O184" s="369" t="e">
        <f>IF(ISNUMBER(Regressions!Q194),ROUND(Regressions!Q194, 1), NA())</f>
        <v>#N/A</v>
      </c>
      <c r="P184" s="367" t="e">
        <f>IF(ISNUMBER(Regressions!R194),ROUND(Regressions!R194, 1), NA())</f>
        <v>#N/A</v>
      </c>
      <c r="Q184" s="238" t="e">
        <f>IF(ISNUMBER(Regressions!S194),ROUND(Regressions!S194, 1), NA())</f>
        <v>#N/A</v>
      </c>
      <c r="R184" s="368" t="e">
        <f>IF(ISNUMBER(Regressions!T194),ROUND(Regressions!T194, 1), NA())</f>
        <v>#N/A</v>
      </c>
      <c r="S184" s="260" t="e">
        <f>IF(ISNUMBER(Regressions!U194),ROUND(Regressions!U194, 1), NA())</f>
        <v>#N/A</v>
      </c>
    </row>
    <row xmlns:x14ac="http://schemas.microsoft.com/office/spreadsheetml/2009/9/ac" r="185" hidden="true" x14ac:dyDescent="0.2">
      <c r="A185" s="364" t="str">
        <f>IF(ISBLANK(Regressions!A195), " ", Regressions!A195)</f>
        <v>India</v>
      </c>
      <c r="B185" s="365">
        <f>IF(ISBLANK(Regressions!B195), " ", Regressions!B195)</f>
        <v>2026</v>
      </c>
      <c r="C185" s="370" t="str">
        <f>IF(ISBLANK(Regressions!C195), " ", Regressions!C195)</f>
        <v>Secondary</v>
      </c>
      <c r="D185" s="366" t="str">
        <f>IF(ISBLANK(Regressions!D195), " ", Regressions!D195)</f>
        <v> </v>
      </c>
      <c r="E185" s="237" t="e">
        <f>IF(ISNUMBER(Regressions!E195),ROUND(Regressions!E195, 1), NA())</f>
        <v>#N/A</v>
      </c>
      <c r="F185" s="367" t="e">
        <f>IF(ISNUMBER(Regressions!F195),ROUND(Regressions!F195, 1), NA())</f>
        <v>#N/A</v>
      </c>
      <c r="G185" s="259" t="e">
        <f>IF(ISNUMBER(Regressions!G195),ROUND(Regressions!G195, 1), NA())</f>
        <v>#N/A</v>
      </c>
      <c r="H185" s="368" t="e">
        <f>IF(ISNUMBER(Regressions!H195),ROUND(Regressions!H195, 1), NA())</f>
        <v>#N/A</v>
      </c>
      <c r="I185" s="260" t="e">
        <f>IF(ISNUMBER(Regressions!I195),ROUND(Regressions!I195, 1), NA())</f>
        <v>#N/A</v>
      </c>
      <c r="J185" s="369" t="e">
        <f>IF(ISNUMBER(Regressions!K195),ROUND(Regressions!K195, 1), NA())</f>
        <v>#N/A</v>
      </c>
      <c r="K185" s="367" t="e">
        <f>IF(ISNUMBER(Regressions!L195),ROUND(Regressions!L195, 1), NA())</f>
        <v>#N/A</v>
      </c>
      <c r="L185" s="261" t="e">
        <f>IF(ISNUMBER(Regressions!M195),ROUND(Regressions!M195, 1), NA())</f>
        <v>#N/A</v>
      </c>
      <c r="M185" s="368" t="e">
        <f>IF(ISNUMBER(Regressions!N195),ROUND(Regressions!N195, 1), NA())</f>
        <v>#N/A</v>
      </c>
      <c r="N185" s="260" t="e">
        <f>IF(ISNUMBER(Regressions!O195),ROUND(Regressions!O195, 1), NA())</f>
        <v>#N/A</v>
      </c>
      <c r="O185" s="369" t="e">
        <f>IF(ISNUMBER(Regressions!Q195),ROUND(Regressions!Q195, 1), NA())</f>
        <v>#N/A</v>
      </c>
      <c r="P185" s="367" t="e">
        <f>IF(ISNUMBER(Regressions!R195),ROUND(Regressions!R195, 1), NA())</f>
        <v>#N/A</v>
      </c>
      <c r="Q185" s="238" t="e">
        <f>IF(ISNUMBER(Regressions!S195),ROUND(Regressions!S195, 1), NA())</f>
        <v>#N/A</v>
      </c>
      <c r="R185" s="368" t="e">
        <f>IF(ISNUMBER(Regressions!T195),ROUND(Regressions!T195, 1), NA())</f>
        <v>#N/A</v>
      </c>
      <c r="S185" s="260" t="e">
        <f>IF(ISNUMBER(Regressions!U195),ROUND(Regressions!U195, 1), NA())</f>
        <v>#N/A</v>
      </c>
    </row>
    <row xmlns:x14ac="http://schemas.microsoft.com/office/spreadsheetml/2009/9/ac" r="186" hidden="true" x14ac:dyDescent="0.2">
      <c r="A186" s="364" t="str">
        <f>IF(ISBLANK(Regressions!A196), " ", Regressions!A196)</f>
        <v>India</v>
      </c>
      <c r="B186" s="365">
        <f>IF(ISBLANK(Regressions!B196), " ", Regressions!B196)</f>
        <v>2027</v>
      </c>
      <c r="C186" s="370" t="str">
        <f>IF(ISBLANK(Regressions!C196), " ", Regressions!C196)</f>
        <v>Secondary</v>
      </c>
      <c r="D186" s="366" t="str">
        <f>IF(ISBLANK(Regressions!D196), " ", Regressions!D196)</f>
        <v> </v>
      </c>
      <c r="E186" s="237" t="e">
        <f>IF(ISNUMBER(Regressions!E196),ROUND(Regressions!E196, 1), NA())</f>
        <v>#N/A</v>
      </c>
      <c r="F186" s="367" t="e">
        <f>IF(ISNUMBER(Regressions!F196),ROUND(Regressions!F196, 1), NA())</f>
        <v>#N/A</v>
      </c>
      <c r="G186" s="259" t="e">
        <f>IF(ISNUMBER(Regressions!G196),ROUND(Regressions!G196, 1), NA())</f>
        <v>#N/A</v>
      </c>
      <c r="H186" s="368" t="e">
        <f>IF(ISNUMBER(Regressions!H196),ROUND(Regressions!H196, 1), NA())</f>
        <v>#N/A</v>
      </c>
      <c r="I186" s="260" t="e">
        <f>IF(ISNUMBER(Regressions!I196),ROUND(Regressions!I196, 1), NA())</f>
        <v>#N/A</v>
      </c>
      <c r="J186" s="369" t="e">
        <f>IF(ISNUMBER(Regressions!K196),ROUND(Regressions!K196, 1), NA())</f>
        <v>#N/A</v>
      </c>
      <c r="K186" s="367" t="e">
        <f>IF(ISNUMBER(Regressions!L196),ROUND(Regressions!L196, 1), NA())</f>
        <v>#N/A</v>
      </c>
      <c r="L186" s="261" t="e">
        <f>IF(ISNUMBER(Regressions!M196),ROUND(Regressions!M196, 1), NA())</f>
        <v>#N/A</v>
      </c>
      <c r="M186" s="368" t="e">
        <f>IF(ISNUMBER(Regressions!N196),ROUND(Regressions!N196, 1), NA())</f>
        <v>#N/A</v>
      </c>
      <c r="N186" s="260" t="e">
        <f>IF(ISNUMBER(Regressions!O196),ROUND(Regressions!O196, 1), NA())</f>
        <v>#N/A</v>
      </c>
      <c r="O186" s="369" t="e">
        <f>IF(ISNUMBER(Regressions!Q196),ROUND(Regressions!Q196, 1), NA())</f>
        <v>#N/A</v>
      </c>
      <c r="P186" s="367" t="e">
        <f>IF(ISNUMBER(Regressions!R196),ROUND(Regressions!R196, 1), NA())</f>
        <v>#N/A</v>
      </c>
      <c r="Q186" s="238" t="e">
        <f>IF(ISNUMBER(Regressions!S196),ROUND(Regressions!S196, 1), NA())</f>
        <v>#N/A</v>
      </c>
      <c r="R186" s="368" t="e">
        <f>IF(ISNUMBER(Regressions!T196),ROUND(Regressions!T196, 1), NA())</f>
        <v>#N/A</v>
      </c>
      <c r="S186" s="260" t="e">
        <f>IF(ISNUMBER(Regressions!U196),ROUND(Regressions!U196, 1), NA())</f>
        <v>#N/A</v>
      </c>
    </row>
    <row xmlns:x14ac="http://schemas.microsoft.com/office/spreadsheetml/2009/9/ac" r="187" hidden="true" x14ac:dyDescent="0.2">
      <c r="A187" s="364" t="str">
        <f>IF(ISBLANK(Regressions!A197), " ", Regressions!A197)</f>
        <v>India</v>
      </c>
      <c r="B187" s="365">
        <f>IF(ISBLANK(Regressions!B197), " ", Regressions!B197)</f>
        <v>2028</v>
      </c>
      <c r="C187" s="370" t="str">
        <f>IF(ISBLANK(Regressions!C197), " ", Regressions!C197)</f>
        <v>Secondary</v>
      </c>
      <c r="D187" s="366" t="str">
        <f>IF(ISBLANK(Regressions!D197), " ", Regressions!D197)</f>
        <v> </v>
      </c>
      <c r="E187" s="237" t="e">
        <f>IF(ISNUMBER(Regressions!E197),ROUND(Regressions!E197, 1), NA())</f>
        <v>#N/A</v>
      </c>
      <c r="F187" s="367" t="e">
        <f>IF(ISNUMBER(Regressions!F197),ROUND(Regressions!F197, 1), NA())</f>
        <v>#N/A</v>
      </c>
      <c r="G187" s="259" t="e">
        <f>IF(ISNUMBER(Regressions!G197),ROUND(Regressions!G197, 1), NA())</f>
        <v>#N/A</v>
      </c>
      <c r="H187" s="368" t="e">
        <f>IF(ISNUMBER(Regressions!H197),ROUND(Regressions!H197, 1), NA())</f>
        <v>#N/A</v>
      </c>
      <c r="I187" s="260" t="e">
        <f>IF(ISNUMBER(Regressions!I197),ROUND(Regressions!I197, 1), NA())</f>
        <v>#N/A</v>
      </c>
      <c r="J187" s="369" t="e">
        <f>IF(ISNUMBER(Regressions!K197),ROUND(Regressions!K197, 1), NA())</f>
        <v>#N/A</v>
      </c>
      <c r="K187" s="367" t="e">
        <f>IF(ISNUMBER(Regressions!L197),ROUND(Regressions!L197, 1), NA())</f>
        <v>#N/A</v>
      </c>
      <c r="L187" s="261" t="e">
        <f>IF(ISNUMBER(Regressions!M197),ROUND(Regressions!M197, 1), NA())</f>
        <v>#N/A</v>
      </c>
      <c r="M187" s="368" t="e">
        <f>IF(ISNUMBER(Regressions!N197),ROUND(Regressions!N197, 1), NA())</f>
        <v>#N/A</v>
      </c>
      <c r="N187" s="260" t="e">
        <f>IF(ISNUMBER(Regressions!O197),ROUND(Regressions!O197, 1), NA())</f>
        <v>#N/A</v>
      </c>
      <c r="O187" s="369" t="e">
        <f>IF(ISNUMBER(Regressions!Q197),ROUND(Regressions!Q197, 1), NA())</f>
        <v>#N/A</v>
      </c>
      <c r="P187" s="367" t="e">
        <f>IF(ISNUMBER(Regressions!R197),ROUND(Regressions!R197, 1), NA())</f>
        <v>#N/A</v>
      </c>
      <c r="Q187" s="238" t="e">
        <f>IF(ISNUMBER(Regressions!S197),ROUND(Regressions!S197, 1), NA())</f>
        <v>#N/A</v>
      </c>
      <c r="R187" s="368" t="e">
        <f>IF(ISNUMBER(Regressions!T197),ROUND(Regressions!T197, 1), NA())</f>
        <v>#N/A</v>
      </c>
      <c r="S187" s="260" t="e">
        <f>IF(ISNUMBER(Regressions!U197),ROUND(Regressions!U197, 1), NA())</f>
        <v>#N/A</v>
      </c>
    </row>
    <row xmlns:x14ac="http://schemas.microsoft.com/office/spreadsheetml/2009/9/ac" r="188" hidden="true" x14ac:dyDescent="0.2">
      <c r="A188" s="364" t="str">
        <f>IF(ISBLANK(Regressions!A198), " ", Regressions!A198)</f>
        <v>India</v>
      </c>
      <c r="B188" s="365">
        <f>IF(ISBLANK(Regressions!B198), " ", Regressions!B198)</f>
        <v>2029</v>
      </c>
      <c r="C188" s="370" t="str">
        <f>IF(ISBLANK(Regressions!C198), " ", Regressions!C198)</f>
        <v>Secondary</v>
      </c>
      <c r="D188" s="366" t="str">
        <f>IF(ISBLANK(Regressions!D198), " ", Regressions!D198)</f>
        <v> </v>
      </c>
      <c r="E188" s="237" t="e">
        <f>IF(ISNUMBER(Regressions!E198),ROUND(Regressions!E198, 1), NA())</f>
        <v>#N/A</v>
      </c>
      <c r="F188" s="367" t="e">
        <f>IF(ISNUMBER(Regressions!F198),ROUND(Regressions!F198, 1), NA())</f>
        <v>#N/A</v>
      </c>
      <c r="G188" s="259" t="e">
        <f>IF(ISNUMBER(Regressions!G198),ROUND(Regressions!G198, 1), NA())</f>
        <v>#N/A</v>
      </c>
      <c r="H188" s="368" t="e">
        <f>IF(ISNUMBER(Regressions!H198),ROUND(Regressions!H198, 1), NA())</f>
        <v>#N/A</v>
      </c>
      <c r="I188" s="260" t="e">
        <f>IF(ISNUMBER(Regressions!I198),ROUND(Regressions!I198, 1), NA())</f>
        <v>#N/A</v>
      </c>
      <c r="J188" s="369" t="e">
        <f>IF(ISNUMBER(Regressions!K198),ROUND(Regressions!K198, 1), NA())</f>
        <v>#N/A</v>
      </c>
      <c r="K188" s="367" t="e">
        <f>IF(ISNUMBER(Regressions!L198),ROUND(Regressions!L198, 1), NA())</f>
        <v>#N/A</v>
      </c>
      <c r="L188" s="261" t="e">
        <f>IF(ISNUMBER(Regressions!M198),ROUND(Regressions!M198, 1), NA())</f>
        <v>#N/A</v>
      </c>
      <c r="M188" s="368" t="e">
        <f>IF(ISNUMBER(Regressions!N198),ROUND(Regressions!N198, 1), NA())</f>
        <v>#N/A</v>
      </c>
      <c r="N188" s="260" t="e">
        <f>IF(ISNUMBER(Regressions!O198),ROUND(Regressions!O198, 1), NA())</f>
        <v>#N/A</v>
      </c>
      <c r="O188" s="369" t="e">
        <f>IF(ISNUMBER(Regressions!Q198),ROUND(Regressions!Q198, 1), NA())</f>
        <v>#N/A</v>
      </c>
      <c r="P188" s="367" t="e">
        <f>IF(ISNUMBER(Regressions!R198),ROUND(Regressions!R198, 1), NA())</f>
        <v>#N/A</v>
      </c>
      <c r="Q188" s="238" t="e">
        <f>IF(ISNUMBER(Regressions!S198),ROUND(Regressions!S198, 1), NA())</f>
        <v>#N/A</v>
      </c>
      <c r="R188" s="368" t="e">
        <f>IF(ISNUMBER(Regressions!T198),ROUND(Regressions!T198, 1), NA())</f>
        <v>#N/A</v>
      </c>
      <c r="S188" s="260" t="e">
        <f>IF(ISNUMBER(Regressions!U198),ROUND(Regressions!U198, 1), NA())</f>
        <v>#N/A</v>
      </c>
    </row>
    <row xmlns:x14ac="http://schemas.microsoft.com/office/spreadsheetml/2009/9/ac" r="189" hidden="true" x14ac:dyDescent="0.2">
      <c r="A189" s="364" t="str">
        <f>IF(ISBLANK(Regressions!A199), " ", Regressions!A199)</f>
        <v>India</v>
      </c>
      <c r="B189" s="365">
        <f>IF(ISBLANK(Regressions!B199), " ", Regressions!B199)</f>
        <v>2030</v>
      </c>
      <c r="C189" s="370" t="str">
        <f>IF(ISBLANK(Regressions!C199), " ", Regressions!C199)</f>
        <v>Secondary</v>
      </c>
      <c r="D189" s="366" t="str">
        <f>IF(ISBLANK(Regressions!D199), " ", Regressions!D199)</f>
        <v> </v>
      </c>
      <c r="E189" s="237" t="e">
        <f>IF(ISNUMBER(Regressions!E199),ROUND(Regressions!E199, 1), NA())</f>
        <v>#N/A</v>
      </c>
      <c r="F189" s="367" t="e">
        <f>IF(ISNUMBER(Regressions!F199),ROUND(Regressions!F199, 1), NA())</f>
        <v>#N/A</v>
      </c>
      <c r="G189" s="259" t="e">
        <f>IF(ISNUMBER(Regressions!G199),ROUND(Regressions!G199, 1), NA())</f>
        <v>#N/A</v>
      </c>
      <c r="H189" s="368" t="e">
        <f>IF(ISNUMBER(Regressions!H199),ROUND(Regressions!H199, 1), NA())</f>
        <v>#N/A</v>
      </c>
      <c r="I189" s="260" t="e">
        <f>IF(ISNUMBER(Regressions!I199),ROUND(Regressions!I199, 1), NA())</f>
        <v>#N/A</v>
      </c>
      <c r="J189" s="369" t="e">
        <f>IF(ISNUMBER(Regressions!K199),ROUND(Regressions!K199, 1), NA())</f>
        <v>#N/A</v>
      </c>
      <c r="K189" s="367" t="e">
        <f>IF(ISNUMBER(Regressions!L199),ROUND(Regressions!L199, 1), NA())</f>
        <v>#N/A</v>
      </c>
      <c r="L189" s="261" t="e">
        <f>IF(ISNUMBER(Regressions!M199),ROUND(Regressions!M199, 1), NA())</f>
        <v>#N/A</v>
      </c>
      <c r="M189" s="368" t="e">
        <f>IF(ISNUMBER(Regressions!N199),ROUND(Regressions!N199, 1), NA())</f>
        <v>#N/A</v>
      </c>
      <c r="N189" s="260" t="e">
        <f>IF(ISNUMBER(Regressions!O199),ROUND(Regressions!O199, 1), NA())</f>
        <v>#N/A</v>
      </c>
      <c r="O189" s="369" t="e">
        <f>IF(ISNUMBER(Regressions!Q199),ROUND(Regressions!Q199, 1), NA())</f>
        <v>#N/A</v>
      </c>
      <c r="P189" s="367" t="e">
        <f>IF(ISNUMBER(Regressions!R199),ROUND(Regressions!R199, 1), NA())</f>
        <v>#N/A</v>
      </c>
      <c r="Q189" s="238" t="e">
        <f>IF(ISNUMBER(Regressions!S199),ROUND(Regressions!S199, 1), NA())</f>
        <v>#N/A</v>
      </c>
      <c r="R189" s="368" t="e">
        <f>IF(ISNUMBER(Regressions!T199),ROUND(Regressions!T199, 1), NA())</f>
        <v>#N/A</v>
      </c>
      <c r="S189" s="260" t="e">
        <f>IF(ISNUMBER(Regressions!U199),ROUND(Regressions!U199, 1), NA())</f>
        <v>#N/A</v>
      </c>
    </row>
    <row xmlns:x14ac="http://schemas.microsoft.com/office/spreadsheetml/2009/9/ac" r="211" x14ac:dyDescent="0.2">
      <c r="A211" s="433"/>
      <c r="B211" s="434"/>
      <c r="C211" s="435"/>
      <c r="D211" s="421"/>
      <c r="E211" s="436"/>
      <c r="F211" s="436"/>
      <c r="G211" s="437"/>
      <c r="H211" s="436"/>
      <c r="I211" s="437"/>
      <c r="J211" s="438"/>
      <c r="K211" s="438"/>
      <c r="L211" s="436"/>
      <c r="M211" s="438"/>
      <c r="N211" s="439"/>
      <c r="O211" s="421"/>
      <c r="P211" s="421"/>
      <c r="Q211" s="421"/>
      <c r="R211" s="421"/>
      <c r="S211" s="421"/>
      <c r="T211" s="421"/>
      <c r="U211" s="421"/>
      <c r="V211" s="421"/>
      <c r="W211" s="421"/>
      <c r="X211" s="421"/>
      <c r="Y211" s="421"/>
      <c r="Z211" s="421"/>
      <c r="AA211" s="421"/>
      <c r="AB211" s="421"/>
      <c r="AC211" s="42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62" t="s">
        <v>13</v>
      </c>
      <c r="E2" s="38"/>
      <c r="F2" s="38"/>
      <c r="G2" s="57"/>
      <c r="H2" s="38"/>
      <c r="I2" s="38"/>
      <c r="J2" s="57"/>
      <c r="K2" s="40"/>
      <c r="L2" s="40"/>
      <c r="M2" s="57"/>
      <c r="N2" s="40"/>
      <c r="O2" s="40"/>
      <c r="P2" s="57"/>
      <c r="Q2" s="40"/>
      <c r="R2" s="40"/>
      <c r="S2" s="57"/>
      <c r="T2" s="40"/>
      <c r="U2" s="40"/>
      <c r="V2" s="263"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31"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46" t="s">
        <v>25</v>
      </c>
      <c r="E4" s="264" t="s">
        <v>19</v>
      </c>
      <c r="F4" s="265" t="s">
        <v>234</v>
      </c>
      <c r="G4" s="146" t="s">
        <v>25</v>
      </c>
      <c r="H4" s="264" t="s">
        <v>19</v>
      </c>
      <c r="I4" s="265" t="s">
        <v>234</v>
      </c>
      <c r="J4" s="146" t="s">
        <v>25</v>
      </c>
      <c r="K4" s="264" t="s">
        <v>19</v>
      </c>
      <c r="L4" s="265" t="s">
        <v>234</v>
      </c>
      <c r="M4" s="146" t="s">
        <v>25</v>
      </c>
      <c r="N4" s="264" t="s">
        <v>19</v>
      </c>
      <c r="O4" s="265" t="s">
        <v>234</v>
      </c>
      <c r="P4" s="146" t="s">
        <v>25</v>
      </c>
      <c r="Q4" s="264" t="s">
        <v>19</v>
      </c>
      <c r="R4" s="265" t="s">
        <v>234</v>
      </c>
      <c r="S4" s="146" t="s">
        <v>25</v>
      </c>
      <c r="T4" s="264" t="s">
        <v>19</v>
      </c>
      <c r="U4" s="266" t="s">
        <v>234</v>
      </c>
      <c r="V4" s="150" t="s">
        <v>25</v>
      </c>
      <c r="W4" s="151" t="s">
        <v>19</v>
      </c>
      <c r="X4" s="151" t="s">
        <v>21</v>
      </c>
      <c r="Y4" s="151" t="s">
        <v>29</v>
      </c>
      <c r="Z4" s="153" t="s">
        <v>235</v>
      </c>
      <c r="AA4" s="150" t="s">
        <v>25</v>
      </c>
      <c r="AB4" s="151" t="s">
        <v>19</v>
      </c>
      <c r="AC4" s="151" t="s">
        <v>21</v>
      </c>
      <c r="AD4" s="151" t="s">
        <v>29</v>
      </c>
      <c r="AE4" s="153" t="s">
        <v>235</v>
      </c>
      <c r="AF4" s="150" t="s">
        <v>25</v>
      </c>
      <c r="AG4" s="151" t="s">
        <v>19</v>
      </c>
      <c r="AH4" s="151" t="s">
        <v>21</v>
      </c>
      <c r="AI4" s="151" t="s">
        <v>29</v>
      </c>
      <c r="AJ4" s="153" t="s">
        <v>235</v>
      </c>
      <c r="AK4" s="150" t="s">
        <v>25</v>
      </c>
      <c r="AL4" s="151" t="s">
        <v>19</v>
      </c>
      <c r="AM4" s="151" t="s">
        <v>21</v>
      </c>
      <c r="AN4" s="151" t="s">
        <v>29</v>
      </c>
      <c r="AO4" s="153" t="s">
        <v>235</v>
      </c>
      <c r="AP4" s="150" t="s">
        <v>25</v>
      </c>
      <c r="AQ4" s="151" t="s">
        <v>19</v>
      </c>
      <c r="AR4" s="151" t="s">
        <v>21</v>
      </c>
      <c r="AS4" s="151" t="s">
        <v>29</v>
      </c>
      <c r="AT4" s="153" t="s">
        <v>235</v>
      </c>
      <c r="AU4" s="150" t="s">
        <v>25</v>
      </c>
      <c r="AV4" s="151" t="s">
        <v>19</v>
      </c>
      <c r="AW4" s="151" t="s">
        <v>21</v>
      </c>
      <c r="AX4" s="151" t="s">
        <v>29</v>
      </c>
      <c r="AY4" s="154" t="s">
        <v>235</v>
      </c>
      <c r="AZ4" s="155" t="s">
        <v>110</v>
      </c>
      <c r="BA4" s="156" t="s">
        <v>109</v>
      </c>
      <c r="BB4" s="157" t="s">
        <v>236</v>
      </c>
      <c r="BC4" s="155" t="s">
        <v>110</v>
      </c>
      <c r="BD4" s="156" t="s">
        <v>109</v>
      </c>
      <c r="BE4" s="157" t="s">
        <v>236</v>
      </c>
      <c r="BF4" s="155" t="s">
        <v>110</v>
      </c>
      <c r="BG4" s="156" t="s">
        <v>109</v>
      </c>
      <c r="BH4" s="157" t="s">
        <v>236</v>
      </c>
      <c r="BI4" s="155" t="s">
        <v>110</v>
      </c>
      <c r="BJ4" s="156" t="s">
        <v>109</v>
      </c>
      <c r="BK4" s="157" t="s">
        <v>236</v>
      </c>
      <c r="BL4" s="155" t="s">
        <v>110</v>
      </c>
      <c r="BM4" s="156" t="s">
        <v>109</v>
      </c>
      <c r="BN4" s="157" t="s">
        <v>236</v>
      </c>
      <c r="BO4" s="155" t="s">
        <v>110</v>
      </c>
      <c r="BP4" s="156" t="s">
        <v>109</v>
      </c>
      <c r="BQ4" s="157" t="s">
        <v>236</v>
      </c>
      <c r="BS4" s="87" t="s">
        <v>25</v>
      </c>
      <c r="BT4" s="88" t="s">
        <v>19</v>
      </c>
      <c r="BU4" s="58" t="s">
        <v>38</v>
      </c>
      <c r="BV4" s="87" t="s">
        <v>25</v>
      </c>
      <c r="BW4" s="88" t="s">
        <v>19</v>
      </c>
      <c r="BX4" s="89" t="s">
        <v>90</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51</v>
      </c>
      <c r="CN4" s="60" t="s">
        <v>56</v>
      </c>
      <c r="CO4" s="92" t="s">
        <v>96</v>
      </c>
      <c r="CP4" s="91" t="s">
        <v>25</v>
      </c>
      <c r="CQ4" s="90" t="s">
        <v>19</v>
      </c>
      <c r="CR4" s="52" t="s">
        <v>51</v>
      </c>
      <c r="CS4" s="52" t="s">
        <v>56</v>
      </c>
      <c r="CT4" s="60" t="s">
        <v>96</v>
      </c>
      <c r="CU4" s="91" t="s">
        <v>25</v>
      </c>
      <c r="CV4" s="90" t="s">
        <v>19</v>
      </c>
      <c r="CW4" s="60" t="s">
        <v>51</v>
      </c>
      <c r="CX4" s="60" t="s">
        <v>56</v>
      </c>
      <c r="CY4" s="92" t="s">
        <v>96</v>
      </c>
      <c r="CZ4" s="91" t="s">
        <v>25</v>
      </c>
      <c r="DA4" s="90" t="s">
        <v>19</v>
      </c>
      <c r="DB4" s="52" t="s">
        <v>51</v>
      </c>
      <c r="DC4" s="52" t="s">
        <v>56</v>
      </c>
      <c r="DD4" s="60" t="s">
        <v>96</v>
      </c>
      <c r="DE4" s="91" t="s">
        <v>25</v>
      </c>
      <c r="DF4" s="90" t="s">
        <v>19</v>
      </c>
      <c r="DG4" s="60" t="s">
        <v>51</v>
      </c>
      <c r="DH4" s="60" t="s">
        <v>56</v>
      </c>
      <c r="DI4" s="92" t="s">
        <v>96</v>
      </c>
      <c r="DJ4" s="91" t="s">
        <v>25</v>
      </c>
      <c r="DK4" s="90"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46" t="s">
        <v>120</v>
      </c>
      <c r="E5" s="147" t="s">
        <v>42</v>
      </c>
      <c r="F5" s="148" t="s">
        <v>278</v>
      </c>
      <c r="G5" s="146" t="s">
        <v>121</v>
      </c>
      <c r="H5" s="147" t="s">
        <v>43</v>
      </c>
      <c r="I5" s="148" t="s">
        <v>279</v>
      </c>
      <c r="J5" s="146" t="s">
        <v>122</v>
      </c>
      <c r="K5" s="147" t="s">
        <v>44</v>
      </c>
      <c r="L5" s="148" t="s">
        <v>280</v>
      </c>
      <c r="M5" s="146" t="s">
        <v>123</v>
      </c>
      <c r="N5" s="147" t="s">
        <v>84</v>
      </c>
      <c r="O5" s="148" t="s">
        <v>281</v>
      </c>
      <c r="P5" s="146" t="s">
        <v>124</v>
      </c>
      <c r="Q5" s="147" t="s">
        <v>85</v>
      </c>
      <c r="R5" s="148" t="s">
        <v>282</v>
      </c>
      <c r="S5" s="146" t="s">
        <v>125</v>
      </c>
      <c r="T5" s="147" t="s">
        <v>86</v>
      </c>
      <c r="U5" s="149" t="s">
        <v>283</v>
      </c>
      <c r="V5" s="150" t="s">
        <v>114</v>
      </c>
      <c r="W5" s="151" t="s">
        <v>45</v>
      </c>
      <c r="X5" s="152" t="s">
        <v>63</v>
      </c>
      <c r="Y5" s="152" t="s">
        <v>64</v>
      </c>
      <c r="Z5" s="153" t="s">
        <v>284</v>
      </c>
      <c r="AA5" s="150" t="s">
        <v>115</v>
      </c>
      <c r="AB5" s="151" t="s">
        <v>46</v>
      </c>
      <c r="AC5" s="152" t="s">
        <v>65</v>
      </c>
      <c r="AD5" s="152" t="s">
        <v>66</v>
      </c>
      <c r="AE5" s="153" t="s">
        <v>285</v>
      </c>
      <c r="AF5" s="150" t="s">
        <v>116</v>
      </c>
      <c r="AG5" s="151" t="s">
        <v>47</v>
      </c>
      <c r="AH5" s="152" t="s">
        <v>67</v>
      </c>
      <c r="AI5" s="152" t="s">
        <v>68</v>
      </c>
      <c r="AJ5" s="153" t="s">
        <v>286</v>
      </c>
      <c r="AK5" s="150" t="s">
        <v>117</v>
      </c>
      <c r="AL5" s="151" t="s">
        <v>69</v>
      </c>
      <c r="AM5" s="152" t="s">
        <v>70</v>
      </c>
      <c r="AN5" s="152" t="s">
        <v>71</v>
      </c>
      <c r="AO5" s="153" t="s">
        <v>287</v>
      </c>
      <c r="AP5" s="150" t="s">
        <v>118</v>
      </c>
      <c r="AQ5" s="151" t="s">
        <v>72</v>
      </c>
      <c r="AR5" s="152" t="s">
        <v>73</v>
      </c>
      <c r="AS5" s="152" t="s">
        <v>74</v>
      </c>
      <c r="AT5" s="153" t="s">
        <v>288</v>
      </c>
      <c r="AU5" s="150" t="s">
        <v>119</v>
      </c>
      <c r="AV5" s="151" t="s">
        <v>75</v>
      </c>
      <c r="AW5" s="152" t="s">
        <v>76</v>
      </c>
      <c r="AX5" s="152" t="s">
        <v>77</v>
      </c>
      <c r="AY5" s="154" t="s">
        <v>289</v>
      </c>
      <c r="AZ5" s="155" t="s">
        <v>78</v>
      </c>
      <c r="BA5" s="156" t="s">
        <v>100</v>
      </c>
      <c r="BB5" s="157" t="s">
        <v>290</v>
      </c>
      <c r="BC5" s="155" t="s">
        <v>83</v>
      </c>
      <c r="BD5" s="156" t="s">
        <v>101</v>
      </c>
      <c r="BE5" s="157" t="s">
        <v>291</v>
      </c>
      <c r="BF5" s="155" t="s">
        <v>82</v>
      </c>
      <c r="BG5" s="156" t="s">
        <v>102</v>
      </c>
      <c r="BH5" s="157" t="s">
        <v>292</v>
      </c>
      <c r="BI5" s="155" t="s">
        <v>81</v>
      </c>
      <c r="BJ5" s="156" t="s">
        <v>103</v>
      </c>
      <c r="BK5" s="157" t="s">
        <v>293</v>
      </c>
      <c r="BL5" s="155" t="s">
        <v>80</v>
      </c>
      <c r="BM5" s="156" t="s">
        <v>104</v>
      </c>
      <c r="BN5" s="157" t="s">
        <v>294</v>
      </c>
      <c r="BO5" s="155" t="s">
        <v>79</v>
      </c>
      <c r="BP5" s="156" t="s">
        <v>105</v>
      </c>
      <c r="BQ5" s="157" t="s">
        <v>295</v>
      </c>
    </row>
    <row xmlns:x14ac="http://schemas.microsoft.com/office/spreadsheetml/2009/9/ac" r="6" x14ac:dyDescent="0.2">
      <c r="A6" s="38" t="str">
        <f>IF('Water Data'!$B$2="","",'Water Data'!$B$2)</f>
        <v>IND_2003_EMIS</v>
      </c>
      <c r="B6" s="38" t="str">
        <f>+'Water Data'!C2</f>
        <v>EMIS</v>
      </c>
      <c r="C6" s="361">
        <f>+IF(ISNUMBER(VALUE(MID(A6,5,4))), VALUE(MID(A6, 5,4)),"")</f>
        <v>2003</v>
      </c>
      <c r="D6" s="97">
        <f>+IF(AND(ISTEXT('Water Data'!B2),BS6="Yes"),100-'Water Data'!D4,IF(AND(ISTEXT('Water Data'!B2),BS6="No",ISNUMBER('Water Data'!D4)),CONCATENATE("[",ROUND(100-'Water Data'!D4,0),"]"),NA()))</f>
        <v>73.290000000000006</v>
      </c>
      <c r="E6" s="97">
        <f>+IF(AND(ISTEXT('Water Data'!B2),BT6="Yes"),'Water Data'!D6,IF(AND(ISTEXT('Water Data'!B2),BT6="No",ISNUMBER('Water Data'!D6)),CONCATENATE("[",ROUND('Water Data'!D6,0),"]"),NA()))</f>
        <v>67.510000000000005</v>
      </c>
      <c r="F6" s="97" t="e">
        <f>+IF(AND(ISTEXT('Water Data'!B2),BU6="Yes"),'Water Data'!D9,IF(AND(ISTEXT('Water Data'!B2),BU6="No",ISNUMBER('Water Data'!D9)),CONCATENATE("[",ROUND('Water Data'!D9,0),"]"),NA()))</f>
        <v>#N/A</v>
      </c>
      <c r="G6" s="97" t="e">
        <f>+IF(AND(ISTEXT('Water Data'!B2),BV6="Yes"),100-'Water Data'!E4,IF(AND(ISTEXT('Water Data'!B2),BV6="No",ISNUMBER('Water Data'!E4)),CONCATENATE("[",ROUND(100-'Water Data'!E4,0),"]"),NA()))</f>
        <v>#N/A</v>
      </c>
      <c r="H6" s="97" t="e">
        <f>+IF(AND(ISTEXT('Water Data'!B2),BW6="Yes"),'Water Data'!E6,IF(AND(ISTEXT('Water Data'!B2),BW6="No",ISNUMBER('Water Data'!E6)),CONCATENATE("[",ROUND('Water Data'!E6,0),"]"),NA()))</f>
        <v>#N/A</v>
      </c>
      <c r="I6" s="97" t="e">
        <f>+IF(AND(ISTEXT('Water Data'!B2),BX6="Yes"),'Water Data'!E9,IF(AND(ISTEXT('Water Data'!B2),BX6="No",ISNUMBER('Water Data'!E9)),CONCATENATE("[",ROUND('Water Data'!E9,0),"]"),NA()))</f>
        <v>#N/A</v>
      </c>
      <c r="J6" s="97" t="e">
        <f>+IF(AND(ISTEXT('Water Data'!B2),BY6="Yes"),100-'Water Data'!F4,IF(AND(ISTEXT('Water Data'!B2),BY6="No",ISNUMBER('Water Data'!F4)),CONCATENATE("[",ROUND(100-'Water Data'!F4,0),"]"),NA()))</f>
        <v>#N/A</v>
      </c>
      <c r="K6" s="97" t="e">
        <f>+IF(AND(ISTEXT('Water Data'!B2),BZ6="Yes"),'Water Data'!F6,IF(AND(ISTEXT('Water Data'!B2),BZ6="No",ISNUMBER('Water Data'!F6)),CONCATENATE("[",ROUND('Water Data'!F6,0),"]"),NA()))</f>
        <v>#N/A</v>
      </c>
      <c r="L6" s="97" t="e">
        <f>+IF(AND(ISTEXT('Water Data'!B2),CA6="Yes"),'Water Data'!F9,IF(AND(ISTEXT('Water Data'!B2),CA6="No",ISNUMBER('Water Data'!F9)),CONCATENATE("[",ROUND('Water Data'!F9,0),"]"),NA()))</f>
        <v>#N/A</v>
      </c>
      <c r="M6" s="97" t="e">
        <f>+IF(AND(ISTEXT('Water Data'!B2),CB6="Yes"),100-'Water Data'!G4,IF(AND(ISTEXT('Water Data'!B2),CB6="No",ISNUMBER('Water Data'!G4)),CONCATENATE("[",ROUND(100-'Water Data'!G4,0),"]"),NA()))</f>
        <v>#N/A</v>
      </c>
      <c r="N6" s="97" t="e">
        <f>+IF(AND(ISTEXT('Water Data'!B2),CC6="Yes"),'Water Data'!G6,IF(AND(ISTEXT('Water Data'!B2),CC6="No",ISNUMBER('Water Data'!G6)),CONCATENATE("[",ROUND('Water Data'!G6,0),"]"),NA()))</f>
        <v>#N/A</v>
      </c>
      <c r="O6" s="97" t="e">
        <f>+IF(AND(ISTEXT('Water Data'!B2),CD6="Yes"),'Water Data'!G9,IF(AND(ISTEXT('Water Data'!B2),CD6="No",ISNUMBER('Water Data'!G9)),CONCATENATE("[",ROUND('Water Data'!G9,0),"]"),NA()))</f>
        <v>#N/A</v>
      </c>
      <c r="P6" s="97" t="e">
        <f>+IF(AND(ISTEXT('Water Data'!B2),CE6="Yes"),100-'Water Data'!H4,IF(AND(ISTEXT('Water Data'!B2),CE6="No",ISNUMBER('Water Data'!H4)),CONCATENATE("[",ROUND(100-'Water Data'!H4,0),"]"),NA()))</f>
        <v>#N/A</v>
      </c>
      <c r="Q6" s="97" t="e">
        <f>+IF(AND(ISTEXT('Water Data'!B2),CF6="Yes"),'Water Data'!H6,IF(AND(ISTEXT('Water Data'!B2),CF6="No",ISNUMBER('Water Data'!H6)),CONCATENATE("[",ROUND('Water Data'!H6,0),"]"),NA()))</f>
        <v>#N/A</v>
      </c>
      <c r="R6" s="97" t="e">
        <f>+IF(AND(ISTEXT('Water Data'!B2),CG6="Yes"),'Water Data'!H9,IF(AND(ISTEXT('Water Data'!B2),CG6="No",ISNUMBER('Water Data'!H9)),CONCATENATE("[",ROUND('Water Data'!H9,0),"]"),NA()))</f>
        <v>#N/A</v>
      </c>
      <c r="S6" s="97" t="e">
        <f>+IF(AND(ISTEXT('Water Data'!B2),CH6="Yes"),100-'Water Data'!I4,IF(AND(ISTEXT('Water Data'!B2),CH6="No",ISNUMBER('Water Data'!I4)),CONCATENATE("[",ROUND(100-'Water Data'!I4,0),"]"),NA()))</f>
        <v>#N/A</v>
      </c>
      <c r="T6" s="97" t="e">
        <f>+IF(AND(ISTEXT('Water Data'!B2),CI6="Yes"),'Water Data'!I6,IF(AND(ISTEXT('Water Data'!B2),CI6="No",ISNUMBER('Water Data'!I6)),CONCATENATE("[",ROUND('Water Data'!I6,0),"]"),NA()))</f>
        <v>#N/A</v>
      </c>
      <c r="U6" s="97" t="e">
        <f>+IF(AND(ISTEXT('Water Data'!B2),CJ6="Yes"),'Water Data'!I9,IF(AND(ISTEXT('Water Data'!B2),CJ6="No",ISNUMBER('Water Data'!I9)),CONCATENATE("[",ROUND('Water Data'!I9,0),"]"),NA()))</f>
        <v>#N/A</v>
      </c>
      <c r="V6" s="98">
        <f>+IF(AND(ISTEXT('Sanitation Data'!B2),CK6="Yes"),100-'Sanitation Data'!D4,IF(AND(ISTEXT('Sanitation Data'!B2),CK6="No",ISNUMBER('Sanitation Data'!D4)),CONCATENATE("[",ROUND(100-'Sanitation Data'!D4,0),"]"),NA()))</f>
        <v>34.340000000000003</v>
      </c>
      <c r="W6" s="98" t="e">
        <f>+IF(AND(ISTEXT('Sanitation Data'!B2),CL6="Yes"),'Sanitation Data'!D6,IF(AND(ISTEXT('Sanitation Data'!B2),CL6="No",ISNUMBER('Sanitation Data'!D6)),CONCATENATE("[",ROUND('Sanitation Data'!D6,0),"]"),NA()))</f>
        <v>#N/A</v>
      </c>
      <c r="X6" s="98" t="e">
        <f>+IF(AND(ISTEXT('Sanitation Data'!B2),CM6="Yes"),'Sanitation Data'!D10,IF(AND(ISTEXT('Sanitation Data'!B2),CM6="No",ISNUMBER('Sanitation Data'!D10)),CONCATENATE("[",ROUND('Sanitation Data'!D10,0),"]"),NA()))</f>
        <v>#N/A</v>
      </c>
      <c r="Y6" s="98" t="e">
        <f>+IF(AND(ISTEXT('Sanitation Data'!B2),CN6="Yes"),'Sanitation Data'!D11,IF(AND(ISTEXT('Sanitation Data'!B2),CN6="No",ISNUMBER('Sanitation Data'!D11)),CONCATENATE("[",ROUND('Sanitation Data'!D11,0),"]"),NA()))</f>
        <v>#N/A</v>
      </c>
      <c r="Z6" s="98" t="e">
        <f>+IF(AND(ISTEXT('Sanitation Data'!B2),CO6="Yes"),'Sanitation Data'!D12,IF(AND(ISTEXT('Sanitation Data'!B2),CO6="No",ISNUMBER('Sanitation Data'!D12)),CONCATENATE("[",ROUND('Sanitation Data'!D12,0),"]"),NA()))</f>
        <v>#N/A</v>
      </c>
      <c r="AA6" s="98" t="e">
        <f>+IF(AND(ISTEXT('Sanitation Data'!B2),CP6="Yes"),100-'Sanitation Data'!E4,IF(AND(ISTEXT('Sanitation Data'!B2),CP6="No",ISNUMBER('Sanitation Data'!E4)),CONCATENATE("[",ROUND(100-'Sanitation Data'!E4,0),"]"),NA()))</f>
        <v>#N/A</v>
      </c>
      <c r="AB6" s="98" t="e">
        <f>+IF(AND(ISTEXT('Sanitation Data'!B2),CQ6="Yes"),'Sanitation Data'!E6,IF(AND(ISTEXT('Sanitation Data'!B2),CQ6="No",ISNUMBER('Sanitation Data'!E6)),CONCATENATE("[",ROUND('Sanitation Data'!E6,0),"]"),NA()))</f>
        <v>#N/A</v>
      </c>
      <c r="AC6" s="98" t="e">
        <f>+IF(AND(ISTEXT('Sanitation Data'!B2),CR6="Yes"),'Sanitation Data'!E10,IF(AND(ISTEXT('Sanitation Data'!B2),CR6="No",ISNUMBER('Sanitation Data'!E10)),CONCATENATE("[",ROUND('Sanitation Data'!E10,0),"]"),NA()))</f>
        <v>#N/A</v>
      </c>
      <c r="AD6" s="98" t="e">
        <f>+IF(AND(ISTEXT('Sanitation Data'!B2),CS6="Yes"),'Sanitation Data'!E11,IF(AND(ISTEXT('Sanitation Data'!B2),CS6="No",ISNUMBER('Sanitation Data'!E11)),CONCATENATE("[",ROUND('Sanitation Data'!E11,0),"]"),NA()))</f>
        <v>#N/A</v>
      </c>
      <c r="AE6" s="98" t="e">
        <f>+IF(AND(ISTEXT('Sanitation Data'!B2),CT6="Yes"),'Sanitation Data'!E12,IF(AND(ISTEXT('Sanitation Data'!B2),CT6="No",ISNUMBER('Sanitation Data'!E12)),CONCATENATE("[",ROUND('Sanitation Data'!E12,0),"]"),NA()))</f>
        <v>#N/A</v>
      </c>
      <c r="AF6" s="98" t="e">
        <f>+IF(AND(ISTEXT('Sanitation Data'!B2),CU6="Yes"),100-'Sanitation Data'!F4,IF(AND(ISTEXT('Sanitation Data'!B2),CU6="No",ISNUMBER('Sanitation Data'!F4)),CONCATENATE("[",ROUND(100-'Sanitation Data'!F4,0),"]"),NA()))</f>
        <v>#N/A</v>
      </c>
      <c r="AG6" s="98" t="e">
        <f>+IF(AND(ISTEXT('Sanitation Data'!B2),CV6="Yes"),'Sanitation Data'!F6,IF(AND(ISTEXT('Sanitation Data'!B2),CV6="No",ISNUMBER('Sanitation Data'!F6)),CONCATENATE("[",ROUND('Sanitation Data'!F6,0),"]"),NA()))</f>
        <v>#N/A</v>
      </c>
      <c r="AH6" s="98" t="e">
        <f>+IF(AND(ISTEXT('Sanitation Data'!B2),CW6="Yes"),'Sanitation Data'!F10,IF(AND(ISTEXT('Sanitation Data'!B2),CW6="No",ISNUMBER('Sanitation Data'!F10)),CONCATENATE("[",ROUND('Sanitation Data'!F10,0),"]"),NA()))</f>
        <v>#N/A</v>
      </c>
      <c r="AI6" s="98" t="e">
        <f>+IF(AND(ISTEXT('Sanitation Data'!B2),CX6="Yes"),'Sanitation Data'!F11,IF(AND(ISTEXT('Sanitation Data'!B2),CX6="No",ISNUMBER('Sanitation Data'!F11)),CONCATENATE("[",ROUND('Sanitation Data'!F11,0),"]"),NA()))</f>
        <v>#N/A</v>
      </c>
      <c r="AJ6" s="98" t="e">
        <f>+IF(AND(ISTEXT('Sanitation Data'!B2),CY6="Yes"),'Sanitation Data'!F12,IF(AND(ISTEXT('Sanitation Data'!B2),CY6="No",ISNUMBER('Sanitation Data'!F12)),CONCATENATE("[",ROUND('Sanitation Data'!F12,0),"]"),NA()))</f>
        <v>#N/A</v>
      </c>
      <c r="AK6" s="98" t="e">
        <f>+IF(AND(ISTEXT('Sanitation Data'!B2),CZ6="Yes"),100-'Sanitation Data'!G4,IF(AND(ISTEXT('Sanitation Data'!B2),CZ6="No",ISNUMBER('Sanitation Data'!G4)),CONCATENATE("[",ROUND(100-'Sanitation Data'!G4,0),"]"),NA()))</f>
        <v>#N/A</v>
      </c>
      <c r="AL6" s="98" t="e">
        <f>+IF(AND(ISTEXT('Sanitation Data'!B2),DA6="Yes"),'Sanitation Data'!G6,IF(AND(ISTEXT('Sanitation Data'!B2),DA6="No",ISNUMBER('Sanitation Data'!G6)),CONCATENATE("[",ROUND('Sanitation Data'!G6,0),"]"),NA()))</f>
        <v>#N/A</v>
      </c>
      <c r="AM6" s="98" t="e">
        <f>+IF(AND(ISTEXT('Sanitation Data'!B2),DB6="Yes"),'Sanitation Data'!G10,IF(AND(ISTEXT('Sanitation Data'!B2),DB6="No",ISNUMBER('Sanitation Data'!G10)),CONCATENATE("[",ROUND('Sanitation Data'!G10,0),"]"),NA()))</f>
        <v>#N/A</v>
      </c>
      <c r="AN6" s="98" t="e">
        <f>+IF(AND(ISTEXT('Sanitation Data'!B2),DC6="Yes"),'Sanitation Data'!G11,IF(AND(ISTEXT('Sanitation Data'!B2),DC6="No",ISNUMBER('Sanitation Data'!G11)),CONCATENATE("[",ROUND('Sanitation Data'!G11,0),"]"),NA()))</f>
        <v>#N/A</v>
      </c>
      <c r="AO6" s="98" t="e">
        <f>+IF(AND(ISTEXT('Sanitation Data'!B2),DD6="Yes"),'Sanitation Data'!G12,IF(AND(ISTEXT('Sanitation Data'!B2),DD6="No",ISNUMBER('Sanitation Data'!G12)),CONCATENATE("[",ROUND('Sanitation Data'!G12,0),"]"),NA()))</f>
        <v>#N/A</v>
      </c>
      <c r="AP6" s="98">
        <f>+IF(AND(ISTEXT('Sanitation Data'!B2),DE6="Yes"),100-'Sanitation Data'!H4,IF(AND(ISTEXT('Sanitation Data'!B2),DE6="No",ISNUMBER('Sanitation Data'!H4)),CONCATENATE("[",ROUND(100-'Sanitation Data'!H4,0),"]"),NA()))</f>
        <v>34.340000000000003</v>
      </c>
      <c r="AQ6" s="98" t="e">
        <f>+IF(AND(ISTEXT('Sanitation Data'!B2),DF6="Yes"),'Sanitation Data'!H6,IF(AND(ISTEXT('Sanitation Data'!B2),DF6="No",ISTEXT('Sanitation Data'!H6)),CONCATENATE("[",ROUND('Sanitation Data'!H6,0),"]"),NA()))</f>
        <v>#N/A</v>
      </c>
      <c r="AR6" s="98" t="e">
        <f>+IF(AND(ISTEXT('Sanitation Data'!B2),DG6="Yes"),'Sanitation Data'!H10,IF(AND(ISTEXT('Sanitation Data'!B2),DG6="No",ISNUMBER('Sanitation Data'!H10)),CONCATENATE("[",ROUND('Sanitation Data'!H10,0),"]"),NA()))</f>
        <v>#N/A</v>
      </c>
      <c r="AS6" s="98" t="e">
        <f>+IF(AND(ISTEXT('Sanitation Data'!B2),DH6="Yes"),'Sanitation Data'!H11,IF(AND(ISTEXT('Sanitation Data'!B2),DH6="No",ISNUMBER('Sanitation Data'!H11)),CONCATENATE("[",ROUND('Sanitation Data'!H11,0),"]"),NA()))</f>
        <v>#N/A</v>
      </c>
      <c r="AT6" s="98" t="e">
        <f>+IF(AND(ISTEXT('Sanitation Data'!B2),DI6="Yes"),'Sanitation Data'!H12,IF(AND(ISTEXT('Sanitation Data'!B2),DI6="No",ISNUMBER('Sanitation Data'!H12)),CONCATENATE("[",ROUND('Sanitation Data'!H12,0),"]"),NA()))</f>
        <v>#N/A</v>
      </c>
      <c r="AU6" s="98" t="e">
        <f>+IF(AND(ISTEXT('Sanitation Data'!B2),DJ6="Yes"),100-'Sanitation Data'!I4,IF(AND(ISTEXT('Sanitation Data'!B2),DJ6="No",ISNUMBER('Sanitation Data'!I4)),CONCATENATE("[",ROUND(100-'Sanitation Data'!I4,0),"]"),NA()))</f>
        <v>#N/A</v>
      </c>
      <c r="AV6" s="98" t="e">
        <f>+IF(AND(ISTEXT('Sanitation Data'!B2),DK6="Yes"),'Sanitation Data'!I6,IF(AND(ISTEXT('Sanitation Data'!B2),DK6="No",ISNUMBER('Sanitation Data'!I6)),CONCATENATE("[",ROUND('Sanitation Data'!I6,0),"]"),NA()))</f>
        <v>#N/A</v>
      </c>
      <c r="AW6" s="98" t="e">
        <f>+IF(AND(ISTEXT('Sanitation Data'!B2),DL6="Yes"),'Sanitation Data'!I10,IF(AND(ISTEXT('Sanitation Data'!B2),DL6="No",ISNUMBER('Sanitation Data'!I10)),CONCATENATE("[",ROUND('Sanitation Data'!I10,0),"]"),NA()))</f>
        <v>#N/A</v>
      </c>
      <c r="AX6" s="98" t="e">
        <f>+IF(AND(ISTEXT('Sanitation Data'!B2),DM6="Yes"),'Sanitation Data'!I11,IF(AND(ISTEXT('Sanitation Data'!B2),DM6="No",ISNUMBER('Sanitation Data'!I11)),CONCATENATE("[",ROUND('Sanitation Data'!I11,0),"]"),NA()))</f>
        <v>#N/A</v>
      </c>
      <c r="AY6" s="98" t="e">
        <f>+IF(AND(ISTEXT('Sanitation Data'!B2),DN6="Yes"),'Sanitation Data'!I12,IF(AND(ISTEXT('Sanitation Data'!B2),DN6="No",ISNUMBER('Sanitation Data'!I12)),CONCATENATE("[",ROUND('Sanitation Data'!I12,0),"]"),NA()))</f>
        <v>#N/A</v>
      </c>
      <c r="AZ6" s="99" t="e">
        <f>+IF(AND(ISTEXT('Hygiene Data'!B2),DO6="Yes"),'Hygiene Data'!D5,IF(AND(ISTEXT('Hygiene Data'!B2),DO6="No",ISNUMBER('Hygiene Data'!D5)),CONCATENATE("[",ROUND('Hygiene Data'!D5,0),"]"),NA()))</f>
        <v>#N/A</v>
      </c>
      <c r="BA6" s="99" t="e">
        <f>+IF(AND(ISTEXT('Hygiene Data'!B2),DP6="Yes"),'Hygiene Data'!D7,IF(AND(ISTEXT('Hygiene Data'!B2),DP6="No",ISNUMBER('Hygiene Data'!D7)),CONCATENATE("[",ROUND('Hygiene Data'!D7,0),"]"),NA()))</f>
        <v>#N/A</v>
      </c>
      <c r="BB6" s="99" t="e">
        <f>+IF(AND(ISTEXT('Hygiene Data'!B2),DQ6="Yes"),'Hygiene Data'!D9,IF(AND(ISTEXT('Hygiene Data'!B2),DQ6="No",ISNUMBER('Hygiene Data'!D9)),CONCATENATE("[",ROUND('Hygiene Data'!D9,0),"]"),NA()))</f>
        <v>#N/A</v>
      </c>
      <c r="BC6" s="99" t="e">
        <f>+IF(AND(ISTEXT('Hygiene Data'!B2),DR6="Yes"),'Hygiene Data'!E5,IF(AND(ISTEXT('Hygiene Data'!B2),DR6="No",ISNUMBER('Hygiene Data'!E5)),CONCATENATE("[",ROUND('Hygiene Data'!E5,0),"]"),NA()))</f>
        <v>#N/A</v>
      </c>
      <c r="BD6" s="99" t="e">
        <f>+IF(AND(ISTEXT('Hygiene Data'!B2),DS6="Yes"),'Hygiene Data'!E7,IF(AND(ISTEXT('Hygiene Data'!B2),DS6="No",ISNUMBER('Hygiene Data'!E7)),CONCATENATE("[",ROUND('Hygiene Data'!E7,0),"]"),NA()))</f>
        <v>#N/A</v>
      </c>
      <c r="BE6" s="99" t="e">
        <f>+IF(AND(ISTEXT('Hygiene Data'!B2),DT6="Yes"),'Hygiene Data'!E9,IF(AND(ISTEXT('Hygiene Data'!B2),DT6="No",ISNUMBER('Hygiene Data'!E9)),CONCATENATE("[",ROUND('Hygiene Data'!E9,0),"]"),NA()))</f>
        <v>#N/A</v>
      </c>
      <c r="BF6" s="99" t="e">
        <f>+IF(AND(ISTEXT('Hygiene Data'!B2),DU6="Yes"),'Hygiene Data'!F5,IF(AND(ISTEXT('Hygiene Data'!B2),DU6="No",ISNUMBER('Hygiene Data'!F5)),CONCATENATE("[",ROUND('Hygiene Data'!F5,0),"]"),NA()))</f>
        <v>#N/A</v>
      </c>
      <c r="BG6" s="99" t="e">
        <f>+IF(AND(ISTEXT('Hygiene Data'!B2),DV6="Yes"),'Hygiene Data'!F7,IF(AND(ISTEXT('Hygiene Data'!B2),DV6="No",ISNUMBER('Hygiene Data'!F7)),CONCATENATE("[",ROUND('Hygiene Data'!F7,0),"]"),NA()))</f>
        <v>#N/A</v>
      </c>
      <c r="BH6" s="99" t="e">
        <f>+IF(AND(ISTEXT('Hygiene Data'!B2),DW6="Yes"),'Hygiene Data'!F9,IF(AND(ISTEXT('Hygiene Data'!B2),DW6="No",ISNUMBER('Hygiene Data'!F9)),CONCATENATE("[",ROUND('Hygiene Data'!F9,0),"]"),NA()))</f>
        <v>#N/A</v>
      </c>
      <c r="BI6" s="99" t="e">
        <f>+IF(AND(ISTEXT('Hygiene Data'!B2),DX6="Yes"),'Hygiene Data'!G5,IF(AND(ISTEXT('Hygiene Data'!B2),DX6="No",ISNUMBER('Hygiene Data'!G5)),CONCATENATE("[",ROUND('Hygiene Data'!G5,0),"]"),NA()))</f>
        <v>#N/A</v>
      </c>
      <c r="BJ6" s="99" t="e">
        <f>+IF(AND(ISTEXT('Hygiene Data'!B2),DY6="Yes"),'Hygiene Data'!G7,IF(AND(ISTEXT('Hygiene Data'!B2),DY6="No",ISNUMBER('Hygiene Data'!G7)),CONCATENATE("[",ROUND('Hygiene Data'!G7,0),"]"),NA()))</f>
        <v>#N/A</v>
      </c>
      <c r="BK6" s="99" t="e">
        <f>+IF(AND(ISTEXT('Hygiene Data'!B2),DZ6="Yes"),'Hygiene Data'!G9,IF(AND(ISTEXT('Hygiene Data'!B2),DZ6="No",ISNUMBER('Hygiene Data'!G9)),CONCATENATE("[",ROUND('Hygiene Data'!G9,0),"]"),NA()))</f>
        <v>#N/A</v>
      </c>
      <c r="BL6" s="99" t="e">
        <f>+IF(AND(ISTEXT('Hygiene Data'!B2),EA6="Yes"),'Hygiene Data'!H5,IF(AND(ISTEXT('Hygiene Data'!B2),EA6="No",ISNUMBER('Hygiene Data'!H5)),CONCATENATE("[",ROUND('Hygiene Data'!H5,0),"]"),NA()))</f>
        <v>#N/A</v>
      </c>
      <c r="BM6" s="99" t="e">
        <f>+IF(AND(ISTEXT('Hygiene Data'!B2),EB6="Yes"),'Hygiene Data'!H7,IF(AND(ISTEXT('Hygiene Data'!B2),EB6="No",ISNUMBER('Hygiene Data'!H7)),CONCATENATE("[",ROUND('Hygiene Data'!H7,0),"]"),NA()))</f>
        <v>#N/A</v>
      </c>
      <c r="BN6" s="99" t="e">
        <f>+IF(AND(ISTEXT('Hygiene Data'!B2),EC6="Yes"),'Hygiene Data'!H9,IF(AND(ISTEXT('Hygiene Data'!B2),EC6="No",ISNUMBER('Hygiene Data'!H9)),CONCATENATE("[",ROUND('Hygiene Data'!H9,0),"]"),NA()))</f>
        <v>#N/A</v>
      </c>
      <c r="BO6" s="99" t="e">
        <f>+IF(AND(ISTEXT('Hygiene Data'!B2),ED6="Yes"),'Hygiene Data'!I5,IF(AND(ISTEXT('Hygiene Data'!B2),ED6="No",ISNUMBER('Hygiene Data'!I5)),CONCATENATE("[",ROUND('Hygiene Data'!I5,0),"]"),NA()))</f>
        <v>#N/A</v>
      </c>
      <c r="BP6" s="99" t="e">
        <f>+IF(AND(ISTEXT('Hygiene Data'!B2),EE6="Yes"),'Hygiene Data'!I7,IF(AND(ISTEXT('Hygiene Data'!B2),EE6="No",ISNUMBER('Hygiene Data'!I7)),CONCATENATE("[",ROUND('Hygiene Data'!I7,0),"]"),NA()))</f>
        <v>#N/A</v>
      </c>
      <c r="BQ6" s="99" t="e">
        <f>+IF(AND(ISTEXT('Hygiene Data'!B2),EF6="Yes"),'Hygiene Data'!I9,IF(AND(ISTEXT('Hygiene Data'!B2),EF6="No",ISNUMBER('Hygiene Data'!I9)),CONCATENATE("[",ROUND('Hygiene Data'!I9,0),"]"),NA()))</f>
        <v>#N/A</v>
      </c>
      <c r="BR6" s="305"/>
      <c r="BS6" s="305" t="str">
        <f>+'Water Data'!D27</f>
        <v>Yes</v>
      </c>
      <c r="BT6" s="305" t="str">
        <f>+'Water Data'!D28</f>
        <v>Yes</v>
      </c>
      <c r="BU6" s="305">
        <f>+'Water Data'!D29</f>
        <v>0</v>
      </c>
      <c r="BV6" s="305">
        <f>+'Water Data'!E27</f>
        <v>0</v>
      </c>
      <c r="BW6" s="305">
        <f>+'Water Data'!E28</f>
        <v>0</v>
      </c>
      <c r="BX6" s="305">
        <f>+'Water Data'!E29</f>
        <v>0</v>
      </c>
      <c r="BY6" s="305">
        <f>+'Water Data'!F27</f>
        <v>0</v>
      </c>
      <c r="BZ6" s="305">
        <f>+'Water Data'!F28</f>
        <v>0</v>
      </c>
      <c r="CA6" s="305">
        <f>+'Water Data'!F29</f>
        <v>0</v>
      </c>
      <c r="CB6" s="305">
        <f>+'Water Data'!G27</f>
        <v>0</v>
      </c>
      <c r="CC6" s="305">
        <f>+'Water Data'!G28</f>
        <v>0</v>
      </c>
      <c r="CD6" s="305">
        <f>+'Water Data'!G29</f>
        <v>0</v>
      </c>
      <c r="CE6" s="305">
        <f>+'Water Data'!H27</f>
        <v>0</v>
      </c>
      <c r="CF6" s="305">
        <f>+'Water Data'!H28</f>
        <v>0</v>
      </c>
      <c r="CG6" s="305">
        <f>+'Water Data'!H29</f>
        <v>0</v>
      </c>
      <c r="CH6" s="305">
        <f>+'Water Data'!I27</f>
        <v>0</v>
      </c>
      <c r="CI6" s="305">
        <f>+'Water Data'!I28</f>
        <v>0</v>
      </c>
      <c r="CJ6" s="305">
        <f>+'Water Data'!I29</f>
        <v>0</v>
      </c>
      <c r="CK6" s="305" t="str">
        <f>+'Sanitation Data'!D28</f>
        <v>Yes</v>
      </c>
      <c r="CL6" s="305">
        <f>+'Sanitation Data'!D29</f>
        <v>0</v>
      </c>
      <c r="CM6" s="305">
        <f>+'Sanitation Data'!D30</f>
        <v>0</v>
      </c>
      <c r="CN6" s="305">
        <f>+'Sanitation Data'!D31</f>
        <v>0</v>
      </c>
      <c r="CO6" s="305">
        <f>+'Sanitation Data'!D32</f>
        <v>0</v>
      </c>
      <c r="CP6" s="305">
        <f>+'Sanitation Data'!E28</f>
        <v>0</v>
      </c>
      <c r="CQ6" s="305">
        <f>+'Sanitation Data'!E29</f>
        <v>0</v>
      </c>
      <c r="CR6" s="305">
        <f>+'Sanitation Data'!E30</f>
        <v>0</v>
      </c>
      <c r="CS6" s="305">
        <f>+'Sanitation Data'!E31</f>
        <v>0</v>
      </c>
      <c r="CT6" s="305">
        <f>+'Sanitation Data'!E32</f>
        <v>0</v>
      </c>
      <c r="CU6" s="305">
        <f>+'Sanitation Data'!F28</f>
        <v>0</v>
      </c>
      <c r="CV6" s="305">
        <f>+'Sanitation Data'!F29</f>
        <v>0</v>
      </c>
      <c r="CW6" s="305">
        <f>+'Sanitation Data'!F30</f>
        <v>0</v>
      </c>
      <c r="CX6" s="305">
        <f>+'Sanitation Data'!F31</f>
        <v>0</v>
      </c>
      <c r="CY6" s="305">
        <f>+'Sanitation Data'!F32</f>
        <v>0</v>
      </c>
      <c r="CZ6" s="305">
        <f>+'Sanitation Data'!G28</f>
        <v>0</v>
      </c>
      <c r="DA6" s="305">
        <f>+'Sanitation Data'!G29</f>
        <v>0</v>
      </c>
      <c r="DB6" s="305">
        <f>+'Sanitation Data'!G30</f>
        <v>0</v>
      </c>
      <c r="DC6" s="305">
        <f>+'Sanitation Data'!G31</f>
        <v>0</v>
      </c>
      <c r="DD6" s="305">
        <f>+'Sanitation Data'!G32</f>
        <v>0</v>
      </c>
      <c r="DE6" s="305" t="str">
        <f>+'Sanitation Data'!H28</f>
        <v>Yes</v>
      </c>
      <c r="DF6" s="305">
        <f>+'Sanitation Data'!H29</f>
        <v>0</v>
      </c>
      <c r="DG6" s="305">
        <f>+'Sanitation Data'!H30</f>
        <v>0</v>
      </c>
      <c r="DH6" s="305">
        <f>+'Sanitation Data'!H31</f>
        <v>0</v>
      </c>
      <c r="DI6" s="305">
        <f>+'Sanitation Data'!H32</f>
        <v>0</v>
      </c>
      <c r="DJ6" s="305">
        <f>+'Sanitation Data'!I28</f>
        <v>0</v>
      </c>
      <c r="DK6" s="305">
        <f>+'Sanitation Data'!I29</f>
        <v>0</v>
      </c>
      <c r="DL6" s="305">
        <f>+'Sanitation Data'!I30</f>
        <v>0</v>
      </c>
      <c r="DM6" s="305">
        <f>+'Sanitation Data'!I31</f>
        <v>0</v>
      </c>
      <c r="DN6" s="305">
        <f>+'Sanitation Data'!I32</f>
        <v>0</v>
      </c>
      <c r="DO6" s="305">
        <f>+'Hygiene Data'!D11</f>
        <v>0</v>
      </c>
      <c r="DP6" s="305">
        <f>+'Hygiene Data'!D12</f>
        <v>0</v>
      </c>
      <c r="DQ6" s="362">
        <f>+'Hygiene Data'!D13</f>
        <v>0</v>
      </c>
      <c r="DR6" s="305">
        <f>+'Hygiene Data'!E11</f>
        <v>0</v>
      </c>
      <c r="DS6" s="305">
        <f>+'Hygiene Data'!E12</f>
        <v>0</v>
      </c>
      <c r="DT6" s="362">
        <f>+'Hygiene Data'!E13</f>
        <v>0</v>
      </c>
      <c r="DU6" s="305">
        <f>+'Hygiene Data'!F11</f>
        <v>0</v>
      </c>
      <c r="DV6" s="305">
        <f>+'Hygiene Data'!F12</f>
        <v>0</v>
      </c>
      <c r="DW6" s="362">
        <f>+'Hygiene Data'!F13</f>
        <v>0</v>
      </c>
      <c r="DX6" s="305">
        <f>+'Hygiene Data'!G11</f>
        <v>0</v>
      </c>
      <c r="DY6" s="305">
        <f>+'Hygiene Data'!G12</f>
        <v>0</v>
      </c>
      <c r="DZ6" s="305">
        <f>+'Hygiene Data'!G13</f>
        <v>0</v>
      </c>
      <c r="EA6" s="305">
        <f>+'Hygiene Data'!H11</f>
        <v>0</v>
      </c>
      <c r="EB6" s="305">
        <f>+'Hygiene Data'!H12</f>
        <v>0</v>
      </c>
      <c r="EC6" s="362">
        <f>+'Hygiene Data'!H13</f>
        <v>0</v>
      </c>
      <c r="ED6" s="305">
        <f>+'Hygiene Data'!I11</f>
        <v>0</v>
      </c>
      <c r="EE6" s="305">
        <f>+'Hygiene Data'!I12</f>
        <v>0</v>
      </c>
      <c r="EF6" s="362">
        <f>+'Hygiene Data'!I13</f>
        <v>0</v>
      </c>
    </row>
    <row xmlns:x14ac="http://schemas.microsoft.com/office/spreadsheetml/2009/9/ac" r="7" x14ac:dyDescent="0.2">
      <c r="A7" s="38" t="str">
        <f ca="true">+IF(OFFSET('Water Data'!$B$2,0,10*ROW('Water Data'!E1))="","",OFFSET('Water Data'!$B$2,0,10*ROW('Water Data'!E1)))</f>
        <v>IND_2004_EMIS</v>
      </c>
      <c r="B7" s="38" t="str">
        <f ca="true">+IF(OFFSET('Water Data'!$C$2,0,10*ROW('Water Data'!F1))="","",OFFSET('Water Data'!$C$2,0,10*ROW('Water Data'!F1)))</f>
        <v>EMIS</v>
      </c>
      <c r="C7" s="361">
        <f t="shared" ref="C7:C70" ca="true" si="0">+IF(ISNUMBER(VALUE(MID(A7,5,4))), VALUE(MID(A7, 5,4)),"")</f>
        <v>2004</v>
      </c>
      <c r="D7" s="97">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77.89</v>
      </c>
      <c r="E7" s="97">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71.754999999999995</v>
      </c>
      <c r="F7" s="97"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7"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7"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7"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7"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7"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8">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41.81</v>
      </c>
      <c r="W7" s="98"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8">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41.81</v>
      </c>
      <c r="AQ7" s="9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5"/>
      <c r="BS7" s="305" t="str">
        <f ca="true">+IF(OFFSET('Water Data'!$D$27,0,10*ROW('Water Data'!D1))="","",OFFSET('Water Data'!$D$27,0,10*ROW('Water Data'!D1)))</f>
        <v>Yes</v>
      </c>
      <c r="BT7" s="305" t="str">
        <f ca="true">+IF(OFFSET('Water Data'!$D$28,0,10*ROW('Water Data'!D1))="","",OFFSET('Water Data'!$D$28,0,10*ROW('Water Data'!D1)))</f>
        <v>Yes</v>
      </c>
      <c r="BU7" s="305" t="str">
        <f ca="true">+IF(OFFSET('Water Data'!$D$29,0,10*ROW('Water Data'!D1))="","",OFFSET('Water Data'!$D$29,0,10*ROW('Water Data'!D1)))</f>
        <v/>
      </c>
      <c r="BV7" s="305" t="str">
        <f ca="true">+IF(OFFSET('Water Data'!$E$27,0,10*ROW('Water Data'!E1))="","",OFFSET('Water Data'!$E$27,0,10*ROW('Water Data'!E1)))</f>
        <v/>
      </c>
      <c r="BW7" s="305" t="str">
        <f ca="true">+IF(OFFSET('Water Data'!$E$28,0,10*ROW('Water Data'!E1))="","",OFFSET('Water Data'!$E$28,0,10*ROW('Water Data'!E1)))</f>
        <v/>
      </c>
      <c r="BX7" s="305" t="str">
        <f ca="true">+IF(OFFSET('Water Data'!$E$29,0,10*ROW('Water Data'!E1))="","",OFFSET('Water Data'!$E$29,0,10*ROW('Water Data'!E1)))</f>
        <v/>
      </c>
      <c r="BY7" s="305" t="str">
        <f ca="true">+IF(OFFSET('Water Data'!$F$27,0,10*ROW('Water Data'!F1))="","",OFFSET('Water Data'!$F$27,0,10*ROW('Water Data'!F1)))</f>
        <v/>
      </c>
      <c r="BZ7" s="305" t="str">
        <f ca="true">+IF(OFFSET('Water Data'!$F$28,0,10*ROW('Water Data'!F1))="","",OFFSET('Water Data'!$F$28,0,10*ROW('Water Data'!F1)))</f>
        <v/>
      </c>
      <c r="CA7" s="305" t="str">
        <f ca="true">+IF(OFFSET('Water Data'!$F$29,0,10*ROW('Water Data'!F1))="","",OFFSET('Water Data'!$F$29,0,10*ROW('Water Data'!F1)))</f>
        <v/>
      </c>
      <c r="CB7" s="305" t="str">
        <f ca="true">+IF(OFFSET('Water Data'!$G$27,0,10*ROW('Water Data'!G1))="","",OFFSET('Water Data'!$G$27,0,10*ROW('Water Data'!G1)))</f>
        <v/>
      </c>
      <c r="CC7" s="305" t="str">
        <f ca="true">+IF(OFFSET('Water Data'!$G$28,0,10*ROW('Water Data'!G1))="","",OFFSET('Water Data'!$G$28,0,10*ROW('Water Data'!G1)))</f>
        <v/>
      </c>
      <c r="CD7" s="305" t="str">
        <f ca="true">+IF(OFFSET('Water Data'!$G$29,0,10*ROW('Water Data'!G1))="","",OFFSET('Water Data'!$G$29,0,10*ROW('Water Data'!G1)))</f>
        <v/>
      </c>
      <c r="CE7" s="305" t="str">
        <f ca="true">+IF(OFFSET('Water Data'!$H$27,0,10*ROW('Water Data'!H1))="","",OFFSET('Water Data'!$H$27,0,10*ROW('Water Data'!H1)))</f>
        <v/>
      </c>
      <c r="CF7" s="305" t="str">
        <f ca="true">+IF(OFFSET('Water Data'!$H$28,0,10*ROW('Water Data'!H1))="","",OFFSET('Water Data'!$H$28,0,10*ROW('Water Data'!H1)))</f>
        <v/>
      </c>
      <c r="CG7" s="305" t="str">
        <f ca="true">+IF(OFFSET('Water Data'!$H$29,0,10*ROW('Water Data'!H1))="","",OFFSET('Water Data'!$H$29,0,10*ROW('Water Data'!H1)))</f>
        <v/>
      </c>
      <c r="CH7" s="305" t="str">
        <f ca="true">+IF(OFFSET('Water Data'!$I$27,0,10*ROW('Water Data'!I1))="","",OFFSET('Water Data'!$I$27,0,10*ROW('Water Data'!I1)))</f>
        <v/>
      </c>
      <c r="CI7" s="305" t="str">
        <f ca="true">+IF(OFFSET('Water Data'!$I$28,0,10*ROW('Water Data'!I1))="","",OFFSET('Water Data'!$I$28,0,10*ROW('Water Data'!I1)))</f>
        <v/>
      </c>
      <c r="CJ7" s="305" t="str">
        <f ca="true">+IF(OFFSET('Water Data'!$I$29,0,10*ROW('Water Data'!I1))="","",OFFSET('Water Data'!$I$29,0,10*ROW('Water Data'!I1)))</f>
        <v/>
      </c>
      <c r="CK7" s="305" t="str">
        <f ca="true">+IF(OFFSET('Sanitation Data'!$D$28,0,10*ROW('Sanitation Data'!D1))="","",OFFSET('Sanitation Data'!$D$28,0,10*ROW('Sanitation Data'!D1)))</f>
        <v>Yes</v>
      </c>
      <c r="CL7" s="305" t="str">
        <f ca="true">+IF(OFFSET('Sanitation Data'!$D$29,0,10*ROW('Sanitation Data'!D1))="","",OFFSET('Sanitation Data'!$D$29,0,10*ROW('Sanitation Data'!D1)))</f>
        <v/>
      </c>
      <c r="CM7" s="305" t="str">
        <f ca="true">+IF(OFFSET('Sanitation Data'!$D$30,0,10*ROW('Sanitation Data'!D1))="","",OFFSET('Sanitation Data'!$D$30,0,10*ROW('Sanitation Data'!D1)))</f>
        <v/>
      </c>
      <c r="CN7" s="305" t="str">
        <f ca="true">+IF(OFFSET('Sanitation Data'!$D$31,0,10*ROW('Sanitation Data'!D1))="","",OFFSET('Sanitation Data'!$D$31,0,10*ROW('Sanitation Data'!D1)))</f>
        <v/>
      </c>
      <c r="CO7" s="305" t="str">
        <f ca="true">+IF(OFFSET('Sanitation Data'!$D$32,0,10*ROW('Sanitation Data'!D1))="","",OFFSET('Sanitation Data'!$D$32,0,10*ROW('Sanitation Data'!D1)))</f>
        <v/>
      </c>
      <c r="CP7" s="305" t="str">
        <f ca="true">+IF(OFFSET('Sanitation Data'!$E$28,0,10*ROW('Sanitation Data'!E1))="","",OFFSET('Sanitation Data'!$E$28,0,10*ROW('Sanitation Data'!E1)))</f>
        <v/>
      </c>
      <c r="CQ7" s="305" t="str">
        <f ca="true">+IF(OFFSET('Sanitation Data'!$E$29,0,10*ROW('Sanitation Data'!E1))="","",OFFSET('Sanitation Data'!$E$29,0,10*ROW('Sanitation Data'!E1)))</f>
        <v/>
      </c>
      <c r="CR7" s="305" t="str">
        <f ca="true">+IF(OFFSET('Sanitation Data'!$E$30,0,10*ROW('Sanitation Data'!E1))="","",OFFSET('Sanitation Data'!$E$30,0,10*ROW('Sanitation Data'!E1)))</f>
        <v/>
      </c>
      <c r="CS7" s="305" t="str">
        <f ca="true">+IF(OFFSET('Sanitation Data'!$E$31,0,10*ROW('Sanitation Data'!E1))="","",OFFSET('Sanitation Data'!$E$31,0,10*ROW('Sanitation Data'!E1)))</f>
        <v/>
      </c>
      <c r="CT7" s="305" t="str">
        <f ca="true">+IF(OFFSET('Sanitation Data'!$E$32,0,10*ROW('Sanitation Data'!E1))="","",OFFSET('Sanitation Data'!$E$32,0,10*ROW('Sanitation Data'!E1)))</f>
        <v/>
      </c>
      <c r="CU7" s="305" t="str">
        <f ca="true">+IF(OFFSET('Sanitation Data'!$F$28,0,10*ROW('Sanitation Data'!F1))="","",OFFSET('Sanitation Data'!$F$28,0,10*ROW('Sanitation Data'!F1)))</f>
        <v/>
      </c>
      <c r="CV7" s="305" t="str">
        <f ca="true">+IF(OFFSET('Sanitation Data'!$F$29,0,10*ROW('Sanitation Data'!F1))="","",OFFSET('Sanitation Data'!$F$29,0,10*ROW('Sanitation Data'!F1)))</f>
        <v/>
      </c>
      <c r="CW7" s="305" t="str">
        <f ca="true">+IF(OFFSET('Sanitation Data'!$F$30,0,10*ROW('Sanitation Data'!F1))="","",OFFSET('Sanitation Data'!$F$30,0,10*ROW('Sanitation Data'!F1)))</f>
        <v/>
      </c>
      <c r="CX7" s="305" t="str">
        <f ca="true">+IF(OFFSET('Sanitation Data'!$F$31,0,10*ROW('Sanitation Data'!F1))="","",OFFSET('Sanitation Data'!$F$31,0,10*ROW('Sanitation Data'!F1)))</f>
        <v/>
      </c>
      <c r="CY7" s="305" t="str">
        <f ca="true">+IF(OFFSET('Sanitation Data'!$F$32,0,10*ROW('Sanitation Data'!F1))="","",OFFSET('Sanitation Data'!$F$32,0,10*ROW('Sanitation Data'!F1)))</f>
        <v/>
      </c>
      <c r="CZ7" s="305" t="str">
        <f ca="true">+IF(OFFSET('Sanitation Data'!$G$28,0,10*ROW('Sanitation Data'!G1))="","",OFFSET('Sanitation Data'!$G$28,0,10*ROW('Sanitation Data'!G1)))</f>
        <v/>
      </c>
      <c r="DA7" s="305" t="str">
        <f ca="true">+IF(OFFSET('Sanitation Data'!$G$29,0,10*ROW('Sanitation Data'!G1))="","",OFFSET('Sanitation Data'!$G$29,0,10*ROW('Sanitation Data'!G1)))</f>
        <v/>
      </c>
      <c r="DB7" s="305" t="str">
        <f ca="true">+IF(OFFSET('Sanitation Data'!$G$30,0,10*ROW('Sanitation Data'!G1))="","",OFFSET('Sanitation Data'!$G$30,0,10*ROW('Sanitation Data'!G1)))</f>
        <v/>
      </c>
      <c r="DC7" s="305" t="str">
        <f ca="true">+IF(OFFSET('Sanitation Data'!$G$31,0,10*ROW('Sanitation Data'!G1))="","",OFFSET('Sanitation Data'!$G$31,0,10*ROW('Sanitation Data'!G1)))</f>
        <v/>
      </c>
      <c r="DD7" s="305" t="str">
        <f ca="true">+IF(OFFSET('Sanitation Data'!$G$32,0,10*ROW('Sanitation Data'!G1))="","",OFFSET('Sanitation Data'!$G$32,0,10*ROW('Sanitation Data'!G1)))</f>
        <v/>
      </c>
      <c r="DE7" s="305" t="str">
        <f ca="true">+IF(OFFSET('Sanitation Data'!$H$28,0,10*ROW('Sanitation Data'!H1))="","",OFFSET('Sanitation Data'!$H$28,0,10*ROW('Sanitation Data'!H1)))</f>
        <v>Yes</v>
      </c>
      <c r="DF7" s="305" t="str">
        <f ca="true">+IF(OFFSET('Sanitation Data'!$H$29,0,10*ROW('Sanitation Data'!H1))="","",OFFSET('Sanitation Data'!$H$29,0,10*ROW('Sanitation Data'!H1)))</f>
        <v/>
      </c>
      <c r="DG7" s="305" t="str">
        <f ca="true">+IF(OFFSET('Sanitation Data'!$H$30,0,10*ROW('Sanitation Data'!H1))="","",OFFSET('Sanitation Data'!$H$30,0,10*ROW('Sanitation Data'!H1)))</f>
        <v/>
      </c>
      <c r="DH7" s="305" t="str">
        <f ca="true">+IF(OFFSET('Sanitation Data'!$H$31,0,10*ROW('Sanitation Data'!H1))="","",OFFSET('Sanitation Data'!$H$31,0,10*ROW('Sanitation Data'!H1)))</f>
        <v/>
      </c>
      <c r="DI7" s="305" t="str">
        <f ca="true">+IF(OFFSET('Sanitation Data'!$H$32,0,10*ROW('Sanitation Data'!H1))="","",OFFSET('Sanitation Data'!$H$32,0,10*ROW('Sanitation Data'!H1)))</f>
        <v/>
      </c>
      <c r="DJ7" s="305" t="str">
        <f ca="true">+IF(OFFSET('Sanitation Data'!$I$28,0,10*ROW('Sanitation Data'!I1))="","",OFFSET('Sanitation Data'!$I$28,0,10*ROW('Sanitation Data'!I1)))</f>
        <v/>
      </c>
      <c r="DK7" s="305" t="str">
        <f ca="true">+IF(OFFSET('Sanitation Data'!$I$29,0,10*ROW('Sanitation Data'!I1))="","",OFFSET('Sanitation Data'!$I$29,0,10*ROW('Sanitation Data'!I1)))</f>
        <v/>
      </c>
      <c r="DL7" s="305" t="str">
        <f ca="true">+IF(OFFSET('Sanitation Data'!$I$30,0,10*ROW('Sanitation Data'!I1))="","",OFFSET('Sanitation Data'!$I$30,0,10*ROW('Sanitation Data'!I1)))</f>
        <v/>
      </c>
      <c r="DM7" s="305" t="str">
        <f ca="true">+IF(OFFSET('Sanitation Data'!$I$31,0,10*ROW('Sanitation Data'!I1))="","",OFFSET('Sanitation Data'!$I$31,0,10*ROW('Sanitation Data'!I1)))</f>
        <v/>
      </c>
      <c r="DN7" s="305" t="str">
        <f ca="true">+IF(OFFSET('Sanitation Data'!$I$32,0,10*ROW('Sanitation Data'!I1))="","",OFFSET('Sanitation Data'!$I$32,0,10*ROW('Sanitation Data'!I1)))</f>
        <v/>
      </c>
      <c r="DO7" s="305" t="str">
        <f ca="true">+IF(OFFSET('Hygiene Data'!$D$11,0,10*ROW('Hygiene Data'!D1))="","",OFFSET('Hygiene Data'!$D$11,0,10*ROW('Hygiene Data'!D1)))</f>
        <v/>
      </c>
      <c r="DP7" s="305" t="str">
        <f ca="true">+IF(OFFSET('Hygiene Data'!$D$12,0,10*ROW('Hygiene Data'!D1))="","",OFFSET('Hygiene Data'!$D$12,0,10*ROW('Hygiene Data'!D1)))</f>
        <v/>
      </c>
      <c r="DQ7" s="305" t="str">
        <f ca="true">+IF(OFFSET('Hygiene Data'!$D$13,0,10*ROW('Hygiene Data'!D1))="","",OFFSET('Hygiene Data'!$D$13,0,10*ROW('Hygiene Data'!D1)))</f>
        <v/>
      </c>
      <c r="DR7" s="305" t="str">
        <f ca="true">+IF(OFFSET('Hygiene Data'!$E$11,0,10*ROW('Hygiene Data'!E1))="","",OFFSET('Hygiene Data'!$E$11,0,10*ROW('Hygiene Data'!E1)))</f>
        <v/>
      </c>
      <c r="DS7" s="305" t="str">
        <f ca="true">+IF(OFFSET('Hygiene Data'!$E$12,0,10*ROW('Hygiene Data'!E1))="","",OFFSET('Hygiene Data'!$E$12,0,10*ROW('Hygiene Data'!E1)))</f>
        <v/>
      </c>
      <c r="DT7" s="305" t="str">
        <f ca="true">+IF(OFFSET('Hygiene Data'!$E$13,0,10*ROW('Hygiene Data'!E1))="","",OFFSET('Hygiene Data'!$E$13,0,10*ROW('Hygiene Data'!E1)))</f>
        <v/>
      </c>
      <c r="DU7" s="305" t="str">
        <f ca="true">+IF(OFFSET('Hygiene Data'!$F$11,0,10*ROW('Hygiene Data'!F1))="","",OFFSET('Hygiene Data'!$F$11,0,10*ROW('Hygiene Data'!F1)))</f>
        <v/>
      </c>
      <c r="DV7" s="305" t="str">
        <f ca="true">+IF(OFFSET('Hygiene Data'!$F$12,0,10*ROW('Hygiene Data'!F1))="","",OFFSET('Hygiene Data'!$F$12,0,10*ROW('Hygiene Data'!F1)))</f>
        <v/>
      </c>
      <c r="DW7" s="305" t="str">
        <f ca="true">+IF(OFFSET('Hygiene Data'!$F$13,0,10*ROW('Hygiene Data'!F1))="","",OFFSET('Hygiene Data'!$F$13,0,10*ROW('Hygiene Data'!F1)))</f>
        <v/>
      </c>
      <c r="DX7" s="305" t="str">
        <f ca="true">+IF(OFFSET('Hygiene Data'!$G$11,0,10*ROW('Hygiene Data'!G1))="","",OFFSET('Hygiene Data'!$G$11,0,10*ROW('Hygiene Data'!G1)))</f>
        <v/>
      </c>
      <c r="DY7" s="305" t="str">
        <f ca="true">+IF(OFFSET('Hygiene Data'!$G$12,0,10*ROW('Hygiene Data'!G1))="","",OFFSET('Hygiene Data'!$G$12,0,10*ROW('Hygiene Data'!G1)))</f>
        <v/>
      </c>
      <c r="DZ7" s="305" t="str">
        <f ca="true">+IF(OFFSET('Hygiene Data'!$G$13,0,10*ROW('Hygiene Data'!G1))="","",OFFSET('Hygiene Data'!$G$13,0,10*ROW('Hygiene Data'!G1)))</f>
        <v/>
      </c>
      <c r="EA7" s="305" t="str">
        <f ca="true">+IF(OFFSET('Hygiene Data'!$H$11,0,10*ROW('Hygiene Data'!H1))="","",OFFSET('Hygiene Data'!$H$11,0,10*ROW('Hygiene Data'!H1)))</f>
        <v/>
      </c>
      <c r="EB7" s="305" t="str">
        <f ca="true">+IF(OFFSET('Hygiene Data'!$H$12,0,10*ROW('Hygiene Data'!H1))="","",OFFSET('Hygiene Data'!$H$12,0,10*ROW('Hygiene Data'!H1)))</f>
        <v/>
      </c>
      <c r="EC7" s="305" t="str">
        <f ca="true">+IF(OFFSET('Hygiene Data'!$H$13,0,10*ROW('Hygiene Data'!H1))="","",OFFSET('Hygiene Data'!$H$13,0,10*ROW('Hygiene Data'!H1)))</f>
        <v/>
      </c>
      <c r="ED7" s="305" t="str">
        <f ca="true">+IF(OFFSET('Hygiene Data'!$I$11,0,10*ROW('Hygiene Data'!I1))="","",OFFSET('Hygiene Data'!$I$11,0,10*ROW('Hygiene Data'!I1)))</f>
        <v/>
      </c>
      <c r="EE7" s="305" t="str">
        <f ca="true">+IF(OFFSET('Hygiene Data'!$I$12,0,10*ROW('Hygiene Data'!I1))="","",OFFSET('Hygiene Data'!$I$12,0,10*ROW('Hygiene Data'!I1)))</f>
        <v/>
      </c>
      <c r="EF7" s="305"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IND_2005_HDS</v>
      </c>
      <c r="B8" s="38" t="str">
        <f ca="true">+IF(OFFSET('Water Data'!$C$2,0,10*ROW('Water Data'!F2))="","",OFFSET('Water Data'!$C$2,0,10*ROW('Water Data'!F2)))</f>
        <v>Survey</v>
      </c>
      <c r="C8" s="361">
        <f t="shared" ca="true" si="0"/>
        <v>2005</v>
      </c>
      <c r="D8" s="97">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96.68947</v>
      </c>
      <c r="E8" s="97">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90.118265000000008</v>
      </c>
      <c r="F8" s="97"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7">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96.48057</v>
      </c>
      <c r="H8" s="97">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93.987795000000006</v>
      </c>
      <c r="I8" s="9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7">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97.427130000000005</v>
      </c>
      <c r="K8" s="97">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89.022419999999997</v>
      </c>
      <c r="L8" s="9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7"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7">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96.689930000000004</v>
      </c>
      <c r="Q8" s="97">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90.118265000000008</v>
      </c>
      <c r="R8" s="97"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7">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95.353089999999995</v>
      </c>
      <c r="T8" s="97">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87.748530000000002</v>
      </c>
      <c r="U8" s="97"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8">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63.32629</v>
      </c>
      <c r="W8" s="98">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52.702985000000005</v>
      </c>
      <c r="X8" s="9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8">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44.998049999999999</v>
      </c>
      <c r="Z8" s="9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8">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77.674639999999997</v>
      </c>
      <c r="AB8" s="98">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68.94632</v>
      </c>
      <c r="AC8" s="9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8">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57.681404999999998</v>
      </c>
      <c r="AE8" s="9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8">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59.262900000000002</v>
      </c>
      <c r="AG8" s="98">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48.102942500000005</v>
      </c>
      <c r="AH8" s="9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8">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41.406170000000003</v>
      </c>
      <c r="AJ8" s="9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8">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63.32629</v>
      </c>
      <c r="AQ8" s="98">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52.702985000000005</v>
      </c>
      <c r="AR8" s="9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8">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44.998049999999999</v>
      </c>
      <c r="AT8" s="9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8">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70.073480000000004</v>
      </c>
      <c r="AV8" s="98">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57.691224999999996</v>
      </c>
      <c r="AW8" s="9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8">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49.621515000000002</v>
      </c>
      <c r="AY8" s="9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5"/>
      <c r="BS8" s="305" t="str">
        <f ca="true">+IF(OFFSET('Water Data'!$D$27,0,10*ROW('Water Data'!D2))="","",OFFSET('Water Data'!$D$27,0,10*ROW('Water Data'!D2)))</f>
        <v>Yes</v>
      </c>
      <c r="BT8" s="305" t="str">
        <f ca="true">+IF(OFFSET('Water Data'!$D$28,0,10*ROW('Water Data'!D2))="","",OFFSET('Water Data'!$D$28,0,10*ROW('Water Data'!D2)))</f>
        <v>Yes</v>
      </c>
      <c r="BU8" s="305" t="str">
        <f ca="true">+IF(OFFSET('Water Data'!$D$29,0,10*ROW('Water Data'!D2))="","",OFFSET('Water Data'!$D$29,0,10*ROW('Water Data'!D2)))</f>
        <v/>
      </c>
      <c r="BV8" s="305" t="str">
        <f ca="true">+IF(OFFSET('Water Data'!$E$27,0,10*ROW('Water Data'!E2))="","",OFFSET('Water Data'!$E$27,0,10*ROW('Water Data'!E2)))</f>
        <v>Yes</v>
      </c>
      <c r="BW8" s="305" t="str">
        <f ca="true">+IF(OFFSET('Water Data'!$E$28,0,10*ROW('Water Data'!E2))="","",OFFSET('Water Data'!$E$28,0,10*ROW('Water Data'!E2)))</f>
        <v>Yes</v>
      </c>
      <c r="BX8" s="305" t="str">
        <f ca="true">+IF(OFFSET('Water Data'!$E$29,0,10*ROW('Water Data'!E2))="","",OFFSET('Water Data'!$E$29,0,10*ROW('Water Data'!E2)))</f>
        <v/>
      </c>
      <c r="BY8" s="305" t="str">
        <f ca="true">+IF(OFFSET('Water Data'!$F$27,0,10*ROW('Water Data'!F2))="","",OFFSET('Water Data'!$F$27,0,10*ROW('Water Data'!F2)))</f>
        <v>Yes</v>
      </c>
      <c r="BZ8" s="305" t="str">
        <f ca="true">+IF(OFFSET('Water Data'!$F$28,0,10*ROW('Water Data'!F2))="","",OFFSET('Water Data'!$F$28,0,10*ROW('Water Data'!F2)))</f>
        <v>Yes</v>
      </c>
      <c r="CA8" s="305" t="str">
        <f ca="true">+IF(OFFSET('Water Data'!$F$29,0,10*ROW('Water Data'!F2))="","",OFFSET('Water Data'!$F$29,0,10*ROW('Water Data'!F2)))</f>
        <v/>
      </c>
      <c r="CB8" s="305" t="str">
        <f ca="true">+IF(OFFSET('Water Data'!$G$27,0,10*ROW('Water Data'!G2))="","",OFFSET('Water Data'!$G$27,0,10*ROW('Water Data'!G2)))</f>
        <v/>
      </c>
      <c r="CC8" s="305" t="str">
        <f ca="true">+IF(OFFSET('Water Data'!$G$28,0,10*ROW('Water Data'!G2))="","",OFFSET('Water Data'!$G$28,0,10*ROW('Water Data'!G2)))</f>
        <v/>
      </c>
      <c r="CD8" s="305" t="str">
        <f ca="true">+IF(OFFSET('Water Data'!$G$29,0,10*ROW('Water Data'!G2))="","",OFFSET('Water Data'!$G$29,0,10*ROW('Water Data'!G2)))</f>
        <v/>
      </c>
      <c r="CE8" s="305" t="str">
        <f ca="true">+IF(OFFSET('Water Data'!$H$27,0,10*ROW('Water Data'!H2))="","",OFFSET('Water Data'!$H$27,0,10*ROW('Water Data'!H2)))</f>
        <v>Yes</v>
      </c>
      <c r="CF8" s="305" t="str">
        <f ca="true">+IF(OFFSET('Water Data'!$H$28,0,10*ROW('Water Data'!H2))="","",OFFSET('Water Data'!$H$28,0,10*ROW('Water Data'!H2)))</f>
        <v>Yes</v>
      </c>
      <c r="CG8" s="305" t="str">
        <f ca="true">+IF(OFFSET('Water Data'!$H$29,0,10*ROW('Water Data'!H2))="","",OFFSET('Water Data'!$H$29,0,10*ROW('Water Data'!H2)))</f>
        <v/>
      </c>
      <c r="CH8" s="305" t="str">
        <f ca="true">+IF(OFFSET('Water Data'!$I$27,0,10*ROW('Water Data'!I2))="","",OFFSET('Water Data'!$I$27,0,10*ROW('Water Data'!I2)))</f>
        <v>Yes</v>
      </c>
      <c r="CI8" s="305" t="str">
        <f ca="true">+IF(OFFSET('Water Data'!$I$28,0,10*ROW('Water Data'!I2))="","",OFFSET('Water Data'!$I$28,0,10*ROW('Water Data'!I2)))</f>
        <v>Yes</v>
      </c>
      <c r="CJ8" s="305" t="str">
        <f ca="true">+IF(OFFSET('Water Data'!$I$29,0,10*ROW('Water Data'!I2))="","",OFFSET('Water Data'!$I$29,0,10*ROW('Water Data'!I2)))</f>
        <v/>
      </c>
      <c r="CK8" s="305" t="str">
        <f ca="true">+IF(OFFSET('Sanitation Data'!$D$28,0,10*ROW('Sanitation Data'!D2))="","",OFFSET('Sanitation Data'!$D$28,0,10*ROW('Sanitation Data'!D2)))</f>
        <v>Yes</v>
      </c>
      <c r="CL8" s="305" t="str">
        <f ca="true">+IF(OFFSET('Sanitation Data'!$D$29,0,10*ROW('Sanitation Data'!D2))="","",OFFSET('Sanitation Data'!$D$29,0,10*ROW('Sanitation Data'!D2)))</f>
        <v>Yes</v>
      </c>
      <c r="CM8" s="305" t="str">
        <f ca="true">+IF(OFFSET('Sanitation Data'!$D$30,0,10*ROW('Sanitation Data'!D2))="","",OFFSET('Sanitation Data'!$D$30,0,10*ROW('Sanitation Data'!D2)))</f>
        <v/>
      </c>
      <c r="CN8" s="305" t="str">
        <f ca="true">+IF(OFFSET('Sanitation Data'!$D$31,0,10*ROW('Sanitation Data'!D2))="","",OFFSET('Sanitation Data'!$D$31,0,10*ROW('Sanitation Data'!D2)))</f>
        <v>Yes</v>
      </c>
      <c r="CO8" s="305" t="str">
        <f ca="true">+IF(OFFSET('Sanitation Data'!$D$32,0,10*ROW('Sanitation Data'!D2))="","",OFFSET('Sanitation Data'!$D$32,0,10*ROW('Sanitation Data'!D2)))</f>
        <v/>
      </c>
      <c r="CP8" s="305" t="str">
        <f ca="true">+IF(OFFSET('Sanitation Data'!$E$28,0,10*ROW('Sanitation Data'!E2))="","",OFFSET('Sanitation Data'!$E$28,0,10*ROW('Sanitation Data'!E2)))</f>
        <v>Yes</v>
      </c>
      <c r="CQ8" s="305" t="str">
        <f ca="true">+IF(OFFSET('Sanitation Data'!$E$29,0,10*ROW('Sanitation Data'!E2))="","",OFFSET('Sanitation Data'!$E$29,0,10*ROW('Sanitation Data'!E2)))</f>
        <v>Yes</v>
      </c>
      <c r="CR8" s="305" t="str">
        <f ca="true">+IF(OFFSET('Sanitation Data'!$E$30,0,10*ROW('Sanitation Data'!E2))="","",OFFSET('Sanitation Data'!$E$30,0,10*ROW('Sanitation Data'!E2)))</f>
        <v/>
      </c>
      <c r="CS8" s="305" t="str">
        <f ca="true">+IF(OFFSET('Sanitation Data'!$E$31,0,10*ROW('Sanitation Data'!E2))="","",OFFSET('Sanitation Data'!$E$31,0,10*ROW('Sanitation Data'!E2)))</f>
        <v>Yes</v>
      </c>
      <c r="CT8" s="305" t="str">
        <f ca="true">+IF(OFFSET('Sanitation Data'!$E$32,0,10*ROW('Sanitation Data'!E2))="","",OFFSET('Sanitation Data'!$E$32,0,10*ROW('Sanitation Data'!E2)))</f>
        <v/>
      </c>
      <c r="CU8" s="305" t="str">
        <f ca="true">+IF(OFFSET('Sanitation Data'!$F$28,0,10*ROW('Sanitation Data'!F2))="","",OFFSET('Sanitation Data'!$F$28,0,10*ROW('Sanitation Data'!F2)))</f>
        <v>Yes</v>
      </c>
      <c r="CV8" s="305" t="str">
        <f ca="true">+IF(OFFSET('Sanitation Data'!$F$29,0,10*ROW('Sanitation Data'!F2))="","",OFFSET('Sanitation Data'!$F$29,0,10*ROW('Sanitation Data'!F2)))</f>
        <v>Yes</v>
      </c>
      <c r="CW8" s="305" t="str">
        <f ca="true">+IF(OFFSET('Sanitation Data'!$F$30,0,10*ROW('Sanitation Data'!F2))="","",OFFSET('Sanitation Data'!$F$30,0,10*ROW('Sanitation Data'!F2)))</f>
        <v/>
      </c>
      <c r="CX8" s="305" t="str">
        <f ca="true">+IF(OFFSET('Sanitation Data'!$F$31,0,10*ROW('Sanitation Data'!F2))="","",OFFSET('Sanitation Data'!$F$31,0,10*ROW('Sanitation Data'!F2)))</f>
        <v>Yes</v>
      </c>
      <c r="CY8" s="305" t="str">
        <f ca="true">+IF(OFFSET('Sanitation Data'!$F$32,0,10*ROW('Sanitation Data'!F2))="","",OFFSET('Sanitation Data'!$F$32,0,10*ROW('Sanitation Data'!F2)))</f>
        <v/>
      </c>
      <c r="CZ8" s="305" t="str">
        <f ca="true">+IF(OFFSET('Sanitation Data'!$G$28,0,10*ROW('Sanitation Data'!G2))="","",OFFSET('Sanitation Data'!$G$28,0,10*ROW('Sanitation Data'!G2)))</f>
        <v/>
      </c>
      <c r="DA8" s="305" t="str">
        <f ca="true">+IF(OFFSET('Sanitation Data'!$G$29,0,10*ROW('Sanitation Data'!G2))="","",OFFSET('Sanitation Data'!$G$29,0,10*ROW('Sanitation Data'!G2)))</f>
        <v/>
      </c>
      <c r="DB8" s="305" t="str">
        <f ca="true">+IF(OFFSET('Sanitation Data'!$G$30,0,10*ROW('Sanitation Data'!G2))="","",OFFSET('Sanitation Data'!$G$30,0,10*ROW('Sanitation Data'!G2)))</f>
        <v/>
      </c>
      <c r="DC8" s="305" t="str">
        <f ca="true">+IF(OFFSET('Sanitation Data'!$G$31,0,10*ROW('Sanitation Data'!G2))="","",OFFSET('Sanitation Data'!$G$31,0,10*ROW('Sanitation Data'!G2)))</f>
        <v/>
      </c>
      <c r="DD8" s="305" t="str">
        <f ca="true">+IF(OFFSET('Sanitation Data'!$G$32,0,10*ROW('Sanitation Data'!G2))="","",OFFSET('Sanitation Data'!$G$32,0,10*ROW('Sanitation Data'!G2)))</f>
        <v/>
      </c>
      <c r="DE8" s="305" t="str">
        <f ca="true">+IF(OFFSET('Sanitation Data'!$H$28,0,10*ROW('Sanitation Data'!H2))="","",OFFSET('Sanitation Data'!$H$28,0,10*ROW('Sanitation Data'!H2)))</f>
        <v>Yes</v>
      </c>
      <c r="DF8" s="305" t="str">
        <f ca="true">+IF(OFFSET('Sanitation Data'!$H$29,0,10*ROW('Sanitation Data'!H2))="","",OFFSET('Sanitation Data'!$H$29,0,10*ROW('Sanitation Data'!H2)))</f>
        <v>Yes</v>
      </c>
      <c r="DG8" s="305" t="str">
        <f ca="true">+IF(OFFSET('Sanitation Data'!$H$30,0,10*ROW('Sanitation Data'!H2))="","",OFFSET('Sanitation Data'!$H$30,0,10*ROW('Sanitation Data'!H2)))</f>
        <v/>
      </c>
      <c r="DH8" s="305" t="str">
        <f ca="true">+IF(OFFSET('Sanitation Data'!$H$31,0,10*ROW('Sanitation Data'!H2))="","",OFFSET('Sanitation Data'!$H$31,0,10*ROW('Sanitation Data'!H2)))</f>
        <v>Yes</v>
      </c>
      <c r="DI8" s="305" t="str">
        <f ca="true">+IF(OFFSET('Sanitation Data'!$H$32,0,10*ROW('Sanitation Data'!H2))="","",OFFSET('Sanitation Data'!$H$32,0,10*ROW('Sanitation Data'!H2)))</f>
        <v/>
      </c>
      <c r="DJ8" s="305" t="str">
        <f ca="true">+IF(OFFSET('Sanitation Data'!$I$28,0,10*ROW('Sanitation Data'!I2))="","",OFFSET('Sanitation Data'!$I$28,0,10*ROW('Sanitation Data'!I2)))</f>
        <v>Yes</v>
      </c>
      <c r="DK8" s="305" t="str">
        <f ca="true">+IF(OFFSET('Sanitation Data'!$I$29,0,10*ROW('Sanitation Data'!I2))="","",OFFSET('Sanitation Data'!$I$29,0,10*ROW('Sanitation Data'!I2)))</f>
        <v>Yes</v>
      </c>
      <c r="DL8" s="305" t="str">
        <f ca="true">+IF(OFFSET('Sanitation Data'!$I$30,0,10*ROW('Sanitation Data'!I2))="","",OFFSET('Sanitation Data'!$I$30,0,10*ROW('Sanitation Data'!I2)))</f>
        <v/>
      </c>
      <c r="DM8" s="305" t="str">
        <f ca="true">+IF(OFFSET('Sanitation Data'!$I$31,0,10*ROW('Sanitation Data'!I2))="","",OFFSET('Sanitation Data'!$I$31,0,10*ROW('Sanitation Data'!I2)))</f>
        <v>Yes</v>
      </c>
      <c r="DN8" s="305" t="str">
        <f ca="true">+IF(OFFSET('Sanitation Data'!$I$32,0,10*ROW('Sanitation Data'!I2))="","",OFFSET('Sanitation Data'!$I$32,0,10*ROW('Sanitation Data'!I2)))</f>
        <v/>
      </c>
      <c r="DO8" s="305" t="str">
        <f ca="true">+IF(OFFSET('Hygiene Data'!$D$11,0,10*ROW('Hygiene Data'!D2))="","",OFFSET('Hygiene Data'!$D$11,0,10*ROW('Hygiene Data'!D2)))</f>
        <v/>
      </c>
      <c r="DP8" s="305" t="str">
        <f ca="true">+IF(OFFSET('Hygiene Data'!$D$12,0,10*ROW('Hygiene Data'!D2))="","",OFFSET('Hygiene Data'!$D$12,0,10*ROW('Hygiene Data'!D2)))</f>
        <v/>
      </c>
      <c r="DQ8" s="305" t="str">
        <f ca="true">+IF(OFFSET('Hygiene Data'!$D$13,0,10*ROW('Hygiene Data'!D2))="","",OFFSET('Hygiene Data'!$D$13,0,10*ROW('Hygiene Data'!D2)))</f>
        <v/>
      </c>
      <c r="DR8" s="305" t="str">
        <f ca="true">+IF(OFFSET('Hygiene Data'!$E$11,0,10*ROW('Hygiene Data'!E2))="","",OFFSET('Hygiene Data'!$E$11,0,10*ROW('Hygiene Data'!E2)))</f>
        <v/>
      </c>
      <c r="DS8" s="305" t="str">
        <f ca="true">+IF(OFFSET('Hygiene Data'!$E$12,0,10*ROW('Hygiene Data'!E2))="","",OFFSET('Hygiene Data'!$E$12,0,10*ROW('Hygiene Data'!E2)))</f>
        <v/>
      </c>
      <c r="DT8" s="305" t="str">
        <f ca="true">+IF(OFFSET('Hygiene Data'!$E$13,0,10*ROW('Hygiene Data'!E2))="","",OFFSET('Hygiene Data'!$E$13,0,10*ROW('Hygiene Data'!E2)))</f>
        <v/>
      </c>
      <c r="DU8" s="305" t="str">
        <f ca="true">+IF(OFFSET('Hygiene Data'!$F$11,0,10*ROW('Hygiene Data'!F2))="","",OFFSET('Hygiene Data'!$F$11,0,10*ROW('Hygiene Data'!F2)))</f>
        <v/>
      </c>
      <c r="DV8" s="305" t="str">
        <f ca="true">+IF(OFFSET('Hygiene Data'!$F$12,0,10*ROW('Hygiene Data'!F2))="","",OFFSET('Hygiene Data'!$F$12,0,10*ROW('Hygiene Data'!F2)))</f>
        <v/>
      </c>
      <c r="DW8" s="305" t="str">
        <f ca="true">+IF(OFFSET('Hygiene Data'!$F$13,0,10*ROW('Hygiene Data'!F2))="","",OFFSET('Hygiene Data'!$F$13,0,10*ROW('Hygiene Data'!F2)))</f>
        <v/>
      </c>
      <c r="DX8" s="305" t="str">
        <f ca="true">+IF(OFFSET('Hygiene Data'!$G$11,0,10*ROW('Hygiene Data'!G2))="","",OFFSET('Hygiene Data'!$G$11,0,10*ROW('Hygiene Data'!G2)))</f>
        <v/>
      </c>
      <c r="DY8" s="305" t="str">
        <f ca="true">+IF(OFFSET('Hygiene Data'!$G$12,0,10*ROW('Hygiene Data'!G2))="","",OFFSET('Hygiene Data'!$G$12,0,10*ROW('Hygiene Data'!G2)))</f>
        <v/>
      </c>
      <c r="DZ8" s="305" t="str">
        <f ca="true">+IF(OFFSET('Hygiene Data'!$G$13,0,10*ROW('Hygiene Data'!G2))="","",OFFSET('Hygiene Data'!$G$13,0,10*ROW('Hygiene Data'!G2)))</f>
        <v/>
      </c>
      <c r="EA8" s="305" t="str">
        <f ca="true">+IF(OFFSET('Hygiene Data'!$H$11,0,10*ROW('Hygiene Data'!H2))="","",OFFSET('Hygiene Data'!$H$11,0,10*ROW('Hygiene Data'!H2)))</f>
        <v/>
      </c>
      <c r="EB8" s="305" t="str">
        <f ca="true">+IF(OFFSET('Hygiene Data'!$H$12,0,10*ROW('Hygiene Data'!H2))="","",OFFSET('Hygiene Data'!$H$12,0,10*ROW('Hygiene Data'!H2)))</f>
        <v/>
      </c>
      <c r="EC8" s="305" t="str">
        <f ca="true">+IF(OFFSET('Hygiene Data'!$H$13,0,10*ROW('Hygiene Data'!H2))="","",OFFSET('Hygiene Data'!$H$13,0,10*ROW('Hygiene Data'!H2)))</f>
        <v/>
      </c>
      <c r="ED8" s="305" t="str">
        <f ca="true">+IF(OFFSET('Hygiene Data'!$I$11,0,10*ROW('Hygiene Data'!I2))="","",OFFSET('Hygiene Data'!$I$11,0,10*ROW('Hygiene Data'!I2)))</f>
        <v/>
      </c>
      <c r="EE8" s="305" t="str">
        <f ca="true">+IF(OFFSET('Hygiene Data'!$I$12,0,10*ROW('Hygiene Data'!I2))="","",OFFSET('Hygiene Data'!$I$12,0,10*ROW('Hygiene Data'!I2)))</f>
        <v/>
      </c>
      <c r="EF8" s="305"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IND_2005_EMIS</v>
      </c>
      <c r="B9" s="38" t="str">
        <f ca="true">+IF(OFFSET('Water Data'!$C$2,0,10*ROW('Water Data'!F3))="","",OFFSET('Water Data'!$C$2,0,10*ROW('Water Data'!F3)))</f>
        <v>EMIS</v>
      </c>
      <c r="C9" s="361">
        <f t="shared" ca="true" si="0"/>
        <v>2005</v>
      </c>
      <c r="D9" s="97">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80.61</v>
      </c>
      <c r="E9" s="97">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74.52</v>
      </c>
      <c r="F9" s="97"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7">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87.05</v>
      </c>
      <c r="H9" s="97">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80.835000000000008</v>
      </c>
      <c r="I9" s="9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7">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80.56</v>
      </c>
      <c r="K9" s="97">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74.37</v>
      </c>
      <c r="L9" s="9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7"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7">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78.81</v>
      </c>
      <c r="Q9" s="97">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72.94</v>
      </c>
      <c r="R9" s="97"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7"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7"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7"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8">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46.82</v>
      </c>
      <c r="W9" s="98"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8"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8">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64.44</v>
      </c>
      <c r="AB9" s="9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8">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44.86</v>
      </c>
      <c r="AG9" s="9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8">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46.82</v>
      </c>
      <c r="AQ9" s="9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5"/>
      <c r="BS9" s="305" t="str">
        <f ca="true">+IF(OFFSET('Water Data'!$D$27,0,10*ROW('Water Data'!D3))="","",OFFSET('Water Data'!$D$27,0,10*ROW('Water Data'!D3)))</f>
        <v>Yes</v>
      </c>
      <c r="BT9" s="305" t="str">
        <f ca="true">+IF(OFFSET('Water Data'!$D$28,0,10*ROW('Water Data'!D3))="","",OFFSET('Water Data'!$D$28,0,10*ROW('Water Data'!D3)))</f>
        <v>Yes</v>
      </c>
      <c r="BU9" s="305" t="str">
        <f ca="true">+IF(OFFSET('Water Data'!$D$29,0,10*ROW('Water Data'!D3))="","",OFFSET('Water Data'!$D$29,0,10*ROW('Water Data'!D3)))</f>
        <v/>
      </c>
      <c r="BV9" s="305" t="str">
        <f ca="true">+IF(OFFSET('Water Data'!$E$27,0,10*ROW('Water Data'!E3))="","",OFFSET('Water Data'!$E$27,0,10*ROW('Water Data'!E3)))</f>
        <v>Yes</v>
      </c>
      <c r="BW9" s="305" t="str">
        <f ca="true">+IF(OFFSET('Water Data'!$E$28,0,10*ROW('Water Data'!E3))="","",OFFSET('Water Data'!$E$28,0,10*ROW('Water Data'!E3)))</f>
        <v>Yes</v>
      </c>
      <c r="BX9" s="305" t="str">
        <f ca="true">+IF(OFFSET('Water Data'!$E$29,0,10*ROW('Water Data'!E3))="","",OFFSET('Water Data'!$E$29,0,10*ROW('Water Data'!E3)))</f>
        <v/>
      </c>
      <c r="BY9" s="305" t="str">
        <f ca="true">+IF(OFFSET('Water Data'!$F$27,0,10*ROW('Water Data'!F3))="","",OFFSET('Water Data'!$F$27,0,10*ROW('Water Data'!F3)))</f>
        <v>Yes</v>
      </c>
      <c r="BZ9" s="305" t="str">
        <f ca="true">+IF(OFFSET('Water Data'!$F$28,0,10*ROW('Water Data'!F3))="","",OFFSET('Water Data'!$F$28,0,10*ROW('Water Data'!F3)))</f>
        <v>Yes</v>
      </c>
      <c r="CA9" s="305" t="str">
        <f ca="true">+IF(OFFSET('Water Data'!$F$29,0,10*ROW('Water Data'!F3))="","",OFFSET('Water Data'!$F$29,0,10*ROW('Water Data'!F3)))</f>
        <v/>
      </c>
      <c r="CB9" s="305" t="str">
        <f ca="true">+IF(OFFSET('Water Data'!$G$27,0,10*ROW('Water Data'!G3))="","",OFFSET('Water Data'!$G$27,0,10*ROW('Water Data'!G3)))</f>
        <v/>
      </c>
      <c r="CC9" s="305" t="str">
        <f ca="true">+IF(OFFSET('Water Data'!$G$28,0,10*ROW('Water Data'!G3))="","",OFFSET('Water Data'!$G$28,0,10*ROW('Water Data'!G3)))</f>
        <v/>
      </c>
      <c r="CD9" s="305" t="str">
        <f ca="true">+IF(OFFSET('Water Data'!$G$29,0,10*ROW('Water Data'!G3))="","",OFFSET('Water Data'!$G$29,0,10*ROW('Water Data'!G3)))</f>
        <v/>
      </c>
      <c r="CE9" s="305" t="str">
        <f ca="true">+IF(OFFSET('Water Data'!$H$27,0,10*ROW('Water Data'!H3))="","",OFFSET('Water Data'!$H$27,0,10*ROW('Water Data'!H3)))</f>
        <v>Yes</v>
      </c>
      <c r="CF9" s="305" t="str">
        <f ca="true">+IF(OFFSET('Water Data'!$H$28,0,10*ROW('Water Data'!H3))="","",OFFSET('Water Data'!$H$28,0,10*ROW('Water Data'!H3)))</f>
        <v>Yes</v>
      </c>
      <c r="CG9" s="305" t="str">
        <f ca="true">+IF(OFFSET('Water Data'!$H$29,0,10*ROW('Water Data'!H3))="","",OFFSET('Water Data'!$H$29,0,10*ROW('Water Data'!H3)))</f>
        <v/>
      </c>
      <c r="CH9" s="305" t="str">
        <f ca="true">+IF(OFFSET('Water Data'!$I$27,0,10*ROW('Water Data'!I3))="","",OFFSET('Water Data'!$I$27,0,10*ROW('Water Data'!I3)))</f>
        <v/>
      </c>
      <c r="CI9" s="305" t="str">
        <f ca="true">+IF(OFFSET('Water Data'!$I$28,0,10*ROW('Water Data'!I3))="","",OFFSET('Water Data'!$I$28,0,10*ROW('Water Data'!I3)))</f>
        <v/>
      </c>
      <c r="CJ9" s="305" t="str">
        <f ca="true">+IF(OFFSET('Water Data'!$I$29,0,10*ROW('Water Data'!I3))="","",OFFSET('Water Data'!$I$29,0,10*ROW('Water Data'!I3)))</f>
        <v/>
      </c>
      <c r="CK9" s="305" t="str">
        <f ca="true">+IF(OFFSET('Sanitation Data'!$D$28,0,10*ROW('Sanitation Data'!D3))="","",OFFSET('Sanitation Data'!$D$28,0,10*ROW('Sanitation Data'!D3)))</f>
        <v>Yes</v>
      </c>
      <c r="CL9" s="305" t="str">
        <f ca="true">+IF(OFFSET('Sanitation Data'!$D$29,0,10*ROW('Sanitation Data'!D3))="","",OFFSET('Sanitation Data'!$D$29,0,10*ROW('Sanitation Data'!D3)))</f>
        <v/>
      </c>
      <c r="CM9" s="305" t="str">
        <f ca="true">+IF(OFFSET('Sanitation Data'!$D$30,0,10*ROW('Sanitation Data'!D3))="","",OFFSET('Sanitation Data'!$D$30,0,10*ROW('Sanitation Data'!D3)))</f>
        <v/>
      </c>
      <c r="CN9" s="305" t="str">
        <f ca="true">+IF(OFFSET('Sanitation Data'!$D$31,0,10*ROW('Sanitation Data'!D3))="","",OFFSET('Sanitation Data'!$D$31,0,10*ROW('Sanitation Data'!D3)))</f>
        <v/>
      </c>
      <c r="CO9" s="305" t="str">
        <f ca="true">+IF(OFFSET('Sanitation Data'!$D$32,0,10*ROW('Sanitation Data'!D3))="","",OFFSET('Sanitation Data'!$D$32,0,10*ROW('Sanitation Data'!D3)))</f>
        <v/>
      </c>
      <c r="CP9" s="305" t="str">
        <f ca="true">+IF(OFFSET('Sanitation Data'!$E$28,0,10*ROW('Sanitation Data'!E3))="","",OFFSET('Sanitation Data'!$E$28,0,10*ROW('Sanitation Data'!E3)))</f>
        <v>Yes</v>
      </c>
      <c r="CQ9" s="305" t="str">
        <f ca="true">+IF(OFFSET('Sanitation Data'!$E$29,0,10*ROW('Sanitation Data'!E3))="","",OFFSET('Sanitation Data'!$E$29,0,10*ROW('Sanitation Data'!E3)))</f>
        <v/>
      </c>
      <c r="CR9" s="305" t="str">
        <f ca="true">+IF(OFFSET('Sanitation Data'!$E$30,0,10*ROW('Sanitation Data'!E3))="","",OFFSET('Sanitation Data'!$E$30,0,10*ROW('Sanitation Data'!E3)))</f>
        <v/>
      </c>
      <c r="CS9" s="305" t="str">
        <f ca="true">+IF(OFFSET('Sanitation Data'!$E$31,0,10*ROW('Sanitation Data'!E3))="","",OFFSET('Sanitation Data'!$E$31,0,10*ROW('Sanitation Data'!E3)))</f>
        <v/>
      </c>
      <c r="CT9" s="305" t="str">
        <f ca="true">+IF(OFFSET('Sanitation Data'!$E$32,0,10*ROW('Sanitation Data'!E3))="","",OFFSET('Sanitation Data'!$E$32,0,10*ROW('Sanitation Data'!E3)))</f>
        <v/>
      </c>
      <c r="CU9" s="305" t="str">
        <f ca="true">+IF(OFFSET('Sanitation Data'!$F$28,0,10*ROW('Sanitation Data'!F3))="","",OFFSET('Sanitation Data'!$F$28,0,10*ROW('Sanitation Data'!F3)))</f>
        <v>Yes</v>
      </c>
      <c r="CV9" s="305" t="str">
        <f ca="true">+IF(OFFSET('Sanitation Data'!$F$29,0,10*ROW('Sanitation Data'!F3))="","",OFFSET('Sanitation Data'!$F$29,0,10*ROW('Sanitation Data'!F3)))</f>
        <v/>
      </c>
      <c r="CW9" s="305" t="str">
        <f ca="true">+IF(OFFSET('Sanitation Data'!$F$30,0,10*ROW('Sanitation Data'!F3))="","",OFFSET('Sanitation Data'!$F$30,0,10*ROW('Sanitation Data'!F3)))</f>
        <v/>
      </c>
      <c r="CX9" s="305" t="str">
        <f ca="true">+IF(OFFSET('Sanitation Data'!$F$31,0,10*ROW('Sanitation Data'!F3))="","",OFFSET('Sanitation Data'!$F$31,0,10*ROW('Sanitation Data'!F3)))</f>
        <v/>
      </c>
      <c r="CY9" s="305" t="str">
        <f ca="true">+IF(OFFSET('Sanitation Data'!$F$32,0,10*ROW('Sanitation Data'!F3))="","",OFFSET('Sanitation Data'!$F$32,0,10*ROW('Sanitation Data'!F3)))</f>
        <v/>
      </c>
      <c r="CZ9" s="305" t="str">
        <f ca="true">+IF(OFFSET('Sanitation Data'!$G$28,0,10*ROW('Sanitation Data'!G3))="","",OFFSET('Sanitation Data'!$G$28,0,10*ROW('Sanitation Data'!G3)))</f>
        <v/>
      </c>
      <c r="DA9" s="305" t="str">
        <f ca="true">+IF(OFFSET('Sanitation Data'!$G$29,0,10*ROW('Sanitation Data'!G3))="","",OFFSET('Sanitation Data'!$G$29,0,10*ROW('Sanitation Data'!G3)))</f>
        <v/>
      </c>
      <c r="DB9" s="305" t="str">
        <f ca="true">+IF(OFFSET('Sanitation Data'!$G$30,0,10*ROW('Sanitation Data'!G3))="","",OFFSET('Sanitation Data'!$G$30,0,10*ROW('Sanitation Data'!G3)))</f>
        <v/>
      </c>
      <c r="DC9" s="305" t="str">
        <f ca="true">+IF(OFFSET('Sanitation Data'!$G$31,0,10*ROW('Sanitation Data'!G3))="","",OFFSET('Sanitation Data'!$G$31,0,10*ROW('Sanitation Data'!G3)))</f>
        <v/>
      </c>
      <c r="DD9" s="305" t="str">
        <f ca="true">+IF(OFFSET('Sanitation Data'!$G$32,0,10*ROW('Sanitation Data'!G3))="","",OFFSET('Sanitation Data'!$G$32,0,10*ROW('Sanitation Data'!G3)))</f>
        <v/>
      </c>
      <c r="DE9" s="305" t="str">
        <f ca="true">+IF(OFFSET('Sanitation Data'!$H$28,0,10*ROW('Sanitation Data'!H3))="","",OFFSET('Sanitation Data'!$H$28,0,10*ROW('Sanitation Data'!H3)))</f>
        <v>Yes</v>
      </c>
      <c r="DF9" s="305" t="str">
        <f ca="true">+IF(OFFSET('Sanitation Data'!$H$29,0,10*ROW('Sanitation Data'!H3))="","",OFFSET('Sanitation Data'!$H$29,0,10*ROW('Sanitation Data'!H3)))</f>
        <v/>
      </c>
      <c r="DG9" s="305" t="str">
        <f ca="true">+IF(OFFSET('Sanitation Data'!$H$30,0,10*ROW('Sanitation Data'!H3))="","",OFFSET('Sanitation Data'!$H$30,0,10*ROW('Sanitation Data'!H3)))</f>
        <v/>
      </c>
      <c r="DH9" s="305" t="str">
        <f ca="true">+IF(OFFSET('Sanitation Data'!$H$31,0,10*ROW('Sanitation Data'!H3))="","",OFFSET('Sanitation Data'!$H$31,0,10*ROW('Sanitation Data'!H3)))</f>
        <v/>
      </c>
      <c r="DI9" s="305" t="str">
        <f ca="true">+IF(OFFSET('Sanitation Data'!$H$32,0,10*ROW('Sanitation Data'!H3))="","",OFFSET('Sanitation Data'!$H$32,0,10*ROW('Sanitation Data'!H3)))</f>
        <v/>
      </c>
      <c r="DJ9" s="305" t="str">
        <f ca="true">+IF(OFFSET('Sanitation Data'!$I$28,0,10*ROW('Sanitation Data'!I3))="","",OFFSET('Sanitation Data'!$I$28,0,10*ROW('Sanitation Data'!I3)))</f>
        <v/>
      </c>
      <c r="DK9" s="305" t="str">
        <f ca="true">+IF(OFFSET('Sanitation Data'!$I$29,0,10*ROW('Sanitation Data'!I3))="","",OFFSET('Sanitation Data'!$I$29,0,10*ROW('Sanitation Data'!I3)))</f>
        <v/>
      </c>
      <c r="DL9" s="305" t="str">
        <f ca="true">+IF(OFFSET('Sanitation Data'!$I$30,0,10*ROW('Sanitation Data'!I3))="","",OFFSET('Sanitation Data'!$I$30,0,10*ROW('Sanitation Data'!I3)))</f>
        <v/>
      </c>
      <c r="DM9" s="305" t="str">
        <f ca="true">+IF(OFFSET('Sanitation Data'!$I$31,0,10*ROW('Sanitation Data'!I3))="","",OFFSET('Sanitation Data'!$I$31,0,10*ROW('Sanitation Data'!I3)))</f>
        <v/>
      </c>
      <c r="DN9" s="305" t="str">
        <f ca="true">+IF(OFFSET('Sanitation Data'!$I$32,0,10*ROW('Sanitation Data'!I3))="","",OFFSET('Sanitation Data'!$I$32,0,10*ROW('Sanitation Data'!I3)))</f>
        <v/>
      </c>
      <c r="DO9" s="305" t="str">
        <f ca="true">+IF(OFFSET('Hygiene Data'!$D$11,0,10*ROW('Hygiene Data'!D3))="","",OFFSET('Hygiene Data'!$D$11,0,10*ROW('Hygiene Data'!D3)))</f>
        <v/>
      </c>
      <c r="DP9" s="305" t="str">
        <f ca="true">+IF(OFFSET('Hygiene Data'!$D$12,0,10*ROW('Hygiene Data'!D3))="","",OFFSET('Hygiene Data'!$D$12,0,10*ROW('Hygiene Data'!D3)))</f>
        <v/>
      </c>
      <c r="DQ9" s="305" t="str">
        <f ca="true">+IF(OFFSET('Hygiene Data'!$D$13,0,10*ROW('Hygiene Data'!D3))="","",OFFSET('Hygiene Data'!$D$13,0,10*ROW('Hygiene Data'!D3)))</f>
        <v/>
      </c>
      <c r="DR9" s="305" t="str">
        <f ca="true">+IF(OFFSET('Hygiene Data'!$E$11,0,10*ROW('Hygiene Data'!E3))="","",OFFSET('Hygiene Data'!$E$11,0,10*ROW('Hygiene Data'!E3)))</f>
        <v/>
      </c>
      <c r="DS9" s="305" t="str">
        <f ca="true">+IF(OFFSET('Hygiene Data'!$E$12,0,10*ROW('Hygiene Data'!E3))="","",OFFSET('Hygiene Data'!$E$12,0,10*ROW('Hygiene Data'!E3)))</f>
        <v/>
      </c>
      <c r="DT9" s="305" t="str">
        <f ca="true">+IF(OFFSET('Hygiene Data'!$E$13,0,10*ROW('Hygiene Data'!E3))="","",OFFSET('Hygiene Data'!$E$13,0,10*ROW('Hygiene Data'!E3)))</f>
        <v/>
      </c>
      <c r="DU9" s="305" t="str">
        <f ca="true">+IF(OFFSET('Hygiene Data'!$F$11,0,10*ROW('Hygiene Data'!F3))="","",OFFSET('Hygiene Data'!$F$11,0,10*ROW('Hygiene Data'!F3)))</f>
        <v/>
      </c>
      <c r="DV9" s="305" t="str">
        <f ca="true">+IF(OFFSET('Hygiene Data'!$F$12,0,10*ROW('Hygiene Data'!F3))="","",OFFSET('Hygiene Data'!$F$12,0,10*ROW('Hygiene Data'!F3)))</f>
        <v/>
      </c>
      <c r="DW9" s="305" t="str">
        <f ca="true">+IF(OFFSET('Hygiene Data'!$F$13,0,10*ROW('Hygiene Data'!F3))="","",OFFSET('Hygiene Data'!$F$13,0,10*ROW('Hygiene Data'!F3)))</f>
        <v/>
      </c>
      <c r="DX9" s="305" t="str">
        <f ca="true">+IF(OFFSET('Hygiene Data'!$G$11,0,10*ROW('Hygiene Data'!G3))="","",OFFSET('Hygiene Data'!$G$11,0,10*ROW('Hygiene Data'!G3)))</f>
        <v/>
      </c>
      <c r="DY9" s="305" t="str">
        <f ca="true">+IF(OFFSET('Hygiene Data'!$G$12,0,10*ROW('Hygiene Data'!G3))="","",OFFSET('Hygiene Data'!$G$12,0,10*ROW('Hygiene Data'!G3)))</f>
        <v/>
      </c>
      <c r="DZ9" s="305" t="str">
        <f ca="true">+IF(OFFSET('Hygiene Data'!$G$13,0,10*ROW('Hygiene Data'!G3))="","",OFFSET('Hygiene Data'!$G$13,0,10*ROW('Hygiene Data'!G3)))</f>
        <v/>
      </c>
      <c r="EA9" s="305" t="str">
        <f ca="true">+IF(OFFSET('Hygiene Data'!$H$11,0,10*ROW('Hygiene Data'!H3))="","",OFFSET('Hygiene Data'!$H$11,0,10*ROW('Hygiene Data'!H3)))</f>
        <v/>
      </c>
      <c r="EB9" s="305" t="str">
        <f ca="true">+IF(OFFSET('Hygiene Data'!$H$12,0,10*ROW('Hygiene Data'!H3))="","",OFFSET('Hygiene Data'!$H$12,0,10*ROW('Hygiene Data'!H3)))</f>
        <v/>
      </c>
      <c r="EC9" s="305" t="str">
        <f ca="true">+IF(OFFSET('Hygiene Data'!$H$13,0,10*ROW('Hygiene Data'!H3))="","",OFFSET('Hygiene Data'!$H$13,0,10*ROW('Hygiene Data'!H3)))</f>
        <v/>
      </c>
      <c r="ED9" s="305" t="str">
        <f ca="true">+IF(OFFSET('Hygiene Data'!$I$11,0,10*ROW('Hygiene Data'!I3))="","",OFFSET('Hygiene Data'!$I$11,0,10*ROW('Hygiene Data'!I3)))</f>
        <v/>
      </c>
      <c r="EE9" s="305" t="str">
        <f ca="true">+IF(OFFSET('Hygiene Data'!$I$12,0,10*ROW('Hygiene Data'!I3))="","",OFFSET('Hygiene Data'!$I$12,0,10*ROW('Hygiene Data'!I3)))</f>
        <v/>
      </c>
      <c r="EF9" s="305"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IND_2005_ASER</v>
      </c>
      <c r="B10" s="38" t="str">
        <f ca="true">+IF(OFFSET('Water Data'!$C$2,0,10*ROW('Water Data'!F4))="","",OFFSET('Water Data'!$C$2,0,10*ROW('Water Data'!F4)))</f>
        <v>Survey</v>
      </c>
      <c r="C10" s="361">
        <f t="shared" ca="true" si="0"/>
        <v>2005</v>
      </c>
      <c r="D10" s="97"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7"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7"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7" t="str">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[83]</v>
      </c>
      <c r="L10" s="97" t="str">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[72]</v>
      </c>
      <c r="M10" s="9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7"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7"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7"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7"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7"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7"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7"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8" t="str">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[77]</v>
      </c>
      <c r="AG10" s="9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5"/>
      <c r="BS10" s="305" t="str">
        <f ca="true">+IF(OFFSET('Water Data'!$D$27,0,10*ROW('Water Data'!D4))="","",OFFSET('Water Data'!$D$27,0,10*ROW('Water Data'!D4)))</f>
        <v/>
      </c>
      <c r="BT10" s="305" t="str">
        <f ca="true">+IF(OFFSET('Water Data'!$D$28,0,10*ROW('Water Data'!D4))="","",OFFSET('Water Data'!$D$28,0,10*ROW('Water Data'!D4)))</f>
        <v/>
      </c>
      <c r="BU10" s="305" t="str">
        <f ca="true">+IF(OFFSET('Water Data'!$D$29,0,10*ROW('Water Data'!D4))="","",OFFSET('Water Data'!$D$29,0,10*ROW('Water Data'!D4)))</f>
        <v/>
      </c>
      <c r="BV10" s="305" t="str">
        <f ca="true">+IF(OFFSET('Water Data'!$E$27,0,10*ROW('Water Data'!E4))="","",OFFSET('Water Data'!$E$27,0,10*ROW('Water Data'!E4)))</f>
        <v/>
      </c>
      <c r="BW10" s="305" t="str">
        <f ca="true">+IF(OFFSET('Water Data'!$E$28,0,10*ROW('Water Data'!E4))="","",OFFSET('Water Data'!$E$28,0,10*ROW('Water Data'!E4)))</f>
        <v/>
      </c>
      <c r="BX10" s="305" t="str">
        <f ca="true">+IF(OFFSET('Water Data'!$E$29,0,10*ROW('Water Data'!E4))="","",OFFSET('Water Data'!$E$29,0,10*ROW('Water Data'!E4)))</f>
        <v/>
      </c>
      <c r="BY10" s="305" t="str">
        <f ca="true">+IF(OFFSET('Water Data'!$F$27,0,10*ROW('Water Data'!F4))="","",OFFSET('Water Data'!$F$27,0,10*ROW('Water Data'!F4)))</f>
        <v/>
      </c>
      <c r="BZ10" s="305" t="str">
        <f ca="true">+IF(OFFSET('Water Data'!$F$28,0,10*ROW('Water Data'!F4))="","",OFFSET('Water Data'!$F$28,0,10*ROW('Water Data'!F4)))</f>
        <v>No</v>
      </c>
      <c r="CA10" s="305" t="str">
        <f ca="true">+IF(OFFSET('Water Data'!$F$29,0,10*ROW('Water Data'!F4))="","",OFFSET('Water Data'!$F$29,0,10*ROW('Water Data'!F4)))</f>
        <v>No</v>
      </c>
      <c r="CB10" s="305" t="str">
        <f ca="true">+IF(OFFSET('Water Data'!$G$27,0,10*ROW('Water Data'!G4))="","",OFFSET('Water Data'!$G$27,0,10*ROW('Water Data'!G4)))</f>
        <v/>
      </c>
      <c r="CC10" s="305" t="str">
        <f ca="true">+IF(OFFSET('Water Data'!$G$28,0,10*ROW('Water Data'!G4))="","",OFFSET('Water Data'!$G$28,0,10*ROW('Water Data'!G4)))</f>
        <v/>
      </c>
      <c r="CD10" s="305" t="str">
        <f ca="true">+IF(OFFSET('Water Data'!$G$29,0,10*ROW('Water Data'!G4))="","",OFFSET('Water Data'!$G$29,0,10*ROW('Water Data'!G4)))</f>
        <v/>
      </c>
      <c r="CE10" s="305" t="str">
        <f ca="true">+IF(OFFSET('Water Data'!$H$27,0,10*ROW('Water Data'!H4))="","",OFFSET('Water Data'!$H$27,0,10*ROW('Water Data'!H4)))</f>
        <v/>
      </c>
      <c r="CF10" s="305" t="str">
        <f ca="true">+IF(OFFSET('Water Data'!$H$28,0,10*ROW('Water Data'!H4))="","",OFFSET('Water Data'!$H$28,0,10*ROW('Water Data'!H4)))</f>
        <v/>
      </c>
      <c r="CG10" s="305" t="str">
        <f ca="true">+IF(OFFSET('Water Data'!$H$29,0,10*ROW('Water Data'!H4))="","",OFFSET('Water Data'!$H$29,0,10*ROW('Water Data'!H4)))</f>
        <v/>
      </c>
      <c r="CH10" s="305" t="str">
        <f ca="true">+IF(OFFSET('Water Data'!$I$27,0,10*ROW('Water Data'!I4))="","",OFFSET('Water Data'!$I$27,0,10*ROW('Water Data'!I4)))</f>
        <v/>
      </c>
      <c r="CI10" s="305" t="str">
        <f ca="true">+IF(OFFSET('Water Data'!$I$28,0,10*ROW('Water Data'!I4))="","",OFFSET('Water Data'!$I$28,0,10*ROW('Water Data'!I4)))</f>
        <v/>
      </c>
      <c r="CJ10" s="305" t="str">
        <f ca="true">+IF(OFFSET('Water Data'!$I$29,0,10*ROW('Water Data'!I4))="","",OFFSET('Water Data'!$I$29,0,10*ROW('Water Data'!I4)))</f>
        <v/>
      </c>
      <c r="CK10" s="305" t="str">
        <f ca="true">+IF(OFFSET('Sanitation Data'!$D$28,0,10*ROW('Sanitation Data'!D4))="","",OFFSET('Sanitation Data'!$D$28,0,10*ROW('Sanitation Data'!D4)))</f>
        <v/>
      </c>
      <c r="CL10" s="305" t="str">
        <f ca="true">+IF(OFFSET('Sanitation Data'!$D$29,0,10*ROW('Sanitation Data'!D4))="","",OFFSET('Sanitation Data'!$D$29,0,10*ROW('Sanitation Data'!D4)))</f>
        <v/>
      </c>
      <c r="CM10" s="305" t="str">
        <f ca="true">+IF(OFFSET('Sanitation Data'!$D$30,0,10*ROW('Sanitation Data'!D4))="","",OFFSET('Sanitation Data'!$D$30,0,10*ROW('Sanitation Data'!D4)))</f>
        <v/>
      </c>
      <c r="CN10" s="305" t="str">
        <f ca="true">+IF(OFFSET('Sanitation Data'!$D$31,0,10*ROW('Sanitation Data'!D4))="","",OFFSET('Sanitation Data'!$D$31,0,10*ROW('Sanitation Data'!D4)))</f>
        <v/>
      </c>
      <c r="CO10" s="305" t="str">
        <f ca="true">+IF(OFFSET('Sanitation Data'!$D$32,0,10*ROW('Sanitation Data'!D4))="","",OFFSET('Sanitation Data'!$D$32,0,10*ROW('Sanitation Data'!D4)))</f>
        <v/>
      </c>
      <c r="CP10" s="305" t="str">
        <f ca="true">+IF(OFFSET('Sanitation Data'!$E$28,0,10*ROW('Sanitation Data'!E4))="","",OFFSET('Sanitation Data'!$E$28,0,10*ROW('Sanitation Data'!E4)))</f>
        <v/>
      </c>
      <c r="CQ10" s="305" t="str">
        <f ca="true">+IF(OFFSET('Sanitation Data'!$E$29,0,10*ROW('Sanitation Data'!E4))="","",OFFSET('Sanitation Data'!$E$29,0,10*ROW('Sanitation Data'!E4)))</f>
        <v/>
      </c>
      <c r="CR10" s="305" t="str">
        <f ca="true">+IF(OFFSET('Sanitation Data'!$E$30,0,10*ROW('Sanitation Data'!E4))="","",OFFSET('Sanitation Data'!$E$30,0,10*ROW('Sanitation Data'!E4)))</f>
        <v/>
      </c>
      <c r="CS10" s="305" t="str">
        <f ca="true">+IF(OFFSET('Sanitation Data'!$E$31,0,10*ROW('Sanitation Data'!E4))="","",OFFSET('Sanitation Data'!$E$31,0,10*ROW('Sanitation Data'!E4)))</f>
        <v/>
      </c>
      <c r="CT10" s="305" t="str">
        <f ca="true">+IF(OFFSET('Sanitation Data'!$E$32,0,10*ROW('Sanitation Data'!E4))="","",OFFSET('Sanitation Data'!$E$32,0,10*ROW('Sanitation Data'!E4)))</f>
        <v/>
      </c>
      <c r="CU10" s="305" t="str">
        <f ca="true">+IF(OFFSET('Sanitation Data'!$F$28,0,10*ROW('Sanitation Data'!F4))="","",OFFSET('Sanitation Data'!$F$28,0,10*ROW('Sanitation Data'!F4)))</f>
        <v>No</v>
      </c>
      <c r="CV10" s="305" t="str">
        <f ca="true">+IF(OFFSET('Sanitation Data'!$F$29,0,10*ROW('Sanitation Data'!F4))="","",OFFSET('Sanitation Data'!$F$29,0,10*ROW('Sanitation Data'!F4)))</f>
        <v/>
      </c>
      <c r="CW10" s="305" t="str">
        <f ca="true">+IF(OFFSET('Sanitation Data'!$F$30,0,10*ROW('Sanitation Data'!F4))="","",OFFSET('Sanitation Data'!$F$30,0,10*ROW('Sanitation Data'!F4)))</f>
        <v/>
      </c>
      <c r="CX10" s="305" t="str">
        <f ca="true">+IF(OFFSET('Sanitation Data'!$F$31,0,10*ROW('Sanitation Data'!F4))="","",OFFSET('Sanitation Data'!$F$31,0,10*ROW('Sanitation Data'!F4)))</f>
        <v/>
      </c>
      <c r="CY10" s="305" t="str">
        <f ca="true">+IF(OFFSET('Sanitation Data'!$F$32,0,10*ROW('Sanitation Data'!F4))="","",OFFSET('Sanitation Data'!$F$32,0,10*ROW('Sanitation Data'!F4)))</f>
        <v/>
      </c>
      <c r="CZ10" s="305" t="str">
        <f ca="true">+IF(OFFSET('Sanitation Data'!$G$28,0,10*ROW('Sanitation Data'!G4))="","",OFFSET('Sanitation Data'!$G$28,0,10*ROW('Sanitation Data'!G4)))</f>
        <v/>
      </c>
      <c r="DA10" s="305" t="str">
        <f ca="true">+IF(OFFSET('Sanitation Data'!$G$29,0,10*ROW('Sanitation Data'!G4))="","",OFFSET('Sanitation Data'!$G$29,0,10*ROW('Sanitation Data'!G4)))</f>
        <v/>
      </c>
      <c r="DB10" s="305" t="str">
        <f ca="true">+IF(OFFSET('Sanitation Data'!$G$30,0,10*ROW('Sanitation Data'!G4))="","",OFFSET('Sanitation Data'!$G$30,0,10*ROW('Sanitation Data'!G4)))</f>
        <v/>
      </c>
      <c r="DC10" s="305" t="str">
        <f ca="true">+IF(OFFSET('Sanitation Data'!$G$31,0,10*ROW('Sanitation Data'!G4))="","",OFFSET('Sanitation Data'!$G$31,0,10*ROW('Sanitation Data'!G4)))</f>
        <v/>
      </c>
      <c r="DD10" s="305" t="str">
        <f ca="true">+IF(OFFSET('Sanitation Data'!$G$32,0,10*ROW('Sanitation Data'!G4))="","",OFFSET('Sanitation Data'!$G$32,0,10*ROW('Sanitation Data'!G4)))</f>
        <v/>
      </c>
      <c r="DE10" s="305" t="str">
        <f ca="true">+IF(OFFSET('Sanitation Data'!$H$28,0,10*ROW('Sanitation Data'!H4))="","",OFFSET('Sanitation Data'!$H$28,0,10*ROW('Sanitation Data'!H4)))</f>
        <v/>
      </c>
      <c r="DF10" s="305" t="str">
        <f ca="true">+IF(OFFSET('Sanitation Data'!$H$29,0,10*ROW('Sanitation Data'!H4))="","",OFFSET('Sanitation Data'!$H$29,0,10*ROW('Sanitation Data'!H4)))</f>
        <v/>
      </c>
      <c r="DG10" s="305" t="str">
        <f ca="true">+IF(OFFSET('Sanitation Data'!$H$30,0,10*ROW('Sanitation Data'!H4))="","",OFFSET('Sanitation Data'!$H$30,0,10*ROW('Sanitation Data'!H4)))</f>
        <v/>
      </c>
      <c r="DH10" s="305" t="str">
        <f ca="true">+IF(OFFSET('Sanitation Data'!$H$31,0,10*ROW('Sanitation Data'!H4))="","",OFFSET('Sanitation Data'!$H$31,0,10*ROW('Sanitation Data'!H4)))</f>
        <v/>
      </c>
      <c r="DI10" s="305" t="str">
        <f ca="true">+IF(OFFSET('Sanitation Data'!$H$32,0,10*ROW('Sanitation Data'!H4))="","",OFFSET('Sanitation Data'!$H$32,0,10*ROW('Sanitation Data'!H4)))</f>
        <v/>
      </c>
      <c r="DJ10" s="305" t="str">
        <f ca="true">+IF(OFFSET('Sanitation Data'!$I$28,0,10*ROW('Sanitation Data'!I4))="","",OFFSET('Sanitation Data'!$I$28,0,10*ROW('Sanitation Data'!I4)))</f>
        <v/>
      </c>
      <c r="DK10" s="305" t="str">
        <f ca="true">+IF(OFFSET('Sanitation Data'!$I$29,0,10*ROW('Sanitation Data'!I4))="","",OFFSET('Sanitation Data'!$I$29,0,10*ROW('Sanitation Data'!I4)))</f>
        <v/>
      </c>
      <c r="DL10" s="305" t="str">
        <f ca="true">+IF(OFFSET('Sanitation Data'!$I$30,0,10*ROW('Sanitation Data'!I4))="","",OFFSET('Sanitation Data'!$I$30,0,10*ROW('Sanitation Data'!I4)))</f>
        <v/>
      </c>
      <c r="DM10" s="305" t="str">
        <f ca="true">+IF(OFFSET('Sanitation Data'!$I$31,0,10*ROW('Sanitation Data'!I4))="","",OFFSET('Sanitation Data'!$I$31,0,10*ROW('Sanitation Data'!I4)))</f>
        <v/>
      </c>
      <c r="DN10" s="305" t="str">
        <f ca="true">+IF(OFFSET('Sanitation Data'!$I$32,0,10*ROW('Sanitation Data'!I4))="","",OFFSET('Sanitation Data'!$I$32,0,10*ROW('Sanitation Data'!I4)))</f>
        <v/>
      </c>
      <c r="DO10" s="305" t="str">
        <f ca="true">+IF(OFFSET('Hygiene Data'!$D$11,0,10*ROW('Hygiene Data'!D4))="","",OFFSET('Hygiene Data'!$D$11,0,10*ROW('Hygiene Data'!D4)))</f>
        <v/>
      </c>
      <c r="DP10" s="305" t="str">
        <f ca="true">+IF(OFFSET('Hygiene Data'!$D$12,0,10*ROW('Hygiene Data'!D4))="","",OFFSET('Hygiene Data'!$D$12,0,10*ROW('Hygiene Data'!D4)))</f>
        <v/>
      </c>
      <c r="DQ10" s="305" t="str">
        <f ca="true">+IF(OFFSET('Hygiene Data'!$D$13,0,10*ROW('Hygiene Data'!D4))="","",OFFSET('Hygiene Data'!$D$13,0,10*ROW('Hygiene Data'!D4)))</f>
        <v/>
      </c>
      <c r="DR10" s="305" t="str">
        <f ca="true">+IF(OFFSET('Hygiene Data'!$E$11,0,10*ROW('Hygiene Data'!E4))="","",OFFSET('Hygiene Data'!$E$11,0,10*ROW('Hygiene Data'!E4)))</f>
        <v/>
      </c>
      <c r="DS10" s="305" t="str">
        <f ca="true">+IF(OFFSET('Hygiene Data'!$E$12,0,10*ROW('Hygiene Data'!E4))="","",OFFSET('Hygiene Data'!$E$12,0,10*ROW('Hygiene Data'!E4)))</f>
        <v/>
      </c>
      <c r="DT10" s="305" t="str">
        <f ca="true">+IF(OFFSET('Hygiene Data'!$E$13,0,10*ROW('Hygiene Data'!E4))="","",OFFSET('Hygiene Data'!$E$13,0,10*ROW('Hygiene Data'!E4)))</f>
        <v/>
      </c>
      <c r="DU10" s="305" t="str">
        <f ca="true">+IF(OFFSET('Hygiene Data'!$F$11,0,10*ROW('Hygiene Data'!F4))="","",OFFSET('Hygiene Data'!$F$11,0,10*ROW('Hygiene Data'!F4)))</f>
        <v/>
      </c>
      <c r="DV10" s="305" t="str">
        <f ca="true">+IF(OFFSET('Hygiene Data'!$F$12,0,10*ROW('Hygiene Data'!F4))="","",OFFSET('Hygiene Data'!$F$12,0,10*ROW('Hygiene Data'!F4)))</f>
        <v/>
      </c>
      <c r="DW10" s="305" t="str">
        <f ca="true">+IF(OFFSET('Hygiene Data'!$F$13,0,10*ROW('Hygiene Data'!F4))="","",OFFSET('Hygiene Data'!$F$13,0,10*ROW('Hygiene Data'!F4)))</f>
        <v/>
      </c>
      <c r="DX10" s="305" t="str">
        <f ca="true">+IF(OFFSET('Hygiene Data'!$G$11,0,10*ROW('Hygiene Data'!G4))="","",OFFSET('Hygiene Data'!$G$11,0,10*ROW('Hygiene Data'!G4)))</f>
        <v/>
      </c>
      <c r="DY10" s="305" t="str">
        <f ca="true">+IF(OFFSET('Hygiene Data'!$G$12,0,10*ROW('Hygiene Data'!G4))="","",OFFSET('Hygiene Data'!$G$12,0,10*ROW('Hygiene Data'!G4)))</f>
        <v/>
      </c>
      <c r="DZ10" s="305" t="str">
        <f ca="true">+IF(OFFSET('Hygiene Data'!$G$13,0,10*ROW('Hygiene Data'!G4))="","",OFFSET('Hygiene Data'!$G$13,0,10*ROW('Hygiene Data'!G4)))</f>
        <v/>
      </c>
      <c r="EA10" s="305" t="str">
        <f ca="true">+IF(OFFSET('Hygiene Data'!$H$11,0,10*ROW('Hygiene Data'!H4))="","",OFFSET('Hygiene Data'!$H$11,0,10*ROW('Hygiene Data'!H4)))</f>
        <v/>
      </c>
      <c r="EB10" s="305" t="str">
        <f ca="true">+IF(OFFSET('Hygiene Data'!$H$12,0,10*ROW('Hygiene Data'!H4))="","",OFFSET('Hygiene Data'!$H$12,0,10*ROW('Hygiene Data'!H4)))</f>
        <v/>
      </c>
      <c r="EC10" s="305" t="str">
        <f ca="true">+IF(OFFSET('Hygiene Data'!$H$13,0,10*ROW('Hygiene Data'!H4))="","",OFFSET('Hygiene Data'!$H$13,0,10*ROW('Hygiene Data'!H4)))</f>
        <v/>
      </c>
      <c r="ED10" s="305" t="str">
        <f ca="true">+IF(OFFSET('Hygiene Data'!$I$11,0,10*ROW('Hygiene Data'!I4))="","",OFFSET('Hygiene Data'!$I$11,0,10*ROW('Hygiene Data'!I4)))</f>
        <v/>
      </c>
      <c r="EE10" s="305" t="str">
        <f ca="true">+IF(OFFSET('Hygiene Data'!$I$12,0,10*ROW('Hygiene Data'!I4))="","",OFFSET('Hygiene Data'!$I$12,0,10*ROW('Hygiene Data'!I4)))</f>
        <v/>
      </c>
      <c r="EF10" s="305"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IND_2006_EMIS</v>
      </c>
      <c r="B11" s="38" t="str">
        <f ca="true">+IF(OFFSET('Water Data'!$C$2,0,10*ROW('Water Data'!F5))="","",OFFSET('Water Data'!$C$2,0,10*ROW('Water Data'!F5)))</f>
        <v>EMIS</v>
      </c>
      <c r="C11" s="361">
        <f t="shared" ca="true" si="0"/>
        <v>2006</v>
      </c>
      <c r="D11" s="97">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83.58</v>
      </c>
      <c r="E11" s="97">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77.84</v>
      </c>
      <c r="F11" s="97"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7"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7">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83.58</v>
      </c>
      <c r="Q11" s="97">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77.84</v>
      </c>
      <c r="R11" s="97"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7"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7"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7"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8">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52.39</v>
      </c>
      <c r="W11" s="9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8">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52.39</v>
      </c>
      <c r="AQ11" s="9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5"/>
      <c r="BS11" s="305" t="str">
        <f ca="true">+IF(OFFSET('Water Data'!$D$27,0,10*ROW('Water Data'!D5))="","",OFFSET('Water Data'!$D$27,0,10*ROW('Water Data'!D5)))</f>
        <v>Yes</v>
      </c>
      <c r="BT11" s="305" t="str">
        <f ca="true">+IF(OFFSET('Water Data'!$D$28,0,10*ROW('Water Data'!D5))="","",OFFSET('Water Data'!$D$28,0,10*ROW('Water Data'!D5)))</f>
        <v>Yes</v>
      </c>
      <c r="BU11" s="305" t="str">
        <f ca="true">+IF(OFFSET('Water Data'!$D$29,0,10*ROW('Water Data'!D5))="","",OFFSET('Water Data'!$D$29,0,10*ROW('Water Data'!D5)))</f>
        <v/>
      </c>
      <c r="BV11" s="305" t="str">
        <f ca="true">+IF(OFFSET('Water Data'!$E$27,0,10*ROW('Water Data'!E5))="","",OFFSET('Water Data'!$E$27,0,10*ROW('Water Data'!E5)))</f>
        <v/>
      </c>
      <c r="BW11" s="305" t="str">
        <f ca="true">+IF(OFFSET('Water Data'!$E$28,0,10*ROW('Water Data'!E5))="","",OFFSET('Water Data'!$E$28,0,10*ROW('Water Data'!E5)))</f>
        <v/>
      </c>
      <c r="BX11" s="305" t="str">
        <f ca="true">+IF(OFFSET('Water Data'!$E$29,0,10*ROW('Water Data'!E5))="","",OFFSET('Water Data'!$E$29,0,10*ROW('Water Data'!E5)))</f>
        <v/>
      </c>
      <c r="BY11" s="305" t="str">
        <f ca="true">+IF(OFFSET('Water Data'!$F$27,0,10*ROW('Water Data'!F5))="","",OFFSET('Water Data'!$F$27,0,10*ROW('Water Data'!F5)))</f>
        <v/>
      </c>
      <c r="BZ11" s="305" t="str">
        <f ca="true">+IF(OFFSET('Water Data'!$F$28,0,10*ROW('Water Data'!F5))="","",OFFSET('Water Data'!$F$28,0,10*ROW('Water Data'!F5)))</f>
        <v/>
      </c>
      <c r="CA11" s="305" t="str">
        <f ca="true">+IF(OFFSET('Water Data'!$F$29,0,10*ROW('Water Data'!F5))="","",OFFSET('Water Data'!$F$29,0,10*ROW('Water Data'!F5)))</f>
        <v/>
      </c>
      <c r="CB11" s="305" t="str">
        <f ca="true">+IF(OFFSET('Water Data'!$G$27,0,10*ROW('Water Data'!G5))="","",OFFSET('Water Data'!$G$27,0,10*ROW('Water Data'!G5)))</f>
        <v/>
      </c>
      <c r="CC11" s="305" t="str">
        <f ca="true">+IF(OFFSET('Water Data'!$G$28,0,10*ROW('Water Data'!G5))="","",OFFSET('Water Data'!$G$28,0,10*ROW('Water Data'!G5)))</f>
        <v/>
      </c>
      <c r="CD11" s="305" t="str">
        <f ca="true">+IF(OFFSET('Water Data'!$G$29,0,10*ROW('Water Data'!G5))="","",OFFSET('Water Data'!$G$29,0,10*ROW('Water Data'!G5)))</f>
        <v/>
      </c>
      <c r="CE11" s="305" t="str">
        <f ca="true">+IF(OFFSET('Water Data'!$H$27,0,10*ROW('Water Data'!H5))="","",OFFSET('Water Data'!$H$27,0,10*ROW('Water Data'!H5)))</f>
        <v>Yes</v>
      </c>
      <c r="CF11" s="305" t="str">
        <f ca="true">+IF(OFFSET('Water Data'!$H$28,0,10*ROW('Water Data'!H5))="","",OFFSET('Water Data'!$H$28,0,10*ROW('Water Data'!H5)))</f>
        <v>Yes</v>
      </c>
      <c r="CG11" s="305" t="str">
        <f ca="true">+IF(OFFSET('Water Data'!$H$29,0,10*ROW('Water Data'!H5))="","",OFFSET('Water Data'!$H$29,0,10*ROW('Water Data'!H5)))</f>
        <v/>
      </c>
      <c r="CH11" s="305" t="str">
        <f ca="true">+IF(OFFSET('Water Data'!$I$27,0,10*ROW('Water Data'!I5))="","",OFFSET('Water Data'!$I$27,0,10*ROW('Water Data'!I5)))</f>
        <v/>
      </c>
      <c r="CI11" s="305" t="str">
        <f ca="true">+IF(OFFSET('Water Data'!$I$28,0,10*ROW('Water Data'!I5))="","",OFFSET('Water Data'!$I$28,0,10*ROW('Water Data'!I5)))</f>
        <v/>
      </c>
      <c r="CJ11" s="305" t="str">
        <f ca="true">+IF(OFFSET('Water Data'!$I$29,0,10*ROW('Water Data'!I5))="","",OFFSET('Water Data'!$I$29,0,10*ROW('Water Data'!I5)))</f>
        <v/>
      </c>
      <c r="CK11" s="305" t="str">
        <f ca="true">+IF(OFFSET('Sanitation Data'!$D$28,0,10*ROW('Sanitation Data'!D5))="","",OFFSET('Sanitation Data'!$D$28,0,10*ROW('Sanitation Data'!D5)))</f>
        <v>Yes</v>
      </c>
      <c r="CL11" s="305" t="str">
        <f ca="true">+IF(OFFSET('Sanitation Data'!$D$29,0,10*ROW('Sanitation Data'!D5))="","",OFFSET('Sanitation Data'!$D$29,0,10*ROW('Sanitation Data'!D5)))</f>
        <v/>
      </c>
      <c r="CM11" s="305" t="str">
        <f ca="true">+IF(OFFSET('Sanitation Data'!$D$30,0,10*ROW('Sanitation Data'!D5))="","",OFFSET('Sanitation Data'!$D$30,0,10*ROW('Sanitation Data'!D5)))</f>
        <v/>
      </c>
      <c r="CN11" s="305" t="str">
        <f ca="true">+IF(OFFSET('Sanitation Data'!$D$31,0,10*ROW('Sanitation Data'!D5))="","",OFFSET('Sanitation Data'!$D$31,0,10*ROW('Sanitation Data'!D5)))</f>
        <v/>
      </c>
      <c r="CO11" s="305" t="str">
        <f ca="true">+IF(OFFSET('Sanitation Data'!$D$32,0,10*ROW('Sanitation Data'!D5))="","",OFFSET('Sanitation Data'!$D$32,0,10*ROW('Sanitation Data'!D5)))</f>
        <v/>
      </c>
      <c r="CP11" s="305" t="str">
        <f ca="true">+IF(OFFSET('Sanitation Data'!$E$28,0,10*ROW('Sanitation Data'!E5))="","",OFFSET('Sanitation Data'!$E$28,0,10*ROW('Sanitation Data'!E5)))</f>
        <v/>
      </c>
      <c r="CQ11" s="305" t="str">
        <f ca="true">+IF(OFFSET('Sanitation Data'!$E$29,0,10*ROW('Sanitation Data'!E5))="","",OFFSET('Sanitation Data'!$E$29,0,10*ROW('Sanitation Data'!E5)))</f>
        <v/>
      </c>
      <c r="CR11" s="305" t="str">
        <f ca="true">+IF(OFFSET('Sanitation Data'!$E$30,0,10*ROW('Sanitation Data'!E5))="","",OFFSET('Sanitation Data'!$E$30,0,10*ROW('Sanitation Data'!E5)))</f>
        <v/>
      </c>
      <c r="CS11" s="305" t="str">
        <f ca="true">+IF(OFFSET('Sanitation Data'!$E$31,0,10*ROW('Sanitation Data'!E5))="","",OFFSET('Sanitation Data'!$E$31,0,10*ROW('Sanitation Data'!E5)))</f>
        <v/>
      </c>
      <c r="CT11" s="305" t="str">
        <f ca="true">+IF(OFFSET('Sanitation Data'!$E$32,0,10*ROW('Sanitation Data'!E5))="","",OFFSET('Sanitation Data'!$E$32,0,10*ROW('Sanitation Data'!E5)))</f>
        <v/>
      </c>
      <c r="CU11" s="305" t="str">
        <f ca="true">+IF(OFFSET('Sanitation Data'!$F$28,0,10*ROW('Sanitation Data'!F5))="","",OFFSET('Sanitation Data'!$F$28,0,10*ROW('Sanitation Data'!F5)))</f>
        <v/>
      </c>
      <c r="CV11" s="305" t="str">
        <f ca="true">+IF(OFFSET('Sanitation Data'!$F$29,0,10*ROW('Sanitation Data'!F5))="","",OFFSET('Sanitation Data'!$F$29,0,10*ROW('Sanitation Data'!F5)))</f>
        <v/>
      </c>
      <c r="CW11" s="305" t="str">
        <f ca="true">+IF(OFFSET('Sanitation Data'!$F$30,0,10*ROW('Sanitation Data'!F5))="","",OFFSET('Sanitation Data'!$F$30,0,10*ROW('Sanitation Data'!F5)))</f>
        <v/>
      </c>
      <c r="CX11" s="305" t="str">
        <f ca="true">+IF(OFFSET('Sanitation Data'!$F$31,0,10*ROW('Sanitation Data'!F5))="","",OFFSET('Sanitation Data'!$F$31,0,10*ROW('Sanitation Data'!F5)))</f>
        <v/>
      </c>
      <c r="CY11" s="305" t="str">
        <f ca="true">+IF(OFFSET('Sanitation Data'!$F$32,0,10*ROW('Sanitation Data'!F5))="","",OFFSET('Sanitation Data'!$F$32,0,10*ROW('Sanitation Data'!F5)))</f>
        <v/>
      </c>
      <c r="CZ11" s="305" t="str">
        <f ca="true">+IF(OFFSET('Sanitation Data'!$G$28,0,10*ROW('Sanitation Data'!G5))="","",OFFSET('Sanitation Data'!$G$28,0,10*ROW('Sanitation Data'!G5)))</f>
        <v/>
      </c>
      <c r="DA11" s="305" t="str">
        <f ca="true">+IF(OFFSET('Sanitation Data'!$G$29,0,10*ROW('Sanitation Data'!G5))="","",OFFSET('Sanitation Data'!$G$29,0,10*ROW('Sanitation Data'!G5)))</f>
        <v/>
      </c>
      <c r="DB11" s="305" t="str">
        <f ca="true">+IF(OFFSET('Sanitation Data'!$G$30,0,10*ROW('Sanitation Data'!G5))="","",OFFSET('Sanitation Data'!$G$30,0,10*ROW('Sanitation Data'!G5)))</f>
        <v/>
      </c>
      <c r="DC11" s="305" t="str">
        <f ca="true">+IF(OFFSET('Sanitation Data'!$G$31,0,10*ROW('Sanitation Data'!G5))="","",OFFSET('Sanitation Data'!$G$31,0,10*ROW('Sanitation Data'!G5)))</f>
        <v/>
      </c>
      <c r="DD11" s="305" t="str">
        <f ca="true">+IF(OFFSET('Sanitation Data'!$G$32,0,10*ROW('Sanitation Data'!G5))="","",OFFSET('Sanitation Data'!$G$32,0,10*ROW('Sanitation Data'!G5)))</f>
        <v/>
      </c>
      <c r="DE11" s="305" t="str">
        <f ca="true">+IF(OFFSET('Sanitation Data'!$H$28,0,10*ROW('Sanitation Data'!H5))="","",OFFSET('Sanitation Data'!$H$28,0,10*ROW('Sanitation Data'!H5)))</f>
        <v>Yes</v>
      </c>
      <c r="DF11" s="305" t="str">
        <f ca="true">+IF(OFFSET('Sanitation Data'!$H$29,0,10*ROW('Sanitation Data'!H5))="","",OFFSET('Sanitation Data'!$H$29,0,10*ROW('Sanitation Data'!H5)))</f>
        <v/>
      </c>
      <c r="DG11" s="305" t="str">
        <f ca="true">+IF(OFFSET('Sanitation Data'!$H$30,0,10*ROW('Sanitation Data'!H5))="","",OFFSET('Sanitation Data'!$H$30,0,10*ROW('Sanitation Data'!H5)))</f>
        <v/>
      </c>
      <c r="DH11" s="305" t="str">
        <f ca="true">+IF(OFFSET('Sanitation Data'!$H$31,0,10*ROW('Sanitation Data'!H5))="","",OFFSET('Sanitation Data'!$H$31,0,10*ROW('Sanitation Data'!H5)))</f>
        <v/>
      </c>
      <c r="DI11" s="305" t="str">
        <f ca="true">+IF(OFFSET('Sanitation Data'!$H$32,0,10*ROW('Sanitation Data'!H5))="","",OFFSET('Sanitation Data'!$H$32,0,10*ROW('Sanitation Data'!H5)))</f>
        <v/>
      </c>
      <c r="DJ11" s="305" t="str">
        <f ca="true">+IF(OFFSET('Sanitation Data'!$I$28,0,10*ROW('Sanitation Data'!I5))="","",OFFSET('Sanitation Data'!$I$28,0,10*ROW('Sanitation Data'!I5)))</f>
        <v/>
      </c>
      <c r="DK11" s="305" t="str">
        <f ca="true">+IF(OFFSET('Sanitation Data'!$I$29,0,10*ROW('Sanitation Data'!I5))="","",OFFSET('Sanitation Data'!$I$29,0,10*ROW('Sanitation Data'!I5)))</f>
        <v/>
      </c>
      <c r="DL11" s="305" t="str">
        <f ca="true">+IF(OFFSET('Sanitation Data'!$I$30,0,10*ROW('Sanitation Data'!I5))="","",OFFSET('Sanitation Data'!$I$30,0,10*ROW('Sanitation Data'!I5)))</f>
        <v/>
      </c>
      <c r="DM11" s="305" t="str">
        <f ca="true">+IF(OFFSET('Sanitation Data'!$I$31,0,10*ROW('Sanitation Data'!I5))="","",OFFSET('Sanitation Data'!$I$31,0,10*ROW('Sanitation Data'!I5)))</f>
        <v/>
      </c>
      <c r="DN11" s="305" t="str">
        <f ca="true">+IF(OFFSET('Sanitation Data'!$I$32,0,10*ROW('Sanitation Data'!I5))="","",OFFSET('Sanitation Data'!$I$32,0,10*ROW('Sanitation Data'!I5)))</f>
        <v/>
      </c>
      <c r="DO11" s="305" t="str">
        <f ca="true">+IF(OFFSET('Hygiene Data'!$D$11,0,10*ROW('Hygiene Data'!D5))="","",OFFSET('Hygiene Data'!$D$11,0,10*ROW('Hygiene Data'!D5)))</f>
        <v/>
      </c>
      <c r="DP11" s="305" t="str">
        <f ca="true">+IF(OFFSET('Hygiene Data'!$D$12,0,10*ROW('Hygiene Data'!D5))="","",OFFSET('Hygiene Data'!$D$12,0,10*ROW('Hygiene Data'!D5)))</f>
        <v/>
      </c>
      <c r="DQ11" s="305" t="str">
        <f ca="true">+IF(OFFSET('Hygiene Data'!$D$13,0,10*ROW('Hygiene Data'!D5))="","",OFFSET('Hygiene Data'!$D$13,0,10*ROW('Hygiene Data'!D5)))</f>
        <v/>
      </c>
      <c r="DR11" s="305" t="str">
        <f ca="true">+IF(OFFSET('Hygiene Data'!$E$11,0,10*ROW('Hygiene Data'!E5))="","",OFFSET('Hygiene Data'!$E$11,0,10*ROW('Hygiene Data'!E5)))</f>
        <v/>
      </c>
      <c r="DS11" s="305" t="str">
        <f ca="true">+IF(OFFSET('Hygiene Data'!$E$12,0,10*ROW('Hygiene Data'!E5))="","",OFFSET('Hygiene Data'!$E$12,0,10*ROW('Hygiene Data'!E5)))</f>
        <v/>
      </c>
      <c r="DT11" s="305" t="str">
        <f ca="true">+IF(OFFSET('Hygiene Data'!$E$13,0,10*ROW('Hygiene Data'!E5))="","",OFFSET('Hygiene Data'!$E$13,0,10*ROW('Hygiene Data'!E5)))</f>
        <v/>
      </c>
      <c r="DU11" s="305" t="str">
        <f ca="true">+IF(OFFSET('Hygiene Data'!$F$11,0,10*ROW('Hygiene Data'!F5))="","",OFFSET('Hygiene Data'!$F$11,0,10*ROW('Hygiene Data'!F5)))</f>
        <v/>
      </c>
      <c r="DV11" s="305" t="str">
        <f ca="true">+IF(OFFSET('Hygiene Data'!$F$12,0,10*ROW('Hygiene Data'!F5))="","",OFFSET('Hygiene Data'!$F$12,0,10*ROW('Hygiene Data'!F5)))</f>
        <v/>
      </c>
      <c r="DW11" s="305" t="str">
        <f ca="true">+IF(OFFSET('Hygiene Data'!$F$13,0,10*ROW('Hygiene Data'!F5))="","",OFFSET('Hygiene Data'!$F$13,0,10*ROW('Hygiene Data'!F5)))</f>
        <v/>
      </c>
      <c r="DX11" s="305" t="str">
        <f ca="true">+IF(OFFSET('Hygiene Data'!$G$11,0,10*ROW('Hygiene Data'!G5))="","",OFFSET('Hygiene Data'!$G$11,0,10*ROW('Hygiene Data'!G5)))</f>
        <v/>
      </c>
      <c r="DY11" s="305" t="str">
        <f ca="true">+IF(OFFSET('Hygiene Data'!$G$12,0,10*ROW('Hygiene Data'!G5))="","",OFFSET('Hygiene Data'!$G$12,0,10*ROW('Hygiene Data'!G5)))</f>
        <v/>
      </c>
      <c r="DZ11" s="305" t="str">
        <f ca="true">+IF(OFFSET('Hygiene Data'!$G$13,0,10*ROW('Hygiene Data'!G5))="","",OFFSET('Hygiene Data'!$G$13,0,10*ROW('Hygiene Data'!G5)))</f>
        <v/>
      </c>
      <c r="EA11" s="305" t="str">
        <f ca="true">+IF(OFFSET('Hygiene Data'!$H$11,0,10*ROW('Hygiene Data'!H5))="","",OFFSET('Hygiene Data'!$H$11,0,10*ROW('Hygiene Data'!H5)))</f>
        <v/>
      </c>
      <c r="EB11" s="305" t="str">
        <f ca="true">+IF(OFFSET('Hygiene Data'!$H$12,0,10*ROW('Hygiene Data'!H5))="","",OFFSET('Hygiene Data'!$H$12,0,10*ROW('Hygiene Data'!H5)))</f>
        <v/>
      </c>
      <c r="EC11" s="305" t="str">
        <f ca="true">+IF(OFFSET('Hygiene Data'!$H$13,0,10*ROW('Hygiene Data'!H5))="","",OFFSET('Hygiene Data'!$H$13,0,10*ROW('Hygiene Data'!H5)))</f>
        <v/>
      </c>
      <c r="ED11" s="305" t="str">
        <f ca="true">+IF(OFFSET('Hygiene Data'!$I$11,0,10*ROW('Hygiene Data'!I5))="","",OFFSET('Hygiene Data'!$I$11,0,10*ROW('Hygiene Data'!I5)))</f>
        <v/>
      </c>
      <c r="EE11" s="305" t="str">
        <f ca="true">+IF(OFFSET('Hygiene Data'!$I$12,0,10*ROW('Hygiene Data'!I5))="","",OFFSET('Hygiene Data'!$I$12,0,10*ROW('Hygiene Data'!I5)))</f>
        <v/>
      </c>
      <c r="EF11" s="305"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IND_2007_EMIS</v>
      </c>
      <c r="B12" s="38" t="str">
        <f ca="true">+IF(OFFSET('Water Data'!$C$2,0,10*ROW('Water Data'!F6))="","",OFFSET('Water Data'!$C$2,0,10*ROW('Water Data'!F6)))</f>
        <v>EMIS</v>
      </c>
      <c r="C12" s="361">
        <f t="shared" ca="true" si="0"/>
        <v>2007</v>
      </c>
      <c r="D12" s="97">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84.87</v>
      </c>
      <c r="E12" s="97">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78.474999999999994</v>
      </c>
      <c r="F12" s="97"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7">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90</v>
      </c>
      <c r="H12" s="97">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83.48</v>
      </c>
      <c r="I12" s="9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7">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84.28</v>
      </c>
      <c r="K12" s="97">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77.88</v>
      </c>
      <c r="L12" s="9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7">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84.87</v>
      </c>
      <c r="Q12" s="97">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78.474999999999994</v>
      </c>
      <c r="R12" s="9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8">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58.13</v>
      </c>
      <c r="W12" s="98"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8"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8">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68.89</v>
      </c>
      <c r="AB12" s="9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8">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56.66</v>
      </c>
      <c r="AG12" s="9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8">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58.13</v>
      </c>
      <c r="AQ12" s="98"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8"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5"/>
      <c r="BS12" s="305" t="str">
        <f ca="true">+IF(OFFSET('Water Data'!$D$27,0,10*ROW('Water Data'!D6))="","",OFFSET('Water Data'!$D$27,0,10*ROW('Water Data'!D6)))</f>
        <v>Yes</v>
      </c>
      <c r="BT12" s="305" t="str">
        <f ca="true">+IF(OFFSET('Water Data'!$D$28,0,10*ROW('Water Data'!D6))="","",OFFSET('Water Data'!$D$28,0,10*ROW('Water Data'!D6)))</f>
        <v>Yes</v>
      </c>
      <c r="BU12" s="305" t="str">
        <f ca="true">+IF(OFFSET('Water Data'!$D$29,0,10*ROW('Water Data'!D6))="","",OFFSET('Water Data'!$D$29,0,10*ROW('Water Data'!D6)))</f>
        <v/>
      </c>
      <c r="BV12" s="305" t="str">
        <f ca="true">+IF(OFFSET('Water Data'!$E$27,0,10*ROW('Water Data'!E6))="","",OFFSET('Water Data'!$E$27,0,10*ROW('Water Data'!E6)))</f>
        <v>Yes</v>
      </c>
      <c r="BW12" s="305" t="str">
        <f ca="true">+IF(OFFSET('Water Data'!$E$28,0,10*ROW('Water Data'!E6))="","",OFFSET('Water Data'!$E$28,0,10*ROW('Water Data'!E6)))</f>
        <v>Yes</v>
      </c>
      <c r="BX12" s="305" t="str">
        <f ca="true">+IF(OFFSET('Water Data'!$E$29,0,10*ROW('Water Data'!E6))="","",OFFSET('Water Data'!$E$29,0,10*ROW('Water Data'!E6)))</f>
        <v/>
      </c>
      <c r="BY12" s="305" t="str">
        <f ca="true">+IF(OFFSET('Water Data'!$F$27,0,10*ROW('Water Data'!F6))="","",OFFSET('Water Data'!$F$27,0,10*ROW('Water Data'!F6)))</f>
        <v>Yes</v>
      </c>
      <c r="BZ12" s="305" t="str">
        <f ca="true">+IF(OFFSET('Water Data'!$F$28,0,10*ROW('Water Data'!F6))="","",OFFSET('Water Data'!$F$28,0,10*ROW('Water Data'!F6)))</f>
        <v>Yes</v>
      </c>
      <c r="CA12" s="305" t="str">
        <f ca="true">+IF(OFFSET('Water Data'!$F$29,0,10*ROW('Water Data'!F6))="","",OFFSET('Water Data'!$F$29,0,10*ROW('Water Data'!F6)))</f>
        <v/>
      </c>
      <c r="CB12" s="305" t="str">
        <f ca="true">+IF(OFFSET('Water Data'!$G$27,0,10*ROW('Water Data'!G6))="","",OFFSET('Water Data'!$G$27,0,10*ROW('Water Data'!G6)))</f>
        <v/>
      </c>
      <c r="CC12" s="305" t="str">
        <f ca="true">+IF(OFFSET('Water Data'!$G$28,0,10*ROW('Water Data'!G6))="","",OFFSET('Water Data'!$G$28,0,10*ROW('Water Data'!G6)))</f>
        <v/>
      </c>
      <c r="CD12" s="305" t="str">
        <f ca="true">+IF(OFFSET('Water Data'!$G$29,0,10*ROW('Water Data'!G6))="","",OFFSET('Water Data'!$G$29,0,10*ROW('Water Data'!G6)))</f>
        <v/>
      </c>
      <c r="CE12" s="305" t="str">
        <f ca="true">+IF(OFFSET('Water Data'!$H$27,0,10*ROW('Water Data'!H6))="","",OFFSET('Water Data'!$H$27,0,10*ROW('Water Data'!H6)))</f>
        <v>Yes</v>
      </c>
      <c r="CF12" s="305" t="str">
        <f ca="true">+IF(OFFSET('Water Data'!$H$28,0,10*ROW('Water Data'!H6))="","",OFFSET('Water Data'!$H$28,0,10*ROW('Water Data'!H6)))</f>
        <v>Yes</v>
      </c>
      <c r="CG12" s="305" t="str">
        <f ca="true">+IF(OFFSET('Water Data'!$H$29,0,10*ROW('Water Data'!H6))="","",OFFSET('Water Data'!$H$29,0,10*ROW('Water Data'!H6)))</f>
        <v/>
      </c>
      <c r="CH12" s="305" t="str">
        <f ca="true">+IF(OFFSET('Water Data'!$I$27,0,10*ROW('Water Data'!I6))="","",OFFSET('Water Data'!$I$27,0,10*ROW('Water Data'!I6)))</f>
        <v/>
      </c>
      <c r="CI12" s="305" t="str">
        <f ca="true">+IF(OFFSET('Water Data'!$I$28,0,10*ROW('Water Data'!I6))="","",OFFSET('Water Data'!$I$28,0,10*ROW('Water Data'!I6)))</f>
        <v/>
      </c>
      <c r="CJ12" s="305" t="str">
        <f ca="true">+IF(OFFSET('Water Data'!$I$29,0,10*ROW('Water Data'!I6))="","",OFFSET('Water Data'!$I$29,0,10*ROW('Water Data'!I6)))</f>
        <v/>
      </c>
      <c r="CK12" s="305" t="str">
        <f ca="true">+IF(OFFSET('Sanitation Data'!$D$28,0,10*ROW('Sanitation Data'!D6))="","",OFFSET('Sanitation Data'!$D$28,0,10*ROW('Sanitation Data'!D6)))</f>
        <v>Yes</v>
      </c>
      <c r="CL12" s="305" t="str">
        <f ca="true">+IF(OFFSET('Sanitation Data'!$D$29,0,10*ROW('Sanitation Data'!D6))="","",OFFSET('Sanitation Data'!$D$29,0,10*ROW('Sanitation Data'!D6)))</f>
        <v/>
      </c>
      <c r="CM12" s="305" t="str">
        <f ca="true">+IF(OFFSET('Sanitation Data'!$D$30,0,10*ROW('Sanitation Data'!D6))="","",OFFSET('Sanitation Data'!$D$30,0,10*ROW('Sanitation Data'!D6)))</f>
        <v/>
      </c>
      <c r="CN12" s="305" t="str">
        <f ca="true">+IF(OFFSET('Sanitation Data'!$D$31,0,10*ROW('Sanitation Data'!D6))="","",OFFSET('Sanitation Data'!$D$31,0,10*ROW('Sanitation Data'!D6)))</f>
        <v/>
      </c>
      <c r="CO12" s="305" t="str">
        <f ca="true">+IF(OFFSET('Sanitation Data'!$D$32,0,10*ROW('Sanitation Data'!D6))="","",OFFSET('Sanitation Data'!$D$32,0,10*ROW('Sanitation Data'!D6)))</f>
        <v/>
      </c>
      <c r="CP12" s="305" t="str">
        <f ca="true">+IF(OFFSET('Sanitation Data'!$E$28,0,10*ROW('Sanitation Data'!E6))="","",OFFSET('Sanitation Data'!$E$28,0,10*ROW('Sanitation Data'!E6)))</f>
        <v>Yes</v>
      </c>
      <c r="CQ12" s="305" t="str">
        <f ca="true">+IF(OFFSET('Sanitation Data'!$E$29,0,10*ROW('Sanitation Data'!E6))="","",OFFSET('Sanitation Data'!$E$29,0,10*ROW('Sanitation Data'!E6)))</f>
        <v/>
      </c>
      <c r="CR12" s="305" t="str">
        <f ca="true">+IF(OFFSET('Sanitation Data'!$E$30,0,10*ROW('Sanitation Data'!E6))="","",OFFSET('Sanitation Data'!$E$30,0,10*ROW('Sanitation Data'!E6)))</f>
        <v/>
      </c>
      <c r="CS12" s="305" t="str">
        <f ca="true">+IF(OFFSET('Sanitation Data'!$E$31,0,10*ROW('Sanitation Data'!E6))="","",OFFSET('Sanitation Data'!$E$31,0,10*ROW('Sanitation Data'!E6)))</f>
        <v/>
      </c>
      <c r="CT12" s="305" t="str">
        <f ca="true">+IF(OFFSET('Sanitation Data'!$E$32,0,10*ROW('Sanitation Data'!E6))="","",OFFSET('Sanitation Data'!$E$32,0,10*ROW('Sanitation Data'!E6)))</f>
        <v/>
      </c>
      <c r="CU12" s="305" t="str">
        <f ca="true">+IF(OFFSET('Sanitation Data'!$F$28,0,10*ROW('Sanitation Data'!F6))="","",OFFSET('Sanitation Data'!$F$28,0,10*ROW('Sanitation Data'!F6)))</f>
        <v>Yes</v>
      </c>
      <c r="CV12" s="305" t="str">
        <f ca="true">+IF(OFFSET('Sanitation Data'!$F$29,0,10*ROW('Sanitation Data'!F6))="","",OFFSET('Sanitation Data'!$F$29,0,10*ROW('Sanitation Data'!F6)))</f>
        <v/>
      </c>
      <c r="CW12" s="305" t="str">
        <f ca="true">+IF(OFFSET('Sanitation Data'!$F$30,0,10*ROW('Sanitation Data'!F6))="","",OFFSET('Sanitation Data'!$F$30,0,10*ROW('Sanitation Data'!F6)))</f>
        <v/>
      </c>
      <c r="CX12" s="305" t="str">
        <f ca="true">+IF(OFFSET('Sanitation Data'!$F$31,0,10*ROW('Sanitation Data'!F6))="","",OFFSET('Sanitation Data'!$F$31,0,10*ROW('Sanitation Data'!F6)))</f>
        <v/>
      </c>
      <c r="CY12" s="305" t="str">
        <f ca="true">+IF(OFFSET('Sanitation Data'!$F$32,0,10*ROW('Sanitation Data'!F6))="","",OFFSET('Sanitation Data'!$F$32,0,10*ROW('Sanitation Data'!F6)))</f>
        <v/>
      </c>
      <c r="CZ12" s="305" t="str">
        <f ca="true">+IF(OFFSET('Sanitation Data'!$G$28,0,10*ROW('Sanitation Data'!G6))="","",OFFSET('Sanitation Data'!$G$28,0,10*ROW('Sanitation Data'!G6)))</f>
        <v/>
      </c>
      <c r="DA12" s="305" t="str">
        <f ca="true">+IF(OFFSET('Sanitation Data'!$G$29,0,10*ROW('Sanitation Data'!G6))="","",OFFSET('Sanitation Data'!$G$29,0,10*ROW('Sanitation Data'!G6)))</f>
        <v/>
      </c>
      <c r="DB12" s="305" t="str">
        <f ca="true">+IF(OFFSET('Sanitation Data'!$G$30,0,10*ROW('Sanitation Data'!G6))="","",OFFSET('Sanitation Data'!$G$30,0,10*ROW('Sanitation Data'!G6)))</f>
        <v/>
      </c>
      <c r="DC12" s="305" t="str">
        <f ca="true">+IF(OFFSET('Sanitation Data'!$G$31,0,10*ROW('Sanitation Data'!G6))="","",OFFSET('Sanitation Data'!$G$31,0,10*ROW('Sanitation Data'!G6)))</f>
        <v/>
      </c>
      <c r="DD12" s="305" t="str">
        <f ca="true">+IF(OFFSET('Sanitation Data'!$G$32,0,10*ROW('Sanitation Data'!G6))="","",OFFSET('Sanitation Data'!$G$32,0,10*ROW('Sanitation Data'!G6)))</f>
        <v/>
      </c>
      <c r="DE12" s="305" t="str">
        <f ca="true">+IF(OFFSET('Sanitation Data'!$H$28,0,10*ROW('Sanitation Data'!H6))="","",OFFSET('Sanitation Data'!$H$28,0,10*ROW('Sanitation Data'!H6)))</f>
        <v>Yes</v>
      </c>
      <c r="DF12" s="305" t="str">
        <f ca="true">+IF(OFFSET('Sanitation Data'!$H$29,0,10*ROW('Sanitation Data'!H6))="","",OFFSET('Sanitation Data'!$H$29,0,10*ROW('Sanitation Data'!H6)))</f>
        <v/>
      </c>
      <c r="DG12" s="305" t="str">
        <f ca="true">+IF(OFFSET('Sanitation Data'!$H$30,0,10*ROW('Sanitation Data'!H6))="","",OFFSET('Sanitation Data'!$H$30,0,10*ROW('Sanitation Data'!H6)))</f>
        <v/>
      </c>
      <c r="DH12" s="305" t="str">
        <f ca="true">+IF(OFFSET('Sanitation Data'!$H$31,0,10*ROW('Sanitation Data'!H6))="","",OFFSET('Sanitation Data'!$H$31,0,10*ROW('Sanitation Data'!H6)))</f>
        <v/>
      </c>
      <c r="DI12" s="305" t="str">
        <f ca="true">+IF(OFFSET('Sanitation Data'!$H$32,0,10*ROW('Sanitation Data'!H6))="","",OFFSET('Sanitation Data'!$H$32,0,10*ROW('Sanitation Data'!H6)))</f>
        <v/>
      </c>
      <c r="DJ12" s="305" t="str">
        <f ca="true">+IF(OFFSET('Sanitation Data'!$I$28,0,10*ROW('Sanitation Data'!I6))="","",OFFSET('Sanitation Data'!$I$28,0,10*ROW('Sanitation Data'!I6)))</f>
        <v/>
      </c>
      <c r="DK12" s="305" t="str">
        <f ca="true">+IF(OFFSET('Sanitation Data'!$I$29,0,10*ROW('Sanitation Data'!I6))="","",OFFSET('Sanitation Data'!$I$29,0,10*ROW('Sanitation Data'!I6)))</f>
        <v/>
      </c>
      <c r="DL12" s="305" t="str">
        <f ca="true">+IF(OFFSET('Sanitation Data'!$I$30,0,10*ROW('Sanitation Data'!I6))="","",OFFSET('Sanitation Data'!$I$30,0,10*ROW('Sanitation Data'!I6)))</f>
        <v/>
      </c>
      <c r="DM12" s="305" t="str">
        <f ca="true">+IF(OFFSET('Sanitation Data'!$I$31,0,10*ROW('Sanitation Data'!I6))="","",OFFSET('Sanitation Data'!$I$31,0,10*ROW('Sanitation Data'!I6)))</f>
        <v/>
      </c>
      <c r="DN12" s="305" t="str">
        <f ca="true">+IF(OFFSET('Sanitation Data'!$I$32,0,10*ROW('Sanitation Data'!I6))="","",OFFSET('Sanitation Data'!$I$32,0,10*ROW('Sanitation Data'!I6)))</f>
        <v/>
      </c>
      <c r="DO12" s="305" t="str">
        <f ca="true">+IF(OFFSET('Hygiene Data'!$D$11,0,10*ROW('Hygiene Data'!D6))="","",OFFSET('Hygiene Data'!$D$11,0,10*ROW('Hygiene Data'!D6)))</f>
        <v/>
      </c>
      <c r="DP12" s="305" t="str">
        <f ca="true">+IF(OFFSET('Hygiene Data'!$D$12,0,10*ROW('Hygiene Data'!D6))="","",OFFSET('Hygiene Data'!$D$12,0,10*ROW('Hygiene Data'!D6)))</f>
        <v/>
      </c>
      <c r="DQ12" s="305" t="str">
        <f ca="true">+IF(OFFSET('Hygiene Data'!$D$13,0,10*ROW('Hygiene Data'!D6))="","",OFFSET('Hygiene Data'!$D$13,0,10*ROW('Hygiene Data'!D6)))</f>
        <v/>
      </c>
      <c r="DR12" s="305" t="str">
        <f ca="true">+IF(OFFSET('Hygiene Data'!$E$11,0,10*ROW('Hygiene Data'!E6))="","",OFFSET('Hygiene Data'!$E$11,0,10*ROW('Hygiene Data'!E6)))</f>
        <v/>
      </c>
      <c r="DS12" s="305" t="str">
        <f ca="true">+IF(OFFSET('Hygiene Data'!$E$12,0,10*ROW('Hygiene Data'!E6))="","",OFFSET('Hygiene Data'!$E$12,0,10*ROW('Hygiene Data'!E6)))</f>
        <v/>
      </c>
      <c r="DT12" s="305" t="str">
        <f ca="true">+IF(OFFSET('Hygiene Data'!$E$13,0,10*ROW('Hygiene Data'!E6))="","",OFFSET('Hygiene Data'!$E$13,0,10*ROW('Hygiene Data'!E6)))</f>
        <v/>
      </c>
      <c r="DU12" s="305" t="str">
        <f ca="true">+IF(OFFSET('Hygiene Data'!$F$11,0,10*ROW('Hygiene Data'!F6))="","",OFFSET('Hygiene Data'!$F$11,0,10*ROW('Hygiene Data'!F6)))</f>
        <v/>
      </c>
      <c r="DV12" s="305" t="str">
        <f ca="true">+IF(OFFSET('Hygiene Data'!$F$12,0,10*ROW('Hygiene Data'!F6))="","",OFFSET('Hygiene Data'!$F$12,0,10*ROW('Hygiene Data'!F6)))</f>
        <v/>
      </c>
      <c r="DW12" s="305" t="str">
        <f ca="true">+IF(OFFSET('Hygiene Data'!$F$13,0,10*ROW('Hygiene Data'!F6))="","",OFFSET('Hygiene Data'!$F$13,0,10*ROW('Hygiene Data'!F6)))</f>
        <v/>
      </c>
      <c r="DX12" s="305" t="str">
        <f ca="true">+IF(OFFSET('Hygiene Data'!$G$11,0,10*ROW('Hygiene Data'!G6))="","",OFFSET('Hygiene Data'!$G$11,0,10*ROW('Hygiene Data'!G6)))</f>
        <v/>
      </c>
      <c r="DY12" s="305" t="str">
        <f ca="true">+IF(OFFSET('Hygiene Data'!$G$12,0,10*ROW('Hygiene Data'!G6))="","",OFFSET('Hygiene Data'!$G$12,0,10*ROW('Hygiene Data'!G6)))</f>
        <v/>
      </c>
      <c r="DZ12" s="305" t="str">
        <f ca="true">+IF(OFFSET('Hygiene Data'!$G$13,0,10*ROW('Hygiene Data'!G6))="","",OFFSET('Hygiene Data'!$G$13,0,10*ROW('Hygiene Data'!G6)))</f>
        <v/>
      </c>
      <c r="EA12" s="305" t="str">
        <f ca="true">+IF(OFFSET('Hygiene Data'!$H$11,0,10*ROW('Hygiene Data'!H6))="","",OFFSET('Hygiene Data'!$H$11,0,10*ROW('Hygiene Data'!H6)))</f>
        <v/>
      </c>
      <c r="EB12" s="305" t="str">
        <f ca="true">+IF(OFFSET('Hygiene Data'!$H$12,0,10*ROW('Hygiene Data'!H6))="","",OFFSET('Hygiene Data'!$H$12,0,10*ROW('Hygiene Data'!H6)))</f>
        <v/>
      </c>
      <c r="EC12" s="305" t="str">
        <f ca="true">+IF(OFFSET('Hygiene Data'!$H$13,0,10*ROW('Hygiene Data'!H6))="","",OFFSET('Hygiene Data'!$H$13,0,10*ROW('Hygiene Data'!H6)))</f>
        <v/>
      </c>
      <c r="ED12" s="305" t="str">
        <f ca="true">+IF(OFFSET('Hygiene Data'!$I$11,0,10*ROW('Hygiene Data'!I6))="","",OFFSET('Hygiene Data'!$I$11,0,10*ROW('Hygiene Data'!I6)))</f>
        <v/>
      </c>
      <c r="EE12" s="305" t="str">
        <f ca="true">+IF(OFFSET('Hygiene Data'!$I$12,0,10*ROW('Hygiene Data'!I6))="","",OFFSET('Hygiene Data'!$I$12,0,10*ROW('Hygiene Data'!I6)))</f>
        <v/>
      </c>
      <c r="EF12" s="305"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IND_2007_ASER</v>
      </c>
      <c r="B13" s="38" t="str">
        <f ca="true">+IF(OFFSET('Water Data'!$C$2,0,10*ROW('Water Data'!F7))="","",OFFSET('Water Data'!$C$2,0,10*ROW('Water Data'!F7)))</f>
        <v>Survey</v>
      </c>
      <c r="C13" s="361">
        <f t="shared" ca="true" si="0"/>
        <v>2007</v>
      </c>
      <c r="D13" s="9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7"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7" t="str">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[87]</v>
      </c>
      <c r="L13" s="97" t="str">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[80]</v>
      </c>
      <c r="M13" s="9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8" t="str">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[86]</v>
      </c>
      <c r="AG13" s="9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5"/>
      <c r="BS13" s="305" t="str">
        <f ca="true">+IF(OFFSET('Water Data'!$D$27,0,10*ROW('Water Data'!D7))="","",OFFSET('Water Data'!$D$27,0,10*ROW('Water Data'!D7)))</f>
        <v/>
      </c>
      <c r="BT13" s="305" t="str">
        <f ca="true">+IF(OFFSET('Water Data'!$D$28,0,10*ROW('Water Data'!D7))="","",OFFSET('Water Data'!$D$28,0,10*ROW('Water Data'!D7)))</f>
        <v/>
      </c>
      <c r="BU13" s="305" t="str">
        <f ca="true">+IF(OFFSET('Water Data'!$D$29,0,10*ROW('Water Data'!D7))="","",OFFSET('Water Data'!$D$29,0,10*ROW('Water Data'!D7)))</f>
        <v/>
      </c>
      <c r="BV13" s="305" t="str">
        <f ca="true">+IF(OFFSET('Water Data'!$E$27,0,10*ROW('Water Data'!E7))="","",OFFSET('Water Data'!$E$27,0,10*ROW('Water Data'!E7)))</f>
        <v/>
      </c>
      <c r="BW13" s="305" t="str">
        <f ca="true">+IF(OFFSET('Water Data'!$E$28,0,10*ROW('Water Data'!E7))="","",OFFSET('Water Data'!$E$28,0,10*ROW('Water Data'!E7)))</f>
        <v/>
      </c>
      <c r="BX13" s="305" t="str">
        <f ca="true">+IF(OFFSET('Water Data'!$E$29,0,10*ROW('Water Data'!E7))="","",OFFSET('Water Data'!$E$29,0,10*ROW('Water Data'!E7)))</f>
        <v/>
      </c>
      <c r="BY13" s="305" t="str">
        <f ca="true">+IF(OFFSET('Water Data'!$F$27,0,10*ROW('Water Data'!F7))="","",OFFSET('Water Data'!$F$27,0,10*ROW('Water Data'!F7)))</f>
        <v/>
      </c>
      <c r="BZ13" s="305" t="str">
        <f ca="true">+IF(OFFSET('Water Data'!$F$28,0,10*ROW('Water Data'!F7))="","",OFFSET('Water Data'!$F$28,0,10*ROW('Water Data'!F7)))</f>
        <v>No</v>
      </c>
      <c r="CA13" s="305" t="str">
        <f ca="true">+IF(OFFSET('Water Data'!$F$29,0,10*ROW('Water Data'!F7))="","",OFFSET('Water Data'!$F$29,0,10*ROW('Water Data'!F7)))</f>
        <v>No</v>
      </c>
      <c r="CB13" s="305" t="str">
        <f ca="true">+IF(OFFSET('Water Data'!$G$27,0,10*ROW('Water Data'!G7))="","",OFFSET('Water Data'!$G$27,0,10*ROW('Water Data'!G7)))</f>
        <v/>
      </c>
      <c r="CC13" s="305" t="str">
        <f ca="true">+IF(OFFSET('Water Data'!$G$28,0,10*ROW('Water Data'!G7))="","",OFFSET('Water Data'!$G$28,0,10*ROW('Water Data'!G7)))</f>
        <v/>
      </c>
      <c r="CD13" s="305" t="str">
        <f ca="true">+IF(OFFSET('Water Data'!$G$29,0,10*ROW('Water Data'!G7))="","",OFFSET('Water Data'!$G$29,0,10*ROW('Water Data'!G7)))</f>
        <v/>
      </c>
      <c r="CE13" s="305" t="str">
        <f ca="true">+IF(OFFSET('Water Data'!$H$27,0,10*ROW('Water Data'!H7))="","",OFFSET('Water Data'!$H$27,0,10*ROW('Water Data'!H7)))</f>
        <v/>
      </c>
      <c r="CF13" s="305" t="str">
        <f ca="true">+IF(OFFSET('Water Data'!$H$28,0,10*ROW('Water Data'!H7))="","",OFFSET('Water Data'!$H$28,0,10*ROW('Water Data'!H7)))</f>
        <v/>
      </c>
      <c r="CG13" s="305" t="str">
        <f ca="true">+IF(OFFSET('Water Data'!$H$29,0,10*ROW('Water Data'!H7))="","",OFFSET('Water Data'!$H$29,0,10*ROW('Water Data'!H7)))</f>
        <v/>
      </c>
      <c r="CH13" s="305" t="str">
        <f ca="true">+IF(OFFSET('Water Data'!$I$27,0,10*ROW('Water Data'!I7))="","",OFFSET('Water Data'!$I$27,0,10*ROW('Water Data'!I7)))</f>
        <v/>
      </c>
      <c r="CI13" s="305" t="str">
        <f ca="true">+IF(OFFSET('Water Data'!$I$28,0,10*ROW('Water Data'!I7))="","",OFFSET('Water Data'!$I$28,0,10*ROW('Water Data'!I7)))</f>
        <v/>
      </c>
      <c r="CJ13" s="305" t="str">
        <f ca="true">+IF(OFFSET('Water Data'!$I$29,0,10*ROW('Water Data'!I7))="","",OFFSET('Water Data'!$I$29,0,10*ROW('Water Data'!I7)))</f>
        <v/>
      </c>
      <c r="CK13" s="305" t="str">
        <f ca="true">+IF(OFFSET('Sanitation Data'!$D$28,0,10*ROW('Sanitation Data'!D7))="","",OFFSET('Sanitation Data'!$D$28,0,10*ROW('Sanitation Data'!D7)))</f>
        <v/>
      </c>
      <c r="CL13" s="305" t="str">
        <f ca="true">+IF(OFFSET('Sanitation Data'!$D$29,0,10*ROW('Sanitation Data'!D7))="","",OFFSET('Sanitation Data'!$D$29,0,10*ROW('Sanitation Data'!D7)))</f>
        <v/>
      </c>
      <c r="CM13" s="305" t="str">
        <f ca="true">+IF(OFFSET('Sanitation Data'!$D$30,0,10*ROW('Sanitation Data'!D7))="","",OFFSET('Sanitation Data'!$D$30,0,10*ROW('Sanitation Data'!D7)))</f>
        <v/>
      </c>
      <c r="CN13" s="305" t="str">
        <f ca="true">+IF(OFFSET('Sanitation Data'!$D$31,0,10*ROW('Sanitation Data'!D7))="","",OFFSET('Sanitation Data'!$D$31,0,10*ROW('Sanitation Data'!D7)))</f>
        <v/>
      </c>
      <c r="CO13" s="305" t="str">
        <f ca="true">+IF(OFFSET('Sanitation Data'!$D$32,0,10*ROW('Sanitation Data'!D7))="","",OFFSET('Sanitation Data'!$D$32,0,10*ROW('Sanitation Data'!D7)))</f>
        <v/>
      </c>
      <c r="CP13" s="305" t="str">
        <f ca="true">+IF(OFFSET('Sanitation Data'!$E$28,0,10*ROW('Sanitation Data'!E7))="","",OFFSET('Sanitation Data'!$E$28,0,10*ROW('Sanitation Data'!E7)))</f>
        <v/>
      </c>
      <c r="CQ13" s="305" t="str">
        <f ca="true">+IF(OFFSET('Sanitation Data'!$E$29,0,10*ROW('Sanitation Data'!E7))="","",OFFSET('Sanitation Data'!$E$29,0,10*ROW('Sanitation Data'!E7)))</f>
        <v/>
      </c>
      <c r="CR13" s="305" t="str">
        <f ca="true">+IF(OFFSET('Sanitation Data'!$E$30,0,10*ROW('Sanitation Data'!E7))="","",OFFSET('Sanitation Data'!$E$30,0,10*ROW('Sanitation Data'!E7)))</f>
        <v/>
      </c>
      <c r="CS13" s="305" t="str">
        <f ca="true">+IF(OFFSET('Sanitation Data'!$E$31,0,10*ROW('Sanitation Data'!E7))="","",OFFSET('Sanitation Data'!$E$31,0,10*ROW('Sanitation Data'!E7)))</f>
        <v/>
      </c>
      <c r="CT13" s="305" t="str">
        <f ca="true">+IF(OFFSET('Sanitation Data'!$E$32,0,10*ROW('Sanitation Data'!E7))="","",OFFSET('Sanitation Data'!$E$32,0,10*ROW('Sanitation Data'!E7)))</f>
        <v/>
      </c>
      <c r="CU13" s="305" t="str">
        <f ca="true">+IF(OFFSET('Sanitation Data'!$F$28,0,10*ROW('Sanitation Data'!F7))="","",OFFSET('Sanitation Data'!$F$28,0,10*ROW('Sanitation Data'!F7)))</f>
        <v>No</v>
      </c>
      <c r="CV13" s="305" t="str">
        <f ca="true">+IF(OFFSET('Sanitation Data'!$F$29,0,10*ROW('Sanitation Data'!F7))="","",OFFSET('Sanitation Data'!$F$29,0,10*ROW('Sanitation Data'!F7)))</f>
        <v/>
      </c>
      <c r="CW13" s="305" t="str">
        <f ca="true">+IF(OFFSET('Sanitation Data'!$F$30,0,10*ROW('Sanitation Data'!F7))="","",OFFSET('Sanitation Data'!$F$30,0,10*ROW('Sanitation Data'!F7)))</f>
        <v/>
      </c>
      <c r="CX13" s="305" t="str">
        <f ca="true">+IF(OFFSET('Sanitation Data'!$F$31,0,10*ROW('Sanitation Data'!F7))="","",OFFSET('Sanitation Data'!$F$31,0,10*ROW('Sanitation Data'!F7)))</f>
        <v/>
      </c>
      <c r="CY13" s="305" t="str">
        <f ca="true">+IF(OFFSET('Sanitation Data'!$F$32,0,10*ROW('Sanitation Data'!F7))="","",OFFSET('Sanitation Data'!$F$32,0,10*ROW('Sanitation Data'!F7)))</f>
        <v/>
      </c>
      <c r="CZ13" s="305" t="str">
        <f ca="true">+IF(OFFSET('Sanitation Data'!$G$28,0,10*ROW('Sanitation Data'!G7))="","",OFFSET('Sanitation Data'!$G$28,0,10*ROW('Sanitation Data'!G7)))</f>
        <v/>
      </c>
      <c r="DA13" s="305" t="str">
        <f ca="true">+IF(OFFSET('Sanitation Data'!$G$29,0,10*ROW('Sanitation Data'!G7))="","",OFFSET('Sanitation Data'!$G$29,0,10*ROW('Sanitation Data'!G7)))</f>
        <v/>
      </c>
      <c r="DB13" s="305" t="str">
        <f ca="true">+IF(OFFSET('Sanitation Data'!$G$30,0,10*ROW('Sanitation Data'!G7))="","",OFFSET('Sanitation Data'!$G$30,0,10*ROW('Sanitation Data'!G7)))</f>
        <v/>
      </c>
      <c r="DC13" s="305" t="str">
        <f ca="true">+IF(OFFSET('Sanitation Data'!$G$31,0,10*ROW('Sanitation Data'!G7))="","",OFFSET('Sanitation Data'!$G$31,0,10*ROW('Sanitation Data'!G7)))</f>
        <v/>
      </c>
      <c r="DD13" s="305" t="str">
        <f ca="true">+IF(OFFSET('Sanitation Data'!$G$32,0,10*ROW('Sanitation Data'!G7))="","",OFFSET('Sanitation Data'!$G$32,0,10*ROW('Sanitation Data'!G7)))</f>
        <v/>
      </c>
      <c r="DE13" s="305" t="str">
        <f ca="true">+IF(OFFSET('Sanitation Data'!$H$28,0,10*ROW('Sanitation Data'!H7))="","",OFFSET('Sanitation Data'!$H$28,0,10*ROW('Sanitation Data'!H7)))</f>
        <v/>
      </c>
      <c r="DF13" s="305" t="str">
        <f ca="true">+IF(OFFSET('Sanitation Data'!$H$29,0,10*ROW('Sanitation Data'!H7))="","",OFFSET('Sanitation Data'!$H$29,0,10*ROW('Sanitation Data'!H7)))</f>
        <v/>
      </c>
      <c r="DG13" s="305" t="str">
        <f ca="true">+IF(OFFSET('Sanitation Data'!$H$30,0,10*ROW('Sanitation Data'!H7))="","",OFFSET('Sanitation Data'!$H$30,0,10*ROW('Sanitation Data'!H7)))</f>
        <v/>
      </c>
      <c r="DH13" s="305" t="str">
        <f ca="true">+IF(OFFSET('Sanitation Data'!$H$31,0,10*ROW('Sanitation Data'!H7))="","",OFFSET('Sanitation Data'!$H$31,0,10*ROW('Sanitation Data'!H7)))</f>
        <v/>
      </c>
      <c r="DI13" s="305" t="str">
        <f ca="true">+IF(OFFSET('Sanitation Data'!$H$32,0,10*ROW('Sanitation Data'!H7))="","",OFFSET('Sanitation Data'!$H$32,0,10*ROW('Sanitation Data'!H7)))</f>
        <v/>
      </c>
      <c r="DJ13" s="305" t="str">
        <f ca="true">+IF(OFFSET('Sanitation Data'!$I$28,0,10*ROW('Sanitation Data'!I7))="","",OFFSET('Sanitation Data'!$I$28,0,10*ROW('Sanitation Data'!I7)))</f>
        <v/>
      </c>
      <c r="DK13" s="305" t="str">
        <f ca="true">+IF(OFFSET('Sanitation Data'!$I$29,0,10*ROW('Sanitation Data'!I7))="","",OFFSET('Sanitation Data'!$I$29,0,10*ROW('Sanitation Data'!I7)))</f>
        <v/>
      </c>
      <c r="DL13" s="305" t="str">
        <f ca="true">+IF(OFFSET('Sanitation Data'!$I$30,0,10*ROW('Sanitation Data'!I7))="","",OFFSET('Sanitation Data'!$I$30,0,10*ROW('Sanitation Data'!I7)))</f>
        <v/>
      </c>
      <c r="DM13" s="305" t="str">
        <f ca="true">+IF(OFFSET('Sanitation Data'!$I$31,0,10*ROW('Sanitation Data'!I7))="","",OFFSET('Sanitation Data'!$I$31,0,10*ROW('Sanitation Data'!I7)))</f>
        <v/>
      </c>
      <c r="DN13" s="305" t="str">
        <f ca="true">+IF(OFFSET('Sanitation Data'!$I$32,0,10*ROW('Sanitation Data'!I7))="","",OFFSET('Sanitation Data'!$I$32,0,10*ROW('Sanitation Data'!I7)))</f>
        <v/>
      </c>
      <c r="DO13" s="305" t="str">
        <f ca="true">+IF(OFFSET('Hygiene Data'!$D$11,0,10*ROW('Hygiene Data'!D7))="","",OFFSET('Hygiene Data'!$D$11,0,10*ROW('Hygiene Data'!D7)))</f>
        <v/>
      </c>
      <c r="DP13" s="305" t="str">
        <f ca="true">+IF(OFFSET('Hygiene Data'!$D$12,0,10*ROW('Hygiene Data'!D7))="","",OFFSET('Hygiene Data'!$D$12,0,10*ROW('Hygiene Data'!D7)))</f>
        <v/>
      </c>
      <c r="DQ13" s="305" t="str">
        <f ca="true">+IF(OFFSET('Hygiene Data'!$D$13,0,10*ROW('Hygiene Data'!D7))="","",OFFSET('Hygiene Data'!$D$13,0,10*ROW('Hygiene Data'!D7)))</f>
        <v/>
      </c>
      <c r="DR13" s="305" t="str">
        <f ca="true">+IF(OFFSET('Hygiene Data'!$E$11,0,10*ROW('Hygiene Data'!E7))="","",OFFSET('Hygiene Data'!$E$11,0,10*ROW('Hygiene Data'!E7)))</f>
        <v/>
      </c>
      <c r="DS13" s="305" t="str">
        <f ca="true">+IF(OFFSET('Hygiene Data'!$E$12,0,10*ROW('Hygiene Data'!E7))="","",OFFSET('Hygiene Data'!$E$12,0,10*ROW('Hygiene Data'!E7)))</f>
        <v/>
      </c>
      <c r="DT13" s="305" t="str">
        <f ca="true">+IF(OFFSET('Hygiene Data'!$E$13,0,10*ROW('Hygiene Data'!E7))="","",OFFSET('Hygiene Data'!$E$13,0,10*ROW('Hygiene Data'!E7)))</f>
        <v/>
      </c>
      <c r="DU13" s="305" t="str">
        <f ca="true">+IF(OFFSET('Hygiene Data'!$F$11,0,10*ROW('Hygiene Data'!F7))="","",OFFSET('Hygiene Data'!$F$11,0,10*ROW('Hygiene Data'!F7)))</f>
        <v/>
      </c>
      <c r="DV13" s="305" t="str">
        <f ca="true">+IF(OFFSET('Hygiene Data'!$F$12,0,10*ROW('Hygiene Data'!F7))="","",OFFSET('Hygiene Data'!$F$12,0,10*ROW('Hygiene Data'!F7)))</f>
        <v/>
      </c>
      <c r="DW13" s="305" t="str">
        <f ca="true">+IF(OFFSET('Hygiene Data'!$F$13,0,10*ROW('Hygiene Data'!F7))="","",OFFSET('Hygiene Data'!$F$13,0,10*ROW('Hygiene Data'!F7)))</f>
        <v/>
      </c>
      <c r="DX13" s="305" t="str">
        <f ca="true">+IF(OFFSET('Hygiene Data'!$G$11,0,10*ROW('Hygiene Data'!G7))="","",OFFSET('Hygiene Data'!$G$11,0,10*ROW('Hygiene Data'!G7)))</f>
        <v/>
      </c>
      <c r="DY13" s="305" t="str">
        <f ca="true">+IF(OFFSET('Hygiene Data'!$G$12,0,10*ROW('Hygiene Data'!G7))="","",OFFSET('Hygiene Data'!$G$12,0,10*ROW('Hygiene Data'!G7)))</f>
        <v/>
      </c>
      <c r="DZ13" s="305" t="str">
        <f ca="true">+IF(OFFSET('Hygiene Data'!$G$13,0,10*ROW('Hygiene Data'!G7))="","",OFFSET('Hygiene Data'!$G$13,0,10*ROW('Hygiene Data'!G7)))</f>
        <v/>
      </c>
      <c r="EA13" s="305" t="str">
        <f ca="true">+IF(OFFSET('Hygiene Data'!$H$11,0,10*ROW('Hygiene Data'!H7))="","",OFFSET('Hygiene Data'!$H$11,0,10*ROW('Hygiene Data'!H7)))</f>
        <v/>
      </c>
      <c r="EB13" s="305" t="str">
        <f ca="true">+IF(OFFSET('Hygiene Data'!$H$12,0,10*ROW('Hygiene Data'!H7))="","",OFFSET('Hygiene Data'!$H$12,0,10*ROW('Hygiene Data'!H7)))</f>
        <v/>
      </c>
      <c r="EC13" s="305" t="str">
        <f ca="true">+IF(OFFSET('Hygiene Data'!$H$13,0,10*ROW('Hygiene Data'!H7))="","",OFFSET('Hygiene Data'!$H$13,0,10*ROW('Hygiene Data'!H7)))</f>
        <v/>
      </c>
      <c r="ED13" s="305" t="str">
        <f ca="true">+IF(OFFSET('Hygiene Data'!$I$11,0,10*ROW('Hygiene Data'!I7))="","",OFFSET('Hygiene Data'!$I$11,0,10*ROW('Hygiene Data'!I7)))</f>
        <v/>
      </c>
      <c r="EE13" s="305" t="str">
        <f ca="true">+IF(OFFSET('Hygiene Data'!$I$12,0,10*ROW('Hygiene Data'!I7))="","",OFFSET('Hygiene Data'!$I$12,0,10*ROW('Hygiene Data'!I7)))</f>
        <v/>
      </c>
      <c r="EF13" s="305"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IND_2008_EMIS</v>
      </c>
      <c r="B14" s="38" t="str">
        <f ca="true">+IF(OFFSET('Water Data'!$C$2,0,10*ROW('Water Data'!F8))="","",OFFSET('Water Data'!$C$2,0,10*ROW('Water Data'!F8)))</f>
        <v>EMIS</v>
      </c>
      <c r="C14" s="361">
        <f t="shared" ca="true" si="0"/>
        <v>2008</v>
      </c>
      <c r="D14" s="97">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86.75</v>
      </c>
      <c r="E14" s="97">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80.28</v>
      </c>
      <c r="F14" s="97"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7">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91.750000000000014</v>
      </c>
      <c r="H14" s="97">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85.09</v>
      </c>
      <c r="I14" s="9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7">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86.11999999999999</v>
      </c>
      <c r="K14" s="97">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79.674999999999997</v>
      </c>
      <c r="L14" s="9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7">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86.75</v>
      </c>
      <c r="Q14" s="97">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80.28</v>
      </c>
      <c r="R14" s="9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8">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62.67</v>
      </c>
      <c r="W14" s="9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8"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8">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70.930000000000007</v>
      </c>
      <c r="AB14" s="9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8">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61.56</v>
      </c>
      <c r="AG14" s="9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8">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62.67</v>
      </c>
      <c r="AQ14" s="9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5"/>
      <c r="BS14" s="305" t="str">
        <f ca="true">+IF(OFFSET('Water Data'!$D$27,0,10*ROW('Water Data'!D8))="","",OFFSET('Water Data'!$D$27,0,10*ROW('Water Data'!D8)))</f>
        <v>Yes</v>
      </c>
      <c r="BT14" s="305" t="str">
        <f ca="true">+IF(OFFSET('Water Data'!$D$28,0,10*ROW('Water Data'!D8))="","",OFFSET('Water Data'!$D$28,0,10*ROW('Water Data'!D8)))</f>
        <v>Yes</v>
      </c>
      <c r="BU14" s="305" t="str">
        <f ca="true">+IF(OFFSET('Water Data'!$D$29,0,10*ROW('Water Data'!D8))="","",OFFSET('Water Data'!$D$29,0,10*ROW('Water Data'!D8)))</f>
        <v/>
      </c>
      <c r="BV14" s="305" t="str">
        <f ca="true">+IF(OFFSET('Water Data'!$E$27,0,10*ROW('Water Data'!E8))="","",OFFSET('Water Data'!$E$27,0,10*ROW('Water Data'!E8)))</f>
        <v>Yes</v>
      </c>
      <c r="BW14" s="305" t="str">
        <f ca="true">+IF(OFFSET('Water Data'!$E$28,0,10*ROW('Water Data'!E8))="","",OFFSET('Water Data'!$E$28,0,10*ROW('Water Data'!E8)))</f>
        <v>Yes</v>
      </c>
      <c r="BX14" s="305" t="str">
        <f ca="true">+IF(OFFSET('Water Data'!$E$29,0,10*ROW('Water Data'!E8))="","",OFFSET('Water Data'!$E$29,0,10*ROW('Water Data'!E8)))</f>
        <v/>
      </c>
      <c r="BY14" s="305" t="str">
        <f ca="true">+IF(OFFSET('Water Data'!$F$27,0,10*ROW('Water Data'!F8))="","",OFFSET('Water Data'!$F$27,0,10*ROW('Water Data'!F8)))</f>
        <v>Yes</v>
      </c>
      <c r="BZ14" s="305" t="str">
        <f ca="true">+IF(OFFSET('Water Data'!$F$28,0,10*ROW('Water Data'!F8))="","",OFFSET('Water Data'!$F$28,0,10*ROW('Water Data'!F8)))</f>
        <v>Yes</v>
      </c>
      <c r="CA14" s="305" t="str">
        <f ca="true">+IF(OFFSET('Water Data'!$F$29,0,10*ROW('Water Data'!F8))="","",OFFSET('Water Data'!$F$29,0,10*ROW('Water Data'!F8)))</f>
        <v/>
      </c>
      <c r="CB14" s="305" t="str">
        <f ca="true">+IF(OFFSET('Water Data'!$G$27,0,10*ROW('Water Data'!G8))="","",OFFSET('Water Data'!$G$27,0,10*ROW('Water Data'!G8)))</f>
        <v/>
      </c>
      <c r="CC14" s="305" t="str">
        <f ca="true">+IF(OFFSET('Water Data'!$G$28,0,10*ROW('Water Data'!G8))="","",OFFSET('Water Data'!$G$28,0,10*ROW('Water Data'!G8)))</f>
        <v/>
      </c>
      <c r="CD14" s="305" t="str">
        <f ca="true">+IF(OFFSET('Water Data'!$G$29,0,10*ROW('Water Data'!G8))="","",OFFSET('Water Data'!$G$29,0,10*ROW('Water Data'!G8)))</f>
        <v/>
      </c>
      <c r="CE14" s="305" t="str">
        <f ca="true">+IF(OFFSET('Water Data'!$H$27,0,10*ROW('Water Data'!H8))="","",OFFSET('Water Data'!$H$27,0,10*ROW('Water Data'!H8)))</f>
        <v>Yes</v>
      </c>
      <c r="CF14" s="305" t="str">
        <f ca="true">+IF(OFFSET('Water Data'!$H$28,0,10*ROW('Water Data'!H8))="","",OFFSET('Water Data'!$H$28,0,10*ROW('Water Data'!H8)))</f>
        <v>Yes</v>
      </c>
      <c r="CG14" s="305" t="str">
        <f ca="true">+IF(OFFSET('Water Data'!$H$29,0,10*ROW('Water Data'!H8))="","",OFFSET('Water Data'!$H$29,0,10*ROW('Water Data'!H8)))</f>
        <v/>
      </c>
      <c r="CH14" s="305" t="str">
        <f ca="true">+IF(OFFSET('Water Data'!$I$27,0,10*ROW('Water Data'!I8))="","",OFFSET('Water Data'!$I$27,0,10*ROW('Water Data'!I8)))</f>
        <v/>
      </c>
      <c r="CI14" s="305" t="str">
        <f ca="true">+IF(OFFSET('Water Data'!$I$28,0,10*ROW('Water Data'!I8))="","",OFFSET('Water Data'!$I$28,0,10*ROW('Water Data'!I8)))</f>
        <v/>
      </c>
      <c r="CJ14" s="305" t="str">
        <f ca="true">+IF(OFFSET('Water Data'!$I$29,0,10*ROW('Water Data'!I8))="","",OFFSET('Water Data'!$I$29,0,10*ROW('Water Data'!I8)))</f>
        <v/>
      </c>
      <c r="CK14" s="305" t="str">
        <f ca="true">+IF(OFFSET('Sanitation Data'!$D$28,0,10*ROW('Sanitation Data'!D8))="","",OFFSET('Sanitation Data'!$D$28,0,10*ROW('Sanitation Data'!D8)))</f>
        <v>Yes</v>
      </c>
      <c r="CL14" s="305" t="str">
        <f ca="true">+IF(OFFSET('Sanitation Data'!$D$29,0,10*ROW('Sanitation Data'!D8))="","",OFFSET('Sanitation Data'!$D$29,0,10*ROW('Sanitation Data'!D8)))</f>
        <v/>
      </c>
      <c r="CM14" s="305" t="str">
        <f ca="true">+IF(OFFSET('Sanitation Data'!$D$30,0,10*ROW('Sanitation Data'!D8))="","",OFFSET('Sanitation Data'!$D$30,0,10*ROW('Sanitation Data'!D8)))</f>
        <v/>
      </c>
      <c r="CN14" s="305" t="str">
        <f ca="true">+IF(OFFSET('Sanitation Data'!$D$31,0,10*ROW('Sanitation Data'!D8))="","",OFFSET('Sanitation Data'!$D$31,0,10*ROW('Sanitation Data'!D8)))</f>
        <v/>
      </c>
      <c r="CO14" s="305" t="str">
        <f ca="true">+IF(OFFSET('Sanitation Data'!$D$32,0,10*ROW('Sanitation Data'!D8))="","",OFFSET('Sanitation Data'!$D$32,0,10*ROW('Sanitation Data'!D8)))</f>
        <v/>
      </c>
      <c r="CP14" s="305" t="str">
        <f ca="true">+IF(OFFSET('Sanitation Data'!$E$28,0,10*ROW('Sanitation Data'!E8))="","",OFFSET('Sanitation Data'!$E$28,0,10*ROW('Sanitation Data'!E8)))</f>
        <v>Yes</v>
      </c>
      <c r="CQ14" s="305" t="str">
        <f ca="true">+IF(OFFSET('Sanitation Data'!$E$29,0,10*ROW('Sanitation Data'!E8))="","",OFFSET('Sanitation Data'!$E$29,0,10*ROW('Sanitation Data'!E8)))</f>
        <v/>
      </c>
      <c r="CR14" s="305" t="str">
        <f ca="true">+IF(OFFSET('Sanitation Data'!$E$30,0,10*ROW('Sanitation Data'!E8))="","",OFFSET('Sanitation Data'!$E$30,0,10*ROW('Sanitation Data'!E8)))</f>
        <v/>
      </c>
      <c r="CS14" s="305" t="str">
        <f ca="true">+IF(OFFSET('Sanitation Data'!$E$31,0,10*ROW('Sanitation Data'!E8))="","",OFFSET('Sanitation Data'!$E$31,0,10*ROW('Sanitation Data'!E8)))</f>
        <v/>
      </c>
      <c r="CT14" s="305" t="str">
        <f ca="true">+IF(OFFSET('Sanitation Data'!$E$32,0,10*ROW('Sanitation Data'!E8))="","",OFFSET('Sanitation Data'!$E$32,0,10*ROW('Sanitation Data'!E8)))</f>
        <v/>
      </c>
      <c r="CU14" s="305" t="str">
        <f ca="true">+IF(OFFSET('Sanitation Data'!$F$28,0,10*ROW('Sanitation Data'!F8))="","",OFFSET('Sanitation Data'!$F$28,0,10*ROW('Sanitation Data'!F8)))</f>
        <v>Yes</v>
      </c>
      <c r="CV14" s="305" t="str">
        <f ca="true">+IF(OFFSET('Sanitation Data'!$F$29,0,10*ROW('Sanitation Data'!F8))="","",OFFSET('Sanitation Data'!$F$29,0,10*ROW('Sanitation Data'!F8)))</f>
        <v/>
      </c>
      <c r="CW14" s="305" t="str">
        <f ca="true">+IF(OFFSET('Sanitation Data'!$F$30,0,10*ROW('Sanitation Data'!F8))="","",OFFSET('Sanitation Data'!$F$30,0,10*ROW('Sanitation Data'!F8)))</f>
        <v/>
      </c>
      <c r="CX14" s="305" t="str">
        <f ca="true">+IF(OFFSET('Sanitation Data'!$F$31,0,10*ROW('Sanitation Data'!F8))="","",OFFSET('Sanitation Data'!$F$31,0,10*ROW('Sanitation Data'!F8)))</f>
        <v/>
      </c>
      <c r="CY14" s="305" t="str">
        <f ca="true">+IF(OFFSET('Sanitation Data'!$F$32,0,10*ROW('Sanitation Data'!F8))="","",OFFSET('Sanitation Data'!$F$32,0,10*ROW('Sanitation Data'!F8)))</f>
        <v/>
      </c>
      <c r="CZ14" s="305" t="str">
        <f ca="true">+IF(OFFSET('Sanitation Data'!$G$28,0,10*ROW('Sanitation Data'!G8))="","",OFFSET('Sanitation Data'!$G$28,0,10*ROW('Sanitation Data'!G8)))</f>
        <v/>
      </c>
      <c r="DA14" s="305" t="str">
        <f ca="true">+IF(OFFSET('Sanitation Data'!$G$29,0,10*ROW('Sanitation Data'!G8))="","",OFFSET('Sanitation Data'!$G$29,0,10*ROW('Sanitation Data'!G8)))</f>
        <v/>
      </c>
      <c r="DB14" s="305" t="str">
        <f ca="true">+IF(OFFSET('Sanitation Data'!$G$30,0,10*ROW('Sanitation Data'!G8))="","",OFFSET('Sanitation Data'!$G$30,0,10*ROW('Sanitation Data'!G8)))</f>
        <v/>
      </c>
      <c r="DC14" s="305" t="str">
        <f ca="true">+IF(OFFSET('Sanitation Data'!$G$31,0,10*ROW('Sanitation Data'!G8))="","",OFFSET('Sanitation Data'!$G$31,0,10*ROW('Sanitation Data'!G8)))</f>
        <v/>
      </c>
      <c r="DD14" s="305" t="str">
        <f ca="true">+IF(OFFSET('Sanitation Data'!$G$32,0,10*ROW('Sanitation Data'!G8))="","",OFFSET('Sanitation Data'!$G$32,0,10*ROW('Sanitation Data'!G8)))</f>
        <v/>
      </c>
      <c r="DE14" s="305" t="str">
        <f ca="true">+IF(OFFSET('Sanitation Data'!$H$28,0,10*ROW('Sanitation Data'!H8))="","",OFFSET('Sanitation Data'!$H$28,0,10*ROW('Sanitation Data'!H8)))</f>
        <v>Yes</v>
      </c>
      <c r="DF14" s="305" t="str">
        <f ca="true">+IF(OFFSET('Sanitation Data'!$H$29,0,10*ROW('Sanitation Data'!H8))="","",OFFSET('Sanitation Data'!$H$29,0,10*ROW('Sanitation Data'!H8)))</f>
        <v/>
      </c>
      <c r="DG14" s="305" t="str">
        <f ca="true">+IF(OFFSET('Sanitation Data'!$H$30,0,10*ROW('Sanitation Data'!H8))="","",OFFSET('Sanitation Data'!$H$30,0,10*ROW('Sanitation Data'!H8)))</f>
        <v/>
      </c>
      <c r="DH14" s="305" t="str">
        <f ca="true">+IF(OFFSET('Sanitation Data'!$H$31,0,10*ROW('Sanitation Data'!H8))="","",OFFSET('Sanitation Data'!$H$31,0,10*ROW('Sanitation Data'!H8)))</f>
        <v/>
      </c>
      <c r="DI14" s="305" t="str">
        <f ca="true">+IF(OFFSET('Sanitation Data'!$H$32,0,10*ROW('Sanitation Data'!H8))="","",OFFSET('Sanitation Data'!$H$32,0,10*ROW('Sanitation Data'!H8)))</f>
        <v/>
      </c>
      <c r="DJ14" s="305" t="str">
        <f ca="true">+IF(OFFSET('Sanitation Data'!$I$28,0,10*ROW('Sanitation Data'!I8))="","",OFFSET('Sanitation Data'!$I$28,0,10*ROW('Sanitation Data'!I8)))</f>
        <v/>
      </c>
      <c r="DK14" s="305" t="str">
        <f ca="true">+IF(OFFSET('Sanitation Data'!$I$29,0,10*ROW('Sanitation Data'!I8))="","",OFFSET('Sanitation Data'!$I$29,0,10*ROW('Sanitation Data'!I8)))</f>
        <v/>
      </c>
      <c r="DL14" s="305" t="str">
        <f ca="true">+IF(OFFSET('Sanitation Data'!$I$30,0,10*ROW('Sanitation Data'!I8))="","",OFFSET('Sanitation Data'!$I$30,0,10*ROW('Sanitation Data'!I8)))</f>
        <v/>
      </c>
      <c r="DM14" s="305" t="str">
        <f ca="true">+IF(OFFSET('Sanitation Data'!$I$31,0,10*ROW('Sanitation Data'!I8))="","",OFFSET('Sanitation Data'!$I$31,0,10*ROW('Sanitation Data'!I8)))</f>
        <v/>
      </c>
      <c r="DN14" s="305" t="str">
        <f ca="true">+IF(OFFSET('Sanitation Data'!$I$32,0,10*ROW('Sanitation Data'!I8))="","",OFFSET('Sanitation Data'!$I$32,0,10*ROW('Sanitation Data'!I8)))</f>
        <v/>
      </c>
      <c r="DO14" s="305" t="str">
        <f ca="true">+IF(OFFSET('Hygiene Data'!$D$11,0,10*ROW('Hygiene Data'!D8))="","",OFFSET('Hygiene Data'!$D$11,0,10*ROW('Hygiene Data'!D8)))</f>
        <v/>
      </c>
      <c r="DP14" s="305" t="str">
        <f ca="true">+IF(OFFSET('Hygiene Data'!$D$12,0,10*ROW('Hygiene Data'!D8))="","",OFFSET('Hygiene Data'!$D$12,0,10*ROW('Hygiene Data'!D8)))</f>
        <v/>
      </c>
      <c r="DQ14" s="305" t="str">
        <f ca="true">+IF(OFFSET('Hygiene Data'!$D$13,0,10*ROW('Hygiene Data'!D8))="","",OFFSET('Hygiene Data'!$D$13,0,10*ROW('Hygiene Data'!D8)))</f>
        <v/>
      </c>
      <c r="DR14" s="305" t="str">
        <f ca="true">+IF(OFFSET('Hygiene Data'!$E$11,0,10*ROW('Hygiene Data'!E8))="","",OFFSET('Hygiene Data'!$E$11,0,10*ROW('Hygiene Data'!E8)))</f>
        <v/>
      </c>
      <c r="DS14" s="305" t="str">
        <f ca="true">+IF(OFFSET('Hygiene Data'!$E$12,0,10*ROW('Hygiene Data'!E8))="","",OFFSET('Hygiene Data'!$E$12,0,10*ROW('Hygiene Data'!E8)))</f>
        <v/>
      </c>
      <c r="DT14" s="305" t="str">
        <f ca="true">+IF(OFFSET('Hygiene Data'!$E$13,0,10*ROW('Hygiene Data'!E8))="","",OFFSET('Hygiene Data'!$E$13,0,10*ROW('Hygiene Data'!E8)))</f>
        <v/>
      </c>
      <c r="DU14" s="305" t="str">
        <f ca="true">+IF(OFFSET('Hygiene Data'!$F$11,0,10*ROW('Hygiene Data'!F8))="","",OFFSET('Hygiene Data'!$F$11,0,10*ROW('Hygiene Data'!F8)))</f>
        <v/>
      </c>
      <c r="DV14" s="305" t="str">
        <f ca="true">+IF(OFFSET('Hygiene Data'!$F$12,0,10*ROW('Hygiene Data'!F8))="","",OFFSET('Hygiene Data'!$F$12,0,10*ROW('Hygiene Data'!F8)))</f>
        <v/>
      </c>
      <c r="DW14" s="305" t="str">
        <f ca="true">+IF(OFFSET('Hygiene Data'!$F$13,0,10*ROW('Hygiene Data'!F8))="","",OFFSET('Hygiene Data'!$F$13,0,10*ROW('Hygiene Data'!F8)))</f>
        <v/>
      </c>
      <c r="DX14" s="305" t="str">
        <f ca="true">+IF(OFFSET('Hygiene Data'!$G$11,0,10*ROW('Hygiene Data'!G8))="","",OFFSET('Hygiene Data'!$G$11,0,10*ROW('Hygiene Data'!G8)))</f>
        <v/>
      </c>
      <c r="DY14" s="305" t="str">
        <f ca="true">+IF(OFFSET('Hygiene Data'!$G$12,0,10*ROW('Hygiene Data'!G8))="","",OFFSET('Hygiene Data'!$G$12,0,10*ROW('Hygiene Data'!G8)))</f>
        <v/>
      </c>
      <c r="DZ14" s="305" t="str">
        <f ca="true">+IF(OFFSET('Hygiene Data'!$G$13,0,10*ROW('Hygiene Data'!G8))="","",OFFSET('Hygiene Data'!$G$13,0,10*ROW('Hygiene Data'!G8)))</f>
        <v/>
      </c>
      <c r="EA14" s="305" t="str">
        <f ca="true">+IF(OFFSET('Hygiene Data'!$H$11,0,10*ROW('Hygiene Data'!H8))="","",OFFSET('Hygiene Data'!$H$11,0,10*ROW('Hygiene Data'!H8)))</f>
        <v/>
      </c>
      <c r="EB14" s="305" t="str">
        <f ca="true">+IF(OFFSET('Hygiene Data'!$H$12,0,10*ROW('Hygiene Data'!H8))="","",OFFSET('Hygiene Data'!$H$12,0,10*ROW('Hygiene Data'!H8)))</f>
        <v/>
      </c>
      <c r="EC14" s="305" t="str">
        <f ca="true">+IF(OFFSET('Hygiene Data'!$H$13,0,10*ROW('Hygiene Data'!H8))="","",OFFSET('Hygiene Data'!$H$13,0,10*ROW('Hygiene Data'!H8)))</f>
        <v/>
      </c>
      <c r="ED14" s="305" t="str">
        <f ca="true">+IF(OFFSET('Hygiene Data'!$I$11,0,10*ROW('Hygiene Data'!I8))="","",OFFSET('Hygiene Data'!$I$11,0,10*ROW('Hygiene Data'!I8)))</f>
        <v/>
      </c>
      <c r="EE14" s="305" t="str">
        <f ca="true">+IF(OFFSET('Hygiene Data'!$I$12,0,10*ROW('Hygiene Data'!I8))="","",OFFSET('Hygiene Data'!$I$12,0,10*ROW('Hygiene Data'!I8)))</f>
        <v/>
      </c>
      <c r="EF14" s="305"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IND_2009_EMIS</v>
      </c>
      <c r="B15" s="38" t="str">
        <f ca="true">+IF(OFFSET('Water Data'!$C$2,0,10*ROW('Water Data'!F9))="","",OFFSET('Water Data'!$C$2,0,10*ROW('Water Data'!F9)))</f>
        <v>EMIS</v>
      </c>
      <c r="C15" s="361">
        <f t="shared" ca="true" si="0"/>
        <v>2009</v>
      </c>
      <c r="D15" s="97">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87.74</v>
      </c>
      <c r="E15" s="97">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80.474999999999994</v>
      </c>
      <c r="F15" s="9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7">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92.820000000000007</v>
      </c>
      <c r="H15" s="97">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85.38000000000001</v>
      </c>
      <c r="I15" s="9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7">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87.03</v>
      </c>
      <c r="K15" s="97">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79.784999999999997</v>
      </c>
      <c r="L15" s="9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7">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87.74</v>
      </c>
      <c r="Q15" s="97">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80.474999999999994</v>
      </c>
      <c r="R15" s="9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8">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66.84</v>
      </c>
      <c r="W15" s="9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8">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73.77</v>
      </c>
      <c r="AB15" s="9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8">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65.849999999999994</v>
      </c>
      <c r="AG15" s="9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8">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66.84</v>
      </c>
      <c r="AQ15" s="9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5"/>
      <c r="BS15" s="305" t="str">
        <f ca="true">+IF(OFFSET('Water Data'!$D$27,0,10*ROW('Water Data'!D9))="","",OFFSET('Water Data'!$D$27,0,10*ROW('Water Data'!D9)))</f>
        <v>Yes</v>
      </c>
      <c r="BT15" s="305" t="str">
        <f ca="true">+IF(OFFSET('Water Data'!$D$28,0,10*ROW('Water Data'!D9))="","",OFFSET('Water Data'!$D$28,0,10*ROW('Water Data'!D9)))</f>
        <v>Yes</v>
      </c>
      <c r="BU15" s="305" t="str">
        <f ca="true">+IF(OFFSET('Water Data'!$D$29,0,10*ROW('Water Data'!D9))="","",OFFSET('Water Data'!$D$29,0,10*ROW('Water Data'!D9)))</f>
        <v/>
      </c>
      <c r="BV15" s="305" t="str">
        <f ca="true">+IF(OFFSET('Water Data'!$E$27,0,10*ROW('Water Data'!E9))="","",OFFSET('Water Data'!$E$27,0,10*ROW('Water Data'!E9)))</f>
        <v>Yes</v>
      </c>
      <c r="BW15" s="305" t="str">
        <f ca="true">+IF(OFFSET('Water Data'!$E$28,0,10*ROW('Water Data'!E9))="","",OFFSET('Water Data'!$E$28,0,10*ROW('Water Data'!E9)))</f>
        <v>Yes</v>
      </c>
      <c r="BX15" s="305" t="str">
        <f ca="true">+IF(OFFSET('Water Data'!$E$29,0,10*ROW('Water Data'!E9))="","",OFFSET('Water Data'!$E$29,0,10*ROW('Water Data'!E9)))</f>
        <v/>
      </c>
      <c r="BY15" s="305" t="str">
        <f ca="true">+IF(OFFSET('Water Data'!$F$27,0,10*ROW('Water Data'!F9))="","",OFFSET('Water Data'!$F$27,0,10*ROW('Water Data'!F9)))</f>
        <v>Yes</v>
      </c>
      <c r="BZ15" s="305" t="str">
        <f ca="true">+IF(OFFSET('Water Data'!$F$28,0,10*ROW('Water Data'!F9))="","",OFFSET('Water Data'!$F$28,0,10*ROW('Water Data'!F9)))</f>
        <v>Yes</v>
      </c>
      <c r="CA15" s="305" t="str">
        <f ca="true">+IF(OFFSET('Water Data'!$F$29,0,10*ROW('Water Data'!F9))="","",OFFSET('Water Data'!$F$29,0,10*ROW('Water Data'!F9)))</f>
        <v/>
      </c>
      <c r="CB15" s="305" t="str">
        <f ca="true">+IF(OFFSET('Water Data'!$G$27,0,10*ROW('Water Data'!G9))="","",OFFSET('Water Data'!$G$27,0,10*ROW('Water Data'!G9)))</f>
        <v/>
      </c>
      <c r="CC15" s="305" t="str">
        <f ca="true">+IF(OFFSET('Water Data'!$G$28,0,10*ROW('Water Data'!G9))="","",OFFSET('Water Data'!$G$28,0,10*ROW('Water Data'!G9)))</f>
        <v/>
      </c>
      <c r="CD15" s="305" t="str">
        <f ca="true">+IF(OFFSET('Water Data'!$G$29,0,10*ROW('Water Data'!G9))="","",OFFSET('Water Data'!$G$29,0,10*ROW('Water Data'!G9)))</f>
        <v/>
      </c>
      <c r="CE15" s="305" t="str">
        <f ca="true">+IF(OFFSET('Water Data'!$H$27,0,10*ROW('Water Data'!H9))="","",OFFSET('Water Data'!$H$27,0,10*ROW('Water Data'!H9)))</f>
        <v>Yes</v>
      </c>
      <c r="CF15" s="305" t="str">
        <f ca="true">+IF(OFFSET('Water Data'!$H$28,0,10*ROW('Water Data'!H9))="","",OFFSET('Water Data'!$H$28,0,10*ROW('Water Data'!H9)))</f>
        <v>Yes</v>
      </c>
      <c r="CG15" s="305" t="str">
        <f ca="true">+IF(OFFSET('Water Data'!$H$29,0,10*ROW('Water Data'!H9))="","",OFFSET('Water Data'!$H$29,0,10*ROW('Water Data'!H9)))</f>
        <v/>
      </c>
      <c r="CH15" s="305" t="str">
        <f ca="true">+IF(OFFSET('Water Data'!$I$27,0,10*ROW('Water Data'!I9))="","",OFFSET('Water Data'!$I$27,0,10*ROW('Water Data'!I9)))</f>
        <v/>
      </c>
      <c r="CI15" s="305" t="str">
        <f ca="true">+IF(OFFSET('Water Data'!$I$28,0,10*ROW('Water Data'!I9))="","",OFFSET('Water Data'!$I$28,0,10*ROW('Water Data'!I9)))</f>
        <v/>
      </c>
      <c r="CJ15" s="305" t="str">
        <f ca="true">+IF(OFFSET('Water Data'!$I$29,0,10*ROW('Water Data'!I9))="","",OFFSET('Water Data'!$I$29,0,10*ROW('Water Data'!I9)))</f>
        <v/>
      </c>
      <c r="CK15" s="305" t="str">
        <f ca="true">+IF(OFFSET('Sanitation Data'!$D$28,0,10*ROW('Sanitation Data'!D9))="","",OFFSET('Sanitation Data'!$D$28,0,10*ROW('Sanitation Data'!D9)))</f>
        <v>Yes</v>
      </c>
      <c r="CL15" s="305" t="str">
        <f ca="true">+IF(OFFSET('Sanitation Data'!$D$29,0,10*ROW('Sanitation Data'!D9))="","",OFFSET('Sanitation Data'!$D$29,0,10*ROW('Sanitation Data'!D9)))</f>
        <v/>
      </c>
      <c r="CM15" s="305" t="str">
        <f ca="true">+IF(OFFSET('Sanitation Data'!$D$30,0,10*ROW('Sanitation Data'!D9))="","",OFFSET('Sanitation Data'!$D$30,0,10*ROW('Sanitation Data'!D9)))</f>
        <v/>
      </c>
      <c r="CN15" s="305" t="str">
        <f ca="true">+IF(OFFSET('Sanitation Data'!$D$31,0,10*ROW('Sanitation Data'!D9))="","",OFFSET('Sanitation Data'!$D$31,0,10*ROW('Sanitation Data'!D9)))</f>
        <v/>
      </c>
      <c r="CO15" s="305" t="str">
        <f ca="true">+IF(OFFSET('Sanitation Data'!$D$32,0,10*ROW('Sanitation Data'!D9))="","",OFFSET('Sanitation Data'!$D$32,0,10*ROW('Sanitation Data'!D9)))</f>
        <v/>
      </c>
      <c r="CP15" s="305" t="str">
        <f ca="true">+IF(OFFSET('Sanitation Data'!$E$28,0,10*ROW('Sanitation Data'!E9))="","",OFFSET('Sanitation Data'!$E$28,0,10*ROW('Sanitation Data'!E9)))</f>
        <v>Yes</v>
      </c>
      <c r="CQ15" s="305" t="str">
        <f ca="true">+IF(OFFSET('Sanitation Data'!$E$29,0,10*ROW('Sanitation Data'!E9))="","",OFFSET('Sanitation Data'!$E$29,0,10*ROW('Sanitation Data'!E9)))</f>
        <v/>
      </c>
      <c r="CR15" s="305" t="str">
        <f ca="true">+IF(OFFSET('Sanitation Data'!$E$30,0,10*ROW('Sanitation Data'!E9))="","",OFFSET('Sanitation Data'!$E$30,0,10*ROW('Sanitation Data'!E9)))</f>
        <v/>
      </c>
      <c r="CS15" s="305" t="str">
        <f ca="true">+IF(OFFSET('Sanitation Data'!$E$31,0,10*ROW('Sanitation Data'!E9))="","",OFFSET('Sanitation Data'!$E$31,0,10*ROW('Sanitation Data'!E9)))</f>
        <v/>
      </c>
      <c r="CT15" s="305" t="str">
        <f ca="true">+IF(OFFSET('Sanitation Data'!$E$32,0,10*ROW('Sanitation Data'!E9))="","",OFFSET('Sanitation Data'!$E$32,0,10*ROW('Sanitation Data'!E9)))</f>
        <v/>
      </c>
      <c r="CU15" s="305" t="str">
        <f ca="true">+IF(OFFSET('Sanitation Data'!$F$28,0,10*ROW('Sanitation Data'!F9))="","",OFFSET('Sanitation Data'!$F$28,0,10*ROW('Sanitation Data'!F9)))</f>
        <v>Yes</v>
      </c>
      <c r="CV15" s="305" t="str">
        <f ca="true">+IF(OFFSET('Sanitation Data'!$F$29,0,10*ROW('Sanitation Data'!F9))="","",OFFSET('Sanitation Data'!$F$29,0,10*ROW('Sanitation Data'!F9)))</f>
        <v/>
      </c>
      <c r="CW15" s="305" t="str">
        <f ca="true">+IF(OFFSET('Sanitation Data'!$F$30,0,10*ROW('Sanitation Data'!F9))="","",OFFSET('Sanitation Data'!$F$30,0,10*ROW('Sanitation Data'!F9)))</f>
        <v/>
      </c>
      <c r="CX15" s="305" t="str">
        <f ca="true">+IF(OFFSET('Sanitation Data'!$F$31,0,10*ROW('Sanitation Data'!F9))="","",OFFSET('Sanitation Data'!$F$31,0,10*ROW('Sanitation Data'!F9)))</f>
        <v/>
      </c>
      <c r="CY15" s="305" t="str">
        <f ca="true">+IF(OFFSET('Sanitation Data'!$F$32,0,10*ROW('Sanitation Data'!F9))="","",OFFSET('Sanitation Data'!$F$32,0,10*ROW('Sanitation Data'!F9)))</f>
        <v/>
      </c>
      <c r="CZ15" s="305" t="str">
        <f ca="true">+IF(OFFSET('Sanitation Data'!$G$28,0,10*ROW('Sanitation Data'!G9))="","",OFFSET('Sanitation Data'!$G$28,0,10*ROW('Sanitation Data'!G9)))</f>
        <v/>
      </c>
      <c r="DA15" s="305" t="str">
        <f ca="true">+IF(OFFSET('Sanitation Data'!$G$29,0,10*ROW('Sanitation Data'!G9))="","",OFFSET('Sanitation Data'!$G$29,0,10*ROW('Sanitation Data'!G9)))</f>
        <v/>
      </c>
      <c r="DB15" s="305" t="str">
        <f ca="true">+IF(OFFSET('Sanitation Data'!$G$30,0,10*ROW('Sanitation Data'!G9))="","",OFFSET('Sanitation Data'!$G$30,0,10*ROW('Sanitation Data'!G9)))</f>
        <v/>
      </c>
      <c r="DC15" s="305" t="str">
        <f ca="true">+IF(OFFSET('Sanitation Data'!$G$31,0,10*ROW('Sanitation Data'!G9))="","",OFFSET('Sanitation Data'!$G$31,0,10*ROW('Sanitation Data'!G9)))</f>
        <v/>
      </c>
      <c r="DD15" s="305" t="str">
        <f ca="true">+IF(OFFSET('Sanitation Data'!$G$32,0,10*ROW('Sanitation Data'!G9))="","",OFFSET('Sanitation Data'!$G$32,0,10*ROW('Sanitation Data'!G9)))</f>
        <v/>
      </c>
      <c r="DE15" s="305" t="str">
        <f ca="true">+IF(OFFSET('Sanitation Data'!$H$28,0,10*ROW('Sanitation Data'!H9))="","",OFFSET('Sanitation Data'!$H$28,0,10*ROW('Sanitation Data'!H9)))</f>
        <v>Yes</v>
      </c>
      <c r="DF15" s="305" t="str">
        <f ca="true">+IF(OFFSET('Sanitation Data'!$H$29,0,10*ROW('Sanitation Data'!H9))="","",OFFSET('Sanitation Data'!$H$29,0,10*ROW('Sanitation Data'!H9)))</f>
        <v/>
      </c>
      <c r="DG15" s="305" t="str">
        <f ca="true">+IF(OFFSET('Sanitation Data'!$H$30,0,10*ROW('Sanitation Data'!H9))="","",OFFSET('Sanitation Data'!$H$30,0,10*ROW('Sanitation Data'!H9)))</f>
        <v/>
      </c>
      <c r="DH15" s="305" t="str">
        <f ca="true">+IF(OFFSET('Sanitation Data'!$H$31,0,10*ROW('Sanitation Data'!H9))="","",OFFSET('Sanitation Data'!$H$31,0,10*ROW('Sanitation Data'!H9)))</f>
        <v/>
      </c>
      <c r="DI15" s="305" t="str">
        <f ca="true">+IF(OFFSET('Sanitation Data'!$H$32,0,10*ROW('Sanitation Data'!H9))="","",OFFSET('Sanitation Data'!$H$32,0,10*ROW('Sanitation Data'!H9)))</f>
        <v/>
      </c>
      <c r="DJ15" s="305" t="str">
        <f ca="true">+IF(OFFSET('Sanitation Data'!$I$28,0,10*ROW('Sanitation Data'!I9))="","",OFFSET('Sanitation Data'!$I$28,0,10*ROW('Sanitation Data'!I9)))</f>
        <v/>
      </c>
      <c r="DK15" s="305" t="str">
        <f ca="true">+IF(OFFSET('Sanitation Data'!$I$29,0,10*ROW('Sanitation Data'!I9))="","",OFFSET('Sanitation Data'!$I$29,0,10*ROW('Sanitation Data'!I9)))</f>
        <v/>
      </c>
      <c r="DL15" s="305" t="str">
        <f ca="true">+IF(OFFSET('Sanitation Data'!$I$30,0,10*ROW('Sanitation Data'!I9))="","",OFFSET('Sanitation Data'!$I$30,0,10*ROW('Sanitation Data'!I9)))</f>
        <v/>
      </c>
      <c r="DM15" s="305" t="str">
        <f ca="true">+IF(OFFSET('Sanitation Data'!$I$31,0,10*ROW('Sanitation Data'!I9))="","",OFFSET('Sanitation Data'!$I$31,0,10*ROW('Sanitation Data'!I9)))</f>
        <v/>
      </c>
      <c r="DN15" s="305" t="str">
        <f ca="true">+IF(OFFSET('Sanitation Data'!$I$32,0,10*ROW('Sanitation Data'!I9))="","",OFFSET('Sanitation Data'!$I$32,0,10*ROW('Sanitation Data'!I9)))</f>
        <v/>
      </c>
      <c r="DO15" s="305" t="str">
        <f ca="true">+IF(OFFSET('Hygiene Data'!$D$11,0,10*ROW('Hygiene Data'!D9))="","",OFFSET('Hygiene Data'!$D$11,0,10*ROW('Hygiene Data'!D9)))</f>
        <v/>
      </c>
      <c r="DP15" s="305" t="str">
        <f ca="true">+IF(OFFSET('Hygiene Data'!$D$12,0,10*ROW('Hygiene Data'!D9))="","",OFFSET('Hygiene Data'!$D$12,0,10*ROW('Hygiene Data'!D9)))</f>
        <v/>
      </c>
      <c r="DQ15" s="305" t="str">
        <f ca="true">+IF(OFFSET('Hygiene Data'!$D$13,0,10*ROW('Hygiene Data'!D9))="","",OFFSET('Hygiene Data'!$D$13,0,10*ROW('Hygiene Data'!D9)))</f>
        <v/>
      </c>
      <c r="DR15" s="305" t="str">
        <f ca="true">+IF(OFFSET('Hygiene Data'!$E$11,0,10*ROW('Hygiene Data'!E9))="","",OFFSET('Hygiene Data'!$E$11,0,10*ROW('Hygiene Data'!E9)))</f>
        <v/>
      </c>
      <c r="DS15" s="305" t="str">
        <f ca="true">+IF(OFFSET('Hygiene Data'!$E$12,0,10*ROW('Hygiene Data'!E9))="","",OFFSET('Hygiene Data'!$E$12,0,10*ROW('Hygiene Data'!E9)))</f>
        <v/>
      </c>
      <c r="DT15" s="305" t="str">
        <f ca="true">+IF(OFFSET('Hygiene Data'!$E$13,0,10*ROW('Hygiene Data'!E9))="","",OFFSET('Hygiene Data'!$E$13,0,10*ROW('Hygiene Data'!E9)))</f>
        <v/>
      </c>
      <c r="DU15" s="305" t="str">
        <f ca="true">+IF(OFFSET('Hygiene Data'!$F$11,0,10*ROW('Hygiene Data'!F9))="","",OFFSET('Hygiene Data'!$F$11,0,10*ROW('Hygiene Data'!F9)))</f>
        <v/>
      </c>
      <c r="DV15" s="305" t="str">
        <f ca="true">+IF(OFFSET('Hygiene Data'!$F$12,0,10*ROW('Hygiene Data'!F9))="","",OFFSET('Hygiene Data'!$F$12,0,10*ROW('Hygiene Data'!F9)))</f>
        <v/>
      </c>
      <c r="DW15" s="305" t="str">
        <f ca="true">+IF(OFFSET('Hygiene Data'!$F$13,0,10*ROW('Hygiene Data'!F9))="","",OFFSET('Hygiene Data'!$F$13,0,10*ROW('Hygiene Data'!F9)))</f>
        <v/>
      </c>
      <c r="DX15" s="305" t="str">
        <f ca="true">+IF(OFFSET('Hygiene Data'!$G$11,0,10*ROW('Hygiene Data'!G9))="","",OFFSET('Hygiene Data'!$G$11,0,10*ROW('Hygiene Data'!G9)))</f>
        <v/>
      </c>
      <c r="DY15" s="305" t="str">
        <f ca="true">+IF(OFFSET('Hygiene Data'!$G$12,0,10*ROW('Hygiene Data'!G9))="","",OFFSET('Hygiene Data'!$G$12,0,10*ROW('Hygiene Data'!G9)))</f>
        <v/>
      </c>
      <c r="DZ15" s="305" t="str">
        <f ca="true">+IF(OFFSET('Hygiene Data'!$G$13,0,10*ROW('Hygiene Data'!G9))="","",OFFSET('Hygiene Data'!$G$13,0,10*ROW('Hygiene Data'!G9)))</f>
        <v/>
      </c>
      <c r="EA15" s="305" t="str">
        <f ca="true">+IF(OFFSET('Hygiene Data'!$H$11,0,10*ROW('Hygiene Data'!H9))="","",OFFSET('Hygiene Data'!$H$11,0,10*ROW('Hygiene Data'!H9)))</f>
        <v/>
      </c>
      <c r="EB15" s="305" t="str">
        <f ca="true">+IF(OFFSET('Hygiene Data'!$H$12,0,10*ROW('Hygiene Data'!H9))="","",OFFSET('Hygiene Data'!$H$12,0,10*ROW('Hygiene Data'!H9)))</f>
        <v/>
      </c>
      <c r="EC15" s="305" t="str">
        <f ca="true">+IF(OFFSET('Hygiene Data'!$H$13,0,10*ROW('Hygiene Data'!H9))="","",OFFSET('Hygiene Data'!$H$13,0,10*ROW('Hygiene Data'!H9)))</f>
        <v/>
      </c>
      <c r="ED15" s="305" t="str">
        <f ca="true">+IF(OFFSET('Hygiene Data'!$I$11,0,10*ROW('Hygiene Data'!I9))="","",OFFSET('Hygiene Data'!$I$11,0,10*ROW('Hygiene Data'!I9)))</f>
        <v/>
      </c>
      <c r="EE15" s="305" t="str">
        <f ca="true">+IF(OFFSET('Hygiene Data'!$I$12,0,10*ROW('Hygiene Data'!I9))="","",OFFSET('Hygiene Data'!$I$12,0,10*ROW('Hygiene Data'!I9)))</f>
        <v/>
      </c>
      <c r="EF15" s="305"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IND_2009_ASER</v>
      </c>
      <c r="B16" s="38" t="str">
        <f ca="true">+IF(OFFSET('Water Data'!$C$2,0,10*ROW('Water Data'!F10))="","",OFFSET('Water Data'!$C$2,0,10*ROW('Water Data'!F10)))</f>
        <v>Survey</v>
      </c>
      <c r="C16" s="361">
        <f t="shared" ca="true" si="0"/>
        <v>2009</v>
      </c>
      <c r="D16" s="9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7" t="str">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[89]</v>
      </c>
      <c r="L16" s="97" t="str">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[81]</v>
      </c>
      <c r="M16" s="9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8" t="str">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[90]</v>
      </c>
      <c r="AG16" s="9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5"/>
      <c r="BS16" s="305" t="str">
        <f ca="true">+IF(OFFSET('Water Data'!$D$27,0,10*ROW('Water Data'!D10))="","",OFFSET('Water Data'!$D$27,0,10*ROW('Water Data'!D10)))</f>
        <v/>
      </c>
      <c r="BT16" s="305" t="str">
        <f ca="true">+IF(OFFSET('Water Data'!$D$28,0,10*ROW('Water Data'!D10))="","",OFFSET('Water Data'!$D$28,0,10*ROW('Water Data'!D10)))</f>
        <v/>
      </c>
      <c r="BU16" s="305" t="str">
        <f ca="true">+IF(OFFSET('Water Data'!$D$29,0,10*ROW('Water Data'!D10))="","",OFFSET('Water Data'!$D$29,0,10*ROW('Water Data'!D10)))</f>
        <v/>
      </c>
      <c r="BV16" s="305" t="str">
        <f ca="true">+IF(OFFSET('Water Data'!$E$27,0,10*ROW('Water Data'!E10))="","",OFFSET('Water Data'!$E$27,0,10*ROW('Water Data'!E10)))</f>
        <v/>
      </c>
      <c r="BW16" s="305" t="str">
        <f ca="true">+IF(OFFSET('Water Data'!$E$28,0,10*ROW('Water Data'!E10))="","",OFFSET('Water Data'!$E$28,0,10*ROW('Water Data'!E10)))</f>
        <v/>
      </c>
      <c r="BX16" s="305" t="str">
        <f ca="true">+IF(OFFSET('Water Data'!$E$29,0,10*ROW('Water Data'!E10))="","",OFFSET('Water Data'!$E$29,0,10*ROW('Water Data'!E10)))</f>
        <v/>
      </c>
      <c r="BY16" s="305" t="str">
        <f ca="true">+IF(OFFSET('Water Data'!$F$27,0,10*ROW('Water Data'!F10))="","",OFFSET('Water Data'!$F$27,0,10*ROW('Water Data'!F10)))</f>
        <v/>
      </c>
      <c r="BZ16" s="305" t="str">
        <f ca="true">+IF(OFFSET('Water Data'!$F$28,0,10*ROW('Water Data'!F10))="","",OFFSET('Water Data'!$F$28,0,10*ROW('Water Data'!F10)))</f>
        <v>No</v>
      </c>
      <c r="CA16" s="305" t="str">
        <f ca="true">+IF(OFFSET('Water Data'!$F$29,0,10*ROW('Water Data'!F10))="","",OFFSET('Water Data'!$F$29,0,10*ROW('Water Data'!F10)))</f>
        <v>No</v>
      </c>
      <c r="CB16" s="305" t="str">
        <f ca="true">+IF(OFFSET('Water Data'!$G$27,0,10*ROW('Water Data'!G10))="","",OFFSET('Water Data'!$G$27,0,10*ROW('Water Data'!G10)))</f>
        <v/>
      </c>
      <c r="CC16" s="305" t="str">
        <f ca="true">+IF(OFFSET('Water Data'!$G$28,0,10*ROW('Water Data'!G10))="","",OFFSET('Water Data'!$G$28,0,10*ROW('Water Data'!G10)))</f>
        <v/>
      </c>
      <c r="CD16" s="305" t="str">
        <f ca="true">+IF(OFFSET('Water Data'!$G$29,0,10*ROW('Water Data'!G10))="","",OFFSET('Water Data'!$G$29,0,10*ROW('Water Data'!G10)))</f>
        <v/>
      </c>
      <c r="CE16" s="305" t="str">
        <f ca="true">+IF(OFFSET('Water Data'!$H$27,0,10*ROW('Water Data'!H10))="","",OFFSET('Water Data'!$H$27,0,10*ROW('Water Data'!H10)))</f>
        <v/>
      </c>
      <c r="CF16" s="305" t="str">
        <f ca="true">+IF(OFFSET('Water Data'!$H$28,0,10*ROW('Water Data'!H10))="","",OFFSET('Water Data'!$H$28,0,10*ROW('Water Data'!H10)))</f>
        <v/>
      </c>
      <c r="CG16" s="305" t="str">
        <f ca="true">+IF(OFFSET('Water Data'!$H$29,0,10*ROW('Water Data'!H10))="","",OFFSET('Water Data'!$H$29,0,10*ROW('Water Data'!H10)))</f>
        <v/>
      </c>
      <c r="CH16" s="305" t="str">
        <f ca="true">+IF(OFFSET('Water Data'!$I$27,0,10*ROW('Water Data'!I10))="","",OFFSET('Water Data'!$I$27,0,10*ROW('Water Data'!I10)))</f>
        <v/>
      </c>
      <c r="CI16" s="305" t="str">
        <f ca="true">+IF(OFFSET('Water Data'!$I$28,0,10*ROW('Water Data'!I10))="","",OFFSET('Water Data'!$I$28,0,10*ROW('Water Data'!I10)))</f>
        <v/>
      </c>
      <c r="CJ16" s="305" t="str">
        <f ca="true">+IF(OFFSET('Water Data'!$I$29,0,10*ROW('Water Data'!I10))="","",OFFSET('Water Data'!$I$29,0,10*ROW('Water Data'!I10)))</f>
        <v/>
      </c>
      <c r="CK16" s="305" t="str">
        <f ca="true">+IF(OFFSET('Sanitation Data'!$D$28,0,10*ROW('Sanitation Data'!D10))="","",OFFSET('Sanitation Data'!$D$28,0,10*ROW('Sanitation Data'!D10)))</f>
        <v/>
      </c>
      <c r="CL16" s="305" t="str">
        <f ca="true">+IF(OFFSET('Sanitation Data'!$D$29,0,10*ROW('Sanitation Data'!D10))="","",OFFSET('Sanitation Data'!$D$29,0,10*ROW('Sanitation Data'!D10)))</f>
        <v/>
      </c>
      <c r="CM16" s="305" t="str">
        <f ca="true">+IF(OFFSET('Sanitation Data'!$D$30,0,10*ROW('Sanitation Data'!D10))="","",OFFSET('Sanitation Data'!$D$30,0,10*ROW('Sanitation Data'!D10)))</f>
        <v/>
      </c>
      <c r="CN16" s="305" t="str">
        <f ca="true">+IF(OFFSET('Sanitation Data'!$D$31,0,10*ROW('Sanitation Data'!D10))="","",OFFSET('Sanitation Data'!$D$31,0,10*ROW('Sanitation Data'!D10)))</f>
        <v/>
      </c>
      <c r="CO16" s="305" t="str">
        <f ca="true">+IF(OFFSET('Sanitation Data'!$D$32,0,10*ROW('Sanitation Data'!D10))="","",OFFSET('Sanitation Data'!$D$32,0,10*ROW('Sanitation Data'!D10)))</f>
        <v/>
      </c>
      <c r="CP16" s="305" t="str">
        <f ca="true">+IF(OFFSET('Sanitation Data'!$E$28,0,10*ROW('Sanitation Data'!E10))="","",OFFSET('Sanitation Data'!$E$28,0,10*ROW('Sanitation Data'!E10)))</f>
        <v/>
      </c>
      <c r="CQ16" s="305" t="str">
        <f ca="true">+IF(OFFSET('Sanitation Data'!$E$29,0,10*ROW('Sanitation Data'!E10))="","",OFFSET('Sanitation Data'!$E$29,0,10*ROW('Sanitation Data'!E10)))</f>
        <v/>
      </c>
      <c r="CR16" s="305" t="str">
        <f ca="true">+IF(OFFSET('Sanitation Data'!$E$30,0,10*ROW('Sanitation Data'!E10))="","",OFFSET('Sanitation Data'!$E$30,0,10*ROW('Sanitation Data'!E10)))</f>
        <v/>
      </c>
      <c r="CS16" s="305" t="str">
        <f ca="true">+IF(OFFSET('Sanitation Data'!$E$31,0,10*ROW('Sanitation Data'!E10))="","",OFFSET('Sanitation Data'!$E$31,0,10*ROW('Sanitation Data'!E10)))</f>
        <v/>
      </c>
      <c r="CT16" s="305" t="str">
        <f ca="true">+IF(OFFSET('Sanitation Data'!$E$32,0,10*ROW('Sanitation Data'!E10))="","",OFFSET('Sanitation Data'!$E$32,0,10*ROW('Sanitation Data'!E10)))</f>
        <v/>
      </c>
      <c r="CU16" s="305" t="str">
        <f ca="true">+IF(OFFSET('Sanitation Data'!$F$28,0,10*ROW('Sanitation Data'!F10))="","",OFFSET('Sanitation Data'!$F$28,0,10*ROW('Sanitation Data'!F10)))</f>
        <v>No</v>
      </c>
      <c r="CV16" s="305" t="str">
        <f ca="true">+IF(OFFSET('Sanitation Data'!$F$29,0,10*ROW('Sanitation Data'!F10))="","",OFFSET('Sanitation Data'!$F$29,0,10*ROW('Sanitation Data'!F10)))</f>
        <v/>
      </c>
      <c r="CW16" s="305" t="str">
        <f ca="true">+IF(OFFSET('Sanitation Data'!$F$30,0,10*ROW('Sanitation Data'!F10))="","",OFFSET('Sanitation Data'!$F$30,0,10*ROW('Sanitation Data'!F10)))</f>
        <v/>
      </c>
      <c r="CX16" s="305" t="str">
        <f ca="true">+IF(OFFSET('Sanitation Data'!$F$31,0,10*ROW('Sanitation Data'!F10))="","",OFFSET('Sanitation Data'!$F$31,0,10*ROW('Sanitation Data'!F10)))</f>
        <v/>
      </c>
      <c r="CY16" s="305" t="str">
        <f ca="true">+IF(OFFSET('Sanitation Data'!$F$32,0,10*ROW('Sanitation Data'!F10))="","",OFFSET('Sanitation Data'!$F$32,0,10*ROW('Sanitation Data'!F10)))</f>
        <v/>
      </c>
      <c r="CZ16" s="305" t="str">
        <f ca="true">+IF(OFFSET('Sanitation Data'!$G$28,0,10*ROW('Sanitation Data'!G10))="","",OFFSET('Sanitation Data'!$G$28,0,10*ROW('Sanitation Data'!G10)))</f>
        <v/>
      </c>
      <c r="DA16" s="305" t="str">
        <f ca="true">+IF(OFFSET('Sanitation Data'!$G$29,0,10*ROW('Sanitation Data'!G10))="","",OFFSET('Sanitation Data'!$G$29,0,10*ROW('Sanitation Data'!G10)))</f>
        <v/>
      </c>
      <c r="DB16" s="305" t="str">
        <f ca="true">+IF(OFFSET('Sanitation Data'!$G$30,0,10*ROW('Sanitation Data'!G10))="","",OFFSET('Sanitation Data'!$G$30,0,10*ROW('Sanitation Data'!G10)))</f>
        <v/>
      </c>
      <c r="DC16" s="305" t="str">
        <f ca="true">+IF(OFFSET('Sanitation Data'!$G$31,0,10*ROW('Sanitation Data'!G10))="","",OFFSET('Sanitation Data'!$G$31,0,10*ROW('Sanitation Data'!G10)))</f>
        <v/>
      </c>
      <c r="DD16" s="305" t="str">
        <f ca="true">+IF(OFFSET('Sanitation Data'!$G$32,0,10*ROW('Sanitation Data'!G10))="","",OFFSET('Sanitation Data'!$G$32,0,10*ROW('Sanitation Data'!G10)))</f>
        <v/>
      </c>
      <c r="DE16" s="305" t="str">
        <f ca="true">+IF(OFFSET('Sanitation Data'!$H$28,0,10*ROW('Sanitation Data'!H10))="","",OFFSET('Sanitation Data'!$H$28,0,10*ROW('Sanitation Data'!H10)))</f>
        <v/>
      </c>
      <c r="DF16" s="305" t="str">
        <f ca="true">+IF(OFFSET('Sanitation Data'!$H$29,0,10*ROW('Sanitation Data'!H10))="","",OFFSET('Sanitation Data'!$H$29,0,10*ROW('Sanitation Data'!H10)))</f>
        <v/>
      </c>
      <c r="DG16" s="305" t="str">
        <f ca="true">+IF(OFFSET('Sanitation Data'!$H$30,0,10*ROW('Sanitation Data'!H10))="","",OFFSET('Sanitation Data'!$H$30,0,10*ROW('Sanitation Data'!H10)))</f>
        <v/>
      </c>
      <c r="DH16" s="305" t="str">
        <f ca="true">+IF(OFFSET('Sanitation Data'!$H$31,0,10*ROW('Sanitation Data'!H10))="","",OFFSET('Sanitation Data'!$H$31,0,10*ROW('Sanitation Data'!H10)))</f>
        <v/>
      </c>
      <c r="DI16" s="305" t="str">
        <f ca="true">+IF(OFFSET('Sanitation Data'!$H$32,0,10*ROW('Sanitation Data'!H10))="","",OFFSET('Sanitation Data'!$H$32,0,10*ROW('Sanitation Data'!H10)))</f>
        <v/>
      </c>
      <c r="DJ16" s="305" t="str">
        <f ca="true">+IF(OFFSET('Sanitation Data'!$I$28,0,10*ROW('Sanitation Data'!I10))="","",OFFSET('Sanitation Data'!$I$28,0,10*ROW('Sanitation Data'!I10)))</f>
        <v/>
      </c>
      <c r="DK16" s="305" t="str">
        <f ca="true">+IF(OFFSET('Sanitation Data'!$I$29,0,10*ROW('Sanitation Data'!I10))="","",OFFSET('Sanitation Data'!$I$29,0,10*ROW('Sanitation Data'!I10)))</f>
        <v/>
      </c>
      <c r="DL16" s="305" t="str">
        <f ca="true">+IF(OFFSET('Sanitation Data'!$I$30,0,10*ROW('Sanitation Data'!I10))="","",OFFSET('Sanitation Data'!$I$30,0,10*ROW('Sanitation Data'!I10)))</f>
        <v/>
      </c>
      <c r="DM16" s="305" t="str">
        <f ca="true">+IF(OFFSET('Sanitation Data'!$I$31,0,10*ROW('Sanitation Data'!I10))="","",OFFSET('Sanitation Data'!$I$31,0,10*ROW('Sanitation Data'!I10)))</f>
        <v/>
      </c>
      <c r="DN16" s="305" t="str">
        <f ca="true">+IF(OFFSET('Sanitation Data'!$I$32,0,10*ROW('Sanitation Data'!I10))="","",OFFSET('Sanitation Data'!$I$32,0,10*ROW('Sanitation Data'!I10)))</f>
        <v/>
      </c>
      <c r="DO16" s="305" t="str">
        <f ca="true">+IF(OFFSET('Hygiene Data'!$D$11,0,10*ROW('Hygiene Data'!D10))="","",OFFSET('Hygiene Data'!$D$11,0,10*ROW('Hygiene Data'!D10)))</f>
        <v/>
      </c>
      <c r="DP16" s="305" t="str">
        <f ca="true">+IF(OFFSET('Hygiene Data'!$D$12,0,10*ROW('Hygiene Data'!D10))="","",OFFSET('Hygiene Data'!$D$12,0,10*ROW('Hygiene Data'!D10)))</f>
        <v/>
      </c>
      <c r="DQ16" s="305" t="str">
        <f ca="true">+IF(OFFSET('Hygiene Data'!$D$13,0,10*ROW('Hygiene Data'!D10))="","",OFFSET('Hygiene Data'!$D$13,0,10*ROW('Hygiene Data'!D10)))</f>
        <v/>
      </c>
      <c r="DR16" s="305" t="str">
        <f ca="true">+IF(OFFSET('Hygiene Data'!$E$11,0,10*ROW('Hygiene Data'!E10))="","",OFFSET('Hygiene Data'!$E$11,0,10*ROW('Hygiene Data'!E10)))</f>
        <v/>
      </c>
      <c r="DS16" s="305" t="str">
        <f ca="true">+IF(OFFSET('Hygiene Data'!$E$12,0,10*ROW('Hygiene Data'!E10))="","",OFFSET('Hygiene Data'!$E$12,0,10*ROW('Hygiene Data'!E10)))</f>
        <v/>
      </c>
      <c r="DT16" s="305" t="str">
        <f ca="true">+IF(OFFSET('Hygiene Data'!$E$13,0,10*ROW('Hygiene Data'!E10))="","",OFFSET('Hygiene Data'!$E$13,0,10*ROW('Hygiene Data'!E10)))</f>
        <v/>
      </c>
      <c r="DU16" s="305" t="str">
        <f ca="true">+IF(OFFSET('Hygiene Data'!$F$11,0,10*ROW('Hygiene Data'!F10))="","",OFFSET('Hygiene Data'!$F$11,0,10*ROW('Hygiene Data'!F10)))</f>
        <v/>
      </c>
      <c r="DV16" s="305" t="str">
        <f ca="true">+IF(OFFSET('Hygiene Data'!$F$12,0,10*ROW('Hygiene Data'!F10))="","",OFFSET('Hygiene Data'!$F$12,0,10*ROW('Hygiene Data'!F10)))</f>
        <v/>
      </c>
      <c r="DW16" s="305" t="str">
        <f ca="true">+IF(OFFSET('Hygiene Data'!$F$13,0,10*ROW('Hygiene Data'!F10))="","",OFFSET('Hygiene Data'!$F$13,0,10*ROW('Hygiene Data'!F10)))</f>
        <v/>
      </c>
      <c r="DX16" s="305" t="str">
        <f ca="true">+IF(OFFSET('Hygiene Data'!$G$11,0,10*ROW('Hygiene Data'!G10))="","",OFFSET('Hygiene Data'!$G$11,0,10*ROW('Hygiene Data'!G10)))</f>
        <v/>
      </c>
      <c r="DY16" s="305" t="str">
        <f ca="true">+IF(OFFSET('Hygiene Data'!$G$12,0,10*ROW('Hygiene Data'!G10))="","",OFFSET('Hygiene Data'!$G$12,0,10*ROW('Hygiene Data'!G10)))</f>
        <v/>
      </c>
      <c r="DZ16" s="305" t="str">
        <f ca="true">+IF(OFFSET('Hygiene Data'!$G$13,0,10*ROW('Hygiene Data'!G10))="","",OFFSET('Hygiene Data'!$G$13,0,10*ROW('Hygiene Data'!G10)))</f>
        <v/>
      </c>
      <c r="EA16" s="305" t="str">
        <f ca="true">+IF(OFFSET('Hygiene Data'!$H$11,0,10*ROW('Hygiene Data'!H10))="","",OFFSET('Hygiene Data'!$H$11,0,10*ROW('Hygiene Data'!H10)))</f>
        <v/>
      </c>
      <c r="EB16" s="305" t="str">
        <f ca="true">+IF(OFFSET('Hygiene Data'!$H$12,0,10*ROW('Hygiene Data'!H10))="","",OFFSET('Hygiene Data'!$H$12,0,10*ROW('Hygiene Data'!H10)))</f>
        <v/>
      </c>
      <c r="EC16" s="305" t="str">
        <f ca="true">+IF(OFFSET('Hygiene Data'!$H$13,0,10*ROW('Hygiene Data'!H10))="","",OFFSET('Hygiene Data'!$H$13,0,10*ROW('Hygiene Data'!H10)))</f>
        <v/>
      </c>
      <c r="ED16" s="305" t="str">
        <f ca="true">+IF(OFFSET('Hygiene Data'!$I$11,0,10*ROW('Hygiene Data'!I10))="","",OFFSET('Hygiene Data'!$I$11,0,10*ROW('Hygiene Data'!I10)))</f>
        <v/>
      </c>
      <c r="EE16" s="305" t="str">
        <f ca="true">+IF(OFFSET('Hygiene Data'!$I$12,0,10*ROW('Hygiene Data'!I10))="","",OFFSET('Hygiene Data'!$I$12,0,10*ROW('Hygiene Data'!I10)))</f>
        <v/>
      </c>
      <c r="EF16" s="305"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IND_2010_EMIS</v>
      </c>
      <c r="B17" s="38" t="str">
        <f ca="true">+IF(OFFSET('Water Data'!$C$2,0,10*ROW('Water Data'!F11))="","",OFFSET('Water Data'!$C$2,0,10*ROW('Water Data'!F11)))</f>
        <v>EMIS</v>
      </c>
      <c r="C17" s="361">
        <f t="shared" ca="true" si="0"/>
        <v>2010</v>
      </c>
      <c r="D17" s="97">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92.6</v>
      </c>
      <c r="E17" s="97">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84.555000000000007</v>
      </c>
      <c r="F17" s="9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7">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96.37</v>
      </c>
      <c r="H17" s="97">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88.155000000000001</v>
      </c>
      <c r="I17" s="9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7">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92.049999999999983</v>
      </c>
      <c r="K17" s="97">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84.039999999999992</v>
      </c>
      <c r="L17" s="9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7">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92.6</v>
      </c>
      <c r="Q17" s="97">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84.555000000000007</v>
      </c>
      <c r="R17" s="9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8">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81.63</v>
      </c>
      <c r="W17" s="9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8">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81.63</v>
      </c>
      <c r="AQ17" s="9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5"/>
      <c r="BS17" s="305" t="str">
        <f ca="true">+IF(OFFSET('Water Data'!$D$27,0,10*ROW('Water Data'!D11))="","",OFFSET('Water Data'!$D$27,0,10*ROW('Water Data'!D11)))</f>
        <v>Yes</v>
      </c>
      <c r="BT17" s="305" t="str">
        <f ca="true">+IF(OFFSET('Water Data'!$D$28,0,10*ROW('Water Data'!D11))="","",OFFSET('Water Data'!$D$28,0,10*ROW('Water Data'!D11)))</f>
        <v>Yes</v>
      </c>
      <c r="BU17" s="305" t="str">
        <f ca="true">+IF(OFFSET('Water Data'!$D$29,0,10*ROW('Water Data'!D11))="","",OFFSET('Water Data'!$D$29,0,10*ROW('Water Data'!D11)))</f>
        <v/>
      </c>
      <c r="BV17" s="305" t="str">
        <f ca="true">+IF(OFFSET('Water Data'!$E$27,0,10*ROW('Water Data'!E11))="","",OFFSET('Water Data'!$E$27,0,10*ROW('Water Data'!E11)))</f>
        <v>Yes</v>
      </c>
      <c r="BW17" s="305" t="str">
        <f ca="true">+IF(OFFSET('Water Data'!$E$28,0,10*ROW('Water Data'!E11))="","",OFFSET('Water Data'!$E$28,0,10*ROW('Water Data'!E11)))</f>
        <v>Yes</v>
      </c>
      <c r="BX17" s="305" t="str">
        <f ca="true">+IF(OFFSET('Water Data'!$E$29,0,10*ROW('Water Data'!E11))="","",OFFSET('Water Data'!$E$29,0,10*ROW('Water Data'!E11)))</f>
        <v/>
      </c>
      <c r="BY17" s="305" t="str">
        <f ca="true">+IF(OFFSET('Water Data'!$F$27,0,10*ROW('Water Data'!F11))="","",OFFSET('Water Data'!$F$27,0,10*ROW('Water Data'!F11)))</f>
        <v>Yes</v>
      </c>
      <c r="BZ17" s="305" t="str">
        <f ca="true">+IF(OFFSET('Water Data'!$F$28,0,10*ROW('Water Data'!F11))="","",OFFSET('Water Data'!$F$28,0,10*ROW('Water Data'!F11)))</f>
        <v>Yes</v>
      </c>
      <c r="CA17" s="305" t="str">
        <f ca="true">+IF(OFFSET('Water Data'!$F$29,0,10*ROW('Water Data'!F11))="","",OFFSET('Water Data'!$F$29,0,10*ROW('Water Data'!F11)))</f>
        <v/>
      </c>
      <c r="CB17" s="305" t="str">
        <f ca="true">+IF(OFFSET('Water Data'!$G$27,0,10*ROW('Water Data'!G11))="","",OFFSET('Water Data'!$G$27,0,10*ROW('Water Data'!G11)))</f>
        <v/>
      </c>
      <c r="CC17" s="305" t="str">
        <f ca="true">+IF(OFFSET('Water Data'!$G$28,0,10*ROW('Water Data'!G11))="","",OFFSET('Water Data'!$G$28,0,10*ROW('Water Data'!G11)))</f>
        <v/>
      </c>
      <c r="CD17" s="305" t="str">
        <f ca="true">+IF(OFFSET('Water Data'!$G$29,0,10*ROW('Water Data'!G11))="","",OFFSET('Water Data'!$G$29,0,10*ROW('Water Data'!G11)))</f>
        <v/>
      </c>
      <c r="CE17" s="305" t="str">
        <f ca="true">+IF(OFFSET('Water Data'!$H$27,0,10*ROW('Water Data'!H11))="","",OFFSET('Water Data'!$H$27,0,10*ROW('Water Data'!H11)))</f>
        <v>Yes</v>
      </c>
      <c r="CF17" s="305" t="str">
        <f ca="true">+IF(OFFSET('Water Data'!$H$28,0,10*ROW('Water Data'!H11))="","",OFFSET('Water Data'!$H$28,0,10*ROW('Water Data'!H11)))</f>
        <v>Yes</v>
      </c>
      <c r="CG17" s="305" t="str">
        <f ca="true">+IF(OFFSET('Water Data'!$H$29,0,10*ROW('Water Data'!H11))="","",OFFSET('Water Data'!$H$29,0,10*ROW('Water Data'!H11)))</f>
        <v/>
      </c>
      <c r="CH17" s="305" t="str">
        <f ca="true">+IF(OFFSET('Water Data'!$I$27,0,10*ROW('Water Data'!I11))="","",OFFSET('Water Data'!$I$27,0,10*ROW('Water Data'!I11)))</f>
        <v/>
      </c>
      <c r="CI17" s="305" t="str">
        <f ca="true">+IF(OFFSET('Water Data'!$I$28,0,10*ROW('Water Data'!I11))="","",OFFSET('Water Data'!$I$28,0,10*ROW('Water Data'!I11)))</f>
        <v/>
      </c>
      <c r="CJ17" s="305" t="str">
        <f ca="true">+IF(OFFSET('Water Data'!$I$29,0,10*ROW('Water Data'!I11))="","",OFFSET('Water Data'!$I$29,0,10*ROW('Water Data'!I11)))</f>
        <v/>
      </c>
      <c r="CK17" s="305" t="str">
        <f ca="true">+IF(OFFSET('Sanitation Data'!$D$28,0,10*ROW('Sanitation Data'!D11))="","",OFFSET('Sanitation Data'!$D$28,0,10*ROW('Sanitation Data'!D11)))</f>
        <v>Yes</v>
      </c>
      <c r="CL17" s="305" t="str">
        <f ca="true">+IF(OFFSET('Sanitation Data'!$D$29,0,10*ROW('Sanitation Data'!D11))="","",OFFSET('Sanitation Data'!$D$29,0,10*ROW('Sanitation Data'!D11)))</f>
        <v/>
      </c>
      <c r="CM17" s="305" t="str">
        <f ca="true">+IF(OFFSET('Sanitation Data'!$D$30,0,10*ROW('Sanitation Data'!D11))="","",OFFSET('Sanitation Data'!$D$30,0,10*ROW('Sanitation Data'!D11)))</f>
        <v/>
      </c>
      <c r="CN17" s="305" t="str">
        <f ca="true">+IF(OFFSET('Sanitation Data'!$D$31,0,10*ROW('Sanitation Data'!D11))="","",OFFSET('Sanitation Data'!$D$31,0,10*ROW('Sanitation Data'!D11)))</f>
        <v/>
      </c>
      <c r="CO17" s="305" t="str">
        <f ca="true">+IF(OFFSET('Sanitation Data'!$D$32,0,10*ROW('Sanitation Data'!D11))="","",OFFSET('Sanitation Data'!$D$32,0,10*ROW('Sanitation Data'!D11)))</f>
        <v/>
      </c>
      <c r="CP17" s="305" t="str">
        <f ca="true">+IF(OFFSET('Sanitation Data'!$E$28,0,10*ROW('Sanitation Data'!E11))="","",OFFSET('Sanitation Data'!$E$28,0,10*ROW('Sanitation Data'!E11)))</f>
        <v/>
      </c>
      <c r="CQ17" s="305" t="str">
        <f ca="true">+IF(OFFSET('Sanitation Data'!$E$29,0,10*ROW('Sanitation Data'!E11))="","",OFFSET('Sanitation Data'!$E$29,0,10*ROW('Sanitation Data'!E11)))</f>
        <v/>
      </c>
      <c r="CR17" s="305" t="str">
        <f ca="true">+IF(OFFSET('Sanitation Data'!$E$30,0,10*ROW('Sanitation Data'!E11))="","",OFFSET('Sanitation Data'!$E$30,0,10*ROW('Sanitation Data'!E11)))</f>
        <v/>
      </c>
      <c r="CS17" s="305" t="str">
        <f ca="true">+IF(OFFSET('Sanitation Data'!$E$31,0,10*ROW('Sanitation Data'!E11))="","",OFFSET('Sanitation Data'!$E$31,0,10*ROW('Sanitation Data'!E11)))</f>
        <v/>
      </c>
      <c r="CT17" s="305" t="str">
        <f ca="true">+IF(OFFSET('Sanitation Data'!$E$32,0,10*ROW('Sanitation Data'!E11))="","",OFFSET('Sanitation Data'!$E$32,0,10*ROW('Sanitation Data'!E11)))</f>
        <v/>
      </c>
      <c r="CU17" s="305" t="str">
        <f ca="true">+IF(OFFSET('Sanitation Data'!$F$28,0,10*ROW('Sanitation Data'!F11))="","",OFFSET('Sanitation Data'!$F$28,0,10*ROW('Sanitation Data'!F11)))</f>
        <v/>
      </c>
      <c r="CV17" s="305" t="str">
        <f ca="true">+IF(OFFSET('Sanitation Data'!$F$29,0,10*ROW('Sanitation Data'!F11))="","",OFFSET('Sanitation Data'!$F$29,0,10*ROW('Sanitation Data'!F11)))</f>
        <v/>
      </c>
      <c r="CW17" s="305" t="str">
        <f ca="true">+IF(OFFSET('Sanitation Data'!$F$30,0,10*ROW('Sanitation Data'!F11))="","",OFFSET('Sanitation Data'!$F$30,0,10*ROW('Sanitation Data'!F11)))</f>
        <v/>
      </c>
      <c r="CX17" s="305" t="str">
        <f ca="true">+IF(OFFSET('Sanitation Data'!$F$31,0,10*ROW('Sanitation Data'!F11))="","",OFFSET('Sanitation Data'!$F$31,0,10*ROW('Sanitation Data'!F11)))</f>
        <v/>
      </c>
      <c r="CY17" s="305" t="str">
        <f ca="true">+IF(OFFSET('Sanitation Data'!$F$32,0,10*ROW('Sanitation Data'!F11))="","",OFFSET('Sanitation Data'!$F$32,0,10*ROW('Sanitation Data'!F11)))</f>
        <v/>
      </c>
      <c r="CZ17" s="305" t="str">
        <f ca="true">+IF(OFFSET('Sanitation Data'!$G$28,0,10*ROW('Sanitation Data'!G11))="","",OFFSET('Sanitation Data'!$G$28,0,10*ROW('Sanitation Data'!G11)))</f>
        <v/>
      </c>
      <c r="DA17" s="305" t="str">
        <f ca="true">+IF(OFFSET('Sanitation Data'!$G$29,0,10*ROW('Sanitation Data'!G11))="","",OFFSET('Sanitation Data'!$G$29,0,10*ROW('Sanitation Data'!G11)))</f>
        <v/>
      </c>
      <c r="DB17" s="305" t="str">
        <f ca="true">+IF(OFFSET('Sanitation Data'!$G$30,0,10*ROW('Sanitation Data'!G11))="","",OFFSET('Sanitation Data'!$G$30,0,10*ROW('Sanitation Data'!G11)))</f>
        <v/>
      </c>
      <c r="DC17" s="305" t="str">
        <f ca="true">+IF(OFFSET('Sanitation Data'!$G$31,0,10*ROW('Sanitation Data'!G11))="","",OFFSET('Sanitation Data'!$G$31,0,10*ROW('Sanitation Data'!G11)))</f>
        <v/>
      </c>
      <c r="DD17" s="305" t="str">
        <f ca="true">+IF(OFFSET('Sanitation Data'!$G$32,0,10*ROW('Sanitation Data'!G11))="","",OFFSET('Sanitation Data'!$G$32,0,10*ROW('Sanitation Data'!G11)))</f>
        <v/>
      </c>
      <c r="DE17" s="305" t="str">
        <f ca="true">+IF(OFFSET('Sanitation Data'!$H$28,0,10*ROW('Sanitation Data'!H11))="","",OFFSET('Sanitation Data'!$H$28,0,10*ROW('Sanitation Data'!H11)))</f>
        <v>Yes</v>
      </c>
      <c r="DF17" s="305" t="str">
        <f ca="true">+IF(OFFSET('Sanitation Data'!$H$29,0,10*ROW('Sanitation Data'!H11))="","",OFFSET('Sanitation Data'!$H$29,0,10*ROW('Sanitation Data'!H11)))</f>
        <v/>
      </c>
      <c r="DG17" s="305" t="str">
        <f ca="true">+IF(OFFSET('Sanitation Data'!$H$30,0,10*ROW('Sanitation Data'!H11))="","",OFFSET('Sanitation Data'!$H$30,0,10*ROW('Sanitation Data'!H11)))</f>
        <v/>
      </c>
      <c r="DH17" s="305" t="str">
        <f ca="true">+IF(OFFSET('Sanitation Data'!$H$31,0,10*ROW('Sanitation Data'!H11))="","",OFFSET('Sanitation Data'!$H$31,0,10*ROW('Sanitation Data'!H11)))</f>
        <v/>
      </c>
      <c r="DI17" s="305" t="str">
        <f ca="true">+IF(OFFSET('Sanitation Data'!$H$32,0,10*ROW('Sanitation Data'!H11))="","",OFFSET('Sanitation Data'!$H$32,0,10*ROW('Sanitation Data'!H11)))</f>
        <v/>
      </c>
      <c r="DJ17" s="305" t="str">
        <f ca="true">+IF(OFFSET('Sanitation Data'!$I$28,0,10*ROW('Sanitation Data'!I11))="","",OFFSET('Sanitation Data'!$I$28,0,10*ROW('Sanitation Data'!I11)))</f>
        <v/>
      </c>
      <c r="DK17" s="305" t="str">
        <f ca="true">+IF(OFFSET('Sanitation Data'!$I$29,0,10*ROW('Sanitation Data'!I11))="","",OFFSET('Sanitation Data'!$I$29,0,10*ROW('Sanitation Data'!I11)))</f>
        <v/>
      </c>
      <c r="DL17" s="305" t="str">
        <f ca="true">+IF(OFFSET('Sanitation Data'!$I$30,0,10*ROW('Sanitation Data'!I11))="","",OFFSET('Sanitation Data'!$I$30,0,10*ROW('Sanitation Data'!I11)))</f>
        <v/>
      </c>
      <c r="DM17" s="305" t="str">
        <f ca="true">+IF(OFFSET('Sanitation Data'!$I$31,0,10*ROW('Sanitation Data'!I11))="","",OFFSET('Sanitation Data'!$I$31,0,10*ROW('Sanitation Data'!I11)))</f>
        <v/>
      </c>
      <c r="DN17" s="305" t="str">
        <f ca="true">+IF(OFFSET('Sanitation Data'!$I$32,0,10*ROW('Sanitation Data'!I11))="","",OFFSET('Sanitation Data'!$I$32,0,10*ROW('Sanitation Data'!I11)))</f>
        <v/>
      </c>
      <c r="DO17" s="305" t="str">
        <f ca="true">+IF(OFFSET('Hygiene Data'!$D$11,0,10*ROW('Hygiene Data'!D11))="","",OFFSET('Hygiene Data'!$D$11,0,10*ROW('Hygiene Data'!D11)))</f>
        <v/>
      </c>
      <c r="DP17" s="305" t="str">
        <f ca="true">+IF(OFFSET('Hygiene Data'!$D$12,0,10*ROW('Hygiene Data'!D11))="","",OFFSET('Hygiene Data'!$D$12,0,10*ROW('Hygiene Data'!D11)))</f>
        <v/>
      </c>
      <c r="DQ17" s="305" t="str">
        <f ca="true">+IF(OFFSET('Hygiene Data'!$D$13,0,10*ROW('Hygiene Data'!D11))="","",OFFSET('Hygiene Data'!$D$13,0,10*ROW('Hygiene Data'!D11)))</f>
        <v/>
      </c>
      <c r="DR17" s="305" t="str">
        <f ca="true">+IF(OFFSET('Hygiene Data'!$E$11,0,10*ROW('Hygiene Data'!E11))="","",OFFSET('Hygiene Data'!$E$11,0,10*ROW('Hygiene Data'!E11)))</f>
        <v/>
      </c>
      <c r="DS17" s="305" t="str">
        <f ca="true">+IF(OFFSET('Hygiene Data'!$E$12,0,10*ROW('Hygiene Data'!E11))="","",OFFSET('Hygiene Data'!$E$12,0,10*ROW('Hygiene Data'!E11)))</f>
        <v/>
      </c>
      <c r="DT17" s="305" t="str">
        <f ca="true">+IF(OFFSET('Hygiene Data'!$E$13,0,10*ROW('Hygiene Data'!E11))="","",OFFSET('Hygiene Data'!$E$13,0,10*ROW('Hygiene Data'!E11)))</f>
        <v/>
      </c>
      <c r="DU17" s="305" t="str">
        <f ca="true">+IF(OFFSET('Hygiene Data'!$F$11,0,10*ROW('Hygiene Data'!F11))="","",OFFSET('Hygiene Data'!$F$11,0,10*ROW('Hygiene Data'!F11)))</f>
        <v/>
      </c>
      <c r="DV17" s="305" t="str">
        <f ca="true">+IF(OFFSET('Hygiene Data'!$F$12,0,10*ROW('Hygiene Data'!F11))="","",OFFSET('Hygiene Data'!$F$12,0,10*ROW('Hygiene Data'!F11)))</f>
        <v/>
      </c>
      <c r="DW17" s="305" t="str">
        <f ca="true">+IF(OFFSET('Hygiene Data'!$F$13,0,10*ROW('Hygiene Data'!F11))="","",OFFSET('Hygiene Data'!$F$13,0,10*ROW('Hygiene Data'!F11)))</f>
        <v/>
      </c>
      <c r="DX17" s="305" t="str">
        <f ca="true">+IF(OFFSET('Hygiene Data'!$G$11,0,10*ROW('Hygiene Data'!G11))="","",OFFSET('Hygiene Data'!$G$11,0,10*ROW('Hygiene Data'!G11)))</f>
        <v/>
      </c>
      <c r="DY17" s="305" t="str">
        <f ca="true">+IF(OFFSET('Hygiene Data'!$G$12,0,10*ROW('Hygiene Data'!G11))="","",OFFSET('Hygiene Data'!$G$12,0,10*ROW('Hygiene Data'!G11)))</f>
        <v/>
      </c>
      <c r="DZ17" s="305" t="str">
        <f ca="true">+IF(OFFSET('Hygiene Data'!$G$13,0,10*ROW('Hygiene Data'!G11))="","",OFFSET('Hygiene Data'!$G$13,0,10*ROW('Hygiene Data'!G11)))</f>
        <v/>
      </c>
      <c r="EA17" s="305" t="str">
        <f ca="true">+IF(OFFSET('Hygiene Data'!$H$11,0,10*ROW('Hygiene Data'!H11))="","",OFFSET('Hygiene Data'!$H$11,0,10*ROW('Hygiene Data'!H11)))</f>
        <v/>
      </c>
      <c r="EB17" s="305" t="str">
        <f ca="true">+IF(OFFSET('Hygiene Data'!$H$12,0,10*ROW('Hygiene Data'!H11))="","",OFFSET('Hygiene Data'!$H$12,0,10*ROW('Hygiene Data'!H11)))</f>
        <v/>
      </c>
      <c r="EC17" s="305" t="str">
        <f ca="true">+IF(OFFSET('Hygiene Data'!$H$13,0,10*ROW('Hygiene Data'!H11))="","",OFFSET('Hygiene Data'!$H$13,0,10*ROW('Hygiene Data'!H11)))</f>
        <v/>
      </c>
      <c r="ED17" s="305" t="str">
        <f ca="true">+IF(OFFSET('Hygiene Data'!$I$11,0,10*ROW('Hygiene Data'!I11))="","",OFFSET('Hygiene Data'!$I$11,0,10*ROW('Hygiene Data'!I11)))</f>
        <v/>
      </c>
      <c r="EE17" s="305" t="str">
        <f ca="true">+IF(OFFSET('Hygiene Data'!$I$12,0,10*ROW('Hygiene Data'!I11))="","",OFFSET('Hygiene Data'!$I$12,0,10*ROW('Hygiene Data'!I11)))</f>
        <v/>
      </c>
      <c r="EF17" s="305"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IND_2010_ASER</v>
      </c>
      <c r="B18" s="38" t="str">
        <f ca="true">+IF(OFFSET('Water Data'!$C$2,0,10*ROW('Water Data'!F12))="","",OFFSET('Water Data'!$C$2,0,10*ROW('Water Data'!F12)))</f>
        <v>Survey</v>
      </c>
      <c r="C18" s="361">
        <f t="shared" ca="true" si="0"/>
        <v>2010</v>
      </c>
      <c r="D18" s="9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7" t="str">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[83]</v>
      </c>
      <c r="L18" s="97" t="str">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[73]</v>
      </c>
      <c r="M18" s="9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8" t="str">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[89]</v>
      </c>
      <c r="AG18" s="9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8" t="str">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[33]</v>
      </c>
      <c r="AK18" s="9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5"/>
      <c r="BS18" s="305" t="str">
        <f ca="true">+IF(OFFSET('Water Data'!$D$27,0,10*ROW('Water Data'!D12))="","",OFFSET('Water Data'!$D$27,0,10*ROW('Water Data'!D12)))</f>
        <v/>
      </c>
      <c r="BT18" s="305" t="str">
        <f ca="true">+IF(OFFSET('Water Data'!$D$28,0,10*ROW('Water Data'!D12))="","",OFFSET('Water Data'!$D$28,0,10*ROW('Water Data'!D12)))</f>
        <v/>
      </c>
      <c r="BU18" s="305" t="str">
        <f ca="true">+IF(OFFSET('Water Data'!$D$29,0,10*ROW('Water Data'!D12))="","",OFFSET('Water Data'!$D$29,0,10*ROW('Water Data'!D12)))</f>
        <v/>
      </c>
      <c r="BV18" s="305" t="str">
        <f ca="true">+IF(OFFSET('Water Data'!$E$27,0,10*ROW('Water Data'!E12))="","",OFFSET('Water Data'!$E$27,0,10*ROW('Water Data'!E12)))</f>
        <v/>
      </c>
      <c r="BW18" s="305" t="str">
        <f ca="true">+IF(OFFSET('Water Data'!$E$28,0,10*ROW('Water Data'!E12))="","",OFFSET('Water Data'!$E$28,0,10*ROW('Water Data'!E12)))</f>
        <v/>
      </c>
      <c r="BX18" s="305" t="str">
        <f ca="true">+IF(OFFSET('Water Data'!$E$29,0,10*ROW('Water Data'!E12))="","",OFFSET('Water Data'!$E$29,0,10*ROW('Water Data'!E12)))</f>
        <v/>
      </c>
      <c r="BY18" s="305" t="str">
        <f ca="true">+IF(OFFSET('Water Data'!$F$27,0,10*ROW('Water Data'!F12))="","",OFFSET('Water Data'!$F$27,0,10*ROW('Water Data'!F12)))</f>
        <v/>
      </c>
      <c r="BZ18" s="305" t="str">
        <f ca="true">+IF(OFFSET('Water Data'!$F$28,0,10*ROW('Water Data'!F12))="","",OFFSET('Water Data'!$F$28,0,10*ROW('Water Data'!F12)))</f>
        <v>No</v>
      </c>
      <c r="CA18" s="305" t="str">
        <f ca="true">+IF(OFFSET('Water Data'!$F$29,0,10*ROW('Water Data'!F12))="","",OFFSET('Water Data'!$F$29,0,10*ROW('Water Data'!F12)))</f>
        <v>No</v>
      </c>
      <c r="CB18" s="305" t="str">
        <f ca="true">+IF(OFFSET('Water Data'!$G$27,0,10*ROW('Water Data'!G12))="","",OFFSET('Water Data'!$G$27,0,10*ROW('Water Data'!G12)))</f>
        <v/>
      </c>
      <c r="CC18" s="305" t="str">
        <f ca="true">+IF(OFFSET('Water Data'!$G$28,0,10*ROW('Water Data'!G12))="","",OFFSET('Water Data'!$G$28,0,10*ROW('Water Data'!G12)))</f>
        <v/>
      </c>
      <c r="CD18" s="305" t="str">
        <f ca="true">+IF(OFFSET('Water Data'!$G$29,0,10*ROW('Water Data'!G12))="","",OFFSET('Water Data'!$G$29,0,10*ROW('Water Data'!G12)))</f>
        <v/>
      </c>
      <c r="CE18" s="305" t="str">
        <f ca="true">+IF(OFFSET('Water Data'!$H$27,0,10*ROW('Water Data'!H12))="","",OFFSET('Water Data'!$H$27,0,10*ROW('Water Data'!H12)))</f>
        <v/>
      </c>
      <c r="CF18" s="305" t="str">
        <f ca="true">+IF(OFFSET('Water Data'!$H$28,0,10*ROW('Water Data'!H12))="","",OFFSET('Water Data'!$H$28,0,10*ROW('Water Data'!H12)))</f>
        <v/>
      </c>
      <c r="CG18" s="305" t="str">
        <f ca="true">+IF(OFFSET('Water Data'!$H$29,0,10*ROW('Water Data'!H12))="","",OFFSET('Water Data'!$H$29,0,10*ROW('Water Data'!H12)))</f>
        <v/>
      </c>
      <c r="CH18" s="305" t="str">
        <f ca="true">+IF(OFFSET('Water Data'!$I$27,0,10*ROW('Water Data'!I12))="","",OFFSET('Water Data'!$I$27,0,10*ROW('Water Data'!I12)))</f>
        <v/>
      </c>
      <c r="CI18" s="305" t="str">
        <f ca="true">+IF(OFFSET('Water Data'!$I$28,0,10*ROW('Water Data'!I12))="","",OFFSET('Water Data'!$I$28,0,10*ROW('Water Data'!I12)))</f>
        <v/>
      </c>
      <c r="CJ18" s="305" t="str">
        <f ca="true">+IF(OFFSET('Water Data'!$I$29,0,10*ROW('Water Data'!I12))="","",OFFSET('Water Data'!$I$29,0,10*ROW('Water Data'!I12)))</f>
        <v/>
      </c>
      <c r="CK18" s="305" t="str">
        <f ca="true">+IF(OFFSET('Sanitation Data'!$D$28,0,10*ROW('Sanitation Data'!D12))="","",OFFSET('Sanitation Data'!$D$28,0,10*ROW('Sanitation Data'!D12)))</f>
        <v/>
      </c>
      <c r="CL18" s="305" t="str">
        <f ca="true">+IF(OFFSET('Sanitation Data'!$D$29,0,10*ROW('Sanitation Data'!D12))="","",OFFSET('Sanitation Data'!$D$29,0,10*ROW('Sanitation Data'!D12)))</f>
        <v/>
      </c>
      <c r="CM18" s="305" t="str">
        <f ca="true">+IF(OFFSET('Sanitation Data'!$D$30,0,10*ROW('Sanitation Data'!D12))="","",OFFSET('Sanitation Data'!$D$30,0,10*ROW('Sanitation Data'!D12)))</f>
        <v/>
      </c>
      <c r="CN18" s="305" t="str">
        <f ca="true">+IF(OFFSET('Sanitation Data'!$D$31,0,10*ROW('Sanitation Data'!D12))="","",OFFSET('Sanitation Data'!$D$31,0,10*ROW('Sanitation Data'!D12)))</f>
        <v/>
      </c>
      <c r="CO18" s="305" t="str">
        <f ca="true">+IF(OFFSET('Sanitation Data'!$D$32,0,10*ROW('Sanitation Data'!D12))="","",OFFSET('Sanitation Data'!$D$32,0,10*ROW('Sanitation Data'!D12)))</f>
        <v/>
      </c>
      <c r="CP18" s="305" t="str">
        <f ca="true">+IF(OFFSET('Sanitation Data'!$E$28,0,10*ROW('Sanitation Data'!E12))="","",OFFSET('Sanitation Data'!$E$28,0,10*ROW('Sanitation Data'!E12)))</f>
        <v/>
      </c>
      <c r="CQ18" s="305" t="str">
        <f ca="true">+IF(OFFSET('Sanitation Data'!$E$29,0,10*ROW('Sanitation Data'!E12))="","",OFFSET('Sanitation Data'!$E$29,0,10*ROW('Sanitation Data'!E12)))</f>
        <v/>
      </c>
      <c r="CR18" s="305" t="str">
        <f ca="true">+IF(OFFSET('Sanitation Data'!$E$30,0,10*ROW('Sanitation Data'!E12))="","",OFFSET('Sanitation Data'!$E$30,0,10*ROW('Sanitation Data'!E12)))</f>
        <v/>
      </c>
      <c r="CS18" s="305" t="str">
        <f ca="true">+IF(OFFSET('Sanitation Data'!$E$31,0,10*ROW('Sanitation Data'!E12))="","",OFFSET('Sanitation Data'!$E$31,0,10*ROW('Sanitation Data'!E12)))</f>
        <v/>
      </c>
      <c r="CT18" s="305" t="str">
        <f ca="true">+IF(OFFSET('Sanitation Data'!$E$32,0,10*ROW('Sanitation Data'!E12))="","",OFFSET('Sanitation Data'!$E$32,0,10*ROW('Sanitation Data'!E12)))</f>
        <v/>
      </c>
      <c r="CU18" s="305" t="str">
        <f ca="true">+IF(OFFSET('Sanitation Data'!$F$28,0,10*ROW('Sanitation Data'!F12))="","",OFFSET('Sanitation Data'!$F$28,0,10*ROW('Sanitation Data'!F12)))</f>
        <v>No</v>
      </c>
      <c r="CV18" s="305" t="str">
        <f ca="true">+IF(OFFSET('Sanitation Data'!$F$29,0,10*ROW('Sanitation Data'!F12))="","",OFFSET('Sanitation Data'!$F$29,0,10*ROW('Sanitation Data'!F12)))</f>
        <v/>
      </c>
      <c r="CW18" s="305" t="str">
        <f ca="true">+IF(OFFSET('Sanitation Data'!$F$30,0,10*ROW('Sanitation Data'!F12))="","",OFFSET('Sanitation Data'!$F$30,0,10*ROW('Sanitation Data'!F12)))</f>
        <v/>
      </c>
      <c r="CX18" s="305" t="str">
        <f ca="true">+IF(OFFSET('Sanitation Data'!$F$31,0,10*ROW('Sanitation Data'!F12))="","",OFFSET('Sanitation Data'!$F$31,0,10*ROW('Sanitation Data'!F12)))</f>
        <v/>
      </c>
      <c r="CY18" s="305" t="str">
        <f ca="true">+IF(OFFSET('Sanitation Data'!$F$32,0,10*ROW('Sanitation Data'!F12))="","",OFFSET('Sanitation Data'!$F$32,0,10*ROW('Sanitation Data'!F12)))</f>
        <v>No</v>
      </c>
      <c r="CZ18" s="305" t="str">
        <f ca="true">+IF(OFFSET('Sanitation Data'!$G$28,0,10*ROW('Sanitation Data'!G12))="","",OFFSET('Sanitation Data'!$G$28,0,10*ROW('Sanitation Data'!G12)))</f>
        <v/>
      </c>
      <c r="DA18" s="305" t="str">
        <f ca="true">+IF(OFFSET('Sanitation Data'!$G$29,0,10*ROW('Sanitation Data'!G12))="","",OFFSET('Sanitation Data'!$G$29,0,10*ROW('Sanitation Data'!G12)))</f>
        <v/>
      </c>
      <c r="DB18" s="305" t="str">
        <f ca="true">+IF(OFFSET('Sanitation Data'!$G$30,0,10*ROW('Sanitation Data'!G12))="","",OFFSET('Sanitation Data'!$G$30,0,10*ROW('Sanitation Data'!G12)))</f>
        <v/>
      </c>
      <c r="DC18" s="305" t="str">
        <f ca="true">+IF(OFFSET('Sanitation Data'!$G$31,0,10*ROW('Sanitation Data'!G12))="","",OFFSET('Sanitation Data'!$G$31,0,10*ROW('Sanitation Data'!G12)))</f>
        <v/>
      </c>
      <c r="DD18" s="305" t="str">
        <f ca="true">+IF(OFFSET('Sanitation Data'!$G$32,0,10*ROW('Sanitation Data'!G12))="","",OFFSET('Sanitation Data'!$G$32,0,10*ROW('Sanitation Data'!G12)))</f>
        <v/>
      </c>
      <c r="DE18" s="305" t="str">
        <f ca="true">+IF(OFFSET('Sanitation Data'!$H$28,0,10*ROW('Sanitation Data'!H12))="","",OFFSET('Sanitation Data'!$H$28,0,10*ROW('Sanitation Data'!H12)))</f>
        <v/>
      </c>
      <c r="DF18" s="305" t="str">
        <f ca="true">+IF(OFFSET('Sanitation Data'!$H$29,0,10*ROW('Sanitation Data'!H12))="","",OFFSET('Sanitation Data'!$H$29,0,10*ROW('Sanitation Data'!H12)))</f>
        <v/>
      </c>
      <c r="DG18" s="305" t="str">
        <f ca="true">+IF(OFFSET('Sanitation Data'!$H$30,0,10*ROW('Sanitation Data'!H12))="","",OFFSET('Sanitation Data'!$H$30,0,10*ROW('Sanitation Data'!H12)))</f>
        <v/>
      </c>
      <c r="DH18" s="305" t="str">
        <f ca="true">+IF(OFFSET('Sanitation Data'!$H$31,0,10*ROW('Sanitation Data'!H12))="","",OFFSET('Sanitation Data'!$H$31,0,10*ROW('Sanitation Data'!H12)))</f>
        <v/>
      </c>
      <c r="DI18" s="305" t="str">
        <f ca="true">+IF(OFFSET('Sanitation Data'!$H$32,0,10*ROW('Sanitation Data'!H12))="","",OFFSET('Sanitation Data'!$H$32,0,10*ROW('Sanitation Data'!H12)))</f>
        <v/>
      </c>
      <c r="DJ18" s="305" t="str">
        <f ca="true">+IF(OFFSET('Sanitation Data'!$I$28,0,10*ROW('Sanitation Data'!I12))="","",OFFSET('Sanitation Data'!$I$28,0,10*ROW('Sanitation Data'!I12)))</f>
        <v/>
      </c>
      <c r="DK18" s="305" t="str">
        <f ca="true">+IF(OFFSET('Sanitation Data'!$I$29,0,10*ROW('Sanitation Data'!I12))="","",OFFSET('Sanitation Data'!$I$29,0,10*ROW('Sanitation Data'!I12)))</f>
        <v/>
      </c>
      <c r="DL18" s="305" t="str">
        <f ca="true">+IF(OFFSET('Sanitation Data'!$I$30,0,10*ROW('Sanitation Data'!I12))="","",OFFSET('Sanitation Data'!$I$30,0,10*ROW('Sanitation Data'!I12)))</f>
        <v/>
      </c>
      <c r="DM18" s="305" t="str">
        <f ca="true">+IF(OFFSET('Sanitation Data'!$I$31,0,10*ROW('Sanitation Data'!I12))="","",OFFSET('Sanitation Data'!$I$31,0,10*ROW('Sanitation Data'!I12)))</f>
        <v/>
      </c>
      <c r="DN18" s="305" t="str">
        <f ca="true">+IF(OFFSET('Sanitation Data'!$I$32,0,10*ROW('Sanitation Data'!I12))="","",OFFSET('Sanitation Data'!$I$32,0,10*ROW('Sanitation Data'!I12)))</f>
        <v/>
      </c>
      <c r="DO18" s="305" t="str">
        <f ca="true">+IF(OFFSET('Hygiene Data'!$D$11,0,10*ROW('Hygiene Data'!D12))="","",OFFSET('Hygiene Data'!$D$11,0,10*ROW('Hygiene Data'!D12)))</f>
        <v/>
      </c>
      <c r="DP18" s="305" t="str">
        <f ca="true">+IF(OFFSET('Hygiene Data'!$D$12,0,10*ROW('Hygiene Data'!D12))="","",OFFSET('Hygiene Data'!$D$12,0,10*ROW('Hygiene Data'!D12)))</f>
        <v/>
      </c>
      <c r="DQ18" s="305" t="str">
        <f ca="true">+IF(OFFSET('Hygiene Data'!$D$13,0,10*ROW('Hygiene Data'!D12))="","",OFFSET('Hygiene Data'!$D$13,0,10*ROW('Hygiene Data'!D12)))</f>
        <v/>
      </c>
      <c r="DR18" s="305" t="str">
        <f ca="true">+IF(OFFSET('Hygiene Data'!$E$11,0,10*ROW('Hygiene Data'!E12))="","",OFFSET('Hygiene Data'!$E$11,0,10*ROW('Hygiene Data'!E12)))</f>
        <v/>
      </c>
      <c r="DS18" s="305" t="str">
        <f ca="true">+IF(OFFSET('Hygiene Data'!$E$12,0,10*ROW('Hygiene Data'!E12))="","",OFFSET('Hygiene Data'!$E$12,0,10*ROW('Hygiene Data'!E12)))</f>
        <v/>
      </c>
      <c r="DT18" s="305" t="str">
        <f ca="true">+IF(OFFSET('Hygiene Data'!$E$13,0,10*ROW('Hygiene Data'!E12))="","",OFFSET('Hygiene Data'!$E$13,0,10*ROW('Hygiene Data'!E12)))</f>
        <v/>
      </c>
      <c r="DU18" s="305" t="str">
        <f ca="true">+IF(OFFSET('Hygiene Data'!$F$11,0,10*ROW('Hygiene Data'!F12))="","",OFFSET('Hygiene Data'!$F$11,0,10*ROW('Hygiene Data'!F12)))</f>
        <v/>
      </c>
      <c r="DV18" s="305" t="str">
        <f ca="true">+IF(OFFSET('Hygiene Data'!$F$12,0,10*ROW('Hygiene Data'!F12))="","",OFFSET('Hygiene Data'!$F$12,0,10*ROW('Hygiene Data'!F12)))</f>
        <v/>
      </c>
      <c r="DW18" s="305" t="str">
        <f ca="true">+IF(OFFSET('Hygiene Data'!$F$13,0,10*ROW('Hygiene Data'!F12))="","",OFFSET('Hygiene Data'!$F$13,0,10*ROW('Hygiene Data'!F12)))</f>
        <v/>
      </c>
      <c r="DX18" s="305" t="str">
        <f ca="true">+IF(OFFSET('Hygiene Data'!$G$11,0,10*ROW('Hygiene Data'!G12))="","",OFFSET('Hygiene Data'!$G$11,0,10*ROW('Hygiene Data'!G12)))</f>
        <v/>
      </c>
      <c r="DY18" s="305" t="str">
        <f ca="true">+IF(OFFSET('Hygiene Data'!$G$12,0,10*ROW('Hygiene Data'!G12))="","",OFFSET('Hygiene Data'!$G$12,0,10*ROW('Hygiene Data'!G12)))</f>
        <v/>
      </c>
      <c r="DZ18" s="305" t="str">
        <f ca="true">+IF(OFFSET('Hygiene Data'!$G$13,0,10*ROW('Hygiene Data'!G12))="","",OFFSET('Hygiene Data'!$G$13,0,10*ROW('Hygiene Data'!G12)))</f>
        <v/>
      </c>
      <c r="EA18" s="305" t="str">
        <f ca="true">+IF(OFFSET('Hygiene Data'!$H$11,0,10*ROW('Hygiene Data'!H12))="","",OFFSET('Hygiene Data'!$H$11,0,10*ROW('Hygiene Data'!H12)))</f>
        <v/>
      </c>
      <c r="EB18" s="305" t="str">
        <f ca="true">+IF(OFFSET('Hygiene Data'!$H$12,0,10*ROW('Hygiene Data'!H12))="","",OFFSET('Hygiene Data'!$H$12,0,10*ROW('Hygiene Data'!H12)))</f>
        <v/>
      </c>
      <c r="EC18" s="305" t="str">
        <f ca="true">+IF(OFFSET('Hygiene Data'!$H$13,0,10*ROW('Hygiene Data'!H12))="","",OFFSET('Hygiene Data'!$H$13,0,10*ROW('Hygiene Data'!H12)))</f>
        <v/>
      </c>
      <c r="ED18" s="305" t="str">
        <f ca="true">+IF(OFFSET('Hygiene Data'!$I$11,0,10*ROW('Hygiene Data'!I12))="","",OFFSET('Hygiene Data'!$I$11,0,10*ROW('Hygiene Data'!I12)))</f>
        <v/>
      </c>
      <c r="EE18" s="305" t="str">
        <f ca="true">+IF(OFFSET('Hygiene Data'!$I$12,0,10*ROW('Hygiene Data'!I12))="","",OFFSET('Hygiene Data'!$I$12,0,10*ROW('Hygiene Data'!I12)))</f>
        <v/>
      </c>
      <c r="EF18" s="305"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IND_2011_EMIS</v>
      </c>
      <c r="B19" s="38" t="str">
        <f ca="true">+IF(OFFSET('Water Data'!$C$2,0,10*ROW('Water Data'!F13))="","",OFFSET('Water Data'!$C$2,0,10*ROW('Water Data'!F13)))</f>
        <v>EMIS</v>
      </c>
      <c r="C19" s="361">
        <f t="shared" ca="true" si="0"/>
        <v>2011</v>
      </c>
      <c r="D19" s="97">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92.735919543520581</v>
      </c>
      <c r="E19" s="97">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84.831316958976757</v>
      </c>
      <c r="F19" s="9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7">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96.72</v>
      </c>
      <c r="H19" s="97">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88.555000000000007</v>
      </c>
      <c r="I19" s="9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7">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92.13</v>
      </c>
      <c r="K19" s="97">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84.265000000000001</v>
      </c>
      <c r="L19" s="9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7">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92.735919543520581</v>
      </c>
      <c r="Q19" s="97">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84.831316958976757</v>
      </c>
      <c r="R19" s="9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7">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89.14</v>
      </c>
      <c r="T19" s="9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8">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82.9</v>
      </c>
      <c r="W19" s="9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8">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82.9</v>
      </c>
      <c r="AQ19" s="9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5"/>
      <c r="BS19" s="305" t="str">
        <f ca="true">+IF(OFFSET('Water Data'!$D$27,0,10*ROW('Water Data'!D13))="","",OFFSET('Water Data'!$D$27,0,10*ROW('Water Data'!D13)))</f>
        <v>Yes</v>
      </c>
      <c r="BT19" s="305" t="str">
        <f ca="true">+IF(OFFSET('Water Data'!$D$28,0,10*ROW('Water Data'!D13))="","",OFFSET('Water Data'!$D$28,0,10*ROW('Water Data'!D13)))</f>
        <v>Yes</v>
      </c>
      <c r="BU19" s="305" t="str">
        <f ca="true">+IF(OFFSET('Water Data'!$D$29,0,10*ROW('Water Data'!D13))="","",OFFSET('Water Data'!$D$29,0,10*ROW('Water Data'!D13)))</f>
        <v/>
      </c>
      <c r="BV19" s="305" t="str">
        <f ca="true">+IF(OFFSET('Water Data'!$E$27,0,10*ROW('Water Data'!E13))="","",OFFSET('Water Data'!$E$27,0,10*ROW('Water Data'!E13)))</f>
        <v>Yes</v>
      </c>
      <c r="BW19" s="305" t="str">
        <f ca="true">+IF(OFFSET('Water Data'!$E$28,0,10*ROW('Water Data'!E13))="","",OFFSET('Water Data'!$E$28,0,10*ROW('Water Data'!E13)))</f>
        <v>Yes</v>
      </c>
      <c r="BX19" s="305" t="str">
        <f ca="true">+IF(OFFSET('Water Data'!$E$29,0,10*ROW('Water Data'!E13))="","",OFFSET('Water Data'!$E$29,0,10*ROW('Water Data'!E13)))</f>
        <v/>
      </c>
      <c r="BY19" s="305" t="str">
        <f ca="true">+IF(OFFSET('Water Data'!$F$27,0,10*ROW('Water Data'!F13))="","",OFFSET('Water Data'!$F$27,0,10*ROW('Water Data'!F13)))</f>
        <v>Yes</v>
      </c>
      <c r="BZ19" s="305" t="str">
        <f ca="true">+IF(OFFSET('Water Data'!$F$28,0,10*ROW('Water Data'!F13))="","",OFFSET('Water Data'!$F$28,0,10*ROW('Water Data'!F13)))</f>
        <v>Yes</v>
      </c>
      <c r="CA19" s="305" t="str">
        <f ca="true">+IF(OFFSET('Water Data'!$F$29,0,10*ROW('Water Data'!F13))="","",OFFSET('Water Data'!$F$29,0,10*ROW('Water Data'!F13)))</f>
        <v/>
      </c>
      <c r="CB19" s="305" t="str">
        <f ca="true">+IF(OFFSET('Water Data'!$G$27,0,10*ROW('Water Data'!G13))="","",OFFSET('Water Data'!$G$27,0,10*ROW('Water Data'!G13)))</f>
        <v/>
      </c>
      <c r="CC19" s="305" t="str">
        <f ca="true">+IF(OFFSET('Water Data'!$G$28,0,10*ROW('Water Data'!G13))="","",OFFSET('Water Data'!$G$28,0,10*ROW('Water Data'!G13)))</f>
        <v/>
      </c>
      <c r="CD19" s="305" t="str">
        <f ca="true">+IF(OFFSET('Water Data'!$G$29,0,10*ROW('Water Data'!G13))="","",OFFSET('Water Data'!$G$29,0,10*ROW('Water Data'!G13)))</f>
        <v/>
      </c>
      <c r="CE19" s="305" t="str">
        <f ca="true">+IF(OFFSET('Water Data'!$H$27,0,10*ROW('Water Data'!H13))="","",OFFSET('Water Data'!$H$27,0,10*ROW('Water Data'!H13)))</f>
        <v>Yes</v>
      </c>
      <c r="CF19" s="305" t="str">
        <f ca="true">+IF(OFFSET('Water Data'!$H$28,0,10*ROW('Water Data'!H13))="","",OFFSET('Water Data'!$H$28,0,10*ROW('Water Data'!H13)))</f>
        <v>Yes</v>
      </c>
      <c r="CG19" s="305" t="str">
        <f ca="true">+IF(OFFSET('Water Data'!$H$29,0,10*ROW('Water Data'!H13))="","",OFFSET('Water Data'!$H$29,0,10*ROW('Water Data'!H13)))</f>
        <v/>
      </c>
      <c r="CH19" s="305" t="str">
        <f ca="true">+IF(OFFSET('Water Data'!$I$27,0,10*ROW('Water Data'!I13))="","",OFFSET('Water Data'!$I$27,0,10*ROW('Water Data'!I13)))</f>
        <v>Yes</v>
      </c>
      <c r="CI19" s="305" t="str">
        <f ca="true">+IF(OFFSET('Water Data'!$I$28,0,10*ROW('Water Data'!I13))="","",OFFSET('Water Data'!$I$28,0,10*ROW('Water Data'!I13)))</f>
        <v/>
      </c>
      <c r="CJ19" s="305" t="str">
        <f ca="true">+IF(OFFSET('Water Data'!$I$29,0,10*ROW('Water Data'!I13))="","",OFFSET('Water Data'!$I$29,0,10*ROW('Water Data'!I13)))</f>
        <v/>
      </c>
      <c r="CK19" s="305" t="str">
        <f ca="true">+IF(OFFSET('Sanitation Data'!$D$28,0,10*ROW('Sanitation Data'!D13))="","",OFFSET('Sanitation Data'!$D$28,0,10*ROW('Sanitation Data'!D13)))</f>
        <v>Yes</v>
      </c>
      <c r="CL19" s="305" t="str">
        <f ca="true">+IF(OFFSET('Sanitation Data'!$D$29,0,10*ROW('Sanitation Data'!D13))="","",OFFSET('Sanitation Data'!$D$29,0,10*ROW('Sanitation Data'!D13)))</f>
        <v/>
      </c>
      <c r="CM19" s="305" t="str">
        <f ca="true">+IF(OFFSET('Sanitation Data'!$D$30,0,10*ROW('Sanitation Data'!D13))="","",OFFSET('Sanitation Data'!$D$30,0,10*ROW('Sanitation Data'!D13)))</f>
        <v/>
      </c>
      <c r="CN19" s="305" t="str">
        <f ca="true">+IF(OFFSET('Sanitation Data'!$D$31,0,10*ROW('Sanitation Data'!D13))="","",OFFSET('Sanitation Data'!$D$31,0,10*ROW('Sanitation Data'!D13)))</f>
        <v/>
      </c>
      <c r="CO19" s="305" t="str">
        <f ca="true">+IF(OFFSET('Sanitation Data'!$D$32,0,10*ROW('Sanitation Data'!D13))="","",OFFSET('Sanitation Data'!$D$32,0,10*ROW('Sanitation Data'!D13)))</f>
        <v/>
      </c>
      <c r="CP19" s="305" t="str">
        <f ca="true">+IF(OFFSET('Sanitation Data'!$E$28,0,10*ROW('Sanitation Data'!E13))="","",OFFSET('Sanitation Data'!$E$28,0,10*ROW('Sanitation Data'!E13)))</f>
        <v/>
      </c>
      <c r="CQ19" s="305" t="str">
        <f ca="true">+IF(OFFSET('Sanitation Data'!$E$29,0,10*ROW('Sanitation Data'!E13))="","",OFFSET('Sanitation Data'!$E$29,0,10*ROW('Sanitation Data'!E13)))</f>
        <v/>
      </c>
      <c r="CR19" s="305" t="str">
        <f ca="true">+IF(OFFSET('Sanitation Data'!$E$30,0,10*ROW('Sanitation Data'!E13))="","",OFFSET('Sanitation Data'!$E$30,0,10*ROW('Sanitation Data'!E13)))</f>
        <v/>
      </c>
      <c r="CS19" s="305" t="str">
        <f ca="true">+IF(OFFSET('Sanitation Data'!$E$31,0,10*ROW('Sanitation Data'!E13))="","",OFFSET('Sanitation Data'!$E$31,0,10*ROW('Sanitation Data'!E13)))</f>
        <v/>
      </c>
      <c r="CT19" s="305" t="str">
        <f ca="true">+IF(OFFSET('Sanitation Data'!$E$32,0,10*ROW('Sanitation Data'!E13))="","",OFFSET('Sanitation Data'!$E$32,0,10*ROW('Sanitation Data'!E13)))</f>
        <v/>
      </c>
      <c r="CU19" s="305" t="str">
        <f ca="true">+IF(OFFSET('Sanitation Data'!$F$28,0,10*ROW('Sanitation Data'!F13))="","",OFFSET('Sanitation Data'!$F$28,0,10*ROW('Sanitation Data'!F13)))</f>
        <v/>
      </c>
      <c r="CV19" s="305" t="str">
        <f ca="true">+IF(OFFSET('Sanitation Data'!$F$29,0,10*ROW('Sanitation Data'!F13))="","",OFFSET('Sanitation Data'!$F$29,0,10*ROW('Sanitation Data'!F13)))</f>
        <v/>
      </c>
      <c r="CW19" s="305" t="str">
        <f ca="true">+IF(OFFSET('Sanitation Data'!$F$30,0,10*ROW('Sanitation Data'!F13))="","",OFFSET('Sanitation Data'!$F$30,0,10*ROW('Sanitation Data'!F13)))</f>
        <v/>
      </c>
      <c r="CX19" s="305" t="str">
        <f ca="true">+IF(OFFSET('Sanitation Data'!$F$31,0,10*ROW('Sanitation Data'!F13))="","",OFFSET('Sanitation Data'!$F$31,0,10*ROW('Sanitation Data'!F13)))</f>
        <v/>
      </c>
      <c r="CY19" s="305" t="str">
        <f ca="true">+IF(OFFSET('Sanitation Data'!$F$32,0,10*ROW('Sanitation Data'!F13))="","",OFFSET('Sanitation Data'!$F$32,0,10*ROW('Sanitation Data'!F13)))</f>
        <v/>
      </c>
      <c r="CZ19" s="305" t="str">
        <f ca="true">+IF(OFFSET('Sanitation Data'!$G$28,0,10*ROW('Sanitation Data'!G13))="","",OFFSET('Sanitation Data'!$G$28,0,10*ROW('Sanitation Data'!G13)))</f>
        <v/>
      </c>
      <c r="DA19" s="305" t="str">
        <f ca="true">+IF(OFFSET('Sanitation Data'!$G$29,0,10*ROW('Sanitation Data'!G13))="","",OFFSET('Sanitation Data'!$G$29,0,10*ROW('Sanitation Data'!G13)))</f>
        <v/>
      </c>
      <c r="DB19" s="305" t="str">
        <f ca="true">+IF(OFFSET('Sanitation Data'!$G$30,0,10*ROW('Sanitation Data'!G13))="","",OFFSET('Sanitation Data'!$G$30,0,10*ROW('Sanitation Data'!G13)))</f>
        <v/>
      </c>
      <c r="DC19" s="305" t="str">
        <f ca="true">+IF(OFFSET('Sanitation Data'!$G$31,0,10*ROW('Sanitation Data'!G13))="","",OFFSET('Sanitation Data'!$G$31,0,10*ROW('Sanitation Data'!G13)))</f>
        <v/>
      </c>
      <c r="DD19" s="305" t="str">
        <f ca="true">+IF(OFFSET('Sanitation Data'!$G$32,0,10*ROW('Sanitation Data'!G13))="","",OFFSET('Sanitation Data'!$G$32,0,10*ROW('Sanitation Data'!G13)))</f>
        <v/>
      </c>
      <c r="DE19" s="305" t="str">
        <f ca="true">+IF(OFFSET('Sanitation Data'!$H$28,0,10*ROW('Sanitation Data'!H13))="","",OFFSET('Sanitation Data'!$H$28,0,10*ROW('Sanitation Data'!H13)))</f>
        <v>Yes</v>
      </c>
      <c r="DF19" s="305" t="str">
        <f ca="true">+IF(OFFSET('Sanitation Data'!$H$29,0,10*ROW('Sanitation Data'!H13))="","",OFFSET('Sanitation Data'!$H$29,0,10*ROW('Sanitation Data'!H13)))</f>
        <v/>
      </c>
      <c r="DG19" s="305" t="str">
        <f ca="true">+IF(OFFSET('Sanitation Data'!$H$30,0,10*ROW('Sanitation Data'!H13))="","",OFFSET('Sanitation Data'!$H$30,0,10*ROW('Sanitation Data'!H13)))</f>
        <v/>
      </c>
      <c r="DH19" s="305" t="str">
        <f ca="true">+IF(OFFSET('Sanitation Data'!$H$31,0,10*ROW('Sanitation Data'!H13))="","",OFFSET('Sanitation Data'!$H$31,0,10*ROW('Sanitation Data'!H13)))</f>
        <v/>
      </c>
      <c r="DI19" s="305" t="str">
        <f ca="true">+IF(OFFSET('Sanitation Data'!$H$32,0,10*ROW('Sanitation Data'!H13))="","",OFFSET('Sanitation Data'!$H$32,0,10*ROW('Sanitation Data'!H13)))</f>
        <v/>
      </c>
      <c r="DJ19" s="305" t="str">
        <f ca="true">+IF(OFFSET('Sanitation Data'!$I$28,0,10*ROW('Sanitation Data'!I13))="","",OFFSET('Sanitation Data'!$I$28,0,10*ROW('Sanitation Data'!I13)))</f>
        <v/>
      </c>
      <c r="DK19" s="305" t="str">
        <f ca="true">+IF(OFFSET('Sanitation Data'!$I$29,0,10*ROW('Sanitation Data'!I13))="","",OFFSET('Sanitation Data'!$I$29,0,10*ROW('Sanitation Data'!I13)))</f>
        <v/>
      </c>
      <c r="DL19" s="305" t="str">
        <f ca="true">+IF(OFFSET('Sanitation Data'!$I$30,0,10*ROW('Sanitation Data'!I13))="","",OFFSET('Sanitation Data'!$I$30,0,10*ROW('Sanitation Data'!I13)))</f>
        <v/>
      </c>
      <c r="DM19" s="305" t="str">
        <f ca="true">+IF(OFFSET('Sanitation Data'!$I$31,0,10*ROW('Sanitation Data'!I13))="","",OFFSET('Sanitation Data'!$I$31,0,10*ROW('Sanitation Data'!I13)))</f>
        <v/>
      </c>
      <c r="DN19" s="305" t="str">
        <f ca="true">+IF(OFFSET('Sanitation Data'!$I$32,0,10*ROW('Sanitation Data'!I13))="","",OFFSET('Sanitation Data'!$I$32,0,10*ROW('Sanitation Data'!I13)))</f>
        <v/>
      </c>
      <c r="DO19" s="305" t="str">
        <f ca="true">+IF(OFFSET('Hygiene Data'!$D$11,0,10*ROW('Hygiene Data'!D13))="","",OFFSET('Hygiene Data'!$D$11,0,10*ROW('Hygiene Data'!D13)))</f>
        <v/>
      </c>
      <c r="DP19" s="305" t="str">
        <f ca="true">+IF(OFFSET('Hygiene Data'!$D$12,0,10*ROW('Hygiene Data'!D13))="","",OFFSET('Hygiene Data'!$D$12,0,10*ROW('Hygiene Data'!D13)))</f>
        <v/>
      </c>
      <c r="DQ19" s="305" t="str">
        <f ca="true">+IF(OFFSET('Hygiene Data'!$D$13,0,10*ROW('Hygiene Data'!D13))="","",OFFSET('Hygiene Data'!$D$13,0,10*ROW('Hygiene Data'!D13)))</f>
        <v/>
      </c>
      <c r="DR19" s="305" t="str">
        <f ca="true">+IF(OFFSET('Hygiene Data'!$E$11,0,10*ROW('Hygiene Data'!E13))="","",OFFSET('Hygiene Data'!$E$11,0,10*ROW('Hygiene Data'!E13)))</f>
        <v/>
      </c>
      <c r="DS19" s="305" t="str">
        <f ca="true">+IF(OFFSET('Hygiene Data'!$E$12,0,10*ROW('Hygiene Data'!E13))="","",OFFSET('Hygiene Data'!$E$12,0,10*ROW('Hygiene Data'!E13)))</f>
        <v/>
      </c>
      <c r="DT19" s="305" t="str">
        <f ca="true">+IF(OFFSET('Hygiene Data'!$E$13,0,10*ROW('Hygiene Data'!E13))="","",OFFSET('Hygiene Data'!$E$13,0,10*ROW('Hygiene Data'!E13)))</f>
        <v/>
      </c>
      <c r="DU19" s="305" t="str">
        <f ca="true">+IF(OFFSET('Hygiene Data'!$F$11,0,10*ROW('Hygiene Data'!F13))="","",OFFSET('Hygiene Data'!$F$11,0,10*ROW('Hygiene Data'!F13)))</f>
        <v/>
      </c>
      <c r="DV19" s="305" t="str">
        <f ca="true">+IF(OFFSET('Hygiene Data'!$F$12,0,10*ROW('Hygiene Data'!F13))="","",OFFSET('Hygiene Data'!$F$12,0,10*ROW('Hygiene Data'!F13)))</f>
        <v/>
      </c>
      <c r="DW19" s="305" t="str">
        <f ca="true">+IF(OFFSET('Hygiene Data'!$F$13,0,10*ROW('Hygiene Data'!F13))="","",OFFSET('Hygiene Data'!$F$13,0,10*ROW('Hygiene Data'!F13)))</f>
        <v/>
      </c>
      <c r="DX19" s="305" t="str">
        <f ca="true">+IF(OFFSET('Hygiene Data'!$G$11,0,10*ROW('Hygiene Data'!G13))="","",OFFSET('Hygiene Data'!$G$11,0,10*ROW('Hygiene Data'!G13)))</f>
        <v/>
      </c>
      <c r="DY19" s="305" t="str">
        <f ca="true">+IF(OFFSET('Hygiene Data'!$G$12,0,10*ROW('Hygiene Data'!G13))="","",OFFSET('Hygiene Data'!$G$12,0,10*ROW('Hygiene Data'!G13)))</f>
        <v/>
      </c>
      <c r="DZ19" s="305" t="str">
        <f ca="true">+IF(OFFSET('Hygiene Data'!$G$13,0,10*ROW('Hygiene Data'!G13))="","",OFFSET('Hygiene Data'!$G$13,0,10*ROW('Hygiene Data'!G13)))</f>
        <v/>
      </c>
      <c r="EA19" s="305" t="str">
        <f ca="true">+IF(OFFSET('Hygiene Data'!$H$11,0,10*ROW('Hygiene Data'!H13))="","",OFFSET('Hygiene Data'!$H$11,0,10*ROW('Hygiene Data'!H13)))</f>
        <v/>
      </c>
      <c r="EB19" s="305" t="str">
        <f ca="true">+IF(OFFSET('Hygiene Data'!$H$12,0,10*ROW('Hygiene Data'!H13))="","",OFFSET('Hygiene Data'!$H$12,0,10*ROW('Hygiene Data'!H13)))</f>
        <v/>
      </c>
      <c r="EC19" s="305" t="str">
        <f ca="true">+IF(OFFSET('Hygiene Data'!$H$13,0,10*ROW('Hygiene Data'!H13))="","",OFFSET('Hygiene Data'!$H$13,0,10*ROW('Hygiene Data'!H13)))</f>
        <v/>
      </c>
      <c r="ED19" s="305" t="str">
        <f ca="true">+IF(OFFSET('Hygiene Data'!$I$11,0,10*ROW('Hygiene Data'!I13))="","",OFFSET('Hygiene Data'!$I$11,0,10*ROW('Hygiene Data'!I13)))</f>
        <v/>
      </c>
      <c r="EE19" s="305" t="str">
        <f ca="true">+IF(OFFSET('Hygiene Data'!$I$12,0,10*ROW('Hygiene Data'!I13))="","",OFFSET('Hygiene Data'!$I$12,0,10*ROW('Hygiene Data'!I13)))</f>
        <v/>
      </c>
      <c r="EF19" s="305"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IND_2011_ASER</v>
      </c>
      <c r="B20" s="38" t="str">
        <f ca="true">+IF(OFFSET('Water Data'!$C$2,0,10*ROW('Water Data'!F14))="","",OFFSET('Water Data'!$C$2,0,10*ROW('Water Data'!F14)))</f>
        <v>Survey</v>
      </c>
      <c r="C20" s="361">
        <f t="shared" ca="true" si="0"/>
        <v>2011</v>
      </c>
      <c r="D20" s="9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7" t="str">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[83]</v>
      </c>
      <c r="K20" s="97" t="str">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[83]</v>
      </c>
      <c r="L20" s="97" t="str">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[74]</v>
      </c>
      <c r="M20" s="9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8" t="str">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[88]</v>
      </c>
      <c r="AG20" s="9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8" t="str">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[44]</v>
      </c>
      <c r="AK20" s="9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5"/>
      <c r="BS20" s="305" t="str">
        <f ca="true">+IF(OFFSET('Water Data'!$D$27,0,10*ROW('Water Data'!D14))="","",OFFSET('Water Data'!$D$27,0,10*ROW('Water Data'!D14)))</f>
        <v/>
      </c>
      <c r="BT20" s="305" t="str">
        <f ca="true">+IF(OFFSET('Water Data'!$D$28,0,10*ROW('Water Data'!D14))="","",OFFSET('Water Data'!$D$28,0,10*ROW('Water Data'!D14)))</f>
        <v/>
      </c>
      <c r="BU20" s="305" t="str">
        <f ca="true">+IF(OFFSET('Water Data'!$D$29,0,10*ROW('Water Data'!D14))="","",OFFSET('Water Data'!$D$29,0,10*ROW('Water Data'!D14)))</f>
        <v/>
      </c>
      <c r="BV20" s="305" t="str">
        <f ca="true">+IF(OFFSET('Water Data'!$E$27,0,10*ROW('Water Data'!E14))="","",OFFSET('Water Data'!$E$27,0,10*ROW('Water Data'!E14)))</f>
        <v/>
      </c>
      <c r="BW20" s="305" t="str">
        <f ca="true">+IF(OFFSET('Water Data'!$E$28,0,10*ROW('Water Data'!E14))="","",OFFSET('Water Data'!$E$28,0,10*ROW('Water Data'!E14)))</f>
        <v/>
      </c>
      <c r="BX20" s="305" t="str">
        <f ca="true">+IF(OFFSET('Water Data'!$E$29,0,10*ROW('Water Data'!E14))="","",OFFSET('Water Data'!$E$29,0,10*ROW('Water Data'!E14)))</f>
        <v/>
      </c>
      <c r="BY20" s="305" t="str">
        <f ca="true">+IF(OFFSET('Water Data'!$F$27,0,10*ROW('Water Data'!F14))="","",OFFSET('Water Data'!$F$27,0,10*ROW('Water Data'!F14)))</f>
        <v>No</v>
      </c>
      <c r="BZ20" s="305" t="str">
        <f ca="true">+IF(OFFSET('Water Data'!$F$28,0,10*ROW('Water Data'!F14))="","",OFFSET('Water Data'!$F$28,0,10*ROW('Water Data'!F14)))</f>
        <v>No</v>
      </c>
      <c r="CA20" s="305" t="str">
        <f ca="true">+IF(OFFSET('Water Data'!$F$29,0,10*ROW('Water Data'!F14))="","",OFFSET('Water Data'!$F$29,0,10*ROW('Water Data'!F14)))</f>
        <v>No</v>
      </c>
      <c r="CB20" s="305" t="str">
        <f ca="true">+IF(OFFSET('Water Data'!$G$27,0,10*ROW('Water Data'!G14))="","",OFFSET('Water Data'!$G$27,0,10*ROW('Water Data'!G14)))</f>
        <v/>
      </c>
      <c r="CC20" s="305" t="str">
        <f ca="true">+IF(OFFSET('Water Data'!$G$28,0,10*ROW('Water Data'!G14))="","",OFFSET('Water Data'!$G$28,0,10*ROW('Water Data'!G14)))</f>
        <v/>
      </c>
      <c r="CD20" s="305" t="str">
        <f ca="true">+IF(OFFSET('Water Data'!$G$29,0,10*ROW('Water Data'!G14))="","",OFFSET('Water Data'!$G$29,0,10*ROW('Water Data'!G14)))</f>
        <v/>
      </c>
      <c r="CE20" s="305" t="str">
        <f ca="true">+IF(OFFSET('Water Data'!$H$27,0,10*ROW('Water Data'!H14))="","",OFFSET('Water Data'!$H$27,0,10*ROW('Water Data'!H14)))</f>
        <v/>
      </c>
      <c r="CF20" s="305" t="str">
        <f ca="true">+IF(OFFSET('Water Data'!$H$28,0,10*ROW('Water Data'!H14))="","",OFFSET('Water Data'!$H$28,0,10*ROW('Water Data'!H14)))</f>
        <v/>
      </c>
      <c r="CG20" s="305" t="str">
        <f ca="true">+IF(OFFSET('Water Data'!$H$29,0,10*ROW('Water Data'!H14))="","",OFFSET('Water Data'!$H$29,0,10*ROW('Water Data'!H14)))</f>
        <v/>
      </c>
      <c r="CH20" s="305" t="str">
        <f ca="true">+IF(OFFSET('Water Data'!$I$27,0,10*ROW('Water Data'!I14))="","",OFFSET('Water Data'!$I$27,0,10*ROW('Water Data'!I14)))</f>
        <v/>
      </c>
      <c r="CI20" s="305" t="str">
        <f ca="true">+IF(OFFSET('Water Data'!$I$28,0,10*ROW('Water Data'!I14))="","",OFFSET('Water Data'!$I$28,0,10*ROW('Water Data'!I14)))</f>
        <v/>
      </c>
      <c r="CJ20" s="305" t="str">
        <f ca="true">+IF(OFFSET('Water Data'!$I$29,0,10*ROW('Water Data'!I14))="","",OFFSET('Water Data'!$I$29,0,10*ROW('Water Data'!I14)))</f>
        <v/>
      </c>
      <c r="CK20" s="305" t="str">
        <f ca="true">+IF(OFFSET('Sanitation Data'!$D$28,0,10*ROW('Sanitation Data'!D14))="","",OFFSET('Sanitation Data'!$D$28,0,10*ROW('Sanitation Data'!D14)))</f>
        <v/>
      </c>
      <c r="CL20" s="305" t="str">
        <f ca="true">+IF(OFFSET('Sanitation Data'!$D$29,0,10*ROW('Sanitation Data'!D14))="","",OFFSET('Sanitation Data'!$D$29,0,10*ROW('Sanitation Data'!D14)))</f>
        <v/>
      </c>
      <c r="CM20" s="305" t="str">
        <f ca="true">+IF(OFFSET('Sanitation Data'!$D$30,0,10*ROW('Sanitation Data'!D14))="","",OFFSET('Sanitation Data'!$D$30,0,10*ROW('Sanitation Data'!D14)))</f>
        <v/>
      </c>
      <c r="CN20" s="305" t="str">
        <f ca="true">+IF(OFFSET('Sanitation Data'!$D$31,0,10*ROW('Sanitation Data'!D14))="","",OFFSET('Sanitation Data'!$D$31,0,10*ROW('Sanitation Data'!D14)))</f>
        <v/>
      </c>
      <c r="CO20" s="305" t="str">
        <f ca="true">+IF(OFFSET('Sanitation Data'!$D$32,0,10*ROW('Sanitation Data'!D14))="","",OFFSET('Sanitation Data'!$D$32,0,10*ROW('Sanitation Data'!D14)))</f>
        <v/>
      </c>
      <c r="CP20" s="305" t="str">
        <f ca="true">+IF(OFFSET('Sanitation Data'!$E$28,0,10*ROW('Sanitation Data'!E14))="","",OFFSET('Sanitation Data'!$E$28,0,10*ROW('Sanitation Data'!E14)))</f>
        <v/>
      </c>
      <c r="CQ20" s="305" t="str">
        <f ca="true">+IF(OFFSET('Sanitation Data'!$E$29,0,10*ROW('Sanitation Data'!E14))="","",OFFSET('Sanitation Data'!$E$29,0,10*ROW('Sanitation Data'!E14)))</f>
        <v/>
      </c>
      <c r="CR20" s="305" t="str">
        <f ca="true">+IF(OFFSET('Sanitation Data'!$E$30,0,10*ROW('Sanitation Data'!E14))="","",OFFSET('Sanitation Data'!$E$30,0,10*ROW('Sanitation Data'!E14)))</f>
        <v/>
      </c>
      <c r="CS20" s="305" t="str">
        <f ca="true">+IF(OFFSET('Sanitation Data'!$E$31,0,10*ROW('Sanitation Data'!E14))="","",OFFSET('Sanitation Data'!$E$31,0,10*ROW('Sanitation Data'!E14)))</f>
        <v/>
      </c>
      <c r="CT20" s="305" t="str">
        <f ca="true">+IF(OFFSET('Sanitation Data'!$E$32,0,10*ROW('Sanitation Data'!E14))="","",OFFSET('Sanitation Data'!$E$32,0,10*ROW('Sanitation Data'!E14)))</f>
        <v/>
      </c>
      <c r="CU20" s="305" t="str">
        <f ca="true">+IF(OFFSET('Sanitation Data'!$F$28,0,10*ROW('Sanitation Data'!F14))="","",OFFSET('Sanitation Data'!$F$28,0,10*ROW('Sanitation Data'!F14)))</f>
        <v>No</v>
      </c>
      <c r="CV20" s="305" t="str">
        <f ca="true">+IF(OFFSET('Sanitation Data'!$F$29,0,10*ROW('Sanitation Data'!F14))="","",OFFSET('Sanitation Data'!$F$29,0,10*ROW('Sanitation Data'!F14)))</f>
        <v/>
      </c>
      <c r="CW20" s="305" t="str">
        <f ca="true">+IF(OFFSET('Sanitation Data'!$F$30,0,10*ROW('Sanitation Data'!F14))="","",OFFSET('Sanitation Data'!$F$30,0,10*ROW('Sanitation Data'!F14)))</f>
        <v/>
      </c>
      <c r="CX20" s="305" t="str">
        <f ca="true">+IF(OFFSET('Sanitation Data'!$F$31,0,10*ROW('Sanitation Data'!F14))="","",OFFSET('Sanitation Data'!$F$31,0,10*ROW('Sanitation Data'!F14)))</f>
        <v/>
      </c>
      <c r="CY20" s="305" t="str">
        <f ca="true">+IF(OFFSET('Sanitation Data'!$F$32,0,10*ROW('Sanitation Data'!F14))="","",OFFSET('Sanitation Data'!$F$32,0,10*ROW('Sanitation Data'!F14)))</f>
        <v>No</v>
      </c>
      <c r="CZ20" s="305" t="str">
        <f ca="true">+IF(OFFSET('Sanitation Data'!$G$28,0,10*ROW('Sanitation Data'!G14))="","",OFFSET('Sanitation Data'!$G$28,0,10*ROW('Sanitation Data'!G14)))</f>
        <v/>
      </c>
      <c r="DA20" s="305" t="str">
        <f ca="true">+IF(OFFSET('Sanitation Data'!$G$29,0,10*ROW('Sanitation Data'!G14))="","",OFFSET('Sanitation Data'!$G$29,0,10*ROW('Sanitation Data'!G14)))</f>
        <v/>
      </c>
      <c r="DB20" s="305" t="str">
        <f ca="true">+IF(OFFSET('Sanitation Data'!$G$30,0,10*ROW('Sanitation Data'!G14))="","",OFFSET('Sanitation Data'!$G$30,0,10*ROW('Sanitation Data'!G14)))</f>
        <v/>
      </c>
      <c r="DC20" s="305" t="str">
        <f ca="true">+IF(OFFSET('Sanitation Data'!$G$31,0,10*ROW('Sanitation Data'!G14))="","",OFFSET('Sanitation Data'!$G$31,0,10*ROW('Sanitation Data'!G14)))</f>
        <v/>
      </c>
      <c r="DD20" s="305" t="str">
        <f ca="true">+IF(OFFSET('Sanitation Data'!$G$32,0,10*ROW('Sanitation Data'!G14))="","",OFFSET('Sanitation Data'!$G$32,0,10*ROW('Sanitation Data'!G14)))</f>
        <v/>
      </c>
      <c r="DE20" s="305" t="str">
        <f ca="true">+IF(OFFSET('Sanitation Data'!$H$28,0,10*ROW('Sanitation Data'!H14))="","",OFFSET('Sanitation Data'!$H$28,0,10*ROW('Sanitation Data'!H14)))</f>
        <v/>
      </c>
      <c r="DF20" s="305" t="str">
        <f ca="true">+IF(OFFSET('Sanitation Data'!$H$29,0,10*ROW('Sanitation Data'!H14))="","",OFFSET('Sanitation Data'!$H$29,0,10*ROW('Sanitation Data'!H14)))</f>
        <v/>
      </c>
      <c r="DG20" s="305" t="str">
        <f ca="true">+IF(OFFSET('Sanitation Data'!$H$30,0,10*ROW('Sanitation Data'!H14))="","",OFFSET('Sanitation Data'!$H$30,0,10*ROW('Sanitation Data'!H14)))</f>
        <v/>
      </c>
      <c r="DH20" s="305" t="str">
        <f ca="true">+IF(OFFSET('Sanitation Data'!$H$31,0,10*ROW('Sanitation Data'!H14))="","",OFFSET('Sanitation Data'!$H$31,0,10*ROW('Sanitation Data'!H14)))</f>
        <v/>
      </c>
      <c r="DI20" s="305" t="str">
        <f ca="true">+IF(OFFSET('Sanitation Data'!$H$32,0,10*ROW('Sanitation Data'!H14))="","",OFFSET('Sanitation Data'!$H$32,0,10*ROW('Sanitation Data'!H14)))</f>
        <v/>
      </c>
      <c r="DJ20" s="305" t="str">
        <f ca="true">+IF(OFFSET('Sanitation Data'!$I$28,0,10*ROW('Sanitation Data'!I14))="","",OFFSET('Sanitation Data'!$I$28,0,10*ROW('Sanitation Data'!I14)))</f>
        <v/>
      </c>
      <c r="DK20" s="305" t="str">
        <f ca="true">+IF(OFFSET('Sanitation Data'!$I$29,0,10*ROW('Sanitation Data'!I14))="","",OFFSET('Sanitation Data'!$I$29,0,10*ROW('Sanitation Data'!I14)))</f>
        <v/>
      </c>
      <c r="DL20" s="305" t="str">
        <f ca="true">+IF(OFFSET('Sanitation Data'!$I$30,0,10*ROW('Sanitation Data'!I14))="","",OFFSET('Sanitation Data'!$I$30,0,10*ROW('Sanitation Data'!I14)))</f>
        <v/>
      </c>
      <c r="DM20" s="305" t="str">
        <f ca="true">+IF(OFFSET('Sanitation Data'!$I$31,0,10*ROW('Sanitation Data'!I14))="","",OFFSET('Sanitation Data'!$I$31,0,10*ROW('Sanitation Data'!I14)))</f>
        <v/>
      </c>
      <c r="DN20" s="305" t="str">
        <f ca="true">+IF(OFFSET('Sanitation Data'!$I$32,0,10*ROW('Sanitation Data'!I14))="","",OFFSET('Sanitation Data'!$I$32,0,10*ROW('Sanitation Data'!I14)))</f>
        <v/>
      </c>
      <c r="DO20" s="305" t="str">
        <f ca="true">+IF(OFFSET('Hygiene Data'!$D$11,0,10*ROW('Hygiene Data'!D14))="","",OFFSET('Hygiene Data'!$D$11,0,10*ROW('Hygiene Data'!D14)))</f>
        <v/>
      </c>
      <c r="DP20" s="305" t="str">
        <f ca="true">+IF(OFFSET('Hygiene Data'!$D$12,0,10*ROW('Hygiene Data'!D14))="","",OFFSET('Hygiene Data'!$D$12,0,10*ROW('Hygiene Data'!D14)))</f>
        <v/>
      </c>
      <c r="DQ20" s="305" t="str">
        <f ca="true">+IF(OFFSET('Hygiene Data'!$D$13,0,10*ROW('Hygiene Data'!D14))="","",OFFSET('Hygiene Data'!$D$13,0,10*ROW('Hygiene Data'!D14)))</f>
        <v/>
      </c>
      <c r="DR20" s="305" t="str">
        <f ca="true">+IF(OFFSET('Hygiene Data'!$E$11,0,10*ROW('Hygiene Data'!E14))="","",OFFSET('Hygiene Data'!$E$11,0,10*ROW('Hygiene Data'!E14)))</f>
        <v/>
      </c>
      <c r="DS20" s="305" t="str">
        <f ca="true">+IF(OFFSET('Hygiene Data'!$E$12,0,10*ROW('Hygiene Data'!E14))="","",OFFSET('Hygiene Data'!$E$12,0,10*ROW('Hygiene Data'!E14)))</f>
        <v/>
      </c>
      <c r="DT20" s="305" t="str">
        <f ca="true">+IF(OFFSET('Hygiene Data'!$E$13,0,10*ROW('Hygiene Data'!E14))="","",OFFSET('Hygiene Data'!$E$13,0,10*ROW('Hygiene Data'!E14)))</f>
        <v/>
      </c>
      <c r="DU20" s="305" t="str">
        <f ca="true">+IF(OFFSET('Hygiene Data'!$F$11,0,10*ROW('Hygiene Data'!F14))="","",OFFSET('Hygiene Data'!$F$11,0,10*ROW('Hygiene Data'!F14)))</f>
        <v/>
      </c>
      <c r="DV20" s="305" t="str">
        <f ca="true">+IF(OFFSET('Hygiene Data'!$F$12,0,10*ROW('Hygiene Data'!F14))="","",OFFSET('Hygiene Data'!$F$12,0,10*ROW('Hygiene Data'!F14)))</f>
        <v/>
      </c>
      <c r="DW20" s="305" t="str">
        <f ca="true">+IF(OFFSET('Hygiene Data'!$F$13,0,10*ROW('Hygiene Data'!F14))="","",OFFSET('Hygiene Data'!$F$13,0,10*ROW('Hygiene Data'!F14)))</f>
        <v/>
      </c>
      <c r="DX20" s="305" t="str">
        <f ca="true">+IF(OFFSET('Hygiene Data'!$G$11,0,10*ROW('Hygiene Data'!G14))="","",OFFSET('Hygiene Data'!$G$11,0,10*ROW('Hygiene Data'!G14)))</f>
        <v/>
      </c>
      <c r="DY20" s="305" t="str">
        <f ca="true">+IF(OFFSET('Hygiene Data'!$G$12,0,10*ROW('Hygiene Data'!G14))="","",OFFSET('Hygiene Data'!$G$12,0,10*ROW('Hygiene Data'!G14)))</f>
        <v/>
      </c>
      <c r="DZ20" s="305" t="str">
        <f ca="true">+IF(OFFSET('Hygiene Data'!$G$13,0,10*ROW('Hygiene Data'!G14))="","",OFFSET('Hygiene Data'!$G$13,0,10*ROW('Hygiene Data'!G14)))</f>
        <v/>
      </c>
      <c r="EA20" s="305" t="str">
        <f ca="true">+IF(OFFSET('Hygiene Data'!$H$11,0,10*ROW('Hygiene Data'!H14))="","",OFFSET('Hygiene Data'!$H$11,0,10*ROW('Hygiene Data'!H14)))</f>
        <v/>
      </c>
      <c r="EB20" s="305" t="str">
        <f ca="true">+IF(OFFSET('Hygiene Data'!$H$12,0,10*ROW('Hygiene Data'!H14))="","",OFFSET('Hygiene Data'!$H$12,0,10*ROW('Hygiene Data'!H14)))</f>
        <v/>
      </c>
      <c r="EC20" s="305" t="str">
        <f ca="true">+IF(OFFSET('Hygiene Data'!$H$13,0,10*ROW('Hygiene Data'!H14))="","",OFFSET('Hygiene Data'!$H$13,0,10*ROW('Hygiene Data'!H14)))</f>
        <v/>
      </c>
      <c r="ED20" s="305" t="str">
        <f ca="true">+IF(OFFSET('Hygiene Data'!$I$11,0,10*ROW('Hygiene Data'!I14))="","",OFFSET('Hygiene Data'!$I$11,0,10*ROW('Hygiene Data'!I14)))</f>
        <v/>
      </c>
      <c r="EE20" s="305" t="str">
        <f ca="true">+IF(OFFSET('Hygiene Data'!$I$12,0,10*ROW('Hygiene Data'!I14))="","",OFFSET('Hygiene Data'!$I$12,0,10*ROW('Hygiene Data'!I14)))</f>
        <v/>
      </c>
      <c r="EF20" s="305"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IND_2012_EMIS</v>
      </c>
      <c r="B21" s="38" t="str">
        <f ca="true">+IF(OFFSET('Water Data'!$C$2,0,10*ROW('Water Data'!F15))="","",OFFSET('Water Data'!$C$2,0,10*ROW('Water Data'!F15)))</f>
        <v>EMIS</v>
      </c>
      <c r="C21" s="361">
        <f t="shared" ca="true" si="0"/>
        <v>2012</v>
      </c>
      <c r="D21" s="97">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94.45</v>
      </c>
      <c r="E21" s="9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7">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94.4</v>
      </c>
      <c r="Q21" s="9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8">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92.64</v>
      </c>
      <c r="W21" s="9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8">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92.64</v>
      </c>
      <c r="AQ21" s="9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5"/>
      <c r="BS21" s="305" t="str">
        <f ca="true">+IF(OFFSET('Water Data'!$D$27,0,10*ROW('Water Data'!D15))="","",OFFSET('Water Data'!$D$27,0,10*ROW('Water Data'!D15)))</f>
        <v>Yes</v>
      </c>
      <c r="BT21" s="305" t="str">
        <f ca="true">+IF(OFFSET('Water Data'!$D$28,0,10*ROW('Water Data'!D15))="","",OFFSET('Water Data'!$D$28,0,10*ROW('Water Data'!D15)))</f>
        <v/>
      </c>
      <c r="BU21" s="305" t="str">
        <f ca="true">+IF(OFFSET('Water Data'!$D$29,0,10*ROW('Water Data'!D15))="","",OFFSET('Water Data'!$D$29,0,10*ROW('Water Data'!D15)))</f>
        <v/>
      </c>
      <c r="BV21" s="305" t="str">
        <f ca="true">+IF(OFFSET('Water Data'!$E$27,0,10*ROW('Water Data'!E15))="","",OFFSET('Water Data'!$E$27,0,10*ROW('Water Data'!E15)))</f>
        <v/>
      </c>
      <c r="BW21" s="305" t="str">
        <f ca="true">+IF(OFFSET('Water Data'!$E$28,0,10*ROW('Water Data'!E15))="","",OFFSET('Water Data'!$E$28,0,10*ROW('Water Data'!E15)))</f>
        <v/>
      </c>
      <c r="BX21" s="305" t="str">
        <f ca="true">+IF(OFFSET('Water Data'!$E$29,0,10*ROW('Water Data'!E15))="","",OFFSET('Water Data'!$E$29,0,10*ROW('Water Data'!E15)))</f>
        <v/>
      </c>
      <c r="BY21" s="305" t="str">
        <f ca="true">+IF(OFFSET('Water Data'!$F$27,0,10*ROW('Water Data'!F15))="","",OFFSET('Water Data'!$F$27,0,10*ROW('Water Data'!F15)))</f>
        <v/>
      </c>
      <c r="BZ21" s="305" t="str">
        <f ca="true">+IF(OFFSET('Water Data'!$F$28,0,10*ROW('Water Data'!F15))="","",OFFSET('Water Data'!$F$28,0,10*ROW('Water Data'!F15)))</f>
        <v/>
      </c>
      <c r="CA21" s="305" t="str">
        <f ca="true">+IF(OFFSET('Water Data'!$F$29,0,10*ROW('Water Data'!F15))="","",OFFSET('Water Data'!$F$29,0,10*ROW('Water Data'!F15)))</f>
        <v/>
      </c>
      <c r="CB21" s="305" t="str">
        <f ca="true">+IF(OFFSET('Water Data'!$G$27,0,10*ROW('Water Data'!G15))="","",OFFSET('Water Data'!$G$27,0,10*ROW('Water Data'!G15)))</f>
        <v/>
      </c>
      <c r="CC21" s="305" t="str">
        <f ca="true">+IF(OFFSET('Water Data'!$G$28,0,10*ROW('Water Data'!G15))="","",OFFSET('Water Data'!$G$28,0,10*ROW('Water Data'!G15)))</f>
        <v/>
      </c>
      <c r="CD21" s="305" t="str">
        <f ca="true">+IF(OFFSET('Water Data'!$G$29,0,10*ROW('Water Data'!G15))="","",OFFSET('Water Data'!$G$29,0,10*ROW('Water Data'!G15)))</f>
        <v/>
      </c>
      <c r="CE21" s="305" t="str">
        <f ca="true">+IF(OFFSET('Water Data'!$H$27,0,10*ROW('Water Data'!H15))="","",OFFSET('Water Data'!$H$27,0,10*ROW('Water Data'!H15)))</f>
        <v>Yes</v>
      </c>
      <c r="CF21" s="305" t="str">
        <f ca="true">+IF(OFFSET('Water Data'!$H$28,0,10*ROW('Water Data'!H15))="","",OFFSET('Water Data'!$H$28,0,10*ROW('Water Data'!H15)))</f>
        <v/>
      </c>
      <c r="CG21" s="305" t="str">
        <f ca="true">+IF(OFFSET('Water Data'!$H$29,0,10*ROW('Water Data'!H15))="","",OFFSET('Water Data'!$H$29,0,10*ROW('Water Data'!H15)))</f>
        <v/>
      </c>
      <c r="CH21" s="305" t="str">
        <f ca="true">+IF(OFFSET('Water Data'!$I$27,0,10*ROW('Water Data'!I15))="","",OFFSET('Water Data'!$I$27,0,10*ROW('Water Data'!I15)))</f>
        <v/>
      </c>
      <c r="CI21" s="305" t="str">
        <f ca="true">+IF(OFFSET('Water Data'!$I$28,0,10*ROW('Water Data'!I15))="","",OFFSET('Water Data'!$I$28,0,10*ROW('Water Data'!I15)))</f>
        <v/>
      </c>
      <c r="CJ21" s="305" t="str">
        <f ca="true">+IF(OFFSET('Water Data'!$I$29,0,10*ROW('Water Data'!I15))="","",OFFSET('Water Data'!$I$29,0,10*ROW('Water Data'!I15)))</f>
        <v/>
      </c>
      <c r="CK21" s="305" t="str">
        <f ca="true">+IF(OFFSET('Sanitation Data'!$D$28,0,10*ROW('Sanitation Data'!D15))="","",OFFSET('Sanitation Data'!$D$28,0,10*ROW('Sanitation Data'!D15)))</f>
        <v>Yes</v>
      </c>
      <c r="CL21" s="305" t="str">
        <f ca="true">+IF(OFFSET('Sanitation Data'!$D$29,0,10*ROW('Sanitation Data'!D15))="","",OFFSET('Sanitation Data'!$D$29,0,10*ROW('Sanitation Data'!D15)))</f>
        <v/>
      </c>
      <c r="CM21" s="305" t="str">
        <f ca="true">+IF(OFFSET('Sanitation Data'!$D$30,0,10*ROW('Sanitation Data'!D15))="","",OFFSET('Sanitation Data'!$D$30,0,10*ROW('Sanitation Data'!D15)))</f>
        <v/>
      </c>
      <c r="CN21" s="305" t="str">
        <f ca="true">+IF(OFFSET('Sanitation Data'!$D$31,0,10*ROW('Sanitation Data'!D15))="","",OFFSET('Sanitation Data'!$D$31,0,10*ROW('Sanitation Data'!D15)))</f>
        <v/>
      </c>
      <c r="CO21" s="305" t="str">
        <f ca="true">+IF(OFFSET('Sanitation Data'!$D$32,0,10*ROW('Sanitation Data'!D15))="","",OFFSET('Sanitation Data'!$D$32,0,10*ROW('Sanitation Data'!D15)))</f>
        <v/>
      </c>
      <c r="CP21" s="305" t="str">
        <f ca="true">+IF(OFFSET('Sanitation Data'!$E$28,0,10*ROW('Sanitation Data'!E15))="","",OFFSET('Sanitation Data'!$E$28,0,10*ROW('Sanitation Data'!E15)))</f>
        <v/>
      </c>
      <c r="CQ21" s="305" t="str">
        <f ca="true">+IF(OFFSET('Sanitation Data'!$E$29,0,10*ROW('Sanitation Data'!E15))="","",OFFSET('Sanitation Data'!$E$29,0,10*ROW('Sanitation Data'!E15)))</f>
        <v/>
      </c>
      <c r="CR21" s="305" t="str">
        <f ca="true">+IF(OFFSET('Sanitation Data'!$E$30,0,10*ROW('Sanitation Data'!E15))="","",OFFSET('Sanitation Data'!$E$30,0,10*ROW('Sanitation Data'!E15)))</f>
        <v/>
      </c>
      <c r="CS21" s="305" t="str">
        <f ca="true">+IF(OFFSET('Sanitation Data'!$E$31,0,10*ROW('Sanitation Data'!E15))="","",OFFSET('Sanitation Data'!$E$31,0,10*ROW('Sanitation Data'!E15)))</f>
        <v/>
      </c>
      <c r="CT21" s="305" t="str">
        <f ca="true">+IF(OFFSET('Sanitation Data'!$E$32,0,10*ROW('Sanitation Data'!E15))="","",OFFSET('Sanitation Data'!$E$32,0,10*ROW('Sanitation Data'!E15)))</f>
        <v/>
      </c>
      <c r="CU21" s="305" t="str">
        <f ca="true">+IF(OFFSET('Sanitation Data'!$F$28,0,10*ROW('Sanitation Data'!F15))="","",OFFSET('Sanitation Data'!$F$28,0,10*ROW('Sanitation Data'!F15)))</f>
        <v/>
      </c>
      <c r="CV21" s="305" t="str">
        <f ca="true">+IF(OFFSET('Sanitation Data'!$F$29,0,10*ROW('Sanitation Data'!F15))="","",OFFSET('Sanitation Data'!$F$29,0,10*ROW('Sanitation Data'!F15)))</f>
        <v/>
      </c>
      <c r="CW21" s="305" t="str">
        <f ca="true">+IF(OFFSET('Sanitation Data'!$F$30,0,10*ROW('Sanitation Data'!F15))="","",OFFSET('Sanitation Data'!$F$30,0,10*ROW('Sanitation Data'!F15)))</f>
        <v/>
      </c>
      <c r="CX21" s="305" t="str">
        <f ca="true">+IF(OFFSET('Sanitation Data'!$F$31,0,10*ROW('Sanitation Data'!F15))="","",OFFSET('Sanitation Data'!$F$31,0,10*ROW('Sanitation Data'!F15)))</f>
        <v/>
      </c>
      <c r="CY21" s="305" t="str">
        <f ca="true">+IF(OFFSET('Sanitation Data'!$F$32,0,10*ROW('Sanitation Data'!F15))="","",OFFSET('Sanitation Data'!$F$32,0,10*ROW('Sanitation Data'!F15)))</f>
        <v/>
      </c>
      <c r="CZ21" s="305" t="str">
        <f ca="true">+IF(OFFSET('Sanitation Data'!$G$28,0,10*ROW('Sanitation Data'!G15))="","",OFFSET('Sanitation Data'!$G$28,0,10*ROW('Sanitation Data'!G15)))</f>
        <v/>
      </c>
      <c r="DA21" s="305" t="str">
        <f ca="true">+IF(OFFSET('Sanitation Data'!$G$29,0,10*ROW('Sanitation Data'!G15))="","",OFFSET('Sanitation Data'!$G$29,0,10*ROW('Sanitation Data'!G15)))</f>
        <v/>
      </c>
      <c r="DB21" s="305" t="str">
        <f ca="true">+IF(OFFSET('Sanitation Data'!$G$30,0,10*ROW('Sanitation Data'!G15))="","",OFFSET('Sanitation Data'!$G$30,0,10*ROW('Sanitation Data'!G15)))</f>
        <v/>
      </c>
      <c r="DC21" s="305" t="str">
        <f ca="true">+IF(OFFSET('Sanitation Data'!$G$31,0,10*ROW('Sanitation Data'!G15))="","",OFFSET('Sanitation Data'!$G$31,0,10*ROW('Sanitation Data'!G15)))</f>
        <v/>
      </c>
      <c r="DD21" s="305" t="str">
        <f ca="true">+IF(OFFSET('Sanitation Data'!$G$32,0,10*ROW('Sanitation Data'!G15))="","",OFFSET('Sanitation Data'!$G$32,0,10*ROW('Sanitation Data'!G15)))</f>
        <v/>
      </c>
      <c r="DE21" s="305" t="str">
        <f ca="true">+IF(OFFSET('Sanitation Data'!$H$28,0,10*ROW('Sanitation Data'!H15))="","",OFFSET('Sanitation Data'!$H$28,0,10*ROW('Sanitation Data'!H15)))</f>
        <v>Yes</v>
      </c>
      <c r="DF21" s="305" t="str">
        <f ca="true">+IF(OFFSET('Sanitation Data'!$H$29,0,10*ROW('Sanitation Data'!H15))="","",OFFSET('Sanitation Data'!$H$29,0,10*ROW('Sanitation Data'!H15)))</f>
        <v/>
      </c>
      <c r="DG21" s="305" t="str">
        <f ca="true">+IF(OFFSET('Sanitation Data'!$H$30,0,10*ROW('Sanitation Data'!H15))="","",OFFSET('Sanitation Data'!$H$30,0,10*ROW('Sanitation Data'!H15)))</f>
        <v/>
      </c>
      <c r="DH21" s="305" t="str">
        <f ca="true">+IF(OFFSET('Sanitation Data'!$H$31,0,10*ROW('Sanitation Data'!H15))="","",OFFSET('Sanitation Data'!$H$31,0,10*ROW('Sanitation Data'!H15)))</f>
        <v/>
      </c>
      <c r="DI21" s="305" t="str">
        <f ca="true">+IF(OFFSET('Sanitation Data'!$H$32,0,10*ROW('Sanitation Data'!H15))="","",OFFSET('Sanitation Data'!$H$32,0,10*ROW('Sanitation Data'!H15)))</f>
        <v/>
      </c>
      <c r="DJ21" s="305" t="str">
        <f ca="true">+IF(OFFSET('Sanitation Data'!$I$28,0,10*ROW('Sanitation Data'!I15))="","",OFFSET('Sanitation Data'!$I$28,0,10*ROW('Sanitation Data'!I15)))</f>
        <v/>
      </c>
      <c r="DK21" s="305" t="str">
        <f ca="true">+IF(OFFSET('Sanitation Data'!$I$29,0,10*ROW('Sanitation Data'!I15))="","",OFFSET('Sanitation Data'!$I$29,0,10*ROW('Sanitation Data'!I15)))</f>
        <v/>
      </c>
      <c r="DL21" s="305" t="str">
        <f ca="true">+IF(OFFSET('Sanitation Data'!$I$30,0,10*ROW('Sanitation Data'!I15))="","",OFFSET('Sanitation Data'!$I$30,0,10*ROW('Sanitation Data'!I15)))</f>
        <v/>
      </c>
      <c r="DM21" s="305" t="str">
        <f ca="true">+IF(OFFSET('Sanitation Data'!$I$31,0,10*ROW('Sanitation Data'!I15))="","",OFFSET('Sanitation Data'!$I$31,0,10*ROW('Sanitation Data'!I15)))</f>
        <v/>
      </c>
      <c r="DN21" s="305" t="str">
        <f ca="true">+IF(OFFSET('Sanitation Data'!$I$32,0,10*ROW('Sanitation Data'!I15))="","",OFFSET('Sanitation Data'!$I$32,0,10*ROW('Sanitation Data'!I15)))</f>
        <v/>
      </c>
      <c r="DO21" s="305" t="str">
        <f ca="true">+IF(OFFSET('Hygiene Data'!$D$11,0,10*ROW('Hygiene Data'!D15))="","",OFFSET('Hygiene Data'!$D$11,0,10*ROW('Hygiene Data'!D15)))</f>
        <v/>
      </c>
      <c r="DP21" s="305" t="str">
        <f ca="true">+IF(OFFSET('Hygiene Data'!$D$12,0,10*ROW('Hygiene Data'!D15))="","",OFFSET('Hygiene Data'!$D$12,0,10*ROW('Hygiene Data'!D15)))</f>
        <v/>
      </c>
      <c r="DQ21" s="305" t="str">
        <f ca="true">+IF(OFFSET('Hygiene Data'!$D$13,0,10*ROW('Hygiene Data'!D15))="","",OFFSET('Hygiene Data'!$D$13,0,10*ROW('Hygiene Data'!D15)))</f>
        <v/>
      </c>
      <c r="DR21" s="305" t="str">
        <f ca="true">+IF(OFFSET('Hygiene Data'!$E$11,0,10*ROW('Hygiene Data'!E15))="","",OFFSET('Hygiene Data'!$E$11,0,10*ROW('Hygiene Data'!E15)))</f>
        <v/>
      </c>
      <c r="DS21" s="305" t="str">
        <f ca="true">+IF(OFFSET('Hygiene Data'!$E$12,0,10*ROW('Hygiene Data'!E15))="","",OFFSET('Hygiene Data'!$E$12,0,10*ROW('Hygiene Data'!E15)))</f>
        <v/>
      </c>
      <c r="DT21" s="305" t="str">
        <f ca="true">+IF(OFFSET('Hygiene Data'!$E$13,0,10*ROW('Hygiene Data'!E15))="","",OFFSET('Hygiene Data'!$E$13,0,10*ROW('Hygiene Data'!E15)))</f>
        <v/>
      </c>
      <c r="DU21" s="305" t="str">
        <f ca="true">+IF(OFFSET('Hygiene Data'!$F$11,0,10*ROW('Hygiene Data'!F15))="","",OFFSET('Hygiene Data'!$F$11,0,10*ROW('Hygiene Data'!F15)))</f>
        <v/>
      </c>
      <c r="DV21" s="305" t="str">
        <f ca="true">+IF(OFFSET('Hygiene Data'!$F$12,0,10*ROW('Hygiene Data'!F15))="","",OFFSET('Hygiene Data'!$F$12,0,10*ROW('Hygiene Data'!F15)))</f>
        <v/>
      </c>
      <c r="DW21" s="305" t="str">
        <f ca="true">+IF(OFFSET('Hygiene Data'!$F$13,0,10*ROW('Hygiene Data'!F15))="","",OFFSET('Hygiene Data'!$F$13,0,10*ROW('Hygiene Data'!F15)))</f>
        <v/>
      </c>
      <c r="DX21" s="305" t="str">
        <f ca="true">+IF(OFFSET('Hygiene Data'!$G$11,0,10*ROW('Hygiene Data'!G15))="","",OFFSET('Hygiene Data'!$G$11,0,10*ROW('Hygiene Data'!G15)))</f>
        <v/>
      </c>
      <c r="DY21" s="305" t="str">
        <f ca="true">+IF(OFFSET('Hygiene Data'!$G$12,0,10*ROW('Hygiene Data'!G15))="","",OFFSET('Hygiene Data'!$G$12,0,10*ROW('Hygiene Data'!G15)))</f>
        <v/>
      </c>
      <c r="DZ21" s="305" t="str">
        <f ca="true">+IF(OFFSET('Hygiene Data'!$G$13,0,10*ROW('Hygiene Data'!G15))="","",OFFSET('Hygiene Data'!$G$13,0,10*ROW('Hygiene Data'!G15)))</f>
        <v/>
      </c>
      <c r="EA21" s="305" t="str">
        <f ca="true">+IF(OFFSET('Hygiene Data'!$H$11,0,10*ROW('Hygiene Data'!H15))="","",OFFSET('Hygiene Data'!$H$11,0,10*ROW('Hygiene Data'!H15)))</f>
        <v/>
      </c>
      <c r="EB21" s="305" t="str">
        <f ca="true">+IF(OFFSET('Hygiene Data'!$H$12,0,10*ROW('Hygiene Data'!H15))="","",OFFSET('Hygiene Data'!$H$12,0,10*ROW('Hygiene Data'!H15)))</f>
        <v/>
      </c>
      <c r="EC21" s="305" t="str">
        <f ca="true">+IF(OFFSET('Hygiene Data'!$H$13,0,10*ROW('Hygiene Data'!H15))="","",OFFSET('Hygiene Data'!$H$13,0,10*ROW('Hygiene Data'!H15)))</f>
        <v/>
      </c>
      <c r="ED21" s="305" t="str">
        <f ca="true">+IF(OFFSET('Hygiene Data'!$I$11,0,10*ROW('Hygiene Data'!I15))="","",OFFSET('Hygiene Data'!$I$11,0,10*ROW('Hygiene Data'!I15)))</f>
        <v/>
      </c>
      <c r="EE21" s="305" t="str">
        <f ca="true">+IF(OFFSET('Hygiene Data'!$I$12,0,10*ROW('Hygiene Data'!I15))="","",OFFSET('Hygiene Data'!$I$12,0,10*ROW('Hygiene Data'!I15)))</f>
        <v/>
      </c>
      <c r="EF21" s="305"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IND_2012_ASER</v>
      </c>
      <c r="B22" s="38" t="str">
        <f ca="true">+IF(OFFSET('Water Data'!$C$2,0,10*ROW('Water Data'!F16))="","",OFFSET('Water Data'!$C$2,0,10*ROW('Water Data'!F16)))</f>
        <v>Survey</v>
      </c>
      <c r="C22" s="361">
        <f t="shared" ca="true" si="0"/>
        <v>2012</v>
      </c>
      <c r="D22" s="9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7" t="str">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[83]</v>
      </c>
      <c r="K22" s="97" t="str">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[83]</v>
      </c>
      <c r="L22" s="97" t="str">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[73]</v>
      </c>
      <c r="M22" s="9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8" t="str">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[92]</v>
      </c>
      <c r="AG22" s="9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8" t="str">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[48]</v>
      </c>
      <c r="AK22" s="9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5"/>
      <c r="BS22" s="305" t="str">
        <f ca="true">+IF(OFFSET('Water Data'!$D$27,0,10*ROW('Water Data'!D16))="","",OFFSET('Water Data'!$D$27,0,10*ROW('Water Data'!D16)))</f>
        <v/>
      </c>
      <c r="BT22" s="305" t="str">
        <f ca="true">+IF(OFFSET('Water Data'!$D$28,0,10*ROW('Water Data'!D16))="","",OFFSET('Water Data'!$D$28,0,10*ROW('Water Data'!D16)))</f>
        <v/>
      </c>
      <c r="BU22" s="305" t="str">
        <f ca="true">+IF(OFFSET('Water Data'!$D$29,0,10*ROW('Water Data'!D16))="","",OFFSET('Water Data'!$D$29,0,10*ROW('Water Data'!D16)))</f>
        <v/>
      </c>
      <c r="BV22" s="305" t="str">
        <f ca="true">+IF(OFFSET('Water Data'!$E$27,0,10*ROW('Water Data'!E16))="","",OFFSET('Water Data'!$E$27,0,10*ROW('Water Data'!E16)))</f>
        <v/>
      </c>
      <c r="BW22" s="305" t="str">
        <f ca="true">+IF(OFFSET('Water Data'!$E$28,0,10*ROW('Water Data'!E16))="","",OFFSET('Water Data'!$E$28,0,10*ROW('Water Data'!E16)))</f>
        <v/>
      </c>
      <c r="BX22" s="305" t="str">
        <f ca="true">+IF(OFFSET('Water Data'!$E$29,0,10*ROW('Water Data'!E16))="","",OFFSET('Water Data'!$E$29,0,10*ROW('Water Data'!E16)))</f>
        <v/>
      </c>
      <c r="BY22" s="305" t="str">
        <f ca="true">+IF(OFFSET('Water Data'!$F$27,0,10*ROW('Water Data'!F16))="","",OFFSET('Water Data'!$F$27,0,10*ROW('Water Data'!F16)))</f>
        <v>No</v>
      </c>
      <c r="BZ22" s="305" t="str">
        <f ca="true">+IF(OFFSET('Water Data'!$F$28,0,10*ROW('Water Data'!F16))="","",OFFSET('Water Data'!$F$28,0,10*ROW('Water Data'!F16)))</f>
        <v>No</v>
      </c>
      <c r="CA22" s="305" t="str">
        <f ca="true">+IF(OFFSET('Water Data'!$F$29,0,10*ROW('Water Data'!F16))="","",OFFSET('Water Data'!$F$29,0,10*ROW('Water Data'!F16)))</f>
        <v>No</v>
      </c>
      <c r="CB22" s="305" t="str">
        <f ca="true">+IF(OFFSET('Water Data'!$G$27,0,10*ROW('Water Data'!G16))="","",OFFSET('Water Data'!$G$27,0,10*ROW('Water Data'!G16)))</f>
        <v/>
      </c>
      <c r="CC22" s="305" t="str">
        <f ca="true">+IF(OFFSET('Water Data'!$G$28,0,10*ROW('Water Data'!G16))="","",OFFSET('Water Data'!$G$28,0,10*ROW('Water Data'!G16)))</f>
        <v/>
      </c>
      <c r="CD22" s="305" t="str">
        <f ca="true">+IF(OFFSET('Water Data'!$G$29,0,10*ROW('Water Data'!G16))="","",OFFSET('Water Data'!$G$29,0,10*ROW('Water Data'!G16)))</f>
        <v/>
      </c>
      <c r="CE22" s="305" t="str">
        <f ca="true">+IF(OFFSET('Water Data'!$H$27,0,10*ROW('Water Data'!H16))="","",OFFSET('Water Data'!$H$27,0,10*ROW('Water Data'!H16)))</f>
        <v/>
      </c>
      <c r="CF22" s="305" t="str">
        <f ca="true">+IF(OFFSET('Water Data'!$H$28,0,10*ROW('Water Data'!H16))="","",OFFSET('Water Data'!$H$28,0,10*ROW('Water Data'!H16)))</f>
        <v/>
      </c>
      <c r="CG22" s="305" t="str">
        <f ca="true">+IF(OFFSET('Water Data'!$H$29,0,10*ROW('Water Data'!H16))="","",OFFSET('Water Data'!$H$29,0,10*ROW('Water Data'!H16)))</f>
        <v/>
      </c>
      <c r="CH22" s="305" t="str">
        <f ca="true">+IF(OFFSET('Water Data'!$I$27,0,10*ROW('Water Data'!I16))="","",OFFSET('Water Data'!$I$27,0,10*ROW('Water Data'!I16)))</f>
        <v/>
      </c>
      <c r="CI22" s="305" t="str">
        <f ca="true">+IF(OFFSET('Water Data'!$I$28,0,10*ROW('Water Data'!I16))="","",OFFSET('Water Data'!$I$28,0,10*ROW('Water Data'!I16)))</f>
        <v/>
      </c>
      <c r="CJ22" s="305" t="str">
        <f ca="true">+IF(OFFSET('Water Data'!$I$29,0,10*ROW('Water Data'!I16))="","",OFFSET('Water Data'!$I$29,0,10*ROW('Water Data'!I16)))</f>
        <v/>
      </c>
      <c r="CK22" s="305" t="str">
        <f ca="true">+IF(OFFSET('Sanitation Data'!$D$28,0,10*ROW('Sanitation Data'!D16))="","",OFFSET('Sanitation Data'!$D$28,0,10*ROW('Sanitation Data'!D16)))</f>
        <v/>
      </c>
      <c r="CL22" s="305" t="str">
        <f ca="true">+IF(OFFSET('Sanitation Data'!$D$29,0,10*ROW('Sanitation Data'!D16))="","",OFFSET('Sanitation Data'!$D$29,0,10*ROW('Sanitation Data'!D16)))</f>
        <v/>
      </c>
      <c r="CM22" s="305" t="str">
        <f ca="true">+IF(OFFSET('Sanitation Data'!$D$30,0,10*ROW('Sanitation Data'!D16))="","",OFFSET('Sanitation Data'!$D$30,0,10*ROW('Sanitation Data'!D16)))</f>
        <v/>
      </c>
      <c r="CN22" s="305" t="str">
        <f ca="true">+IF(OFFSET('Sanitation Data'!$D$31,0,10*ROW('Sanitation Data'!D16))="","",OFFSET('Sanitation Data'!$D$31,0,10*ROW('Sanitation Data'!D16)))</f>
        <v/>
      </c>
      <c r="CO22" s="305" t="str">
        <f ca="true">+IF(OFFSET('Sanitation Data'!$D$32,0,10*ROW('Sanitation Data'!D16))="","",OFFSET('Sanitation Data'!$D$32,0,10*ROW('Sanitation Data'!D16)))</f>
        <v/>
      </c>
      <c r="CP22" s="305" t="str">
        <f ca="true">+IF(OFFSET('Sanitation Data'!$E$28,0,10*ROW('Sanitation Data'!E16))="","",OFFSET('Sanitation Data'!$E$28,0,10*ROW('Sanitation Data'!E16)))</f>
        <v/>
      </c>
      <c r="CQ22" s="305" t="str">
        <f ca="true">+IF(OFFSET('Sanitation Data'!$E$29,0,10*ROW('Sanitation Data'!E16))="","",OFFSET('Sanitation Data'!$E$29,0,10*ROW('Sanitation Data'!E16)))</f>
        <v/>
      </c>
      <c r="CR22" s="305" t="str">
        <f ca="true">+IF(OFFSET('Sanitation Data'!$E$30,0,10*ROW('Sanitation Data'!E16))="","",OFFSET('Sanitation Data'!$E$30,0,10*ROW('Sanitation Data'!E16)))</f>
        <v/>
      </c>
      <c r="CS22" s="305" t="str">
        <f ca="true">+IF(OFFSET('Sanitation Data'!$E$31,0,10*ROW('Sanitation Data'!E16))="","",OFFSET('Sanitation Data'!$E$31,0,10*ROW('Sanitation Data'!E16)))</f>
        <v/>
      </c>
      <c r="CT22" s="305" t="str">
        <f ca="true">+IF(OFFSET('Sanitation Data'!$E$32,0,10*ROW('Sanitation Data'!E16))="","",OFFSET('Sanitation Data'!$E$32,0,10*ROW('Sanitation Data'!E16)))</f>
        <v/>
      </c>
      <c r="CU22" s="305" t="str">
        <f ca="true">+IF(OFFSET('Sanitation Data'!$F$28,0,10*ROW('Sanitation Data'!F16))="","",OFFSET('Sanitation Data'!$F$28,0,10*ROW('Sanitation Data'!F16)))</f>
        <v>No</v>
      </c>
      <c r="CV22" s="305" t="str">
        <f ca="true">+IF(OFFSET('Sanitation Data'!$F$29,0,10*ROW('Sanitation Data'!F16))="","",OFFSET('Sanitation Data'!$F$29,0,10*ROW('Sanitation Data'!F16)))</f>
        <v/>
      </c>
      <c r="CW22" s="305" t="str">
        <f ca="true">+IF(OFFSET('Sanitation Data'!$F$30,0,10*ROW('Sanitation Data'!F16))="","",OFFSET('Sanitation Data'!$F$30,0,10*ROW('Sanitation Data'!F16)))</f>
        <v/>
      </c>
      <c r="CX22" s="305" t="str">
        <f ca="true">+IF(OFFSET('Sanitation Data'!$F$31,0,10*ROW('Sanitation Data'!F16))="","",OFFSET('Sanitation Data'!$F$31,0,10*ROW('Sanitation Data'!F16)))</f>
        <v/>
      </c>
      <c r="CY22" s="305" t="str">
        <f ca="true">+IF(OFFSET('Sanitation Data'!$F$32,0,10*ROW('Sanitation Data'!F16))="","",OFFSET('Sanitation Data'!$F$32,0,10*ROW('Sanitation Data'!F16)))</f>
        <v>No</v>
      </c>
      <c r="CZ22" s="305" t="str">
        <f ca="true">+IF(OFFSET('Sanitation Data'!$G$28,0,10*ROW('Sanitation Data'!G16))="","",OFFSET('Sanitation Data'!$G$28,0,10*ROW('Sanitation Data'!G16)))</f>
        <v/>
      </c>
      <c r="DA22" s="305" t="str">
        <f ca="true">+IF(OFFSET('Sanitation Data'!$G$29,0,10*ROW('Sanitation Data'!G16))="","",OFFSET('Sanitation Data'!$G$29,0,10*ROW('Sanitation Data'!G16)))</f>
        <v/>
      </c>
      <c r="DB22" s="305" t="str">
        <f ca="true">+IF(OFFSET('Sanitation Data'!$G$30,0,10*ROW('Sanitation Data'!G16))="","",OFFSET('Sanitation Data'!$G$30,0,10*ROW('Sanitation Data'!G16)))</f>
        <v/>
      </c>
      <c r="DC22" s="305" t="str">
        <f ca="true">+IF(OFFSET('Sanitation Data'!$G$31,0,10*ROW('Sanitation Data'!G16))="","",OFFSET('Sanitation Data'!$G$31,0,10*ROW('Sanitation Data'!G16)))</f>
        <v/>
      </c>
      <c r="DD22" s="305" t="str">
        <f ca="true">+IF(OFFSET('Sanitation Data'!$G$32,0,10*ROW('Sanitation Data'!G16))="","",OFFSET('Sanitation Data'!$G$32,0,10*ROW('Sanitation Data'!G16)))</f>
        <v/>
      </c>
      <c r="DE22" s="305" t="str">
        <f ca="true">+IF(OFFSET('Sanitation Data'!$H$28,0,10*ROW('Sanitation Data'!H16))="","",OFFSET('Sanitation Data'!$H$28,0,10*ROW('Sanitation Data'!H16)))</f>
        <v/>
      </c>
      <c r="DF22" s="305" t="str">
        <f ca="true">+IF(OFFSET('Sanitation Data'!$H$29,0,10*ROW('Sanitation Data'!H16))="","",OFFSET('Sanitation Data'!$H$29,0,10*ROW('Sanitation Data'!H16)))</f>
        <v/>
      </c>
      <c r="DG22" s="305" t="str">
        <f ca="true">+IF(OFFSET('Sanitation Data'!$H$30,0,10*ROW('Sanitation Data'!H16))="","",OFFSET('Sanitation Data'!$H$30,0,10*ROW('Sanitation Data'!H16)))</f>
        <v/>
      </c>
      <c r="DH22" s="305" t="str">
        <f ca="true">+IF(OFFSET('Sanitation Data'!$H$31,0,10*ROW('Sanitation Data'!H16))="","",OFFSET('Sanitation Data'!$H$31,0,10*ROW('Sanitation Data'!H16)))</f>
        <v/>
      </c>
      <c r="DI22" s="305" t="str">
        <f ca="true">+IF(OFFSET('Sanitation Data'!$H$32,0,10*ROW('Sanitation Data'!H16))="","",OFFSET('Sanitation Data'!$H$32,0,10*ROW('Sanitation Data'!H16)))</f>
        <v/>
      </c>
      <c r="DJ22" s="305" t="str">
        <f ca="true">+IF(OFFSET('Sanitation Data'!$I$28,0,10*ROW('Sanitation Data'!I16))="","",OFFSET('Sanitation Data'!$I$28,0,10*ROW('Sanitation Data'!I16)))</f>
        <v/>
      </c>
      <c r="DK22" s="305" t="str">
        <f ca="true">+IF(OFFSET('Sanitation Data'!$I$29,0,10*ROW('Sanitation Data'!I16))="","",OFFSET('Sanitation Data'!$I$29,0,10*ROW('Sanitation Data'!I16)))</f>
        <v/>
      </c>
      <c r="DL22" s="305" t="str">
        <f ca="true">+IF(OFFSET('Sanitation Data'!$I$30,0,10*ROW('Sanitation Data'!I16))="","",OFFSET('Sanitation Data'!$I$30,0,10*ROW('Sanitation Data'!I16)))</f>
        <v/>
      </c>
      <c r="DM22" s="305" t="str">
        <f ca="true">+IF(OFFSET('Sanitation Data'!$I$31,0,10*ROW('Sanitation Data'!I16))="","",OFFSET('Sanitation Data'!$I$31,0,10*ROW('Sanitation Data'!I16)))</f>
        <v/>
      </c>
      <c r="DN22" s="305" t="str">
        <f ca="true">+IF(OFFSET('Sanitation Data'!$I$32,0,10*ROW('Sanitation Data'!I16))="","",OFFSET('Sanitation Data'!$I$32,0,10*ROW('Sanitation Data'!I16)))</f>
        <v/>
      </c>
      <c r="DO22" s="305" t="str">
        <f ca="true">+IF(OFFSET('Hygiene Data'!$D$11,0,10*ROW('Hygiene Data'!D16))="","",OFFSET('Hygiene Data'!$D$11,0,10*ROW('Hygiene Data'!D16)))</f>
        <v/>
      </c>
      <c r="DP22" s="305" t="str">
        <f ca="true">+IF(OFFSET('Hygiene Data'!$D$12,0,10*ROW('Hygiene Data'!D16))="","",OFFSET('Hygiene Data'!$D$12,0,10*ROW('Hygiene Data'!D16)))</f>
        <v/>
      </c>
      <c r="DQ22" s="305" t="str">
        <f ca="true">+IF(OFFSET('Hygiene Data'!$D$13,0,10*ROW('Hygiene Data'!D16))="","",OFFSET('Hygiene Data'!$D$13,0,10*ROW('Hygiene Data'!D16)))</f>
        <v/>
      </c>
      <c r="DR22" s="305" t="str">
        <f ca="true">+IF(OFFSET('Hygiene Data'!$E$11,0,10*ROW('Hygiene Data'!E16))="","",OFFSET('Hygiene Data'!$E$11,0,10*ROW('Hygiene Data'!E16)))</f>
        <v/>
      </c>
      <c r="DS22" s="305" t="str">
        <f ca="true">+IF(OFFSET('Hygiene Data'!$E$12,0,10*ROW('Hygiene Data'!E16))="","",OFFSET('Hygiene Data'!$E$12,0,10*ROW('Hygiene Data'!E16)))</f>
        <v/>
      </c>
      <c r="DT22" s="305" t="str">
        <f ca="true">+IF(OFFSET('Hygiene Data'!$E$13,0,10*ROW('Hygiene Data'!E16))="","",OFFSET('Hygiene Data'!$E$13,0,10*ROW('Hygiene Data'!E16)))</f>
        <v/>
      </c>
      <c r="DU22" s="305" t="str">
        <f ca="true">+IF(OFFSET('Hygiene Data'!$F$11,0,10*ROW('Hygiene Data'!F16))="","",OFFSET('Hygiene Data'!$F$11,0,10*ROW('Hygiene Data'!F16)))</f>
        <v/>
      </c>
      <c r="DV22" s="305" t="str">
        <f ca="true">+IF(OFFSET('Hygiene Data'!$F$12,0,10*ROW('Hygiene Data'!F16))="","",OFFSET('Hygiene Data'!$F$12,0,10*ROW('Hygiene Data'!F16)))</f>
        <v/>
      </c>
      <c r="DW22" s="305" t="str">
        <f ca="true">+IF(OFFSET('Hygiene Data'!$F$13,0,10*ROW('Hygiene Data'!F16))="","",OFFSET('Hygiene Data'!$F$13,0,10*ROW('Hygiene Data'!F16)))</f>
        <v/>
      </c>
      <c r="DX22" s="305" t="str">
        <f ca="true">+IF(OFFSET('Hygiene Data'!$G$11,0,10*ROW('Hygiene Data'!G16))="","",OFFSET('Hygiene Data'!$G$11,0,10*ROW('Hygiene Data'!G16)))</f>
        <v/>
      </c>
      <c r="DY22" s="305" t="str">
        <f ca="true">+IF(OFFSET('Hygiene Data'!$G$12,0,10*ROW('Hygiene Data'!G16))="","",OFFSET('Hygiene Data'!$G$12,0,10*ROW('Hygiene Data'!G16)))</f>
        <v/>
      </c>
      <c r="DZ22" s="305" t="str">
        <f ca="true">+IF(OFFSET('Hygiene Data'!$G$13,0,10*ROW('Hygiene Data'!G16))="","",OFFSET('Hygiene Data'!$G$13,0,10*ROW('Hygiene Data'!G16)))</f>
        <v/>
      </c>
      <c r="EA22" s="305" t="str">
        <f ca="true">+IF(OFFSET('Hygiene Data'!$H$11,0,10*ROW('Hygiene Data'!H16))="","",OFFSET('Hygiene Data'!$H$11,0,10*ROW('Hygiene Data'!H16)))</f>
        <v/>
      </c>
      <c r="EB22" s="305" t="str">
        <f ca="true">+IF(OFFSET('Hygiene Data'!$H$12,0,10*ROW('Hygiene Data'!H16))="","",OFFSET('Hygiene Data'!$H$12,0,10*ROW('Hygiene Data'!H16)))</f>
        <v/>
      </c>
      <c r="EC22" s="305" t="str">
        <f ca="true">+IF(OFFSET('Hygiene Data'!$H$13,0,10*ROW('Hygiene Data'!H16))="","",OFFSET('Hygiene Data'!$H$13,0,10*ROW('Hygiene Data'!H16)))</f>
        <v/>
      </c>
      <c r="ED22" s="305" t="str">
        <f ca="true">+IF(OFFSET('Hygiene Data'!$I$11,0,10*ROW('Hygiene Data'!I16))="","",OFFSET('Hygiene Data'!$I$11,0,10*ROW('Hygiene Data'!I16)))</f>
        <v/>
      </c>
      <c r="EE22" s="305" t="str">
        <f ca="true">+IF(OFFSET('Hygiene Data'!$I$12,0,10*ROW('Hygiene Data'!I16))="","",OFFSET('Hygiene Data'!$I$12,0,10*ROW('Hygiene Data'!I16)))</f>
        <v/>
      </c>
      <c r="EF22" s="305"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IND_2012_HDS</v>
      </c>
      <c r="B23" s="38" t="str">
        <f ca="true">+IF(OFFSET('Water Data'!$C$2,0,10*ROW('Water Data'!F17))="","",OFFSET('Water Data'!$C$2,0,10*ROW('Water Data'!F17)))</f>
        <v>Survey</v>
      </c>
      <c r="C23" s="361">
        <f t="shared" ca="true" si="0"/>
        <v>2012</v>
      </c>
      <c r="D23" s="97">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99.516390000000001</v>
      </c>
      <c r="E23" s="97">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95.924315000000007</v>
      </c>
      <c r="F23" s="9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7">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99.59</v>
      </c>
      <c r="H23" s="97">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96.39</v>
      </c>
      <c r="I23" s="9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7">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99.483000000000004</v>
      </c>
      <c r="K23" s="97">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95.709699999999984</v>
      </c>
      <c r="L23" s="9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7">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99.516000000000005</v>
      </c>
      <c r="Q23" s="97">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95.914999999999992</v>
      </c>
      <c r="R23" s="9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7">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98.76</v>
      </c>
      <c r="T23" s="97">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95.202500000000015</v>
      </c>
      <c r="U23" s="9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8">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85.575000000000003</v>
      </c>
      <c r="W23" s="98">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70.875000000000014</v>
      </c>
      <c r="X23" s="98">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50.81</v>
      </c>
      <c r="Y23" s="98">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69.177999999999997</v>
      </c>
      <c r="Z23" s="98">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49.365000000000002</v>
      </c>
      <c r="AA23" s="98">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92.927499999999995</v>
      </c>
      <c r="AB23" s="98">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80.417000000000016</v>
      </c>
      <c r="AC23" s="98">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59.414999999999999</v>
      </c>
      <c r="AD23" s="98">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78.385000000000005</v>
      </c>
      <c r="AE23" s="98">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57.5</v>
      </c>
      <c r="AF23" s="98">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82.31</v>
      </c>
      <c r="AG23" s="98">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66.617499999999993</v>
      </c>
      <c r="AH23" s="98">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46.984999999999999</v>
      </c>
      <c r="AI23" s="98">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65.09</v>
      </c>
      <c r="AJ23" s="98">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45.730000000000004</v>
      </c>
      <c r="AK23" s="9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8">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85.575000000000003</v>
      </c>
      <c r="AQ23" s="98">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70.875000000000014</v>
      </c>
      <c r="AR23" s="98">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50.794999999999995</v>
      </c>
      <c r="AS23" s="98">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69.177999999999997</v>
      </c>
      <c r="AT23" s="98">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49.344999999999999</v>
      </c>
      <c r="AU23" s="98">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91.18</v>
      </c>
      <c r="AV23" s="98">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74.209999999999994</v>
      </c>
      <c r="AW23" s="98">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55.52</v>
      </c>
      <c r="AX23" s="98">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71.44</v>
      </c>
      <c r="AY23" s="98">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52.634999999999998</v>
      </c>
      <c r="AZ23" s="9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5"/>
      <c r="BS23" s="305" t="str">
        <f ca="true">+IF(OFFSET('Water Data'!$D$27,0,10*ROW('Water Data'!D17))="","",OFFSET('Water Data'!$D$27,0,10*ROW('Water Data'!D17)))</f>
        <v>Yes</v>
      </c>
      <c r="BT23" s="305" t="str">
        <f ca="true">+IF(OFFSET('Water Data'!$D$28,0,10*ROW('Water Data'!D17))="","",OFFSET('Water Data'!$D$28,0,10*ROW('Water Data'!D17)))</f>
        <v>Yes</v>
      </c>
      <c r="BU23" s="305" t="str">
        <f ca="true">+IF(OFFSET('Water Data'!$D$29,0,10*ROW('Water Data'!D17))="","",OFFSET('Water Data'!$D$29,0,10*ROW('Water Data'!D17)))</f>
        <v/>
      </c>
      <c r="BV23" s="305" t="str">
        <f ca="true">+IF(OFFSET('Water Data'!$E$27,0,10*ROW('Water Data'!E17))="","",OFFSET('Water Data'!$E$27,0,10*ROW('Water Data'!E17)))</f>
        <v>Yes</v>
      </c>
      <c r="BW23" s="305" t="str">
        <f ca="true">+IF(OFFSET('Water Data'!$E$28,0,10*ROW('Water Data'!E17))="","",OFFSET('Water Data'!$E$28,0,10*ROW('Water Data'!E17)))</f>
        <v>Yes</v>
      </c>
      <c r="BX23" s="305" t="str">
        <f ca="true">+IF(OFFSET('Water Data'!$E$29,0,10*ROW('Water Data'!E17))="","",OFFSET('Water Data'!$E$29,0,10*ROW('Water Data'!E17)))</f>
        <v/>
      </c>
      <c r="BY23" s="305" t="str">
        <f ca="true">+IF(OFFSET('Water Data'!$F$27,0,10*ROW('Water Data'!F17))="","",OFFSET('Water Data'!$F$27,0,10*ROW('Water Data'!F17)))</f>
        <v>Yes</v>
      </c>
      <c r="BZ23" s="305" t="str">
        <f ca="true">+IF(OFFSET('Water Data'!$F$28,0,10*ROW('Water Data'!F17))="","",OFFSET('Water Data'!$F$28,0,10*ROW('Water Data'!F17)))</f>
        <v>Yes</v>
      </c>
      <c r="CA23" s="305" t="str">
        <f ca="true">+IF(OFFSET('Water Data'!$F$29,0,10*ROW('Water Data'!F17))="","",OFFSET('Water Data'!$F$29,0,10*ROW('Water Data'!F17)))</f>
        <v/>
      </c>
      <c r="CB23" s="305" t="str">
        <f ca="true">+IF(OFFSET('Water Data'!$G$27,0,10*ROW('Water Data'!G17))="","",OFFSET('Water Data'!$G$27,0,10*ROW('Water Data'!G17)))</f>
        <v/>
      </c>
      <c r="CC23" s="305" t="str">
        <f ca="true">+IF(OFFSET('Water Data'!$G$28,0,10*ROW('Water Data'!G17))="","",OFFSET('Water Data'!$G$28,0,10*ROW('Water Data'!G17)))</f>
        <v/>
      </c>
      <c r="CD23" s="305" t="str">
        <f ca="true">+IF(OFFSET('Water Data'!$G$29,0,10*ROW('Water Data'!G17))="","",OFFSET('Water Data'!$G$29,0,10*ROW('Water Data'!G17)))</f>
        <v/>
      </c>
      <c r="CE23" s="305" t="str">
        <f ca="true">+IF(OFFSET('Water Data'!$H$27,0,10*ROW('Water Data'!H17))="","",OFFSET('Water Data'!$H$27,0,10*ROW('Water Data'!H17)))</f>
        <v>Yes</v>
      </c>
      <c r="CF23" s="305" t="str">
        <f ca="true">+IF(OFFSET('Water Data'!$H$28,0,10*ROW('Water Data'!H17))="","",OFFSET('Water Data'!$H$28,0,10*ROW('Water Data'!H17)))</f>
        <v>Yes</v>
      </c>
      <c r="CG23" s="305" t="str">
        <f ca="true">+IF(OFFSET('Water Data'!$H$29,0,10*ROW('Water Data'!H17))="","",OFFSET('Water Data'!$H$29,0,10*ROW('Water Data'!H17)))</f>
        <v/>
      </c>
      <c r="CH23" s="305" t="str">
        <f ca="true">+IF(OFFSET('Water Data'!$I$27,0,10*ROW('Water Data'!I17))="","",OFFSET('Water Data'!$I$27,0,10*ROW('Water Data'!I17)))</f>
        <v>Yes</v>
      </c>
      <c r="CI23" s="305" t="str">
        <f ca="true">+IF(OFFSET('Water Data'!$I$28,0,10*ROW('Water Data'!I17))="","",OFFSET('Water Data'!$I$28,0,10*ROW('Water Data'!I17)))</f>
        <v>Yes</v>
      </c>
      <c r="CJ23" s="305" t="str">
        <f ca="true">+IF(OFFSET('Water Data'!$I$29,0,10*ROW('Water Data'!I17))="","",OFFSET('Water Data'!$I$29,0,10*ROW('Water Data'!I17)))</f>
        <v/>
      </c>
      <c r="CK23" s="305" t="str">
        <f ca="true">+IF(OFFSET('Sanitation Data'!$D$28,0,10*ROW('Sanitation Data'!D17))="","",OFFSET('Sanitation Data'!$D$28,0,10*ROW('Sanitation Data'!D17)))</f>
        <v>Yes</v>
      </c>
      <c r="CL23" s="305" t="str">
        <f ca="true">+IF(OFFSET('Sanitation Data'!$D$29,0,10*ROW('Sanitation Data'!D17))="","",OFFSET('Sanitation Data'!$D$29,0,10*ROW('Sanitation Data'!D17)))</f>
        <v>Yes</v>
      </c>
      <c r="CM23" s="305" t="str">
        <f ca="true">+IF(OFFSET('Sanitation Data'!$D$30,0,10*ROW('Sanitation Data'!D17))="","",OFFSET('Sanitation Data'!$D$30,0,10*ROW('Sanitation Data'!D17)))</f>
        <v>Yes</v>
      </c>
      <c r="CN23" s="305" t="str">
        <f ca="true">+IF(OFFSET('Sanitation Data'!$D$31,0,10*ROW('Sanitation Data'!D17))="","",OFFSET('Sanitation Data'!$D$31,0,10*ROW('Sanitation Data'!D17)))</f>
        <v>Yes</v>
      </c>
      <c r="CO23" s="305" t="str">
        <f ca="true">+IF(OFFSET('Sanitation Data'!$D$32,0,10*ROW('Sanitation Data'!D17))="","",OFFSET('Sanitation Data'!$D$32,0,10*ROW('Sanitation Data'!D17)))</f>
        <v>Yes</v>
      </c>
      <c r="CP23" s="305" t="str">
        <f ca="true">+IF(OFFSET('Sanitation Data'!$E$28,0,10*ROW('Sanitation Data'!E17))="","",OFFSET('Sanitation Data'!$E$28,0,10*ROW('Sanitation Data'!E17)))</f>
        <v>Yes</v>
      </c>
      <c r="CQ23" s="305" t="str">
        <f ca="true">+IF(OFFSET('Sanitation Data'!$E$29,0,10*ROW('Sanitation Data'!E17))="","",OFFSET('Sanitation Data'!$E$29,0,10*ROW('Sanitation Data'!E17)))</f>
        <v>Yes</v>
      </c>
      <c r="CR23" s="305" t="str">
        <f ca="true">+IF(OFFSET('Sanitation Data'!$E$30,0,10*ROW('Sanitation Data'!E17))="","",OFFSET('Sanitation Data'!$E$30,0,10*ROW('Sanitation Data'!E17)))</f>
        <v>Yes</v>
      </c>
      <c r="CS23" s="305" t="str">
        <f ca="true">+IF(OFFSET('Sanitation Data'!$E$31,0,10*ROW('Sanitation Data'!E17))="","",OFFSET('Sanitation Data'!$E$31,0,10*ROW('Sanitation Data'!E17)))</f>
        <v>Yes</v>
      </c>
      <c r="CT23" s="305" t="str">
        <f ca="true">+IF(OFFSET('Sanitation Data'!$E$32,0,10*ROW('Sanitation Data'!E17))="","",OFFSET('Sanitation Data'!$E$32,0,10*ROW('Sanitation Data'!E17)))</f>
        <v>Yes</v>
      </c>
      <c r="CU23" s="305" t="str">
        <f ca="true">+IF(OFFSET('Sanitation Data'!$F$28,0,10*ROW('Sanitation Data'!F17))="","",OFFSET('Sanitation Data'!$F$28,0,10*ROW('Sanitation Data'!F17)))</f>
        <v>Yes</v>
      </c>
      <c r="CV23" s="305" t="str">
        <f ca="true">+IF(OFFSET('Sanitation Data'!$F$29,0,10*ROW('Sanitation Data'!F17))="","",OFFSET('Sanitation Data'!$F$29,0,10*ROW('Sanitation Data'!F17)))</f>
        <v>Yes</v>
      </c>
      <c r="CW23" s="305" t="str">
        <f ca="true">+IF(OFFSET('Sanitation Data'!$F$30,0,10*ROW('Sanitation Data'!F17))="","",OFFSET('Sanitation Data'!$F$30,0,10*ROW('Sanitation Data'!F17)))</f>
        <v>Yes</v>
      </c>
      <c r="CX23" s="305" t="str">
        <f ca="true">+IF(OFFSET('Sanitation Data'!$F$31,0,10*ROW('Sanitation Data'!F17))="","",OFFSET('Sanitation Data'!$F$31,0,10*ROW('Sanitation Data'!F17)))</f>
        <v>Yes</v>
      </c>
      <c r="CY23" s="305" t="str">
        <f ca="true">+IF(OFFSET('Sanitation Data'!$F$32,0,10*ROW('Sanitation Data'!F17))="","",OFFSET('Sanitation Data'!$F$32,0,10*ROW('Sanitation Data'!F17)))</f>
        <v>Yes</v>
      </c>
      <c r="CZ23" s="305" t="str">
        <f ca="true">+IF(OFFSET('Sanitation Data'!$G$28,0,10*ROW('Sanitation Data'!G17))="","",OFFSET('Sanitation Data'!$G$28,0,10*ROW('Sanitation Data'!G17)))</f>
        <v/>
      </c>
      <c r="DA23" s="305" t="str">
        <f ca="true">+IF(OFFSET('Sanitation Data'!$G$29,0,10*ROW('Sanitation Data'!G17))="","",OFFSET('Sanitation Data'!$G$29,0,10*ROW('Sanitation Data'!G17)))</f>
        <v/>
      </c>
      <c r="DB23" s="305" t="str">
        <f ca="true">+IF(OFFSET('Sanitation Data'!$G$30,0,10*ROW('Sanitation Data'!G17))="","",OFFSET('Sanitation Data'!$G$30,0,10*ROW('Sanitation Data'!G17)))</f>
        <v/>
      </c>
      <c r="DC23" s="305" t="str">
        <f ca="true">+IF(OFFSET('Sanitation Data'!$G$31,0,10*ROW('Sanitation Data'!G17))="","",OFFSET('Sanitation Data'!$G$31,0,10*ROW('Sanitation Data'!G17)))</f>
        <v/>
      </c>
      <c r="DD23" s="305" t="str">
        <f ca="true">+IF(OFFSET('Sanitation Data'!$G$32,0,10*ROW('Sanitation Data'!G17))="","",OFFSET('Sanitation Data'!$G$32,0,10*ROW('Sanitation Data'!G17)))</f>
        <v/>
      </c>
      <c r="DE23" s="305" t="str">
        <f ca="true">+IF(OFFSET('Sanitation Data'!$H$28,0,10*ROW('Sanitation Data'!H17))="","",OFFSET('Sanitation Data'!$H$28,0,10*ROW('Sanitation Data'!H17)))</f>
        <v>Yes</v>
      </c>
      <c r="DF23" s="305" t="str">
        <f ca="true">+IF(OFFSET('Sanitation Data'!$H$29,0,10*ROW('Sanitation Data'!H17))="","",OFFSET('Sanitation Data'!$H$29,0,10*ROW('Sanitation Data'!H17)))</f>
        <v>Yes</v>
      </c>
      <c r="DG23" s="305" t="str">
        <f ca="true">+IF(OFFSET('Sanitation Data'!$H$30,0,10*ROW('Sanitation Data'!H17))="","",OFFSET('Sanitation Data'!$H$30,0,10*ROW('Sanitation Data'!H17)))</f>
        <v>Yes</v>
      </c>
      <c r="DH23" s="305" t="str">
        <f ca="true">+IF(OFFSET('Sanitation Data'!$H$31,0,10*ROW('Sanitation Data'!H17))="","",OFFSET('Sanitation Data'!$H$31,0,10*ROW('Sanitation Data'!H17)))</f>
        <v>Yes</v>
      </c>
      <c r="DI23" s="305" t="str">
        <f ca="true">+IF(OFFSET('Sanitation Data'!$H$32,0,10*ROW('Sanitation Data'!H17))="","",OFFSET('Sanitation Data'!$H$32,0,10*ROW('Sanitation Data'!H17)))</f>
        <v>Yes</v>
      </c>
      <c r="DJ23" s="305" t="str">
        <f ca="true">+IF(OFFSET('Sanitation Data'!$I$28,0,10*ROW('Sanitation Data'!I17))="","",OFFSET('Sanitation Data'!$I$28,0,10*ROW('Sanitation Data'!I17)))</f>
        <v>Yes</v>
      </c>
      <c r="DK23" s="305" t="str">
        <f ca="true">+IF(OFFSET('Sanitation Data'!$I$29,0,10*ROW('Sanitation Data'!I17))="","",OFFSET('Sanitation Data'!$I$29,0,10*ROW('Sanitation Data'!I17)))</f>
        <v>Yes</v>
      </c>
      <c r="DL23" s="305" t="str">
        <f ca="true">+IF(OFFSET('Sanitation Data'!$I$30,0,10*ROW('Sanitation Data'!I17))="","",OFFSET('Sanitation Data'!$I$30,0,10*ROW('Sanitation Data'!I17)))</f>
        <v>Yes</v>
      </c>
      <c r="DM23" s="305" t="str">
        <f ca="true">+IF(OFFSET('Sanitation Data'!$I$31,0,10*ROW('Sanitation Data'!I17))="","",OFFSET('Sanitation Data'!$I$31,0,10*ROW('Sanitation Data'!I17)))</f>
        <v>Yes</v>
      </c>
      <c r="DN23" s="305" t="str">
        <f ca="true">+IF(OFFSET('Sanitation Data'!$I$32,0,10*ROW('Sanitation Data'!I17))="","",OFFSET('Sanitation Data'!$I$32,0,10*ROW('Sanitation Data'!I17)))</f>
        <v>Yes</v>
      </c>
      <c r="DO23" s="305" t="str">
        <f ca="true">+IF(OFFSET('Hygiene Data'!$D$11,0,10*ROW('Hygiene Data'!D17))="","",OFFSET('Hygiene Data'!$D$11,0,10*ROW('Hygiene Data'!D17)))</f>
        <v/>
      </c>
      <c r="DP23" s="305" t="str">
        <f ca="true">+IF(OFFSET('Hygiene Data'!$D$12,0,10*ROW('Hygiene Data'!D17))="","",OFFSET('Hygiene Data'!$D$12,0,10*ROW('Hygiene Data'!D17)))</f>
        <v/>
      </c>
      <c r="DQ23" s="305" t="str">
        <f ca="true">+IF(OFFSET('Hygiene Data'!$D$13,0,10*ROW('Hygiene Data'!D17))="","",OFFSET('Hygiene Data'!$D$13,0,10*ROW('Hygiene Data'!D17)))</f>
        <v/>
      </c>
      <c r="DR23" s="305" t="str">
        <f ca="true">+IF(OFFSET('Hygiene Data'!$E$11,0,10*ROW('Hygiene Data'!E17))="","",OFFSET('Hygiene Data'!$E$11,0,10*ROW('Hygiene Data'!E17)))</f>
        <v/>
      </c>
      <c r="DS23" s="305" t="str">
        <f ca="true">+IF(OFFSET('Hygiene Data'!$E$12,0,10*ROW('Hygiene Data'!E17))="","",OFFSET('Hygiene Data'!$E$12,0,10*ROW('Hygiene Data'!E17)))</f>
        <v/>
      </c>
      <c r="DT23" s="305" t="str">
        <f ca="true">+IF(OFFSET('Hygiene Data'!$E$13,0,10*ROW('Hygiene Data'!E17))="","",OFFSET('Hygiene Data'!$E$13,0,10*ROW('Hygiene Data'!E17)))</f>
        <v/>
      </c>
      <c r="DU23" s="305" t="str">
        <f ca="true">+IF(OFFSET('Hygiene Data'!$F$11,0,10*ROW('Hygiene Data'!F17))="","",OFFSET('Hygiene Data'!$F$11,0,10*ROW('Hygiene Data'!F17)))</f>
        <v/>
      </c>
      <c r="DV23" s="305" t="str">
        <f ca="true">+IF(OFFSET('Hygiene Data'!$F$12,0,10*ROW('Hygiene Data'!F17))="","",OFFSET('Hygiene Data'!$F$12,0,10*ROW('Hygiene Data'!F17)))</f>
        <v/>
      </c>
      <c r="DW23" s="305" t="str">
        <f ca="true">+IF(OFFSET('Hygiene Data'!$F$13,0,10*ROW('Hygiene Data'!F17))="","",OFFSET('Hygiene Data'!$F$13,0,10*ROW('Hygiene Data'!F17)))</f>
        <v/>
      </c>
      <c r="DX23" s="305" t="str">
        <f ca="true">+IF(OFFSET('Hygiene Data'!$G$11,0,10*ROW('Hygiene Data'!G17))="","",OFFSET('Hygiene Data'!$G$11,0,10*ROW('Hygiene Data'!G17)))</f>
        <v/>
      </c>
      <c r="DY23" s="305" t="str">
        <f ca="true">+IF(OFFSET('Hygiene Data'!$G$12,0,10*ROW('Hygiene Data'!G17))="","",OFFSET('Hygiene Data'!$G$12,0,10*ROW('Hygiene Data'!G17)))</f>
        <v/>
      </c>
      <c r="DZ23" s="305" t="str">
        <f ca="true">+IF(OFFSET('Hygiene Data'!$G$13,0,10*ROW('Hygiene Data'!G17))="","",OFFSET('Hygiene Data'!$G$13,0,10*ROW('Hygiene Data'!G17)))</f>
        <v/>
      </c>
      <c r="EA23" s="305" t="str">
        <f ca="true">+IF(OFFSET('Hygiene Data'!$H$11,0,10*ROW('Hygiene Data'!H17))="","",OFFSET('Hygiene Data'!$H$11,0,10*ROW('Hygiene Data'!H17)))</f>
        <v/>
      </c>
      <c r="EB23" s="305" t="str">
        <f ca="true">+IF(OFFSET('Hygiene Data'!$H$12,0,10*ROW('Hygiene Data'!H17))="","",OFFSET('Hygiene Data'!$H$12,0,10*ROW('Hygiene Data'!H17)))</f>
        <v/>
      </c>
      <c r="EC23" s="305" t="str">
        <f ca="true">+IF(OFFSET('Hygiene Data'!$H$13,0,10*ROW('Hygiene Data'!H17))="","",OFFSET('Hygiene Data'!$H$13,0,10*ROW('Hygiene Data'!H17)))</f>
        <v/>
      </c>
      <c r="ED23" s="305" t="str">
        <f ca="true">+IF(OFFSET('Hygiene Data'!$I$11,0,10*ROW('Hygiene Data'!I17))="","",OFFSET('Hygiene Data'!$I$11,0,10*ROW('Hygiene Data'!I17)))</f>
        <v/>
      </c>
      <c r="EE23" s="305" t="str">
        <f ca="true">+IF(OFFSET('Hygiene Data'!$I$12,0,10*ROW('Hygiene Data'!I17))="","",OFFSET('Hygiene Data'!$I$12,0,10*ROW('Hygiene Data'!I17)))</f>
        <v/>
      </c>
      <c r="EF23" s="305"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IND_2013_EMIS</v>
      </c>
      <c r="B24" s="38" t="str">
        <f ca="true">+IF(OFFSET('Water Data'!$C$2,0,10*ROW('Water Data'!F18))="","",OFFSET('Water Data'!$C$2,0,10*ROW('Water Data'!F18)))</f>
        <v>EMIS</v>
      </c>
      <c r="C24" s="361">
        <f t="shared" ca="true" si="0"/>
        <v>2013</v>
      </c>
      <c r="D24" s="97">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94.841650001956992</v>
      </c>
      <c r="E24" s="97">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86.664536874601609</v>
      </c>
      <c r="F24" s="9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7">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97.41</v>
      </c>
      <c r="H24" s="97">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88.884999999999991</v>
      </c>
      <c r="I24" s="9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7">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94.42</v>
      </c>
      <c r="K24" s="97">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86.300000000000011</v>
      </c>
      <c r="L24" s="9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7">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94.841650001956992</v>
      </c>
      <c r="Q24" s="97">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86.664536874601609</v>
      </c>
      <c r="R24" s="9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7">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97.37</v>
      </c>
      <c r="T24" s="9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9">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27.602606141335507</v>
      </c>
      <c r="BA24" s="9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9">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22.72</v>
      </c>
      <c r="BM24" s="9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9">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58.14</v>
      </c>
      <c r="BP24" s="9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5"/>
      <c r="BS24" s="305" t="str">
        <f ca="true">+IF(OFFSET('Water Data'!$D$27,0,10*ROW('Water Data'!D18))="","",OFFSET('Water Data'!$D$27,0,10*ROW('Water Data'!D18)))</f>
        <v>Yes</v>
      </c>
      <c r="BT24" s="305" t="str">
        <f ca="true">+IF(OFFSET('Water Data'!$D$28,0,10*ROW('Water Data'!D18))="","",OFFSET('Water Data'!$D$28,0,10*ROW('Water Data'!D18)))</f>
        <v>Yes</v>
      </c>
      <c r="BU24" s="305" t="str">
        <f ca="true">+IF(OFFSET('Water Data'!$D$29,0,10*ROW('Water Data'!D18))="","",OFFSET('Water Data'!$D$29,0,10*ROW('Water Data'!D18)))</f>
        <v/>
      </c>
      <c r="BV24" s="305" t="str">
        <f ca="true">+IF(OFFSET('Water Data'!$E$27,0,10*ROW('Water Data'!E18))="","",OFFSET('Water Data'!$E$27,0,10*ROW('Water Data'!E18)))</f>
        <v>Yes</v>
      </c>
      <c r="BW24" s="305" t="str">
        <f ca="true">+IF(OFFSET('Water Data'!$E$28,0,10*ROW('Water Data'!E18))="","",OFFSET('Water Data'!$E$28,0,10*ROW('Water Data'!E18)))</f>
        <v>Yes</v>
      </c>
      <c r="BX24" s="305" t="str">
        <f ca="true">+IF(OFFSET('Water Data'!$E$29,0,10*ROW('Water Data'!E18))="","",OFFSET('Water Data'!$E$29,0,10*ROW('Water Data'!E18)))</f>
        <v/>
      </c>
      <c r="BY24" s="305" t="str">
        <f ca="true">+IF(OFFSET('Water Data'!$F$27,0,10*ROW('Water Data'!F18))="","",OFFSET('Water Data'!$F$27,0,10*ROW('Water Data'!F18)))</f>
        <v>Yes</v>
      </c>
      <c r="BZ24" s="305" t="str">
        <f ca="true">+IF(OFFSET('Water Data'!$F$28,0,10*ROW('Water Data'!F18))="","",OFFSET('Water Data'!$F$28,0,10*ROW('Water Data'!F18)))</f>
        <v>Yes</v>
      </c>
      <c r="CA24" s="305" t="str">
        <f ca="true">+IF(OFFSET('Water Data'!$F$29,0,10*ROW('Water Data'!F18))="","",OFFSET('Water Data'!$F$29,0,10*ROW('Water Data'!F18)))</f>
        <v/>
      </c>
      <c r="CB24" s="305" t="str">
        <f ca="true">+IF(OFFSET('Water Data'!$G$27,0,10*ROW('Water Data'!G18))="","",OFFSET('Water Data'!$G$27,0,10*ROW('Water Data'!G18)))</f>
        <v/>
      </c>
      <c r="CC24" s="305" t="str">
        <f ca="true">+IF(OFFSET('Water Data'!$G$28,0,10*ROW('Water Data'!G18))="","",OFFSET('Water Data'!$G$28,0,10*ROW('Water Data'!G18)))</f>
        <v/>
      </c>
      <c r="CD24" s="305" t="str">
        <f ca="true">+IF(OFFSET('Water Data'!$G$29,0,10*ROW('Water Data'!G18))="","",OFFSET('Water Data'!$G$29,0,10*ROW('Water Data'!G18)))</f>
        <v/>
      </c>
      <c r="CE24" s="305" t="str">
        <f ca="true">+IF(OFFSET('Water Data'!$H$27,0,10*ROW('Water Data'!H18))="","",OFFSET('Water Data'!$H$27,0,10*ROW('Water Data'!H18)))</f>
        <v>Yes</v>
      </c>
      <c r="CF24" s="305" t="str">
        <f ca="true">+IF(OFFSET('Water Data'!$H$28,0,10*ROW('Water Data'!H18))="","",OFFSET('Water Data'!$H$28,0,10*ROW('Water Data'!H18)))</f>
        <v>Yes</v>
      </c>
      <c r="CG24" s="305" t="str">
        <f ca="true">+IF(OFFSET('Water Data'!$H$29,0,10*ROW('Water Data'!H18))="","",OFFSET('Water Data'!$H$29,0,10*ROW('Water Data'!H18)))</f>
        <v/>
      </c>
      <c r="CH24" s="305" t="str">
        <f ca="true">+IF(OFFSET('Water Data'!$I$27,0,10*ROW('Water Data'!I18))="","",OFFSET('Water Data'!$I$27,0,10*ROW('Water Data'!I18)))</f>
        <v>Yes</v>
      </c>
      <c r="CI24" s="305" t="str">
        <f ca="true">+IF(OFFSET('Water Data'!$I$28,0,10*ROW('Water Data'!I18))="","",OFFSET('Water Data'!$I$28,0,10*ROW('Water Data'!I18)))</f>
        <v/>
      </c>
      <c r="CJ24" s="305" t="str">
        <f ca="true">+IF(OFFSET('Water Data'!$I$29,0,10*ROW('Water Data'!I18))="","",OFFSET('Water Data'!$I$29,0,10*ROW('Water Data'!I18)))</f>
        <v/>
      </c>
      <c r="CK24" s="305" t="str">
        <f ca="true">+IF(OFFSET('Sanitation Data'!$D$28,0,10*ROW('Sanitation Data'!D18))="","",OFFSET('Sanitation Data'!$D$28,0,10*ROW('Sanitation Data'!D18)))</f>
        <v/>
      </c>
      <c r="CL24" s="305" t="str">
        <f ca="true">+IF(OFFSET('Sanitation Data'!$D$29,0,10*ROW('Sanitation Data'!D18))="","",OFFSET('Sanitation Data'!$D$29,0,10*ROW('Sanitation Data'!D18)))</f>
        <v/>
      </c>
      <c r="CM24" s="305" t="str">
        <f ca="true">+IF(OFFSET('Sanitation Data'!$D$30,0,10*ROW('Sanitation Data'!D18))="","",OFFSET('Sanitation Data'!$D$30,0,10*ROW('Sanitation Data'!D18)))</f>
        <v/>
      </c>
      <c r="CN24" s="305" t="str">
        <f ca="true">+IF(OFFSET('Sanitation Data'!$D$31,0,10*ROW('Sanitation Data'!D18))="","",OFFSET('Sanitation Data'!$D$31,0,10*ROW('Sanitation Data'!D18)))</f>
        <v/>
      </c>
      <c r="CO24" s="305" t="str">
        <f ca="true">+IF(OFFSET('Sanitation Data'!$D$32,0,10*ROW('Sanitation Data'!D18))="","",OFFSET('Sanitation Data'!$D$32,0,10*ROW('Sanitation Data'!D18)))</f>
        <v/>
      </c>
      <c r="CP24" s="305" t="str">
        <f ca="true">+IF(OFFSET('Sanitation Data'!$E$28,0,10*ROW('Sanitation Data'!E18))="","",OFFSET('Sanitation Data'!$E$28,0,10*ROW('Sanitation Data'!E18)))</f>
        <v/>
      </c>
      <c r="CQ24" s="305" t="str">
        <f ca="true">+IF(OFFSET('Sanitation Data'!$E$29,0,10*ROW('Sanitation Data'!E18))="","",OFFSET('Sanitation Data'!$E$29,0,10*ROW('Sanitation Data'!E18)))</f>
        <v/>
      </c>
      <c r="CR24" s="305" t="str">
        <f ca="true">+IF(OFFSET('Sanitation Data'!$E$30,0,10*ROW('Sanitation Data'!E18))="","",OFFSET('Sanitation Data'!$E$30,0,10*ROW('Sanitation Data'!E18)))</f>
        <v/>
      </c>
      <c r="CS24" s="305" t="str">
        <f ca="true">+IF(OFFSET('Sanitation Data'!$E$31,0,10*ROW('Sanitation Data'!E18))="","",OFFSET('Sanitation Data'!$E$31,0,10*ROW('Sanitation Data'!E18)))</f>
        <v/>
      </c>
      <c r="CT24" s="305" t="str">
        <f ca="true">+IF(OFFSET('Sanitation Data'!$E$32,0,10*ROW('Sanitation Data'!E18))="","",OFFSET('Sanitation Data'!$E$32,0,10*ROW('Sanitation Data'!E18)))</f>
        <v/>
      </c>
      <c r="CU24" s="305" t="str">
        <f ca="true">+IF(OFFSET('Sanitation Data'!$F$28,0,10*ROW('Sanitation Data'!F18))="","",OFFSET('Sanitation Data'!$F$28,0,10*ROW('Sanitation Data'!F18)))</f>
        <v/>
      </c>
      <c r="CV24" s="305" t="str">
        <f ca="true">+IF(OFFSET('Sanitation Data'!$F$29,0,10*ROW('Sanitation Data'!F18))="","",OFFSET('Sanitation Data'!$F$29,0,10*ROW('Sanitation Data'!F18)))</f>
        <v/>
      </c>
      <c r="CW24" s="305" t="str">
        <f ca="true">+IF(OFFSET('Sanitation Data'!$F$30,0,10*ROW('Sanitation Data'!F18))="","",OFFSET('Sanitation Data'!$F$30,0,10*ROW('Sanitation Data'!F18)))</f>
        <v/>
      </c>
      <c r="CX24" s="305" t="str">
        <f ca="true">+IF(OFFSET('Sanitation Data'!$F$31,0,10*ROW('Sanitation Data'!F18))="","",OFFSET('Sanitation Data'!$F$31,0,10*ROW('Sanitation Data'!F18)))</f>
        <v/>
      </c>
      <c r="CY24" s="305" t="str">
        <f ca="true">+IF(OFFSET('Sanitation Data'!$F$32,0,10*ROW('Sanitation Data'!F18))="","",OFFSET('Sanitation Data'!$F$32,0,10*ROW('Sanitation Data'!F18)))</f>
        <v/>
      </c>
      <c r="CZ24" s="305" t="str">
        <f ca="true">+IF(OFFSET('Sanitation Data'!$G$28,0,10*ROW('Sanitation Data'!G18))="","",OFFSET('Sanitation Data'!$G$28,0,10*ROW('Sanitation Data'!G18)))</f>
        <v/>
      </c>
      <c r="DA24" s="305" t="str">
        <f ca="true">+IF(OFFSET('Sanitation Data'!$G$29,0,10*ROW('Sanitation Data'!G18))="","",OFFSET('Sanitation Data'!$G$29,0,10*ROW('Sanitation Data'!G18)))</f>
        <v/>
      </c>
      <c r="DB24" s="305" t="str">
        <f ca="true">+IF(OFFSET('Sanitation Data'!$G$30,0,10*ROW('Sanitation Data'!G18))="","",OFFSET('Sanitation Data'!$G$30,0,10*ROW('Sanitation Data'!G18)))</f>
        <v/>
      </c>
      <c r="DC24" s="305" t="str">
        <f ca="true">+IF(OFFSET('Sanitation Data'!$G$31,0,10*ROW('Sanitation Data'!G18))="","",OFFSET('Sanitation Data'!$G$31,0,10*ROW('Sanitation Data'!G18)))</f>
        <v/>
      </c>
      <c r="DD24" s="305" t="str">
        <f ca="true">+IF(OFFSET('Sanitation Data'!$G$32,0,10*ROW('Sanitation Data'!G18))="","",OFFSET('Sanitation Data'!$G$32,0,10*ROW('Sanitation Data'!G18)))</f>
        <v/>
      </c>
      <c r="DE24" s="305" t="str">
        <f ca="true">+IF(OFFSET('Sanitation Data'!$H$28,0,10*ROW('Sanitation Data'!H18))="","",OFFSET('Sanitation Data'!$H$28,0,10*ROW('Sanitation Data'!H18)))</f>
        <v/>
      </c>
      <c r="DF24" s="305" t="str">
        <f ca="true">+IF(OFFSET('Sanitation Data'!$H$29,0,10*ROW('Sanitation Data'!H18))="","",OFFSET('Sanitation Data'!$H$29,0,10*ROW('Sanitation Data'!H18)))</f>
        <v/>
      </c>
      <c r="DG24" s="305" t="str">
        <f ca="true">+IF(OFFSET('Sanitation Data'!$H$30,0,10*ROW('Sanitation Data'!H18))="","",OFFSET('Sanitation Data'!$H$30,0,10*ROW('Sanitation Data'!H18)))</f>
        <v/>
      </c>
      <c r="DH24" s="305" t="str">
        <f ca="true">+IF(OFFSET('Sanitation Data'!$H$31,0,10*ROW('Sanitation Data'!H18))="","",OFFSET('Sanitation Data'!$H$31,0,10*ROW('Sanitation Data'!H18)))</f>
        <v/>
      </c>
      <c r="DI24" s="305" t="str">
        <f ca="true">+IF(OFFSET('Sanitation Data'!$H$32,0,10*ROW('Sanitation Data'!H18))="","",OFFSET('Sanitation Data'!$H$32,0,10*ROW('Sanitation Data'!H18)))</f>
        <v/>
      </c>
      <c r="DJ24" s="305" t="str">
        <f ca="true">+IF(OFFSET('Sanitation Data'!$I$28,0,10*ROW('Sanitation Data'!I18))="","",OFFSET('Sanitation Data'!$I$28,0,10*ROW('Sanitation Data'!I18)))</f>
        <v/>
      </c>
      <c r="DK24" s="305" t="str">
        <f ca="true">+IF(OFFSET('Sanitation Data'!$I$29,0,10*ROW('Sanitation Data'!I18))="","",OFFSET('Sanitation Data'!$I$29,0,10*ROW('Sanitation Data'!I18)))</f>
        <v/>
      </c>
      <c r="DL24" s="305" t="str">
        <f ca="true">+IF(OFFSET('Sanitation Data'!$I$30,0,10*ROW('Sanitation Data'!I18))="","",OFFSET('Sanitation Data'!$I$30,0,10*ROW('Sanitation Data'!I18)))</f>
        <v/>
      </c>
      <c r="DM24" s="305" t="str">
        <f ca="true">+IF(OFFSET('Sanitation Data'!$I$31,0,10*ROW('Sanitation Data'!I18))="","",OFFSET('Sanitation Data'!$I$31,0,10*ROW('Sanitation Data'!I18)))</f>
        <v/>
      </c>
      <c r="DN24" s="305" t="str">
        <f ca="true">+IF(OFFSET('Sanitation Data'!$I$32,0,10*ROW('Sanitation Data'!I18))="","",OFFSET('Sanitation Data'!$I$32,0,10*ROW('Sanitation Data'!I18)))</f>
        <v/>
      </c>
      <c r="DO24" s="305" t="str">
        <f ca="true">+IF(OFFSET('Hygiene Data'!$D$11,0,10*ROW('Hygiene Data'!D18))="","",OFFSET('Hygiene Data'!$D$11,0,10*ROW('Hygiene Data'!D18)))</f>
        <v>Yes</v>
      </c>
      <c r="DP24" s="305" t="str">
        <f ca="true">+IF(OFFSET('Hygiene Data'!$D$12,0,10*ROW('Hygiene Data'!D18))="","",OFFSET('Hygiene Data'!$D$12,0,10*ROW('Hygiene Data'!D18)))</f>
        <v/>
      </c>
      <c r="DQ24" s="305" t="str">
        <f ca="true">+IF(OFFSET('Hygiene Data'!$D$13,0,10*ROW('Hygiene Data'!D18))="","",OFFSET('Hygiene Data'!$D$13,0,10*ROW('Hygiene Data'!D18)))</f>
        <v/>
      </c>
      <c r="DR24" s="305" t="str">
        <f ca="true">+IF(OFFSET('Hygiene Data'!$E$11,0,10*ROW('Hygiene Data'!E18))="","",OFFSET('Hygiene Data'!$E$11,0,10*ROW('Hygiene Data'!E18)))</f>
        <v/>
      </c>
      <c r="DS24" s="305" t="str">
        <f ca="true">+IF(OFFSET('Hygiene Data'!$E$12,0,10*ROW('Hygiene Data'!E18))="","",OFFSET('Hygiene Data'!$E$12,0,10*ROW('Hygiene Data'!E18)))</f>
        <v/>
      </c>
      <c r="DT24" s="305" t="str">
        <f ca="true">+IF(OFFSET('Hygiene Data'!$E$13,0,10*ROW('Hygiene Data'!E18))="","",OFFSET('Hygiene Data'!$E$13,0,10*ROW('Hygiene Data'!E18)))</f>
        <v/>
      </c>
      <c r="DU24" s="305" t="str">
        <f ca="true">+IF(OFFSET('Hygiene Data'!$F$11,0,10*ROW('Hygiene Data'!F18))="","",OFFSET('Hygiene Data'!$F$11,0,10*ROW('Hygiene Data'!F18)))</f>
        <v/>
      </c>
      <c r="DV24" s="305" t="str">
        <f ca="true">+IF(OFFSET('Hygiene Data'!$F$12,0,10*ROW('Hygiene Data'!F18))="","",OFFSET('Hygiene Data'!$F$12,0,10*ROW('Hygiene Data'!F18)))</f>
        <v/>
      </c>
      <c r="DW24" s="305" t="str">
        <f ca="true">+IF(OFFSET('Hygiene Data'!$F$13,0,10*ROW('Hygiene Data'!F18))="","",OFFSET('Hygiene Data'!$F$13,0,10*ROW('Hygiene Data'!F18)))</f>
        <v/>
      </c>
      <c r="DX24" s="305" t="str">
        <f ca="true">+IF(OFFSET('Hygiene Data'!$G$11,0,10*ROW('Hygiene Data'!G18))="","",OFFSET('Hygiene Data'!$G$11,0,10*ROW('Hygiene Data'!G18)))</f>
        <v/>
      </c>
      <c r="DY24" s="305" t="str">
        <f ca="true">+IF(OFFSET('Hygiene Data'!$G$12,0,10*ROW('Hygiene Data'!G18))="","",OFFSET('Hygiene Data'!$G$12,0,10*ROW('Hygiene Data'!G18)))</f>
        <v/>
      </c>
      <c r="DZ24" s="305" t="str">
        <f ca="true">+IF(OFFSET('Hygiene Data'!$G$13,0,10*ROW('Hygiene Data'!G18))="","",OFFSET('Hygiene Data'!$G$13,0,10*ROW('Hygiene Data'!G18)))</f>
        <v/>
      </c>
      <c r="EA24" s="305" t="str">
        <f ca="true">+IF(OFFSET('Hygiene Data'!$H$11,0,10*ROW('Hygiene Data'!H18))="","",OFFSET('Hygiene Data'!$H$11,0,10*ROW('Hygiene Data'!H18)))</f>
        <v>Yes</v>
      </c>
      <c r="EB24" s="305" t="str">
        <f ca="true">+IF(OFFSET('Hygiene Data'!$H$12,0,10*ROW('Hygiene Data'!H18))="","",OFFSET('Hygiene Data'!$H$12,0,10*ROW('Hygiene Data'!H18)))</f>
        <v/>
      </c>
      <c r="EC24" s="305" t="str">
        <f ca="true">+IF(OFFSET('Hygiene Data'!$H$13,0,10*ROW('Hygiene Data'!H18))="","",OFFSET('Hygiene Data'!$H$13,0,10*ROW('Hygiene Data'!H18)))</f>
        <v/>
      </c>
      <c r="ED24" s="305" t="str">
        <f ca="true">+IF(OFFSET('Hygiene Data'!$I$11,0,10*ROW('Hygiene Data'!I18))="","",OFFSET('Hygiene Data'!$I$11,0,10*ROW('Hygiene Data'!I18)))</f>
        <v>Yes</v>
      </c>
      <c r="EE24" s="305" t="str">
        <f ca="true">+IF(OFFSET('Hygiene Data'!$I$12,0,10*ROW('Hygiene Data'!I18))="","",OFFSET('Hygiene Data'!$I$12,0,10*ROW('Hygiene Data'!I18)))</f>
        <v/>
      </c>
      <c r="EF24" s="305"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IND_2013_ASER</v>
      </c>
      <c r="B25" s="38" t="str">
        <f ca="true">+IF(OFFSET('Water Data'!$C$2,0,10*ROW('Water Data'!F19))="","",OFFSET('Water Data'!$C$2,0,10*ROW('Water Data'!F19)))</f>
        <v>Survey</v>
      </c>
      <c r="C25" s="361">
        <f t="shared" ca="true" si="0"/>
        <v>2013</v>
      </c>
      <c r="D25" s="9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7" t="str">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[86]</v>
      </c>
      <c r="K25" s="97" t="str">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[85]</v>
      </c>
      <c r="L25" s="97" t="str">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[74]</v>
      </c>
      <c r="M25" s="9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8" t="str">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[93]</v>
      </c>
      <c r="AG25" s="9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8" t="str">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[53]</v>
      </c>
      <c r="AK25" s="9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5"/>
      <c r="BS25" s="305" t="str">
        <f ca="true">+IF(OFFSET('Water Data'!$D$27,0,10*ROW('Water Data'!D19))="","",OFFSET('Water Data'!$D$27,0,10*ROW('Water Data'!D19)))</f>
        <v/>
      </c>
      <c r="BT25" s="305" t="str">
        <f ca="true">+IF(OFFSET('Water Data'!$D$28,0,10*ROW('Water Data'!D19))="","",OFFSET('Water Data'!$D$28,0,10*ROW('Water Data'!D19)))</f>
        <v/>
      </c>
      <c r="BU25" s="305" t="str">
        <f ca="true">+IF(OFFSET('Water Data'!$D$29,0,10*ROW('Water Data'!D19))="","",OFFSET('Water Data'!$D$29,0,10*ROW('Water Data'!D19)))</f>
        <v/>
      </c>
      <c r="BV25" s="305" t="str">
        <f ca="true">+IF(OFFSET('Water Data'!$E$27,0,10*ROW('Water Data'!E19))="","",OFFSET('Water Data'!$E$27,0,10*ROW('Water Data'!E19)))</f>
        <v/>
      </c>
      <c r="BW25" s="305" t="str">
        <f ca="true">+IF(OFFSET('Water Data'!$E$28,0,10*ROW('Water Data'!E19))="","",OFFSET('Water Data'!$E$28,0,10*ROW('Water Data'!E19)))</f>
        <v/>
      </c>
      <c r="BX25" s="305" t="str">
        <f ca="true">+IF(OFFSET('Water Data'!$E$29,0,10*ROW('Water Data'!E19))="","",OFFSET('Water Data'!$E$29,0,10*ROW('Water Data'!E19)))</f>
        <v/>
      </c>
      <c r="BY25" s="305" t="str">
        <f ca="true">+IF(OFFSET('Water Data'!$F$27,0,10*ROW('Water Data'!F19))="","",OFFSET('Water Data'!$F$27,0,10*ROW('Water Data'!F19)))</f>
        <v>No</v>
      </c>
      <c r="BZ25" s="305" t="str">
        <f ca="true">+IF(OFFSET('Water Data'!$F$28,0,10*ROW('Water Data'!F19))="","",OFFSET('Water Data'!$F$28,0,10*ROW('Water Data'!F19)))</f>
        <v>No</v>
      </c>
      <c r="CA25" s="305" t="str">
        <f ca="true">+IF(OFFSET('Water Data'!$F$29,0,10*ROW('Water Data'!F19))="","",OFFSET('Water Data'!$F$29,0,10*ROW('Water Data'!F19)))</f>
        <v>No</v>
      </c>
      <c r="CB25" s="305" t="str">
        <f ca="true">+IF(OFFSET('Water Data'!$G$27,0,10*ROW('Water Data'!G19))="","",OFFSET('Water Data'!$G$27,0,10*ROW('Water Data'!G19)))</f>
        <v/>
      </c>
      <c r="CC25" s="305" t="str">
        <f ca="true">+IF(OFFSET('Water Data'!$G$28,0,10*ROW('Water Data'!G19))="","",OFFSET('Water Data'!$G$28,0,10*ROW('Water Data'!G19)))</f>
        <v/>
      </c>
      <c r="CD25" s="305" t="str">
        <f ca="true">+IF(OFFSET('Water Data'!$G$29,0,10*ROW('Water Data'!G19))="","",OFFSET('Water Data'!$G$29,0,10*ROW('Water Data'!G19)))</f>
        <v/>
      </c>
      <c r="CE25" s="305" t="str">
        <f ca="true">+IF(OFFSET('Water Data'!$H$27,0,10*ROW('Water Data'!H19))="","",OFFSET('Water Data'!$H$27,0,10*ROW('Water Data'!H19)))</f>
        <v/>
      </c>
      <c r="CF25" s="305" t="str">
        <f ca="true">+IF(OFFSET('Water Data'!$H$28,0,10*ROW('Water Data'!H19))="","",OFFSET('Water Data'!$H$28,0,10*ROW('Water Data'!H19)))</f>
        <v/>
      </c>
      <c r="CG25" s="305" t="str">
        <f ca="true">+IF(OFFSET('Water Data'!$H$29,0,10*ROW('Water Data'!H19))="","",OFFSET('Water Data'!$H$29,0,10*ROW('Water Data'!H19)))</f>
        <v/>
      </c>
      <c r="CH25" s="305" t="str">
        <f ca="true">+IF(OFFSET('Water Data'!$I$27,0,10*ROW('Water Data'!I19))="","",OFFSET('Water Data'!$I$27,0,10*ROW('Water Data'!I19)))</f>
        <v/>
      </c>
      <c r="CI25" s="305" t="str">
        <f ca="true">+IF(OFFSET('Water Data'!$I$28,0,10*ROW('Water Data'!I19))="","",OFFSET('Water Data'!$I$28,0,10*ROW('Water Data'!I19)))</f>
        <v/>
      </c>
      <c r="CJ25" s="305" t="str">
        <f ca="true">+IF(OFFSET('Water Data'!$I$29,0,10*ROW('Water Data'!I19))="","",OFFSET('Water Data'!$I$29,0,10*ROW('Water Data'!I19)))</f>
        <v/>
      </c>
      <c r="CK25" s="305" t="str">
        <f ca="true">+IF(OFFSET('Sanitation Data'!$D$28,0,10*ROW('Sanitation Data'!D19))="","",OFFSET('Sanitation Data'!$D$28,0,10*ROW('Sanitation Data'!D19)))</f>
        <v/>
      </c>
      <c r="CL25" s="305" t="str">
        <f ca="true">+IF(OFFSET('Sanitation Data'!$D$29,0,10*ROW('Sanitation Data'!D19))="","",OFFSET('Sanitation Data'!$D$29,0,10*ROW('Sanitation Data'!D19)))</f>
        <v/>
      </c>
      <c r="CM25" s="305" t="str">
        <f ca="true">+IF(OFFSET('Sanitation Data'!$D$30,0,10*ROW('Sanitation Data'!D19))="","",OFFSET('Sanitation Data'!$D$30,0,10*ROW('Sanitation Data'!D19)))</f>
        <v/>
      </c>
      <c r="CN25" s="305" t="str">
        <f ca="true">+IF(OFFSET('Sanitation Data'!$D$31,0,10*ROW('Sanitation Data'!D19))="","",OFFSET('Sanitation Data'!$D$31,0,10*ROW('Sanitation Data'!D19)))</f>
        <v/>
      </c>
      <c r="CO25" s="305" t="str">
        <f ca="true">+IF(OFFSET('Sanitation Data'!$D$32,0,10*ROW('Sanitation Data'!D19))="","",OFFSET('Sanitation Data'!$D$32,0,10*ROW('Sanitation Data'!D19)))</f>
        <v/>
      </c>
      <c r="CP25" s="305" t="str">
        <f ca="true">+IF(OFFSET('Sanitation Data'!$E$28,0,10*ROW('Sanitation Data'!E19))="","",OFFSET('Sanitation Data'!$E$28,0,10*ROW('Sanitation Data'!E19)))</f>
        <v/>
      </c>
      <c r="CQ25" s="305" t="str">
        <f ca="true">+IF(OFFSET('Sanitation Data'!$E$29,0,10*ROW('Sanitation Data'!E19))="","",OFFSET('Sanitation Data'!$E$29,0,10*ROW('Sanitation Data'!E19)))</f>
        <v/>
      </c>
      <c r="CR25" s="305" t="str">
        <f ca="true">+IF(OFFSET('Sanitation Data'!$E$30,0,10*ROW('Sanitation Data'!E19))="","",OFFSET('Sanitation Data'!$E$30,0,10*ROW('Sanitation Data'!E19)))</f>
        <v/>
      </c>
      <c r="CS25" s="305" t="str">
        <f ca="true">+IF(OFFSET('Sanitation Data'!$E$31,0,10*ROW('Sanitation Data'!E19))="","",OFFSET('Sanitation Data'!$E$31,0,10*ROW('Sanitation Data'!E19)))</f>
        <v/>
      </c>
      <c r="CT25" s="305" t="str">
        <f ca="true">+IF(OFFSET('Sanitation Data'!$E$32,0,10*ROW('Sanitation Data'!E19))="","",OFFSET('Sanitation Data'!$E$32,0,10*ROW('Sanitation Data'!E19)))</f>
        <v/>
      </c>
      <c r="CU25" s="305" t="str">
        <f ca="true">+IF(OFFSET('Sanitation Data'!$F$28,0,10*ROW('Sanitation Data'!F19))="","",OFFSET('Sanitation Data'!$F$28,0,10*ROW('Sanitation Data'!F19)))</f>
        <v>No</v>
      </c>
      <c r="CV25" s="305" t="str">
        <f ca="true">+IF(OFFSET('Sanitation Data'!$F$29,0,10*ROW('Sanitation Data'!F19))="","",OFFSET('Sanitation Data'!$F$29,0,10*ROW('Sanitation Data'!F19)))</f>
        <v/>
      </c>
      <c r="CW25" s="305" t="str">
        <f ca="true">+IF(OFFSET('Sanitation Data'!$F$30,0,10*ROW('Sanitation Data'!F19))="","",OFFSET('Sanitation Data'!$F$30,0,10*ROW('Sanitation Data'!F19)))</f>
        <v/>
      </c>
      <c r="CX25" s="305" t="str">
        <f ca="true">+IF(OFFSET('Sanitation Data'!$F$31,0,10*ROW('Sanitation Data'!F19))="","",OFFSET('Sanitation Data'!$F$31,0,10*ROW('Sanitation Data'!F19)))</f>
        <v/>
      </c>
      <c r="CY25" s="305" t="str">
        <f ca="true">+IF(OFFSET('Sanitation Data'!$F$32,0,10*ROW('Sanitation Data'!F19))="","",OFFSET('Sanitation Data'!$F$32,0,10*ROW('Sanitation Data'!F19)))</f>
        <v>No</v>
      </c>
      <c r="CZ25" s="305" t="str">
        <f ca="true">+IF(OFFSET('Sanitation Data'!$G$28,0,10*ROW('Sanitation Data'!G19))="","",OFFSET('Sanitation Data'!$G$28,0,10*ROW('Sanitation Data'!G19)))</f>
        <v/>
      </c>
      <c r="DA25" s="305" t="str">
        <f ca="true">+IF(OFFSET('Sanitation Data'!$G$29,0,10*ROW('Sanitation Data'!G19))="","",OFFSET('Sanitation Data'!$G$29,0,10*ROW('Sanitation Data'!G19)))</f>
        <v/>
      </c>
      <c r="DB25" s="305" t="str">
        <f ca="true">+IF(OFFSET('Sanitation Data'!$G$30,0,10*ROW('Sanitation Data'!G19))="","",OFFSET('Sanitation Data'!$G$30,0,10*ROW('Sanitation Data'!G19)))</f>
        <v/>
      </c>
      <c r="DC25" s="305" t="str">
        <f ca="true">+IF(OFFSET('Sanitation Data'!$G$31,0,10*ROW('Sanitation Data'!G19))="","",OFFSET('Sanitation Data'!$G$31,0,10*ROW('Sanitation Data'!G19)))</f>
        <v/>
      </c>
      <c r="DD25" s="305" t="str">
        <f ca="true">+IF(OFFSET('Sanitation Data'!$G$32,0,10*ROW('Sanitation Data'!G19))="","",OFFSET('Sanitation Data'!$G$32,0,10*ROW('Sanitation Data'!G19)))</f>
        <v/>
      </c>
      <c r="DE25" s="305" t="str">
        <f ca="true">+IF(OFFSET('Sanitation Data'!$H$28,0,10*ROW('Sanitation Data'!H19))="","",OFFSET('Sanitation Data'!$H$28,0,10*ROW('Sanitation Data'!H19)))</f>
        <v/>
      </c>
      <c r="DF25" s="305" t="str">
        <f ca="true">+IF(OFFSET('Sanitation Data'!$H$29,0,10*ROW('Sanitation Data'!H19))="","",OFFSET('Sanitation Data'!$H$29,0,10*ROW('Sanitation Data'!H19)))</f>
        <v/>
      </c>
      <c r="DG25" s="305" t="str">
        <f ca="true">+IF(OFFSET('Sanitation Data'!$H$30,0,10*ROW('Sanitation Data'!H19))="","",OFFSET('Sanitation Data'!$H$30,0,10*ROW('Sanitation Data'!H19)))</f>
        <v/>
      </c>
      <c r="DH25" s="305" t="str">
        <f ca="true">+IF(OFFSET('Sanitation Data'!$H$31,0,10*ROW('Sanitation Data'!H19))="","",OFFSET('Sanitation Data'!$H$31,0,10*ROW('Sanitation Data'!H19)))</f>
        <v/>
      </c>
      <c r="DI25" s="305" t="str">
        <f ca="true">+IF(OFFSET('Sanitation Data'!$H$32,0,10*ROW('Sanitation Data'!H19))="","",OFFSET('Sanitation Data'!$H$32,0,10*ROW('Sanitation Data'!H19)))</f>
        <v/>
      </c>
      <c r="DJ25" s="305" t="str">
        <f ca="true">+IF(OFFSET('Sanitation Data'!$I$28,0,10*ROW('Sanitation Data'!I19))="","",OFFSET('Sanitation Data'!$I$28,0,10*ROW('Sanitation Data'!I19)))</f>
        <v/>
      </c>
      <c r="DK25" s="305" t="str">
        <f ca="true">+IF(OFFSET('Sanitation Data'!$I$29,0,10*ROW('Sanitation Data'!I19))="","",OFFSET('Sanitation Data'!$I$29,0,10*ROW('Sanitation Data'!I19)))</f>
        <v/>
      </c>
      <c r="DL25" s="305" t="str">
        <f ca="true">+IF(OFFSET('Sanitation Data'!$I$30,0,10*ROW('Sanitation Data'!I19))="","",OFFSET('Sanitation Data'!$I$30,0,10*ROW('Sanitation Data'!I19)))</f>
        <v/>
      </c>
      <c r="DM25" s="305" t="str">
        <f ca="true">+IF(OFFSET('Sanitation Data'!$I$31,0,10*ROW('Sanitation Data'!I19))="","",OFFSET('Sanitation Data'!$I$31,0,10*ROW('Sanitation Data'!I19)))</f>
        <v/>
      </c>
      <c r="DN25" s="305" t="str">
        <f ca="true">+IF(OFFSET('Sanitation Data'!$I$32,0,10*ROW('Sanitation Data'!I19))="","",OFFSET('Sanitation Data'!$I$32,0,10*ROW('Sanitation Data'!I19)))</f>
        <v/>
      </c>
      <c r="DO25" s="305" t="str">
        <f ca="true">+IF(OFFSET('Hygiene Data'!$D$11,0,10*ROW('Hygiene Data'!D19))="","",OFFSET('Hygiene Data'!$D$11,0,10*ROW('Hygiene Data'!D19)))</f>
        <v/>
      </c>
      <c r="DP25" s="305" t="str">
        <f ca="true">+IF(OFFSET('Hygiene Data'!$D$12,0,10*ROW('Hygiene Data'!D19))="","",OFFSET('Hygiene Data'!$D$12,0,10*ROW('Hygiene Data'!D19)))</f>
        <v/>
      </c>
      <c r="DQ25" s="305" t="str">
        <f ca="true">+IF(OFFSET('Hygiene Data'!$D$13,0,10*ROW('Hygiene Data'!D19))="","",OFFSET('Hygiene Data'!$D$13,0,10*ROW('Hygiene Data'!D19)))</f>
        <v/>
      </c>
      <c r="DR25" s="305" t="str">
        <f ca="true">+IF(OFFSET('Hygiene Data'!$E$11,0,10*ROW('Hygiene Data'!E19))="","",OFFSET('Hygiene Data'!$E$11,0,10*ROW('Hygiene Data'!E19)))</f>
        <v/>
      </c>
      <c r="DS25" s="305" t="str">
        <f ca="true">+IF(OFFSET('Hygiene Data'!$E$12,0,10*ROW('Hygiene Data'!E19))="","",OFFSET('Hygiene Data'!$E$12,0,10*ROW('Hygiene Data'!E19)))</f>
        <v/>
      </c>
      <c r="DT25" s="305" t="str">
        <f ca="true">+IF(OFFSET('Hygiene Data'!$E$13,0,10*ROW('Hygiene Data'!E19))="","",OFFSET('Hygiene Data'!$E$13,0,10*ROW('Hygiene Data'!E19)))</f>
        <v/>
      </c>
      <c r="DU25" s="305" t="str">
        <f ca="true">+IF(OFFSET('Hygiene Data'!$F$11,0,10*ROW('Hygiene Data'!F19))="","",OFFSET('Hygiene Data'!$F$11,0,10*ROW('Hygiene Data'!F19)))</f>
        <v/>
      </c>
      <c r="DV25" s="305" t="str">
        <f ca="true">+IF(OFFSET('Hygiene Data'!$F$12,0,10*ROW('Hygiene Data'!F19))="","",OFFSET('Hygiene Data'!$F$12,0,10*ROW('Hygiene Data'!F19)))</f>
        <v/>
      </c>
      <c r="DW25" s="305" t="str">
        <f ca="true">+IF(OFFSET('Hygiene Data'!$F$13,0,10*ROW('Hygiene Data'!F19))="","",OFFSET('Hygiene Data'!$F$13,0,10*ROW('Hygiene Data'!F19)))</f>
        <v/>
      </c>
      <c r="DX25" s="305" t="str">
        <f ca="true">+IF(OFFSET('Hygiene Data'!$G$11,0,10*ROW('Hygiene Data'!G19))="","",OFFSET('Hygiene Data'!$G$11,0,10*ROW('Hygiene Data'!G19)))</f>
        <v/>
      </c>
      <c r="DY25" s="305" t="str">
        <f ca="true">+IF(OFFSET('Hygiene Data'!$G$12,0,10*ROW('Hygiene Data'!G19))="","",OFFSET('Hygiene Data'!$G$12,0,10*ROW('Hygiene Data'!G19)))</f>
        <v/>
      </c>
      <c r="DZ25" s="305" t="str">
        <f ca="true">+IF(OFFSET('Hygiene Data'!$G$13,0,10*ROW('Hygiene Data'!G19))="","",OFFSET('Hygiene Data'!$G$13,0,10*ROW('Hygiene Data'!G19)))</f>
        <v/>
      </c>
      <c r="EA25" s="305" t="str">
        <f ca="true">+IF(OFFSET('Hygiene Data'!$H$11,0,10*ROW('Hygiene Data'!H19))="","",OFFSET('Hygiene Data'!$H$11,0,10*ROW('Hygiene Data'!H19)))</f>
        <v/>
      </c>
      <c r="EB25" s="305" t="str">
        <f ca="true">+IF(OFFSET('Hygiene Data'!$H$12,0,10*ROW('Hygiene Data'!H19))="","",OFFSET('Hygiene Data'!$H$12,0,10*ROW('Hygiene Data'!H19)))</f>
        <v/>
      </c>
      <c r="EC25" s="305" t="str">
        <f ca="true">+IF(OFFSET('Hygiene Data'!$H$13,0,10*ROW('Hygiene Data'!H19))="","",OFFSET('Hygiene Data'!$H$13,0,10*ROW('Hygiene Data'!H19)))</f>
        <v/>
      </c>
      <c r="ED25" s="305" t="str">
        <f ca="true">+IF(OFFSET('Hygiene Data'!$I$11,0,10*ROW('Hygiene Data'!I19))="","",OFFSET('Hygiene Data'!$I$11,0,10*ROW('Hygiene Data'!I19)))</f>
        <v/>
      </c>
      <c r="EE25" s="305" t="str">
        <f ca="true">+IF(OFFSET('Hygiene Data'!$I$12,0,10*ROW('Hygiene Data'!I19))="","",OFFSET('Hygiene Data'!$I$12,0,10*ROW('Hygiene Data'!I19)))</f>
        <v/>
      </c>
      <c r="EF25" s="305"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IND_2014_EMIS</v>
      </c>
      <c r="B26" s="38" t="str">
        <f ca="true">+IF(OFFSET('Water Data'!$C$2,0,10*ROW('Water Data'!F20))="","",OFFSET('Water Data'!$C$2,0,10*ROW('Water Data'!F20)))</f>
        <v>EMIS</v>
      </c>
      <c r="C26" s="361">
        <f t="shared" ca="true" si="0"/>
        <v>2014</v>
      </c>
      <c r="D26" s="97">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93.553441160228644</v>
      </c>
      <c r="E26" s="97">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86.853469318494831</v>
      </c>
      <c r="F26" s="9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7">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97.74</v>
      </c>
      <c r="H26" s="97">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90.555000000000007</v>
      </c>
      <c r="I26" s="9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7">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92.82</v>
      </c>
      <c r="K26" s="97">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86.204999999999998</v>
      </c>
      <c r="L26" s="9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7">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93.553441160228644</v>
      </c>
      <c r="Q26" s="97">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86.853469318494831</v>
      </c>
      <c r="R26" s="9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7">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98.08</v>
      </c>
      <c r="T26" s="9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8">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91.23</v>
      </c>
      <c r="W26" s="9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8">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96.96</v>
      </c>
      <c r="AB26" s="9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8">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91.23</v>
      </c>
      <c r="AQ26" s="9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9">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46.555961960419324</v>
      </c>
      <c r="BA26" s="9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9">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44.66</v>
      </c>
      <c r="BM26" s="9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9">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58.14</v>
      </c>
      <c r="BP26" s="9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5"/>
      <c r="BS26" s="305" t="str">
        <f ca="true">+IF(OFFSET('Water Data'!$D$27,0,10*ROW('Water Data'!D20))="","",OFFSET('Water Data'!$D$27,0,10*ROW('Water Data'!D20)))</f>
        <v>Yes</v>
      </c>
      <c r="BT26" s="305" t="str">
        <f ca="true">+IF(OFFSET('Water Data'!$D$28,0,10*ROW('Water Data'!D20))="","",OFFSET('Water Data'!$D$28,0,10*ROW('Water Data'!D20)))</f>
        <v>Yes</v>
      </c>
      <c r="BU26" s="305" t="str">
        <f ca="true">+IF(OFFSET('Water Data'!$D$29,0,10*ROW('Water Data'!D20))="","",OFFSET('Water Data'!$D$29,0,10*ROW('Water Data'!D20)))</f>
        <v/>
      </c>
      <c r="BV26" s="305" t="str">
        <f ca="true">+IF(OFFSET('Water Data'!$E$27,0,10*ROW('Water Data'!E20))="","",OFFSET('Water Data'!$E$27,0,10*ROW('Water Data'!E20)))</f>
        <v>Yes</v>
      </c>
      <c r="BW26" s="305" t="str">
        <f ca="true">+IF(OFFSET('Water Data'!$E$28,0,10*ROW('Water Data'!E20))="","",OFFSET('Water Data'!$E$28,0,10*ROW('Water Data'!E20)))</f>
        <v>Yes</v>
      </c>
      <c r="BX26" s="305" t="str">
        <f ca="true">+IF(OFFSET('Water Data'!$E$29,0,10*ROW('Water Data'!E20))="","",OFFSET('Water Data'!$E$29,0,10*ROW('Water Data'!E20)))</f>
        <v/>
      </c>
      <c r="BY26" s="305" t="str">
        <f ca="true">+IF(OFFSET('Water Data'!$F$27,0,10*ROW('Water Data'!F20))="","",OFFSET('Water Data'!$F$27,0,10*ROW('Water Data'!F20)))</f>
        <v>Yes</v>
      </c>
      <c r="BZ26" s="305" t="str">
        <f ca="true">+IF(OFFSET('Water Data'!$F$28,0,10*ROW('Water Data'!F20))="","",OFFSET('Water Data'!$F$28,0,10*ROW('Water Data'!F20)))</f>
        <v>Yes</v>
      </c>
      <c r="CA26" s="305" t="str">
        <f ca="true">+IF(OFFSET('Water Data'!$F$29,0,10*ROW('Water Data'!F20))="","",OFFSET('Water Data'!$F$29,0,10*ROW('Water Data'!F20)))</f>
        <v/>
      </c>
      <c r="CB26" s="305" t="str">
        <f ca="true">+IF(OFFSET('Water Data'!$G$27,0,10*ROW('Water Data'!G20))="","",OFFSET('Water Data'!$G$27,0,10*ROW('Water Data'!G20)))</f>
        <v/>
      </c>
      <c r="CC26" s="305" t="str">
        <f ca="true">+IF(OFFSET('Water Data'!$G$28,0,10*ROW('Water Data'!G20))="","",OFFSET('Water Data'!$G$28,0,10*ROW('Water Data'!G20)))</f>
        <v/>
      </c>
      <c r="CD26" s="305" t="str">
        <f ca="true">+IF(OFFSET('Water Data'!$G$29,0,10*ROW('Water Data'!G20))="","",OFFSET('Water Data'!$G$29,0,10*ROW('Water Data'!G20)))</f>
        <v/>
      </c>
      <c r="CE26" s="305" t="str">
        <f ca="true">+IF(OFFSET('Water Data'!$H$27,0,10*ROW('Water Data'!H20))="","",OFFSET('Water Data'!$H$27,0,10*ROW('Water Data'!H20)))</f>
        <v>Yes</v>
      </c>
      <c r="CF26" s="305" t="str">
        <f ca="true">+IF(OFFSET('Water Data'!$H$28,0,10*ROW('Water Data'!H20))="","",OFFSET('Water Data'!$H$28,0,10*ROW('Water Data'!H20)))</f>
        <v>Yes</v>
      </c>
      <c r="CG26" s="305" t="str">
        <f ca="true">+IF(OFFSET('Water Data'!$H$29,0,10*ROW('Water Data'!H20))="","",OFFSET('Water Data'!$H$29,0,10*ROW('Water Data'!H20)))</f>
        <v/>
      </c>
      <c r="CH26" s="305" t="str">
        <f ca="true">+IF(OFFSET('Water Data'!$I$27,0,10*ROW('Water Data'!I20))="","",OFFSET('Water Data'!$I$27,0,10*ROW('Water Data'!I20)))</f>
        <v>Yes</v>
      </c>
      <c r="CI26" s="305" t="str">
        <f ca="true">+IF(OFFSET('Water Data'!$I$28,0,10*ROW('Water Data'!I20))="","",OFFSET('Water Data'!$I$28,0,10*ROW('Water Data'!I20)))</f>
        <v/>
      </c>
      <c r="CJ26" s="305" t="str">
        <f ca="true">+IF(OFFSET('Water Data'!$I$29,0,10*ROW('Water Data'!I20))="","",OFFSET('Water Data'!$I$29,0,10*ROW('Water Data'!I20)))</f>
        <v/>
      </c>
      <c r="CK26" s="305" t="str">
        <f ca="true">+IF(OFFSET('Sanitation Data'!$D$28,0,10*ROW('Sanitation Data'!D20))="","",OFFSET('Sanitation Data'!$D$28,0,10*ROW('Sanitation Data'!D20)))</f>
        <v>Yes</v>
      </c>
      <c r="CL26" s="305" t="str">
        <f ca="true">+IF(OFFSET('Sanitation Data'!$D$29,0,10*ROW('Sanitation Data'!D20))="","",OFFSET('Sanitation Data'!$D$29,0,10*ROW('Sanitation Data'!D20)))</f>
        <v/>
      </c>
      <c r="CM26" s="305" t="str">
        <f ca="true">+IF(OFFSET('Sanitation Data'!$D$30,0,10*ROW('Sanitation Data'!D20))="","",OFFSET('Sanitation Data'!$D$30,0,10*ROW('Sanitation Data'!D20)))</f>
        <v/>
      </c>
      <c r="CN26" s="305" t="str">
        <f ca="true">+IF(OFFSET('Sanitation Data'!$D$31,0,10*ROW('Sanitation Data'!D20))="","",OFFSET('Sanitation Data'!$D$31,0,10*ROW('Sanitation Data'!D20)))</f>
        <v/>
      </c>
      <c r="CO26" s="305" t="str">
        <f ca="true">+IF(OFFSET('Sanitation Data'!$D$32,0,10*ROW('Sanitation Data'!D20))="","",OFFSET('Sanitation Data'!$D$32,0,10*ROW('Sanitation Data'!D20)))</f>
        <v/>
      </c>
      <c r="CP26" s="305" t="str">
        <f ca="true">+IF(OFFSET('Sanitation Data'!$E$28,0,10*ROW('Sanitation Data'!E20))="","",OFFSET('Sanitation Data'!$E$28,0,10*ROW('Sanitation Data'!E20)))</f>
        <v>Yes</v>
      </c>
      <c r="CQ26" s="305" t="str">
        <f ca="true">+IF(OFFSET('Sanitation Data'!$E$29,0,10*ROW('Sanitation Data'!E20))="","",OFFSET('Sanitation Data'!$E$29,0,10*ROW('Sanitation Data'!E20)))</f>
        <v/>
      </c>
      <c r="CR26" s="305" t="str">
        <f ca="true">+IF(OFFSET('Sanitation Data'!$E$30,0,10*ROW('Sanitation Data'!E20))="","",OFFSET('Sanitation Data'!$E$30,0,10*ROW('Sanitation Data'!E20)))</f>
        <v/>
      </c>
      <c r="CS26" s="305" t="str">
        <f ca="true">+IF(OFFSET('Sanitation Data'!$E$31,0,10*ROW('Sanitation Data'!E20))="","",OFFSET('Sanitation Data'!$E$31,0,10*ROW('Sanitation Data'!E20)))</f>
        <v/>
      </c>
      <c r="CT26" s="305" t="str">
        <f ca="true">+IF(OFFSET('Sanitation Data'!$E$32,0,10*ROW('Sanitation Data'!E20))="","",OFFSET('Sanitation Data'!$E$32,0,10*ROW('Sanitation Data'!E20)))</f>
        <v/>
      </c>
      <c r="CU26" s="305" t="str">
        <f ca="true">+IF(OFFSET('Sanitation Data'!$F$28,0,10*ROW('Sanitation Data'!F20))="","",OFFSET('Sanitation Data'!$F$28,0,10*ROW('Sanitation Data'!F20)))</f>
        <v/>
      </c>
      <c r="CV26" s="305" t="str">
        <f ca="true">+IF(OFFSET('Sanitation Data'!$F$29,0,10*ROW('Sanitation Data'!F20))="","",OFFSET('Sanitation Data'!$F$29,0,10*ROW('Sanitation Data'!F20)))</f>
        <v/>
      </c>
      <c r="CW26" s="305" t="str">
        <f ca="true">+IF(OFFSET('Sanitation Data'!$F$30,0,10*ROW('Sanitation Data'!F20))="","",OFFSET('Sanitation Data'!$F$30,0,10*ROW('Sanitation Data'!F20)))</f>
        <v/>
      </c>
      <c r="CX26" s="305" t="str">
        <f ca="true">+IF(OFFSET('Sanitation Data'!$F$31,0,10*ROW('Sanitation Data'!F20))="","",OFFSET('Sanitation Data'!$F$31,0,10*ROW('Sanitation Data'!F20)))</f>
        <v/>
      </c>
      <c r="CY26" s="305" t="str">
        <f ca="true">+IF(OFFSET('Sanitation Data'!$F$32,0,10*ROW('Sanitation Data'!F20))="","",OFFSET('Sanitation Data'!$F$32,0,10*ROW('Sanitation Data'!F20)))</f>
        <v/>
      </c>
      <c r="CZ26" s="305" t="str">
        <f ca="true">+IF(OFFSET('Sanitation Data'!$G$28,0,10*ROW('Sanitation Data'!G20))="","",OFFSET('Sanitation Data'!$G$28,0,10*ROW('Sanitation Data'!G20)))</f>
        <v/>
      </c>
      <c r="DA26" s="305" t="str">
        <f ca="true">+IF(OFFSET('Sanitation Data'!$G$29,0,10*ROW('Sanitation Data'!G20))="","",OFFSET('Sanitation Data'!$G$29,0,10*ROW('Sanitation Data'!G20)))</f>
        <v/>
      </c>
      <c r="DB26" s="305" t="str">
        <f ca="true">+IF(OFFSET('Sanitation Data'!$G$30,0,10*ROW('Sanitation Data'!G20))="","",OFFSET('Sanitation Data'!$G$30,0,10*ROW('Sanitation Data'!G20)))</f>
        <v/>
      </c>
      <c r="DC26" s="305" t="str">
        <f ca="true">+IF(OFFSET('Sanitation Data'!$G$31,0,10*ROW('Sanitation Data'!G20))="","",OFFSET('Sanitation Data'!$G$31,0,10*ROW('Sanitation Data'!G20)))</f>
        <v/>
      </c>
      <c r="DD26" s="305" t="str">
        <f ca="true">+IF(OFFSET('Sanitation Data'!$G$32,0,10*ROW('Sanitation Data'!G20))="","",OFFSET('Sanitation Data'!$G$32,0,10*ROW('Sanitation Data'!G20)))</f>
        <v/>
      </c>
      <c r="DE26" s="305" t="str">
        <f ca="true">+IF(OFFSET('Sanitation Data'!$H$28,0,10*ROW('Sanitation Data'!H20))="","",OFFSET('Sanitation Data'!$H$28,0,10*ROW('Sanitation Data'!H20)))</f>
        <v>Yes</v>
      </c>
      <c r="DF26" s="305" t="str">
        <f ca="true">+IF(OFFSET('Sanitation Data'!$H$29,0,10*ROW('Sanitation Data'!H20))="","",OFFSET('Sanitation Data'!$H$29,0,10*ROW('Sanitation Data'!H20)))</f>
        <v/>
      </c>
      <c r="DG26" s="305" t="str">
        <f ca="true">+IF(OFFSET('Sanitation Data'!$H$30,0,10*ROW('Sanitation Data'!H20))="","",OFFSET('Sanitation Data'!$H$30,0,10*ROW('Sanitation Data'!H20)))</f>
        <v/>
      </c>
      <c r="DH26" s="305" t="str">
        <f ca="true">+IF(OFFSET('Sanitation Data'!$H$31,0,10*ROW('Sanitation Data'!H20))="","",OFFSET('Sanitation Data'!$H$31,0,10*ROW('Sanitation Data'!H20)))</f>
        <v/>
      </c>
      <c r="DI26" s="305" t="str">
        <f ca="true">+IF(OFFSET('Sanitation Data'!$H$32,0,10*ROW('Sanitation Data'!H20))="","",OFFSET('Sanitation Data'!$H$32,0,10*ROW('Sanitation Data'!H20)))</f>
        <v/>
      </c>
      <c r="DJ26" s="305" t="str">
        <f ca="true">+IF(OFFSET('Sanitation Data'!$I$28,0,10*ROW('Sanitation Data'!I20))="","",OFFSET('Sanitation Data'!$I$28,0,10*ROW('Sanitation Data'!I20)))</f>
        <v/>
      </c>
      <c r="DK26" s="305" t="str">
        <f ca="true">+IF(OFFSET('Sanitation Data'!$I$29,0,10*ROW('Sanitation Data'!I20))="","",OFFSET('Sanitation Data'!$I$29,0,10*ROW('Sanitation Data'!I20)))</f>
        <v/>
      </c>
      <c r="DL26" s="305" t="str">
        <f ca="true">+IF(OFFSET('Sanitation Data'!$I$30,0,10*ROW('Sanitation Data'!I20))="","",OFFSET('Sanitation Data'!$I$30,0,10*ROW('Sanitation Data'!I20)))</f>
        <v/>
      </c>
      <c r="DM26" s="305" t="str">
        <f ca="true">+IF(OFFSET('Sanitation Data'!$I$31,0,10*ROW('Sanitation Data'!I20))="","",OFFSET('Sanitation Data'!$I$31,0,10*ROW('Sanitation Data'!I20)))</f>
        <v/>
      </c>
      <c r="DN26" s="305" t="str">
        <f ca="true">+IF(OFFSET('Sanitation Data'!$I$32,0,10*ROW('Sanitation Data'!I20))="","",OFFSET('Sanitation Data'!$I$32,0,10*ROW('Sanitation Data'!I20)))</f>
        <v/>
      </c>
      <c r="DO26" s="305" t="str">
        <f ca="true">+IF(OFFSET('Hygiene Data'!$D$11,0,10*ROW('Hygiene Data'!D20))="","",OFFSET('Hygiene Data'!$D$11,0,10*ROW('Hygiene Data'!D20)))</f>
        <v>Yes</v>
      </c>
      <c r="DP26" s="305" t="str">
        <f ca="true">+IF(OFFSET('Hygiene Data'!$D$12,0,10*ROW('Hygiene Data'!D20))="","",OFFSET('Hygiene Data'!$D$12,0,10*ROW('Hygiene Data'!D20)))</f>
        <v/>
      </c>
      <c r="DQ26" s="305" t="str">
        <f ca="true">+IF(OFFSET('Hygiene Data'!$D$13,0,10*ROW('Hygiene Data'!D20))="","",OFFSET('Hygiene Data'!$D$13,0,10*ROW('Hygiene Data'!D20)))</f>
        <v/>
      </c>
      <c r="DR26" s="305" t="str">
        <f ca="true">+IF(OFFSET('Hygiene Data'!$E$11,0,10*ROW('Hygiene Data'!E20))="","",OFFSET('Hygiene Data'!$E$11,0,10*ROW('Hygiene Data'!E20)))</f>
        <v/>
      </c>
      <c r="DS26" s="305" t="str">
        <f ca="true">+IF(OFFSET('Hygiene Data'!$E$12,0,10*ROW('Hygiene Data'!E20))="","",OFFSET('Hygiene Data'!$E$12,0,10*ROW('Hygiene Data'!E20)))</f>
        <v/>
      </c>
      <c r="DT26" s="305" t="str">
        <f ca="true">+IF(OFFSET('Hygiene Data'!$E$13,0,10*ROW('Hygiene Data'!E20))="","",OFFSET('Hygiene Data'!$E$13,0,10*ROW('Hygiene Data'!E20)))</f>
        <v/>
      </c>
      <c r="DU26" s="305" t="str">
        <f ca="true">+IF(OFFSET('Hygiene Data'!$F$11,0,10*ROW('Hygiene Data'!F20))="","",OFFSET('Hygiene Data'!$F$11,0,10*ROW('Hygiene Data'!F20)))</f>
        <v/>
      </c>
      <c r="DV26" s="305" t="str">
        <f ca="true">+IF(OFFSET('Hygiene Data'!$F$12,0,10*ROW('Hygiene Data'!F20))="","",OFFSET('Hygiene Data'!$F$12,0,10*ROW('Hygiene Data'!F20)))</f>
        <v/>
      </c>
      <c r="DW26" s="305" t="str">
        <f ca="true">+IF(OFFSET('Hygiene Data'!$F$13,0,10*ROW('Hygiene Data'!F20))="","",OFFSET('Hygiene Data'!$F$13,0,10*ROW('Hygiene Data'!F20)))</f>
        <v/>
      </c>
      <c r="DX26" s="305" t="str">
        <f ca="true">+IF(OFFSET('Hygiene Data'!$G$11,0,10*ROW('Hygiene Data'!G20))="","",OFFSET('Hygiene Data'!$G$11,0,10*ROW('Hygiene Data'!G20)))</f>
        <v/>
      </c>
      <c r="DY26" s="305" t="str">
        <f ca="true">+IF(OFFSET('Hygiene Data'!$G$12,0,10*ROW('Hygiene Data'!G20))="","",OFFSET('Hygiene Data'!$G$12,0,10*ROW('Hygiene Data'!G20)))</f>
        <v/>
      </c>
      <c r="DZ26" s="305" t="str">
        <f ca="true">+IF(OFFSET('Hygiene Data'!$G$13,0,10*ROW('Hygiene Data'!G20))="","",OFFSET('Hygiene Data'!$G$13,0,10*ROW('Hygiene Data'!G20)))</f>
        <v/>
      </c>
      <c r="EA26" s="305" t="str">
        <f ca="true">+IF(OFFSET('Hygiene Data'!$H$11,0,10*ROW('Hygiene Data'!H20))="","",OFFSET('Hygiene Data'!$H$11,0,10*ROW('Hygiene Data'!H20)))</f>
        <v>Yes</v>
      </c>
      <c r="EB26" s="305" t="str">
        <f ca="true">+IF(OFFSET('Hygiene Data'!$H$12,0,10*ROW('Hygiene Data'!H20))="","",OFFSET('Hygiene Data'!$H$12,0,10*ROW('Hygiene Data'!H20)))</f>
        <v/>
      </c>
      <c r="EC26" s="305" t="str">
        <f ca="true">+IF(OFFSET('Hygiene Data'!$H$13,0,10*ROW('Hygiene Data'!H20))="","",OFFSET('Hygiene Data'!$H$13,0,10*ROW('Hygiene Data'!H20)))</f>
        <v/>
      </c>
      <c r="ED26" s="305" t="str">
        <f ca="true">+IF(OFFSET('Hygiene Data'!$I$11,0,10*ROW('Hygiene Data'!I20))="","",OFFSET('Hygiene Data'!$I$11,0,10*ROW('Hygiene Data'!I20)))</f>
        <v>Yes</v>
      </c>
      <c r="EE26" s="305" t="str">
        <f ca="true">+IF(OFFSET('Hygiene Data'!$I$12,0,10*ROW('Hygiene Data'!I20))="","",OFFSET('Hygiene Data'!$I$12,0,10*ROW('Hygiene Data'!I20)))</f>
        <v/>
      </c>
      <c r="EF26" s="305"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IND_2014_ASER</v>
      </c>
      <c r="B27" s="38" t="str">
        <f ca="true">+IF(OFFSET('Water Data'!$C$2,0,10*ROW('Water Data'!F21))="","",OFFSET('Water Data'!$C$2,0,10*ROW('Water Data'!F21)))</f>
        <v>Survey</v>
      </c>
      <c r="C27" s="361">
        <f t="shared" ca="true" si="0"/>
        <v>2014</v>
      </c>
      <c r="D27" s="9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7" t="str">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[85]</v>
      </c>
      <c r="K27" s="97" t="str">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[86]</v>
      </c>
      <c r="L27" s="97" t="str">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[76]</v>
      </c>
      <c r="M27" s="9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8" t="str">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[94]</v>
      </c>
      <c r="AG27" s="9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8" t="str">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[56]</v>
      </c>
      <c r="AK27" s="9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5"/>
      <c r="BS27" s="305" t="str">
        <f ca="true">+IF(OFFSET('Water Data'!$D$27,0,10*ROW('Water Data'!D21))="","",OFFSET('Water Data'!$D$27,0,10*ROW('Water Data'!D21)))</f>
        <v/>
      </c>
      <c r="BT27" s="305" t="str">
        <f ca="true">+IF(OFFSET('Water Data'!$D$28,0,10*ROW('Water Data'!D21))="","",OFFSET('Water Data'!$D$28,0,10*ROW('Water Data'!D21)))</f>
        <v/>
      </c>
      <c r="BU27" s="305" t="str">
        <f ca="true">+IF(OFFSET('Water Data'!$D$29,0,10*ROW('Water Data'!D21))="","",OFFSET('Water Data'!$D$29,0,10*ROW('Water Data'!D21)))</f>
        <v/>
      </c>
      <c r="BV27" s="305" t="str">
        <f ca="true">+IF(OFFSET('Water Data'!$E$27,0,10*ROW('Water Data'!E21))="","",OFFSET('Water Data'!$E$27,0,10*ROW('Water Data'!E21)))</f>
        <v/>
      </c>
      <c r="BW27" s="305" t="str">
        <f ca="true">+IF(OFFSET('Water Data'!$E$28,0,10*ROW('Water Data'!E21))="","",OFFSET('Water Data'!$E$28,0,10*ROW('Water Data'!E21)))</f>
        <v/>
      </c>
      <c r="BX27" s="305" t="str">
        <f ca="true">+IF(OFFSET('Water Data'!$E$29,0,10*ROW('Water Data'!E21))="","",OFFSET('Water Data'!$E$29,0,10*ROW('Water Data'!E21)))</f>
        <v/>
      </c>
      <c r="BY27" s="305" t="str">
        <f ca="true">+IF(OFFSET('Water Data'!$F$27,0,10*ROW('Water Data'!F21))="","",OFFSET('Water Data'!$F$27,0,10*ROW('Water Data'!F21)))</f>
        <v>No</v>
      </c>
      <c r="BZ27" s="305" t="str">
        <f ca="true">+IF(OFFSET('Water Data'!$F$28,0,10*ROW('Water Data'!F21))="","",OFFSET('Water Data'!$F$28,0,10*ROW('Water Data'!F21)))</f>
        <v>No</v>
      </c>
      <c r="CA27" s="305" t="str">
        <f ca="true">+IF(OFFSET('Water Data'!$F$29,0,10*ROW('Water Data'!F21))="","",OFFSET('Water Data'!$F$29,0,10*ROW('Water Data'!F21)))</f>
        <v>No</v>
      </c>
      <c r="CB27" s="305" t="str">
        <f ca="true">+IF(OFFSET('Water Data'!$G$27,0,10*ROW('Water Data'!G21))="","",OFFSET('Water Data'!$G$27,0,10*ROW('Water Data'!G21)))</f>
        <v/>
      </c>
      <c r="CC27" s="305" t="str">
        <f ca="true">+IF(OFFSET('Water Data'!$G$28,0,10*ROW('Water Data'!G21))="","",OFFSET('Water Data'!$G$28,0,10*ROW('Water Data'!G21)))</f>
        <v/>
      </c>
      <c r="CD27" s="305" t="str">
        <f ca="true">+IF(OFFSET('Water Data'!$G$29,0,10*ROW('Water Data'!G21))="","",OFFSET('Water Data'!$G$29,0,10*ROW('Water Data'!G21)))</f>
        <v/>
      </c>
      <c r="CE27" s="305" t="str">
        <f ca="true">+IF(OFFSET('Water Data'!$H$27,0,10*ROW('Water Data'!H21))="","",OFFSET('Water Data'!$H$27,0,10*ROW('Water Data'!H21)))</f>
        <v/>
      </c>
      <c r="CF27" s="305" t="str">
        <f ca="true">+IF(OFFSET('Water Data'!$H$28,0,10*ROW('Water Data'!H21))="","",OFFSET('Water Data'!$H$28,0,10*ROW('Water Data'!H21)))</f>
        <v/>
      </c>
      <c r="CG27" s="305" t="str">
        <f ca="true">+IF(OFFSET('Water Data'!$H$29,0,10*ROW('Water Data'!H21))="","",OFFSET('Water Data'!$H$29,0,10*ROW('Water Data'!H21)))</f>
        <v/>
      </c>
      <c r="CH27" s="305" t="str">
        <f ca="true">+IF(OFFSET('Water Data'!$I$27,0,10*ROW('Water Data'!I21))="","",OFFSET('Water Data'!$I$27,0,10*ROW('Water Data'!I21)))</f>
        <v/>
      </c>
      <c r="CI27" s="305" t="str">
        <f ca="true">+IF(OFFSET('Water Data'!$I$28,0,10*ROW('Water Data'!I21))="","",OFFSET('Water Data'!$I$28,0,10*ROW('Water Data'!I21)))</f>
        <v/>
      </c>
      <c r="CJ27" s="305" t="str">
        <f ca="true">+IF(OFFSET('Water Data'!$I$29,0,10*ROW('Water Data'!I21))="","",OFFSET('Water Data'!$I$29,0,10*ROW('Water Data'!I21)))</f>
        <v/>
      </c>
      <c r="CK27" s="305" t="str">
        <f ca="true">+IF(OFFSET('Sanitation Data'!$D$28,0,10*ROW('Sanitation Data'!D21))="","",OFFSET('Sanitation Data'!$D$28,0,10*ROW('Sanitation Data'!D21)))</f>
        <v/>
      </c>
      <c r="CL27" s="305" t="str">
        <f ca="true">+IF(OFFSET('Sanitation Data'!$D$29,0,10*ROW('Sanitation Data'!D21))="","",OFFSET('Sanitation Data'!$D$29,0,10*ROW('Sanitation Data'!D21)))</f>
        <v/>
      </c>
      <c r="CM27" s="305" t="str">
        <f ca="true">+IF(OFFSET('Sanitation Data'!$D$30,0,10*ROW('Sanitation Data'!D21))="","",OFFSET('Sanitation Data'!$D$30,0,10*ROW('Sanitation Data'!D21)))</f>
        <v/>
      </c>
      <c r="CN27" s="305" t="str">
        <f ca="true">+IF(OFFSET('Sanitation Data'!$D$31,0,10*ROW('Sanitation Data'!D21))="","",OFFSET('Sanitation Data'!$D$31,0,10*ROW('Sanitation Data'!D21)))</f>
        <v/>
      </c>
      <c r="CO27" s="305" t="str">
        <f ca="true">+IF(OFFSET('Sanitation Data'!$D$32,0,10*ROW('Sanitation Data'!D21))="","",OFFSET('Sanitation Data'!$D$32,0,10*ROW('Sanitation Data'!D21)))</f>
        <v/>
      </c>
      <c r="CP27" s="305" t="str">
        <f ca="true">+IF(OFFSET('Sanitation Data'!$E$28,0,10*ROW('Sanitation Data'!E21))="","",OFFSET('Sanitation Data'!$E$28,0,10*ROW('Sanitation Data'!E21)))</f>
        <v/>
      </c>
      <c r="CQ27" s="305" t="str">
        <f ca="true">+IF(OFFSET('Sanitation Data'!$E$29,0,10*ROW('Sanitation Data'!E21))="","",OFFSET('Sanitation Data'!$E$29,0,10*ROW('Sanitation Data'!E21)))</f>
        <v/>
      </c>
      <c r="CR27" s="305" t="str">
        <f ca="true">+IF(OFFSET('Sanitation Data'!$E$30,0,10*ROW('Sanitation Data'!E21))="","",OFFSET('Sanitation Data'!$E$30,0,10*ROW('Sanitation Data'!E21)))</f>
        <v/>
      </c>
      <c r="CS27" s="305" t="str">
        <f ca="true">+IF(OFFSET('Sanitation Data'!$E$31,0,10*ROW('Sanitation Data'!E21))="","",OFFSET('Sanitation Data'!$E$31,0,10*ROW('Sanitation Data'!E21)))</f>
        <v/>
      </c>
      <c r="CT27" s="305" t="str">
        <f ca="true">+IF(OFFSET('Sanitation Data'!$E$32,0,10*ROW('Sanitation Data'!E21))="","",OFFSET('Sanitation Data'!$E$32,0,10*ROW('Sanitation Data'!E21)))</f>
        <v/>
      </c>
      <c r="CU27" s="305" t="str">
        <f ca="true">+IF(OFFSET('Sanitation Data'!$F$28,0,10*ROW('Sanitation Data'!F21))="","",OFFSET('Sanitation Data'!$F$28,0,10*ROW('Sanitation Data'!F21)))</f>
        <v>No</v>
      </c>
      <c r="CV27" s="305" t="str">
        <f ca="true">+IF(OFFSET('Sanitation Data'!$F$29,0,10*ROW('Sanitation Data'!F21))="","",OFFSET('Sanitation Data'!$F$29,0,10*ROW('Sanitation Data'!F21)))</f>
        <v/>
      </c>
      <c r="CW27" s="305" t="str">
        <f ca="true">+IF(OFFSET('Sanitation Data'!$F$30,0,10*ROW('Sanitation Data'!F21))="","",OFFSET('Sanitation Data'!$F$30,0,10*ROW('Sanitation Data'!F21)))</f>
        <v/>
      </c>
      <c r="CX27" s="305" t="str">
        <f ca="true">+IF(OFFSET('Sanitation Data'!$F$31,0,10*ROW('Sanitation Data'!F21))="","",OFFSET('Sanitation Data'!$F$31,0,10*ROW('Sanitation Data'!F21)))</f>
        <v/>
      </c>
      <c r="CY27" s="305" t="str">
        <f ca="true">+IF(OFFSET('Sanitation Data'!$F$32,0,10*ROW('Sanitation Data'!F21))="","",OFFSET('Sanitation Data'!$F$32,0,10*ROW('Sanitation Data'!F21)))</f>
        <v>No</v>
      </c>
      <c r="CZ27" s="305" t="str">
        <f ca="true">+IF(OFFSET('Sanitation Data'!$G$28,0,10*ROW('Sanitation Data'!G21))="","",OFFSET('Sanitation Data'!$G$28,0,10*ROW('Sanitation Data'!G21)))</f>
        <v/>
      </c>
      <c r="DA27" s="305" t="str">
        <f ca="true">+IF(OFFSET('Sanitation Data'!$G$29,0,10*ROW('Sanitation Data'!G21))="","",OFFSET('Sanitation Data'!$G$29,0,10*ROW('Sanitation Data'!G21)))</f>
        <v/>
      </c>
      <c r="DB27" s="305" t="str">
        <f ca="true">+IF(OFFSET('Sanitation Data'!$G$30,0,10*ROW('Sanitation Data'!G21))="","",OFFSET('Sanitation Data'!$G$30,0,10*ROW('Sanitation Data'!G21)))</f>
        <v/>
      </c>
      <c r="DC27" s="305" t="str">
        <f ca="true">+IF(OFFSET('Sanitation Data'!$G$31,0,10*ROW('Sanitation Data'!G21))="","",OFFSET('Sanitation Data'!$G$31,0,10*ROW('Sanitation Data'!G21)))</f>
        <v/>
      </c>
      <c r="DD27" s="305" t="str">
        <f ca="true">+IF(OFFSET('Sanitation Data'!$G$32,0,10*ROW('Sanitation Data'!G21))="","",OFFSET('Sanitation Data'!$G$32,0,10*ROW('Sanitation Data'!G21)))</f>
        <v/>
      </c>
      <c r="DE27" s="305" t="str">
        <f ca="true">+IF(OFFSET('Sanitation Data'!$H$28,0,10*ROW('Sanitation Data'!H21))="","",OFFSET('Sanitation Data'!$H$28,0,10*ROW('Sanitation Data'!H21)))</f>
        <v/>
      </c>
      <c r="DF27" s="305" t="str">
        <f ca="true">+IF(OFFSET('Sanitation Data'!$H$29,0,10*ROW('Sanitation Data'!H21))="","",OFFSET('Sanitation Data'!$H$29,0,10*ROW('Sanitation Data'!H21)))</f>
        <v/>
      </c>
      <c r="DG27" s="305" t="str">
        <f ca="true">+IF(OFFSET('Sanitation Data'!$H$30,0,10*ROW('Sanitation Data'!H21))="","",OFFSET('Sanitation Data'!$H$30,0,10*ROW('Sanitation Data'!H21)))</f>
        <v/>
      </c>
      <c r="DH27" s="305" t="str">
        <f ca="true">+IF(OFFSET('Sanitation Data'!$H$31,0,10*ROW('Sanitation Data'!H21))="","",OFFSET('Sanitation Data'!$H$31,0,10*ROW('Sanitation Data'!H21)))</f>
        <v/>
      </c>
      <c r="DI27" s="305" t="str">
        <f ca="true">+IF(OFFSET('Sanitation Data'!$H$32,0,10*ROW('Sanitation Data'!H21))="","",OFFSET('Sanitation Data'!$H$32,0,10*ROW('Sanitation Data'!H21)))</f>
        <v/>
      </c>
      <c r="DJ27" s="305" t="str">
        <f ca="true">+IF(OFFSET('Sanitation Data'!$I$28,0,10*ROW('Sanitation Data'!I21))="","",OFFSET('Sanitation Data'!$I$28,0,10*ROW('Sanitation Data'!I21)))</f>
        <v/>
      </c>
      <c r="DK27" s="305" t="str">
        <f ca="true">+IF(OFFSET('Sanitation Data'!$I$29,0,10*ROW('Sanitation Data'!I21))="","",OFFSET('Sanitation Data'!$I$29,0,10*ROW('Sanitation Data'!I21)))</f>
        <v/>
      </c>
      <c r="DL27" s="305" t="str">
        <f ca="true">+IF(OFFSET('Sanitation Data'!$I$30,0,10*ROW('Sanitation Data'!I21))="","",OFFSET('Sanitation Data'!$I$30,0,10*ROW('Sanitation Data'!I21)))</f>
        <v/>
      </c>
      <c r="DM27" s="305" t="str">
        <f ca="true">+IF(OFFSET('Sanitation Data'!$I$31,0,10*ROW('Sanitation Data'!I21))="","",OFFSET('Sanitation Data'!$I$31,0,10*ROW('Sanitation Data'!I21)))</f>
        <v/>
      </c>
      <c r="DN27" s="305" t="str">
        <f ca="true">+IF(OFFSET('Sanitation Data'!$I$32,0,10*ROW('Sanitation Data'!I21))="","",OFFSET('Sanitation Data'!$I$32,0,10*ROW('Sanitation Data'!I21)))</f>
        <v/>
      </c>
      <c r="DO27" s="305" t="str">
        <f ca="true">+IF(OFFSET('Hygiene Data'!$D$11,0,10*ROW('Hygiene Data'!D21))="","",OFFSET('Hygiene Data'!$D$11,0,10*ROW('Hygiene Data'!D21)))</f>
        <v/>
      </c>
      <c r="DP27" s="305" t="str">
        <f ca="true">+IF(OFFSET('Hygiene Data'!$D$12,0,10*ROW('Hygiene Data'!D21))="","",OFFSET('Hygiene Data'!$D$12,0,10*ROW('Hygiene Data'!D21)))</f>
        <v/>
      </c>
      <c r="DQ27" s="305" t="str">
        <f ca="true">+IF(OFFSET('Hygiene Data'!$D$13,0,10*ROW('Hygiene Data'!D21))="","",OFFSET('Hygiene Data'!$D$13,0,10*ROW('Hygiene Data'!D21)))</f>
        <v/>
      </c>
      <c r="DR27" s="305" t="str">
        <f ca="true">+IF(OFFSET('Hygiene Data'!$E$11,0,10*ROW('Hygiene Data'!E21))="","",OFFSET('Hygiene Data'!$E$11,0,10*ROW('Hygiene Data'!E21)))</f>
        <v/>
      </c>
      <c r="DS27" s="305" t="str">
        <f ca="true">+IF(OFFSET('Hygiene Data'!$E$12,0,10*ROW('Hygiene Data'!E21))="","",OFFSET('Hygiene Data'!$E$12,0,10*ROW('Hygiene Data'!E21)))</f>
        <v/>
      </c>
      <c r="DT27" s="305" t="str">
        <f ca="true">+IF(OFFSET('Hygiene Data'!$E$13,0,10*ROW('Hygiene Data'!E21))="","",OFFSET('Hygiene Data'!$E$13,0,10*ROW('Hygiene Data'!E21)))</f>
        <v/>
      </c>
      <c r="DU27" s="305" t="str">
        <f ca="true">+IF(OFFSET('Hygiene Data'!$F$11,0,10*ROW('Hygiene Data'!F21))="","",OFFSET('Hygiene Data'!$F$11,0,10*ROW('Hygiene Data'!F21)))</f>
        <v/>
      </c>
      <c r="DV27" s="305" t="str">
        <f ca="true">+IF(OFFSET('Hygiene Data'!$F$12,0,10*ROW('Hygiene Data'!F21))="","",OFFSET('Hygiene Data'!$F$12,0,10*ROW('Hygiene Data'!F21)))</f>
        <v/>
      </c>
      <c r="DW27" s="305" t="str">
        <f ca="true">+IF(OFFSET('Hygiene Data'!$F$13,0,10*ROW('Hygiene Data'!F21))="","",OFFSET('Hygiene Data'!$F$13,0,10*ROW('Hygiene Data'!F21)))</f>
        <v/>
      </c>
      <c r="DX27" s="305" t="str">
        <f ca="true">+IF(OFFSET('Hygiene Data'!$G$11,0,10*ROW('Hygiene Data'!G21))="","",OFFSET('Hygiene Data'!$G$11,0,10*ROW('Hygiene Data'!G21)))</f>
        <v/>
      </c>
      <c r="DY27" s="305" t="str">
        <f ca="true">+IF(OFFSET('Hygiene Data'!$G$12,0,10*ROW('Hygiene Data'!G21))="","",OFFSET('Hygiene Data'!$G$12,0,10*ROW('Hygiene Data'!G21)))</f>
        <v/>
      </c>
      <c r="DZ27" s="305" t="str">
        <f ca="true">+IF(OFFSET('Hygiene Data'!$G$13,0,10*ROW('Hygiene Data'!G21))="","",OFFSET('Hygiene Data'!$G$13,0,10*ROW('Hygiene Data'!G21)))</f>
        <v/>
      </c>
      <c r="EA27" s="305" t="str">
        <f ca="true">+IF(OFFSET('Hygiene Data'!$H$11,0,10*ROW('Hygiene Data'!H21))="","",OFFSET('Hygiene Data'!$H$11,0,10*ROW('Hygiene Data'!H21)))</f>
        <v/>
      </c>
      <c r="EB27" s="305" t="str">
        <f ca="true">+IF(OFFSET('Hygiene Data'!$H$12,0,10*ROW('Hygiene Data'!H21))="","",OFFSET('Hygiene Data'!$H$12,0,10*ROW('Hygiene Data'!H21)))</f>
        <v/>
      </c>
      <c r="EC27" s="305" t="str">
        <f ca="true">+IF(OFFSET('Hygiene Data'!$H$13,0,10*ROW('Hygiene Data'!H21))="","",OFFSET('Hygiene Data'!$H$13,0,10*ROW('Hygiene Data'!H21)))</f>
        <v/>
      </c>
      <c r="ED27" s="305" t="str">
        <f ca="true">+IF(OFFSET('Hygiene Data'!$I$11,0,10*ROW('Hygiene Data'!I21))="","",OFFSET('Hygiene Data'!$I$11,0,10*ROW('Hygiene Data'!I21)))</f>
        <v/>
      </c>
      <c r="EE27" s="305" t="str">
        <f ca="true">+IF(OFFSET('Hygiene Data'!$I$12,0,10*ROW('Hygiene Data'!I21))="","",OFFSET('Hygiene Data'!$I$12,0,10*ROW('Hygiene Data'!I21)))</f>
        <v/>
      </c>
      <c r="EF27" s="305"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IND_2015_EMIS</v>
      </c>
      <c r="B28" s="38" t="str">
        <f ca="true">+IF(OFFSET('Water Data'!$C$2,0,10*ROW('Water Data'!F22))="","",OFFSET('Water Data'!$C$2,0,10*ROW('Water Data'!F22)))</f>
        <v>EMIS</v>
      </c>
      <c r="C28" s="361">
        <f t="shared" ca="true" si="0"/>
        <v>2015</v>
      </c>
      <c r="D28" s="97">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96.091239999999999</v>
      </c>
      <c r="E28" s="97">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87.969090000000008</v>
      </c>
      <c r="F28" s="9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7">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98.44</v>
      </c>
      <c r="H28" s="97">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90.02</v>
      </c>
      <c r="I28" s="9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7">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95.68</v>
      </c>
      <c r="K28" s="97">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87.61</v>
      </c>
      <c r="L28" s="9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7">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96.09757844056989</v>
      </c>
      <c r="Q28" s="97">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87.974624652816459</v>
      </c>
      <c r="R28" s="9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7">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98.56</v>
      </c>
      <c r="T28" s="9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8">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93.08</v>
      </c>
      <c r="W28" s="9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8">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97.75</v>
      </c>
      <c r="AB28" s="9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8">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95.05</v>
      </c>
      <c r="AG28" s="9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9">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46.023552240218642</v>
      </c>
      <c r="BA28" s="9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9">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44.31</v>
      </c>
      <c r="BM28" s="9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9">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56.15</v>
      </c>
      <c r="BP28" s="9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5"/>
      <c r="BS28" s="305" t="str">
        <f ca="true">+IF(OFFSET('Water Data'!$D$27,0,10*ROW('Water Data'!D22))="","",OFFSET('Water Data'!$D$27,0,10*ROW('Water Data'!D22)))</f>
        <v>Yes</v>
      </c>
      <c r="BT28" s="305" t="str">
        <f ca="true">+IF(OFFSET('Water Data'!$D$28,0,10*ROW('Water Data'!D22))="","",OFFSET('Water Data'!$D$28,0,10*ROW('Water Data'!D22)))</f>
        <v>Yes</v>
      </c>
      <c r="BU28" s="305" t="str">
        <f ca="true">+IF(OFFSET('Water Data'!$D$29,0,10*ROW('Water Data'!D22))="","",OFFSET('Water Data'!$D$29,0,10*ROW('Water Data'!D22)))</f>
        <v/>
      </c>
      <c r="BV28" s="305" t="str">
        <f ca="true">+IF(OFFSET('Water Data'!$E$27,0,10*ROW('Water Data'!E22))="","",OFFSET('Water Data'!$E$27,0,10*ROW('Water Data'!E22)))</f>
        <v>Yes</v>
      </c>
      <c r="BW28" s="305" t="str">
        <f ca="true">+IF(OFFSET('Water Data'!$E$28,0,10*ROW('Water Data'!E22))="","",OFFSET('Water Data'!$E$28,0,10*ROW('Water Data'!E22)))</f>
        <v>Yes</v>
      </c>
      <c r="BX28" s="305" t="str">
        <f ca="true">+IF(OFFSET('Water Data'!$E$29,0,10*ROW('Water Data'!E22))="","",OFFSET('Water Data'!$E$29,0,10*ROW('Water Data'!E22)))</f>
        <v/>
      </c>
      <c r="BY28" s="305" t="str">
        <f ca="true">+IF(OFFSET('Water Data'!$F$27,0,10*ROW('Water Data'!F22))="","",OFFSET('Water Data'!$F$27,0,10*ROW('Water Data'!F22)))</f>
        <v>Yes</v>
      </c>
      <c r="BZ28" s="305" t="str">
        <f ca="true">+IF(OFFSET('Water Data'!$F$28,0,10*ROW('Water Data'!F22))="","",OFFSET('Water Data'!$F$28,0,10*ROW('Water Data'!F22)))</f>
        <v>Yes</v>
      </c>
      <c r="CA28" s="305" t="str">
        <f ca="true">+IF(OFFSET('Water Data'!$F$29,0,10*ROW('Water Data'!F22))="","",OFFSET('Water Data'!$F$29,0,10*ROW('Water Data'!F22)))</f>
        <v/>
      </c>
      <c r="CB28" s="305" t="str">
        <f ca="true">+IF(OFFSET('Water Data'!$G$27,0,10*ROW('Water Data'!G22))="","",OFFSET('Water Data'!$G$27,0,10*ROW('Water Data'!G22)))</f>
        <v/>
      </c>
      <c r="CC28" s="305" t="str">
        <f ca="true">+IF(OFFSET('Water Data'!$G$28,0,10*ROW('Water Data'!G22))="","",OFFSET('Water Data'!$G$28,0,10*ROW('Water Data'!G22)))</f>
        <v/>
      </c>
      <c r="CD28" s="305" t="str">
        <f ca="true">+IF(OFFSET('Water Data'!$G$29,0,10*ROW('Water Data'!G22))="","",OFFSET('Water Data'!$G$29,0,10*ROW('Water Data'!G22)))</f>
        <v/>
      </c>
      <c r="CE28" s="305" t="str">
        <f ca="true">+IF(OFFSET('Water Data'!$H$27,0,10*ROW('Water Data'!H22))="","",OFFSET('Water Data'!$H$27,0,10*ROW('Water Data'!H22)))</f>
        <v>Yes</v>
      </c>
      <c r="CF28" s="305" t="str">
        <f ca="true">+IF(OFFSET('Water Data'!$H$28,0,10*ROW('Water Data'!H22))="","",OFFSET('Water Data'!$H$28,0,10*ROW('Water Data'!H22)))</f>
        <v>Yes</v>
      </c>
      <c r="CG28" s="305" t="str">
        <f ca="true">+IF(OFFSET('Water Data'!$H$29,0,10*ROW('Water Data'!H22))="","",OFFSET('Water Data'!$H$29,0,10*ROW('Water Data'!H22)))</f>
        <v/>
      </c>
      <c r="CH28" s="305" t="str">
        <f ca="true">+IF(OFFSET('Water Data'!$I$27,0,10*ROW('Water Data'!I22))="","",OFFSET('Water Data'!$I$27,0,10*ROW('Water Data'!I22)))</f>
        <v>Yes</v>
      </c>
      <c r="CI28" s="305" t="str">
        <f ca="true">+IF(OFFSET('Water Data'!$I$28,0,10*ROW('Water Data'!I22))="","",OFFSET('Water Data'!$I$28,0,10*ROW('Water Data'!I22)))</f>
        <v/>
      </c>
      <c r="CJ28" s="305" t="str">
        <f ca="true">+IF(OFFSET('Water Data'!$I$29,0,10*ROW('Water Data'!I22))="","",OFFSET('Water Data'!$I$29,0,10*ROW('Water Data'!I22)))</f>
        <v/>
      </c>
      <c r="CK28" s="305" t="str">
        <f ca="true">+IF(OFFSET('Sanitation Data'!$D$28,0,10*ROW('Sanitation Data'!D22))="","",OFFSET('Sanitation Data'!$D$28,0,10*ROW('Sanitation Data'!D22)))</f>
        <v>Yes</v>
      </c>
      <c r="CL28" s="305" t="str">
        <f ca="true">+IF(OFFSET('Sanitation Data'!$D$29,0,10*ROW('Sanitation Data'!D22))="","",OFFSET('Sanitation Data'!$D$29,0,10*ROW('Sanitation Data'!D22)))</f>
        <v/>
      </c>
      <c r="CM28" s="305" t="str">
        <f ca="true">+IF(OFFSET('Sanitation Data'!$D$30,0,10*ROW('Sanitation Data'!D22))="","",OFFSET('Sanitation Data'!$D$30,0,10*ROW('Sanitation Data'!D22)))</f>
        <v/>
      </c>
      <c r="CN28" s="305" t="str">
        <f ca="true">+IF(OFFSET('Sanitation Data'!$D$31,0,10*ROW('Sanitation Data'!D22))="","",OFFSET('Sanitation Data'!$D$31,0,10*ROW('Sanitation Data'!D22)))</f>
        <v/>
      </c>
      <c r="CO28" s="305" t="str">
        <f ca="true">+IF(OFFSET('Sanitation Data'!$D$32,0,10*ROW('Sanitation Data'!D22))="","",OFFSET('Sanitation Data'!$D$32,0,10*ROW('Sanitation Data'!D22)))</f>
        <v/>
      </c>
      <c r="CP28" s="305" t="str">
        <f ca="true">+IF(OFFSET('Sanitation Data'!$E$28,0,10*ROW('Sanitation Data'!E22))="","",OFFSET('Sanitation Data'!$E$28,0,10*ROW('Sanitation Data'!E22)))</f>
        <v>Yes</v>
      </c>
      <c r="CQ28" s="305" t="str">
        <f ca="true">+IF(OFFSET('Sanitation Data'!$E$29,0,10*ROW('Sanitation Data'!E22))="","",OFFSET('Sanitation Data'!$E$29,0,10*ROW('Sanitation Data'!E22)))</f>
        <v/>
      </c>
      <c r="CR28" s="305" t="str">
        <f ca="true">+IF(OFFSET('Sanitation Data'!$E$30,0,10*ROW('Sanitation Data'!E22))="","",OFFSET('Sanitation Data'!$E$30,0,10*ROW('Sanitation Data'!E22)))</f>
        <v/>
      </c>
      <c r="CS28" s="305" t="str">
        <f ca="true">+IF(OFFSET('Sanitation Data'!$E$31,0,10*ROW('Sanitation Data'!E22))="","",OFFSET('Sanitation Data'!$E$31,0,10*ROW('Sanitation Data'!E22)))</f>
        <v/>
      </c>
      <c r="CT28" s="305" t="str">
        <f ca="true">+IF(OFFSET('Sanitation Data'!$E$32,0,10*ROW('Sanitation Data'!E22))="","",OFFSET('Sanitation Data'!$E$32,0,10*ROW('Sanitation Data'!E22)))</f>
        <v/>
      </c>
      <c r="CU28" s="305" t="str">
        <f ca="true">+IF(OFFSET('Sanitation Data'!$F$28,0,10*ROW('Sanitation Data'!F22))="","",OFFSET('Sanitation Data'!$F$28,0,10*ROW('Sanitation Data'!F22)))</f>
        <v>Yes</v>
      </c>
      <c r="CV28" s="305" t="str">
        <f ca="true">+IF(OFFSET('Sanitation Data'!$F$29,0,10*ROW('Sanitation Data'!F22))="","",OFFSET('Sanitation Data'!$F$29,0,10*ROW('Sanitation Data'!F22)))</f>
        <v/>
      </c>
      <c r="CW28" s="305" t="str">
        <f ca="true">+IF(OFFSET('Sanitation Data'!$F$30,0,10*ROW('Sanitation Data'!F22))="","",OFFSET('Sanitation Data'!$F$30,0,10*ROW('Sanitation Data'!F22)))</f>
        <v/>
      </c>
      <c r="CX28" s="305" t="str">
        <f ca="true">+IF(OFFSET('Sanitation Data'!$F$31,0,10*ROW('Sanitation Data'!F22))="","",OFFSET('Sanitation Data'!$F$31,0,10*ROW('Sanitation Data'!F22)))</f>
        <v/>
      </c>
      <c r="CY28" s="305" t="str">
        <f ca="true">+IF(OFFSET('Sanitation Data'!$F$32,0,10*ROW('Sanitation Data'!F22))="","",OFFSET('Sanitation Data'!$F$32,0,10*ROW('Sanitation Data'!F22)))</f>
        <v/>
      </c>
      <c r="CZ28" s="305" t="str">
        <f ca="true">+IF(OFFSET('Sanitation Data'!$G$28,0,10*ROW('Sanitation Data'!G22))="","",OFFSET('Sanitation Data'!$G$28,0,10*ROW('Sanitation Data'!G22)))</f>
        <v/>
      </c>
      <c r="DA28" s="305" t="str">
        <f ca="true">+IF(OFFSET('Sanitation Data'!$G$29,0,10*ROW('Sanitation Data'!G22))="","",OFFSET('Sanitation Data'!$G$29,0,10*ROW('Sanitation Data'!G22)))</f>
        <v/>
      </c>
      <c r="DB28" s="305" t="str">
        <f ca="true">+IF(OFFSET('Sanitation Data'!$G$30,0,10*ROW('Sanitation Data'!G22))="","",OFFSET('Sanitation Data'!$G$30,0,10*ROW('Sanitation Data'!G22)))</f>
        <v/>
      </c>
      <c r="DC28" s="305" t="str">
        <f ca="true">+IF(OFFSET('Sanitation Data'!$G$31,0,10*ROW('Sanitation Data'!G22))="","",OFFSET('Sanitation Data'!$G$31,0,10*ROW('Sanitation Data'!G22)))</f>
        <v/>
      </c>
      <c r="DD28" s="305" t="str">
        <f ca="true">+IF(OFFSET('Sanitation Data'!$G$32,0,10*ROW('Sanitation Data'!G22))="","",OFFSET('Sanitation Data'!$G$32,0,10*ROW('Sanitation Data'!G22)))</f>
        <v/>
      </c>
      <c r="DE28" s="305" t="str">
        <f ca="true">+IF(OFFSET('Sanitation Data'!$H$28,0,10*ROW('Sanitation Data'!H22))="","",OFFSET('Sanitation Data'!$H$28,0,10*ROW('Sanitation Data'!H22)))</f>
        <v/>
      </c>
      <c r="DF28" s="305" t="str">
        <f ca="true">+IF(OFFSET('Sanitation Data'!$H$29,0,10*ROW('Sanitation Data'!H22))="","",OFFSET('Sanitation Data'!$H$29,0,10*ROW('Sanitation Data'!H22)))</f>
        <v/>
      </c>
      <c r="DG28" s="305" t="str">
        <f ca="true">+IF(OFFSET('Sanitation Data'!$H$30,0,10*ROW('Sanitation Data'!H22))="","",OFFSET('Sanitation Data'!$H$30,0,10*ROW('Sanitation Data'!H22)))</f>
        <v/>
      </c>
      <c r="DH28" s="305" t="str">
        <f ca="true">+IF(OFFSET('Sanitation Data'!$H$31,0,10*ROW('Sanitation Data'!H22))="","",OFFSET('Sanitation Data'!$H$31,0,10*ROW('Sanitation Data'!H22)))</f>
        <v/>
      </c>
      <c r="DI28" s="305" t="str">
        <f ca="true">+IF(OFFSET('Sanitation Data'!$H$32,0,10*ROW('Sanitation Data'!H22))="","",OFFSET('Sanitation Data'!$H$32,0,10*ROW('Sanitation Data'!H22)))</f>
        <v/>
      </c>
      <c r="DJ28" s="305" t="str">
        <f ca="true">+IF(OFFSET('Sanitation Data'!$I$28,0,10*ROW('Sanitation Data'!I22))="","",OFFSET('Sanitation Data'!$I$28,0,10*ROW('Sanitation Data'!I22)))</f>
        <v/>
      </c>
      <c r="DK28" s="305" t="str">
        <f ca="true">+IF(OFFSET('Sanitation Data'!$I$29,0,10*ROW('Sanitation Data'!I22))="","",OFFSET('Sanitation Data'!$I$29,0,10*ROW('Sanitation Data'!I22)))</f>
        <v/>
      </c>
      <c r="DL28" s="305" t="str">
        <f ca="true">+IF(OFFSET('Sanitation Data'!$I$30,0,10*ROW('Sanitation Data'!I22))="","",OFFSET('Sanitation Data'!$I$30,0,10*ROW('Sanitation Data'!I22)))</f>
        <v/>
      </c>
      <c r="DM28" s="305" t="str">
        <f ca="true">+IF(OFFSET('Sanitation Data'!$I$31,0,10*ROW('Sanitation Data'!I22))="","",OFFSET('Sanitation Data'!$I$31,0,10*ROW('Sanitation Data'!I22)))</f>
        <v/>
      </c>
      <c r="DN28" s="305" t="str">
        <f ca="true">+IF(OFFSET('Sanitation Data'!$I$32,0,10*ROW('Sanitation Data'!I22))="","",OFFSET('Sanitation Data'!$I$32,0,10*ROW('Sanitation Data'!I22)))</f>
        <v/>
      </c>
      <c r="DO28" s="305" t="str">
        <f ca="true">+IF(OFFSET('Hygiene Data'!$D$11,0,10*ROW('Hygiene Data'!D22))="","",OFFSET('Hygiene Data'!$D$11,0,10*ROW('Hygiene Data'!D22)))</f>
        <v>Yes</v>
      </c>
      <c r="DP28" s="305" t="str">
        <f ca="true">+IF(OFFSET('Hygiene Data'!$D$12,0,10*ROW('Hygiene Data'!D22))="","",OFFSET('Hygiene Data'!$D$12,0,10*ROW('Hygiene Data'!D22)))</f>
        <v/>
      </c>
      <c r="DQ28" s="305" t="str">
        <f ca="true">+IF(OFFSET('Hygiene Data'!$D$13,0,10*ROW('Hygiene Data'!D22))="","",OFFSET('Hygiene Data'!$D$13,0,10*ROW('Hygiene Data'!D22)))</f>
        <v/>
      </c>
      <c r="DR28" s="305" t="str">
        <f ca="true">+IF(OFFSET('Hygiene Data'!$E$11,0,10*ROW('Hygiene Data'!E22))="","",OFFSET('Hygiene Data'!$E$11,0,10*ROW('Hygiene Data'!E22)))</f>
        <v/>
      </c>
      <c r="DS28" s="305" t="str">
        <f ca="true">+IF(OFFSET('Hygiene Data'!$E$12,0,10*ROW('Hygiene Data'!E22))="","",OFFSET('Hygiene Data'!$E$12,0,10*ROW('Hygiene Data'!E22)))</f>
        <v/>
      </c>
      <c r="DT28" s="305" t="str">
        <f ca="true">+IF(OFFSET('Hygiene Data'!$E$13,0,10*ROW('Hygiene Data'!E22))="","",OFFSET('Hygiene Data'!$E$13,0,10*ROW('Hygiene Data'!E22)))</f>
        <v/>
      </c>
      <c r="DU28" s="305" t="str">
        <f ca="true">+IF(OFFSET('Hygiene Data'!$F$11,0,10*ROW('Hygiene Data'!F22))="","",OFFSET('Hygiene Data'!$F$11,0,10*ROW('Hygiene Data'!F22)))</f>
        <v/>
      </c>
      <c r="DV28" s="305" t="str">
        <f ca="true">+IF(OFFSET('Hygiene Data'!$F$12,0,10*ROW('Hygiene Data'!F22))="","",OFFSET('Hygiene Data'!$F$12,0,10*ROW('Hygiene Data'!F22)))</f>
        <v/>
      </c>
      <c r="DW28" s="305" t="str">
        <f ca="true">+IF(OFFSET('Hygiene Data'!$F$13,0,10*ROW('Hygiene Data'!F22))="","",OFFSET('Hygiene Data'!$F$13,0,10*ROW('Hygiene Data'!F22)))</f>
        <v/>
      </c>
      <c r="DX28" s="305" t="str">
        <f ca="true">+IF(OFFSET('Hygiene Data'!$G$11,0,10*ROW('Hygiene Data'!G22))="","",OFFSET('Hygiene Data'!$G$11,0,10*ROW('Hygiene Data'!G22)))</f>
        <v/>
      </c>
      <c r="DY28" s="305" t="str">
        <f ca="true">+IF(OFFSET('Hygiene Data'!$G$12,0,10*ROW('Hygiene Data'!G22))="","",OFFSET('Hygiene Data'!$G$12,0,10*ROW('Hygiene Data'!G22)))</f>
        <v/>
      </c>
      <c r="DZ28" s="305" t="str">
        <f ca="true">+IF(OFFSET('Hygiene Data'!$G$13,0,10*ROW('Hygiene Data'!G22))="","",OFFSET('Hygiene Data'!$G$13,0,10*ROW('Hygiene Data'!G22)))</f>
        <v/>
      </c>
      <c r="EA28" s="305" t="str">
        <f ca="true">+IF(OFFSET('Hygiene Data'!$H$11,0,10*ROW('Hygiene Data'!H22))="","",OFFSET('Hygiene Data'!$H$11,0,10*ROW('Hygiene Data'!H22)))</f>
        <v>Yes</v>
      </c>
      <c r="EB28" s="305" t="str">
        <f ca="true">+IF(OFFSET('Hygiene Data'!$H$12,0,10*ROW('Hygiene Data'!H22))="","",OFFSET('Hygiene Data'!$H$12,0,10*ROW('Hygiene Data'!H22)))</f>
        <v/>
      </c>
      <c r="EC28" s="305" t="str">
        <f ca="true">+IF(OFFSET('Hygiene Data'!$H$13,0,10*ROW('Hygiene Data'!H22))="","",OFFSET('Hygiene Data'!$H$13,0,10*ROW('Hygiene Data'!H22)))</f>
        <v/>
      </c>
      <c r="ED28" s="305" t="str">
        <f ca="true">+IF(OFFSET('Hygiene Data'!$I$11,0,10*ROW('Hygiene Data'!I22))="","",OFFSET('Hygiene Data'!$I$11,0,10*ROW('Hygiene Data'!I22)))</f>
        <v>Yes</v>
      </c>
      <c r="EE28" s="305" t="str">
        <f ca="true">+IF(OFFSET('Hygiene Data'!$I$12,0,10*ROW('Hygiene Data'!I22))="","",OFFSET('Hygiene Data'!$I$12,0,10*ROW('Hygiene Data'!I22)))</f>
        <v/>
      </c>
      <c r="EF28" s="305"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IND_2016_ASER</v>
      </c>
      <c r="B29" s="38" t="str">
        <f ca="true">+IF(OFFSET('Water Data'!$C$2,0,10*ROW('Water Data'!F23))="","",OFFSET('Water Data'!$C$2,0,10*ROW('Water Data'!F23)))</f>
        <v>Survey</v>
      </c>
      <c r="C29" s="361">
        <f t="shared" ca="true" si="0"/>
        <v>2016</v>
      </c>
      <c r="D29" s="9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7" t="str">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[86]</v>
      </c>
      <c r="K29" s="97" t="str">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[85]</v>
      </c>
      <c r="L29" s="97" t="str">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[74]</v>
      </c>
      <c r="M29" s="9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8" t="str">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[97]</v>
      </c>
      <c r="AG29" s="9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8" t="str">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[62]</v>
      </c>
      <c r="AK29" s="9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5"/>
      <c r="BS29" s="305" t="str">
        <f ca="true">+IF(OFFSET('Water Data'!$D$27,0,10*ROW('Water Data'!D23))="","",OFFSET('Water Data'!$D$27,0,10*ROW('Water Data'!D23)))</f>
        <v/>
      </c>
      <c r="BT29" s="305" t="str">
        <f ca="true">+IF(OFFSET('Water Data'!$D$28,0,10*ROW('Water Data'!D23))="","",OFFSET('Water Data'!$D$28,0,10*ROW('Water Data'!D23)))</f>
        <v/>
      </c>
      <c r="BU29" s="305" t="str">
        <f ca="true">+IF(OFFSET('Water Data'!$D$29,0,10*ROW('Water Data'!D23))="","",OFFSET('Water Data'!$D$29,0,10*ROW('Water Data'!D23)))</f>
        <v/>
      </c>
      <c r="BV29" s="305" t="str">
        <f ca="true">+IF(OFFSET('Water Data'!$E$27,0,10*ROW('Water Data'!E23))="","",OFFSET('Water Data'!$E$27,0,10*ROW('Water Data'!E23)))</f>
        <v/>
      </c>
      <c r="BW29" s="305" t="str">
        <f ca="true">+IF(OFFSET('Water Data'!$E$28,0,10*ROW('Water Data'!E23))="","",OFFSET('Water Data'!$E$28,0,10*ROW('Water Data'!E23)))</f>
        <v/>
      </c>
      <c r="BX29" s="305" t="str">
        <f ca="true">+IF(OFFSET('Water Data'!$E$29,0,10*ROW('Water Data'!E23))="","",OFFSET('Water Data'!$E$29,0,10*ROW('Water Data'!E23)))</f>
        <v/>
      </c>
      <c r="BY29" s="305" t="str">
        <f ca="true">+IF(OFFSET('Water Data'!$F$27,0,10*ROW('Water Data'!F23))="","",OFFSET('Water Data'!$F$27,0,10*ROW('Water Data'!F23)))</f>
        <v>No</v>
      </c>
      <c r="BZ29" s="305" t="str">
        <f ca="true">+IF(OFFSET('Water Data'!$F$28,0,10*ROW('Water Data'!F23))="","",OFFSET('Water Data'!$F$28,0,10*ROW('Water Data'!F23)))</f>
        <v>No</v>
      </c>
      <c r="CA29" s="305" t="str">
        <f ca="true">+IF(OFFSET('Water Data'!$F$29,0,10*ROW('Water Data'!F23))="","",OFFSET('Water Data'!$F$29,0,10*ROW('Water Data'!F23)))</f>
        <v>No</v>
      </c>
      <c r="CB29" s="305" t="str">
        <f ca="true">+IF(OFFSET('Water Data'!$G$27,0,10*ROW('Water Data'!G23))="","",OFFSET('Water Data'!$G$27,0,10*ROW('Water Data'!G23)))</f>
        <v/>
      </c>
      <c r="CC29" s="305" t="str">
        <f ca="true">+IF(OFFSET('Water Data'!$G$28,0,10*ROW('Water Data'!G23))="","",OFFSET('Water Data'!$G$28,0,10*ROW('Water Data'!G23)))</f>
        <v/>
      </c>
      <c r="CD29" s="305" t="str">
        <f ca="true">+IF(OFFSET('Water Data'!$G$29,0,10*ROW('Water Data'!G23))="","",OFFSET('Water Data'!$G$29,0,10*ROW('Water Data'!G23)))</f>
        <v/>
      </c>
      <c r="CE29" s="305" t="str">
        <f ca="true">+IF(OFFSET('Water Data'!$H$27,0,10*ROW('Water Data'!H23))="","",OFFSET('Water Data'!$H$27,0,10*ROW('Water Data'!H23)))</f>
        <v/>
      </c>
      <c r="CF29" s="305" t="str">
        <f ca="true">+IF(OFFSET('Water Data'!$H$28,0,10*ROW('Water Data'!H23))="","",OFFSET('Water Data'!$H$28,0,10*ROW('Water Data'!H23)))</f>
        <v/>
      </c>
      <c r="CG29" s="305" t="str">
        <f ca="true">+IF(OFFSET('Water Data'!$H$29,0,10*ROW('Water Data'!H23))="","",OFFSET('Water Data'!$H$29,0,10*ROW('Water Data'!H23)))</f>
        <v/>
      </c>
      <c r="CH29" s="305" t="str">
        <f ca="true">+IF(OFFSET('Water Data'!$I$27,0,10*ROW('Water Data'!I23))="","",OFFSET('Water Data'!$I$27,0,10*ROW('Water Data'!I23)))</f>
        <v/>
      </c>
      <c r="CI29" s="305" t="str">
        <f ca="true">+IF(OFFSET('Water Data'!$I$28,0,10*ROW('Water Data'!I23))="","",OFFSET('Water Data'!$I$28,0,10*ROW('Water Data'!I23)))</f>
        <v/>
      </c>
      <c r="CJ29" s="305" t="str">
        <f ca="true">+IF(OFFSET('Water Data'!$I$29,0,10*ROW('Water Data'!I23))="","",OFFSET('Water Data'!$I$29,0,10*ROW('Water Data'!I23)))</f>
        <v/>
      </c>
      <c r="CK29" s="305" t="str">
        <f ca="true">+IF(OFFSET('Sanitation Data'!$D$28,0,10*ROW('Sanitation Data'!D23))="","",OFFSET('Sanitation Data'!$D$28,0,10*ROW('Sanitation Data'!D23)))</f>
        <v/>
      </c>
      <c r="CL29" s="305" t="str">
        <f ca="true">+IF(OFFSET('Sanitation Data'!$D$29,0,10*ROW('Sanitation Data'!D23))="","",OFFSET('Sanitation Data'!$D$29,0,10*ROW('Sanitation Data'!D23)))</f>
        <v/>
      </c>
      <c r="CM29" s="305" t="str">
        <f ca="true">+IF(OFFSET('Sanitation Data'!$D$30,0,10*ROW('Sanitation Data'!D23))="","",OFFSET('Sanitation Data'!$D$30,0,10*ROW('Sanitation Data'!D23)))</f>
        <v/>
      </c>
      <c r="CN29" s="305" t="str">
        <f ca="true">+IF(OFFSET('Sanitation Data'!$D$31,0,10*ROW('Sanitation Data'!D23))="","",OFFSET('Sanitation Data'!$D$31,0,10*ROW('Sanitation Data'!D23)))</f>
        <v/>
      </c>
      <c r="CO29" s="305" t="str">
        <f ca="true">+IF(OFFSET('Sanitation Data'!$D$32,0,10*ROW('Sanitation Data'!D23))="","",OFFSET('Sanitation Data'!$D$32,0,10*ROW('Sanitation Data'!D23)))</f>
        <v/>
      </c>
      <c r="CP29" s="305" t="str">
        <f ca="true">+IF(OFFSET('Sanitation Data'!$E$28,0,10*ROW('Sanitation Data'!E23))="","",OFFSET('Sanitation Data'!$E$28,0,10*ROW('Sanitation Data'!E23)))</f>
        <v/>
      </c>
      <c r="CQ29" s="305" t="str">
        <f ca="true">+IF(OFFSET('Sanitation Data'!$E$29,0,10*ROW('Sanitation Data'!E23))="","",OFFSET('Sanitation Data'!$E$29,0,10*ROW('Sanitation Data'!E23)))</f>
        <v/>
      </c>
      <c r="CR29" s="305" t="str">
        <f ca="true">+IF(OFFSET('Sanitation Data'!$E$30,0,10*ROW('Sanitation Data'!E23))="","",OFFSET('Sanitation Data'!$E$30,0,10*ROW('Sanitation Data'!E23)))</f>
        <v/>
      </c>
      <c r="CS29" s="305" t="str">
        <f ca="true">+IF(OFFSET('Sanitation Data'!$E$31,0,10*ROW('Sanitation Data'!E23))="","",OFFSET('Sanitation Data'!$E$31,0,10*ROW('Sanitation Data'!E23)))</f>
        <v/>
      </c>
      <c r="CT29" s="305" t="str">
        <f ca="true">+IF(OFFSET('Sanitation Data'!$E$32,0,10*ROW('Sanitation Data'!E23))="","",OFFSET('Sanitation Data'!$E$32,0,10*ROW('Sanitation Data'!E23)))</f>
        <v/>
      </c>
      <c r="CU29" s="305" t="str">
        <f ca="true">+IF(OFFSET('Sanitation Data'!$F$28,0,10*ROW('Sanitation Data'!F23))="","",OFFSET('Sanitation Data'!$F$28,0,10*ROW('Sanitation Data'!F23)))</f>
        <v>No</v>
      </c>
      <c r="CV29" s="305" t="str">
        <f ca="true">+IF(OFFSET('Sanitation Data'!$F$29,0,10*ROW('Sanitation Data'!F23))="","",OFFSET('Sanitation Data'!$F$29,0,10*ROW('Sanitation Data'!F23)))</f>
        <v/>
      </c>
      <c r="CW29" s="305" t="str">
        <f ca="true">+IF(OFFSET('Sanitation Data'!$F$30,0,10*ROW('Sanitation Data'!F23))="","",OFFSET('Sanitation Data'!$F$30,0,10*ROW('Sanitation Data'!F23)))</f>
        <v/>
      </c>
      <c r="CX29" s="305" t="str">
        <f ca="true">+IF(OFFSET('Sanitation Data'!$F$31,0,10*ROW('Sanitation Data'!F23))="","",OFFSET('Sanitation Data'!$F$31,0,10*ROW('Sanitation Data'!F23)))</f>
        <v/>
      </c>
      <c r="CY29" s="305" t="str">
        <f ca="true">+IF(OFFSET('Sanitation Data'!$F$32,0,10*ROW('Sanitation Data'!F23))="","",OFFSET('Sanitation Data'!$F$32,0,10*ROW('Sanitation Data'!F23)))</f>
        <v>No</v>
      </c>
      <c r="CZ29" s="305" t="str">
        <f ca="true">+IF(OFFSET('Sanitation Data'!$G$28,0,10*ROW('Sanitation Data'!G23))="","",OFFSET('Sanitation Data'!$G$28,0,10*ROW('Sanitation Data'!G23)))</f>
        <v/>
      </c>
      <c r="DA29" s="305" t="str">
        <f ca="true">+IF(OFFSET('Sanitation Data'!$G$29,0,10*ROW('Sanitation Data'!G23))="","",OFFSET('Sanitation Data'!$G$29,0,10*ROW('Sanitation Data'!G23)))</f>
        <v/>
      </c>
      <c r="DB29" s="305" t="str">
        <f ca="true">+IF(OFFSET('Sanitation Data'!$G$30,0,10*ROW('Sanitation Data'!G23))="","",OFFSET('Sanitation Data'!$G$30,0,10*ROW('Sanitation Data'!G23)))</f>
        <v/>
      </c>
      <c r="DC29" s="305" t="str">
        <f ca="true">+IF(OFFSET('Sanitation Data'!$G$31,0,10*ROW('Sanitation Data'!G23))="","",OFFSET('Sanitation Data'!$G$31,0,10*ROW('Sanitation Data'!G23)))</f>
        <v/>
      </c>
      <c r="DD29" s="305" t="str">
        <f ca="true">+IF(OFFSET('Sanitation Data'!$G$32,0,10*ROW('Sanitation Data'!G23))="","",OFFSET('Sanitation Data'!$G$32,0,10*ROW('Sanitation Data'!G23)))</f>
        <v/>
      </c>
      <c r="DE29" s="305" t="str">
        <f ca="true">+IF(OFFSET('Sanitation Data'!$H$28,0,10*ROW('Sanitation Data'!H23))="","",OFFSET('Sanitation Data'!$H$28,0,10*ROW('Sanitation Data'!H23)))</f>
        <v/>
      </c>
      <c r="DF29" s="305" t="str">
        <f ca="true">+IF(OFFSET('Sanitation Data'!$H$29,0,10*ROW('Sanitation Data'!H23))="","",OFFSET('Sanitation Data'!$H$29,0,10*ROW('Sanitation Data'!H23)))</f>
        <v/>
      </c>
      <c r="DG29" s="305" t="str">
        <f ca="true">+IF(OFFSET('Sanitation Data'!$H$30,0,10*ROW('Sanitation Data'!H23))="","",OFFSET('Sanitation Data'!$H$30,0,10*ROW('Sanitation Data'!H23)))</f>
        <v/>
      </c>
      <c r="DH29" s="305" t="str">
        <f ca="true">+IF(OFFSET('Sanitation Data'!$H$31,0,10*ROW('Sanitation Data'!H23))="","",OFFSET('Sanitation Data'!$H$31,0,10*ROW('Sanitation Data'!H23)))</f>
        <v/>
      </c>
      <c r="DI29" s="305" t="str">
        <f ca="true">+IF(OFFSET('Sanitation Data'!$H$32,0,10*ROW('Sanitation Data'!H23))="","",OFFSET('Sanitation Data'!$H$32,0,10*ROW('Sanitation Data'!H23)))</f>
        <v/>
      </c>
      <c r="DJ29" s="305" t="str">
        <f ca="true">+IF(OFFSET('Sanitation Data'!$I$28,0,10*ROW('Sanitation Data'!I23))="","",OFFSET('Sanitation Data'!$I$28,0,10*ROW('Sanitation Data'!I23)))</f>
        <v/>
      </c>
      <c r="DK29" s="305" t="str">
        <f ca="true">+IF(OFFSET('Sanitation Data'!$I$29,0,10*ROW('Sanitation Data'!I23))="","",OFFSET('Sanitation Data'!$I$29,0,10*ROW('Sanitation Data'!I23)))</f>
        <v/>
      </c>
      <c r="DL29" s="305" t="str">
        <f ca="true">+IF(OFFSET('Sanitation Data'!$I$30,0,10*ROW('Sanitation Data'!I23))="","",OFFSET('Sanitation Data'!$I$30,0,10*ROW('Sanitation Data'!I23)))</f>
        <v/>
      </c>
      <c r="DM29" s="305" t="str">
        <f ca="true">+IF(OFFSET('Sanitation Data'!$I$31,0,10*ROW('Sanitation Data'!I23))="","",OFFSET('Sanitation Data'!$I$31,0,10*ROW('Sanitation Data'!I23)))</f>
        <v/>
      </c>
      <c r="DN29" s="305" t="str">
        <f ca="true">+IF(OFFSET('Sanitation Data'!$I$32,0,10*ROW('Sanitation Data'!I23))="","",OFFSET('Sanitation Data'!$I$32,0,10*ROW('Sanitation Data'!I23)))</f>
        <v/>
      </c>
      <c r="DO29" s="305" t="str">
        <f ca="true">+IF(OFFSET('Hygiene Data'!$D$11,0,10*ROW('Hygiene Data'!D23))="","",OFFSET('Hygiene Data'!$D$11,0,10*ROW('Hygiene Data'!D23)))</f>
        <v/>
      </c>
      <c r="DP29" s="305" t="str">
        <f ca="true">+IF(OFFSET('Hygiene Data'!$D$12,0,10*ROW('Hygiene Data'!D23))="","",OFFSET('Hygiene Data'!$D$12,0,10*ROW('Hygiene Data'!D23)))</f>
        <v/>
      </c>
      <c r="DQ29" s="305" t="str">
        <f ca="true">+IF(OFFSET('Hygiene Data'!$D$13,0,10*ROW('Hygiene Data'!D23))="","",OFFSET('Hygiene Data'!$D$13,0,10*ROW('Hygiene Data'!D23)))</f>
        <v/>
      </c>
      <c r="DR29" s="305" t="str">
        <f ca="true">+IF(OFFSET('Hygiene Data'!$E$11,0,10*ROW('Hygiene Data'!E23))="","",OFFSET('Hygiene Data'!$E$11,0,10*ROW('Hygiene Data'!E23)))</f>
        <v/>
      </c>
      <c r="DS29" s="305" t="str">
        <f ca="true">+IF(OFFSET('Hygiene Data'!$E$12,0,10*ROW('Hygiene Data'!E23))="","",OFFSET('Hygiene Data'!$E$12,0,10*ROW('Hygiene Data'!E23)))</f>
        <v/>
      </c>
      <c r="DT29" s="305" t="str">
        <f ca="true">+IF(OFFSET('Hygiene Data'!$E$13,0,10*ROW('Hygiene Data'!E23))="","",OFFSET('Hygiene Data'!$E$13,0,10*ROW('Hygiene Data'!E23)))</f>
        <v/>
      </c>
      <c r="DU29" s="305" t="str">
        <f ca="true">+IF(OFFSET('Hygiene Data'!$F$11,0,10*ROW('Hygiene Data'!F23))="","",OFFSET('Hygiene Data'!$F$11,0,10*ROW('Hygiene Data'!F23)))</f>
        <v/>
      </c>
      <c r="DV29" s="305" t="str">
        <f ca="true">+IF(OFFSET('Hygiene Data'!$F$12,0,10*ROW('Hygiene Data'!F23))="","",OFFSET('Hygiene Data'!$F$12,0,10*ROW('Hygiene Data'!F23)))</f>
        <v/>
      </c>
      <c r="DW29" s="305" t="str">
        <f ca="true">+IF(OFFSET('Hygiene Data'!$F$13,0,10*ROW('Hygiene Data'!F23))="","",OFFSET('Hygiene Data'!$F$13,0,10*ROW('Hygiene Data'!F23)))</f>
        <v/>
      </c>
      <c r="DX29" s="305" t="str">
        <f ca="true">+IF(OFFSET('Hygiene Data'!$G$11,0,10*ROW('Hygiene Data'!G23))="","",OFFSET('Hygiene Data'!$G$11,0,10*ROW('Hygiene Data'!G23)))</f>
        <v/>
      </c>
      <c r="DY29" s="305" t="str">
        <f ca="true">+IF(OFFSET('Hygiene Data'!$G$12,0,10*ROW('Hygiene Data'!G23))="","",OFFSET('Hygiene Data'!$G$12,0,10*ROW('Hygiene Data'!G23)))</f>
        <v/>
      </c>
      <c r="DZ29" s="305" t="str">
        <f ca="true">+IF(OFFSET('Hygiene Data'!$G$13,0,10*ROW('Hygiene Data'!G23))="","",OFFSET('Hygiene Data'!$G$13,0,10*ROW('Hygiene Data'!G23)))</f>
        <v/>
      </c>
      <c r="EA29" s="305" t="str">
        <f ca="true">+IF(OFFSET('Hygiene Data'!$H$11,0,10*ROW('Hygiene Data'!H23))="","",OFFSET('Hygiene Data'!$H$11,0,10*ROW('Hygiene Data'!H23)))</f>
        <v/>
      </c>
      <c r="EB29" s="305" t="str">
        <f ca="true">+IF(OFFSET('Hygiene Data'!$H$12,0,10*ROW('Hygiene Data'!H23))="","",OFFSET('Hygiene Data'!$H$12,0,10*ROW('Hygiene Data'!H23)))</f>
        <v/>
      </c>
      <c r="EC29" s="305" t="str">
        <f ca="true">+IF(OFFSET('Hygiene Data'!$H$13,0,10*ROW('Hygiene Data'!H23))="","",OFFSET('Hygiene Data'!$H$13,0,10*ROW('Hygiene Data'!H23)))</f>
        <v/>
      </c>
      <c r="ED29" s="305" t="str">
        <f ca="true">+IF(OFFSET('Hygiene Data'!$I$11,0,10*ROW('Hygiene Data'!I23))="","",OFFSET('Hygiene Data'!$I$11,0,10*ROW('Hygiene Data'!I23)))</f>
        <v/>
      </c>
      <c r="EE29" s="305" t="str">
        <f ca="true">+IF(OFFSET('Hygiene Data'!$I$12,0,10*ROW('Hygiene Data'!I23))="","",OFFSET('Hygiene Data'!$I$12,0,10*ROW('Hygiene Data'!I23)))</f>
        <v/>
      </c>
      <c r="EF29" s="305"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IND_2016_EMIS</v>
      </c>
      <c r="B30" s="38" t="str">
        <f ca="true">+IF(OFFSET('Water Data'!$C$2,0,10*ROW('Water Data'!F24))="","",OFFSET('Water Data'!$C$2,0,10*ROW('Water Data'!F24)))</f>
        <v>EMIS</v>
      </c>
      <c r="C30" s="361">
        <f t="shared" ca="true" si="0"/>
        <v>2016</v>
      </c>
      <c r="D30" s="97">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96.781639999999996</v>
      </c>
      <c r="E30" s="97">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88.621824999999987</v>
      </c>
      <c r="F30" s="9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7">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98.79</v>
      </c>
      <c r="H30" s="97">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90.26</v>
      </c>
      <c r="I30" s="9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7">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96.43</v>
      </c>
      <c r="K30" s="97">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88.334999999999994</v>
      </c>
      <c r="L30" s="9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7">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96.8</v>
      </c>
      <c r="Q30" s="97">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88.616417910344751</v>
      </c>
      <c r="R30" s="9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7">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98.84</v>
      </c>
      <c r="T30" s="9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8">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97.02</v>
      </c>
      <c r="W30" s="9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8">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98.35</v>
      </c>
      <c r="AB30" s="9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8">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96.86</v>
      </c>
      <c r="AG30" s="9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8">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97.07</v>
      </c>
      <c r="AQ30" s="9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8">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97.98</v>
      </c>
      <c r="AV30" s="9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9">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53.798797710394794</v>
      </c>
      <c r="BA30" s="9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9">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51.94</v>
      </c>
      <c r="BM30" s="9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9">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64.48</v>
      </c>
      <c r="BP30" s="9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5"/>
      <c r="BS30" s="305" t="str">
        <f ca="true">+IF(OFFSET('Water Data'!$D$27,0,10*ROW('Water Data'!D24))="","",OFFSET('Water Data'!$D$27,0,10*ROW('Water Data'!D24)))</f>
        <v>Yes</v>
      </c>
      <c r="BT30" s="305" t="str">
        <f ca="true">+IF(OFFSET('Water Data'!$D$28,0,10*ROW('Water Data'!D24))="","",OFFSET('Water Data'!$D$28,0,10*ROW('Water Data'!D24)))</f>
        <v>Yes</v>
      </c>
      <c r="BU30" s="305" t="str">
        <f ca="true">+IF(OFFSET('Water Data'!$D$29,0,10*ROW('Water Data'!D24))="","",OFFSET('Water Data'!$D$29,0,10*ROW('Water Data'!D24)))</f>
        <v/>
      </c>
      <c r="BV30" s="305" t="str">
        <f ca="true">+IF(OFFSET('Water Data'!$E$27,0,10*ROW('Water Data'!E24))="","",OFFSET('Water Data'!$E$27,0,10*ROW('Water Data'!E24)))</f>
        <v>Yes</v>
      </c>
      <c r="BW30" s="305" t="str">
        <f ca="true">+IF(OFFSET('Water Data'!$E$28,0,10*ROW('Water Data'!E24))="","",OFFSET('Water Data'!$E$28,0,10*ROW('Water Data'!E24)))</f>
        <v>Yes</v>
      </c>
      <c r="BX30" s="305" t="str">
        <f ca="true">+IF(OFFSET('Water Data'!$E$29,0,10*ROW('Water Data'!E24))="","",OFFSET('Water Data'!$E$29,0,10*ROW('Water Data'!E24)))</f>
        <v/>
      </c>
      <c r="BY30" s="305" t="str">
        <f ca="true">+IF(OFFSET('Water Data'!$F$27,0,10*ROW('Water Data'!F24))="","",OFFSET('Water Data'!$F$27,0,10*ROW('Water Data'!F24)))</f>
        <v>Yes</v>
      </c>
      <c r="BZ30" s="305" t="str">
        <f ca="true">+IF(OFFSET('Water Data'!$F$28,0,10*ROW('Water Data'!F24))="","",OFFSET('Water Data'!$F$28,0,10*ROW('Water Data'!F24)))</f>
        <v>Yes</v>
      </c>
      <c r="CA30" s="305" t="str">
        <f ca="true">+IF(OFFSET('Water Data'!$F$29,0,10*ROW('Water Data'!F24))="","",OFFSET('Water Data'!$F$29,0,10*ROW('Water Data'!F24)))</f>
        <v/>
      </c>
      <c r="CB30" s="305" t="str">
        <f ca="true">+IF(OFFSET('Water Data'!$G$27,0,10*ROW('Water Data'!G24))="","",OFFSET('Water Data'!$G$27,0,10*ROW('Water Data'!G24)))</f>
        <v/>
      </c>
      <c r="CC30" s="305" t="str">
        <f ca="true">+IF(OFFSET('Water Data'!$G$28,0,10*ROW('Water Data'!G24))="","",OFFSET('Water Data'!$G$28,0,10*ROW('Water Data'!G24)))</f>
        <v/>
      </c>
      <c r="CD30" s="305" t="str">
        <f ca="true">+IF(OFFSET('Water Data'!$G$29,0,10*ROW('Water Data'!G24))="","",OFFSET('Water Data'!$G$29,0,10*ROW('Water Data'!G24)))</f>
        <v/>
      </c>
      <c r="CE30" s="305" t="str">
        <f ca="true">+IF(OFFSET('Water Data'!$H$27,0,10*ROW('Water Data'!H24))="","",OFFSET('Water Data'!$H$27,0,10*ROW('Water Data'!H24)))</f>
        <v>Yes</v>
      </c>
      <c r="CF30" s="305" t="str">
        <f ca="true">+IF(OFFSET('Water Data'!$H$28,0,10*ROW('Water Data'!H24))="","",OFFSET('Water Data'!$H$28,0,10*ROW('Water Data'!H24)))</f>
        <v>Yes</v>
      </c>
      <c r="CG30" s="305" t="str">
        <f ca="true">+IF(OFFSET('Water Data'!$H$29,0,10*ROW('Water Data'!H24))="","",OFFSET('Water Data'!$H$29,0,10*ROW('Water Data'!H24)))</f>
        <v/>
      </c>
      <c r="CH30" s="305" t="str">
        <f ca="true">+IF(OFFSET('Water Data'!$I$27,0,10*ROW('Water Data'!I24))="","",OFFSET('Water Data'!$I$27,0,10*ROW('Water Data'!I24)))</f>
        <v>Yes</v>
      </c>
      <c r="CI30" s="305" t="str">
        <f ca="true">+IF(OFFSET('Water Data'!$I$28,0,10*ROW('Water Data'!I24))="","",OFFSET('Water Data'!$I$28,0,10*ROW('Water Data'!I24)))</f>
        <v/>
      </c>
      <c r="CJ30" s="305" t="str">
        <f ca="true">+IF(OFFSET('Water Data'!$I$29,0,10*ROW('Water Data'!I24))="","",OFFSET('Water Data'!$I$29,0,10*ROW('Water Data'!I24)))</f>
        <v/>
      </c>
      <c r="CK30" s="305" t="str">
        <f ca="true">+IF(OFFSET('Sanitation Data'!$D$28,0,10*ROW('Sanitation Data'!D24))="","",OFFSET('Sanitation Data'!$D$28,0,10*ROW('Sanitation Data'!D24)))</f>
        <v>Yes</v>
      </c>
      <c r="CL30" s="305" t="str">
        <f ca="true">+IF(OFFSET('Sanitation Data'!$D$29,0,10*ROW('Sanitation Data'!D24))="","",OFFSET('Sanitation Data'!$D$29,0,10*ROW('Sanitation Data'!D24)))</f>
        <v/>
      </c>
      <c r="CM30" s="305" t="str">
        <f ca="true">+IF(OFFSET('Sanitation Data'!$D$30,0,10*ROW('Sanitation Data'!D24))="","",OFFSET('Sanitation Data'!$D$30,0,10*ROW('Sanitation Data'!D24)))</f>
        <v/>
      </c>
      <c r="CN30" s="305" t="str">
        <f ca="true">+IF(OFFSET('Sanitation Data'!$D$31,0,10*ROW('Sanitation Data'!D24))="","",OFFSET('Sanitation Data'!$D$31,0,10*ROW('Sanitation Data'!D24)))</f>
        <v/>
      </c>
      <c r="CO30" s="305" t="str">
        <f ca="true">+IF(OFFSET('Sanitation Data'!$D$32,0,10*ROW('Sanitation Data'!D24))="","",OFFSET('Sanitation Data'!$D$32,0,10*ROW('Sanitation Data'!D24)))</f>
        <v/>
      </c>
      <c r="CP30" s="305" t="str">
        <f ca="true">+IF(OFFSET('Sanitation Data'!$E$28,0,10*ROW('Sanitation Data'!E24))="","",OFFSET('Sanitation Data'!$E$28,0,10*ROW('Sanitation Data'!E24)))</f>
        <v>Yes</v>
      </c>
      <c r="CQ30" s="305" t="str">
        <f ca="true">+IF(OFFSET('Sanitation Data'!$E$29,0,10*ROW('Sanitation Data'!E24))="","",OFFSET('Sanitation Data'!$E$29,0,10*ROW('Sanitation Data'!E24)))</f>
        <v/>
      </c>
      <c r="CR30" s="305" t="str">
        <f ca="true">+IF(OFFSET('Sanitation Data'!$E$30,0,10*ROW('Sanitation Data'!E24))="","",OFFSET('Sanitation Data'!$E$30,0,10*ROW('Sanitation Data'!E24)))</f>
        <v/>
      </c>
      <c r="CS30" s="305" t="str">
        <f ca="true">+IF(OFFSET('Sanitation Data'!$E$31,0,10*ROW('Sanitation Data'!E24))="","",OFFSET('Sanitation Data'!$E$31,0,10*ROW('Sanitation Data'!E24)))</f>
        <v/>
      </c>
      <c r="CT30" s="305" t="str">
        <f ca="true">+IF(OFFSET('Sanitation Data'!$E$32,0,10*ROW('Sanitation Data'!E24))="","",OFFSET('Sanitation Data'!$E$32,0,10*ROW('Sanitation Data'!E24)))</f>
        <v/>
      </c>
      <c r="CU30" s="305" t="str">
        <f ca="true">+IF(OFFSET('Sanitation Data'!$F$28,0,10*ROW('Sanitation Data'!F24))="","",OFFSET('Sanitation Data'!$F$28,0,10*ROW('Sanitation Data'!F24)))</f>
        <v>Yes</v>
      </c>
      <c r="CV30" s="305" t="str">
        <f ca="true">+IF(OFFSET('Sanitation Data'!$F$29,0,10*ROW('Sanitation Data'!F24))="","",OFFSET('Sanitation Data'!$F$29,0,10*ROW('Sanitation Data'!F24)))</f>
        <v/>
      </c>
      <c r="CW30" s="305" t="str">
        <f ca="true">+IF(OFFSET('Sanitation Data'!$F$30,0,10*ROW('Sanitation Data'!F24))="","",OFFSET('Sanitation Data'!$F$30,0,10*ROW('Sanitation Data'!F24)))</f>
        <v/>
      </c>
      <c r="CX30" s="305" t="str">
        <f ca="true">+IF(OFFSET('Sanitation Data'!$F$31,0,10*ROW('Sanitation Data'!F24))="","",OFFSET('Sanitation Data'!$F$31,0,10*ROW('Sanitation Data'!F24)))</f>
        <v/>
      </c>
      <c r="CY30" s="305" t="str">
        <f ca="true">+IF(OFFSET('Sanitation Data'!$F$32,0,10*ROW('Sanitation Data'!F24))="","",OFFSET('Sanitation Data'!$F$32,0,10*ROW('Sanitation Data'!F24)))</f>
        <v/>
      </c>
      <c r="CZ30" s="305" t="str">
        <f ca="true">+IF(OFFSET('Sanitation Data'!$G$28,0,10*ROW('Sanitation Data'!G24))="","",OFFSET('Sanitation Data'!$G$28,0,10*ROW('Sanitation Data'!G24)))</f>
        <v/>
      </c>
      <c r="DA30" s="305" t="str">
        <f ca="true">+IF(OFFSET('Sanitation Data'!$G$29,0,10*ROW('Sanitation Data'!G24))="","",OFFSET('Sanitation Data'!$G$29,0,10*ROW('Sanitation Data'!G24)))</f>
        <v/>
      </c>
      <c r="DB30" s="305" t="str">
        <f ca="true">+IF(OFFSET('Sanitation Data'!$G$30,0,10*ROW('Sanitation Data'!G24))="","",OFFSET('Sanitation Data'!$G$30,0,10*ROW('Sanitation Data'!G24)))</f>
        <v/>
      </c>
      <c r="DC30" s="305" t="str">
        <f ca="true">+IF(OFFSET('Sanitation Data'!$G$31,0,10*ROW('Sanitation Data'!G24))="","",OFFSET('Sanitation Data'!$G$31,0,10*ROW('Sanitation Data'!G24)))</f>
        <v/>
      </c>
      <c r="DD30" s="305" t="str">
        <f ca="true">+IF(OFFSET('Sanitation Data'!$G$32,0,10*ROW('Sanitation Data'!G24))="","",OFFSET('Sanitation Data'!$G$32,0,10*ROW('Sanitation Data'!G24)))</f>
        <v/>
      </c>
      <c r="DE30" s="305" t="str">
        <f ca="true">+IF(OFFSET('Sanitation Data'!$H$28,0,10*ROW('Sanitation Data'!H24))="","",OFFSET('Sanitation Data'!$H$28,0,10*ROW('Sanitation Data'!H24)))</f>
        <v>Yes</v>
      </c>
      <c r="DF30" s="305" t="str">
        <f ca="true">+IF(OFFSET('Sanitation Data'!$H$29,0,10*ROW('Sanitation Data'!H24))="","",OFFSET('Sanitation Data'!$H$29,0,10*ROW('Sanitation Data'!H24)))</f>
        <v/>
      </c>
      <c r="DG30" s="305" t="str">
        <f ca="true">+IF(OFFSET('Sanitation Data'!$H$30,0,10*ROW('Sanitation Data'!H24))="","",OFFSET('Sanitation Data'!$H$30,0,10*ROW('Sanitation Data'!H24)))</f>
        <v/>
      </c>
      <c r="DH30" s="305" t="str">
        <f ca="true">+IF(OFFSET('Sanitation Data'!$H$31,0,10*ROW('Sanitation Data'!H24))="","",OFFSET('Sanitation Data'!$H$31,0,10*ROW('Sanitation Data'!H24)))</f>
        <v/>
      </c>
      <c r="DI30" s="305" t="str">
        <f ca="true">+IF(OFFSET('Sanitation Data'!$H$32,0,10*ROW('Sanitation Data'!H24))="","",OFFSET('Sanitation Data'!$H$32,0,10*ROW('Sanitation Data'!H24)))</f>
        <v/>
      </c>
      <c r="DJ30" s="305" t="str">
        <f ca="true">+IF(OFFSET('Sanitation Data'!$I$28,0,10*ROW('Sanitation Data'!I24))="","",OFFSET('Sanitation Data'!$I$28,0,10*ROW('Sanitation Data'!I24)))</f>
        <v>Yes</v>
      </c>
      <c r="DK30" s="305" t="str">
        <f ca="true">+IF(OFFSET('Sanitation Data'!$I$29,0,10*ROW('Sanitation Data'!I24))="","",OFFSET('Sanitation Data'!$I$29,0,10*ROW('Sanitation Data'!I24)))</f>
        <v/>
      </c>
      <c r="DL30" s="305" t="str">
        <f ca="true">+IF(OFFSET('Sanitation Data'!$I$30,0,10*ROW('Sanitation Data'!I24))="","",OFFSET('Sanitation Data'!$I$30,0,10*ROW('Sanitation Data'!I24)))</f>
        <v/>
      </c>
      <c r="DM30" s="305" t="str">
        <f ca="true">+IF(OFFSET('Sanitation Data'!$I$31,0,10*ROW('Sanitation Data'!I24))="","",OFFSET('Sanitation Data'!$I$31,0,10*ROW('Sanitation Data'!I24)))</f>
        <v/>
      </c>
      <c r="DN30" s="305" t="str">
        <f ca="true">+IF(OFFSET('Sanitation Data'!$I$32,0,10*ROW('Sanitation Data'!I24))="","",OFFSET('Sanitation Data'!$I$32,0,10*ROW('Sanitation Data'!I24)))</f>
        <v/>
      </c>
      <c r="DO30" s="305" t="str">
        <f ca="true">+IF(OFFSET('Hygiene Data'!$D$11,0,10*ROW('Hygiene Data'!D24))="","",OFFSET('Hygiene Data'!$D$11,0,10*ROW('Hygiene Data'!D24)))</f>
        <v>Yes</v>
      </c>
      <c r="DP30" s="305" t="str">
        <f ca="true">+IF(OFFSET('Hygiene Data'!$D$12,0,10*ROW('Hygiene Data'!D24))="","",OFFSET('Hygiene Data'!$D$12,0,10*ROW('Hygiene Data'!D24)))</f>
        <v/>
      </c>
      <c r="DQ30" s="305" t="str">
        <f ca="true">+IF(OFFSET('Hygiene Data'!$D$13,0,10*ROW('Hygiene Data'!D24))="","",OFFSET('Hygiene Data'!$D$13,0,10*ROW('Hygiene Data'!D24)))</f>
        <v/>
      </c>
      <c r="DR30" s="305" t="str">
        <f ca="true">+IF(OFFSET('Hygiene Data'!$E$11,0,10*ROW('Hygiene Data'!E24))="","",OFFSET('Hygiene Data'!$E$11,0,10*ROW('Hygiene Data'!E24)))</f>
        <v/>
      </c>
      <c r="DS30" s="305" t="str">
        <f ca="true">+IF(OFFSET('Hygiene Data'!$E$12,0,10*ROW('Hygiene Data'!E24))="","",OFFSET('Hygiene Data'!$E$12,0,10*ROW('Hygiene Data'!E24)))</f>
        <v/>
      </c>
      <c r="DT30" s="305" t="str">
        <f ca="true">+IF(OFFSET('Hygiene Data'!$E$13,0,10*ROW('Hygiene Data'!E24))="","",OFFSET('Hygiene Data'!$E$13,0,10*ROW('Hygiene Data'!E24)))</f>
        <v/>
      </c>
      <c r="DU30" s="305" t="str">
        <f ca="true">+IF(OFFSET('Hygiene Data'!$F$11,0,10*ROW('Hygiene Data'!F24))="","",OFFSET('Hygiene Data'!$F$11,0,10*ROW('Hygiene Data'!F24)))</f>
        <v/>
      </c>
      <c r="DV30" s="305" t="str">
        <f ca="true">+IF(OFFSET('Hygiene Data'!$F$12,0,10*ROW('Hygiene Data'!F24))="","",OFFSET('Hygiene Data'!$F$12,0,10*ROW('Hygiene Data'!F24)))</f>
        <v/>
      </c>
      <c r="DW30" s="305" t="str">
        <f ca="true">+IF(OFFSET('Hygiene Data'!$F$13,0,10*ROW('Hygiene Data'!F24))="","",OFFSET('Hygiene Data'!$F$13,0,10*ROW('Hygiene Data'!F24)))</f>
        <v/>
      </c>
      <c r="DX30" s="305" t="str">
        <f ca="true">+IF(OFFSET('Hygiene Data'!$G$11,0,10*ROW('Hygiene Data'!G24))="","",OFFSET('Hygiene Data'!$G$11,0,10*ROW('Hygiene Data'!G24)))</f>
        <v/>
      </c>
      <c r="DY30" s="305" t="str">
        <f ca="true">+IF(OFFSET('Hygiene Data'!$G$12,0,10*ROW('Hygiene Data'!G24))="","",OFFSET('Hygiene Data'!$G$12,0,10*ROW('Hygiene Data'!G24)))</f>
        <v/>
      </c>
      <c r="DZ30" s="305" t="str">
        <f ca="true">+IF(OFFSET('Hygiene Data'!$G$13,0,10*ROW('Hygiene Data'!G24))="","",OFFSET('Hygiene Data'!$G$13,0,10*ROW('Hygiene Data'!G24)))</f>
        <v/>
      </c>
      <c r="EA30" s="305" t="str">
        <f ca="true">+IF(OFFSET('Hygiene Data'!$H$11,0,10*ROW('Hygiene Data'!H24))="","",OFFSET('Hygiene Data'!$H$11,0,10*ROW('Hygiene Data'!H24)))</f>
        <v>Yes</v>
      </c>
      <c r="EB30" s="305" t="str">
        <f ca="true">+IF(OFFSET('Hygiene Data'!$H$12,0,10*ROW('Hygiene Data'!H24))="","",OFFSET('Hygiene Data'!$H$12,0,10*ROW('Hygiene Data'!H24)))</f>
        <v/>
      </c>
      <c r="EC30" s="305" t="str">
        <f ca="true">+IF(OFFSET('Hygiene Data'!$H$13,0,10*ROW('Hygiene Data'!H24))="","",OFFSET('Hygiene Data'!$H$13,0,10*ROW('Hygiene Data'!H24)))</f>
        <v/>
      </c>
      <c r="ED30" s="305" t="str">
        <f ca="true">+IF(OFFSET('Hygiene Data'!$I$11,0,10*ROW('Hygiene Data'!I24))="","",OFFSET('Hygiene Data'!$I$11,0,10*ROW('Hygiene Data'!I24)))</f>
        <v>Yes</v>
      </c>
      <c r="EE30" s="305" t="str">
        <f ca="true">+IF(OFFSET('Hygiene Data'!$I$12,0,10*ROW('Hygiene Data'!I24))="","",OFFSET('Hygiene Data'!$I$12,0,10*ROW('Hygiene Data'!I24)))</f>
        <v/>
      </c>
      <c r="EF30" s="305"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IND_2016_UIS</v>
      </c>
      <c r="B31" s="38" t="str">
        <f ca="true">+IF(OFFSET('Water Data'!$C$2,0,10*ROW('Water Data'!F25))="","",OFFSET('Water Data'!$C$2,0,10*ROW('Water Data'!F25)))</f>
        <v>Other</v>
      </c>
      <c r="C31" s="361">
        <f t="shared" ca="true" si="0"/>
        <v>2016</v>
      </c>
      <c r="D31" s="9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7" t="str">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[88]</v>
      </c>
      <c r="G31" s="9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7" t="str">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[84]</v>
      </c>
      <c r="S31" s="9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7" t="str">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[90]</v>
      </c>
      <c r="V31" s="9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8" t="str">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[94]</v>
      </c>
      <c r="AA31" s="9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8" t="str">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[93]</v>
      </c>
      <c r="AU31" s="9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8" t="str">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[95]</v>
      </c>
      <c r="AZ31" s="9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9" t="str">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[54]</v>
      </c>
      <c r="BC31" s="9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9" t="str">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[48]</v>
      </c>
      <c r="BO31" s="9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9" t="str">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[59]</v>
      </c>
      <c r="BR31" s="305"/>
      <c r="BS31" s="305" t="str">
        <f ca="true">+IF(OFFSET('Water Data'!$D$27,0,10*ROW('Water Data'!D25))="","",OFFSET('Water Data'!$D$27,0,10*ROW('Water Data'!D25)))</f>
        <v/>
      </c>
      <c r="BT31" s="305" t="str">
        <f ca="true">+IF(OFFSET('Water Data'!$D$28,0,10*ROW('Water Data'!D25))="","",OFFSET('Water Data'!$D$28,0,10*ROW('Water Data'!D25)))</f>
        <v/>
      </c>
      <c r="BU31" s="305" t="str">
        <f ca="true">+IF(OFFSET('Water Data'!$D$29,0,10*ROW('Water Data'!D25))="","",OFFSET('Water Data'!$D$29,0,10*ROW('Water Data'!D25)))</f>
        <v>No</v>
      </c>
      <c r="BV31" s="305" t="str">
        <f ca="true">+IF(OFFSET('Water Data'!$E$27,0,10*ROW('Water Data'!E25))="","",OFFSET('Water Data'!$E$27,0,10*ROW('Water Data'!E25)))</f>
        <v/>
      </c>
      <c r="BW31" s="305" t="str">
        <f ca="true">+IF(OFFSET('Water Data'!$E$28,0,10*ROW('Water Data'!E25))="","",OFFSET('Water Data'!$E$28,0,10*ROW('Water Data'!E25)))</f>
        <v/>
      </c>
      <c r="BX31" s="305" t="str">
        <f ca="true">+IF(OFFSET('Water Data'!$E$29,0,10*ROW('Water Data'!E25))="","",OFFSET('Water Data'!$E$29,0,10*ROW('Water Data'!E25)))</f>
        <v/>
      </c>
      <c r="BY31" s="305" t="str">
        <f ca="true">+IF(OFFSET('Water Data'!$F$27,0,10*ROW('Water Data'!F25))="","",OFFSET('Water Data'!$F$27,0,10*ROW('Water Data'!F25)))</f>
        <v/>
      </c>
      <c r="BZ31" s="305" t="str">
        <f ca="true">+IF(OFFSET('Water Data'!$F$28,0,10*ROW('Water Data'!F25))="","",OFFSET('Water Data'!$F$28,0,10*ROW('Water Data'!F25)))</f>
        <v/>
      </c>
      <c r="CA31" s="305" t="str">
        <f ca="true">+IF(OFFSET('Water Data'!$F$29,0,10*ROW('Water Data'!F25))="","",OFFSET('Water Data'!$F$29,0,10*ROW('Water Data'!F25)))</f>
        <v/>
      </c>
      <c r="CB31" s="305" t="str">
        <f ca="true">+IF(OFFSET('Water Data'!$G$27,0,10*ROW('Water Data'!G25))="","",OFFSET('Water Data'!$G$27,0,10*ROW('Water Data'!G25)))</f>
        <v/>
      </c>
      <c r="CC31" s="305" t="str">
        <f ca="true">+IF(OFFSET('Water Data'!$G$28,0,10*ROW('Water Data'!G25))="","",OFFSET('Water Data'!$G$28,0,10*ROW('Water Data'!G25)))</f>
        <v/>
      </c>
      <c r="CD31" s="305" t="str">
        <f ca="true">+IF(OFFSET('Water Data'!$G$29,0,10*ROW('Water Data'!G25))="","",OFFSET('Water Data'!$G$29,0,10*ROW('Water Data'!G25)))</f>
        <v/>
      </c>
      <c r="CE31" s="305" t="str">
        <f ca="true">+IF(OFFSET('Water Data'!$H$27,0,10*ROW('Water Data'!H25))="","",OFFSET('Water Data'!$H$27,0,10*ROW('Water Data'!H25)))</f>
        <v/>
      </c>
      <c r="CF31" s="305" t="str">
        <f ca="true">+IF(OFFSET('Water Data'!$H$28,0,10*ROW('Water Data'!H25))="","",OFFSET('Water Data'!$H$28,0,10*ROW('Water Data'!H25)))</f>
        <v/>
      </c>
      <c r="CG31" s="305" t="str">
        <f ca="true">+IF(OFFSET('Water Data'!$H$29,0,10*ROW('Water Data'!H25))="","",OFFSET('Water Data'!$H$29,0,10*ROW('Water Data'!H25)))</f>
        <v>No</v>
      </c>
      <c r="CH31" s="305" t="str">
        <f ca="true">+IF(OFFSET('Water Data'!$I$27,0,10*ROW('Water Data'!I25))="","",OFFSET('Water Data'!$I$27,0,10*ROW('Water Data'!I25)))</f>
        <v/>
      </c>
      <c r="CI31" s="305" t="str">
        <f ca="true">+IF(OFFSET('Water Data'!$I$28,0,10*ROW('Water Data'!I25))="","",OFFSET('Water Data'!$I$28,0,10*ROW('Water Data'!I25)))</f>
        <v/>
      </c>
      <c r="CJ31" s="305" t="str">
        <f ca="true">+IF(OFFSET('Water Data'!$I$29,0,10*ROW('Water Data'!I25))="","",OFFSET('Water Data'!$I$29,0,10*ROW('Water Data'!I25)))</f>
        <v>No</v>
      </c>
      <c r="CK31" s="305" t="str">
        <f ca="true">+IF(OFFSET('Sanitation Data'!$D$28,0,10*ROW('Sanitation Data'!D25))="","",OFFSET('Sanitation Data'!$D$28,0,10*ROW('Sanitation Data'!D25)))</f>
        <v/>
      </c>
      <c r="CL31" s="305" t="str">
        <f ca="true">+IF(OFFSET('Sanitation Data'!$D$29,0,10*ROW('Sanitation Data'!D25))="","",OFFSET('Sanitation Data'!$D$29,0,10*ROW('Sanitation Data'!D25)))</f>
        <v/>
      </c>
      <c r="CM31" s="305" t="str">
        <f ca="true">+IF(OFFSET('Sanitation Data'!$D$30,0,10*ROW('Sanitation Data'!D25))="","",OFFSET('Sanitation Data'!$D$30,0,10*ROW('Sanitation Data'!D25)))</f>
        <v/>
      </c>
      <c r="CN31" s="305" t="str">
        <f ca="true">+IF(OFFSET('Sanitation Data'!$D$31,0,10*ROW('Sanitation Data'!D25))="","",OFFSET('Sanitation Data'!$D$31,0,10*ROW('Sanitation Data'!D25)))</f>
        <v/>
      </c>
      <c r="CO31" s="305" t="str">
        <f ca="true">+IF(OFFSET('Sanitation Data'!$D$32,0,10*ROW('Sanitation Data'!D25))="","",OFFSET('Sanitation Data'!$D$32,0,10*ROW('Sanitation Data'!D25)))</f>
        <v>No</v>
      </c>
      <c r="CP31" s="305" t="str">
        <f ca="true">+IF(OFFSET('Sanitation Data'!$E$28,0,10*ROW('Sanitation Data'!E25))="","",OFFSET('Sanitation Data'!$E$28,0,10*ROW('Sanitation Data'!E25)))</f>
        <v/>
      </c>
      <c r="CQ31" s="305" t="str">
        <f ca="true">+IF(OFFSET('Sanitation Data'!$E$29,0,10*ROW('Sanitation Data'!E25))="","",OFFSET('Sanitation Data'!$E$29,0,10*ROW('Sanitation Data'!E25)))</f>
        <v/>
      </c>
      <c r="CR31" s="305" t="str">
        <f ca="true">+IF(OFFSET('Sanitation Data'!$E$30,0,10*ROW('Sanitation Data'!E25))="","",OFFSET('Sanitation Data'!$E$30,0,10*ROW('Sanitation Data'!E25)))</f>
        <v/>
      </c>
      <c r="CS31" s="305" t="str">
        <f ca="true">+IF(OFFSET('Sanitation Data'!$E$31,0,10*ROW('Sanitation Data'!E25))="","",OFFSET('Sanitation Data'!$E$31,0,10*ROW('Sanitation Data'!E25)))</f>
        <v/>
      </c>
      <c r="CT31" s="305" t="str">
        <f ca="true">+IF(OFFSET('Sanitation Data'!$E$32,0,10*ROW('Sanitation Data'!E25))="","",OFFSET('Sanitation Data'!$E$32,0,10*ROW('Sanitation Data'!E25)))</f>
        <v/>
      </c>
      <c r="CU31" s="305" t="str">
        <f ca="true">+IF(OFFSET('Sanitation Data'!$F$28,0,10*ROW('Sanitation Data'!F25))="","",OFFSET('Sanitation Data'!$F$28,0,10*ROW('Sanitation Data'!F25)))</f>
        <v/>
      </c>
      <c r="CV31" s="305" t="str">
        <f ca="true">+IF(OFFSET('Sanitation Data'!$F$29,0,10*ROW('Sanitation Data'!F25))="","",OFFSET('Sanitation Data'!$F$29,0,10*ROW('Sanitation Data'!F25)))</f>
        <v/>
      </c>
      <c r="CW31" s="305" t="str">
        <f ca="true">+IF(OFFSET('Sanitation Data'!$F$30,0,10*ROW('Sanitation Data'!F25))="","",OFFSET('Sanitation Data'!$F$30,0,10*ROW('Sanitation Data'!F25)))</f>
        <v/>
      </c>
      <c r="CX31" s="305" t="str">
        <f ca="true">+IF(OFFSET('Sanitation Data'!$F$31,0,10*ROW('Sanitation Data'!F25))="","",OFFSET('Sanitation Data'!$F$31,0,10*ROW('Sanitation Data'!F25)))</f>
        <v/>
      </c>
      <c r="CY31" s="305" t="str">
        <f ca="true">+IF(OFFSET('Sanitation Data'!$F$32,0,10*ROW('Sanitation Data'!F25))="","",OFFSET('Sanitation Data'!$F$32,0,10*ROW('Sanitation Data'!F25)))</f>
        <v/>
      </c>
      <c r="CZ31" s="305" t="str">
        <f ca="true">+IF(OFFSET('Sanitation Data'!$G$28,0,10*ROW('Sanitation Data'!G25))="","",OFFSET('Sanitation Data'!$G$28,0,10*ROW('Sanitation Data'!G25)))</f>
        <v/>
      </c>
      <c r="DA31" s="305" t="str">
        <f ca="true">+IF(OFFSET('Sanitation Data'!$G$29,0,10*ROW('Sanitation Data'!G25))="","",OFFSET('Sanitation Data'!$G$29,0,10*ROW('Sanitation Data'!G25)))</f>
        <v/>
      </c>
      <c r="DB31" s="305" t="str">
        <f ca="true">+IF(OFFSET('Sanitation Data'!$G$30,0,10*ROW('Sanitation Data'!G25))="","",OFFSET('Sanitation Data'!$G$30,0,10*ROW('Sanitation Data'!G25)))</f>
        <v/>
      </c>
      <c r="DC31" s="305" t="str">
        <f ca="true">+IF(OFFSET('Sanitation Data'!$G$31,0,10*ROW('Sanitation Data'!G25))="","",OFFSET('Sanitation Data'!$G$31,0,10*ROW('Sanitation Data'!G25)))</f>
        <v/>
      </c>
      <c r="DD31" s="305" t="str">
        <f ca="true">+IF(OFFSET('Sanitation Data'!$G$32,0,10*ROW('Sanitation Data'!G25))="","",OFFSET('Sanitation Data'!$G$32,0,10*ROW('Sanitation Data'!G25)))</f>
        <v/>
      </c>
      <c r="DE31" s="305" t="str">
        <f ca="true">+IF(OFFSET('Sanitation Data'!$H$28,0,10*ROW('Sanitation Data'!H25))="","",OFFSET('Sanitation Data'!$H$28,0,10*ROW('Sanitation Data'!H25)))</f>
        <v/>
      </c>
      <c r="DF31" s="305" t="str">
        <f ca="true">+IF(OFFSET('Sanitation Data'!$H$29,0,10*ROW('Sanitation Data'!H25))="","",OFFSET('Sanitation Data'!$H$29,0,10*ROW('Sanitation Data'!H25)))</f>
        <v/>
      </c>
      <c r="DG31" s="305" t="str">
        <f ca="true">+IF(OFFSET('Sanitation Data'!$H$30,0,10*ROW('Sanitation Data'!H25))="","",OFFSET('Sanitation Data'!$H$30,0,10*ROW('Sanitation Data'!H25)))</f>
        <v/>
      </c>
      <c r="DH31" s="305" t="str">
        <f ca="true">+IF(OFFSET('Sanitation Data'!$H$31,0,10*ROW('Sanitation Data'!H25))="","",OFFSET('Sanitation Data'!$H$31,0,10*ROW('Sanitation Data'!H25)))</f>
        <v/>
      </c>
      <c r="DI31" s="305" t="str">
        <f ca="true">+IF(OFFSET('Sanitation Data'!$H$32,0,10*ROW('Sanitation Data'!H25))="","",OFFSET('Sanitation Data'!$H$32,0,10*ROW('Sanitation Data'!H25)))</f>
        <v>No</v>
      </c>
      <c r="DJ31" s="305" t="str">
        <f ca="true">+IF(OFFSET('Sanitation Data'!$I$28,0,10*ROW('Sanitation Data'!I25))="","",OFFSET('Sanitation Data'!$I$28,0,10*ROW('Sanitation Data'!I25)))</f>
        <v/>
      </c>
      <c r="DK31" s="305" t="str">
        <f ca="true">+IF(OFFSET('Sanitation Data'!$I$29,0,10*ROW('Sanitation Data'!I25))="","",OFFSET('Sanitation Data'!$I$29,0,10*ROW('Sanitation Data'!I25)))</f>
        <v/>
      </c>
      <c r="DL31" s="305" t="str">
        <f ca="true">+IF(OFFSET('Sanitation Data'!$I$30,0,10*ROW('Sanitation Data'!I25))="","",OFFSET('Sanitation Data'!$I$30,0,10*ROW('Sanitation Data'!I25)))</f>
        <v/>
      </c>
      <c r="DM31" s="305" t="str">
        <f ca="true">+IF(OFFSET('Sanitation Data'!$I$31,0,10*ROW('Sanitation Data'!I25))="","",OFFSET('Sanitation Data'!$I$31,0,10*ROW('Sanitation Data'!I25)))</f>
        <v/>
      </c>
      <c r="DN31" s="305" t="str">
        <f ca="true">+IF(OFFSET('Sanitation Data'!$I$32,0,10*ROW('Sanitation Data'!I25))="","",OFFSET('Sanitation Data'!$I$32,0,10*ROW('Sanitation Data'!I25)))</f>
        <v>No</v>
      </c>
      <c r="DO31" s="305" t="str">
        <f ca="true">+IF(OFFSET('Hygiene Data'!$D$11,0,10*ROW('Hygiene Data'!D25))="","",OFFSET('Hygiene Data'!$D$11,0,10*ROW('Hygiene Data'!D25)))</f>
        <v/>
      </c>
      <c r="DP31" s="305" t="str">
        <f ca="true">+IF(OFFSET('Hygiene Data'!$D$12,0,10*ROW('Hygiene Data'!D25))="","",OFFSET('Hygiene Data'!$D$12,0,10*ROW('Hygiene Data'!D25)))</f>
        <v/>
      </c>
      <c r="DQ31" s="305" t="str">
        <f ca="true">+IF(OFFSET('Hygiene Data'!$D$13,0,10*ROW('Hygiene Data'!D25))="","",OFFSET('Hygiene Data'!$D$13,0,10*ROW('Hygiene Data'!D25)))</f>
        <v>No</v>
      </c>
      <c r="DR31" s="305" t="str">
        <f ca="true">+IF(OFFSET('Hygiene Data'!$E$11,0,10*ROW('Hygiene Data'!E25))="","",OFFSET('Hygiene Data'!$E$11,0,10*ROW('Hygiene Data'!E25)))</f>
        <v/>
      </c>
      <c r="DS31" s="305" t="str">
        <f ca="true">+IF(OFFSET('Hygiene Data'!$E$12,0,10*ROW('Hygiene Data'!E25))="","",OFFSET('Hygiene Data'!$E$12,0,10*ROW('Hygiene Data'!E25)))</f>
        <v/>
      </c>
      <c r="DT31" s="305" t="str">
        <f ca="true">+IF(OFFSET('Hygiene Data'!$E$13,0,10*ROW('Hygiene Data'!E25))="","",OFFSET('Hygiene Data'!$E$13,0,10*ROW('Hygiene Data'!E25)))</f>
        <v/>
      </c>
      <c r="DU31" s="305" t="str">
        <f ca="true">+IF(OFFSET('Hygiene Data'!$F$11,0,10*ROW('Hygiene Data'!F25))="","",OFFSET('Hygiene Data'!$F$11,0,10*ROW('Hygiene Data'!F25)))</f>
        <v/>
      </c>
      <c r="DV31" s="305" t="str">
        <f ca="true">+IF(OFFSET('Hygiene Data'!$F$12,0,10*ROW('Hygiene Data'!F25))="","",OFFSET('Hygiene Data'!$F$12,0,10*ROW('Hygiene Data'!F25)))</f>
        <v/>
      </c>
      <c r="DW31" s="305" t="str">
        <f ca="true">+IF(OFFSET('Hygiene Data'!$F$13,0,10*ROW('Hygiene Data'!F25))="","",OFFSET('Hygiene Data'!$F$13,0,10*ROW('Hygiene Data'!F25)))</f>
        <v/>
      </c>
      <c r="DX31" s="305" t="str">
        <f ca="true">+IF(OFFSET('Hygiene Data'!$G$11,0,10*ROW('Hygiene Data'!G25))="","",OFFSET('Hygiene Data'!$G$11,0,10*ROW('Hygiene Data'!G25)))</f>
        <v/>
      </c>
      <c r="DY31" s="305" t="str">
        <f ca="true">+IF(OFFSET('Hygiene Data'!$G$12,0,10*ROW('Hygiene Data'!G25))="","",OFFSET('Hygiene Data'!$G$12,0,10*ROW('Hygiene Data'!G25)))</f>
        <v/>
      </c>
      <c r="DZ31" s="305" t="str">
        <f ca="true">+IF(OFFSET('Hygiene Data'!$G$13,0,10*ROW('Hygiene Data'!G25))="","",OFFSET('Hygiene Data'!$G$13,0,10*ROW('Hygiene Data'!G25)))</f>
        <v/>
      </c>
      <c r="EA31" s="305" t="str">
        <f ca="true">+IF(OFFSET('Hygiene Data'!$H$11,0,10*ROW('Hygiene Data'!H25))="","",OFFSET('Hygiene Data'!$H$11,0,10*ROW('Hygiene Data'!H25)))</f>
        <v/>
      </c>
      <c r="EB31" s="305" t="str">
        <f ca="true">+IF(OFFSET('Hygiene Data'!$H$12,0,10*ROW('Hygiene Data'!H25))="","",OFFSET('Hygiene Data'!$H$12,0,10*ROW('Hygiene Data'!H25)))</f>
        <v/>
      </c>
      <c r="EC31" s="305" t="str">
        <f ca="true">+IF(OFFSET('Hygiene Data'!$H$13,0,10*ROW('Hygiene Data'!H25))="","",OFFSET('Hygiene Data'!$H$13,0,10*ROW('Hygiene Data'!H25)))</f>
        <v>No</v>
      </c>
      <c r="ED31" s="305" t="str">
        <f ca="true">+IF(OFFSET('Hygiene Data'!$I$11,0,10*ROW('Hygiene Data'!I25))="","",OFFSET('Hygiene Data'!$I$11,0,10*ROW('Hygiene Data'!I25)))</f>
        <v/>
      </c>
      <c r="EE31" s="305" t="str">
        <f ca="true">+IF(OFFSET('Hygiene Data'!$I$12,0,10*ROW('Hygiene Data'!I25))="","",OFFSET('Hygiene Data'!$I$12,0,10*ROW('Hygiene Data'!I25)))</f>
        <v/>
      </c>
      <c r="EF31" s="305" t="str">
        <f ca="true">+IF(OFFSET('Hygiene Data'!$I$13,0,10*ROW('Hygiene Data'!I25))="","",OFFSET('Hygiene Data'!$I$13,0,10*ROW('Hygiene Data'!I25)))</f>
        <v>No</v>
      </c>
    </row>
    <row xmlns:x14ac="http://schemas.microsoft.com/office/spreadsheetml/2009/9/ac" r="32" x14ac:dyDescent="0.2">
      <c r="A32" s="38" t="str">
        <f ca="true">+IF(OFFSET('Water Data'!$B$2,0,10*ROW('Water Data'!E26))="","",OFFSET('Water Data'!$B$2,0,10*ROW('Water Data'!E26)))</f>
        <v>IND_2017_SVP</v>
      </c>
      <c r="B32" s="38" t="str">
        <f ca="true">+IF(OFFSET('Water Data'!$C$2,0,10*ROW('Water Data'!F26))="","",OFFSET('Water Data'!$C$2,0,10*ROW('Water Data'!F26)))</f>
        <v>Survey</v>
      </c>
      <c r="C32" s="361">
        <f t="shared" ca="true" si="0"/>
        <v>2017</v>
      </c>
      <c r="D32" s="97">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94.02</v>
      </c>
      <c r="E32" s="97">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91.579000000000008</v>
      </c>
      <c r="F32" s="97">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68.961850670070206</v>
      </c>
      <c r="G32" s="97">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95</v>
      </c>
      <c r="H32" s="97">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93.351500000000001</v>
      </c>
      <c r="I32" s="97">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71.900307947368418</v>
      </c>
      <c r="J32" s="97">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93.9</v>
      </c>
      <c r="K32" s="97">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91.366500000000002</v>
      </c>
      <c r="L32" s="97">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68.685423162939301</v>
      </c>
      <c r="M32" s="9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7">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93.64</v>
      </c>
      <c r="Q32" s="97">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91.141499999999994</v>
      </c>
      <c r="R32" s="97">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68.141995034173434</v>
      </c>
      <c r="S32" s="97">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96.88</v>
      </c>
      <c r="T32" s="97">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94.790500000000009</v>
      </c>
      <c r="U32" s="97">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75.124015173410413</v>
      </c>
      <c r="V32" s="98">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97.65</v>
      </c>
      <c r="W32" s="98">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80.875766871165652</v>
      </c>
      <c r="X32" s="9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8">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65.247838225263578</v>
      </c>
      <c r="AA32" s="98">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97.87</v>
      </c>
      <c r="AB32" s="98">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84.694108740684968</v>
      </c>
      <c r="AC32" s="9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8">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71.194487324805024</v>
      </c>
      <c r="AF32" s="98">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97.58</v>
      </c>
      <c r="AG32" s="98">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78.976256226460933</v>
      </c>
      <c r="AH32" s="9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8">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63.388192501222754</v>
      </c>
      <c r="AK32" s="9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8">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97.53</v>
      </c>
      <c r="AQ32" s="98">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80.776380368098174</v>
      </c>
      <c r="AR32" s="9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8">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64.451961714564618</v>
      </c>
      <c r="AU32" s="98">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98.19</v>
      </c>
      <c r="AV32" s="98">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79.915331212985294</v>
      </c>
      <c r="AW32" s="9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8">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72.813579225753543</v>
      </c>
      <c r="AZ32" s="99">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73.539999999999992</v>
      </c>
      <c r="BA32" s="99">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72.319235999999989</v>
      </c>
      <c r="BB32" s="99">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54.411521999999998</v>
      </c>
      <c r="BC32" s="99">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79.710000000000008</v>
      </c>
      <c r="BD32" s="99">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78.649856999999997</v>
      </c>
      <c r="BE32" s="99">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57.198998999999993</v>
      </c>
      <c r="BF32" s="99">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72.98</v>
      </c>
      <c r="BG32" s="99">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71.732041999999993</v>
      </c>
      <c r="BH32" s="99">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54.147961000000002</v>
      </c>
      <c r="BI32" s="9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9">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72.849999999999994</v>
      </c>
      <c r="BM32" s="99">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71.582409999999996</v>
      </c>
      <c r="BN32" s="99">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54.61290799999999</v>
      </c>
      <c r="BO32" s="99">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78.650000000000006</v>
      </c>
      <c r="BP32" s="99">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77.745525000000001</v>
      </c>
      <c r="BQ32" s="99">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52.815554999999989</v>
      </c>
      <c r="BR32" s="305"/>
      <c r="BS32" s="305" t="str">
        <f ca="true">+IF(OFFSET('Water Data'!$D$27,0,10*ROW('Water Data'!D26))="","",OFFSET('Water Data'!$D$27,0,10*ROW('Water Data'!D26)))</f>
        <v>Yes</v>
      </c>
      <c r="BT32" s="305" t="str">
        <f ca="true">+IF(OFFSET('Water Data'!$D$28,0,10*ROW('Water Data'!D26))="","",OFFSET('Water Data'!$D$28,0,10*ROW('Water Data'!D26)))</f>
        <v>Yes</v>
      </c>
      <c r="BU32" s="305" t="str">
        <f ca="true">+IF(OFFSET('Water Data'!$D$29,0,10*ROW('Water Data'!D26))="","",OFFSET('Water Data'!$D$29,0,10*ROW('Water Data'!D26)))</f>
        <v>Yes</v>
      </c>
      <c r="BV32" s="305" t="str">
        <f ca="true">+IF(OFFSET('Water Data'!$E$27,0,10*ROW('Water Data'!E26))="","",OFFSET('Water Data'!$E$27,0,10*ROW('Water Data'!E26)))</f>
        <v>Yes</v>
      </c>
      <c r="BW32" s="305" t="str">
        <f ca="true">+IF(OFFSET('Water Data'!$E$28,0,10*ROW('Water Data'!E26))="","",OFFSET('Water Data'!$E$28,0,10*ROW('Water Data'!E26)))</f>
        <v>Yes</v>
      </c>
      <c r="BX32" s="305" t="str">
        <f ca="true">+IF(OFFSET('Water Data'!$E$29,0,10*ROW('Water Data'!E26))="","",OFFSET('Water Data'!$E$29,0,10*ROW('Water Data'!E26)))</f>
        <v>Yes</v>
      </c>
      <c r="BY32" s="305" t="str">
        <f ca="true">+IF(OFFSET('Water Data'!$F$27,0,10*ROW('Water Data'!F26))="","",OFFSET('Water Data'!$F$27,0,10*ROW('Water Data'!F26)))</f>
        <v>Yes</v>
      </c>
      <c r="BZ32" s="305" t="str">
        <f ca="true">+IF(OFFSET('Water Data'!$F$28,0,10*ROW('Water Data'!F26))="","",OFFSET('Water Data'!$F$28,0,10*ROW('Water Data'!F26)))</f>
        <v>Yes</v>
      </c>
      <c r="CA32" s="305" t="str">
        <f ca="true">+IF(OFFSET('Water Data'!$F$29,0,10*ROW('Water Data'!F26))="","",OFFSET('Water Data'!$F$29,0,10*ROW('Water Data'!F26)))</f>
        <v>Yes</v>
      </c>
      <c r="CB32" s="305" t="str">
        <f ca="true">+IF(OFFSET('Water Data'!$G$27,0,10*ROW('Water Data'!G26))="","",OFFSET('Water Data'!$G$27,0,10*ROW('Water Data'!G26)))</f>
        <v/>
      </c>
      <c r="CC32" s="305" t="str">
        <f ca="true">+IF(OFFSET('Water Data'!$G$28,0,10*ROW('Water Data'!G26))="","",OFFSET('Water Data'!$G$28,0,10*ROW('Water Data'!G26)))</f>
        <v/>
      </c>
      <c r="CD32" s="305" t="str">
        <f ca="true">+IF(OFFSET('Water Data'!$G$29,0,10*ROW('Water Data'!G26))="","",OFFSET('Water Data'!$G$29,0,10*ROW('Water Data'!G26)))</f>
        <v/>
      </c>
      <c r="CE32" s="305" t="str">
        <f ca="true">+IF(OFFSET('Water Data'!$H$27,0,10*ROW('Water Data'!H26))="","",OFFSET('Water Data'!$H$27,0,10*ROW('Water Data'!H26)))</f>
        <v>Yes</v>
      </c>
      <c r="CF32" s="305" t="str">
        <f ca="true">+IF(OFFSET('Water Data'!$H$28,0,10*ROW('Water Data'!H26))="","",OFFSET('Water Data'!$H$28,0,10*ROW('Water Data'!H26)))</f>
        <v>Yes</v>
      </c>
      <c r="CG32" s="305" t="str">
        <f ca="true">+IF(OFFSET('Water Data'!$H$29,0,10*ROW('Water Data'!H26))="","",OFFSET('Water Data'!$H$29,0,10*ROW('Water Data'!H26)))</f>
        <v>Yes</v>
      </c>
      <c r="CH32" s="305" t="str">
        <f ca="true">+IF(OFFSET('Water Data'!$I$27,0,10*ROW('Water Data'!I26))="","",OFFSET('Water Data'!$I$27,0,10*ROW('Water Data'!I26)))</f>
        <v>Yes</v>
      </c>
      <c r="CI32" s="305" t="str">
        <f ca="true">+IF(OFFSET('Water Data'!$I$28,0,10*ROW('Water Data'!I26))="","",OFFSET('Water Data'!$I$28,0,10*ROW('Water Data'!I26)))</f>
        <v>Yes</v>
      </c>
      <c r="CJ32" s="305" t="str">
        <f ca="true">+IF(OFFSET('Water Data'!$I$29,0,10*ROW('Water Data'!I26))="","",OFFSET('Water Data'!$I$29,0,10*ROW('Water Data'!I26)))</f>
        <v>Yes</v>
      </c>
      <c r="CK32" s="305" t="str">
        <f ca="true">+IF(OFFSET('Sanitation Data'!$D$28,0,10*ROW('Sanitation Data'!D26))="","",OFFSET('Sanitation Data'!$D$28,0,10*ROW('Sanitation Data'!D26)))</f>
        <v>Yes</v>
      </c>
      <c r="CL32" s="305" t="str">
        <f ca="true">+IF(OFFSET('Sanitation Data'!$D$29,0,10*ROW('Sanitation Data'!D26))="","",OFFSET('Sanitation Data'!$D$29,0,10*ROW('Sanitation Data'!D26)))</f>
        <v>Yes</v>
      </c>
      <c r="CM32" s="305" t="str">
        <f ca="true">+IF(OFFSET('Sanitation Data'!$D$30,0,10*ROW('Sanitation Data'!D26))="","",OFFSET('Sanitation Data'!$D$30,0,10*ROW('Sanitation Data'!D26)))</f>
        <v/>
      </c>
      <c r="CN32" s="305" t="str">
        <f ca="true">+IF(OFFSET('Sanitation Data'!$D$31,0,10*ROW('Sanitation Data'!D26))="","",OFFSET('Sanitation Data'!$D$31,0,10*ROW('Sanitation Data'!D26)))</f>
        <v/>
      </c>
      <c r="CO32" s="305" t="str">
        <f ca="true">+IF(OFFSET('Sanitation Data'!$D$32,0,10*ROW('Sanitation Data'!D26))="","",OFFSET('Sanitation Data'!$D$32,0,10*ROW('Sanitation Data'!D26)))</f>
        <v>Yes</v>
      </c>
      <c r="CP32" s="305" t="str">
        <f ca="true">+IF(OFFSET('Sanitation Data'!$E$28,0,10*ROW('Sanitation Data'!E26))="","",OFFSET('Sanitation Data'!$E$28,0,10*ROW('Sanitation Data'!E26)))</f>
        <v>Yes</v>
      </c>
      <c r="CQ32" s="305" t="str">
        <f ca="true">+IF(OFFSET('Sanitation Data'!$E$29,0,10*ROW('Sanitation Data'!E26))="","",OFFSET('Sanitation Data'!$E$29,0,10*ROW('Sanitation Data'!E26)))</f>
        <v>Yes</v>
      </c>
      <c r="CR32" s="305" t="str">
        <f ca="true">+IF(OFFSET('Sanitation Data'!$E$30,0,10*ROW('Sanitation Data'!E26))="","",OFFSET('Sanitation Data'!$E$30,0,10*ROW('Sanitation Data'!E26)))</f>
        <v/>
      </c>
      <c r="CS32" s="305" t="str">
        <f ca="true">+IF(OFFSET('Sanitation Data'!$E$31,0,10*ROW('Sanitation Data'!E26))="","",OFFSET('Sanitation Data'!$E$31,0,10*ROW('Sanitation Data'!E26)))</f>
        <v/>
      </c>
      <c r="CT32" s="305" t="str">
        <f ca="true">+IF(OFFSET('Sanitation Data'!$E$32,0,10*ROW('Sanitation Data'!E26))="","",OFFSET('Sanitation Data'!$E$32,0,10*ROW('Sanitation Data'!E26)))</f>
        <v>Yes</v>
      </c>
      <c r="CU32" s="305" t="str">
        <f ca="true">+IF(OFFSET('Sanitation Data'!$F$28,0,10*ROW('Sanitation Data'!F26))="","",OFFSET('Sanitation Data'!$F$28,0,10*ROW('Sanitation Data'!F26)))</f>
        <v>Yes</v>
      </c>
      <c r="CV32" s="305" t="str">
        <f ca="true">+IF(OFFSET('Sanitation Data'!$F$29,0,10*ROW('Sanitation Data'!F26))="","",OFFSET('Sanitation Data'!$F$29,0,10*ROW('Sanitation Data'!F26)))</f>
        <v>Yes</v>
      </c>
      <c r="CW32" s="305" t="str">
        <f ca="true">+IF(OFFSET('Sanitation Data'!$F$30,0,10*ROW('Sanitation Data'!F26))="","",OFFSET('Sanitation Data'!$F$30,0,10*ROW('Sanitation Data'!F26)))</f>
        <v/>
      </c>
      <c r="CX32" s="305" t="str">
        <f ca="true">+IF(OFFSET('Sanitation Data'!$F$31,0,10*ROW('Sanitation Data'!F26))="","",OFFSET('Sanitation Data'!$F$31,0,10*ROW('Sanitation Data'!F26)))</f>
        <v/>
      </c>
      <c r="CY32" s="305" t="str">
        <f ca="true">+IF(OFFSET('Sanitation Data'!$F$32,0,10*ROW('Sanitation Data'!F26))="","",OFFSET('Sanitation Data'!$F$32,0,10*ROW('Sanitation Data'!F26)))</f>
        <v>Yes</v>
      </c>
      <c r="CZ32" s="305" t="str">
        <f ca="true">+IF(OFFSET('Sanitation Data'!$G$28,0,10*ROW('Sanitation Data'!G26))="","",OFFSET('Sanitation Data'!$G$28,0,10*ROW('Sanitation Data'!G26)))</f>
        <v/>
      </c>
      <c r="DA32" s="305" t="str">
        <f ca="true">+IF(OFFSET('Sanitation Data'!$G$29,0,10*ROW('Sanitation Data'!G26))="","",OFFSET('Sanitation Data'!$G$29,0,10*ROW('Sanitation Data'!G26)))</f>
        <v/>
      </c>
      <c r="DB32" s="305" t="str">
        <f ca="true">+IF(OFFSET('Sanitation Data'!$G$30,0,10*ROW('Sanitation Data'!G26))="","",OFFSET('Sanitation Data'!$G$30,0,10*ROW('Sanitation Data'!G26)))</f>
        <v/>
      </c>
      <c r="DC32" s="305" t="str">
        <f ca="true">+IF(OFFSET('Sanitation Data'!$G$31,0,10*ROW('Sanitation Data'!G26))="","",OFFSET('Sanitation Data'!$G$31,0,10*ROW('Sanitation Data'!G26)))</f>
        <v/>
      </c>
      <c r="DD32" s="305" t="str">
        <f ca="true">+IF(OFFSET('Sanitation Data'!$G$32,0,10*ROW('Sanitation Data'!G26))="","",OFFSET('Sanitation Data'!$G$32,0,10*ROW('Sanitation Data'!G26)))</f>
        <v/>
      </c>
      <c r="DE32" s="305" t="str">
        <f ca="true">+IF(OFFSET('Sanitation Data'!$H$28,0,10*ROW('Sanitation Data'!H26))="","",OFFSET('Sanitation Data'!$H$28,0,10*ROW('Sanitation Data'!H26)))</f>
        <v>Yes</v>
      </c>
      <c r="DF32" s="305" t="str">
        <f ca="true">+IF(OFFSET('Sanitation Data'!$H$29,0,10*ROW('Sanitation Data'!H26))="","",OFFSET('Sanitation Data'!$H$29,0,10*ROW('Sanitation Data'!H26)))</f>
        <v>Yes</v>
      </c>
      <c r="DG32" s="305" t="str">
        <f ca="true">+IF(OFFSET('Sanitation Data'!$H$30,0,10*ROW('Sanitation Data'!H26))="","",OFFSET('Sanitation Data'!$H$30,0,10*ROW('Sanitation Data'!H26)))</f>
        <v/>
      </c>
      <c r="DH32" s="305" t="str">
        <f ca="true">+IF(OFFSET('Sanitation Data'!$H$31,0,10*ROW('Sanitation Data'!H26))="","",OFFSET('Sanitation Data'!$H$31,0,10*ROW('Sanitation Data'!H26)))</f>
        <v/>
      </c>
      <c r="DI32" s="305" t="str">
        <f ca="true">+IF(OFFSET('Sanitation Data'!$H$32,0,10*ROW('Sanitation Data'!H26))="","",OFFSET('Sanitation Data'!$H$32,0,10*ROW('Sanitation Data'!H26)))</f>
        <v>Yes</v>
      </c>
      <c r="DJ32" s="305" t="str">
        <f ca="true">+IF(OFFSET('Sanitation Data'!$I$28,0,10*ROW('Sanitation Data'!I26))="","",OFFSET('Sanitation Data'!$I$28,0,10*ROW('Sanitation Data'!I26)))</f>
        <v>Yes</v>
      </c>
      <c r="DK32" s="305" t="str">
        <f ca="true">+IF(OFFSET('Sanitation Data'!$I$29,0,10*ROW('Sanitation Data'!I26))="","",OFFSET('Sanitation Data'!$I$29,0,10*ROW('Sanitation Data'!I26)))</f>
        <v>Yes</v>
      </c>
      <c r="DL32" s="305" t="str">
        <f ca="true">+IF(OFFSET('Sanitation Data'!$I$30,0,10*ROW('Sanitation Data'!I26))="","",OFFSET('Sanitation Data'!$I$30,0,10*ROW('Sanitation Data'!I26)))</f>
        <v/>
      </c>
      <c r="DM32" s="305" t="str">
        <f ca="true">+IF(OFFSET('Sanitation Data'!$I$31,0,10*ROW('Sanitation Data'!I26))="","",OFFSET('Sanitation Data'!$I$31,0,10*ROW('Sanitation Data'!I26)))</f>
        <v/>
      </c>
      <c r="DN32" s="305" t="str">
        <f ca="true">+IF(OFFSET('Sanitation Data'!$I$32,0,10*ROW('Sanitation Data'!I26))="","",OFFSET('Sanitation Data'!$I$32,0,10*ROW('Sanitation Data'!I26)))</f>
        <v>Yes</v>
      </c>
      <c r="DO32" s="305" t="str">
        <f ca="true">+IF(OFFSET('Hygiene Data'!$D$11,0,10*ROW('Hygiene Data'!D26))="","",OFFSET('Hygiene Data'!$D$11,0,10*ROW('Hygiene Data'!D26)))</f>
        <v>Yes</v>
      </c>
      <c r="DP32" s="305" t="str">
        <f ca="true">+IF(OFFSET('Hygiene Data'!$D$12,0,10*ROW('Hygiene Data'!D26))="","",OFFSET('Hygiene Data'!$D$12,0,10*ROW('Hygiene Data'!D26)))</f>
        <v>Yes</v>
      </c>
      <c r="DQ32" s="305" t="str">
        <f ca="true">+IF(OFFSET('Hygiene Data'!$D$13,0,10*ROW('Hygiene Data'!D26))="","",OFFSET('Hygiene Data'!$D$13,0,10*ROW('Hygiene Data'!D26)))</f>
        <v>Yes</v>
      </c>
      <c r="DR32" s="305" t="str">
        <f ca="true">+IF(OFFSET('Hygiene Data'!$E$11,0,10*ROW('Hygiene Data'!E26))="","",OFFSET('Hygiene Data'!$E$11,0,10*ROW('Hygiene Data'!E26)))</f>
        <v>Yes</v>
      </c>
      <c r="DS32" s="305" t="str">
        <f ca="true">+IF(OFFSET('Hygiene Data'!$E$12,0,10*ROW('Hygiene Data'!E26))="","",OFFSET('Hygiene Data'!$E$12,0,10*ROW('Hygiene Data'!E26)))</f>
        <v>Yes</v>
      </c>
      <c r="DT32" s="305" t="str">
        <f ca="true">+IF(OFFSET('Hygiene Data'!$E$13,0,10*ROW('Hygiene Data'!E26))="","",OFFSET('Hygiene Data'!$E$13,0,10*ROW('Hygiene Data'!E26)))</f>
        <v>Yes</v>
      </c>
      <c r="DU32" s="305" t="str">
        <f ca="true">+IF(OFFSET('Hygiene Data'!$F$11,0,10*ROW('Hygiene Data'!F26))="","",OFFSET('Hygiene Data'!$F$11,0,10*ROW('Hygiene Data'!F26)))</f>
        <v>Yes</v>
      </c>
      <c r="DV32" s="305" t="str">
        <f ca="true">+IF(OFFSET('Hygiene Data'!$F$12,0,10*ROW('Hygiene Data'!F26))="","",OFFSET('Hygiene Data'!$F$12,0,10*ROW('Hygiene Data'!F26)))</f>
        <v>Yes</v>
      </c>
      <c r="DW32" s="305" t="str">
        <f ca="true">+IF(OFFSET('Hygiene Data'!$F$13,0,10*ROW('Hygiene Data'!F26))="","",OFFSET('Hygiene Data'!$F$13,0,10*ROW('Hygiene Data'!F26)))</f>
        <v>Yes</v>
      </c>
      <c r="DX32" s="305" t="str">
        <f ca="true">+IF(OFFSET('Hygiene Data'!$G$11,0,10*ROW('Hygiene Data'!G26))="","",OFFSET('Hygiene Data'!$G$11,0,10*ROW('Hygiene Data'!G26)))</f>
        <v/>
      </c>
      <c r="DY32" s="305" t="str">
        <f ca="true">+IF(OFFSET('Hygiene Data'!$G$12,0,10*ROW('Hygiene Data'!G26))="","",OFFSET('Hygiene Data'!$G$12,0,10*ROW('Hygiene Data'!G26)))</f>
        <v/>
      </c>
      <c r="DZ32" s="305" t="str">
        <f ca="true">+IF(OFFSET('Hygiene Data'!$G$13,0,10*ROW('Hygiene Data'!G26))="","",OFFSET('Hygiene Data'!$G$13,0,10*ROW('Hygiene Data'!G26)))</f>
        <v/>
      </c>
      <c r="EA32" s="305" t="str">
        <f ca="true">+IF(OFFSET('Hygiene Data'!$H$11,0,10*ROW('Hygiene Data'!H26))="","",OFFSET('Hygiene Data'!$H$11,0,10*ROW('Hygiene Data'!H26)))</f>
        <v>Yes</v>
      </c>
      <c r="EB32" s="305" t="str">
        <f ca="true">+IF(OFFSET('Hygiene Data'!$H$12,0,10*ROW('Hygiene Data'!H26))="","",OFFSET('Hygiene Data'!$H$12,0,10*ROW('Hygiene Data'!H26)))</f>
        <v>Yes</v>
      </c>
      <c r="EC32" s="305" t="str">
        <f ca="true">+IF(OFFSET('Hygiene Data'!$H$13,0,10*ROW('Hygiene Data'!H26))="","",OFFSET('Hygiene Data'!$H$13,0,10*ROW('Hygiene Data'!H26)))</f>
        <v>Yes</v>
      </c>
      <c r="ED32" s="305" t="str">
        <f ca="true">+IF(OFFSET('Hygiene Data'!$I$11,0,10*ROW('Hygiene Data'!I26))="","",OFFSET('Hygiene Data'!$I$11,0,10*ROW('Hygiene Data'!I26)))</f>
        <v>Yes</v>
      </c>
      <c r="EE32" s="305" t="str">
        <f ca="true">+IF(OFFSET('Hygiene Data'!$I$12,0,10*ROW('Hygiene Data'!I26))="","",OFFSET('Hygiene Data'!$I$12,0,10*ROW('Hygiene Data'!I26)))</f>
        <v>Yes</v>
      </c>
      <c r="EF32" s="305" t="str">
        <f ca="true">+IF(OFFSET('Hygiene Data'!$I$13,0,10*ROW('Hygiene Data'!I26))="","",OFFSET('Hygiene Data'!$I$13,0,10*ROW('Hygiene Data'!I26)))</f>
        <v>Yes</v>
      </c>
    </row>
    <row xmlns:x14ac="http://schemas.microsoft.com/office/spreadsheetml/2009/9/ac" r="33" x14ac:dyDescent="0.2">
      <c r="A33" s="38" t="str">
        <f ca="true">+IF(OFFSET('Water Data'!$B$2,0,10*ROW('Water Data'!E27))="","",OFFSET('Water Data'!$B$2,0,10*ROW('Water Data'!E27)))</f>
        <v>IND_2017_QCI</v>
      </c>
      <c r="B33" s="38" t="str">
        <f ca="true">+IF(OFFSET('Water Data'!$C$2,0,10*ROW('Water Data'!F27))="","",OFFSET('Water Data'!$C$2,0,10*ROW('Water Data'!F27)))</f>
        <v>Survey</v>
      </c>
      <c r="C33" s="361">
        <f t="shared" ca="true" si="0"/>
        <v>2017</v>
      </c>
      <c r="D33" s="9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8" t="str">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[92]</v>
      </c>
      <c r="AG33" s="9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8" t="str">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[76]</v>
      </c>
      <c r="AK33" s="9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5"/>
      <c r="BS33" s="305" t="str">
        <f ca="true">+IF(OFFSET('Water Data'!$D$27,0,10*ROW('Water Data'!D27))="","",OFFSET('Water Data'!$D$27,0,10*ROW('Water Data'!D27)))</f>
        <v/>
      </c>
      <c r="BT33" s="305" t="str">
        <f ca="true">+IF(OFFSET('Water Data'!$D$28,0,10*ROW('Water Data'!D27))="","",OFFSET('Water Data'!$D$28,0,10*ROW('Water Data'!D27)))</f>
        <v/>
      </c>
      <c r="BU33" s="305" t="str">
        <f ca="true">+IF(OFFSET('Water Data'!$D$29,0,10*ROW('Water Data'!D27))="","",OFFSET('Water Data'!$D$29,0,10*ROW('Water Data'!D27)))</f>
        <v/>
      </c>
      <c r="BV33" s="305" t="str">
        <f ca="true">+IF(OFFSET('Water Data'!$E$27,0,10*ROW('Water Data'!E27))="","",OFFSET('Water Data'!$E$27,0,10*ROW('Water Data'!E27)))</f>
        <v/>
      </c>
      <c r="BW33" s="305" t="str">
        <f ca="true">+IF(OFFSET('Water Data'!$E$28,0,10*ROW('Water Data'!E27))="","",OFFSET('Water Data'!$E$28,0,10*ROW('Water Data'!E27)))</f>
        <v/>
      </c>
      <c r="BX33" s="305" t="str">
        <f ca="true">+IF(OFFSET('Water Data'!$E$29,0,10*ROW('Water Data'!E27))="","",OFFSET('Water Data'!$E$29,0,10*ROW('Water Data'!E27)))</f>
        <v/>
      </c>
      <c r="BY33" s="305" t="str">
        <f ca="true">+IF(OFFSET('Water Data'!$F$27,0,10*ROW('Water Data'!F27))="","",OFFSET('Water Data'!$F$27,0,10*ROW('Water Data'!F27)))</f>
        <v/>
      </c>
      <c r="BZ33" s="305" t="str">
        <f ca="true">+IF(OFFSET('Water Data'!$F$28,0,10*ROW('Water Data'!F27))="","",OFFSET('Water Data'!$F$28,0,10*ROW('Water Data'!F27)))</f>
        <v/>
      </c>
      <c r="CA33" s="305" t="str">
        <f ca="true">+IF(OFFSET('Water Data'!$F$29,0,10*ROW('Water Data'!F27))="","",OFFSET('Water Data'!$F$29,0,10*ROW('Water Data'!F27)))</f>
        <v/>
      </c>
      <c r="CB33" s="305" t="str">
        <f ca="true">+IF(OFFSET('Water Data'!$G$27,0,10*ROW('Water Data'!G27))="","",OFFSET('Water Data'!$G$27,0,10*ROW('Water Data'!G27)))</f>
        <v/>
      </c>
      <c r="CC33" s="305" t="str">
        <f ca="true">+IF(OFFSET('Water Data'!$G$28,0,10*ROW('Water Data'!G27))="","",OFFSET('Water Data'!$G$28,0,10*ROW('Water Data'!G27)))</f>
        <v/>
      </c>
      <c r="CD33" s="305" t="str">
        <f ca="true">+IF(OFFSET('Water Data'!$G$29,0,10*ROW('Water Data'!G27))="","",OFFSET('Water Data'!$G$29,0,10*ROW('Water Data'!G27)))</f>
        <v/>
      </c>
      <c r="CE33" s="305" t="str">
        <f ca="true">+IF(OFFSET('Water Data'!$H$27,0,10*ROW('Water Data'!H27))="","",OFFSET('Water Data'!$H$27,0,10*ROW('Water Data'!H27)))</f>
        <v/>
      </c>
      <c r="CF33" s="305" t="str">
        <f ca="true">+IF(OFFSET('Water Data'!$H$28,0,10*ROW('Water Data'!H27))="","",OFFSET('Water Data'!$H$28,0,10*ROW('Water Data'!H27)))</f>
        <v/>
      </c>
      <c r="CG33" s="305" t="str">
        <f ca="true">+IF(OFFSET('Water Data'!$H$29,0,10*ROW('Water Data'!H27))="","",OFFSET('Water Data'!$H$29,0,10*ROW('Water Data'!H27)))</f>
        <v/>
      </c>
      <c r="CH33" s="305" t="str">
        <f ca="true">+IF(OFFSET('Water Data'!$I$27,0,10*ROW('Water Data'!I27))="","",OFFSET('Water Data'!$I$27,0,10*ROW('Water Data'!I27)))</f>
        <v/>
      </c>
      <c r="CI33" s="305" t="str">
        <f ca="true">+IF(OFFSET('Water Data'!$I$28,0,10*ROW('Water Data'!I27))="","",OFFSET('Water Data'!$I$28,0,10*ROW('Water Data'!I27)))</f>
        <v/>
      </c>
      <c r="CJ33" s="305" t="str">
        <f ca="true">+IF(OFFSET('Water Data'!$I$29,0,10*ROW('Water Data'!I27))="","",OFFSET('Water Data'!$I$29,0,10*ROW('Water Data'!I27)))</f>
        <v/>
      </c>
      <c r="CK33" s="305" t="str">
        <f ca="true">+IF(OFFSET('Sanitation Data'!$D$28,0,10*ROW('Sanitation Data'!D27))="","",OFFSET('Sanitation Data'!$D$28,0,10*ROW('Sanitation Data'!D27)))</f>
        <v/>
      </c>
      <c r="CL33" s="305" t="str">
        <f ca="true">+IF(OFFSET('Sanitation Data'!$D$29,0,10*ROW('Sanitation Data'!D27))="","",OFFSET('Sanitation Data'!$D$29,0,10*ROW('Sanitation Data'!D27)))</f>
        <v/>
      </c>
      <c r="CM33" s="305" t="str">
        <f ca="true">+IF(OFFSET('Sanitation Data'!$D$30,0,10*ROW('Sanitation Data'!D27))="","",OFFSET('Sanitation Data'!$D$30,0,10*ROW('Sanitation Data'!D27)))</f>
        <v/>
      </c>
      <c r="CN33" s="305" t="str">
        <f ca="true">+IF(OFFSET('Sanitation Data'!$D$31,0,10*ROW('Sanitation Data'!D27))="","",OFFSET('Sanitation Data'!$D$31,0,10*ROW('Sanitation Data'!D27)))</f>
        <v/>
      </c>
      <c r="CO33" s="305" t="str">
        <f ca="true">+IF(OFFSET('Sanitation Data'!$D$32,0,10*ROW('Sanitation Data'!D27))="","",OFFSET('Sanitation Data'!$D$32,0,10*ROW('Sanitation Data'!D27)))</f>
        <v/>
      </c>
      <c r="CP33" s="305" t="str">
        <f ca="true">+IF(OFFSET('Sanitation Data'!$E$28,0,10*ROW('Sanitation Data'!E27))="","",OFFSET('Sanitation Data'!$E$28,0,10*ROW('Sanitation Data'!E27)))</f>
        <v/>
      </c>
      <c r="CQ33" s="305" t="str">
        <f ca="true">+IF(OFFSET('Sanitation Data'!$E$29,0,10*ROW('Sanitation Data'!E27))="","",OFFSET('Sanitation Data'!$E$29,0,10*ROW('Sanitation Data'!E27)))</f>
        <v/>
      </c>
      <c r="CR33" s="305" t="str">
        <f ca="true">+IF(OFFSET('Sanitation Data'!$E$30,0,10*ROW('Sanitation Data'!E27))="","",OFFSET('Sanitation Data'!$E$30,0,10*ROW('Sanitation Data'!E27)))</f>
        <v/>
      </c>
      <c r="CS33" s="305" t="str">
        <f ca="true">+IF(OFFSET('Sanitation Data'!$E$31,0,10*ROW('Sanitation Data'!E27))="","",OFFSET('Sanitation Data'!$E$31,0,10*ROW('Sanitation Data'!E27)))</f>
        <v/>
      </c>
      <c r="CT33" s="305" t="str">
        <f ca="true">+IF(OFFSET('Sanitation Data'!$E$32,0,10*ROW('Sanitation Data'!E27))="","",OFFSET('Sanitation Data'!$E$32,0,10*ROW('Sanitation Data'!E27)))</f>
        <v/>
      </c>
      <c r="CU33" s="305" t="str">
        <f ca="true">+IF(OFFSET('Sanitation Data'!$F$28,0,10*ROW('Sanitation Data'!F27))="","",OFFSET('Sanitation Data'!$F$28,0,10*ROW('Sanitation Data'!F27)))</f>
        <v>No</v>
      </c>
      <c r="CV33" s="305" t="str">
        <f ca="true">+IF(OFFSET('Sanitation Data'!$F$29,0,10*ROW('Sanitation Data'!F27))="","",OFFSET('Sanitation Data'!$F$29,0,10*ROW('Sanitation Data'!F27)))</f>
        <v/>
      </c>
      <c r="CW33" s="305" t="str">
        <f ca="true">+IF(OFFSET('Sanitation Data'!$F$30,0,10*ROW('Sanitation Data'!F27))="","",OFFSET('Sanitation Data'!$F$30,0,10*ROW('Sanitation Data'!F27)))</f>
        <v/>
      </c>
      <c r="CX33" s="305" t="str">
        <f ca="true">+IF(OFFSET('Sanitation Data'!$F$31,0,10*ROW('Sanitation Data'!F27))="","",OFFSET('Sanitation Data'!$F$31,0,10*ROW('Sanitation Data'!F27)))</f>
        <v/>
      </c>
      <c r="CY33" s="305" t="str">
        <f ca="true">+IF(OFFSET('Sanitation Data'!$F$32,0,10*ROW('Sanitation Data'!F27))="","",OFFSET('Sanitation Data'!$F$32,0,10*ROW('Sanitation Data'!F27)))</f>
        <v>No</v>
      </c>
      <c r="CZ33" s="305" t="str">
        <f ca="true">+IF(OFFSET('Sanitation Data'!$G$28,0,10*ROW('Sanitation Data'!G27))="","",OFFSET('Sanitation Data'!$G$28,0,10*ROW('Sanitation Data'!G27)))</f>
        <v/>
      </c>
      <c r="DA33" s="305" t="str">
        <f ca="true">+IF(OFFSET('Sanitation Data'!$G$29,0,10*ROW('Sanitation Data'!G27))="","",OFFSET('Sanitation Data'!$G$29,0,10*ROW('Sanitation Data'!G27)))</f>
        <v/>
      </c>
      <c r="DB33" s="305" t="str">
        <f ca="true">+IF(OFFSET('Sanitation Data'!$G$30,0,10*ROW('Sanitation Data'!G27))="","",OFFSET('Sanitation Data'!$G$30,0,10*ROW('Sanitation Data'!G27)))</f>
        <v/>
      </c>
      <c r="DC33" s="305" t="str">
        <f ca="true">+IF(OFFSET('Sanitation Data'!$G$31,0,10*ROW('Sanitation Data'!G27))="","",OFFSET('Sanitation Data'!$G$31,0,10*ROW('Sanitation Data'!G27)))</f>
        <v/>
      </c>
      <c r="DD33" s="305" t="str">
        <f ca="true">+IF(OFFSET('Sanitation Data'!$G$32,0,10*ROW('Sanitation Data'!G27))="","",OFFSET('Sanitation Data'!$G$32,0,10*ROW('Sanitation Data'!G27)))</f>
        <v/>
      </c>
      <c r="DE33" s="305" t="str">
        <f ca="true">+IF(OFFSET('Sanitation Data'!$H$28,0,10*ROW('Sanitation Data'!H27))="","",OFFSET('Sanitation Data'!$H$28,0,10*ROW('Sanitation Data'!H27)))</f>
        <v/>
      </c>
      <c r="DF33" s="305" t="str">
        <f ca="true">+IF(OFFSET('Sanitation Data'!$H$29,0,10*ROW('Sanitation Data'!H27))="","",OFFSET('Sanitation Data'!$H$29,0,10*ROW('Sanitation Data'!H27)))</f>
        <v/>
      </c>
      <c r="DG33" s="305" t="str">
        <f ca="true">+IF(OFFSET('Sanitation Data'!$H$30,0,10*ROW('Sanitation Data'!H27))="","",OFFSET('Sanitation Data'!$H$30,0,10*ROW('Sanitation Data'!H27)))</f>
        <v/>
      </c>
      <c r="DH33" s="305" t="str">
        <f ca="true">+IF(OFFSET('Sanitation Data'!$H$31,0,10*ROW('Sanitation Data'!H27))="","",OFFSET('Sanitation Data'!$H$31,0,10*ROW('Sanitation Data'!H27)))</f>
        <v/>
      </c>
      <c r="DI33" s="305" t="str">
        <f ca="true">+IF(OFFSET('Sanitation Data'!$H$32,0,10*ROW('Sanitation Data'!H27))="","",OFFSET('Sanitation Data'!$H$32,0,10*ROW('Sanitation Data'!H27)))</f>
        <v/>
      </c>
      <c r="DJ33" s="305" t="str">
        <f ca="true">+IF(OFFSET('Sanitation Data'!$I$28,0,10*ROW('Sanitation Data'!I27))="","",OFFSET('Sanitation Data'!$I$28,0,10*ROW('Sanitation Data'!I27)))</f>
        <v/>
      </c>
      <c r="DK33" s="305" t="str">
        <f ca="true">+IF(OFFSET('Sanitation Data'!$I$29,0,10*ROW('Sanitation Data'!I27))="","",OFFSET('Sanitation Data'!$I$29,0,10*ROW('Sanitation Data'!I27)))</f>
        <v/>
      </c>
      <c r="DL33" s="305" t="str">
        <f ca="true">+IF(OFFSET('Sanitation Data'!$I$30,0,10*ROW('Sanitation Data'!I27))="","",OFFSET('Sanitation Data'!$I$30,0,10*ROW('Sanitation Data'!I27)))</f>
        <v/>
      </c>
      <c r="DM33" s="305" t="str">
        <f ca="true">+IF(OFFSET('Sanitation Data'!$I$31,0,10*ROW('Sanitation Data'!I27))="","",OFFSET('Sanitation Data'!$I$31,0,10*ROW('Sanitation Data'!I27)))</f>
        <v/>
      </c>
      <c r="DN33" s="305" t="str">
        <f ca="true">+IF(OFFSET('Sanitation Data'!$I$32,0,10*ROW('Sanitation Data'!I27))="","",OFFSET('Sanitation Data'!$I$32,0,10*ROW('Sanitation Data'!I27)))</f>
        <v/>
      </c>
      <c r="DO33" s="305" t="str">
        <f ca="true">+IF(OFFSET('Hygiene Data'!$D$11,0,10*ROW('Hygiene Data'!D27))="","",OFFSET('Hygiene Data'!$D$11,0,10*ROW('Hygiene Data'!D27)))</f>
        <v/>
      </c>
      <c r="DP33" s="305" t="str">
        <f ca="true">+IF(OFFSET('Hygiene Data'!$D$12,0,10*ROW('Hygiene Data'!D27))="","",OFFSET('Hygiene Data'!$D$12,0,10*ROW('Hygiene Data'!D27)))</f>
        <v/>
      </c>
      <c r="DQ33" s="305" t="str">
        <f ca="true">+IF(OFFSET('Hygiene Data'!$D$13,0,10*ROW('Hygiene Data'!D27))="","",OFFSET('Hygiene Data'!$D$13,0,10*ROW('Hygiene Data'!D27)))</f>
        <v/>
      </c>
      <c r="DR33" s="305" t="str">
        <f ca="true">+IF(OFFSET('Hygiene Data'!$E$11,0,10*ROW('Hygiene Data'!E27))="","",OFFSET('Hygiene Data'!$E$11,0,10*ROW('Hygiene Data'!E27)))</f>
        <v/>
      </c>
      <c r="DS33" s="305" t="str">
        <f ca="true">+IF(OFFSET('Hygiene Data'!$E$12,0,10*ROW('Hygiene Data'!E27))="","",OFFSET('Hygiene Data'!$E$12,0,10*ROW('Hygiene Data'!E27)))</f>
        <v/>
      </c>
      <c r="DT33" s="305" t="str">
        <f ca="true">+IF(OFFSET('Hygiene Data'!$E$13,0,10*ROW('Hygiene Data'!E27))="","",OFFSET('Hygiene Data'!$E$13,0,10*ROW('Hygiene Data'!E27)))</f>
        <v/>
      </c>
      <c r="DU33" s="305" t="str">
        <f ca="true">+IF(OFFSET('Hygiene Data'!$F$11,0,10*ROW('Hygiene Data'!F27))="","",OFFSET('Hygiene Data'!$F$11,0,10*ROW('Hygiene Data'!F27)))</f>
        <v/>
      </c>
      <c r="DV33" s="305" t="str">
        <f ca="true">+IF(OFFSET('Hygiene Data'!$F$12,0,10*ROW('Hygiene Data'!F27))="","",OFFSET('Hygiene Data'!$F$12,0,10*ROW('Hygiene Data'!F27)))</f>
        <v/>
      </c>
      <c r="DW33" s="305" t="str">
        <f ca="true">+IF(OFFSET('Hygiene Data'!$F$13,0,10*ROW('Hygiene Data'!F27))="","",OFFSET('Hygiene Data'!$F$13,0,10*ROW('Hygiene Data'!F27)))</f>
        <v/>
      </c>
      <c r="DX33" s="305" t="str">
        <f ca="true">+IF(OFFSET('Hygiene Data'!$G$11,0,10*ROW('Hygiene Data'!G27))="","",OFFSET('Hygiene Data'!$G$11,0,10*ROW('Hygiene Data'!G27)))</f>
        <v/>
      </c>
      <c r="DY33" s="305" t="str">
        <f ca="true">+IF(OFFSET('Hygiene Data'!$G$12,0,10*ROW('Hygiene Data'!G27))="","",OFFSET('Hygiene Data'!$G$12,0,10*ROW('Hygiene Data'!G27)))</f>
        <v/>
      </c>
      <c r="DZ33" s="305" t="str">
        <f ca="true">+IF(OFFSET('Hygiene Data'!$G$13,0,10*ROW('Hygiene Data'!G27))="","",OFFSET('Hygiene Data'!$G$13,0,10*ROW('Hygiene Data'!G27)))</f>
        <v/>
      </c>
      <c r="EA33" s="305" t="str">
        <f ca="true">+IF(OFFSET('Hygiene Data'!$H$11,0,10*ROW('Hygiene Data'!H27))="","",OFFSET('Hygiene Data'!$H$11,0,10*ROW('Hygiene Data'!H27)))</f>
        <v/>
      </c>
      <c r="EB33" s="305" t="str">
        <f ca="true">+IF(OFFSET('Hygiene Data'!$H$12,0,10*ROW('Hygiene Data'!H27))="","",OFFSET('Hygiene Data'!$H$12,0,10*ROW('Hygiene Data'!H27)))</f>
        <v/>
      </c>
      <c r="EC33" s="305" t="str">
        <f ca="true">+IF(OFFSET('Hygiene Data'!$H$13,0,10*ROW('Hygiene Data'!H27))="","",OFFSET('Hygiene Data'!$H$13,0,10*ROW('Hygiene Data'!H27)))</f>
        <v/>
      </c>
      <c r="ED33" s="305" t="str">
        <f ca="true">+IF(OFFSET('Hygiene Data'!$I$11,0,10*ROW('Hygiene Data'!I27))="","",OFFSET('Hygiene Data'!$I$11,0,10*ROW('Hygiene Data'!I27)))</f>
        <v/>
      </c>
      <c r="EE33" s="305" t="str">
        <f ca="true">+IF(OFFSET('Hygiene Data'!$I$12,0,10*ROW('Hygiene Data'!I27))="","",OFFSET('Hygiene Data'!$I$12,0,10*ROW('Hygiene Data'!I27)))</f>
        <v/>
      </c>
      <c r="EF33" s="305"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IND_2017_UIS</v>
      </c>
      <c r="B34" s="38" t="str">
        <f ca="true">+IF(OFFSET('Water Data'!$C$2,0,10*ROW('Water Data'!F28))="","",OFFSET('Water Data'!$C$2,0,10*ROW('Water Data'!F28)))</f>
        <v>Other</v>
      </c>
      <c r="C34" s="361">
        <f t="shared" ca="true" si="0"/>
        <v>2017</v>
      </c>
      <c r="D34" s="9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7" t="str">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[86]</v>
      </c>
      <c r="G34" s="9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7" t="str">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[81]</v>
      </c>
      <c r="S34" s="9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7" t="str">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[90]</v>
      </c>
      <c r="V34" s="9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8" t="str">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[91]</v>
      </c>
      <c r="AA34" s="9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8" t="str">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[89]</v>
      </c>
      <c r="AU34" s="9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8" t="str">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[93]</v>
      </c>
      <c r="AZ34" s="9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9" t="str">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[58]</v>
      </c>
      <c r="BC34" s="9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9" t="str">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[51]</v>
      </c>
      <c r="BO34" s="9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9" t="str">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[63]</v>
      </c>
      <c r="BR34" s="305"/>
      <c r="BS34" s="305" t="str">
        <f ca="true">+IF(OFFSET('Water Data'!$D$27,0,10*ROW('Water Data'!D28))="","",OFFSET('Water Data'!$D$27,0,10*ROW('Water Data'!D28)))</f>
        <v/>
      </c>
      <c r="BT34" s="305" t="str">
        <f ca="true">+IF(OFFSET('Water Data'!$D$28,0,10*ROW('Water Data'!D28))="","",OFFSET('Water Data'!$D$28,0,10*ROW('Water Data'!D28)))</f>
        <v/>
      </c>
      <c r="BU34" s="305" t="str">
        <f ca="true">+IF(OFFSET('Water Data'!$D$29,0,10*ROW('Water Data'!D28))="","",OFFSET('Water Data'!$D$29,0,10*ROW('Water Data'!D28)))</f>
        <v>No</v>
      </c>
      <c r="BV34" s="305" t="str">
        <f ca="true">+IF(OFFSET('Water Data'!$E$27,0,10*ROW('Water Data'!E28))="","",OFFSET('Water Data'!$E$27,0,10*ROW('Water Data'!E28)))</f>
        <v/>
      </c>
      <c r="BW34" s="305" t="str">
        <f ca="true">+IF(OFFSET('Water Data'!$E$28,0,10*ROW('Water Data'!E28))="","",OFFSET('Water Data'!$E$28,0,10*ROW('Water Data'!E28)))</f>
        <v/>
      </c>
      <c r="BX34" s="305" t="str">
        <f ca="true">+IF(OFFSET('Water Data'!$E$29,0,10*ROW('Water Data'!E28))="","",OFFSET('Water Data'!$E$29,0,10*ROW('Water Data'!E28)))</f>
        <v/>
      </c>
      <c r="BY34" s="305" t="str">
        <f ca="true">+IF(OFFSET('Water Data'!$F$27,0,10*ROW('Water Data'!F28))="","",OFFSET('Water Data'!$F$27,0,10*ROW('Water Data'!F28)))</f>
        <v/>
      </c>
      <c r="BZ34" s="305" t="str">
        <f ca="true">+IF(OFFSET('Water Data'!$F$28,0,10*ROW('Water Data'!F28))="","",OFFSET('Water Data'!$F$28,0,10*ROW('Water Data'!F28)))</f>
        <v/>
      </c>
      <c r="CA34" s="305" t="str">
        <f ca="true">+IF(OFFSET('Water Data'!$F$29,0,10*ROW('Water Data'!F28))="","",OFFSET('Water Data'!$F$29,0,10*ROW('Water Data'!F28)))</f>
        <v/>
      </c>
      <c r="CB34" s="305" t="str">
        <f ca="true">+IF(OFFSET('Water Data'!$G$27,0,10*ROW('Water Data'!G28))="","",OFFSET('Water Data'!$G$27,0,10*ROW('Water Data'!G28)))</f>
        <v/>
      </c>
      <c r="CC34" s="305" t="str">
        <f ca="true">+IF(OFFSET('Water Data'!$G$28,0,10*ROW('Water Data'!G28))="","",OFFSET('Water Data'!$G$28,0,10*ROW('Water Data'!G28)))</f>
        <v/>
      </c>
      <c r="CD34" s="305" t="str">
        <f ca="true">+IF(OFFSET('Water Data'!$G$29,0,10*ROW('Water Data'!G28))="","",OFFSET('Water Data'!$G$29,0,10*ROW('Water Data'!G28)))</f>
        <v/>
      </c>
      <c r="CE34" s="305" t="str">
        <f ca="true">+IF(OFFSET('Water Data'!$H$27,0,10*ROW('Water Data'!H28))="","",OFFSET('Water Data'!$H$27,0,10*ROW('Water Data'!H28)))</f>
        <v/>
      </c>
      <c r="CF34" s="305" t="str">
        <f ca="true">+IF(OFFSET('Water Data'!$H$28,0,10*ROW('Water Data'!H28))="","",OFFSET('Water Data'!$H$28,0,10*ROW('Water Data'!H28)))</f>
        <v/>
      </c>
      <c r="CG34" s="305" t="str">
        <f ca="true">+IF(OFFSET('Water Data'!$H$29,0,10*ROW('Water Data'!H28))="","",OFFSET('Water Data'!$H$29,0,10*ROW('Water Data'!H28)))</f>
        <v>No</v>
      </c>
      <c r="CH34" s="305" t="str">
        <f ca="true">+IF(OFFSET('Water Data'!$I$27,0,10*ROW('Water Data'!I28))="","",OFFSET('Water Data'!$I$27,0,10*ROW('Water Data'!I28)))</f>
        <v/>
      </c>
      <c r="CI34" s="305" t="str">
        <f ca="true">+IF(OFFSET('Water Data'!$I$28,0,10*ROW('Water Data'!I28))="","",OFFSET('Water Data'!$I$28,0,10*ROW('Water Data'!I28)))</f>
        <v/>
      </c>
      <c r="CJ34" s="305" t="str">
        <f ca="true">+IF(OFFSET('Water Data'!$I$29,0,10*ROW('Water Data'!I28))="","",OFFSET('Water Data'!$I$29,0,10*ROW('Water Data'!I28)))</f>
        <v>No</v>
      </c>
      <c r="CK34" s="305" t="str">
        <f ca="true">+IF(OFFSET('Sanitation Data'!$D$28,0,10*ROW('Sanitation Data'!D28))="","",OFFSET('Sanitation Data'!$D$28,0,10*ROW('Sanitation Data'!D28)))</f>
        <v/>
      </c>
      <c r="CL34" s="305" t="str">
        <f ca="true">+IF(OFFSET('Sanitation Data'!$D$29,0,10*ROW('Sanitation Data'!D28))="","",OFFSET('Sanitation Data'!$D$29,0,10*ROW('Sanitation Data'!D28)))</f>
        <v/>
      </c>
      <c r="CM34" s="305" t="str">
        <f ca="true">+IF(OFFSET('Sanitation Data'!$D$30,0,10*ROW('Sanitation Data'!D28))="","",OFFSET('Sanitation Data'!$D$30,0,10*ROW('Sanitation Data'!D28)))</f>
        <v/>
      </c>
      <c r="CN34" s="305" t="str">
        <f ca="true">+IF(OFFSET('Sanitation Data'!$D$31,0,10*ROW('Sanitation Data'!D28))="","",OFFSET('Sanitation Data'!$D$31,0,10*ROW('Sanitation Data'!D28)))</f>
        <v/>
      </c>
      <c r="CO34" s="305" t="str">
        <f ca="true">+IF(OFFSET('Sanitation Data'!$D$32,0,10*ROW('Sanitation Data'!D28))="","",OFFSET('Sanitation Data'!$D$32,0,10*ROW('Sanitation Data'!D28)))</f>
        <v>No</v>
      </c>
      <c r="CP34" s="305" t="str">
        <f ca="true">+IF(OFFSET('Sanitation Data'!$E$28,0,10*ROW('Sanitation Data'!E28))="","",OFFSET('Sanitation Data'!$E$28,0,10*ROW('Sanitation Data'!E28)))</f>
        <v/>
      </c>
      <c r="CQ34" s="305" t="str">
        <f ca="true">+IF(OFFSET('Sanitation Data'!$E$29,0,10*ROW('Sanitation Data'!E28))="","",OFFSET('Sanitation Data'!$E$29,0,10*ROW('Sanitation Data'!E28)))</f>
        <v/>
      </c>
      <c r="CR34" s="305" t="str">
        <f ca="true">+IF(OFFSET('Sanitation Data'!$E$30,0,10*ROW('Sanitation Data'!E28))="","",OFFSET('Sanitation Data'!$E$30,0,10*ROW('Sanitation Data'!E28)))</f>
        <v/>
      </c>
      <c r="CS34" s="305" t="str">
        <f ca="true">+IF(OFFSET('Sanitation Data'!$E$31,0,10*ROW('Sanitation Data'!E28))="","",OFFSET('Sanitation Data'!$E$31,0,10*ROW('Sanitation Data'!E28)))</f>
        <v/>
      </c>
      <c r="CT34" s="305" t="str">
        <f ca="true">+IF(OFFSET('Sanitation Data'!$E$32,0,10*ROW('Sanitation Data'!E28))="","",OFFSET('Sanitation Data'!$E$32,0,10*ROW('Sanitation Data'!E28)))</f>
        <v/>
      </c>
      <c r="CU34" s="305" t="str">
        <f ca="true">+IF(OFFSET('Sanitation Data'!$F$28,0,10*ROW('Sanitation Data'!F28))="","",OFFSET('Sanitation Data'!$F$28,0,10*ROW('Sanitation Data'!F28)))</f>
        <v/>
      </c>
      <c r="CV34" s="305" t="str">
        <f ca="true">+IF(OFFSET('Sanitation Data'!$F$29,0,10*ROW('Sanitation Data'!F28))="","",OFFSET('Sanitation Data'!$F$29,0,10*ROW('Sanitation Data'!F28)))</f>
        <v/>
      </c>
      <c r="CW34" s="305" t="str">
        <f ca="true">+IF(OFFSET('Sanitation Data'!$F$30,0,10*ROW('Sanitation Data'!F28))="","",OFFSET('Sanitation Data'!$F$30,0,10*ROW('Sanitation Data'!F28)))</f>
        <v/>
      </c>
      <c r="CX34" s="305" t="str">
        <f ca="true">+IF(OFFSET('Sanitation Data'!$F$31,0,10*ROW('Sanitation Data'!F28))="","",OFFSET('Sanitation Data'!$F$31,0,10*ROW('Sanitation Data'!F28)))</f>
        <v/>
      </c>
      <c r="CY34" s="305" t="str">
        <f ca="true">+IF(OFFSET('Sanitation Data'!$F$32,0,10*ROW('Sanitation Data'!F28))="","",OFFSET('Sanitation Data'!$F$32,0,10*ROW('Sanitation Data'!F28)))</f>
        <v/>
      </c>
      <c r="CZ34" s="305" t="str">
        <f ca="true">+IF(OFFSET('Sanitation Data'!$G$28,0,10*ROW('Sanitation Data'!G28))="","",OFFSET('Sanitation Data'!$G$28,0,10*ROW('Sanitation Data'!G28)))</f>
        <v/>
      </c>
      <c r="DA34" s="305" t="str">
        <f ca="true">+IF(OFFSET('Sanitation Data'!$G$29,0,10*ROW('Sanitation Data'!G28))="","",OFFSET('Sanitation Data'!$G$29,0,10*ROW('Sanitation Data'!G28)))</f>
        <v/>
      </c>
      <c r="DB34" s="305" t="str">
        <f ca="true">+IF(OFFSET('Sanitation Data'!$G$30,0,10*ROW('Sanitation Data'!G28))="","",OFFSET('Sanitation Data'!$G$30,0,10*ROW('Sanitation Data'!G28)))</f>
        <v/>
      </c>
      <c r="DC34" s="305" t="str">
        <f ca="true">+IF(OFFSET('Sanitation Data'!$G$31,0,10*ROW('Sanitation Data'!G28))="","",OFFSET('Sanitation Data'!$G$31,0,10*ROW('Sanitation Data'!G28)))</f>
        <v/>
      </c>
      <c r="DD34" s="305" t="str">
        <f ca="true">+IF(OFFSET('Sanitation Data'!$G$32,0,10*ROW('Sanitation Data'!G28))="","",OFFSET('Sanitation Data'!$G$32,0,10*ROW('Sanitation Data'!G28)))</f>
        <v/>
      </c>
      <c r="DE34" s="305" t="str">
        <f ca="true">+IF(OFFSET('Sanitation Data'!$H$28,0,10*ROW('Sanitation Data'!H28))="","",OFFSET('Sanitation Data'!$H$28,0,10*ROW('Sanitation Data'!H28)))</f>
        <v/>
      </c>
      <c r="DF34" s="305" t="str">
        <f ca="true">+IF(OFFSET('Sanitation Data'!$H$29,0,10*ROW('Sanitation Data'!H28))="","",OFFSET('Sanitation Data'!$H$29,0,10*ROW('Sanitation Data'!H28)))</f>
        <v/>
      </c>
      <c r="DG34" s="305" t="str">
        <f ca="true">+IF(OFFSET('Sanitation Data'!$H$30,0,10*ROW('Sanitation Data'!H28))="","",OFFSET('Sanitation Data'!$H$30,0,10*ROW('Sanitation Data'!H28)))</f>
        <v/>
      </c>
      <c r="DH34" s="305" t="str">
        <f ca="true">+IF(OFFSET('Sanitation Data'!$H$31,0,10*ROW('Sanitation Data'!H28))="","",OFFSET('Sanitation Data'!$H$31,0,10*ROW('Sanitation Data'!H28)))</f>
        <v/>
      </c>
      <c r="DI34" s="305" t="str">
        <f ca="true">+IF(OFFSET('Sanitation Data'!$H$32,0,10*ROW('Sanitation Data'!H28))="","",OFFSET('Sanitation Data'!$H$32,0,10*ROW('Sanitation Data'!H28)))</f>
        <v>No</v>
      </c>
      <c r="DJ34" s="305" t="str">
        <f ca="true">+IF(OFFSET('Sanitation Data'!$I$28,0,10*ROW('Sanitation Data'!I28))="","",OFFSET('Sanitation Data'!$I$28,0,10*ROW('Sanitation Data'!I28)))</f>
        <v/>
      </c>
      <c r="DK34" s="305" t="str">
        <f ca="true">+IF(OFFSET('Sanitation Data'!$I$29,0,10*ROW('Sanitation Data'!I28))="","",OFFSET('Sanitation Data'!$I$29,0,10*ROW('Sanitation Data'!I28)))</f>
        <v/>
      </c>
      <c r="DL34" s="305" t="str">
        <f ca="true">+IF(OFFSET('Sanitation Data'!$I$30,0,10*ROW('Sanitation Data'!I28))="","",OFFSET('Sanitation Data'!$I$30,0,10*ROW('Sanitation Data'!I28)))</f>
        <v/>
      </c>
      <c r="DM34" s="305" t="str">
        <f ca="true">+IF(OFFSET('Sanitation Data'!$I$31,0,10*ROW('Sanitation Data'!I28))="","",OFFSET('Sanitation Data'!$I$31,0,10*ROW('Sanitation Data'!I28)))</f>
        <v/>
      </c>
      <c r="DN34" s="305" t="str">
        <f ca="true">+IF(OFFSET('Sanitation Data'!$I$32,0,10*ROW('Sanitation Data'!I28))="","",OFFSET('Sanitation Data'!$I$32,0,10*ROW('Sanitation Data'!I28)))</f>
        <v>No</v>
      </c>
      <c r="DO34" s="305" t="str">
        <f ca="true">+IF(OFFSET('Hygiene Data'!$D$11,0,10*ROW('Hygiene Data'!D28))="","",OFFSET('Hygiene Data'!$D$11,0,10*ROW('Hygiene Data'!D28)))</f>
        <v/>
      </c>
      <c r="DP34" s="305" t="str">
        <f ca="true">+IF(OFFSET('Hygiene Data'!$D$12,0,10*ROW('Hygiene Data'!D28))="","",OFFSET('Hygiene Data'!$D$12,0,10*ROW('Hygiene Data'!D28)))</f>
        <v/>
      </c>
      <c r="DQ34" s="305" t="str">
        <f ca="true">+IF(OFFSET('Hygiene Data'!$D$13,0,10*ROW('Hygiene Data'!D28))="","",OFFSET('Hygiene Data'!$D$13,0,10*ROW('Hygiene Data'!D28)))</f>
        <v>No</v>
      </c>
      <c r="DR34" s="305" t="str">
        <f ca="true">+IF(OFFSET('Hygiene Data'!$E$11,0,10*ROW('Hygiene Data'!E28))="","",OFFSET('Hygiene Data'!$E$11,0,10*ROW('Hygiene Data'!E28)))</f>
        <v/>
      </c>
      <c r="DS34" s="305" t="str">
        <f ca="true">+IF(OFFSET('Hygiene Data'!$E$12,0,10*ROW('Hygiene Data'!E28))="","",OFFSET('Hygiene Data'!$E$12,0,10*ROW('Hygiene Data'!E28)))</f>
        <v/>
      </c>
      <c r="DT34" s="305" t="str">
        <f ca="true">+IF(OFFSET('Hygiene Data'!$E$13,0,10*ROW('Hygiene Data'!E28))="","",OFFSET('Hygiene Data'!$E$13,0,10*ROW('Hygiene Data'!E28)))</f>
        <v/>
      </c>
      <c r="DU34" s="305" t="str">
        <f ca="true">+IF(OFFSET('Hygiene Data'!$F$11,0,10*ROW('Hygiene Data'!F28))="","",OFFSET('Hygiene Data'!$F$11,0,10*ROW('Hygiene Data'!F28)))</f>
        <v/>
      </c>
      <c r="DV34" s="305" t="str">
        <f ca="true">+IF(OFFSET('Hygiene Data'!$F$12,0,10*ROW('Hygiene Data'!F28))="","",OFFSET('Hygiene Data'!$F$12,0,10*ROW('Hygiene Data'!F28)))</f>
        <v/>
      </c>
      <c r="DW34" s="305" t="str">
        <f ca="true">+IF(OFFSET('Hygiene Data'!$F$13,0,10*ROW('Hygiene Data'!F28))="","",OFFSET('Hygiene Data'!$F$13,0,10*ROW('Hygiene Data'!F28)))</f>
        <v/>
      </c>
      <c r="DX34" s="305" t="str">
        <f ca="true">+IF(OFFSET('Hygiene Data'!$G$11,0,10*ROW('Hygiene Data'!G28))="","",OFFSET('Hygiene Data'!$G$11,0,10*ROW('Hygiene Data'!G28)))</f>
        <v/>
      </c>
      <c r="DY34" s="305" t="str">
        <f ca="true">+IF(OFFSET('Hygiene Data'!$G$12,0,10*ROW('Hygiene Data'!G28))="","",OFFSET('Hygiene Data'!$G$12,0,10*ROW('Hygiene Data'!G28)))</f>
        <v/>
      </c>
      <c r="DZ34" s="305" t="str">
        <f ca="true">+IF(OFFSET('Hygiene Data'!$G$13,0,10*ROW('Hygiene Data'!G28))="","",OFFSET('Hygiene Data'!$G$13,0,10*ROW('Hygiene Data'!G28)))</f>
        <v/>
      </c>
      <c r="EA34" s="305" t="str">
        <f ca="true">+IF(OFFSET('Hygiene Data'!$H$11,0,10*ROW('Hygiene Data'!H28))="","",OFFSET('Hygiene Data'!$H$11,0,10*ROW('Hygiene Data'!H28)))</f>
        <v/>
      </c>
      <c r="EB34" s="305" t="str">
        <f ca="true">+IF(OFFSET('Hygiene Data'!$H$12,0,10*ROW('Hygiene Data'!H28))="","",OFFSET('Hygiene Data'!$H$12,0,10*ROW('Hygiene Data'!H28)))</f>
        <v/>
      </c>
      <c r="EC34" s="305" t="str">
        <f ca="true">+IF(OFFSET('Hygiene Data'!$H$13,0,10*ROW('Hygiene Data'!H28))="","",OFFSET('Hygiene Data'!$H$13,0,10*ROW('Hygiene Data'!H28)))</f>
        <v>No</v>
      </c>
      <c r="ED34" s="305" t="str">
        <f ca="true">+IF(OFFSET('Hygiene Data'!$I$11,0,10*ROW('Hygiene Data'!I28))="","",OFFSET('Hygiene Data'!$I$11,0,10*ROW('Hygiene Data'!I28)))</f>
        <v/>
      </c>
      <c r="EE34" s="305" t="str">
        <f ca="true">+IF(OFFSET('Hygiene Data'!$I$12,0,10*ROW('Hygiene Data'!I28))="","",OFFSET('Hygiene Data'!$I$12,0,10*ROW('Hygiene Data'!I28)))</f>
        <v/>
      </c>
      <c r="EF34" s="305" t="str">
        <f ca="true">+IF(OFFSET('Hygiene Data'!$I$13,0,10*ROW('Hygiene Data'!I28))="","",OFFSET('Hygiene Data'!$I$13,0,10*ROW('Hygiene Data'!I28)))</f>
        <v>No</v>
      </c>
    </row>
    <row xmlns:x14ac="http://schemas.microsoft.com/office/spreadsheetml/2009/9/ac" r="35" x14ac:dyDescent="0.2">
      <c r="A35" s="38" t="str">
        <f ca="true">+IF(OFFSET('Water Data'!$B$2,0,10*ROW('Water Data'!E29))="","",OFFSET('Water Data'!$B$2,0,10*ROW('Water Data'!E29)))</f>
        <v>IND_2017_DISE</v>
      </c>
      <c r="B35" s="38" t="str">
        <f ca="true">+IF(OFFSET('Water Data'!$C$2,0,10*ROW('Water Data'!F29))="","",OFFSET('Water Data'!$C$2,0,10*ROW('Water Data'!F29)))</f>
        <v>EMIS</v>
      </c>
      <c r="C35" s="361">
        <f t="shared" ca="true" si="0"/>
        <v>2017</v>
      </c>
      <c r="D35" s="97">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97.115543757614077</v>
      </c>
      <c r="E35" s="97">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89.014034650699472</v>
      </c>
      <c r="F35" s="9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7">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99.01</v>
      </c>
      <c r="H35" s="97">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90.34</v>
      </c>
      <c r="I35" s="9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7">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96.88</v>
      </c>
      <c r="K35" s="97">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88.78</v>
      </c>
      <c r="L35" s="9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7">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97.199547311531973</v>
      </c>
      <c r="Q35" s="97">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89.014034650699472</v>
      </c>
      <c r="R35" s="9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7">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99.368235874430155</v>
      </c>
      <c r="T35" s="97">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87.062168733190035</v>
      </c>
      <c r="U35" s="9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8">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97.51</v>
      </c>
      <c r="W35" s="9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8">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98.71</v>
      </c>
      <c r="AB35" s="9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8">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97.3</v>
      </c>
      <c r="AG35" s="9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8">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97.51</v>
      </c>
      <c r="AQ35" s="9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8">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99.398820887462747</v>
      </c>
      <c r="AV35" s="9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9">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55.17</v>
      </c>
      <c r="BA35" s="9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9">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55.17</v>
      </c>
      <c r="BM35" s="9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5"/>
      <c r="BS35" s="305" t="str">
        <f ca="true">+IF(OFFSET('Water Data'!$D$27,0,10*ROW('Water Data'!D29))="","",OFFSET('Water Data'!$D$27,0,10*ROW('Water Data'!D29)))</f>
        <v>Yes</v>
      </c>
      <c r="BT35" s="305" t="str">
        <f ca="true">+IF(OFFSET('Water Data'!$D$28,0,10*ROW('Water Data'!D29))="","",OFFSET('Water Data'!$D$28,0,10*ROW('Water Data'!D29)))</f>
        <v>Yes</v>
      </c>
      <c r="BU35" s="305" t="str">
        <f ca="true">+IF(OFFSET('Water Data'!$D$29,0,10*ROW('Water Data'!D29))="","",OFFSET('Water Data'!$D$29,0,10*ROW('Water Data'!D29)))</f>
        <v/>
      </c>
      <c r="BV35" s="305" t="str">
        <f ca="true">+IF(OFFSET('Water Data'!$E$27,0,10*ROW('Water Data'!E29))="","",OFFSET('Water Data'!$E$27,0,10*ROW('Water Data'!E29)))</f>
        <v>Yes</v>
      </c>
      <c r="BW35" s="305" t="str">
        <f ca="true">+IF(OFFSET('Water Data'!$E$28,0,10*ROW('Water Data'!E29))="","",OFFSET('Water Data'!$E$28,0,10*ROW('Water Data'!E29)))</f>
        <v>Yes</v>
      </c>
      <c r="BX35" s="305" t="str">
        <f ca="true">+IF(OFFSET('Water Data'!$E$29,0,10*ROW('Water Data'!E29))="","",OFFSET('Water Data'!$E$29,0,10*ROW('Water Data'!E29)))</f>
        <v/>
      </c>
      <c r="BY35" s="305" t="str">
        <f ca="true">+IF(OFFSET('Water Data'!$F$27,0,10*ROW('Water Data'!F29))="","",OFFSET('Water Data'!$F$27,0,10*ROW('Water Data'!F29)))</f>
        <v>Yes</v>
      </c>
      <c r="BZ35" s="305" t="str">
        <f ca="true">+IF(OFFSET('Water Data'!$F$28,0,10*ROW('Water Data'!F29))="","",OFFSET('Water Data'!$F$28,0,10*ROW('Water Data'!F29)))</f>
        <v>Yes</v>
      </c>
      <c r="CA35" s="305" t="str">
        <f ca="true">+IF(OFFSET('Water Data'!$F$29,0,10*ROW('Water Data'!F29))="","",OFFSET('Water Data'!$F$29,0,10*ROW('Water Data'!F29)))</f>
        <v/>
      </c>
      <c r="CB35" s="305" t="str">
        <f ca="true">+IF(OFFSET('Water Data'!$G$27,0,10*ROW('Water Data'!G29))="","",OFFSET('Water Data'!$G$27,0,10*ROW('Water Data'!G29)))</f>
        <v/>
      </c>
      <c r="CC35" s="305" t="str">
        <f ca="true">+IF(OFFSET('Water Data'!$G$28,0,10*ROW('Water Data'!G29))="","",OFFSET('Water Data'!$G$28,0,10*ROW('Water Data'!G29)))</f>
        <v/>
      </c>
      <c r="CD35" s="305" t="str">
        <f ca="true">+IF(OFFSET('Water Data'!$G$29,0,10*ROW('Water Data'!G29))="","",OFFSET('Water Data'!$G$29,0,10*ROW('Water Data'!G29)))</f>
        <v/>
      </c>
      <c r="CE35" s="305" t="str">
        <f ca="true">+IF(OFFSET('Water Data'!$H$27,0,10*ROW('Water Data'!H29))="","",OFFSET('Water Data'!$H$27,0,10*ROW('Water Data'!H29)))</f>
        <v>Yes</v>
      </c>
      <c r="CF35" s="305" t="str">
        <f ca="true">+IF(OFFSET('Water Data'!$H$28,0,10*ROW('Water Data'!H29))="","",OFFSET('Water Data'!$H$28,0,10*ROW('Water Data'!H29)))</f>
        <v>Yes</v>
      </c>
      <c r="CG35" s="305" t="str">
        <f ca="true">+IF(OFFSET('Water Data'!$H$29,0,10*ROW('Water Data'!H29))="","",OFFSET('Water Data'!$H$29,0,10*ROW('Water Data'!H29)))</f>
        <v/>
      </c>
      <c r="CH35" s="305" t="str">
        <f ca="true">+IF(OFFSET('Water Data'!$I$27,0,10*ROW('Water Data'!I29))="","",OFFSET('Water Data'!$I$27,0,10*ROW('Water Data'!I29)))</f>
        <v>Yes</v>
      </c>
      <c r="CI35" s="305" t="str">
        <f ca="true">+IF(OFFSET('Water Data'!$I$28,0,10*ROW('Water Data'!I29))="","",OFFSET('Water Data'!$I$28,0,10*ROW('Water Data'!I29)))</f>
        <v>Yes</v>
      </c>
      <c r="CJ35" s="305" t="str">
        <f ca="true">+IF(OFFSET('Water Data'!$I$29,0,10*ROW('Water Data'!I29))="","",OFFSET('Water Data'!$I$29,0,10*ROW('Water Data'!I29)))</f>
        <v/>
      </c>
      <c r="CK35" s="305" t="str">
        <f ca="true">+IF(OFFSET('Sanitation Data'!$D$28,0,10*ROW('Sanitation Data'!D29))="","",OFFSET('Sanitation Data'!$D$28,0,10*ROW('Sanitation Data'!D29)))</f>
        <v>Yes</v>
      </c>
      <c r="CL35" s="305" t="str">
        <f ca="true">+IF(OFFSET('Sanitation Data'!$D$29,0,10*ROW('Sanitation Data'!D29))="","",OFFSET('Sanitation Data'!$D$29,0,10*ROW('Sanitation Data'!D29)))</f>
        <v/>
      </c>
      <c r="CM35" s="305" t="str">
        <f ca="true">+IF(OFFSET('Sanitation Data'!$D$30,0,10*ROW('Sanitation Data'!D29))="","",OFFSET('Sanitation Data'!$D$30,0,10*ROW('Sanitation Data'!D29)))</f>
        <v/>
      </c>
      <c r="CN35" s="305" t="str">
        <f ca="true">+IF(OFFSET('Sanitation Data'!$D$31,0,10*ROW('Sanitation Data'!D29))="","",OFFSET('Sanitation Data'!$D$31,0,10*ROW('Sanitation Data'!D29)))</f>
        <v/>
      </c>
      <c r="CO35" s="305" t="str">
        <f ca="true">+IF(OFFSET('Sanitation Data'!$D$32,0,10*ROW('Sanitation Data'!D29))="","",OFFSET('Sanitation Data'!$D$32,0,10*ROW('Sanitation Data'!D29)))</f>
        <v/>
      </c>
      <c r="CP35" s="305" t="str">
        <f ca="true">+IF(OFFSET('Sanitation Data'!$E$28,0,10*ROW('Sanitation Data'!E29))="","",OFFSET('Sanitation Data'!$E$28,0,10*ROW('Sanitation Data'!E29)))</f>
        <v>Yes</v>
      </c>
      <c r="CQ35" s="305" t="str">
        <f ca="true">+IF(OFFSET('Sanitation Data'!$E$29,0,10*ROW('Sanitation Data'!E29))="","",OFFSET('Sanitation Data'!$E$29,0,10*ROW('Sanitation Data'!E29)))</f>
        <v/>
      </c>
      <c r="CR35" s="305" t="str">
        <f ca="true">+IF(OFFSET('Sanitation Data'!$E$30,0,10*ROW('Sanitation Data'!E29))="","",OFFSET('Sanitation Data'!$E$30,0,10*ROW('Sanitation Data'!E29)))</f>
        <v/>
      </c>
      <c r="CS35" s="305" t="str">
        <f ca="true">+IF(OFFSET('Sanitation Data'!$E$31,0,10*ROW('Sanitation Data'!E29))="","",OFFSET('Sanitation Data'!$E$31,0,10*ROW('Sanitation Data'!E29)))</f>
        <v/>
      </c>
      <c r="CT35" s="305" t="str">
        <f ca="true">+IF(OFFSET('Sanitation Data'!$E$32,0,10*ROW('Sanitation Data'!E29))="","",OFFSET('Sanitation Data'!$E$32,0,10*ROW('Sanitation Data'!E29)))</f>
        <v/>
      </c>
      <c r="CU35" s="305" t="str">
        <f ca="true">+IF(OFFSET('Sanitation Data'!$F$28,0,10*ROW('Sanitation Data'!F29))="","",OFFSET('Sanitation Data'!$F$28,0,10*ROW('Sanitation Data'!F29)))</f>
        <v>Yes</v>
      </c>
      <c r="CV35" s="305" t="str">
        <f ca="true">+IF(OFFSET('Sanitation Data'!$F$29,0,10*ROW('Sanitation Data'!F29))="","",OFFSET('Sanitation Data'!$F$29,0,10*ROW('Sanitation Data'!F29)))</f>
        <v/>
      </c>
      <c r="CW35" s="305" t="str">
        <f ca="true">+IF(OFFSET('Sanitation Data'!$F$30,0,10*ROW('Sanitation Data'!F29))="","",OFFSET('Sanitation Data'!$F$30,0,10*ROW('Sanitation Data'!F29)))</f>
        <v/>
      </c>
      <c r="CX35" s="305" t="str">
        <f ca="true">+IF(OFFSET('Sanitation Data'!$F$31,0,10*ROW('Sanitation Data'!F29))="","",OFFSET('Sanitation Data'!$F$31,0,10*ROW('Sanitation Data'!F29)))</f>
        <v/>
      </c>
      <c r="CY35" s="305" t="str">
        <f ca="true">+IF(OFFSET('Sanitation Data'!$F$32,0,10*ROW('Sanitation Data'!F29))="","",OFFSET('Sanitation Data'!$F$32,0,10*ROW('Sanitation Data'!F29)))</f>
        <v/>
      </c>
      <c r="CZ35" s="305" t="str">
        <f ca="true">+IF(OFFSET('Sanitation Data'!$G$28,0,10*ROW('Sanitation Data'!G29))="","",OFFSET('Sanitation Data'!$G$28,0,10*ROW('Sanitation Data'!G29)))</f>
        <v/>
      </c>
      <c r="DA35" s="305" t="str">
        <f ca="true">+IF(OFFSET('Sanitation Data'!$G$29,0,10*ROW('Sanitation Data'!G29))="","",OFFSET('Sanitation Data'!$G$29,0,10*ROW('Sanitation Data'!G29)))</f>
        <v/>
      </c>
      <c r="DB35" s="305" t="str">
        <f ca="true">+IF(OFFSET('Sanitation Data'!$G$30,0,10*ROW('Sanitation Data'!G29))="","",OFFSET('Sanitation Data'!$G$30,0,10*ROW('Sanitation Data'!G29)))</f>
        <v/>
      </c>
      <c r="DC35" s="305" t="str">
        <f ca="true">+IF(OFFSET('Sanitation Data'!$G$31,0,10*ROW('Sanitation Data'!G29))="","",OFFSET('Sanitation Data'!$G$31,0,10*ROW('Sanitation Data'!G29)))</f>
        <v/>
      </c>
      <c r="DD35" s="305" t="str">
        <f ca="true">+IF(OFFSET('Sanitation Data'!$G$32,0,10*ROW('Sanitation Data'!G29))="","",OFFSET('Sanitation Data'!$G$32,0,10*ROW('Sanitation Data'!G29)))</f>
        <v/>
      </c>
      <c r="DE35" s="305" t="str">
        <f ca="true">+IF(OFFSET('Sanitation Data'!$H$28,0,10*ROW('Sanitation Data'!H29))="","",OFFSET('Sanitation Data'!$H$28,0,10*ROW('Sanitation Data'!H29)))</f>
        <v>Yes</v>
      </c>
      <c r="DF35" s="305" t="str">
        <f ca="true">+IF(OFFSET('Sanitation Data'!$H$29,0,10*ROW('Sanitation Data'!H29))="","",OFFSET('Sanitation Data'!$H$29,0,10*ROW('Sanitation Data'!H29)))</f>
        <v/>
      </c>
      <c r="DG35" s="305" t="str">
        <f ca="true">+IF(OFFSET('Sanitation Data'!$H$30,0,10*ROW('Sanitation Data'!H29))="","",OFFSET('Sanitation Data'!$H$30,0,10*ROW('Sanitation Data'!H29)))</f>
        <v/>
      </c>
      <c r="DH35" s="305" t="str">
        <f ca="true">+IF(OFFSET('Sanitation Data'!$H$31,0,10*ROW('Sanitation Data'!H29))="","",OFFSET('Sanitation Data'!$H$31,0,10*ROW('Sanitation Data'!H29)))</f>
        <v/>
      </c>
      <c r="DI35" s="305" t="str">
        <f ca="true">+IF(OFFSET('Sanitation Data'!$H$32,0,10*ROW('Sanitation Data'!H29))="","",OFFSET('Sanitation Data'!$H$32,0,10*ROW('Sanitation Data'!H29)))</f>
        <v/>
      </c>
      <c r="DJ35" s="305" t="str">
        <f ca="true">+IF(OFFSET('Sanitation Data'!$I$28,0,10*ROW('Sanitation Data'!I29))="","",OFFSET('Sanitation Data'!$I$28,0,10*ROW('Sanitation Data'!I29)))</f>
        <v>Yes</v>
      </c>
      <c r="DK35" s="305" t="str">
        <f ca="true">+IF(OFFSET('Sanitation Data'!$I$29,0,10*ROW('Sanitation Data'!I29))="","",OFFSET('Sanitation Data'!$I$29,0,10*ROW('Sanitation Data'!I29)))</f>
        <v/>
      </c>
      <c r="DL35" s="305" t="str">
        <f ca="true">+IF(OFFSET('Sanitation Data'!$I$30,0,10*ROW('Sanitation Data'!I29))="","",OFFSET('Sanitation Data'!$I$30,0,10*ROW('Sanitation Data'!I29)))</f>
        <v/>
      </c>
      <c r="DM35" s="305" t="str">
        <f ca="true">+IF(OFFSET('Sanitation Data'!$I$31,0,10*ROW('Sanitation Data'!I29))="","",OFFSET('Sanitation Data'!$I$31,0,10*ROW('Sanitation Data'!I29)))</f>
        <v/>
      </c>
      <c r="DN35" s="305" t="str">
        <f ca="true">+IF(OFFSET('Sanitation Data'!$I$32,0,10*ROW('Sanitation Data'!I29))="","",OFFSET('Sanitation Data'!$I$32,0,10*ROW('Sanitation Data'!I29)))</f>
        <v/>
      </c>
      <c r="DO35" s="305" t="str">
        <f ca="true">+IF(OFFSET('Hygiene Data'!$D$11,0,10*ROW('Hygiene Data'!D29))="","",OFFSET('Hygiene Data'!$D$11,0,10*ROW('Hygiene Data'!D29)))</f>
        <v>Yes</v>
      </c>
      <c r="DP35" s="305" t="str">
        <f ca="true">+IF(OFFSET('Hygiene Data'!$D$12,0,10*ROW('Hygiene Data'!D29))="","",OFFSET('Hygiene Data'!$D$12,0,10*ROW('Hygiene Data'!D29)))</f>
        <v/>
      </c>
      <c r="DQ35" s="305" t="str">
        <f ca="true">+IF(OFFSET('Hygiene Data'!$D$13,0,10*ROW('Hygiene Data'!D29))="","",OFFSET('Hygiene Data'!$D$13,0,10*ROW('Hygiene Data'!D29)))</f>
        <v/>
      </c>
      <c r="DR35" s="305" t="str">
        <f ca="true">+IF(OFFSET('Hygiene Data'!$E$11,0,10*ROW('Hygiene Data'!E29))="","",OFFSET('Hygiene Data'!$E$11,0,10*ROW('Hygiene Data'!E29)))</f>
        <v/>
      </c>
      <c r="DS35" s="305" t="str">
        <f ca="true">+IF(OFFSET('Hygiene Data'!$E$12,0,10*ROW('Hygiene Data'!E29))="","",OFFSET('Hygiene Data'!$E$12,0,10*ROW('Hygiene Data'!E29)))</f>
        <v/>
      </c>
      <c r="DT35" s="305" t="str">
        <f ca="true">+IF(OFFSET('Hygiene Data'!$E$13,0,10*ROW('Hygiene Data'!E29))="","",OFFSET('Hygiene Data'!$E$13,0,10*ROW('Hygiene Data'!E29)))</f>
        <v/>
      </c>
      <c r="DU35" s="305" t="str">
        <f ca="true">+IF(OFFSET('Hygiene Data'!$F$11,0,10*ROW('Hygiene Data'!F29))="","",OFFSET('Hygiene Data'!$F$11,0,10*ROW('Hygiene Data'!F29)))</f>
        <v/>
      </c>
      <c r="DV35" s="305" t="str">
        <f ca="true">+IF(OFFSET('Hygiene Data'!$F$12,0,10*ROW('Hygiene Data'!F29))="","",OFFSET('Hygiene Data'!$F$12,0,10*ROW('Hygiene Data'!F29)))</f>
        <v/>
      </c>
      <c r="DW35" s="305" t="str">
        <f ca="true">+IF(OFFSET('Hygiene Data'!$F$13,0,10*ROW('Hygiene Data'!F29))="","",OFFSET('Hygiene Data'!$F$13,0,10*ROW('Hygiene Data'!F29)))</f>
        <v/>
      </c>
      <c r="DX35" s="305" t="str">
        <f ca="true">+IF(OFFSET('Hygiene Data'!$G$11,0,10*ROW('Hygiene Data'!G29))="","",OFFSET('Hygiene Data'!$G$11,0,10*ROW('Hygiene Data'!G29)))</f>
        <v/>
      </c>
      <c r="DY35" s="305" t="str">
        <f ca="true">+IF(OFFSET('Hygiene Data'!$G$12,0,10*ROW('Hygiene Data'!G29))="","",OFFSET('Hygiene Data'!$G$12,0,10*ROW('Hygiene Data'!G29)))</f>
        <v/>
      </c>
      <c r="DZ35" s="305" t="str">
        <f ca="true">+IF(OFFSET('Hygiene Data'!$G$13,0,10*ROW('Hygiene Data'!G29))="","",OFFSET('Hygiene Data'!$G$13,0,10*ROW('Hygiene Data'!G29)))</f>
        <v/>
      </c>
      <c r="EA35" s="305" t="str">
        <f ca="true">+IF(OFFSET('Hygiene Data'!$H$11,0,10*ROW('Hygiene Data'!H29))="","",OFFSET('Hygiene Data'!$H$11,0,10*ROW('Hygiene Data'!H29)))</f>
        <v>Yes</v>
      </c>
      <c r="EB35" s="305" t="str">
        <f ca="true">+IF(OFFSET('Hygiene Data'!$H$12,0,10*ROW('Hygiene Data'!H29))="","",OFFSET('Hygiene Data'!$H$12,0,10*ROW('Hygiene Data'!H29)))</f>
        <v/>
      </c>
      <c r="EC35" s="305" t="str">
        <f ca="true">+IF(OFFSET('Hygiene Data'!$H$13,0,10*ROW('Hygiene Data'!H29))="","",OFFSET('Hygiene Data'!$H$13,0,10*ROW('Hygiene Data'!H29)))</f>
        <v/>
      </c>
      <c r="ED35" s="305" t="str">
        <f ca="true">+IF(OFFSET('Hygiene Data'!$I$11,0,10*ROW('Hygiene Data'!I29))="","",OFFSET('Hygiene Data'!$I$11,0,10*ROW('Hygiene Data'!I29)))</f>
        <v/>
      </c>
      <c r="EE35" s="305" t="str">
        <f ca="true">+IF(OFFSET('Hygiene Data'!$I$12,0,10*ROW('Hygiene Data'!I29))="","",OFFSET('Hygiene Data'!$I$12,0,10*ROW('Hygiene Data'!I29)))</f>
        <v/>
      </c>
      <c r="EF35" s="305"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IND_2018_SVP</v>
      </c>
      <c r="B36" s="38" t="str">
        <f ca="true">+IF(OFFSET('Water Data'!$C$2,0,10*ROW('Water Data'!F30))="","",OFFSET('Water Data'!$C$2,0,10*ROW('Water Data'!F30)))</f>
        <v>Survey</v>
      </c>
      <c r="C36" s="361">
        <f t="shared" ca="true" si="0"/>
        <v>2018</v>
      </c>
      <c r="D36" s="97">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94.184529999999995</v>
      </c>
      <c r="E36" s="97">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91.318365499999999</v>
      </c>
      <c r="F36" s="97">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65.879597500000003</v>
      </c>
      <c r="G36" s="97">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95.499409999999997</v>
      </c>
      <c r="H36" s="97">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93.903339500000001</v>
      </c>
      <c r="I36" s="97">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72.960010499999996</v>
      </c>
      <c r="J36" s="97">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94.01258</v>
      </c>
      <c r="K36" s="97">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90.980162500000006</v>
      </c>
      <c r="L36" s="97">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64.952758000000003</v>
      </c>
      <c r="M36" s="9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7">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94.085973098664326</v>
      </c>
      <c r="Q36" s="97">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91.19373698385607</v>
      </c>
      <c r="R36" s="97">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65.570028811675002</v>
      </c>
      <c r="S36" s="97">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97.300549182183147</v>
      </c>
      <c r="T36" s="97">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95.404679365760103</v>
      </c>
      <c r="U36" s="97">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75.859571375814554</v>
      </c>
      <c r="V36" s="98">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95.032169999999994</v>
      </c>
      <c r="W36" s="98">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78.707625460122699</v>
      </c>
      <c r="X36" s="9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8">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58.402827258703539</v>
      </c>
      <c r="AA36" s="98">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95.217830000000006</v>
      </c>
      <c r="AB36" s="98">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82.398990988781605</v>
      </c>
      <c r="AC36" s="9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8">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65.707940601297949</v>
      </c>
      <c r="AF36" s="98">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95.008049999999997</v>
      </c>
      <c r="AG36" s="98">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76.894651571801717</v>
      </c>
      <c r="AH36" s="9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8">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56.400121756626611</v>
      </c>
      <c r="AK36" s="9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8">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95.031943378795233</v>
      </c>
      <c r="AQ36" s="98">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78.707437767713856</v>
      </c>
      <c r="AR36" s="9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8">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58.30417309933744</v>
      </c>
      <c r="AU36" s="98">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95.096672742217933</v>
      </c>
      <c r="AV36" s="98">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77.39771972143005</v>
      </c>
      <c r="AW36" s="9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8">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65.390899899741868</v>
      </c>
      <c r="AZ36" s="99">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78.569779999999994</v>
      </c>
      <c r="BA36" s="99">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78.568280000000001</v>
      </c>
      <c r="BB36" s="99">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51.370930000000001</v>
      </c>
      <c r="BC36" s="99">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88.755830000000003</v>
      </c>
      <c r="BD36" s="99">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88.755830000000003</v>
      </c>
      <c r="BE36" s="99">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57.952489999999997</v>
      </c>
      <c r="BF36" s="99">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77.236459999999994</v>
      </c>
      <c r="BG36" s="99">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77.234769999999997</v>
      </c>
      <c r="BH36" s="99">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50.509279999999997</v>
      </c>
      <c r="BI36" s="9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9">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78.324499318854421</v>
      </c>
      <c r="BM36" s="99">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78.323324929928134</v>
      </c>
      <c r="BN36" s="99">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51.56898360553059</v>
      </c>
      <c r="BO36" s="99">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87.33187996616752</v>
      </c>
      <c r="BP36" s="99">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87.329497397043227</v>
      </c>
      <c r="BQ36" s="99">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53.804367249204823</v>
      </c>
      <c r="BR36" s="305"/>
      <c r="BS36" s="305" t="str">
        <f ca="true">+IF(OFFSET('Water Data'!$D$27,0,10*ROW('Water Data'!D30))="","",OFFSET('Water Data'!$D$27,0,10*ROW('Water Data'!D30)))</f>
        <v>Yes</v>
      </c>
      <c r="BT36" s="305" t="str">
        <f ca="true">+IF(OFFSET('Water Data'!$D$28,0,10*ROW('Water Data'!D30))="","",OFFSET('Water Data'!$D$28,0,10*ROW('Water Data'!D30)))</f>
        <v>Yes</v>
      </c>
      <c r="BU36" s="305" t="str">
        <f ca="true">+IF(OFFSET('Water Data'!$D$29,0,10*ROW('Water Data'!D30))="","",OFFSET('Water Data'!$D$29,0,10*ROW('Water Data'!D30)))</f>
        <v>Yes</v>
      </c>
      <c r="BV36" s="305" t="str">
        <f ca="true">+IF(OFFSET('Water Data'!$E$27,0,10*ROW('Water Data'!E30))="","",OFFSET('Water Data'!$E$27,0,10*ROW('Water Data'!E30)))</f>
        <v>Yes</v>
      </c>
      <c r="BW36" s="305" t="str">
        <f ca="true">+IF(OFFSET('Water Data'!$E$28,0,10*ROW('Water Data'!E30))="","",OFFSET('Water Data'!$E$28,0,10*ROW('Water Data'!E30)))</f>
        <v>Yes</v>
      </c>
      <c r="BX36" s="305" t="str">
        <f ca="true">+IF(OFFSET('Water Data'!$E$29,0,10*ROW('Water Data'!E30))="","",OFFSET('Water Data'!$E$29,0,10*ROW('Water Data'!E30)))</f>
        <v>Yes</v>
      </c>
      <c r="BY36" s="305" t="str">
        <f ca="true">+IF(OFFSET('Water Data'!$F$27,0,10*ROW('Water Data'!F30))="","",OFFSET('Water Data'!$F$27,0,10*ROW('Water Data'!F30)))</f>
        <v>Yes</v>
      </c>
      <c r="BZ36" s="305" t="str">
        <f ca="true">+IF(OFFSET('Water Data'!$F$28,0,10*ROW('Water Data'!F30))="","",OFFSET('Water Data'!$F$28,0,10*ROW('Water Data'!F30)))</f>
        <v>Yes</v>
      </c>
      <c r="CA36" s="305" t="str">
        <f ca="true">+IF(OFFSET('Water Data'!$F$29,0,10*ROW('Water Data'!F30))="","",OFFSET('Water Data'!$F$29,0,10*ROW('Water Data'!F30)))</f>
        <v>Yes</v>
      </c>
      <c r="CB36" s="305" t="str">
        <f ca="true">+IF(OFFSET('Water Data'!$G$27,0,10*ROW('Water Data'!G30))="","",OFFSET('Water Data'!$G$27,0,10*ROW('Water Data'!G30)))</f>
        <v/>
      </c>
      <c r="CC36" s="305" t="str">
        <f ca="true">+IF(OFFSET('Water Data'!$G$28,0,10*ROW('Water Data'!G30))="","",OFFSET('Water Data'!$G$28,0,10*ROW('Water Data'!G30)))</f>
        <v/>
      </c>
      <c r="CD36" s="305" t="str">
        <f ca="true">+IF(OFFSET('Water Data'!$G$29,0,10*ROW('Water Data'!G30))="","",OFFSET('Water Data'!$G$29,0,10*ROW('Water Data'!G30)))</f>
        <v/>
      </c>
      <c r="CE36" s="305" t="str">
        <f ca="true">+IF(OFFSET('Water Data'!$H$27,0,10*ROW('Water Data'!H30))="","",OFFSET('Water Data'!$H$27,0,10*ROW('Water Data'!H30)))</f>
        <v>Yes</v>
      </c>
      <c r="CF36" s="305" t="str">
        <f ca="true">+IF(OFFSET('Water Data'!$H$28,0,10*ROW('Water Data'!H30))="","",OFFSET('Water Data'!$H$28,0,10*ROW('Water Data'!H30)))</f>
        <v>Yes</v>
      </c>
      <c r="CG36" s="305" t="str">
        <f ca="true">+IF(OFFSET('Water Data'!$H$29,0,10*ROW('Water Data'!H30))="","",OFFSET('Water Data'!$H$29,0,10*ROW('Water Data'!H30)))</f>
        <v>Yes</v>
      </c>
      <c r="CH36" s="305" t="str">
        <f ca="true">+IF(OFFSET('Water Data'!$I$27,0,10*ROW('Water Data'!I30))="","",OFFSET('Water Data'!$I$27,0,10*ROW('Water Data'!I30)))</f>
        <v>Yes</v>
      </c>
      <c r="CI36" s="305" t="str">
        <f ca="true">+IF(OFFSET('Water Data'!$I$28,0,10*ROW('Water Data'!I30))="","",OFFSET('Water Data'!$I$28,0,10*ROW('Water Data'!I30)))</f>
        <v>Yes</v>
      </c>
      <c r="CJ36" s="305" t="str">
        <f ca="true">+IF(OFFSET('Water Data'!$I$29,0,10*ROW('Water Data'!I30))="","",OFFSET('Water Data'!$I$29,0,10*ROW('Water Data'!I30)))</f>
        <v>Yes</v>
      </c>
      <c r="CK36" s="305" t="str">
        <f ca="true">+IF(OFFSET('Sanitation Data'!$D$28,0,10*ROW('Sanitation Data'!D30))="","",OFFSET('Sanitation Data'!$D$28,0,10*ROW('Sanitation Data'!D30)))</f>
        <v>Yes</v>
      </c>
      <c r="CL36" s="305" t="str">
        <f ca="true">+IF(OFFSET('Sanitation Data'!$D$29,0,10*ROW('Sanitation Data'!D30))="","",OFFSET('Sanitation Data'!$D$29,0,10*ROW('Sanitation Data'!D30)))</f>
        <v>Yes</v>
      </c>
      <c r="CM36" s="305" t="str">
        <f ca="true">+IF(OFFSET('Sanitation Data'!$D$30,0,10*ROW('Sanitation Data'!D30))="","",OFFSET('Sanitation Data'!$D$30,0,10*ROW('Sanitation Data'!D30)))</f>
        <v/>
      </c>
      <c r="CN36" s="305" t="str">
        <f ca="true">+IF(OFFSET('Sanitation Data'!$D$31,0,10*ROW('Sanitation Data'!D30))="","",OFFSET('Sanitation Data'!$D$31,0,10*ROW('Sanitation Data'!D30)))</f>
        <v/>
      </c>
      <c r="CO36" s="305" t="str">
        <f ca="true">+IF(OFFSET('Sanitation Data'!$D$32,0,10*ROW('Sanitation Data'!D30))="","",OFFSET('Sanitation Data'!$D$32,0,10*ROW('Sanitation Data'!D30)))</f>
        <v>Yes</v>
      </c>
      <c r="CP36" s="305" t="str">
        <f ca="true">+IF(OFFSET('Sanitation Data'!$E$28,0,10*ROW('Sanitation Data'!E30))="","",OFFSET('Sanitation Data'!$E$28,0,10*ROW('Sanitation Data'!E30)))</f>
        <v>Yes</v>
      </c>
      <c r="CQ36" s="305" t="str">
        <f ca="true">+IF(OFFSET('Sanitation Data'!$E$29,0,10*ROW('Sanitation Data'!E30))="","",OFFSET('Sanitation Data'!$E$29,0,10*ROW('Sanitation Data'!E30)))</f>
        <v>Yes</v>
      </c>
      <c r="CR36" s="305" t="str">
        <f ca="true">+IF(OFFSET('Sanitation Data'!$E$30,0,10*ROW('Sanitation Data'!E30))="","",OFFSET('Sanitation Data'!$E$30,0,10*ROW('Sanitation Data'!E30)))</f>
        <v/>
      </c>
      <c r="CS36" s="305" t="str">
        <f ca="true">+IF(OFFSET('Sanitation Data'!$E$31,0,10*ROW('Sanitation Data'!E30))="","",OFFSET('Sanitation Data'!$E$31,0,10*ROW('Sanitation Data'!E30)))</f>
        <v/>
      </c>
      <c r="CT36" s="305" t="str">
        <f ca="true">+IF(OFFSET('Sanitation Data'!$E$32,0,10*ROW('Sanitation Data'!E30))="","",OFFSET('Sanitation Data'!$E$32,0,10*ROW('Sanitation Data'!E30)))</f>
        <v>Yes</v>
      </c>
      <c r="CU36" s="305" t="str">
        <f ca="true">+IF(OFFSET('Sanitation Data'!$F$28,0,10*ROW('Sanitation Data'!F30))="","",OFFSET('Sanitation Data'!$F$28,0,10*ROW('Sanitation Data'!F30)))</f>
        <v>Yes</v>
      </c>
      <c r="CV36" s="305" t="str">
        <f ca="true">+IF(OFFSET('Sanitation Data'!$F$29,0,10*ROW('Sanitation Data'!F30))="","",OFFSET('Sanitation Data'!$F$29,0,10*ROW('Sanitation Data'!F30)))</f>
        <v>Yes</v>
      </c>
      <c r="CW36" s="305" t="str">
        <f ca="true">+IF(OFFSET('Sanitation Data'!$F$30,0,10*ROW('Sanitation Data'!F30))="","",OFFSET('Sanitation Data'!$F$30,0,10*ROW('Sanitation Data'!F30)))</f>
        <v/>
      </c>
      <c r="CX36" s="305" t="str">
        <f ca="true">+IF(OFFSET('Sanitation Data'!$F$31,0,10*ROW('Sanitation Data'!F30))="","",OFFSET('Sanitation Data'!$F$31,0,10*ROW('Sanitation Data'!F30)))</f>
        <v/>
      </c>
      <c r="CY36" s="305" t="str">
        <f ca="true">+IF(OFFSET('Sanitation Data'!$F$32,0,10*ROW('Sanitation Data'!F30))="","",OFFSET('Sanitation Data'!$F$32,0,10*ROW('Sanitation Data'!F30)))</f>
        <v>Yes</v>
      </c>
      <c r="CZ36" s="305" t="str">
        <f ca="true">+IF(OFFSET('Sanitation Data'!$G$28,0,10*ROW('Sanitation Data'!G30))="","",OFFSET('Sanitation Data'!$G$28,0,10*ROW('Sanitation Data'!G30)))</f>
        <v/>
      </c>
      <c r="DA36" s="305" t="str">
        <f ca="true">+IF(OFFSET('Sanitation Data'!$G$29,0,10*ROW('Sanitation Data'!G30))="","",OFFSET('Sanitation Data'!$G$29,0,10*ROW('Sanitation Data'!G30)))</f>
        <v/>
      </c>
      <c r="DB36" s="305" t="str">
        <f ca="true">+IF(OFFSET('Sanitation Data'!$G$30,0,10*ROW('Sanitation Data'!G30))="","",OFFSET('Sanitation Data'!$G$30,0,10*ROW('Sanitation Data'!G30)))</f>
        <v/>
      </c>
      <c r="DC36" s="305" t="str">
        <f ca="true">+IF(OFFSET('Sanitation Data'!$G$31,0,10*ROW('Sanitation Data'!G30))="","",OFFSET('Sanitation Data'!$G$31,0,10*ROW('Sanitation Data'!G30)))</f>
        <v/>
      </c>
      <c r="DD36" s="305" t="str">
        <f ca="true">+IF(OFFSET('Sanitation Data'!$G$32,0,10*ROW('Sanitation Data'!G30))="","",OFFSET('Sanitation Data'!$G$32,0,10*ROW('Sanitation Data'!G30)))</f>
        <v/>
      </c>
      <c r="DE36" s="305" t="str">
        <f ca="true">+IF(OFFSET('Sanitation Data'!$H$28,0,10*ROW('Sanitation Data'!H30))="","",OFFSET('Sanitation Data'!$H$28,0,10*ROW('Sanitation Data'!H30)))</f>
        <v>Yes</v>
      </c>
      <c r="DF36" s="305" t="str">
        <f ca="true">+IF(OFFSET('Sanitation Data'!$H$29,0,10*ROW('Sanitation Data'!H30))="","",OFFSET('Sanitation Data'!$H$29,0,10*ROW('Sanitation Data'!H30)))</f>
        <v>Yes</v>
      </c>
      <c r="DG36" s="305" t="str">
        <f ca="true">+IF(OFFSET('Sanitation Data'!$H$30,0,10*ROW('Sanitation Data'!H30))="","",OFFSET('Sanitation Data'!$H$30,0,10*ROW('Sanitation Data'!H30)))</f>
        <v/>
      </c>
      <c r="DH36" s="305" t="str">
        <f ca="true">+IF(OFFSET('Sanitation Data'!$H$31,0,10*ROW('Sanitation Data'!H30))="","",OFFSET('Sanitation Data'!$H$31,0,10*ROW('Sanitation Data'!H30)))</f>
        <v/>
      </c>
      <c r="DI36" s="305" t="str">
        <f ca="true">+IF(OFFSET('Sanitation Data'!$H$32,0,10*ROW('Sanitation Data'!H30))="","",OFFSET('Sanitation Data'!$H$32,0,10*ROW('Sanitation Data'!H30)))</f>
        <v>Yes</v>
      </c>
      <c r="DJ36" s="305" t="str">
        <f ca="true">+IF(OFFSET('Sanitation Data'!$I$28,0,10*ROW('Sanitation Data'!I30))="","",OFFSET('Sanitation Data'!$I$28,0,10*ROW('Sanitation Data'!I30)))</f>
        <v>Yes</v>
      </c>
      <c r="DK36" s="305" t="str">
        <f ca="true">+IF(OFFSET('Sanitation Data'!$I$29,0,10*ROW('Sanitation Data'!I30))="","",OFFSET('Sanitation Data'!$I$29,0,10*ROW('Sanitation Data'!I30)))</f>
        <v>Yes</v>
      </c>
      <c r="DL36" s="305" t="str">
        <f ca="true">+IF(OFFSET('Sanitation Data'!$I$30,0,10*ROW('Sanitation Data'!I30))="","",OFFSET('Sanitation Data'!$I$30,0,10*ROW('Sanitation Data'!I30)))</f>
        <v/>
      </c>
      <c r="DM36" s="305" t="str">
        <f ca="true">+IF(OFFSET('Sanitation Data'!$I$31,0,10*ROW('Sanitation Data'!I30))="","",OFFSET('Sanitation Data'!$I$31,0,10*ROW('Sanitation Data'!I30)))</f>
        <v/>
      </c>
      <c r="DN36" s="305" t="str">
        <f ca="true">+IF(OFFSET('Sanitation Data'!$I$32,0,10*ROW('Sanitation Data'!I30))="","",OFFSET('Sanitation Data'!$I$32,0,10*ROW('Sanitation Data'!I30)))</f>
        <v>Yes</v>
      </c>
      <c r="DO36" s="305" t="str">
        <f ca="true">+IF(OFFSET('Hygiene Data'!$D$11,0,10*ROW('Hygiene Data'!D30))="","",OFFSET('Hygiene Data'!$D$11,0,10*ROW('Hygiene Data'!D30)))</f>
        <v>Yes</v>
      </c>
      <c r="DP36" s="305" t="str">
        <f ca="true">+IF(OFFSET('Hygiene Data'!$D$12,0,10*ROW('Hygiene Data'!D30))="","",OFFSET('Hygiene Data'!$D$12,0,10*ROW('Hygiene Data'!D30)))</f>
        <v>Yes</v>
      </c>
      <c r="DQ36" s="305" t="str">
        <f ca="true">+IF(OFFSET('Hygiene Data'!$D$13,0,10*ROW('Hygiene Data'!D30))="","",OFFSET('Hygiene Data'!$D$13,0,10*ROW('Hygiene Data'!D30)))</f>
        <v>Yes</v>
      </c>
      <c r="DR36" s="305" t="str">
        <f ca="true">+IF(OFFSET('Hygiene Data'!$E$11,0,10*ROW('Hygiene Data'!E30))="","",OFFSET('Hygiene Data'!$E$11,0,10*ROW('Hygiene Data'!E30)))</f>
        <v>Yes</v>
      </c>
      <c r="DS36" s="305" t="str">
        <f ca="true">+IF(OFFSET('Hygiene Data'!$E$12,0,10*ROW('Hygiene Data'!E30))="","",OFFSET('Hygiene Data'!$E$12,0,10*ROW('Hygiene Data'!E30)))</f>
        <v>Yes</v>
      </c>
      <c r="DT36" s="305" t="str">
        <f ca="true">+IF(OFFSET('Hygiene Data'!$E$13,0,10*ROW('Hygiene Data'!E30))="","",OFFSET('Hygiene Data'!$E$13,0,10*ROW('Hygiene Data'!E30)))</f>
        <v>Yes</v>
      </c>
      <c r="DU36" s="305" t="str">
        <f ca="true">+IF(OFFSET('Hygiene Data'!$F$11,0,10*ROW('Hygiene Data'!F30))="","",OFFSET('Hygiene Data'!$F$11,0,10*ROW('Hygiene Data'!F30)))</f>
        <v>Yes</v>
      </c>
      <c r="DV36" s="305" t="str">
        <f ca="true">+IF(OFFSET('Hygiene Data'!$F$12,0,10*ROW('Hygiene Data'!F30))="","",OFFSET('Hygiene Data'!$F$12,0,10*ROW('Hygiene Data'!F30)))</f>
        <v>Yes</v>
      </c>
      <c r="DW36" s="305" t="str">
        <f ca="true">+IF(OFFSET('Hygiene Data'!$F$13,0,10*ROW('Hygiene Data'!F30))="","",OFFSET('Hygiene Data'!$F$13,0,10*ROW('Hygiene Data'!F30)))</f>
        <v>Yes</v>
      </c>
      <c r="DX36" s="305" t="str">
        <f ca="true">+IF(OFFSET('Hygiene Data'!$G$11,0,10*ROW('Hygiene Data'!G30))="","",OFFSET('Hygiene Data'!$G$11,0,10*ROW('Hygiene Data'!G30)))</f>
        <v/>
      </c>
      <c r="DY36" s="305" t="str">
        <f ca="true">+IF(OFFSET('Hygiene Data'!$G$12,0,10*ROW('Hygiene Data'!G30))="","",OFFSET('Hygiene Data'!$G$12,0,10*ROW('Hygiene Data'!G30)))</f>
        <v/>
      </c>
      <c r="DZ36" s="305" t="str">
        <f ca="true">+IF(OFFSET('Hygiene Data'!$G$13,0,10*ROW('Hygiene Data'!G30))="","",OFFSET('Hygiene Data'!$G$13,0,10*ROW('Hygiene Data'!G30)))</f>
        <v/>
      </c>
      <c r="EA36" s="305" t="str">
        <f ca="true">+IF(OFFSET('Hygiene Data'!$H$11,0,10*ROW('Hygiene Data'!H30))="","",OFFSET('Hygiene Data'!$H$11,0,10*ROW('Hygiene Data'!H30)))</f>
        <v>Yes</v>
      </c>
      <c r="EB36" s="305" t="str">
        <f ca="true">+IF(OFFSET('Hygiene Data'!$H$12,0,10*ROW('Hygiene Data'!H30))="","",OFFSET('Hygiene Data'!$H$12,0,10*ROW('Hygiene Data'!H30)))</f>
        <v>Yes</v>
      </c>
      <c r="EC36" s="305" t="str">
        <f ca="true">+IF(OFFSET('Hygiene Data'!$H$13,0,10*ROW('Hygiene Data'!H30))="","",OFFSET('Hygiene Data'!$H$13,0,10*ROW('Hygiene Data'!H30)))</f>
        <v>Yes</v>
      </c>
      <c r="ED36" s="305" t="str">
        <f ca="true">+IF(OFFSET('Hygiene Data'!$I$11,0,10*ROW('Hygiene Data'!I30))="","",OFFSET('Hygiene Data'!$I$11,0,10*ROW('Hygiene Data'!I30)))</f>
        <v>Yes</v>
      </c>
      <c r="EE36" s="305" t="str">
        <f ca="true">+IF(OFFSET('Hygiene Data'!$I$12,0,10*ROW('Hygiene Data'!I30))="","",OFFSET('Hygiene Data'!$I$12,0,10*ROW('Hygiene Data'!I30)))</f>
        <v>Yes</v>
      </c>
      <c r="EF36" s="305" t="str">
        <f ca="true">+IF(OFFSET('Hygiene Data'!$I$13,0,10*ROW('Hygiene Data'!I30))="","",OFFSET('Hygiene Data'!$I$13,0,10*ROW('Hygiene Data'!I30)))</f>
        <v>Yes</v>
      </c>
    </row>
    <row xmlns:x14ac="http://schemas.microsoft.com/office/spreadsheetml/2009/9/ac" r="37" x14ac:dyDescent="0.2">
      <c r="A37" s="38" t="str">
        <f ca="true">+IF(OFFSET('Water Data'!$B$2,0,10*ROW('Water Data'!E31))="","",OFFSET('Water Data'!$B$2,0,10*ROW('Water Data'!E31)))</f>
        <v>IND_2018_UIS</v>
      </c>
      <c r="B37" s="38" t="str">
        <f ca="true">+IF(OFFSET('Water Data'!$C$2,0,10*ROW('Water Data'!F31))="","",OFFSET('Water Data'!$C$2,0,10*ROW('Water Data'!F31)))</f>
        <v>Other</v>
      </c>
      <c r="C37" s="361">
        <f t="shared" ca="true" si="0"/>
        <v>2018</v>
      </c>
      <c r="D37" s="9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8" t="str">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[93]</v>
      </c>
      <c r="AA37" s="9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8" t="str">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[92]</v>
      </c>
      <c r="AU37" s="9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8" t="str">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[94]</v>
      </c>
      <c r="AZ37" s="9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9" t="str">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[61]</v>
      </c>
      <c r="BC37" s="9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9" t="str">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[53]</v>
      </c>
      <c r="BO37" s="9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9" t="str">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[66]</v>
      </c>
      <c r="BR37" s="305"/>
      <c r="BS37" s="305" t="str">
        <f ca="true">+IF(OFFSET('Water Data'!$D$27,0,10*ROW('Water Data'!D31))="","",OFFSET('Water Data'!$D$27,0,10*ROW('Water Data'!D31)))</f>
        <v/>
      </c>
      <c r="BT37" s="305" t="str">
        <f ca="true">+IF(OFFSET('Water Data'!$D$28,0,10*ROW('Water Data'!D31))="","",OFFSET('Water Data'!$D$28,0,10*ROW('Water Data'!D31)))</f>
        <v/>
      </c>
      <c r="BU37" s="305" t="str">
        <f ca="true">+IF(OFFSET('Water Data'!$D$29,0,10*ROW('Water Data'!D31))="","",OFFSET('Water Data'!$D$29,0,10*ROW('Water Data'!D31)))</f>
        <v/>
      </c>
      <c r="BV37" s="305" t="str">
        <f ca="true">+IF(OFFSET('Water Data'!$E$27,0,10*ROW('Water Data'!E31))="","",OFFSET('Water Data'!$E$27,0,10*ROW('Water Data'!E31)))</f>
        <v/>
      </c>
      <c r="BW37" s="305" t="str">
        <f ca="true">+IF(OFFSET('Water Data'!$E$28,0,10*ROW('Water Data'!E31))="","",OFFSET('Water Data'!$E$28,0,10*ROW('Water Data'!E31)))</f>
        <v/>
      </c>
      <c r="BX37" s="305" t="str">
        <f ca="true">+IF(OFFSET('Water Data'!$E$29,0,10*ROW('Water Data'!E31))="","",OFFSET('Water Data'!$E$29,0,10*ROW('Water Data'!E31)))</f>
        <v/>
      </c>
      <c r="BY37" s="305" t="str">
        <f ca="true">+IF(OFFSET('Water Data'!$F$27,0,10*ROW('Water Data'!F31))="","",OFFSET('Water Data'!$F$27,0,10*ROW('Water Data'!F31)))</f>
        <v/>
      </c>
      <c r="BZ37" s="305" t="str">
        <f ca="true">+IF(OFFSET('Water Data'!$F$28,0,10*ROW('Water Data'!F31))="","",OFFSET('Water Data'!$F$28,0,10*ROW('Water Data'!F31)))</f>
        <v/>
      </c>
      <c r="CA37" s="305" t="str">
        <f ca="true">+IF(OFFSET('Water Data'!$F$29,0,10*ROW('Water Data'!F31))="","",OFFSET('Water Data'!$F$29,0,10*ROW('Water Data'!F31)))</f>
        <v/>
      </c>
      <c r="CB37" s="305" t="str">
        <f ca="true">+IF(OFFSET('Water Data'!$G$27,0,10*ROW('Water Data'!G31))="","",OFFSET('Water Data'!$G$27,0,10*ROW('Water Data'!G31)))</f>
        <v/>
      </c>
      <c r="CC37" s="305" t="str">
        <f ca="true">+IF(OFFSET('Water Data'!$G$28,0,10*ROW('Water Data'!G31))="","",OFFSET('Water Data'!$G$28,0,10*ROW('Water Data'!G31)))</f>
        <v/>
      </c>
      <c r="CD37" s="305" t="str">
        <f ca="true">+IF(OFFSET('Water Data'!$G$29,0,10*ROW('Water Data'!G31))="","",OFFSET('Water Data'!$G$29,0,10*ROW('Water Data'!G31)))</f>
        <v/>
      </c>
      <c r="CE37" s="305" t="str">
        <f ca="true">+IF(OFFSET('Water Data'!$H$27,0,10*ROW('Water Data'!H31))="","",OFFSET('Water Data'!$H$27,0,10*ROW('Water Data'!H31)))</f>
        <v/>
      </c>
      <c r="CF37" s="305" t="str">
        <f ca="true">+IF(OFFSET('Water Data'!$H$28,0,10*ROW('Water Data'!H31))="","",OFFSET('Water Data'!$H$28,0,10*ROW('Water Data'!H31)))</f>
        <v/>
      </c>
      <c r="CG37" s="305" t="str">
        <f ca="true">+IF(OFFSET('Water Data'!$H$29,0,10*ROW('Water Data'!H31))="","",OFFSET('Water Data'!$H$29,0,10*ROW('Water Data'!H31)))</f>
        <v/>
      </c>
      <c r="CH37" s="305" t="str">
        <f ca="true">+IF(OFFSET('Water Data'!$I$27,0,10*ROW('Water Data'!I31))="","",OFFSET('Water Data'!$I$27,0,10*ROW('Water Data'!I31)))</f>
        <v/>
      </c>
      <c r="CI37" s="305" t="str">
        <f ca="true">+IF(OFFSET('Water Data'!$I$28,0,10*ROW('Water Data'!I31))="","",OFFSET('Water Data'!$I$28,0,10*ROW('Water Data'!I31)))</f>
        <v/>
      </c>
      <c r="CJ37" s="305" t="str">
        <f ca="true">+IF(OFFSET('Water Data'!$I$29,0,10*ROW('Water Data'!I31))="","",OFFSET('Water Data'!$I$29,0,10*ROW('Water Data'!I31)))</f>
        <v/>
      </c>
      <c r="CK37" s="305" t="str">
        <f ca="true">+IF(OFFSET('Sanitation Data'!$D$28,0,10*ROW('Sanitation Data'!D31))="","",OFFSET('Sanitation Data'!$D$28,0,10*ROW('Sanitation Data'!D31)))</f>
        <v/>
      </c>
      <c r="CL37" s="305" t="str">
        <f ca="true">+IF(OFFSET('Sanitation Data'!$D$29,0,10*ROW('Sanitation Data'!D31))="","",OFFSET('Sanitation Data'!$D$29,0,10*ROW('Sanitation Data'!D31)))</f>
        <v/>
      </c>
      <c r="CM37" s="305" t="str">
        <f ca="true">+IF(OFFSET('Sanitation Data'!$D$30,0,10*ROW('Sanitation Data'!D31))="","",OFFSET('Sanitation Data'!$D$30,0,10*ROW('Sanitation Data'!D31)))</f>
        <v/>
      </c>
      <c r="CN37" s="305" t="str">
        <f ca="true">+IF(OFFSET('Sanitation Data'!$D$31,0,10*ROW('Sanitation Data'!D31))="","",OFFSET('Sanitation Data'!$D$31,0,10*ROW('Sanitation Data'!D31)))</f>
        <v/>
      </c>
      <c r="CO37" s="305" t="str">
        <f ca="true">+IF(OFFSET('Sanitation Data'!$D$32,0,10*ROW('Sanitation Data'!D31))="","",OFFSET('Sanitation Data'!$D$32,0,10*ROW('Sanitation Data'!D31)))</f>
        <v>No</v>
      </c>
      <c r="CP37" s="305" t="str">
        <f ca="true">+IF(OFFSET('Sanitation Data'!$E$28,0,10*ROW('Sanitation Data'!E31))="","",OFFSET('Sanitation Data'!$E$28,0,10*ROW('Sanitation Data'!E31)))</f>
        <v/>
      </c>
      <c r="CQ37" s="305" t="str">
        <f ca="true">+IF(OFFSET('Sanitation Data'!$E$29,0,10*ROW('Sanitation Data'!E31))="","",OFFSET('Sanitation Data'!$E$29,0,10*ROW('Sanitation Data'!E31)))</f>
        <v/>
      </c>
      <c r="CR37" s="305" t="str">
        <f ca="true">+IF(OFFSET('Sanitation Data'!$E$30,0,10*ROW('Sanitation Data'!E31))="","",OFFSET('Sanitation Data'!$E$30,0,10*ROW('Sanitation Data'!E31)))</f>
        <v/>
      </c>
      <c r="CS37" s="305" t="str">
        <f ca="true">+IF(OFFSET('Sanitation Data'!$E$31,0,10*ROW('Sanitation Data'!E31))="","",OFFSET('Sanitation Data'!$E$31,0,10*ROW('Sanitation Data'!E31)))</f>
        <v/>
      </c>
      <c r="CT37" s="305" t="str">
        <f ca="true">+IF(OFFSET('Sanitation Data'!$E$32,0,10*ROW('Sanitation Data'!E31))="","",OFFSET('Sanitation Data'!$E$32,0,10*ROW('Sanitation Data'!E31)))</f>
        <v/>
      </c>
      <c r="CU37" s="305" t="str">
        <f ca="true">+IF(OFFSET('Sanitation Data'!$F$28,0,10*ROW('Sanitation Data'!F31))="","",OFFSET('Sanitation Data'!$F$28,0,10*ROW('Sanitation Data'!F31)))</f>
        <v/>
      </c>
      <c r="CV37" s="305" t="str">
        <f ca="true">+IF(OFFSET('Sanitation Data'!$F$29,0,10*ROW('Sanitation Data'!F31))="","",OFFSET('Sanitation Data'!$F$29,0,10*ROW('Sanitation Data'!F31)))</f>
        <v/>
      </c>
      <c r="CW37" s="305" t="str">
        <f ca="true">+IF(OFFSET('Sanitation Data'!$F$30,0,10*ROW('Sanitation Data'!F31))="","",OFFSET('Sanitation Data'!$F$30,0,10*ROW('Sanitation Data'!F31)))</f>
        <v/>
      </c>
      <c r="CX37" s="305" t="str">
        <f ca="true">+IF(OFFSET('Sanitation Data'!$F$31,0,10*ROW('Sanitation Data'!F31))="","",OFFSET('Sanitation Data'!$F$31,0,10*ROW('Sanitation Data'!F31)))</f>
        <v/>
      </c>
      <c r="CY37" s="305" t="str">
        <f ca="true">+IF(OFFSET('Sanitation Data'!$F$32,0,10*ROW('Sanitation Data'!F31))="","",OFFSET('Sanitation Data'!$F$32,0,10*ROW('Sanitation Data'!F31)))</f>
        <v/>
      </c>
      <c r="CZ37" s="305" t="str">
        <f ca="true">+IF(OFFSET('Sanitation Data'!$G$28,0,10*ROW('Sanitation Data'!G31))="","",OFFSET('Sanitation Data'!$G$28,0,10*ROW('Sanitation Data'!G31)))</f>
        <v/>
      </c>
      <c r="DA37" s="305" t="str">
        <f ca="true">+IF(OFFSET('Sanitation Data'!$G$29,0,10*ROW('Sanitation Data'!G31))="","",OFFSET('Sanitation Data'!$G$29,0,10*ROW('Sanitation Data'!G31)))</f>
        <v/>
      </c>
      <c r="DB37" s="305" t="str">
        <f ca="true">+IF(OFFSET('Sanitation Data'!$G$30,0,10*ROW('Sanitation Data'!G31))="","",OFFSET('Sanitation Data'!$G$30,0,10*ROW('Sanitation Data'!G31)))</f>
        <v/>
      </c>
      <c r="DC37" s="305" t="str">
        <f ca="true">+IF(OFFSET('Sanitation Data'!$G$31,0,10*ROW('Sanitation Data'!G31))="","",OFFSET('Sanitation Data'!$G$31,0,10*ROW('Sanitation Data'!G31)))</f>
        <v/>
      </c>
      <c r="DD37" s="305" t="str">
        <f ca="true">+IF(OFFSET('Sanitation Data'!$G$32,0,10*ROW('Sanitation Data'!G31))="","",OFFSET('Sanitation Data'!$G$32,0,10*ROW('Sanitation Data'!G31)))</f>
        <v/>
      </c>
      <c r="DE37" s="305" t="str">
        <f ca="true">+IF(OFFSET('Sanitation Data'!$H$28,0,10*ROW('Sanitation Data'!H31))="","",OFFSET('Sanitation Data'!$H$28,0,10*ROW('Sanitation Data'!H31)))</f>
        <v/>
      </c>
      <c r="DF37" s="305" t="str">
        <f ca="true">+IF(OFFSET('Sanitation Data'!$H$29,0,10*ROW('Sanitation Data'!H31))="","",OFFSET('Sanitation Data'!$H$29,0,10*ROW('Sanitation Data'!H31)))</f>
        <v/>
      </c>
      <c r="DG37" s="305" t="str">
        <f ca="true">+IF(OFFSET('Sanitation Data'!$H$30,0,10*ROW('Sanitation Data'!H31))="","",OFFSET('Sanitation Data'!$H$30,0,10*ROW('Sanitation Data'!H31)))</f>
        <v/>
      </c>
      <c r="DH37" s="305" t="str">
        <f ca="true">+IF(OFFSET('Sanitation Data'!$H$31,0,10*ROW('Sanitation Data'!H31))="","",OFFSET('Sanitation Data'!$H$31,0,10*ROW('Sanitation Data'!H31)))</f>
        <v/>
      </c>
      <c r="DI37" s="305" t="str">
        <f ca="true">+IF(OFFSET('Sanitation Data'!$H$32,0,10*ROW('Sanitation Data'!H31))="","",OFFSET('Sanitation Data'!$H$32,0,10*ROW('Sanitation Data'!H31)))</f>
        <v>No</v>
      </c>
      <c r="DJ37" s="305" t="str">
        <f ca="true">+IF(OFFSET('Sanitation Data'!$I$28,0,10*ROW('Sanitation Data'!I31))="","",OFFSET('Sanitation Data'!$I$28,0,10*ROW('Sanitation Data'!I31)))</f>
        <v/>
      </c>
      <c r="DK37" s="305" t="str">
        <f ca="true">+IF(OFFSET('Sanitation Data'!$I$29,0,10*ROW('Sanitation Data'!I31))="","",OFFSET('Sanitation Data'!$I$29,0,10*ROW('Sanitation Data'!I31)))</f>
        <v/>
      </c>
      <c r="DL37" s="305" t="str">
        <f ca="true">+IF(OFFSET('Sanitation Data'!$I$30,0,10*ROW('Sanitation Data'!I31))="","",OFFSET('Sanitation Data'!$I$30,0,10*ROW('Sanitation Data'!I31)))</f>
        <v/>
      </c>
      <c r="DM37" s="305" t="str">
        <f ca="true">+IF(OFFSET('Sanitation Data'!$I$31,0,10*ROW('Sanitation Data'!I31))="","",OFFSET('Sanitation Data'!$I$31,0,10*ROW('Sanitation Data'!I31)))</f>
        <v/>
      </c>
      <c r="DN37" s="305" t="str">
        <f ca="true">+IF(OFFSET('Sanitation Data'!$I$32,0,10*ROW('Sanitation Data'!I31))="","",OFFSET('Sanitation Data'!$I$32,0,10*ROW('Sanitation Data'!I31)))</f>
        <v>No</v>
      </c>
      <c r="DO37" s="305" t="str">
        <f ca="true">+IF(OFFSET('Hygiene Data'!$D$11,0,10*ROW('Hygiene Data'!D31))="","",OFFSET('Hygiene Data'!$D$11,0,10*ROW('Hygiene Data'!D31)))</f>
        <v/>
      </c>
      <c r="DP37" s="305" t="str">
        <f ca="true">+IF(OFFSET('Hygiene Data'!$D$12,0,10*ROW('Hygiene Data'!D31))="","",OFFSET('Hygiene Data'!$D$12,0,10*ROW('Hygiene Data'!D31)))</f>
        <v/>
      </c>
      <c r="DQ37" s="305" t="str">
        <f ca="true">+IF(OFFSET('Hygiene Data'!$D$13,0,10*ROW('Hygiene Data'!D31))="","",OFFSET('Hygiene Data'!$D$13,0,10*ROW('Hygiene Data'!D31)))</f>
        <v>No</v>
      </c>
      <c r="DR37" s="305" t="str">
        <f ca="true">+IF(OFFSET('Hygiene Data'!$E$11,0,10*ROW('Hygiene Data'!E31))="","",OFFSET('Hygiene Data'!$E$11,0,10*ROW('Hygiene Data'!E31)))</f>
        <v/>
      </c>
      <c r="DS37" s="305" t="str">
        <f ca="true">+IF(OFFSET('Hygiene Data'!$E$12,0,10*ROW('Hygiene Data'!E31))="","",OFFSET('Hygiene Data'!$E$12,0,10*ROW('Hygiene Data'!E31)))</f>
        <v/>
      </c>
      <c r="DT37" s="305" t="str">
        <f ca="true">+IF(OFFSET('Hygiene Data'!$E$13,0,10*ROW('Hygiene Data'!E31))="","",OFFSET('Hygiene Data'!$E$13,0,10*ROW('Hygiene Data'!E31)))</f>
        <v/>
      </c>
      <c r="DU37" s="305" t="str">
        <f ca="true">+IF(OFFSET('Hygiene Data'!$F$11,0,10*ROW('Hygiene Data'!F31))="","",OFFSET('Hygiene Data'!$F$11,0,10*ROW('Hygiene Data'!F31)))</f>
        <v/>
      </c>
      <c r="DV37" s="305" t="str">
        <f ca="true">+IF(OFFSET('Hygiene Data'!$F$12,0,10*ROW('Hygiene Data'!F31))="","",OFFSET('Hygiene Data'!$F$12,0,10*ROW('Hygiene Data'!F31)))</f>
        <v/>
      </c>
      <c r="DW37" s="305" t="str">
        <f ca="true">+IF(OFFSET('Hygiene Data'!$F$13,0,10*ROW('Hygiene Data'!F31))="","",OFFSET('Hygiene Data'!$F$13,0,10*ROW('Hygiene Data'!F31)))</f>
        <v/>
      </c>
      <c r="DX37" s="305" t="str">
        <f ca="true">+IF(OFFSET('Hygiene Data'!$G$11,0,10*ROW('Hygiene Data'!G31))="","",OFFSET('Hygiene Data'!$G$11,0,10*ROW('Hygiene Data'!G31)))</f>
        <v/>
      </c>
      <c r="DY37" s="305" t="str">
        <f ca="true">+IF(OFFSET('Hygiene Data'!$G$12,0,10*ROW('Hygiene Data'!G31))="","",OFFSET('Hygiene Data'!$G$12,0,10*ROW('Hygiene Data'!G31)))</f>
        <v/>
      </c>
      <c r="DZ37" s="305" t="str">
        <f ca="true">+IF(OFFSET('Hygiene Data'!$G$13,0,10*ROW('Hygiene Data'!G31))="","",OFFSET('Hygiene Data'!$G$13,0,10*ROW('Hygiene Data'!G31)))</f>
        <v/>
      </c>
      <c r="EA37" s="305" t="str">
        <f ca="true">+IF(OFFSET('Hygiene Data'!$H$11,0,10*ROW('Hygiene Data'!H31))="","",OFFSET('Hygiene Data'!$H$11,0,10*ROW('Hygiene Data'!H31)))</f>
        <v/>
      </c>
      <c r="EB37" s="305" t="str">
        <f ca="true">+IF(OFFSET('Hygiene Data'!$H$12,0,10*ROW('Hygiene Data'!H31))="","",OFFSET('Hygiene Data'!$H$12,0,10*ROW('Hygiene Data'!H31)))</f>
        <v/>
      </c>
      <c r="EC37" s="305" t="str">
        <f ca="true">+IF(OFFSET('Hygiene Data'!$H$13,0,10*ROW('Hygiene Data'!H31))="","",OFFSET('Hygiene Data'!$H$13,0,10*ROW('Hygiene Data'!H31)))</f>
        <v>No</v>
      </c>
      <c r="ED37" s="305" t="str">
        <f ca="true">+IF(OFFSET('Hygiene Data'!$I$11,0,10*ROW('Hygiene Data'!I31))="","",OFFSET('Hygiene Data'!$I$11,0,10*ROW('Hygiene Data'!I31)))</f>
        <v/>
      </c>
      <c r="EE37" s="305" t="str">
        <f ca="true">+IF(OFFSET('Hygiene Data'!$I$12,0,10*ROW('Hygiene Data'!I31))="","",OFFSET('Hygiene Data'!$I$12,0,10*ROW('Hygiene Data'!I31)))</f>
        <v/>
      </c>
      <c r="EF37" s="305" t="str">
        <f ca="true">+IF(OFFSET('Hygiene Data'!$I$13,0,10*ROW('Hygiene Data'!I31))="","",OFFSET('Hygiene Data'!$I$13,0,10*ROW('Hygiene Data'!I31)))</f>
        <v>No</v>
      </c>
    </row>
    <row xmlns:x14ac="http://schemas.microsoft.com/office/spreadsheetml/2009/9/ac" r="38" x14ac:dyDescent="0.2">
      <c r="A38" s="38" t="str">
        <f ca="true">+IF(OFFSET('Water Data'!$B$2,0,10*ROW('Water Data'!E32))="","",OFFSET('Water Data'!$B$2,0,10*ROW('Water Data'!E32)))</f>
        <v>IND_2018_ASER</v>
      </c>
      <c r="B38" s="38" t="str">
        <f ca="true">+IF(OFFSET('Water Data'!$C$2,0,10*ROW('Water Data'!F32))="","",OFFSET('Water Data'!$C$2,0,10*ROW('Water Data'!F32)))</f>
        <v>Survey</v>
      </c>
      <c r="C38" s="361">
        <f t="shared" ca="true" si="0"/>
        <v>2018</v>
      </c>
      <c r="D38" s="9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7" t="str">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[95]</v>
      </c>
      <c r="K38" s="97" t="str">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[84]</v>
      </c>
      <c r="L38" s="97" t="str">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[78]</v>
      </c>
      <c r="M38" s="9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8" t="str">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[91]</v>
      </c>
      <c r="AG38" s="9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8" t="str">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[53]</v>
      </c>
      <c r="AK38" s="9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5"/>
      <c r="BS38" s="305" t="str">
        <f ca="true">+IF(OFFSET('Water Data'!$D$27,0,10*ROW('Water Data'!D32))="","",OFFSET('Water Data'!$D$27,0,10*ROW('Water Data'!D32)))</f>
        <v/>
      </c>
      <c r="BT38" s="305" t="str">
        <f ca="true">+IF(OFFSET('Water Data'!$D$28,0,10*ROW('Water Data'!D32))="","",OFFSET('Water Data'!$D$28,0,10*ROW('Water Data'!D32)))</f>
        <v/>
      </c>
      <c r="BU38" s="305" t="str">
        <f ca="true">+IF(OFFSET('Water Data'!$D$29,0,10*ROW('Water Data'!D32))="","",OFFSET('Water Data'!$D$29,0,10*ROW('Water Data'!D32)))</f>
        <v/>
      </c>
      <c r="BV38" s="305" t="str">
        <f ca="true">+IF(OFFSET('Water Data'!$E$27,0,10*ROW('Water Data'!E32))="","",OFFSET('Water Data'!$E$27,0,10*ROW('Water Data'!E32)))</f>
        <v/>
      </c>
      <c r="BW38" s="305" t="str">
        <f ca="true">+IF(OFFSET('Water Data'!$E$28,0,10*ROW('Water Data'!E32))="","",OFFSET('Water Data'!$E$28,0,10*ROW('Water Data'!E32)))</f>
        <v/>
      </c>
      <c r="BX38" s="305" t="str">
        <f ca="true">+IF(OFFSET('Water Data'!$E$29,0,10*ROW('Water Data'!E32))="","",OFFSET('Water Data'!$E$29,0,10*ROW('Water Data'!E32)))</f>
        <v/>
      </c>
      <c r="BY38" s="305" t="str">
        <f ca="true">+IF(OFFSET('Water Data'!$F$27,0,10*ROW('Water Data'!F32))="","",OFFSET('Water Data'!$F$27,0,10*ROW('Water Data'!F32)))</f>
        <v>No</v>
      </c>
      <c r="BZ38" s="305" t="str">
        <f ca="true">+IF(OFFSET('Water Data'!$F$28,0,10*ROW('Water Data'!F32))="","",OFFSET('Water Data'!$F$28,0,10*ROW('Water Data'!F32)))</f>
        <v>No</v>
      </c>
      <c r="CA38" s="305" t="str">
        <f ca="true">+IF(OFFSET('Water Data'!$F$29,0,10*ROW('Water Data'!F32))="","",OFFSET('Water Data'!$F$29,0,10*ROW('Water Data'!F32)))</f>
        <v>No</v>
      </c>
      <c r="CB38" s="305" t="str">
        <f ca="true">+IF(OFFSET('Water Data'!$G$27,0,10*ROW('Water Data'!G32))="","",OFFSET('Water Data'!$G$27,0,10*ROW('Water Data'!G32)))</f>
        <v/>
      </c>
      <c r="CC38" s="305" t="str">
        <f ca="true">+IF(OFFSET('Water Data'!$G$28,0,10*ROW('Water Data'!G32))="","",OFFSET('Water Data'!$G$28,0,10*ROW('Water Data'!G32)))</f>
        <v/>
      </c>
      <c r="CD38" s="305" t="str">
        <f ca="true">+IF(OFFSET('Water Data'!$G$29,0,10*ROW('Water Data'!G32))="","",OFFSET('Water Data'!$G$29,0,10*ROW('Water Data'!G32)))</f>
        <v/>
      </c>
      <c r="CE38" s="305" t="str">
        <f ca="true">+IF(OFFSET('Water Data'!$H$27,0,10*ROW('Water Data'!H32))="","",OFFSET('Water Data'!$H$27,0,10*ROW('Water Data'!H32)))</f>
        <v/>
      </c>
      <c r="CF38" s="305" t="str">
        <f ca="true">+IF(OFFSET('Water Data'!$H$28,0,10*ROW('Water Data'!H32))="","",OFFSET('Water Data'!$H$28,0,10*ROW('Water Data'!H32)))</f>
        <v/>
      </c>
      <c r="CG38" s="305" t="str">
        <f ca="true">+IF(OFFSET('Water Data'!$H$29,0,10*ROW('Water Data'!H32))="","",OFFSET('Water Data'!$H$29,0,10*ROW('Water Data'!H32)))</f>
        <v/>
      </c>
      <c r="CH38" s="305" t="str">
        <f ca="true">+IF(OFFSET('Water Data'!$I$27,0,10*ROW('Water Data'!I32))="","",OFFSET('Water Data'!$I$27,0,10*ROW('Water Data'!I32)))</f>
        <v/>
      </c>
      <c r="CI38" s="305" t="str">
        <f ca="true">+IF(OFFSET('Water Data'!$I$28,0,10*ROW('Water Data'!I32))="","",OFFSET('Water Data'!$I$28,0,10*ROW('Water Data'!I32)))</f>
        <v/>
      </c>
      <c r="CJ38" s="305" t="str">
        <f ca="true">+IF(OFFSET('Water Data'!$I$29,0,10*ROW('Water Data'!I32))="","",OFFSET('Water Data'!$I$29,0,10*ROW('Water Data'!I32)))</f>
        <v/>
      </c>
      <c r="CK38" s="305" t="str">
        <f ca="true">+IF(OFFSET('Sanitation Data'!$D$28,0,10*ROW('Sanitation Data'!D32))="","",OFFSET('Sanitation Data'!$D$28,0,10*ROW('Sanitation Data'!D32)))</f>
        <v/>
      </c>
      <c r="CL38" s="305" t="str">
        <f ca="true">+IF(OFFSET('Sanitation Data'!$D$29,0,10*ROW('Sanitation Data'!D32))="","",OFFSET('Sanitation Data'!$D$29,0,10*ROW('Sanitation Data'!D32)))</f>
        <v/>
      </c>
      <c r="CM38" s="305" t="str">
        <f ca="true">+IF(OFFSET('Sanitation Data'!$D$30,0,10*ROW('Sanitation Data'!D32))="","",OFFSET('Sanitation Data'!$D$30,0,10*ROW('Sanitation Data'!D32)))</f>
        <v/>
      </c>
      <c r="CN38" s="305" t="str">
        <f ca="true">+IF(OFFSET('Sanitation Data'!$D$31,0,10*ROW('Sanitation Data'!D32))="","",OFFSET('Sanitation Data'!$D$31,0,10*ROW('Sanitation Data'!D32)))</f>
        <v/>
      </c>
      <c r="CO38" s="305" t="str">
        <f ca="true">+IF(OFFSET('Sanitation Data'!$D$32,0,10*ROW('Sanitation Data'!D32))="","",OFFSET('Sanitation Data'!$D$32,0,10*ROW('Sanitation Data'!D32)))</f>
        <v/>
      </c>
      <c r="CP38" s="305" t="str">
        <f ca="true">+IF(OFFSET('Sanitation Data'!$E$28,0,10*ROW('Sanitation Data'!E32))="","",OFFSET('Sanitation Data'!$E$28,0,10*ROW('Sanitation Data'!E32)))</f>
        <v/>
      </c>
      <c r="CQ38" s="305" t="str">
        <f ca="true">+IF(OFFSET('Sanitation Data'!$E$29,0,10*ROW('Sanitation Data'!E32))="","",OFFSET('Sanitation Data'!$E$29,0,10*ROW('Sanitation Data'!E32)))</f>
        <v/>
      </c>
      <c r="CR38" s="305" t="str">
        <f ca="true">+IF(OFFSET('Sanitation Data'!$E$30,0,10*ROW('Sanitation Data'!E32))="","",OFFSET('Sanitation Data'!$E$30,0,10*ROW('Sanitation Data'!E32)))</f>
        <v/>
      </c>
      <c r="CS38" s="305" t="str">
        <f ca="true">+IF(OFFSET('Sanitation Data'!$E$31,0,10*ROW('Sanitation Data'!E32))="","",OFFSET('Sanitation Data'!$E$31,0,10*ROW('Sanitation Data'!E32)))</f>
        <v/>
      </c>
      <c r="CT38" s="305" t="str">
        <f ca="true">+IF(OFFSET('Sanitation Data'!$E$32,0,10*ROW('Sanitation Data'!E32))="","",OFFSET('Sanitation Data'!$E$32,0,10*ROW('Sanitation Data'!E32)))</f>
        <v/>
      </c>
      <c r="CU38" s="305" t="str">
        <f ca="true">+IF(OFFSET('Sanitation Data'!$F$28,0,10*ROW('Sanitation Data'!F32))="","",OFFSET('Sanitation Data'!$F$28,0,10*ROW('Sanitation Data'!F32)))</f>
        <v>No</v>
      </c>
      <c r="CV38" s="305" t="str">
        <f ca="true">+IF(OFFSET('Sanitation Data'!$F$29,0,10*ROW('Sanitation Data'!F32))="","",OFFSET('Sanitation Data'!$F$29,0,10*ROW('Sanitation Data'!F32)))</f>
        <v/>
      </c>
      <c r="CW38" s="305" t="str">
        <f ca="true">+IF(OFFSET('Sanitation Data'!$F$30,0,10*ROW('Sanitation Data'!F32))="","",OFFSET('Sanitation Data'!$F$30,0,10*ROW('Sanitation Data'!F32)))</f>
        <v/>
      </c>
      <c r="CX38" s="305" t="str">
        <f ca="true">+IF(OFFSET('Sanitation Data'!$F$31,0,10*ROW('Sanitation Data'!F32))="","",OFFSET('Sanitation Data'!$F$31,0,10*ROW('Sanitation Data'!F32)))</f>
        <v/>
      </c>
      <c r="CY38" s="305" t="str">
        <f ca="true">+IF(OFFSET('Sanitation Data'!$F$32,0,10*ROW('Sanitation Data'!F32))="","",OFFSET('Sanitation Data'!$F$32,0,10*ROW('Sanitation Data'!F32)))</f>
        <v>No</v>
      </c>
      <c r="CZ38" s="305" t="str">
        <f ca="true">+IF(OFFSET('Sanitation Data'!$G$28,0,10*ROW('Sanitation Data'!G32))="","",OFFSET('Sanitation Data'!$G$28,0,10*ROW('Sanitation Data'!G32)))</f>
        <v/>
      </c>
      <c r="DA38" s="305" t="str">
        <f ca="true">+IF(OFFSET('Sanitation Data'!$G$29,0,10*ROW('Sanitation Data'!G32))="","",OFFSET('Sanitation Data'!$G$29,0,10*ROW('Sanitation Data'!G32)))</f>
        <v/>
      </c>
      <c r="DB38" s="305" t="str">
        <f ca="true">+IF(OFFSET('Sanitation Data'!$G$30,0,10*ROW('Sanitation Data'!G32))="","",OFFSET('Sanitation Data'!$G$30,0,10*ROW('Sanitation Data'!G32)))</f>
        <v/>
      </c>
      <c r="DC38" s="305" t="str">
        <f ca="true">+IF(OFFSET('Sanitation Data'!$G$31,0,10*ROW('Sanitation Data'!G32))="","",OFFSET('Sanitation Data'!$G$31,0,10*ROW('Sanitation Data'!G32)))</f>
        <v/>
      </c>
      <c r="DD38" s="305" t="str">
        <f ca="true">+IF(OFFSET('Sanitation Data'!$G$32,0,10*ROW('Sanitation Data'!G32))="","",OFFSET('Sanitation Data'!$G$32,0,10*ROW('Sanitation Data'!G32)))</f>
        <v/>
      </c>
      <c r="DE38" s="305" t="str">
        <f ca="true">+IF(OFFSET('Sanitation Data'!$H$28,0,10*ROW('Sanitation Data'!H32))="","",OFFSET('Sanitation Data'!$H$28,0,10*ROW('Sanitation Data'!H32)))</f>
        <v/>
      </c>
      <c r="DF38" s="305" t="str">
        <f ca="true">+IF(OFFSET('Sanitation Data'!$H$29,0,10*ROW('Sanitation Data'!H32))="","",OFFSET('Sanitation Data'!$H$29,0,10*ROW('Sanitation Data'!H32)))</f>
        <v/>
      </c>
      <c r="DG38" s="305" t="str">
        <f ca="true">+IF(OFFSET('Sanitation Data'!$H$30,0,10*ROW('Sanitation Data'!H32))="","",OFFSET('Sanitation Data'!$H$30,0,10*ROW('Sanitation Data'!H32)))</f>
        <v/>
      </c>
      <c r="DH38" s="305" t="str">
        <f ca="true">+IF(OFFSET('Sanitation Data'!$H$31,0,10*ROW('Sanitation Data'!H32))="","",OFFSET('Sanitation Data'!$H$31,0,10*ROW('Sanitation Data'!H32)))</f>
        <v/>
      </c>
      <c r="DI38" s="305" t="str">
        <f ca="true">+IF(OFFSET('Sanitation Data'!$H$32,0,10*ROW('Sanitation Data'!H32))="","",OFFSET('Sanitation Data'!$H$32,0,10*ROW('Sanitation Data'!H32)))</f>
        <v/>
      </c>
      <c r="DJ38" s="305" t="str">
        <f ca="true">+IF(OFFSET('Sanitation Data'!$I$28,0,10*ROW('Sanitation Data'!I32))="","",OFFSET('Sanitation Data'!$I$28,0,10*ROW('Sanitation Data'!I32)))</f>
        <v/>
      </c>
      <c r="DK38" s="305" t="str">
        <f ca="true">+IF(OFFSET('Sanitation Data'!$I$29,0,10*ROW('Sanitation Data'!I32))="","",OFFSET('Sanitation Data'!$I$29,0,10*ROW('Sanitation Data'!I32)))</f>
        <v/>
      </c>
      <c r="DL38" s="305" t="str">
        <f ca="true">+IF(OFFSET('Sanitation Data'!$I$30,0,10*ROW('Sanitation Data'!I32))="","",OFFSET('Sanitation Data'!$I$30,0,10*ROW('Sanitation Data'!I32)))</f>
        <v/>
      </c>
      <c r="DM38" s="305" t="str">
        <f ca="true">+IF(OFFSET('Sanitation Data'!$I$31,0,10*ROW('Sanitation Data'!I32))="","",OFFSET('Sanitation Data'!$I$31,0,10*ROW('Sanitation Data'!I32)))</f>
        <v/>
      </c>
      <c r="DN38" s="305" t="str">
        <f ca="true">+IF(OFFSET('Sanitation Data'!$I$32,0,10*ROW('Sanitation Data'!I32))="","",OFFSET('Sanitation Data'!$I$32,0,10*ROW('Sanitation Data'!I32)))</f>
        <v/>
      </c>
      <c r="DO38" s="305" t="str">
        <f ca="true">+IF(OFFSET('Hygiene Data'!$D$11,0,10*ROW('Hygiene Data'!D32))="","",OFFSET('Hygiene Data'!$D$11,0,10*ROW('Hygiene Data'!D32)))</f>
        <v/>
      </c>
      <c r="DP38" s="305" t="str">
        <f ca="true">+IF(OFFSET('Hygiene Data'!$D$12,0,10*ROW('Hygiene Data'!D32))="","",OFFSET('Hygiene Data'!$D$12,0,10*ROW('Hygiene Data'!D32)))</f>
        <v/>
      </c>
      <c r="DQ38" s="305" t="str">
        <f ca="true">+IF(OFFSET('Hygiene Data'!$D$13,0,10*ROW('Hygiene Data'!D32))="","",OFFSET('Hygiene Data'!$D$13,0,10*ROW('Hygiene Data'!D32)))</f>
        <v/>
      </c>
      <c r="DR38" s="305" t="str">
        <f ca="true">+IF(OFFSET('Hygiene Data'!$E$11,0,10*ROW('Hygiene Data'!E32))="","",OFFSET('Hygiene Data'!$E$11,0,10*ROW('Hygiene Data'!E32)))</f>
        <v/>
      </c>
      <c r="DS38" s="305" t="str">
        <f ca="true">+IF(OFFSET('Hygiene Data'!$E$12,0,10*ROW('Hygiene Data'!E32))="","",OFFSET('Hygiene Data'!$E$12,0,10*ROW('Hygiene Data'!E32)))</f>
        <v/>
      </c>
      <c r="DT38" s="305" t="str">
        <f ca="true">+IF(OFFSET('Hygiene Data'!$E$13,0,10*ROW('Hygiene Data'!E32))="","",OFFSET('Hygiene Data'!$E$13,0,10*ROW('Hygiene Data'!E32)))</f>
        <v/>
      </c>
      <c r="DU38" s="305" t="str">
        <f ca="true">+IF(OFFSET('Hygiene Data'!$F$11,0,10*ROW('Hygiene Data'!F32))="","",OFFSET('Hygiene Data'!$F$11,0,10*ROW('Hygiene Data'!F32)))</f>
        <v/>
      </c>
      <c r="DV38" s="305" t="str">
        <f ca="true">+IF(OFFSET('Hygiene Data'!$F$12,0,10*ROW('Hygiene Data'!F32))="","",OFFSET('Hygiene Data'!$F$12,0,10*ROW('Hygiene Data'!F32)))</f>
        <v/>
      </c>
      <c r="DW38" s="305" t="str">
        <f ca="true">+IF(OFFSET('Hygiene Data'!$F$13,0,10*ROW('Hygiene Data'!F32))="","",OFFSET('Hygiene Data'!$F$13,0,10*ROW('Hygiene Data'!F32)))</f>
        <v/>
      </c>
      <c r="DX38" s="305" t="str">
        <f ca="true">+IF(OFFSET('Hygiene Data'!$G$11,0,10*ROW('Hygiene Data'!G32))="","",OFFSET('Hygiene Data'!$G$11,0,10*ROW('Hygiene Data'!G32)))</f>
        <v/>
      </c>
      <c r="DY38" s="305" t="str">
        <f ca="true">+IF(OFFSET('Hygiene Data'!$G$12,0,10*ROW('Hygiene Data'!G32))="","",OFFSET('Hygiene Data'!$G$12,0,10*ROW('Hygiene Data'!G32)))</f>
        <v/>
      </c>
      <c r="DZ38" s="305" t="str">
        <f ca="true">+IF(OFFSET('Hygiene Data'!$G$13,0,10*ROW('Hygiene Data'!G32))="","",OFFSET('Hygiene Data'!$G$13,0,10*ROW('Hygiene Data'!G32)))</f>
        <v/>
      </c>
      <c r="EA38" s="305" t="str">
        <f ca="true">+IF(OFFSET('Hygiene Data'!$H$11,0,10*ROW('Hygiene Data'!H32))="","",OFFSET('Hygiene Data'!$H$11,0,10*ROW('Hygiene Data'!H32)))</f>
        <v/>
      </c>
      <c r="EB38" s="305" t="str">
        <f ca="true">+IF(OFFSET('Hygiene Data'!$H$12,0,10*ROW('Hygiene Data'!H32))="","",OFFSET('Hygiene Data'!$H$12,0,10*ROW('Hygiene Data'!H32)))</f>
        <v/>
      </c>
      <c r="EC38" s="305" t="str">
        <f ca="true">+IF(OFFSET('Hygiene Data'!$H$13,0,10*ROW('Hygiene Data'!H32))="","",OFFSET('Hygiene Data'!$H$13,0,10*ROW('Hygiene Data'!H32)))</f>
        <v/>
      </c>
      <c r="ED38" s="305" t="str">
        <f ca="true">+IF(OFFSET('Hygiene Data'!$I$11,0,10*ROW('Hygiene Data'!I32))="","",OFFSET('Hygiene Data'!$I$11,0,10*ROW('Hygiene Data'!I32)))</f>
        <v/>
      </c>
      <c r="EE38" s="305" t="str">
        <f ca="true">+IF(OFFSET('Hygiene Data'!$I$12,0,10*ROW('Hygiene Data'!I32))="","",OFFSET('Hygiene Data'!$I$12,0,10*ROW('Hygiene Data'!I32)))</f>
        <v/>
      </c>
      <c r="EF38" s="305"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IND_2018_EMIS</v>
      </c>
      <c r="B39" s="38" t="str">
        <f ca="true">+IF(OFFSET('Water Data'!$C$2,0,10*ROW('Water Data'!F33))="","",OFFSET('Water Data'!$C$2,0,10*ROW('Water Data'!F33)))</f>
        <v>EMIS</v>
      </c>
      <c r="C39" s="361">
        <f t="shared" ca="true" si="0"/>
        <v>2018</v>
      </c>
      <c r="D39" s="97">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90.098870588184582</v>
      </c>
      <c r="E39" s="97">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82.582701781935484</v>
      </c>
      <c r="F39" s="97">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44.96377279655507</v>
      </c>
      <c r="G39" s="97">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93.029113383139858</v>
      </c>
      <c r="H39" s="97">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84.882841157790679</v>
      </c>
      <c r="I39" s="97">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44.803362522699331</v>
      </c>
      <c r="J39" s="97">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89.54737053421141</v>
      </c>
      <c r="K39" s="97">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82.06044132976146</v>
      </c>
      <c r="L39" s="97">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44.946468237454518</v>
      </c>
      <c r="M39" s="9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7">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90.124748427387274</v>
      </c>
      <c r="Q39" s="97">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82.535029239269221</v>
      </c>
      <c r="R39" s="97">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45.331925087477636</v>
      </c>
      <c r="S39" s="97">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93.714851780867775</v>
      </c>
      <c r="T39" s="97">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82.108917067444054</v>
      </c>
      <c r="U39" s="97">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45.57140037897603</v>
      </c>
      <c r="V39" s="98">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97.542439594383666</v>
      </c>
      <c r="W39" s="98">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80.786683099642929</v>
      </c>
      <c r="X39" s="9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8">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77.291293740346305</v>
      </c>
      <c r="AA39" s="98">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97.654772667920327</v>
      </c>
      <c r="AB39" s="98">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84.50785670158082</v>
      </c>
      <c r="AC39" s="9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8">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82.260857267230605</v>
      </c>
      <c r="AF39" s="98">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97.521295845898365</v>
      </c>
      <c r="AG39" s="98">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78.92874408958977</v>
      </c>
      <c r="AH39" s="9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8">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75.280246477377247</v>
      </c>
      <c r="AK39" s="9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8">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97.629925797656227</v>
      </c>
      <c r="AQ39" s="98">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80.859140998058848</v>
      </c>
      <c r="AR39" s="9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8">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77.817719781705136</v>
      </c>
      <c r="AU39" s="98">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97.839934255691304</v>
      </c>
      <c r="AV39" s="98">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79.630418086365978</v>
      </c>
      <c r="AW39" s="9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8">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77.813367406298994</v>
      </c>
      <c r="AZ39" s="99">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58.129531088676991</v>
      </c>
      <c r="BA39" s="9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9">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70.992236844158995</v>
      </c>
      <c r="BD39" s="9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9">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55.708641200420338</v>
      </c>
      <c r="BG39" s="9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9">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57.900605488785992</v>
      </c>
      <c r="BM39" s="9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9">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70.222358189177086</v>
      </c>
      <c r="BP39" s="9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5"/>
      <c r="BS39" s="305" t="str">
        <f ca="true">+IF(OFFSET('Water Data'!$D$27,0,10*ROW('Water Data'!D33))="","",OFFSET('Water Data'!$D$27,0,10*ROW('Water Data'!D33)))</f>
        <v>Yes</v>
      </c>
      <c r="BT39" s="305" t="str">
        <f ca="true">+IF(OFFSET('Water Data'!$D$28,0,10*ROW('Water Data'!D33))="","",OFFSET('Water Data'!$D$28,0,10*ROW('Water Data'!D33)))</f>
        <v>Yes</v>
      </c>
      <c r="BU39" s="305" t="str">
        <f ca="true">+IF(OFFSET('Water Data'!$D$29,0,10*ROW('Water Data'!D33))="","",OFFSET('Water Data'!$D$29,0,10*ROW('Water Data'!D33)))</f>
        <v>Yes</v>
      </c>
      <c r="BV39" s="305" t="str">
        <f ca="true">+IF(OFFSET('Water Data'!$E$27,0,10*ROW('Water Data'!E33))="","",OFFSET('Water Data'!$E$27,0,10*ROW('Water Data'!E33)))</f>
        <v>Yes</v>
      </c>
      <c r="BW39" s="305" t="str">
        <f ca="true">+IF(OFFSET('Water Data'!$E$28,0,10*ROW('Water Data'!E33))="","",OFFSET('Water Data'!$E$28,0,10*ROW('Water Data'!E33)))</f>
        <v>Yes</v>
      </c>
      <c r="BX39" s="305" t="str">
        <f ca="true">+IF(OFFSET('Water Data'!$E$29,0,10*ROW('Water Data'!E33))="","",OFFSET('Water Data'!$E$29,0,10*ROW('Water Data'!E33)))</f>
        <v>Yes</v>
      </c>
      <c r="BY39" s="305" t="str">
        <f ca="true">+IF(OFFSET('Water Data'!$F$27,0,10*ROW('Water Data'!F33))="","",OFFSET('Water Data'!$F$27,0,10*ROW('Water Data'!F33)))</f>
        <v>Yes</v>
      </c>
      <c r="BZ39" s="305" t="str">
        <f ca="true">+IF(OFFSET('Water Data'!$F$28,0,10*ROW('Water Data'!F33))="","",OFFSET('Water Data'!$F$28,0,10*ROW('Water Data'!F33)))</f>
        <v>Yes</v>
      </c>
      <c r="CA39" s="305" t="str">
        <f ca="true">+IF(OFFSET('Water Data'!$F$29,0,10*ROW('Water Data'!F33))="","",OFFSET('Water Data'!$F$29,0,10*ROW('Water Data'!F33)))</f>
        <v>Yes</v>
      </c>
      <c r="CB39" s="305" t="str">
        <f ca="true">+IF(OFFSET('Water Data'!$G$27,0,10*ROW('Water Data'!G33))="","",OFFSET('Water Data'!$G$27,0,10*ROW('Water Data'!G33)))</f>
        <v/>
      </c>
      <c r="CC39" s="305" t="str">
        <f ca="true">+IF(OFFSET('Water Data'!$G$28,0,10*ROW('Water Data'!G33))="","",OFFSET('Water Data'!$G$28,0,10*ROW('Water Data'!G33)))</f>
        <v/>
      </c>
      <c r="CD39" s="305" t="str">
        <f ca="true">+IF(OFFSET('Water Data'!$G$29,0,10*ROW('Water Data'!G33))="","",OFFSET('Water Data'!$G$29,0,10*ROW('Water Data'!G33)))</f>
        <v/>
      </c>
      <c r="CE39" s="305" t="str">
        <f ca="true">+IF(OFFSET('Water Data'!$H$27,0,10*ROW('Water Data'!H33))="","",OFFSET('Water Data'!$H$27,0,10*ROW('Water Data'!H33)))</f>
        <v>Yes</v>
      </c>
      <c r="CF39" s="305" t="str">
        <f ca="true">+IF(OFFSET('Water Data'!$H$28,0,10*ROW('Water Data'!H33))="","",OFFSET('Water Data'!$H$28,0,10*ROW('Water Data'!H33)))</f>
        <v>Yes</v>
      </c>
      <c r="CG39" s="305" t="str">
        <f ca="true">+IF(OFFSET('Water Data'!$H$29,0,10*ROW('Water Data'!H33))="","",OFFSET('Water Data'!$H$29,0,10*ROW('Water Data'!H33)))</f>
        <v>Yes</v>
      </c>
      <c r="CH39" s="305" t="str">
        <f ca="true">+IF(OFFSET('Water Data'!$I$27,0,10*ROW('Water Data'!I33))="","",OFFSET('Water Data'!$I$27,0,10*ROW('Water Data'!I33)))</f>
        <v>Yes</v>
      </c>
      <c r="CI39" s="305" t="str">
        <f ca="true">+IF(OFFSET('Water Data'!$I$28,0,10*ROW('Water Data'!I33))="","",OFFSET('Water Data'!$I$28,0,10*ROW('Water Data'!I33)))</f>
        <v>Yes</v>
      </c>
      <c r="CJ39" s="305" t="str">
        <f ca="true">+IF(OFFSET('Water Data'!$I$29,0,10*ROW('Water Data'!I33))="","",OFFSET('Water Data'!$I$29,0,10*ROW('Water Data'!I33)))</f>
        <v>Yes</v>
      </c>
      <c r="CK39" s="305" t="str">
        <f ca="true">+IF(OFFSET('Sanitation Data'!$D$28,0,10*ROW('Sanitation Data'!D33))="","",OFFSET('Sanitation Data'!$D$28,0,10*ROW('Sanitation Data'!D33)))</f>
        <v>Yes</v>
      </c>
      <c r="CL39" s="305" t="str">
        <f ca="true">+IF(OFFSET('Sanitation Data'!$D$29,0,10*ROW('Sanitation Data'!D33))="","",OFFSET('Sanitation Data'!$D$29,0,10*ROW('Sanitation Data'!D33)))</f>
        <v>Yes</v>
      </c>
      <c r="CM39" s="305" t="str">
        <f ca="true">+IF(OFFSET('Sanitation Data'!$D$30,0,10*ROW('Sanitation Data'!D33))="","",OFFSET('Sanitation Data'!$D$30,0,10*ROW('Sanitation Data'!D33)))</f>
        <v/>
      </c>
      <c r="CN39" s="305" t="str">
        <f ca="true">+IF(OFFSET('Sanitation Data'!$D$31,0,10*ROW('Sanitation Data'!D33))="","",OFFSET('Sanitation Data'!$D$31,0,10*ROW('Sanitation Data'!D33)))</f>
        <v/>
      </c>
      <c r="CO39" s="305" t="str">
        <f ca="true">+IF(OFFSET('Sanitation Data'!$D$32,0,10*ROW('Sanitation Data'!D33))="","",OFFSET('Sanitation Data'!$D$32,0,10*ROW('Sanitation Data'!D33)))</f>
        <v>Yes</v>
      </c>
      <c r="CP39" s="305" t="str">
        <f ca="true">+IF(OFFSET('Sanitation Data'!$E$28,0,10*ROW('Sanitation Data'!E33))="","",OFFSET('Sanitation Data'!$E$28,0,10*ROW('Sanitation Data'!E33)))</f>
        <v>Yes</v>
      </c>
      <c r="CQ39" s="305" t="str">
        <f ca="true">+IF(OFFSET('Sanitation Data'!$E$29,0,10*ROW('Sanitation Data'!E33))="","",OFFSET('Sanitation Data'!$E$29,0,10*ROW('Sanitation Data'!E33)))</f>
        <v>Yes</v>
      </c>
      <c r="CR39" s="305" t="str">
        <f ca="true">+IF(OFFSET('Sanitation Data'!$E$30,0,10*ROW('Sanitation Data'!E33))="","",OFFSET('Sanitation Data'!$E$30,0,10*ROW('Sanitation Data'!E33)))</f>
        <v/>
      </c>
      <c r="CS39" s="305" t="str">
        <f ca="true">+IF(OFFSET('Sanitation Data'!$E$31,0,10*ROW('Sanitation Data'!E33))="","",OFFSET('Sanitation Data'!$E$31,0,10*ROW('Sanitation Data'!E33)))</f>
        <v/>
      </c>
      <c r="CT39" s="305" t="str">
        <f ca="true">+IF(OFFSET('Sanitation Data'!$E$32,0,10*ROW('Sanitation Data'!E33))="","",OFFSET('Sanitation Data'!$E$32,0,10*ROW('Sanitation Data'!E33)))</f>
        <v>Yes</v>
      </c>
      <c r="CU39" s="305" t="str">
        <f ca="true">+IF(OFFSET('Sanitation Data'!$F$28,0,10*ROW('Sanitation Data'!F33))="","",OFFSET('Sanitation Data'!$F$28,0,10*ROW('Sanitation Data'!F33)))</f>
        <v>Yes</v>
      </c>
      <c r="CV39" s="305" t="str">
        <f ca="true">+IF(OFFSET('Sanitation Data'!$F$29,0,10*ROW('Sanitation Data'!F33))="","",OFFSET('Sanitation Data'!$F$29,0,10*ROW('Sanitation Data'!F33)))</f>
        <v>Yes</v>
      </c>
      <c r="CW39" s="305" t="str">
        <f ca="true">+IF(OFFSET('Sanitation Data'!$F$30,0,10*ROW('Sanitation Data'!F33))="","",OFFSET('Sanitation Data'!$F$30,0,10*ROW('Sanitation Data'!F33)))</f>
        <v/>
      </c>
      <c r="CX39" s="305" t="str">
        <f ca="true">+IF(OFFSET('Sanitation Data'!$F$31,0,10*ROW('Sanitation Data'!F33))="","",OFFSET('Sanitation Data'!$F$31,0,10*ROW('Sanitation Data'!F33)))</f>
        <v/>
      </c>
      <c r="CY39" s="305" t="str">
        <f ca="true">+IF(OFFSET('Sanitation Data'!$F$32,0,10*ROW('Sanitation Data'!F33))="","",OFFSET('Sanitation Data'!$F$32,0,10*ROW('Sanitation Data'!F33)))</f>
        <v>Yes</v>
      </c>
      <c r="CZ39" s="305" t="str">
        <f ca="true">+IF(OFFSET('Sanitation Data'!$G$28,0,10*ROW('Sanitation Data'!G33))="","",OFFSET('Sanitation Data'!$G$28,0,10*ROW('Sanitation Data'!G33)))</f>
        <v/>
      </c>
      <c r="DA39" s="305" t="str">
        <f ca="true">+IF(OFFSET('Sanitation Data'!$G$29,0,10*ROW('Sanitation Data'!G33))="","",OFFSET('Sanitation Data'!$G$29,0,10*ROW('Sanitation Data'!G33)))</f>
        <v/>
      </c>
      <c r="DB39" s="305" t="str">
        <f ca="true">+IF(OFFSET('Sanitation Data'!$G$30,0,10*ROW('Sanitation Data'!G33))="","",OFFSET('Sanitation Data'!$G$30,0,10*ROW('Sanitation Data'!G33)))</f>
        <v/>
      </c>
      <c r="DC39" s="305" t="str">
        <f ca="true">+IF(OFFSET('Sanitation Data'!$G$31,0,10*ROW('Sanitation Data'!G33))="","",OFFSET('Sanitation Data'!$G$31,0,10*ROW('Sanitation Data'!G33)))</f>
        <v/>
      </c>
      <c r="DD39" s="305" t="str">
        <f ca="true">+IF(OFFSET('Sanitation Data'!$G$32,0,10*ROW('Sanitation Data'!G33))="","",OFFSET('Sanitation Data'!$G$32,0,10*ROW('Sanitation Data'!G33)))</f>
        <v/>
      </c>
      <c r="DE39" s="305" t="str">
        <f ca="true">+IF(OFFSET('Sanitation Data'!$H$28,0,10*ROW('Sanitation Data'!H33))="","",OFFSET('Sanitation Data'!$H$28,0,10*ROW('Sanitation Data'!H33)))</f>
        <v>Yes</v>
      </c>
      <c r="DF39" s="305" t="str">
        <f ca="true">+IF(OFFSET('Sanitation Data'!$H$29,0,10*ROW('Sanitation Data'!H33))="","",OFFSET('Sanitation Data'!$H$29,0,10*ROW('Sanitation Data'!H33)))</f>
        <v>Yes</v>
      </c>
      <c r="DG39" s="305" t="str">
        <f ca="true">+IF(OFFSET('Sanitation Data'!$H$30,0,10*ROW('Sanitation Data'!H33))="","",OFFSET('Sanitation Data'!$H$30,0,10*ROW('Sanitation Data'!H33)))</f>
        <v/>
      </c>
      <c r="DH39" s="305" t="str">
        <f ca="true">+IF(OFFSET('Sanitation Data'!$H$31,0,10*ROW('Sanitation Data'!H33))="","",OFFSET('Sanitation Data'!$H$31,0,10*ROW('Sanitation Data'!H33)))</f>
        <v/>
      </c>
      <c r="DI39" s="305" t="str">
        <f ca="true">+IF(OFFSET('Sanitation Data'!$H$32,0,10*ROW('Sanitation Data'!H33))="","",OFFSET('Sanitation Data'!$H$32,0,10*ROW('Sanitation Data'!H33)))</f>
        <v>Yes</v>
      </c>
      <c r="DJ39" s="305" t="str">
        <f ca="true">+IF(OFFSET('Sanitation Data'!$I$28,0,10*ROW('Sanitation Data'!I33))="","",OFFSET('Sanitation Data'!$I$28,0,10*ROW('Sanitation Data'!I33)))</f>
        <v>Yes</v>
      </c>
      <c r="DK39" s="305" t="str">
        <f ca="true">+IF(OFFSET('Sanitation Data'!$I$29,0,10*ROW('Sanitation Data'!I33))="","",OFFSET('Sanitation Data'!$I$29,0,10*ROW('Sanitation Data'!I33)))</f>
        <v>Yes</v>
      </c>
      <c r="DL39" s="305" t="str">
        <f ca="true">+IF(OFFSET('Sanitation Data'!$I$30,0,10*ROW('Sanitation Data'!I33))="","",OFFSET('Sanitation Data'!$I$30,0,10*ROW('Sanitation Data'!I33)))</f>
        <v/>
      </c>
      <c r="DM39" s="305" t="str">
        <f ca="true">+IF(OFFSET('Sanitation Data'!$I$31,0,10*ROW('Sanitation Data'!I33))="","",OFFSET('Sanitation Data'!$I$31,0,10*ROW('Sanitation Data'!I33)))</f>
        <v/>
      </c>
      <c r="DN39" s="305" t="str">
        <f ca="true">+IF(OFFSET('Sanitation Data'!$I$32,0,10*ROW('Sanitation Data'!I33))="","",OFFSET('Sanitation Data'!$I$32,0,10*ROW('Sanitation Data'!I33)))</f>
        <v>Yes</v>
      </c>
      <c r="DO39" s="305" t="str">
        <f ca="true">+IF(OFFSET('Hygiene Data'!$D$11,0,10*ROW('Hygiene Data'!D33))="","",OFFSET('Hygiene Data'!$D$11,0,10*ROW('Hygiene Data'!D33)))</f>
        <v>Yes</v>
      </c>
      <c r="DP39" s="305" t="str">
        <f ca="true">+IF(OFFSET('Hygiene Data'!$D$12,0,10*ROW('Hygiene Data'!D33))="","",OFFSET('Hygiene Data'!$D$12,0,10*ROW('Hygiene Data'!D33)))</f>
        <v/>
      </c>
      <c r="DQ39" s="305" t="str">
        <f ca="true">+IF(OFFSET('Hygiene Data'!$D$13,0,10*ROW('Hygiene Data'!D33))="","",OFFSET('Hygiene Data'!$D$13,0,10*ROW('Hygiene Data'!D33)))</f>
        <v/>
      </c>
      <c r="DR39" s="305" t="str">
        <f ca="true">+IF(OFFSET('Hygiene Data'!$E$11,0,10*ROW('Hygiene Data'!E33))="","",OFFSET('Hygiene Data'!$E$11,0,10*ROW('Hygiene Data'!E33)))</f>
        <v>Yes</v>
      </c>
      <c r="DS39" s="305" t="str">
        <f ca="true">+IF(OFFSET('Hygiene Data'!$E$12,0,10*ROW('Hygiene Data'!E33))="","",OFFSET('Hygiene Data'!$E$12,0,10*ROW('Hygiene Data'!E33)))</f>
        <v/>
      </c>
      <c r="DT39" s="305" t="str">
        <f ca="true">+IF(OFFSET('Hygiene Data'!$E$13,0,10*ROW('Hygiene Data'!E33))="","",OFFSET('Hygiene Data'!$E$13,0,10*ROW('Hygiene Data'!E33)))</f>
        <v/>
      </c>
      <c r="DU39" s="305" t="str">
        <f ca="true">+IF(OFFSET('Hygiene Data'!$F$11,0,10*ROW('Hygiene Data'!F33))="","",OFFSET('Hygiene Data'!$F$11,0,10*ROW('Hygiene Data'!F33)))</f>
        <v>Yes</v>
      </c>
      <c r="DV39" s="305" t="str">
        <f ca="true">+IF(OFFSET('Hygiene Data'!$F$12,0,10*ROW('Hygiene Data'!F33))="","",OFFSET('Hygiene Data'!$F$12,0,10*ROW('Hygiene Data'!F33)))</f>
        <v/>
      </c>
      <c r="DW39" s="305" t="str">
        <f ca="true">+IF(OFFSET('Hygiene Data'!$F$13,0,10*ROW('Hygiene Data'!F33))="","",OFFSET('Hygiene Data'!$F$13,0,10*ROW('Hygiene Data'!F33)))</f>
        <v/>
      </c>
      <c r="DX39" s="305" t="str">
        <f ca="true">+IF(OFFSET('Hygiene Data'!$G$11,0,10*ROW('Hygiene Data'!G33))="","",OFFSET('Hygiene Data'!$G$11,0,10*ROW('Hygiene Data'!G33)))</f>
        <v/>
      </c>
      <c r="DY39" s="305" t="str">
        <f ca="true">+IF(OFFSET('Hygiene Data'!$G$12,0,10*ROW('Hygiene Data'!G33))="","",OFFSET('Hygiene Data'!$G$12,0,10*ROW('Hygiene Data'!G33)))</f>
        <v/>
      </c>
      <c r="DZ39" s="305" t="str">
        <f ca="true">+IF(OFFSET('Hygiene Data'!$G$13,0,10*ROW('Hygiene Data'!G33))="","",OFFSET('Hygiene Data'!$G$13,0,10*ROW('Hygiene Data'!G33)))</f>
        <v/>
      </c>
      <c r="EA39" s="305" t="str">
        <f ca="true">+IF(OFFSET('Hygiene Data'!$H$11,0,10*ROW('Hygiene Data'!H33))="","",OFFSET('Hygiene Data'!$H$11,0,10*ROW('Hygiene Data'!H33)))</f>
        <v>Yes</v>
      </c>
      <c r="EB39" s="305" t="str">
        <f ca="true">+IF(OFFSET('Hygiene Data'!$H$12,0,10*ROW('Hygiene Data'!H33))="","",OFFSET('Hygiene Data'!$H$12,0,10*ROW('Hygiene Data'!H33)))</f>
        <v/>
      </c>
      <c r="EC39" s="305" t="str">
        <f ca="true">+IF(OFFSET('Hygiene Data'!$H$13,0,10*ROW('Hygiene Data'!H33))="","",OFFSET('Hygiene Data'!$H$13,0,10*ROW('Hygiene Data'!H33)))</f>
        <v/>
      </c>
      <c r="ED39" s="305" t="str">
        <f ca="true">+IF(OFFSET('Hygiene Data'!$I$11,0,10*ROW('Hygiene Data'!I33))="","",OFFSET('Hygiene Data'!$I$11,0,10*ROW('Hygiene Data'!I33)))</f>
        <v>Yes</v>
      </c>
      <c r="EE39" s="305" t="str">
        <f ca="true">+IF(OFFSET('Hygiene Data'!$I$12,0,10*ROW('Hygiene Data'!I33))="","",OFFSET('Hygiene Data'!$I$12,0,10*ROW('Hygiene Data'!I33)))</f>
        <v/>
      </c>
      <c r="EF39" s="305"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IND_2019_UIS</v>
      </c>
      <c r="B40" s="38" t="str">
        <f ca="true">+IF(OFFSET('Water Data'!$C$2,0,10*ROW('Water Data'!F34))="","",OFFSET('Water Data'!$C$2,0,10*ROW('Water Data'!F34)))</f>
        <v>Other</v>
      </c>
      <c r="C40" s="361">
        <f t="shared" ca="true" si="0"/>
        <v>2019</v>
      </c>
      <c r="D40" s="9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7" t="str">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[95]</v>
      </c>
      <c r="G40" s="9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7" t="str">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[94]</v>
      </c>
      <c r="S40" s="9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7" t="str">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[97]</v>
      </c>
      <c r="V40" s="9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8" t="str">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[89]</v>
      </c>
      <c r="AA40" s="9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8" t="str">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[89]</v>
      </c>
      <c r="AU40" s="9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8" t="str">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[92]</v>
      </c>
      <c r="AZ40" s="9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9" t="str">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[87]</v>
      </c>
      <c r="BC40" s="9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9" t="str">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[86]</v>
      </c>
      <c r="BO40" s="9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9" t="str">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[91]</v>
      </c>
      <c r="BR40" s="305"/>
      <c r="BS40" s="305" t="str">
        <f ca="true">+IF(OFFSET('Water Data'!$D$27,0,10*ROW('Water Data'!D34))="","",OFFSET('Water Data'!$D$27,0,10*ROW('Water Data'!D34)))</f>
        <v/>
      </c>
      <c r="BT40" s="305" t="str">
        <f ca="true">+IF(OFFSET('Water Data'!$D$28,0,10*ROW('Water Data'!D34))="","",OFFSET('Water Data'!$D$28,0,10*ROW('Water Data'!D34)))</f>
        <v/>
      </c>
      <c r="BU40" s="305" t="str">
        <f ca="true">+IF(OFFSET('Water Data'!$D$29,0,10*ROW('Water Data'!D34))="","",OFFSET('Water Data'!$D$29,0,10*ROW('Water Data'!D34)))</f>
        <v>No</v>
      </c>
      <c r="BV40" s="305" t="str">
        <f ca="true">+IF(OFFSET('Water Data'!$E$27,0,10*ROW('Water Data'!E34))="","",OFFSET('Water Data'!$E$27,0,10*ROW('Water Data'!E34)))</f>
        <v/>
      </c>
      <c r="BW40" s="305" t="str">
        <f ca="true">+IF(OFFSET('Water Data'!$E$28,0,10*ROW('Water Data'!E34))="","",OFFSET('Water Data'!$E$28,0,10*ROW('Water Data'!E34)))</f>
        <v/>
      </c>
      <c r="BX40" s="305" t="str">
        <f ca="true">+IF(OFFSET('Water Data'!$E$29,0,10*ROW('Water Data'!E34))="","",OFFSET('Water Data'!$E$29,0,10*ROW('Water Data'!E34)))</f>
        <v/>
      </c>
      <c r="BY40" s="305" t="str">
        <f ca="true">+IF(OFFSET('Water Data'!$F$27,0,10*ROW('Water Data'!F34))="","",OFFSET('Water Data'!$F$27,0,10*ROW('Water Data'!F34)))</f>
        <v/>
      </c>
      <c r="BZ40" s="305" t="str">
        <f ca="true">+IF(OFFSET('Water Data'!$F$28,0,10*ROW('Water Data'!F34))="","",OFFSET('Water Data'!$F$28,0,10*ROW('Water Data'!F34)))</f>
        <v/>
      </c>
      <c r="CA40" s="305" t="str">
        <f ca="true">+IF(OFFSET('Water Data'!$F$29,0,10*ROW('Water Data'!F34))="","",OFFSET('Water Data'!$F$29,0,10*ROW('Water Data'!F34)))</f>
        <v/>
      </c>
      <c r="CB40" s="305" t="str">
        <f ca="true">+IF(OFFSET('Water Data'!$G$27,0,10*ROW('Water Data'!G34))="","",OFFSET('Water Data'!$G$27,0,10*ROW('Water Data'!G34)))</f>
        <v/>
      </c>
      <c r="CC40" s="305" t="str">
        <f ca="true">+IF(OFFSET('Water Data'!$G$28,0,10*ROW('Water Data'!G34))="","",OFFSET('Water Data'!$G$28,0,10*ROW('Water Data'!G34)))</f>
        <v/>
      </c>
      <c r="CD40" s="305" t="str">
        <f ca="true">+IF(OFFSET('Water Data'!$G$29,0,10*ROW('Water Data'!G34))="","",OFFSET('Water Data'!$G$29,0,10*ROW('Water Data'!G34)))</f>
        <v/>
      </c>
      <c r="CE40" s="305" t="str">
        <f ca="true">+IF(OFFSET('Water Data'!$H$27,0,10*ROW('Water Data'!H34))="","",OFFSET('Water Data'!$H$27,0,10*ROW('Water Data'!H34)))</f>
        <v/>
      </c>
      <c r="CF40" s="305" t="str">
        <f ca="true">+IF(OFFSET('Water Data'!$H$28,0,10*ROW('Water Data'!H34))="","",OFFSET('Water Data'!$H$28,0,10*ROW('Water Data'!H34)))</f>
        <v/>
      </c>
      <c r="CG40" s="305" t="str">
        <f ca="true">+IF(OFFSET('Water Data'!$H$29,0,10*ROW('Water Data'!H34))="","",OFFSET('Water Data'!$H$29,0,10*ROW('Water Data'!H34)))</f>
        <v>No</v>
      </c>
      <c r="CH40" s="305" t="str">
        <f ca="true">+IF(OFFSET('Water Data'!$I$27,0,10*ROW('Water Data'!I34))="","",OFFSET('Water Data'!$I$27,0,10*ROW('Water Data'!I34)))</f>
        <v/>
      </c>
      <c r="CI40" s="305" t="str">
        <f ca="true">+IF(OFFSET('Water Data'!$I$28,0,10*ROW('Water Data'!I34))="","",OFFSET('Water Data'!$I$28,0,10*ROW('Water Data'!I34)))</f>
        <v/>
      </c>
      <c r="CJ40" s="305" t="str">
        <f ca="true">+IF(OFFSET('Water Data'!$I$29,0,10*ROW('Water Data'!I34))="","",OFFSET('Water Data'!$I$29,0,10*ROW('Water Data'!I34)))</f>
        <v>No</v>
      </c>
      <c r="CK40" s="305" t="str">
        <f ca="true">+IF(OFFSET('Sanitation Data'!$D$28,0,10*ROW('Sanitation Data'!D34))="","",OFFSET('Sanitation Data'!$D$28,0,10*ROW('Sanitation Data'!D34)))</f>
        <v/>
      </c>
      <c r="CL40" s="305" t="str">
        <f ca="true">+IF(OFFSET('Sanitation Data'!$D$29,0,10*ROW('Sanitation Data'!D34))="","",OFFSET('Sanitation Data'!$D$29,0,10*ROW('Sanitation Data'!D34)))</f>
        <v/>
      </c>
      <c r="CM40" s="305" t="str">
        <f ca="true">+IF(OFFSET('Sanitation Data'!$D$30,0,10*ROW('Sanitation Data'!D34))="","",OFFSET('Sanitation Data'!$D$30,0,10*ROW('Sanitation Data'!D34)))</f>
        <v/>
      </c>
      <c r="CN40" s="305" t="str">
        <f ca="true">+IF(OFFSET('Sanitation Data'!$D$31,0,10*ROW('Sanitation Data'!D34))="","",OFFSET('Sanitation Data'!$D$31,0,10*ROW('Sanitation Data'!D34)))</f>
        <v/>
      </c>
      <c r="CO40" s="305" t="str">
        <f ca="true">+IF(OFFSET('Sanitation Data'!$D$32,0,10*ROW('Sanitation Data'!D34))="","",OFFSET('Sanitation Data'!$D$32,0,10*ROW('Sanitation Data'!D34)))</f>
        <v>No</v>
      </c>
      <c r="CP40" s="305" t="str">
        <f ca="true">+IF(OFFSET('Sanitation Data'!$E$28,0,10*ROW('Sanitation Data'!E34))="","",OFFSET('Sanitation Data'!$E$28,0,10*ROW('Sanitation Data'!E34)))</f>
        <v/>
      </c>
      <c r="CQ40" s="305" t="str">
        <f ca="true">+IF(OFFSET('Sanitation Data'!$E$29,0,10*ROW('Sanitation Data'!E34))="","",OFFSET('Sanitation Data'!$E$29,0,10*ROW('Sanitation Data'!E34)))</f>
        <v/>
      </c>
      <c r="CR40" s="305" t="str">
        <f ca="true">+IF(OFFSET('Sanitation Data'!$E$30,0,10*ROW('Sanitation Data'!E34))="","",OFFSET('Sanitation Data'!$E$30,0,10*ROW('Sanitation Data'!E34)))</f>
        <v/>
      </c>
      <c r="CS40" s="305" t="str">
        <f ca="true">+IF(OFFSET('Sanitation Data'!$E$31,0,10*ROW('Sanitation Data'!E34))="","",OFFSET('Sanitation Data'!$E$31,0,10*ROW('Sanitation Data'!E34)))</f>
        <v/>
      </c>
      <c r="CT40" s="305" t="str">
        <f ca="true">+IF(OFFSET('Sanitation Data'!$E$32,0,10*ROW('Sanitation Data'!E34))="","",OFFSET('Sanitation Data'!$E$32,0,10*ROW('Sanitation Data'!E34)))</f>
        <v/>
      </c>
      <c r="CU40" s="305" t="str">
        <f ca="true">+IF(OFFSET('Sanitation Data'!$F$28,0,10*ROW('Sanitation Data'!F34))="","",OFFSET('Sanitation Data'!$F$28,0,10*ROW('Sanitation Data'!F34)))</f>
        <v/>
      </c>
      <c r="CV40" s="305" t="str">
        <f ca="true">+IF(OFFSET('Sanitation Data'!$F$29,0,10*ROW('Sanitation Data'!F34))="","",OFFSET('Sanitation Data'!$F$29,0,10*ROW('Sanitation Data'!F34)))</f>
        <v/>
      </c>
      <c r="CW40" s="305" t="str">
        <f ca="true">+IF(OFFSET('Sanitation Data'!$F$30,0,10*ROW('Sanitation Data'!F34))="","",OFFSET('Sanitation Data'!$F$30,0,10*ROW('Sanitation Data'!F34)))</f>
        <v/>
      </c>
      <c r="CX40" s="305" t="str">
        <f ca="true">+IF(OFFSET('Sanitation Data'!$F$31,0,10*ROW('Sanitation Data'!F34))="","",OFFSET('Sanitation Data'!$F$31,0,10*ROW('Sanitation Data'!F34)))</f>
        <v/>
      </c>
      <c r="CY40" s="305" t="str">
        <f ca="true">+IF(OFFSET('Sanitation Data'!$F$32,0,10*ROW('Sanitation Data'!F34))="","",OFFSET('Sanitation Data'!$F$32,0,10*ROW('Sanitation Data'!F34)))</f>
        <v/>
      </c>
      <c r="CZ40" s="305" t="str">
        <f ca="true">+IF(OFFSET('Sanitation Data'!$G$28,0,10*ROW('Sanitation Data'!G34))="","",OFFSET('Sanitation Data'!$G$28,0,10*ROW('Sanitation Data'!G34)))</f>
        <v/>
      </c>
      <c r="DA40" s="305" t="str">
        <f ca="true">+IF(OFFSET('Sanitation Data'!$G$29,0,10*ROW('Sanitation Data'!G34))="","",OFFSET('Sanitation Data'!$G$29,0,10*ROW('Sanitation Data'!G34)))</f>
        <v/>
      </c>
      <c r="DB40" s="305" t="str">
        <f ca="true">+IF(OFFSET('Sanitation Data'!$G$30,0,10*ROW('Sanitation Data'!G34))="","",OFFSET('Sanitation Data'!$G$30,0,10*ROW('Sanitation Data'!G34)))</f>
        <v/>
      </c>
      <c r="DC40" s="305" t="str">
        <f ca="true">+IF(OFFSET('Sanitation Data'!$G$31,0,10*ROW('Sanitation Data'!G34))="","",OFFSET('Sanitation Data'!$G$31,0,10*ROW('Sanitation Data'!G34)))</f>
        <v/>
      </c>
      <c r="DD40" s="305" t="str">
        <f ca="true">+IF(OFFSET('Sanitation Data'!$G$32,0,10*ROW('Sanitation Data'!G34))="","",OFFSET('Sanitation Data'!$G$32,0,10*ROW('Sanitation Data'!G34)))</f>
        <v/>
      </c>
      <c r="DE40" s="305" t="str">
        <f ca="true">+IF(OFFSET('Sanitation Data'!$H$28,0,10*ROW('Sanitation Data'!H34))="","",OFFSET('Sanitation Data'!$H$28,0,10*ROW('Sanitation Data'!H34)))</f>
        <v/>
      </c>
      <c r="DF40" s="305" t="str">
        <f ca="true">+IF(OFFSET('Sanitation Data'!$H$29,0,10*ROW('Sanitation Data'!H34))="","",OFFSET('Sanitation Data'!$H$29,0,10*ROW('Sanitation Data'!H34)))</f>
        <v/>
      </c>
      <c r="DG40" s="305" t="str">
        <f ca="true">+IF(OFFSET('Sanitation Data'!$H$30,0,10*ROW('Sanitation Data'!H34))="","",OFFSET('Sanitation Data'!$H$30,0,10*ROW('Sanitation Data'!H34)))</f>
        <v/>
      </c>
      <c r="DH40" s="305" t="str">
        <f ca="true">+IF(OFFSET('Sanitation Data'!$H$31,0,10*ROW('Sanitation Data'!H34))="","",OFFSET('Sanitation Data'!$H$31,0,10*ROW('Sanitation Data'!H34)))</f>
        <v/>
      </c>
      <c r="DI40" s="305" t="str">
        <f ca="true">+IF(OFFSET('Sanitation Data'!$H$32,0,10*ROW('Sanitation Data'!H34))="","",OFFSET('Sanitation Data'!$H$32,0,10*ROW('Sanitation Data'!H34)))</f>
        <v>No</v>
      </c>
      <c r="DJ40" s="305" t="str">
        <f ca="true">+IF(OFFSET('Sanitation Data'!$I$28,0,10*ROW('Sanitation Data'!I34))="","",OFFSET('Sanitation Data'!$I$28,0,10*ROW('Sanitation Data'!I34)))</f>
        <v/>
      </c>
      <c r="DK40" s="305" t="str">
        <f ca="true">+IF(OFFSET('Sanitation Data'!$I$29,0,10*ROW('Sanitation Data'!I34))="","",OFFSET('Sanitation Data'!$I$29,0,10*ROW('Sanitation Data'!I34)))</f>
        <v/>
      </c>
      <c r="DL40" s="305" t="str">
        <f ca="true">+IF(OFFSET('Sanitation Data'!$I$30,0,10*ROW('Sanitation Data'!I34))="","",OFFSET('Sanitation Data'!$I$30,0,10*ROW('Sanitation Data'!I34)))</f>
        <v/>
      </c>
      <c r="DM40" s="305" t="str">
        <f ca="true">+IF(OFFSET('Sanitation Data'!$I$31,0,10*ROW('Sanitation Data'!I34))="","",OFFSET('Sanitation Data'!$I$31,0,10*ROW('Sanitation Data'!I34)))</f>
        <v/>
      </c>
      <c r="DN40" s="305" t="str">
        <f ca="true">+IF(OFFSET('Sanitation Data'!$I$32,0,10*ROW('Sanitation Data'!I34))="","",OFFSET('Sanitation Data'!$I$32,0,10*ROW('Sanitation Data'!I34)))</f>
        <v>No</v>
      </c>
      <c r="DO40" s="305" t="str">
        <f ca="true">+IF(OFFSET('Hygiene Data'!$D$11,0,10*ROW('Hygiene Data'!D34))="","",OFFSET('Hygiene Data'!$D$11,0,10*ROW('Hygiene Data'!D34)))</f>
        <v/>
      </c>
      <c r="DP40" s="305" t="str">
        <f ca="true">+IF(OFFSET('Hygiene Data'!$D$12,0,10*ROW('Hygiene Data'!D34))="","",OFFSET('Hygiene Data'!$D$12,0,10*ROW('Hygiene Data'!D34)))</f>
        <v/>
      </c>
      <c r="DQ40" s="305" t="str">
        <f ca="true">+IF(OFFSET('Hygiene Data'!$D$13,0,10*ROW('Hygiene Data'!D34))="","",OFFSET('Hygiene Data'!$D$13,0,10*ROW('Hygiene Data'!D34)))</f>
        <v>No</v>
      </c>
      <c r="DR40" s="305" t="str">
        <f ca="true">+IF(OFFSET('Hygiene Data'!$E$11,0,10*ROW('Hygiene Data'!E34))="","",OFFSET('Hygiene Data'!$E$11,0,10*ROW('Hygiene Data'!E34)))</f>
        <v/>
      </c>
      <c r="DS40" s="305" t="str">
        <f ca="true">+IF(OFFSET('Hygiene Data'!$E$12,0,10*ROW('Hygiene Data'!E34))="","",OFFSET('Hygiene Data'!$E$12,0,10*ROW('Hygiene Data'!E34)))</f>
        <v/>
      </c>
      <c r="DT40" s="305" t="str">
        <f ca="true">+IF(OFFSET('Hygiene Data'!$E$13,0,10*ROW('Hygiene Data'!E34))="","",OFFSET('Hygiene Data'!$E$13,0,10*ROW('Hygiene Data'!E34)))</f>
        <v/>
      </c>
      <c r="DU40" s="305" t="str">
        <f ca="true">+IF(OFFSET('Hygiene Data'!$F$11,0,10*ROW('Hygiene Data'!F34))="","",OFFSET('Hygiene Data'!$F$11,0,10*ROW('Hygiene Data'!F34)))</f>
        <v/>
      </c>
      <c r="DV40" s="305" t="str">
        <f ca="true">+IF(OFFSET('Hygiene Data'!$F$12,0,10*ROW('Hygiene Data'!F34))="","",OFFSET('Hygiene Data'!$F$12,0,10*ROW('Hygiene Data'!F34)))</f>
        <v/>
      </c>
      <c r="DW40" s="305" t="str">
        <f ca="true">+IF(OFFSET('Hygiene Data'!$F$13,0,10*ROW('Hygiene Data'!F34))="","",OFFSET('Hygiene Data'!$F$13,0,10*ROW('Hygiene Data'!F34)))</f>
        <v/>
      </c>
      <c r="DX40" s="305" t="str">
        <f ca="true">+IF(OFFSET('Hygiene Data'!$G$11,0,10*ROW('Hygiene Data'!G34))="","",OFFSET('Hygiene Data'!$G$11,0,10*ROW('Hygiene Data'!G34)))</f>
        <v/>
      </c>
      <c r="DY40" s="305" t="str">
        <f ca="true">+IF(OFFSET('Hygiene Data'!$G$12,0,10*ROW('Hygiene Data'!G34))="","",OFFSET('Hygiene Data'!$G$12,0,10*ROW('Hygiene Data'!G34)))</f>
        <v/>
      </c>
      <c r="DZ40" s="305" t="str">
        <f ca="true">+IF(OFFSET('Hygiene Data'!$G$13,0,10*ROW('Hygiene Data'!G34))="","",OFFSET('Hygiene Data'!$G$13,0,10*ROW('Hygiene Data'!G34)))</f>
        <v/>
      </c>
      <c r="EA40" s="305" t="str">
        <f ca="true">+IF(OFFSET('Hygiene Data'!$H$11,0,10*ROW('Hygiene Data'!H34))="","",OFFSET('Hygiene Data'!$H$11,0,10*ROW('Hygiene Data'!H34)))</f>
        <v/>
      </c>
      <c r="EB40" s="305" t="str">
        <f ca="true">+IF(OFFSET('Hygiene Data'!$H$12,0,10*ROW('Hygiene Data'!H34))="","",OFFSET('Hygiene Data'!$H$12,0,10*ROW('Hygiene Data'!H34)))</f>
        <v/>
      </c>
      <c r="EC40" s="305" t="str">
        <f ca="true">+IF(OFFSET('Hygiene Data'!$H$13,0,10*ROW('Hygiene Data'!H34))="","",OFFSET('Hygiene Data'!$H$13,0,10*ROW('Hygiene Data'!H34)))</f>
        <v>No</v>
      </c>
      <c r="ED40" s="305" t="str">
        <f ca="true">+IF(OFFSET('Hygiene Data'!$I$11,0,10*ROW('Hygiene Data'!I34))="","",OFFSET('Hygiene Data'!$I$11,0,10*ROW('Hygiene Data'!I34)))</f>
        <v/>
      </c>
      <c r="EE40" s="305" t="str">
        <f ca="true">+IF(OFFSET('Hygiene Data'!$I$12,0,10*ROW('Hygiene Data'!I34))="","",OFFSET('Hygiene Data'!$I$12,0,10*ROW('Hygiene Data'!I34)))</f>
        <v/>
      </c>
      <c r="EF40" s="305" t="str">
        <f ca="true">+IF(OFFSET('Hygiene Data'!$I$13,0,10*ROW('Hygiene Data'!I34))="","",OFFSET('Hygiene Data'!$I$13,0,10*ROW('Hygiene Data'!I34)))</f>
        <v>No</v>
      </c>
    </row>
    <row xmlns:x14ac="http://schemas.microsoft.com/office/spreadsheetml/2009/9/ac" r="41" x14ac:dyDescent="0.2">
      <c r="A41" s="38" t="str">
        <f ca="true">+IF(OFFSET('Water Data'!$B$2,0,10*ROW('Water Data'!E35))="","",OFFSET('Water Data'!$B$2,0,10*ROW('Water Data'!E35)))</f>
        <v>IND_2019_EMIS</v>
      </c>
      <c r="B41" s="38" t="str">
        <f ca="true">+IF(OFFSET('Water Data'!$C$2,0,10*ROW('Water Data'!F35))="","",OFFSET('Water Data'!$C$2,0,10*ROW('Water Data'!F35)))</f>
        <v>EMIS</v>
      </c>
      <c r="C41" s="361">
        <f t="shared" ca="true" si="0"/>
        <v>2019</v>
      </c>
      <c r="D41" s="97">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95.784848839105095</v>
      </c>
      <c r="E41" s="97">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87.794348089696385</v>
      </c>
      <c r="F41" s="97">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83.630325851624207</v>
      </c>
      <c r="G41" s="97">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97.032299848020756</v>
      </c>
      <c r="H41" s="97">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88.535480944048032</v>
      </c>
      <c r="I41" s="97">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84.566914516866348</v>
      </c>
      <c r="J41" s="97">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95.549373190931263</v>
      </c>
      <c r="K41" s="97">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87.560625019517744</v>
      </c>
      <c r="L41" s="97">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83.363969170478285</v>
      </c>
      <c r="M41" s="9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7">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95.735167384473513</v>
      </c>
      <c r="Q41" s="97">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87.672975261284947</v>
      </c>
      <c r="R41" s="97">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83.460568198050353</v>
      </c>
      <c r="S41" s="97">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97.704061531511996</v>
      </c>
      <c r="T41" s="97">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85.604090845728322</v>
      </c>
      <c r="U41" s="97">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82.375474396567725</v>
      </c>
      <c r="V41" s="98">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96.433204831412084</v>
      </c>
      <c r="W41" s="98">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79.867991731537629</v>
      </c>
      <c r="X41" s="9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8">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75.84133018990353</v>
      </c>
      <c r="AA41" s="98">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97.313275799879165</v>
      </c>
      <c r="AB41" s="98">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84.212334346656107</v>
      </c>
      <c r="AC41" s="9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8">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81.454947214435919</v>
      </c>
      <c r="AF41" s="98">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96.267078414014634</v>
      </c>
      <c r="AG41" s="98">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77.913644712010921</v>
      </c>
      <c r="AH41" s="9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8">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73.743036933832215</v>
      </c>
      <c r="AK41" s="9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8">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96.452143419267742</v>
      </c>
      <c r="AQ41" s="98">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79.883677065037716</v>
      </c>
      <c r="AR41" s="9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8">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76.052251380084698</v>
      </c>
      <c r="AU41" s="98">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97.185577925503026</v>
      </c>
      <c r="AV41" s="98">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79.097847530725801</v>
      </c>
      <c r="AW41" s="9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8">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76.783671776194211</v>
      </c>
      <c r="AZ41" s="99">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88.183623685702671</v>
      </c>
      <c r="BA41" s="9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9">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92.788029584555602</v>
      </c>
      <c r="BD41" s="9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9">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87.314471495434162</v>
      </c>
      <c r="BG41" s="9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9">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88.264045472955161</v>
      </c>
      <c r="BM41" s="9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9">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92.323234179250036</v>
      </c>
      <c r="BP41" s="9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5"/>
      <c r="BS41" s="305" t="str">
        <f ca="true">+IF(OFFSET('Water Data'!$D$27,0,10*ROW('Water Data'!D35))="","",OFFSET('Water Data'!$D$27,0,10*ROW('Water Data'!D35)))</f>
        <v>Yes</v>
      </c>
      <c r="BT41" s="305" t="str">
        <f ca="true">+IF(OFFSET('Water Data'!$D$28,0,10*ROW('Water Data'!D35))="","",OFFSET('Water Data'!$D$28,0,10*ROW('Water Data'!D35)))</f>
        <v>Yes</v>
      </c>
      <c r="BU41" s="305" t="str">
        <f ca="true">+IF(OFFSET('Water Data'!$D$29,0,10*ROW('Water Data'!D35))="","",OFFSET('Water Data'!$D$29,0,10*ROW('Water Data'!D35)))</f>
        <v>Yes</v>
      </c>
      <c r="BV41" s="305" t="str">
        <f ca="true">+IF(OFFSET('Water Data'!$E$27,0,10*ROW('Water Data'!E35))="","",OFFSET('Water Data'!$E$27,0,10*ROW('Water Data'!E35)))</f>
        <v>Yes</v>
      </c>
      <c r="BW41" s="305" t="str">
        <f ca="true">+IF(OFFSET('Water Data'!$E$28,0,10*ROW('Water Data'!E35))="","",OFFSET('Water Data'!$E$28,0,10*ROW('Water Data'!E35)))</f>
        <v>Yes</v>
      </c>
      <c r="BX41" s="305" t="str">
        <f ca="true">+IF(OFFSET('Water Data'!$E$29,0,10*ROW('Water Data'!E35))="","",OFFSET('Water Data'!$E$29,0,10*ROW('Water Data'!E35)))</f>
        <v>Yes</v>
      </c>
      <c r="BY41" s="305" t="str">
        <f ca="true">+IF(OFFSET('Water Data'!$F$27,0,10*ROW('Water Data'!F35))="","",OFFSET('Water Data'!$F$27,0,10*ROW('Water Data'!F35)))</f>
        <v>Yes</v>
      </c>
      <c r="BZ41" s="305" t="str">
        <f ca="true">+IF(OFFSET('Water Data'!$F$28,0,10*ROW('Water Data'!F35))="","",OFFSET('Water Data'!$F$28,0,10*ROW('Water Data'!F35)))</f>
        <v>Yes</v>
      </c>
      <c r="CA41" s="305" t="str">
        <f ca="true">+IF(OFFSET('Water Data'!$F$29,0,10*ROW('Water Data'!F35))="","",OFFSET('Water Data'!$F$29,0,10*ROW('Water Data'!F35)))</f>
        <v>Yes</v>
      </c>
      <c r="CB41" s="305" t="str">
        <f ca="true">+IF(OFFSET('Water Data'!$G$27,0,10*ROW('Water Data'!G35))="","",OFFSET('Water Data'!$G$27,0,10*ROW('Water Data'!G35)))</f>
        <v/>
      </c>
      <c r="CC41" s="305" t="str">
        <f ca="true">+IF(OFFSET('Water Data'!$G$28,0,10*ROW('Water Data'!G35))="","",OFFSET('Water Data'!$G$28,0,10*ROW('Water Data'!G35)))</f>
        <v/>
      </c>
      <c r="CD41" s="305" t="str">
        <f ca="true">+IF(OFFSET('Water Data'!$G$29,0,10*ROW('Water Data'!G35))="","",OFFSET('Water Data'!$G$29,0,10*ROW('Water Data'!G35)))</f>
        <v/>
      </c>
      <c r="CE41" s="305" t="str">
        <f ca="true">+IF(OFFSET('Water Data'!$H$27,0,10*ROW('Water Data'!H35))="","",OFFSET('Water Data'!$H$27,0,10*ROW('Water Data'!H35)))</f>
        <v>Yes</v>
      </c>
      <c r="CF41" s="305" t="str">
        <f ca="true">+IF(OFFSET('Water Data'!$H$28,0,10*ROW('Water Data'!H35))="","",OFFSET('Water Data'!$H$28,0,10*ROW('Water Data'!H35)))</f>
        <v>Yes</v>
      </c>
      <c r="CG41" s="305" t="str">
        <f ca="true">+IF(OFFSET('Water Data'!$H$29,0,10*ROW('Water Data'!H35))="","",OFFSET('Water Data'!$H$29,0,10*ROW('Water Data'!H35)))</f>
        <v>Yes</v>
      </c>
      <c r="CH41" s="305" t="str">
        <f ca="true">+IF(OFFSET('Water Data'!$I$27,0,10*ROW('Water Data'!I35))="","",OFFSET('Water Data'!$I$27,0,10*ROW('Water Data'!I35)))</f>
        <v>Yes</v>
      </c>
      <c r="CI41" s="305" t="str">
        <f ca="true">+IF(OFFSET('Water Data'!$I$28,0,10*ROW('Water Data'!I35))="","",OFFSET('Water Data'!$I$28,0,10*ROW('Water Data'!I35)))</f>
        <v>Yes</v>
      </c>
      <c r="CJ41" s="305" t="str">
        <f ca="true">+IF(OFFSET('Water Data'!$I$29,0,10*ROW('Water Data'!I35))="","",OFFSET('Water Data'!$I$29,0,10*ROW('Water Data'!I35)))</f>
        <v>Yes</v>
      </c>
      <c r="CK41" s="305" t="str">
        <f ca="true">+IF(OFFSET('Sanitation Data'!$D$28,0,10*ROW('Sanitation Data'!D35))="","",OFFSET('Sanitation Data'!$D$28,0,10*ROW('Sanitation Data'!D35)))</f>
        <v>Yes</v>
      </c>
      <c r="CL41" s="305" t="str">
        <f ca="true">+IF(OFFSET('Sanitation Data'!$D$29,0,10*ROW('Sanitation Data'!D35))="","",OFFSET('Sanitation Data'!$D$29,0,10*ROW('Sanitation Data'!D35)))</f>
        <v>Yes</v>
      </c>
      <c r="CM41" s="305" t="str">
        <f ca="true">+IF(OFFSET('Sanitation Data'!$D$30,0,10*ROW('Sanitation Data'!D35))="","",OFFSET('Sanitation Data'!$D$30,0,10*ROW('Sanitation Data'!D35)))</f>
        <v/>
      </c>
      <c r="CN41" s="305" t="str">
        <f ca="true">+IF(OFFSET('Sanitation Data'!$D$31,0,10*ROW('Sanitation Data'!D35))="","",OFFSET('Sanitation Data'!$D$31,0,10*ROW('Sanitation Data'!D35)))</f>
        <v/>
      </c>
      <c r="CO41" s="305" t="str">
        <f ca="true">+IF(OFFSET('Sanitation Data'!$D$32,0,10*ROW('Sanitation Data'!D35))="","",OFFSET('Sanitation Data'!$D$32,0,10*ROW('Sanitation Data'!D35)))</f>
        <v>Yes</v>
      </c>
      <c r="CP41" s="305" t="str">
        <f ca="true">+IF(OFFSET('Sanitation Data'!$E$28,0,10*ROW('Sanitation Data'!E35))="","",OFFSET('Sanitation Data'!$E$28,0,10*ROW('Sanitation Data'!E35)))</f>
        <v>Yes</v>
      </c>
      <c r="CQ41" s="305" t="str">
        <f ca="true">+IF(OFFSET('Sanitation Data'!$E$29,0,10*ROW('Sanitation Data'!E35))="","",OFFSET('Sanitation Data'!$E$29,0,10*ROW('Sanitation Data'!E35)))</f>
        <v>Yes</v>
      </c>
      <c r="CR41" s="305" t="str">
        <f ca="true">+IF(OFFSET('Sanitation Data'!$E$30,0,10*ROW('Sanitation Data'!E35))="","",OFFSET('Sanitation Data'!$E$30,0,10*ROW('Sanitation Data'!E35)))</f>
        <v/>
      </c>
      <c r="CS41" s="305" t="str">
        <f ca="true">+IF(OFFSET('Sanitation Data'!$E$31,0,10*ROW('Sanitation Data'!E35))="","",OFFSET('Sanitation Data'!$E$31,0,10*ROW('Sanitation Data'!E35)))</f>
        <v/>
      </c>
      <c r="CT41" s="305" t="str">
        <f ca="true">+IF(OFFSET('Sanitation Data'!$E$32,0,10*ROW('Sanitation Data'!E35))="","",OFFSET('Sanitation Data'!$E$32,0,10*ROW('Sanitation Data'!E35)))</f>
        <v>Yes</v>
      </c>
      <c r="CU41" s="305" t="str">
        <f ca="true">+IF(OFFSET('Sanitation Data'!$F$28,0,10*ROW('Sanitation Data'!F35))="","",OFFSET('Sanitation Data'!$F$28,0,10*ROW('Sanitation Data'!F35)))</f>
        <v>Yes</v>
      </c>
      <c r="CV41" s="305" t="str">
        <f ca="true">+IF(OFFSET('Sanitation Data'!$F$29,0,10*ROW('Sanitation Data'!F35))="","",OFFSET('Sanitation Data'!$F$29,0,10*ROW('Sanitation Data'!F35)))</f>
        <v>Yes</v>
      </c>
      <c r="CW41" s="305" t="str">
        <f ca="true">+IF(OFFSET('Sanitation Data'!$F$30,0,10*ROW('Sanitation Data'!F35))="","",OFFSET('Sanitation Data'!$F$30,0,10*ROW('Sanitation Data'!F35)))</f>
        <v/>
      </c>
      <c r="CX41" s="305" t="str">
        <f ca="true">+IF(OFFSET('Sanitation Data'!$F$31,0,10*ROW('Sanitation Data'!F35))="","",OFFSET('Sanitation Data'!$F$31,0,10*ROW('Sanitation Data'!F35)))</f>
        <v/>
      </c>
      <c r="CY41" s="305" t="str">
        <f ca="true">+IF(OFFSET('Sanitation Data'!$F$32,0,10*ROW('Sanitation Data'!F35))="","",OFFSET('Sanitation Data'!$F$32,0,10*ROW('Sanitation Data'!F35)))</f>
        <v>Yes</v>
      </c>
      <c r="CZ41" s="305" t="str">
        <f ca="true">+IF(OFFSET('Sanitation Data'!$G$28,0,10*ROW('Sanitation Data'!G35))="","",OFFSET('Sanitation Data'!$G$28,0,10*ROW('Sanitation Data'!G35)))</f>
        <v/>
      </c>
      <c r="DA41" s="305" t="str">
        <f ca="true">+IF(OFFSET('Sanitation Data'!$G$29,0,10*ROW('Sanitation Data'!G35))="","",OFFSET('Sanitation Data'!$G$29,0,10*ROW('Sanitation Data'!G35)))</f>
        <v/>
      </c>
      <c r="DB41" s="305" t="str">
        <f ca="true">+IF(OFFSET('Sanitation Data'!$G$30,0,10*ROW('Sanitation Data'!G35))="","",OFFSET('Sanitation Data'!$G$30,0,10*ROW('Sanitation Data'!G35)))</f>
        <v/>
      </c>
      <c r="DC41" s="305" t="str">
        <f ca="true">+IF(OFFSET('Sanitation Data'!$G$31,0,10*ROW('Sanitation Data'!G35))="","",OFFSET('Sanitation Data'!$G$31,0,10*ROW('Sanitation Data'!G35)))</f>
        <v/>
      </c>
      <c r="DD41" s="305" t="str">
        <f ca="true">+IF(OFFSET('Sanitation Data'!$G$32,0,10*ROW('Sanitation Data'!G35))="","",OFFSET('Sanitation Data'!$G$32,0,10*ROW('Sanitation Data'!G35)))</f>
        <v/>
      </c>
      <c r="DE41" s="305" t="str">
        <f ca="true">+IF(OFFSET('Sanitation Data'!$H$28,0,10*ROW('Sanitation Data'!H35))="","",OFFSET('Sanitation Data'!$H$28,0,10*ROW('Sanitation Data'!H35)))</f>
        <v>Yes</v>
      </c>
      <c r="DF41" s="305" t="str">
        <f ca="true">+IF(OFFSET('Sanitation Data'!$H$29,0,10*ROW('Sanitation Data'!H35))="","",OFFSET('Sanitation Data'!$H$29,0,10*ROW('Sanitation Data'!H35)))</f>
        <v>Yes</v>
      </c>
      <c r="DG41" s="305" t="str">
        <f ca="true">+IF(OFFSET('Sanitation Data'!$H$30,0,10*ROW('Sanitation Data'!H35))="","",OFFSET('Sanitation Data'!$H$30,0,10*ROW('Sanitation Data'!H35)))</f>
        <v/>
      </c>
      <c r="DH41" s="305" t="str">
        <f ca="true">+IF(OFFSET('Sanitation Data'!$H$31,0,10*ROW('Sanitation Data'!H35))="","",OFFSET('Sanitation Data'!$H$31,0,10*ROW('Sanitation Data'!H35)))</f>
        <v/>
      </c>
      <c r="DI41" s="305" t="str">
        <f ca="true">+IF(OFFSET('Sanitation Data'!$H$32,0,10*ROW('Sanitation Data'!H35))="","",OFFSET('Sanitation Data'!$H$32,0,10*ROW('Sanitation Data'!H35)))</f>
        <v>Yes</v>
      </c>
      <c r="DJ41" s="305" t="str">
        <f ca="true">+IF(OFFSET('Sanitation Data'!$I$28,0,10*ROW('Sanitation Data'!I35))="","",OFFSET('Sanitation Data'!$I$28,0,10*ROW('Sanitation Data'!I35)))</f>
        <v>Yes</v>
      </c>
      <c r="DK41" s="305" t="str">
        <f ca="true">+IF(OFFSET('Sanitation Data'!$I$29,0,10*ROW('Sanitation Data'!I35))="","",OFFSET('Sanitation Data'!$I$29,0,10*ROW('Sanitation Data'!I35)))</f>
        <v>Yes</v>
      </c>
      <c r="DL41" s="305" t="str">
        <f ca="true">+IF(OFFSET('Sanitation Data'!$I$30,0,10*ROW('Sanitation Data'!I35))="","",OFFSET('Sanitation Data'!$I$30,0,10*ROW('Sanitation Data'!I35)))</f>
        <v/>
      </c>
      <c r="DM41" s="305" t="str">
        <f ca="true">+IF(OFFSET('Sanitation Data'!$I$31,0,10*ROW('Sanitation Data'!I35))="","",OFFSET('Sanitation Data'!$I$31,0,10*ROW('Sanitation Data'!I35)))</f>
        <v/>
      </c>
      <c r="DN41" s="305" t="str">
        <f ca="true">+IF(OFFSET('Sanitation Data'!$I$32,0,10*ROW('Sanitation Data'!I35))="","",OFFSET('Sanitation Data'!$I$32,0,10*ROW('Sanitation Data'!I35)))</f>
        <v>Yes</v>
      </c>
      <c r="DO41" s="305" t="str">
        <f ca="true">+IF(OFFSET('Hygiene Data'!$D$11,0,10*ROW('Hygiene Data'!D35))="","",OFFSET('Hygiene Data'!$D$11,0,10*ROW('Hygiene Data'!D35)))</f>
        <v>Yes</v>
      </c>
      <c r="DP41" s="305" t="str">
        <f ca="true">+IF(OFFSET('Hygiene Data'!$D$12,0,10*ROW('Hygiene Data'!D35))="","",OFFSET('Hygiene Data'!$D$12,0,10*ROW('Hygiene Data'!D35)))</f>
        <v/>
      </c>
      <c r="DQ41" s="305" t="str">
        <f ca="true">+IF(OFFSET('Hygiene Data'!$D$13,0,10*ROW('Hygiene Data'!D35))="","",OFFSET('Hygiene Data'!$D$13,0,10*ROW('Hygiene Data'!D35)))</f>
        <v/>
      </c>
      <c r="DR41" s="305" t="str">
        <f ca="true">+IF(OFFSET('Hygiene Data'!$E$11,0,10*ROW('Hygiene Data'!E35))="","",OFFSET('Hygiene Data'!$E$11,0,10*ROW('Hygiene Data'!E35)))</f>
        <v>Yes</v>
      </c>
      <c r="DS41" s="305" t="str">
        <f ca="true">+IF(OFFSET('Hygiene Data'!$E$12,0,10*ROW('Hygiene Data'!E35))="","",OFFSET('Hygiene Data'!$E$12,0,10*ROW('Hygiene Data'!E35)))</f>
        <v/>
      </c>
      <c r="DT41" s="305" t="str">
        <f ca="true">+IF(OFFSET('Hygiene Data'!$E$13,0,10*ROW('Hygiene Data'!E35))="","",OFFSET('Hygiene Data'!$E$13,0,10*ROW('Hygiene Data'!E35)))</f>
        <v/>
      </c>
      <c r="DU41" s="305" t="str">
        <f ca="true">+IF(OFFSET('Hygiene Data'!$F$11,0,10*ROW('Hygiene Data'!F35))="","",OFFSET('Hygiene Data'!$F$11,0,10*ROW('Hygiene Data'!F35)))</f>
        <v>Yes</v>
      </c>
      <c r="DV41" s="305" t="str">
        <f ca="true">+IF(OFFSET('Hygiene Data'!$F$12,0,10*ROW('Hygiene Data'!F35))="","",OFFSET('Hygiene Data'!$F$12,0,10*ROW('Hygiene Data'!F35)))</f>
        <v/>
      </c>
      <c r="DW41" s="305" t="str">
        <f ca="true">+IF(OFFSET('Hygiene Data'!$F$13,0,10*ROW('Hygiene Data'!F35))="","",OFFSET('Hygiene Data'!$F$13,0,10*ROW('Hygiene Data'!F35)))</f>
        <v/>
      </c>
      <c r="DX41" s="305" t="str">
        <f ca="true">+IF(OFFSET('Hygiene Data'!$G$11,0,10*ROW('Hygiene Data'!G35))="","",OFFSET('Hygiene Data'!$G$11,0,10*ROW('Hygiene Data'!G35)))</f>
        <v/>
      </c>
      <c r="DY41" s="305" t="str">
        <f ca="true">+IF(OFFSET('Hygiene Data'!$G$12,0,10*ROW('Hygiene Data'!G35))="","",OFFSET('Hygiene Data'!$G$12,0,10*ROW('Hygiene Data'!G35)))</f>
        <v/>
      </c>
      <c r="DZ41" s="305" t="str">
        <f ca="true">+IF(OFFSET('Hygiene Data'!$G$13,0,10*ROW('Hygiene Data'!G35))="","",OFFSET('Hygiene Data'!$G$13,0,10*ROW('Hygiene Data'!G35)))</f>
        <v/>
      </c>
      <c r="EA41" s="305" t="str">
        <f ca="true">+IF(OFFSET('Hygiene Data'!$H$11,0,10*ROW('Hygiene Data'!H35))="","",OFFSET('Hygiene Data'!$H$11,0,10*ROW('Hygiene Data'!H35)))</f>
        <v>Yes</v>
      </c>
      <c r="EB41" s="305" t="str">
        <f ca="true">+IF(OFFSET('Hygiene Data'!$H$12,0,10*ROW('Hygiene Data'!H35))="","",OFFSET('Hygiene Data'!$H$12,0,10*ROW('Hygiene Data'!H35)))</f>
        <v/>
      </c>
      <c r="EC41" s="305" t="str">
        <f ca="true">+IF(OFFSET('Hygiene Data'!$H$13,0,10*ROW('Hygiene Data'!H35))="","",OFFSET('Hygiene Data'!$H$13,0,10*ROW('Hygiene Data'!H35)))</f>
        <v/>
      </c>
      <c r="ED41" s="305" t="str">
        <f ca="true">+IF(OFFSET('Hygiene Data'!$I$11,0,10*ROW('Hygiene Data'!I35))="","",OFFSET('Hygiene Data'!$I$11,0,10*ROW('Hygiene Data'!I35)))</f>
        <v>Yes</v>
      </c>
      <c r="EE41" s="305" t="str">
        <f ca="true">+IF(OFFSET('Hygiene Data'!$I$12,0,10*ROW('Hygiene Data'!I35))="","",OFFSET('Hygiene Data'!$I$12,0,10*ROW('Hygiene Data'!I35)))</f>
        <v/>
      </c>
      <c r="EF41" s="305"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IND_2020_UIS</v>
      </c>
      <c r="B42" s="38" t="str">
        <f ca="true">+IF(OFFSET('Water Data'!$C$2,0,10*ROW('Water Data'!F36))="","",OFFSET('Water Data'!$C$2,0,10*ROW('Water Data'!F36)))</f>
        <v>Other</v>
      </c>
      <c r="C42" s="361">
        <f t="shared" ca="true" si="0"/>
        <v>2020</v>
      </c>
      <c r="D42" s="9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7" t="str">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[93]</v>
      </c>
      <c r="G42" s="9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7" t="str">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[93]</v>
      </c>
      <c r="S42" s="9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7" t="str">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[95]</v>
      </c>
      <c r="V42" s="9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8" t="str">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[91]</v>
      </c>
      <c r="AA42" s="9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8" t="str">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[91]</v>
      </c>
      <c r="AU42" s="9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8" t="str">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[94]</v>
      </c>
      <c r="AZ42" s="9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9" t="str">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[89]</v>
      </c>
      <c r="BC42" s="9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9" t="str">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[89]</v>
      </c>
      <c r="BO42" s="9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9" t="str">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[92]</v>
      </c>
      <c r="BR42" s="305"/>
      <c r="BS42" s="305" t="str">
        <f ca="true">+IF(OFFSET('Water Data'!$D$27,0,10*ROW('Water Data'!D36))="","",OFFSET('Water Data'!$D$27,0,10*ROW('Water Data'!D36)))</f>
        <v/>
      </c>
      <c r="BT42" s="305" t="str">
        <f ca="true">+IF(OFFSET('Water Data'!$D$28,0,10*ROW('Water Data'!D36))="","",OFFSET('Water Data'!$D$28,0,10*ROW('Water Data'!D36)))</f>
        <v/>
      </c>
      <c r="BU42" s="305" t="str">
        <f ca="true">+IF(OFFSET('Water Data'!$D$29,0,10*ROW('Water Data'!D36))="","",OFFSET('Water Data'!$D$29,0,10*ROW('Water Data'!D36)))</f>
        <v>No</v>
      </c>
      <c r="BV42" s="305" t="str">
        <f ca="true">+IF(OFFSET('Water Data'!$E$27,0,10*ROW('Water Data'!E36))="","",OFFSET('Water Data'!$E$27,0,10*ROW('Water Data'!E36)))</f>
        <v/>
      </c>
      <c r="BW42" s="305" t="str">
        <f ca="true">+IF(OFFSET('Water Data'!$E$28,0,10*ROW('Water Data'!E36))="","",OFFSET('Water Data'!$E$28,0,10*ROW('Water Data'!E36)))</f>
        <v/>
      </c>
      <c r="BX42" s="305" t="str">
        <f ca="true">+IF(OFFSET('Water Data'!$E$29,0,10*ROW('Water Data'!E36))="","",OFFSET('Water Data'!$E$29,0,10*ROW('Water Data'!E36)))</f>
        <v/>
      </c>
      <c r="BY42" s="305" t="str">
        <f ca="true">+IF(OFFSET('Water Data'!$F$27,0,10*ROW('Water Data'!F36))="","",OFFSET('Water Data'!$F$27,0,10*ROW('Water Data'!F36)))</f>
        <v/>
      </c>
      <c r="BZ42" s="305" t="str">
        <f ca="true">+IF(OFFSET('Water Data'!$F$28,0,10*ROW('Water Data'!F36))="","",OFFSET('Water Data'!$F$28,0,10*ROW('Water Data'!F36)))</f>
        <v/>
      </c>
      <c r="CA42" s="305" t="str">
        <f ca="true">+IF(OFFSET('Water Data'!$F$29,0,10*ROW('Water Data'!F36))="","",OFFSET('Water Data'!$F$29,0,10*ROW('Water Data'!F36)))</f>
        <v/>
      </c>
      <c r="CB42" s="305" t="str">
        <f ca="true">+IF(OFFSET('Water Data'!$G$27,0,10*ROW('Water Data'!G36))="","",OFFSET('Water Data'!$G$27,0,10*ROW('Water Data'!G36)))</f>
        <v/>
      </c>
      <c r="CC42" s="305" t="str">
        <f ca="true">+IF(OFFSET('Water Data'!$G$28,0,10*ROW('Water Data'!G36))="","",OFFSET('Water Data'!$G$28,0,10*ROW('Water Data'!G36)))</f>
        <v/>
      </c>
      <c r="CD42" s="305" t="str">
        <f ca="true">+IF(OFFSET('Water Data'!$G$29,0,10*ROW('Water Data'!G36))="","",OFFSET('Water Data'!$G$29,0,10*ROW('Water Data'!G36)))</f>
        <v/>
      </c>
      <c r="CE42" s="305" t="str">
        <f ca="true">+IF(OFFSET('Water Data'!$H$27,0,10*ROW('Water Data'!H36))="","",OFFSET('Water Data'!$H$27,0,10*ROW('Water Data'!H36)))</f>
        <v/>
      </c>
      <c r="CF42" s="305" t="str">
        <f ca="true">+IF(OFFSET('Water Data'!$H$28,0,10*ROW('Water Data'!H36))="","",OFFSET('Water Data'!$H$28,0,10*ROW('Water Data'!H36)))</f>
        <v/>
      </c>
      <c r="CG42" s="305" t="str">
        <f ca="true">+IF(OFFSET('Water Data'!$H$29,0,10*ROW('Water Data'!H36))="","",OFFSET('Water Data'!$H$29,0,10*ROW('Water Data'!H36)))</f>
        <v>No</v>
      </c>
      <c r="CH42" s="305" t="str">
        <f ca="true">+IF(OFFSET('Water Data'!$I$27,0,10*ROW('Water Data'!I36))="","",OFFSET('Water Data'!$I$27,0,10*ROW('Water Data'!I36)))</f>
        <v/>
      </c>
      <c r="CI42" s="305" t="str">
        <f ca="true">+IF(OFFSET('Water Data'!$I$28,0,10*ROW('Water Data'!I36))="","",OFFSET('Water Data'!$I$28,0,10*ROW('Water Data'!I36)))</f>
        <v/>
      </c>
      <c r="CJ42" s="305" t="str">
        <f ca="true">+IF(OFFSET('Water Data'!$I$29,0,10*ROW('Water Data'!I36))="","",OFFSET('Water Data'!$I$29,0,10*ROW('Water Data'!I36)))</f>
        <v>No</v>
      </c>
      <c r="CK42" s="305" t="str">
        <f ca="true">+IF(OFFSET('Sanitation Data'!$D$28,0,10*ROW('Sanitation Data'!D36))="","",OFFSET('Sanitation Data'!$D$28,0,10*ROW('Sanitation Data'!D36)))</f>
        <v/>
      </c>
      <c r="CL42" s="305" t="str">
        <f ca="true">+IF(OFFSET('Sanitation Data'!$D$29,0,10*ROW('Sanitation Data'!D36))="","",OFFSET('Sanitation Data'!$D$29,0,10*ROW('Sanitation Data'!D36)))</f>
        <v/>
      </c>
      <c r="CM42" s="305" t="str">
        <f ca="true">+IF(OFFSET('Sanitation Data'!$D$30,0,10*ROW('Sanitation Data'!D36))="","",OFFSET('Sanitation Data'!$D$30,0,10*ROW('Sanitation Data'!D36)))</f>
        <v/>
      </c>
      <c r="CN42" s="305" t="str">
        <f ca="true">+IF(OFFSET('Sanitation Data'!$D$31,0,10*ROW('Sanitation Data'!D36))="","",OFFSET('Sanitation Data'!$D$31,0,10*ROW('Sanitation Data'!D36)))</f>
        <v/>
      </c>
      <c r="CO42" s="305" t="str">
        <f ca="true">+IF(OFFSET('Sanitation Data'!$D$32,0,10*ROW('Sanitation Data'!D36))="","",OFFSET('Sanitation Data'!$D$32,0,10*ROW('Sanitation Data'!D36)))</f>
        <v>No</v>
      </c>
      <c r="CP42" s="305" t="str">
        <f ca="true">+IF(OFFSET('Sanitation Data'!$E$28,0,10*ROW('Sanitation Data'!E36))="","",OFFSET('Sanitation Data'!$E$28,0,10*ROW('Sanitation Data'!E36)))</f>
        <v/>
      </c>
      <c r="CQ42" s="305" t="str">
        <f ca="true">+IF(OFFSET('Sanitation Data'!$E$29,0,10*ROW('Sanitation Data'!E36))="","",OFFSET('Sanitation Data'!$E$29,0,10*ROW('Sanitation Data'!E36)))</f>
        <v/>
      </c>
      <c r="CR42" s="305" t="str">
        <f ca="true">+IF(OFFSET('Sanitation Data'!$E$30,0,10*ROW('Sanitation Data'!E36))="","",OFFSET('Sanitation Data'!$E$30,0,10*ROW('Sanitation Data'!E36)))</f>
        <v/>
      </c>
      <c r="CS42" s="305" t="str">
        <f ca="true">+IF(OFFSET('Sanitation Data'!$E$31,0,10*ROW('Sanitation Data'!E36))="","",OFFSET('Sanitation Data'!$E$31,0,10*ROW('Sanitation Data'!E36)))</f>
        <v/>
      </c>
      <c r="CT42" s="305" t="str">
        <f ca="true">+IF(OFFSET('Sanitation Data'!$E$32,0,10*ROW('Sanitation Data'!E36))="","",OFFSET('Sanitation Data'!$E$32,0,10*ROW('Sanitation Data'!E36)))</f>
        <v/>
      </c>
      <c r="CU42" s="305" t="str">
        <f ca="true">+IF(OFFSET('Sanitation Data'!$F$28,0,10*ROW('Sanitation Data'!F36))="","",OFFSET('Sanitation Data'!$F$28,0,10*ROW('Sanitation Data'!F36)))</f>
        <v/>
      </c>
      <c r="CV42" s="305" t="str">
        <f ca="true">+IF(OFFSET('Sanitation Data'!$F$29,0,10*ROW('Sanitation Data'!F36))="","",OFFSET('Sanitation Data'!$F$29,0,10*ROW('Sanitation Data'!F36)))</f>
        <v/>
      </c>
      <c r="CW42" s="305" t="str">
        <f ca="true">+IF(OFFSET('Sanitation Data'!$F$30,0,10*ROW('Sanitation Data'!F36))="","",OFFSET('Sanitation Data'!$F$30,0,10*ROW('Sanitation Data'!F36)))</f>
        <v/>
      </c>
      <c r="CX42" s="305" t="str">
        <f ca="true">+IF(OFFSET('Sanitation Data'!$F$31,0,10*ROW('Sanitation Data'!F36))="","",OFFSET('Sanitation Data'!$F$31,0,10*ROW('Sanitation Data'!F36)))</f>
        <v/>
      </c>
      <c r="CY42" s="305" t="str">
        <f ca="true">+IF(OFFSET('Sanitation Data'!$F$32,0,10*ROW('Sanitation Data'!F36))="","",OFFSET('Sanitation Data'!$F$32,0,10*ROW('Sanitation Data'!F36)))</f>
        <v/>
      </c>
      <c r="CZ42" s="305" t="str">
        <f ca="true">+IF(OFFSET('Sanitation Data'!$G$28,0,10*ROW('Sanitation Data'!G36))="","",OFFSET('Sanitation Data'!$G$28,0,10*ROW('Sanitation Data'!G36)))</f>
        <v/>
      </c>
      <c r="DA42" s="305" t="str">
        <f ca="true">+IF(OFFSET('Sanitation Data'!$G$29,0,10*ROW('Sanitation Data'!G36))="","",OFFSET('Sanitation Data'!$G$29,0,10*ROW('Sanitation Data'!G36)))</f>
        <v/>
      </c>
      <c r="DB42" s="305" t="str">
        <f ca="true">+IF(OFFSET('Sanitation Data'!$G$30,0,10*ROW('Sanitation Data'!G36))="","",OFFSET('Sanitation Data'!$G$30,0,10*ROW('Sanitation Data'!G36)))</f>
        <v/>
      </c>
      <c r="DC42" s="305" t="str">
        <f ca="true">+IF(OFFSET('Sanitation Data'!$G$31,0,10*ROW('Sanitation Data'!G36))="","",OFFSET('Sanitation Data'!$G$31,0,10*ROW('Sanitation Data'!G36)))</f>
        <v/>
      </c>
      <c r="DD42" s="305" t="str">
        <f ca="true">+IF(OFFSET('Sanitation Data'!$G$32,0,10*ROW('Sanitation Data'!G36))="","",OFFSET('Sanitation Data'!$G$32,0,10*ROW('Sanitation Data'!G36)))</f>
        <v/>
      </c>
      <c r="DE42" s="305" t="str">
        <f ca="true">+IF(OFFSET('Sanitation Data'!$H$28,0,10*ROW('Sanitation Data'!H36))="","",OFFSET('Sanitation Data'!$H$28,0,10*ROW('Sanitation Data'!H36)))</f>
        <v/>
      </c>
      <c r="DF42" s="305" t="str">
        <f ca="true">+IF(OFFSET('Sanitation Data'!$H$29,0,10*ROW('Sanitation Data'!H36))="","",OFFSET('Sanitation Data'!$H$29,0,10*ROW('Sanitation Data'!H36)))</f>
        <v/>
      </c>
      <c r="DG42" s="305" t="str">
        <f ca="true">+IF(OFFSET('Sanitation Data'!$H$30,0,10*ROW('Sanitation Data'!H36))="","",OFFSET('Sanitation Data'!$H$30,0,10*ROW('Sanitation Data'!H36)))</f>
        <v/>
      </c>
      <c r="DH42" s="305" t="str">
        <f ca="true">+IF(OFFSET('Sanitation Data'!$H$31,0,10*ROW('Sanitation Data'!H36))="","",OFFSET('Sanitation Data'!$H$31,0,10*ROW('Sanitation Data'!H36)))</f>
        <v/>
      </c>
      <c r="DI42" s="305" t="str">
        <f ca="true">+IF(OFFSET('Sanitation Data'!$H$32,0,10*ROW('Sanitation Data'!H36))="","",OFFSET('Sanitation Data'!$H$32,0,10*ROW('Sanitation Data'!H36)))</f>
        <v>No</v>
      </c>
      <c r="DJ42" s="305" t="str">
        <f ca="true">+IF(OFFSET('Sanitation Data'!$I$28,0,10*ROW('Sanitation Data'!I36))="","",OFFSET('Sanitation Data'!$I$28,0,10*ROW('Sanitation Data'!I36)))</f>
        <v/>
      </c>
      <c r="DK42" s="305" t="str">
        <f ca="true">+IF(OFFSET('Sanitation Data'!$I$29,0,10*ROW('Sanitation Data'!I36))="","",OFFSET('Sanitation Data'!$I$29,0,10*ROW('Sanitation Data'!I36)))</f>
        <v/>
      </c>
      <c r="DL42" s="305" t="str">
        <f ca="true">+IF(OFFSET('Sanitation Data'!$I$30,0,10*ROW('Sanitation Data'!I36))="","",OFFSET('Sanitation Data'!$I$30,0,10*ROW('Sanitation Data'!I36)))</f>
        <v/>
      </c>
      <c r="DM42" s="305" t="str">
        <f ca="true">+IF(OFFSET('Sanitation Data'!$I$31,0,10*ROW('Sanitation Data'!I36))="","",OFFSET('Sanitation Data'!$I$31,0,10*ROW('Sanitation Data'!I36)))</f>
        <v/>
      </c>
      <c r="DN42" s="305" t="str">
        <f ca="true">+IF(OFFSET('Sanitation Data'!$I$32,0,10*ROW('Sanitation Data'!I36))="","",OFFSET('Sanitation Data'!$I$32,0,10*ROW('Sanitation Data'!I36)))</f>
        <v>No</v>
      </c>
      <c r="DO42" s="305" t="str">
        <f ca="true">+IF(OFFSET('Hygiene Data'!$D$11,0,10*ROW('Hygiene Data'!D36))="","",OFFSET('Hygiene Data'!$D$11,0,10*ROW('Hygiene Data'!D36)))</f>
        <v/>
      </c>
      <c r="DP42" s="305" t="str">
        <f ca="true">+IF(OFFSET('Hygiene Data'!$D$12,0,10*ROW('Hygiene Data'!D36))="","",OFFSET('Hygiene Data'!$D$12,0,10*ROW('Hygiene Data'!D36)))</f>
        <v/>
      </c>
      <c r="DQ42" s="305" t="str">
        <f ca="true">+IF(OFFSET('Hygiene Data'!$D$13,0,10*ROW('Hygiene Data'!D36))="","",OFFSET('Hygiene Data'!$D$13,0,10*ROW('Hygiene Data'!D36)))</f>
        <v>No</v>
      </c>
      <c r="DR42" s="305" t="str">
        <f ca="true">+IF(OFFSET('Hygiene Data'!$E$11,0,10*ROW('Hygiene Data'!E36))="","",OFFSET('Hygiene Data'!$E$11,0,10*ROW('Hygiene Data'!E36)))</f>
        <v/>
      </c>
      <c r="DS42" s="305" t="str">
        <f ca="true">+IF(OFFSET('Hygiene Data'!$E$12,0,10*ROW('Hygiene Data'!E36))="","",OFFSET('Hygiene Data'!$E$12,0,10*ROW('Hygiene Data'!E36)))</f>
        <v/>
      </c>
      <c r="DT42" s="305" t="str">
        <f ca="true">+IF(OFFSET('Hygiene Data'!$E$13,0,10*ROW('Hygiene Data'!E36))="","",OFFSET('Hygiene Data'!$E$13,0,10*ROW('Hygiene Data'!E36)))</f>
        <v/>
      </c>
      <c r="DU42" s="305" t="str">
        <f ca="true">+IF(OFFSET('Hygiene Data'!$F$11,0,10*ROW('Hygiene Data'!F36))="","",OFFSET('Hygiene Data'!$F$11,0,10*ROW('Hygiene Data'!F36)))</f>
        <v/>
      </c>
      <c r="DV42" s="305" t="str">
        <f ca="true">+IF(OFFSET('Hygiene Data'!$F$12,0,10*ROW('Hygiene Data'!F36))="","",OFFSET('Hygiene Data'!$F$12,0,10*ROW('Hygiene Data'!F36)))</f>
        <v/>
      </c>
      <c r="DW42" s="305" t="str">
        <f ca="true">+IF(OFFSET('Hygiene Data'!$F$13,0,10*ROW('Hygiene Data'!F36))="","",OFFSET('Hygiene Data'!$F$13,0,10*ROW('Hygiene Data'!F36)))</f>
        <v/>
      </c>
      <c r="DX42" s="305" t="str">
        <f ca="true">+IF(OFFSET('Hygiene Data'!$G$11,0,10*ROW('Hygiene Data'!G36))="","",OFFSET('Hygiene Data'!$G$11,0,10*ROW('Hygiene Data'!G36)))</f>
        <v/>
      </c>
      <c r="DY42" s="305" t="str">
        <f ca="true">+IF(OFFSET('Hygiene Data'!$G$12,0,10*ROW('Hygiene Data'!G36))="","",OFFSET('Hygiene Data'!$G$12,0,10*ROW('Hygiene Data'!G36)))</f>
        <v/>
      </c>
      <c r="DZ42" s="305" t="str">
        <f ca="true">+IF(OFFSET('Hygiene Data'!$G$13,0,10*ROW('Hygiene Data'!G36))="","",OFFSET('Hygiene Data'!$G$13,0,10*ROW('Hygiene Data'!G36)))</f>
        <v/>
      </c>
      <c r="EA42" s="305" t="str">
        <f ca="true">+IF(OFFSET('Hygiene Data'!$H$11,0,10*ROW('Hygiene Data'!H36))="","",OFFSET('Hygiene Data'!$H$11,0,10*ROW('Hygiene Data'!H36)))</f>
        <v/>
      </c>
      <c r="EB42" s="305" t="str">
        <f ca="true">+IF(OFFSET('Hygiene Data'!$H$12,0,10*ROW('Hygiene Data'!H36))="","",OFFSET('Hygiene Data'!$H$12,0,10*ROW('Hygiene Data'!H36)))</f>
        <v/>
      </c>
      <c r="EC42" s="305" t="str">
        <f ca="true">+IF(OFFSET('Hygiene Data'!$H$13,0,10*ROW('Hygiene Data'!H36))="","",OFFSET('Hygiene Data'!$H$13,0,10*ROW('Hygiene Data'!H36)))</f>
        <v>No</v>
      </c>
      <c r="ED42" s="305" t="str">
        <f ca="true">+IF(OFFSET('Hygiene Data'!$I$11,0,10*ROW('Hygiene Data'!I36))="","",OFFSET('Hygiene Data'!$I$11,0,10*ROW('Hygiene Data'!I36)))</f>
        <v/>
      </c>
      <c r="EE42" s="305" t="str">
        <f ca="true">+IF(OFFSET('Hygiene Data'!$I$12,0,10*ROW('Hygiene Data'!I36))="","",OFFSET('Hygiene Data'!$I$12,0,10*ROW('Hygiene Data'!I36)))</f>
        <v/>
      </c>
      <c r="EF42" s="305" t="str">
        <f ca="true">+IF(OFFSET('Hygiene Data'!$I$13,0,10*ROW('Hygiene Data'!I36))="","",OFFSET('Hygiene Data'!$I$13,0,10*ROW('Hygiene Data'!I36)))</f>
        <v>No</v>
      </c>
    </row>
    <row xmlns:x14ac="http://schemas.microsoft.com/office/spreadsheetml/2009/9/ac" r="43" x14ac:dyDescent="0.2">
      <c r="A43" s="38" t="str">
        <f ca="true">+IF(OFFSET('Water Data'!$B$2,0,10*ROW('Water Data'!E37))="","",OFFSET('Water Data'!$B$2,0,10*ROW('Water Data'!E37)))</f>
        <v>IND_2020_EMIS</v>
      </c>
      <c r="B43" s="38" t="str">
        <f ca="true">+IF(OFFSET('Water Data'!$C$2,0,10*ROW('Water Data'!F37))="","",OFFSET('Water Data'!$C$2,0,10*ROW('Water Data'!F37)))</f>
        <v>EMIS</v>
      </c>
      <c r="C43" s="361">
        <f t="shared" ca="true" si="0"/>
        <v>2020</v>
      </c>
      <c r="D43" s="97">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97.149315384676612</v>
      </c>
      <c r="E43" s="97">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91.392298774033165</v>
      </c>
      <c r="F43" s="97">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89.532910631814246</v>
      </c>
      <c r="G43" s="97">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98.735968446366911</v>
      </c>
      <c r="H43" s="97">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92.753691074054444</v>
      </c>
      <c r="I43" s="97">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90.997166298625999</v>
      </c>
      <c r="J43" s="97">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96.834895840753504</v>
      </c>
      <c r="K43" s="97">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91.152011219333119</v>
      </c>
      <c r="L43" s="97">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89.270812951447468</v>
      </c>
      <c r="M43" s="9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7">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97.120262314991407</v>
      </c>
      <c r="Q43" s="97">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91.392298774033165</v>
      </c>
      <c r="R43" s="97">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89.544185291967338</v>
      </c>
      <c r="S43" s="97">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98.816013395384431</v>
      </c>
      <c r="T43" s="97">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89.388283184807506</v>
      </c>
      <c r="U43" s="97">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87.759490256333507</v>
      </c>
      <c r="V43" s="98">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98.12</v>
      </c>
      <c r="W43" s="98">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81.265030674846642</v>
      </c>
      <c r="X43" s="9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8">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77.154142360999515</v>
      </c>
      <c r="AA43" s="98">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98.393092224199052</v>
      </c>
      <c r="AB43" s="98">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85.146778912522308</v>
      </c>
      <c r="AC43" s="9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8">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83.190742259504503</v>
      </c>
      <c r="AF43" s="98">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97.636660713830551</v>
      </c>
      <c r="AG43" s="98">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79.022114507394065</v>
      </c>
      <c r="AH43" s="9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8">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74.942292476698086</v>
      </c>
      <c r="AK43" s="9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8">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97.800967034779489</v>
      </c>
      <c r="AQ43" s="98">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81.00080091837566</v>
      </c>
      <c r="AR43" s="9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8">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77.104736877666255</v>
      </c>
      <c r="AU43" s="98">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98.395992259112703</v>
      </c>
      <c r="AV43" s="98">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80.082985145303269</v>
      </c>
      <c r="AW43" s="9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8">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78.208932527087441</v>
      </c>
      <c r="AZ43" s="99">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90.24</v>
      </c>
      <c r="BA43" s="9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9">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94.025929992460462</v>
      </c>
      <c r="BD43" s="9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9">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89.484854809644162</v>
      </c>
      <c r="BG43" s="9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9">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90.393016015498873</v>
      </c>
      <c r="BM43" s="9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9">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93.653737404825904</v>
      </c>
      <c r="BP43" s="9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5"/>
      <c r="BS43" s="305" t="str">
        <f ca="true">+IF(OFFSET('Water Data'!$D$27,0,10*ROW('Water Data'!D37))="","",OFFSET('Water Data'!$D$27,0,10*ROW('Water Data'!D37)))</f>
        <v>Yes</v>
      </c>
      <c r="BT43" s="305" t="str">
        <f ca="true">+IF(OFFSET('Water Data'!$D$28,0,10*ROW('Water Data'!D37))="","",OFFSET('Water Data'!$D$28,0,10*ROW('Water Data'!D37)))</f>
        <v>Yes</v>
      </c>
      <c r="BU43" s="305" t="str">
        <f ca="true">+IF(OFFSET('Water Data'!$D$29,0,10*ROW('Water Data'!D37))="","",OFFSET('Water Data'!$D$29,0,10*ROW('Water Data'!D37)))</f>
        <v>Yes</v>
      </c>
      <c r="BV43" s="305" t="str">
        <f ca="true">+IF(OFFSET('Water Data'!$E$27,0,10*ROW('Water Data'!E37))="","",OFFSET('Water Data'!$E$27,0,10*ROW('Water Data'!E37)))</f>
        <v>Yes</v>
      </c>
      <c r="BW43" s="305" t="str">
        <f ca="true">+IF(OFFSET('Water Data'!$E$28,0,10*ROW('Water Data'!E37))="","",OFFSET('Water Data'!$E$28,0,10*ROW('Water Data'!E37)))</f>
        <v>Yes</v>
      </c>
      <c r="BX43" s="305" t="str">
        <f ca="true">+IF(OFFSET('Water Data'!$E$29,0,10*ROW('Water Data'!E37))="","",OFFSET('Water Data'!$E$29,0,10*ROW('Water Data'!E37)))</f>
        <v>Yes</v>
      </c>
      <c r="BY43" s="305" t="str">
        <f ca="true">+IF(OFFSET('Water Data'!$F$27,0,10*ROW('Water Data'!F37))="","",OFFSET('Water Data'!$F$27,0,10*ROW('Water Data'!F37)))</f>
        <v>Yes</v>
      </c>
      <c r="BZ43" s="305" t="str">
        <f ca="true">+IF(OFFSET('Water Data'!$F$28,0,10*ROW('Water Data'!F37))="","",OFFSET('Water Data'!$F$28,0,10*ROW('Water Data'!F37)))</f>
        <v>Yes</v>
      </c>
      <c r="CA43" s="305" t="str">
        <f ca="true">+IF(OFFSET('Water Data'!$F$29,0,10*ROW('Water Data'!F37))="","",OFFSET('Water Data'!$F$29,0,10*ROW('Water Data'!F37)))</f>
        <v>Yes</v>
      </c>
      <c r="CB43" s="305" t="str">
        <f ca="true">+IF(OFFSET('Water Data'!$G$27,0,10*ROW('Water Data'!G37))="","",OFFSET('Water Data'!$G$27,0,10*ROW('Water Data'!G37)))</f>
        <v/>
      </c>
      <c r="CC43" s="305" t="str">
        <f ca="true">+IF(OFFSET('Water Data'!$G$28,0,10*ROW('Water Data'!G37))="","",OFFSET('Water Data'!$G$28,0,10*ROW('Water Data'!G37)))</f>
        <v/>
      </c>
      <c r="CD43" s="305" t="str">
        <f ca="true">+IF(OFFSET('Water Data'!$G$29,0,10*ROW('Water Data'!G37))="","",OFFSET('Water Data'!$G$29,0,10*ROW('Water Data'!G37)))</f>
        <v/>
      </c>
      <c r="CE43" s="305" t="str">
        <f ca="true">+IF(OFFSET('Water Data'!$H$27,0,10*ROW('Water Data'!H37))="","",OFFSET('Water Data'!$H$27,0,10*ROW('Water Data'!H37)))</f>
        <v>Yes</v>
      </c>
      <c r="CF43" s="305" t="str">
        <f ca="true">+IF(OFFSET('Water Data'!$H$28,0,10*ROW('Water Data'!H37))="","",OFFSET('Water Data'!$H$28,0,10*ROW('Water Data'!H37)))</f>
        <v>Yes</v>
      </c>
      <c r="CG43" s="305" t="str">
        <f ca="true">+IF(OFFSET('Water Data'!$H$29,0,10*ROW('Water Data'!H37))="","",OFFSET('Water Data'!$H$29,0,10*ROW('Water Data'!H37)))</f>
        <v>Yes</v>
      </c>
      <c r="CH43" s="305" t="str">
        <f ca="true">+IF(OFFSET('Water Data'!$I$27,0,10*ROW('Water Data'!I37))="","",OFFSET('Water Data'!$I$27,0,10*ROW('Water Data'!I37)))</f>
        <v>Yes</v>
      </c>
      <c r="CI43" s="305" t="str">
        <f ca="true">+IF(OFFSET('Water Data'!$I$28,0,10*ROW('Water Data'!I37))="","",OFFSET('Water Data'!$I$28,0,10*ROW('Water Data'!I37)))</f>
        <v>Yes</v>
      </c>
      <c r="CJ43" s="305" t="str">
        <f ca="true">+IF(OFFSET('Water Data'!$I$29,0,10*ROW('Water Data'!I37))="","",OFFSET('Water Data'!$I$29,0,10*ROW('Water Data'!I37)))</f>
        <v>Yes</v>
      </c>
      <c r="CK43" s="305" t="str">
        <f ca="true">+IF(OFFSET('Sanitation Data'!$D$28,0,10*ROW('Sanitation Data'!D37))="","",OFFSET('Sanitation Data'!$D$28,0,10*ROW('Sanitation Data'!D37)))</f>
        <v>Yes</v>
      </c>
      <c r="CL43" s="305" t="str">
        <f ca="true">+IF(OFFSET('Sanitation Data'!$D$29,0,10*ROW('Sanitation Data'!D37))="","",OFFSET('Sanitation Data'!$D$29,0,10*ROW('Sanitation Data'!D37)))</f>
        <v>Yes</v>
      </c>
      <c r="CM43" s="305" t="str">
        <f ca="true">+IF(OFFSET('Sanitation Data'!$D$30,0,10*ROW('Sanitation Data'!D37))="","",OFFSET('Sanitation Data'!$D$30,0,10*ROW('Sanitation Data'!D37)))</f>
        <v/>
      </c>
      <c r="CN43" s="305" t="str">
        <f ca="true">+IF(OFFSET('Sanitation Data'!$D$31,0,10*ROW('Sanitation Data'!D37))="","",OFFSET('Sanitation Data'!$D$31,0,10*ROW('Sanitation Data'!D37)))</f>
        <v/>
      </c>
      <c r="CO43" s="305" t="str">
        <f ca="true">+IF(OFFSET('Sanitation Data'!$D$32,0,10*ROW('Sanitation Data'!D37))="","",OFFSET('Sanitation Data'!$D$32,0,10*ROW('Sanitation Data'!D37)))</f>
        <v>Yes</v>
      </c>
      <c r="CP43" s="305" t="str">
        <f ca="true">+IF(OFFSET('Sanitation Data'!$E$28,0,10*ROW('Sanitation Data'!E37))="","",OFFSET('Sanitation Data'!$E$28,0,10*ROW('Sanitation Data'!E37)))</f>
        <v>Yes</v>
      </c>
      <c r="CQ43" s="305" t="str">
        <f ca="true">+IF(OFFSET('Sanitation Data'!$E$29,0,10*ROW('Sanitation Data'!E37))="","",OFFSET('Sanitation Data'!$E$29,0,10*ROW('Sanitation Data'!E37)))</f>
        <v>Yes</v>
      </c>
      <c r="CR43" s="305" t="str">
        <f ca="true">+IF(OFFSET('Sanitation Data'!$E$30,0,10*ROW('Sanitation Data'!E37))="","",OFFSET('Sanitation Data'!$E$30,0,10*ROW('Sanitation Data'!E37)))</f>
        <v/>
      </c>
      <c r="CS43" s="305" t="str">
        <f ca="true">+IF(OFFSET('Sanitation Data'!$E$31,0,10*ROW('Sanitation Data'!E37))="","",OFFSET('Sanitation Data'!$E$31,0,10*ROW('Sanitation Data'!E37)))</f>
        <v/>
      </c>
      <c r="CT43" s="305" t="str">
        <f ca="true">+IF(OFFSET('Sanitation Data'!$E$32,0,10*ROW('Sanitation Data'!E37))="","",OFFSET('Sanitation Data'!$E$32,0,10*ROW('Sanitation Data'!E37)))</f>
        <v>Yes</v>
      </c>
      <c r="CU43" s="305" t="str">
        <f ca="true">+IF(OFFSET('Sanitation Data'!$F$28,0,10*ROW('Sanitation Data'!F37))="","",OFFSET('Sanitation Data'!$F$28,0,10*ROW('Sanitation Data'!F37)))</f>
        <v>Yes</v>
      </c>
      <c r="CV43" s="305" t="str">
        <f ca="true">+IF(OFFSET('Sanitation Data'!$F$29,0,10*ROW('Sanitation Data'!F37))="","",OFFSET('Sanitation Data'!$F$29,0,10*ROW('Sanitation Data'!F37)))</f>
        <v>Yes</v>
      </c>
      <c r="CW43" s="305" t="str">
        <f ca="true">+IF(OFFSET('Sanitation Data'!$F$30,0,10*ROW('Sanitation Data'!F37))="","",OFFSET('Sanitation Data'!$F$30,0,10*ROW('Sanitation Data'!F37)))</f>
        <v/>
      </c>
      <c r="CX43" s="305" t="str">
        <f ca="true">+IF(OFFSET('Sanitation Data'!$F$31,0,10*ROW('Sanitation Data'!F37))="","",OFFSET('Sanitation Data'!$F$31,0,10*ROW('Sanitation Data'!F37)))</f>
        <v/>
      </c>
      <c r="CY43" s="305" t="str">
        <f ca="true">+IF(OFFSET('Sanitation Data'!$F$32,0,10*ROW('Sanitation Data'!F37))="","",OFFSET('Sanitation Data'!$F$32,0,10*ROW('Sanitation Data'!F37)))</f>
        <v>Yes</v>
      </c>
      <c r="CZ43" s="305" t="str">
        <f ca="true">+IF(OFFSET('Sanitation Data'!$G$28,0,10*ROW('Sanitation Data'!G37))="","",OFFSET('Sanitation Data'!$G$28,0,10*ROW('Sanitation Data'!G37)))</f>
        <v/>
      </c>
      <c r="DA43" s="305" t="str">
        <f ca="true">+IF(OFFSET('Sanitation Data'!$G$29,0,10*ROW('Sanitation Data'!G37))="","",OFFSET('Sanitation Data'!$G$29,0,10*ROW('Sanitation Data'!G37)))</f>
        <v/>
      </c>
      <c r="DB43" s="305" t="str">
        <f ca="true">+IF(OFFSET('Sanitation Data'!$G$30,0,10*ROW('Sanitation Data'!G37))="","",OFFSET('Sanitation Data'!$G$30,0,10*ROW('Sanitation Data'!G37)))</f>
        <v/>
      </c>
      <c r="DC43" s="305" t="str">
        <f ca="true">+IF(OFFSET('Sanitation Data'!$G$31,0,10*ROW('Sanitation Data'!G37))="","",OFFSET('Sanitation Data'!$G$31,0,10*ROW('Sanitation Data'!G37)))</f>
        <v/>
      </c>
      <c r="DD43" s="305" t="str">
        <f ca="true">+IF(OFFSET('Sanitation Data'!$G$32,0,10*ROW('Sanitation Data'!G37))="","",OFFSET('Sanitation Data'!$G$32,0,10*ROW('Sanitation Data'!G37)))</f>
        <v/>
      </c>
      <c r="DE43" s="305" t="str">
        <f ca="true">+IF(OFFSET('Sanitation Data'!$H$28,0,10*ROW('Sanitation Data'!H37))="","",OFFSET('Sanitation Data'!$H$28,0,10*ROW('Sanitation Data'!H37)))</f>
        <v>Yes</v>
      </c>
      <c r="DF43" s="305" t="str">
        <f ca="true">+IF(OFFSET('Sanitation Data'!$H$29,0,10*ROW('Sanitation Data'!H37))="","",OFFSET('Sanitation Data'!$H$29,0,10*ROW('Sanitation Data'!H37)))</f>
        <v>Yes</v>
      </c>
      <c r="DG43" s="305" t="str">
        <f ca="true">+IF(OFFSET('Sanitation Data'!$H$30,0,10*ROW('Sanitation Data'!H37))="","",OFFSET('Sanitation Data'!$H$30,0,10*ROW('Sanitation Data'!H37)))</f>
        <v/>
      </c>
      <c r="DH43" s="305" t="str">
        <f ca="true">+IF(OFFSET('Sanitation Data'!$H$31,0,10*ROW('Sanitation Data'!H37))="","",OFFSET('Sanitation Data'!$H$31,0,10*ROW('Sanitation Data'!H37)))</f>
        <v/>
      </c>
      <c r="DI43" s="305" t="str">
        <f ca="true">+IF(OFFSET('Sanitation Data'!$H$32,0,10*ROW('Sanitation Data'!H37))="","",OFFSET('Sanitation Data'!$H$32,0,10*ROW('Sanitation Data'!H37)))</f>
        <v>Yes</v>
      </c>
      <c r="DJ43" s="305" t="str">
        <f ca="true">+IF(OFFSET('Sanitation Data'!$I$28,0,10*ROW('Sanitation Data'!I37))="","",OFFSET('Sanitation Data'!$I$28,0,10*ROW('Sanitation Data'!I37)))</f>
        <v>Yes</v>
      </c>
      <c r="DK43" s="305" t="str">
        <f ca="true">+IF(OFFSET('Sanitation Data'!$I$29,0,10*ROW('Sanitation Data'!I37))="","",OFFSET('Sanitation Data'!$I$29,0,10*ROW('Sanitation Data'!I37)))</f>
        <v>Yes</v>
      </c>
      <c r="DL43" s="305" t="str">
        <f ca="true">+IF(OFFSET('Sanitation Data'!$I$30,0,10*ROW('Sanitation Data'!I37))="","",OFFSET('Sanitation Data'!$I$30,0,10*ROW('Sanitation Data'!I37)))</f>
        <v/>
      </c>
      <c r="DM43" s="305" t="str">
        <f ca="true">+IF(OFFSET('Sanitation Data'!$I$31,0,10*ROW('Sanitation Data'!I37))="","",OFFSET('Sanitation Data'!$I$31,0,10*ROW('Sanitation Data'!I37)))</f>
        <v/>
      </c>
      <c r="DN43" s="305" t="str">
        <f ca="true">+IF(OFFSET('Sanitation Data'!$I$32,0,10*ROW('Sanitation Data'!I37))="","",OFFSET('Sanitation Data'!$I$32,0,10*ROW('Sanitation Data'!I37)))</f>
        <v>Yes</v>
      </c>
      <c r="DO43" s="305" t="str">
        <f ca="true">+IF(OFFSET('Hygiene Data'!$D$11,0,10*ROW('Hygiene Data'!D37))="","",OFFSET('Hygiene Data'!$D$11,0,10*ROW('Hygiene Data'!D37)))</f>
        <v>Yes</v>
      </c>
      <c r="DP43" s="305" t="str">
        <f ca="true">+IF(OFFSET('Hygiene Data'!$D$12,0,10*ROW('Hygiene Data'!D37))="","",OFFSET('Hygiene Data'!$D$12,0,10*ROW('Hygiene Data'!D37)))</f>
        <v/>
      </c>
      <c r="DQ43" s="305" t="str">
        <f ca="true">+IF(OFFSET('Hygiene Data'!$D$13,0,10*ROW('Hygiene Data'!D37))="","",OFFSET('Hygiene Data'!$D$13,0,10*ROW('Hygiene Data'!D37)))</f>
        <v/>
      </c>
      <c r="DR43" s="305" t="str">
        <f ca="true">+IF(OFFSET('Hygiene Data'!$E$11,0,10*ROW('Hygiene Data'!E37))="","",OFFSET('Hygiene Data'!$E$11,0,10*ROW('Hygiene Data'!E37)))</f>
        <v>Yes</v>
      </c>
      <c r="DS43" s="305" t="str">
        <f ca="true">+IF(OFFSET('Hygiene Data'!$E$12,0,10*ROW('Hygiene Data'!E37))="","",OFFSET('Hygiene Data'!$E$12,0,10*ROW('Hygiene Data'!E37)))</f>
        <v/>
      </c>
      <c r="DT43" s="305" t="str">
        <f ca="true">+IF(OFFSET('Hygiene Data'!$E$13,0,10*ROW('Hygiene Data'!E37))="","",OFFSET('Hygiene Data'!$E$13,0,10*ROW('Hygiene Data'!E37)))</f>
        <v/>
      </c>
      <c r="DU43" s="305" t="str">
        <f ca="true">+IF(OFFSET('Hygiene Data'!$F$11,0,10*ROW('Hygiene Data'!F37))="","",OFFSET('Hygiene Data'!$F$11,0,10*ROW('Hygiene Data'!F37)))</f>
        <v>Yes</v>
      </c>
      <c r="DV43" s="305" t="str">
        <f ca="true">+IF(OFFSET('Hygiene Data'!$F$12,0,10*ROW('Hygiene Data'!F37))="","",OFFSET('Hygiene Data'!$F$12,0,10*ROW('Hygiene Data'!F37)))</f>
        <v/>
      </c>
      <c r="DW43" s="305" t="str">
        <f ca="true">+IF(OFFSET('Hygiene Data'!$F$13,0,10*ROW('Hygiene Data'!F37))="","",OFFSET('Hygiene Data'!$F$13,0,10*ROW('Hygiene Data'!F37)))</f>
        <v/>
      </c>
      <c r="DX43" s="305" t="str">
        <f ca="true">+IF(OFFSET('Hygiene Data'!$G$11,0,10*ROW('Hygiene Data'!G37))="","",OFFSET('Hygiene Data'!$G$11,0,10*ROW('Hygiene Data'!G37)))</f>
        <v/>
      </c>
      <c r="DY43" s="305" t="str">
        <f ca="true">+IF(OFFSET('Hygiene Data'!$G$12,0,10*ROW('Hygiene Data'!G37))="","",OFFSET('Hygiene Data'!$G$12,0,10*ROW('Hygiene Data'!G37)))</f>
        <v/>
      </c>
      <c r="DZ43" s="305" t="str">
        <f ca="true">+IF(OFFSET('Hygiene Data'!$G$13,0,10*ROW('Hygiene Data'!G37))="","",OFFSET('Hygiene Data'!$G$13,0,10*ROW('Hygiene Data'!G37)))</f>
        <v/>
      </c>
      <c r="EA43" s="305" t="str">
        <f ca="true">+IF(OFFSET('Hygiene Data'!$H$11,0,10*ROW('Hygiene Data'!H37))="","",OFFSET('Hygiene Data'!$H$11,0,10*ROW('Hygiene Data'!H37)))</f>
        <v>Yes</v>
      </c>
      <c r="EB43" s="305" t="str">
        <f ca="true">+IF(OFFSET('Hygiene Data'!$H$12,0,10*ROW('Hygiene Data'!H37))="","",OFFSET('Hygiene Data'!$H$12,0,10*ROW('Hygiene Data'!H37)))</f>
        <v/>
      </c>
      <c r="EC43" s="305" t="str">
        <f ca="true">+IF(OFFSET('Hygiene Data'!$H$13,0,10*ROW('Hygiene Data'!H37))="","",OFFSET('Hygiene Data'!$H$13,0,10*ROW('Hygiene Data'!H37)))</f>
        <v/>
      </c>
      <c r="ED43" s="305" t="str">
        <f ca="true">+IF(OFFSET('Hygiene Data'!$I$11,0,10*ROW('Hygiene Data'!I37))="","",OFFSET('Hygiene Data'!$I$11,0,10*ROW('Hygiene Data'!I37)))</f>
        <v>Yes</v>
      </c>
      <c r="EE43" s="305" t="str">
        <f ca="true">+IF(OFFSET('Hygiene Data'!$I$12,0,10*ROW('Hygiene Data'!I37))="","",OFFSET('Hygiene Data'!$I$12,0,10*ROW('Hygiene Data'!I37)))</f>
        <v/>
      </c>
      <c r="EF43" s="305"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IND_2021_ASER</v>
      </c>
      <c r="B44" s="38" t="str">
        <f ca="true">+IF(OFFSET('Water Data'!$C$2,0,10*ROW('Water Data'!F38))="","",OFFSET('Water Data'!$C$2,0,10*ROW('Water Data'!F38)))</f>
        <v>Survey</v>
      </c>
      <c r="C44" s="361">
        <f t="shared" ca="true" si="0"/>
        <v>2021</v>
      </c>
      <c r="D44" s="9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7" t="str">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[93]</v>
      </c>
      <c r="K44" s="9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5"/>
      <c r="BS44" s="305" t="str">
        <f ca="true">+IF(OFFSET('Water Data'!$D$27,0,10*ROW('Water Data'!D38))="","",OFFSET('Water Data'!$D$27,0,10*ROW('Water Data'!D38)))</f>
        <v/>
      </c>
      <c r="BT44" s="305" t="str">
        <f ca="true">+IF(OFFSET('Water Data'!$D$28,0,10*ROW('Water Data'!D38))="","",OFFSET('Water Data'!$D$28,0,10*ROW('Water Data'!D38)))</f>
        <v/>
      </c>
      <c r="BU44" s="305" t="str">
        <f ca="true">+IF(OFFSET('Water Data'!$D$29,0,10*ROW('Water Data'!D38))="","",OFFSET('Water Data'!$D$29,0,10*ROW('Water Data'!D38)))</f>
        <v/>
      </c>
      <c r="BV44" s="305" t="str">
        <f ca="true">+IF(OFFSET('Water Data'!$E$27,0,10*ROW('Water Data'!E38))="","",OFFSET('Water Data'!$E$27,0,10*ROW('Water Data'!E38)))</f>
        <v/>
      </c>
      <c r="BW44" s="305" t="str">
        <f ca="true">+IF(OFFSET('Water Data'!$E$28,0,10*ROW('Water Data'!E38))="","",OFFSET('Water Data'!$E$28,0,10*ROW('Water Data'!E38)))</f>
        <v/>
      </c>
      <c r="BX44" s="305" t="str">
        <f ca="true">+IF(OFFSET('Water Data'!$E$29,0,10*ROW('Water Data'!E38))="","",OFFSET('Water Data'!$E$29,0,10*ROW('Water Data'!E38)))</f>
        <v/>
      </c>
      <c r="BY44" s="305" t="str">
        <f ca="true">+IF(OFFSET('Water Data'!$F$27,0,10*ROW('Water Data'!F38))="","",OFFSET('Water Data'!$F$27,0,10*ROW('Water Data'!F38)))</f>
        <v>No</v>
      </c>
      <c r="BZ44" s="305" t="str">
        <f ca="true">+IF(OFFSET('Water Data'!$F$28,0,10*ROW('Water Data'!F38))="","",OFFSET('Water Data'!$F$28,0,10*ROW('Water Data'!F38)))</f>
        <v/>
      </c>
      <c r="CA44" s="305" t="str">
        <f ca="true">+IF(OFFSET('Water Data'!$F$29,0,10*ROW('Water Data'!F38))="","",OFFSET('Water Data'!$F$29,0,10*ROW('Water Data'!F38)))</f>
        <v/>
      </c>
      <c r="CB44" s="305" t="str">
        <f ca="true">+IF(OFFSET('Water Data'!$G$27,0,10*ROW('Water Data'!G38))="","",OFFSET('Water Data'!$G$27,0,10*ROW('Water Data'!G38)))</f>
        <v/>
      </c>
      <c r="CC44" s="305" t="str">
        <f ca="true">+IF(OFFSET('Water Data'!$G$28,0,10*ROW('Water Data'!G38))="","",OFFSET('Water Data'!$G$28,0,10*ROW('Water Data'!G38)))</f>
        <v/>
      </c>
      <c r="CD44" s="305" t="str">
        <f ca="true">+IF(OFFSET('Water Data'!$G$29,0,10*ROW('Water Data'!G38))="","",OFFSET('Water Data'!$G$29,0,10*ROW('Water Data'!G38)))</f>
        <v/>
      </c>
      <c r="CE44" s="305" t="str">
        <f ca="true">+IF(OFFSET('Water Data'!$H$27,0,10*ROW('Water Data'!H38))="","",OFFSET('Water Data'!$H$27,0,10*ROW('Water Data'!H38)))</f>
        <v/>
      </c>
      <c r="CF44" s="305" t="str">
        <f ca="true">+IF(OFFSET('Water Data'!$H$28,0,10*ROW('Water Data'!H38))="","",OFFSET('Water Data'!$H$28,0,10*ROW('Water Data'!H38)))</f>
        <v/>
      </c>
      <c r="CG44" s="305" t="str">
        <f ca="true">+IF(OFFSET('Water Data'!$H$29,0,10*ROW('Water Data'!H38))="","",OFFSET('Water Data'!$H$29,0,10*ROW('Water Data'!H38)))</f>
        <v/>
      </c>
      <c r="CH44" s="305" t="str">
        <f ca="true">+IF(OFFSET('Water Data'!$I$27,0,10*ROW('Water Data'!I38))="","",OFFSET('Water Data'!$I$27,0,10*ROW('Water Data'!I38)))</f>
        <v/>
      </c>
      <c r="CI44" s="305" t="str">
        <f ca="true">+IF(OFFSET('Water Data'!$I$28,0,10*ROW('Water Data'!I38))="","",OFFSET('Water Data'!$I$28,0,10*ROW('Water Data'!I38)))</f>
        <v/>
      </c>
      <c r="CJ44" s="305" t="str">
        <f ca="true">+IF(OFFSET('Water Data'!$I$29,0,10*ROW('Water Data'!I38))="","",OFFSET('Water Data'!$I$29,0,10*ROW('Water Data'!I38)))</f>
        <v/>
      </c>
      <c r="CK44" s="305" t="str">
        <f ca="true">+IF(OFFSET('Sanitation Data'!$D$28,0,10*ROW('Sanitation Data'!D38))="","",OFFSET('Sanitation Data'!$D$28,0,10*ROW('Sanitation Data'!D38)))</f>
        <v/>
      </c>
      <c r="CL44" s="305" t="str">
        <f ca="true">+IF(OFFSET('Sanitation Data'!$D$29,0,10*ROW('Sanitation Data'!D38))="","",OFFSET('Sanitation Data'!$D$29,0,10*ROW('Sanitation Data'!D38)))</f>
        <v/>
      </c>
      <c r="CM44" s="305" t="str">
        <f ca="true">+IF(OFFSET('Sanitation Data'!$D$30,0,10*ROW('Sanitation Data'!D38))="","",OFFSET('Sanitation Data'!$D$30,0,10*ROW('Sanitation Data'!D38)))</f>
        <v/>
      </c>
      <c r="CN44" s="305" t="str">
        <f ca="true">+IF(OFFSET('Sanitation Data'!$D$31,0,10*ROW('Sanitation Data'!D38))="","",OFFSET('Sanitation Data'!$D$31,0,10*ROW('Sanitation Data'!D38)))</f>
        <v/>
      </c>
      <c r="CO44" s="305" t="str">
        <f ca="true">+IF(OFFSET('Sanitation Data'!$D$32,0,10*ROW('Sanitation Data'!D38))="","",OFFSET('Sanitation Data'!$D$32,0,10*ROW('Sanitation Data'!D38)))</f>
        <v/>
      </c>
      <c r="CP44" s="305" t="str">
        <f ca="true">+IF(OFFSET('Sanitation Data'!$E$28,0,10*ROW('Sanitation Data'!E38))="","",OFFSET('Sanitation Data'!$E$28,0,10*ROW('Sanitation Data'!E38)))</f>
        <v/>
      </c>
      <c r="CQ44" s="305" t="str">
        <f ca="true">+IF(OFFSET('Sanitation Data'!$E$29,0,10*ROW('Sanitation Data'!E38))="","",OFFSET('Sanitation Data'!$E$29,0,10*ROW('Sanitation Data'!E38)))</f>
        <v/>
      </c>
      <c r="CR44" s="305" t="str">
        <f ca="true">+IF(OFFSET('Sanitation Data'!$E$30,0,10*ROW('Sanitation Data'!E38))="","",OFFSET('Sanitation Data'!$E$30,0,10*ROW('Sanitation Data'!E38)))</f>
        <v/>
      </c>
      <c r="CS44" s="305" t="str">
        <f ca="true">+IF(OFFSET('Sanitation Data'!$E$31,0,10*ROW('Sanitation Data'!E38))="","",OFFSET('Sanitation Data'!$E$31,0,10*ROW('Sanitation Data'!E38)))</f>
        <v/>
      </c>
      <c r="CT44" s="305" t="str">
        <f ca="true">+IF(OFFSET('Sanitation Data'!$E$32,0,10*ROW('Sanitation Data'!E38))="","",OFFSET('Sanitation Data'!$E$32,0,10*ROW('Sanitation Data'!E38)))</f>
        <v/>
      </c>
      <c r="CU44" s="305" t="str">
        <f ca="true">+IF(OFFSET('Sanitation Data'!$F$28,0,10*ROW('Sanitation Data'!F38))="","",OFFSET('Sanitation Data'!$F$28,0,10*ROW('Sanitation Data'!F38)))</f>
        <v/>
      </c>
      <c r="CV44" s="305" t="str">
        <f ca="true">+IF(OFFSET('Sanitation Data'!$F$29,0,10*ROW('Sanitation Data'!F38))="","",OFFSET('Sanitation Data'!$F$29,0,10*ROW('Sanitation Data'!F38)))</f>
        <v/>
      </c>
      <c r="CW44" s="305" t="str">
        <f ca="true">+IF(OFFSET('Sanitation Data'!$F$30,0,10*ROW('Sanitation Data'!F38))="","",OFFSET('Sanitation Data'!$F$30,0,10*ROW('Sanitation Data'!F38)))</f>
        <v/>
      </c>
      <c r="CX44" s="305" t="str">
        <f ca="true">+IF(OFFSET('Sanitation Data'!$F$31,0,10*ROW('Sanitation Data'!F38))="","",OFFSET('Sanitation Data'!$F$31,0,10*ROW('Sanitation Data'!F38)))</f>
        <v/>
      </c>
      <c r="CY44" s="305" t="str">
        <f ca="true">+IF(OFFSET('Sanitation Data'!$F$32,0,10*ROW('Sanitation Data'!F38))="","",OFFSET('Sanitation Data'!$F$32,0,10*ROW('Sanitation Data'!F38)))</f>
        <v/>
      </c>
      <c r="CZ44" s="305" t="str">
        <f ca="true">+IF(OFFSET('Sanitation Data'!$G$28,0,10*ROW('Sanitation Data'!G38))="","",OFFSET('Sanitation Data'!$G$28,0,10*ROW('Sanitation Data'!G38)))</f>
        <v/>
      </c>
      <c r="DA44" s="305" t="str">
        <f ca="true">+IF(OFFSET('Sanitation Data'!$G$29,0,10*ROW('Sanitation Data'!G38))="","",OFFSET('Sanitation Data'!$G$29,0,10*ROW('Sanitation Data'!G38)))</f>
        <v/>
      </c>
      <c r="DB44" s="305" t="str">
        <f ca="true">+IF(OFFSET('Sanitation Data'!$G$30,0,10*ROW('Sanitation Data'!G38))="","",OFFSET('Sanitation Data'!$G$30,0,10*ROW('Sanitation Data'!G38)))</f>
        <v/>
      </c>
      <c r="DC44" s="305" t="str">
        <f ca="true">+IF(OFFSET('Sanitation Data'!$G$31,0,10*ROW('Sanitation Data'!G38))="","",OFFSET('Sanitation Data'!$G$31,0,10*ROW('Sanitation Data'!G38)))</f>
        <v/>
      </c>
      <c r="DD44" s="305" t="str">
        <f ca="true">+IF(OFFSET('Sanitation Data'!$G$32,0,10*ROW('Sanitation Data'!G38))="","",OFFSET('Sanitation Data'!$G$32,0,10*ROW('Sanitation Data'!G38)))</f>
        <v/>
      </c>
      <c r="DE44" s="305" t="str">
        <f ca="true">+IF(OFFSET('Sanitation Data'!$H$28,0,10*ROW('Sanitation Data'!H38))="","",OFFSET('Sanitation Data'!$H$28,0,10*ROW('Sanitation Data'!H38)))</f>
        <v/>
      </c>
      <c r="DF44" s="305" t="str">
        <f ca="true">+IF(OFFSET('Sanitation Data'!$H$29,0,10*ROW('Sanitation Data'!H38))="","",OFFSET('Sanitation Data'!$H$29,0,10*ROW('Sanitation Data'!H38)))</f>
        <v/>
      </c>
      <c r="DG44" s="305" t="str">
        <f ca="true">+IF(OFFSET('Sanitation Data'!$H$30,0,10*ROW('Sanitation Data'!H38))="","",OFFSET('Sanitation Data'!$H$30,0,10*ROW('Sanitation Data'!H38)))</f>
        <v/>
      </c>
      <c r="DH44" s="305" t="str">
        <f ca="true">+IF(OFFSET('Sanitation Data'!$H$31,0,10*ROW('Sanitation Data'!H38))="","",OFFSET('Sanitation Data'!$H$31,0,10*ROW('Sanitation Data'!H38)))</f>
        <v/>
      </c>
      <c r="DI44" s="305" t="str">
        <f ca="true">+IF(OFFSET('Sanitation Data'!$H$32,0,10*ROW('Sanitation Data'!H38))="","",OFFSET('Sanitation Data'!$H$32,0,10*ROW('Sanitation Data'!H38)))</f>
        <v/>
      </c>
      <c r="DJ44" s="305" t="str">
        <f ca="true">+IF(OFFSET('Sanitation Data'!$I$28,0,10*ROW('Sanitation Data'!I38))="","",OFFSET('Sanitation Data'!$I$28,0,10*ROW('Sanitation Data'!I38)))</f>
        <v/>
      </c>
      <c r="DK44" s="305" t="str">
        <f ca="true">+IF(OFFSET('Sanitation Data'!$I$29,0,10*ROW('Sanitation Data'!I38))="","",OFFSET('Sanitation Data'!$I$29,0,10*ROW('Sanitation Data'!I38)))</f>
        <v/>
      </c>
      <c r="DL44" s="305" t="str">
        <f ca="true">+IF(OFFSET('Sanitation Data'!$I$30,0,10*ROW('Sanitation Data'!I38))="","",OFFSET('Sanitation Data'!$I$30,0,10*ROW('Sanitation Data'!I38)))</f>
        <v/>
      </c>
      <c r="DM44" s="305" t="str">
        <f ca="true">+IF(OFFSET('Sanitation Data'!$I$31,0,10*ROW('Sanitation Data'!I38))="","",OFFSET('Sanitation Data'!$I$31,0,10*ROW('Sanitation Data'!I38)))</f>
        <v/>
      </c>
      <c r="DN44" s="305" t="str">
        <f ca="true">+IF(OFFSET('Sanitation Data'!$I$32,0,10*ROW('Sanitation Data'!I38))="","",OFFSET('Sanitation Data'!$I$32,0,10*ROW('Sanitation Data'!I38)))</f>
        <v/>
      </c>
      <c r="DO44" s="305" t="str">
        <f ca="true">+IF(OFFSET('Hygiene Data'!$D$11,0,10*ROW('Hygiene Data'!D38))="","",OFFSET('Hygiene Data'!$D$11,0,10*ROW('Hygiene Data'!D38)))</f>
        <v/>
      </c>
      <c r="DP44" s="305" t="str">
        <f ca="true">+IF(OFFSET('Hygiene Data'!$D$12,0,10*ROW('Hygiene Data'!D38))="","",OFFSET('Hygiene Data'!$D$12,0,10*ROW('Hygiene Data'!D38)))</f>
        <v/>
      </c>
      <c r="DQ44" s="305" t="str">
        <f ca="true">+IF(OFFSET('Hygiene Data'!$D$13,0,10*ROW('Hygiene Data'!D38))="","",OFFSET('Hygiene Data'!$D$13,0,10*ROW('Hygiene Data'!D38)))</f>
        <v/>
      </c>
      <c r="DR44" s="305" t="str">
        <f ca="true">+IF(OFFSET('Hygiene Data'!$E$11,0,10*ROW('Hygiene Data'!E38))="","",OFFSET('Hygiene Data'!$E$11,0,10*ROW('Hygiene Data'!E38)))</f>
        <v/>
      </c>
      <c r="DS44" s="305" t="str">
        <f ca="true">+IF(OFFSET('Hygiene Data'!$E$12,0,10*ROW('Hygiene Data'!E38))="","",OFFSET('Hygiene Data'!$E$12,0,10*ROW('Hygiene Data'!E38)))</f>
        <v/>
      </c>
      <c r="DT44" s="305" t="str">
        <f ca="true">+IF(OFFSET('Hygiene Data'!$E$13,0,10*ROW('Hygiene Data'!E38))="","",OFFSET('Hygiene Data'!$E$13,0,10*ROW('Hygiene Data'!E38)))</f>
        <v/>
      </c>
      <c r="DU44" s="305" t="str">
        <f ca="true">+IF(OFFSET('Hygiene Data'!$F$11,0,10*ROW('Hygiene Data'!F38))="","",OFFSET('Hygiene Data'!$F$11,0,10*ROW('Hygiene Data'!F38)))</f>
        <v/>
      </c>
      <c r="DV44" s="305" t="str">
        <f ca="true">+IF(OFFSET('Hygiene Data'!$F$12,0,10*ROW('Hygiene Data'!F38))="","",OFFSET('Hygiene Data'!$F$12,0,10*ROW('Hygiene Data'!F38)))</f>
        <v/>
      </c>
      <c r="DW44" s="305" t="str">
        <f ca="true">+IF(OFFSET('Hygiene Data'!$F$13,0,10*ROW('Hygiene Data'!F38))="","",OFFSET('Hygiene Data'!$F$13,0,10*ROW('Hygiene Data'!F38)))</f>
        <v/>
      </c>
      <c r="DX44" s="305" t="str">
        <f ca="true">+IF(OFFSET('Hygiene Data'!$G$11,0,10*ROW('Hygiene Data'!G38))="","",OFFSET('Hygiene Data'!$G$11,0,10*ROW('Hygiene Data'!G38)))</f>
        <v/>
      </c>
      <c r="DY44" s="305" t="str">
        <f ca="true">+IF(OFFSET('Hygiene Data'!$G$12,0,10*ROW('Hygiene Data'!G38))="","",OFFSET('Hygiene Data'!$G$12,0,10*ROW('Hygiene Data'!G38)))</f>
        <v/>
      </c>
      <c r="DZ44" s="305" t="str">
        <f ca="true">+IF(OFFSET('Hygiene Data'!$G$13,0,10*ROW('Hygiene Data'!G38))="","",OFFSET('Hygiene Data'!$G$13,0,10*ROW('Hygiene Data'!G38)))</f>
        <v/>
      </c>
      <c r="EA44" s="305" t="str">
        <f ca="true">+IF(OFFSET('Hygiene Data'!$H$11,0,10*ROW('Hygiene Data'!H38))="","",OFFSET('Hygiene Data'!$H$11,0,10*ROW('Hygiene Data'!H38)))</f>
        <v/>
      </c>
      <c r="EB44" s="305" t="str">
        <f ca="true">+IF(OFFSET('Hygiene Data'!$H$12,0,10*ROW('Hygiene Data'!H38))="","",OFFSET('Hygiene Data'!$H$12,0,10*ROW('Hygiene Data'!H38)))</f>
        <v/>
      </c>
      <c r="EC44" s="305" t="str">
        <f ca="true">+IF(OFFSET('Hygiene Data'!$H$13,0,10*ROW('Hygiene Data'!H38))="","",OFFSET('Hygiene Data'!$H$13,0,10*ROW('Hygiene Data'!H38)))</f>
        <v/>
      </c>
      <c r="ED44" s="305" t="str">
        <f ca="true">+IF(OFFSET('Hygiene Data'!$I$11,0,10*ROW('Hygiene Data'!I38))="","",OFFSET('Hygiene Data'!$I$11,0,10*ROW('Hygiene Data'!I38)))</f>
        <v/>
      </c>
      <c r="EE44" s="305" t="str">
        <f ca="true">+IF(OFFSET('Hygiene Data'!$I$12,0,10*ROW('Hygiene Data'!I38))="","",OFFSET('Hygiene Data'!$I$12,0,10*ROW('Hygiene Data'!I38)))</f>
        <v/>
      </c>
      <c r="EF44" s="305"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IND_2021_EMIS</v>
      </c>
      <c r="B45" s="38" t="str">
        <f ca="true">+IF(OFFSET('Water Data'!$C$2,0,10*ROW('Water Data'!F39))="","",OFFSET('Water Data'!$C$2,0,10*ROW('Water Data'!F39)))</f>
        <v>EMIS</v>
      </c>
      <c r="C45" s="361">
        <f t="shared" ca="true" si="0"/>
        <v>2021</v>
      </c>
      <c r="D45" s="97">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97.452449431529089</v>
      </c>
      <c r="E45" s="97">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91.852424168530888</v>
      </c>
      <c r="F45" s="97">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89.703772921206124</v>
      </c>
      <c r="G45" s="97">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98.849696903090575</v>
      </c>
      <c r="H45" s="97">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93.220670559952822</v>
      </c>
      <c r="I45" s="97">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91.350081286568695</v>
      </c>
      <c r="J45" s="97">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97.174883464328147</v>
      </c>
      <c r="K45" s="97">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91.610926857567094</v>
      </c>
      <c r="L45" s="97">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89.406351492306882</v>
      </c>
      <c r="M45" s="9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7">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97.438448628583572</v>
      </c>
      <c r="Q45" s="97">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91.852424168530888</v>
      </c>
      <c r="R45" s="97">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89.701126468203512</v>
      </c>
      <c r="S45" s="97">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98.850295332819428</v>
      </c>
      <c r="T45" s="97">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89.838319124548732</v>
      </c>
      <c r="U45" s="97">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88.1707370401639</v>
      </c>
      <c r="V45" s="98">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98.489399286430228</v>
      </c>
      <c r="W45" s="98">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81.570974869129344</v>
      </c>
      <c r="X45" s="9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8">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77.714788913491631</v>
      </c>
      <c r="AA45" s="98">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99.278311993368092</v>
      </c>
      <c r="AB45" s="98">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85.912824681291156</v>
      </c>
      <c r="AC45" s="9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8">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83.846201862493899</v>
      </c>
      <c r="AF45" s="98">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98.332682293588647</v>
      </c>
      <c r="AG45" s="98">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79.585438740045447</v>
      </c>
      <c r="AH45" s="9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8">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75.476348307883171</v>
      </c>
      <c r="AK45" s="9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8">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98.505814513869112</v>
      </c>
      <c r="AQ45" s="98">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81.584570302897745</v>
      </c>
      <c r="AR45" s="9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8">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78.243970647361195</v>
      </c>
      <c r="AU45" s="98">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99.282935456553034</v>
      </c>
      <c r="AV45" s="98">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80.804854575902596</v>
      </c>
      <c r="AW45" s="9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8">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79.12871139969775</v>
      </c>
      <c r="AZ45" s="99">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91.992836204839676</v>
      </c>
      <c r="BA45" s="9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9">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95.151295218225471</v>
      </c>
      <c r="BD45" s="9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9">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91.36540190265687</v>
      </c>
      <c r="BG45" s="9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9">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92.187990003941508</v>
      </c>
      <c r="BM45" s="9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9">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94.55854140247277</v>
      </c>
      <c r="BP45" s="9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5"/>
      <c r="BS45" s="305" t="str">
        <f ca="true">+IF(OFFSET('Water Data'!$D$27,0,10*ROW('Water Data'!D39))="","",OFFSET('Water Data'!$D$27,0,10*ROW('Water Data'!D39)))</f>
        <v>Yes</v>
      </c>
      <c r="BT45" s="305" t="str">
        <f ca="true">+IF(OFFSET('Water Data'!$D$28,0,10*ROW('Water Data'!D39))="","",OFFSET('Water Data'!$D$28,0,10*ROW('Water Data'!D39)))</f>
        <v>Yes</v>
      </c>
      <c r="BU45" s="305" t="str">
        <f ca="true">+IF(OFFSET('Water Data'!$D$29,0,10*ROW('Water Data'!D39))="","",OFFSET('Water Data'!$D$29,0,10*ROW('Water Data'!D39)))</f>
        <v>Yes</v>
      </c>
      <c r="BV45" s="305" t="str">
        <f ca="true">+IF(OFFSET('Water Data'!$E$27,0,10*ROW('Water Data'!E39))="","",OFFSET('Water Data'!$E$27,0,10*ROW('Water Data'!E39)))</f>
        <v>Yes</v>
      </c>
      <c r="BW45" s="305" t="str">
        <f ca="true">+IF(OFFSET('Water Data'!$E$28,0,10*ROW('Water Data'!E39))="","",OFFSET('Water Data'!$E$28,0,10*ROW('Water Data'!E39)))</f>
        <v>Yes</v>
      </c>
      <c r="BX45" s="305" t="str">
        <f ca="true">+IF(OFFSET('Water Data'!$E$29,0,10*ROW('Water Data'!E39))="","",OFFSET('Water Data'!$E$29,0,10*ROW('Water Data'!E39)))</f>
        <v>Yes</v>
      </c>
      <c r="BY45" s="305" t="str">
        <f ca="true">+IF(OFFSET('Water Data'!$F$27,0,10*ROW('Water Data'!F39))="","",OFFSET('Water Data'!$F$27,0,10*ROW('Water Data'!F39)))</f>
        <v>Yes</v>
      </c>
      <c r="BZ45" s="305" t="str">
        <f ca="true">+IF(OFFSET('Water Data'!$F$28,0,10*ROW('Water Data'!F39))="","",OFFSET('Water Data'!$F$28,0,10*ROW('Water Data'!F39)))</f>
        <v>Yes</v>
      </c>
      <c r="CA45" s="305" t="str">
        <f ca="true">+IF(OFFSET('Water Data'!$F$29,0,10*ROW('Water Data'!F39))="","",OFFSET('Water Data'!$F$29,0,10*ROW('Water Data'!F39)))</f>
        <v>Yes</v>
      </c>
      <c r="CB45" s="305" t="str">
        <f ca="true">+IF(OFFSET('Water Data'!$G$27,0,10*ROW('Water Data'!G39))="","",OFFSET('Water Data'!$G$27,0,10*ROW('Water Data'!G39)))</f>
        <v/>
      </c>
      <c r="CC45" s="305" t="str">
        <f ca="true">+IF(OFFSET('Water Data'!$G$28,0,10*ROW('Water Data'!G39))="","",OFFSET('Water Data'!$G$28,0,10*ROW('Water Data'!G39)))</f>
        <v/>
      </c>
      <c r="CD45" s="305" t="str">
        <f ca="true">+IF(OFFSET('Water Data'!$G$29,0,10*ROW('Water Data'!G39))="","",OFFSET('Water Data'!$G$29,0,10*ROW('Water Data'!G39)))</f>
        <v/>
      </c>
      <c r="CE45" s="305" t="str">
        <f ca="true">+IF(OFFSET('Water Data'!$H$27,0,10*ROW('Water Data'!H39))="","",OFFSET('Water Data'!$H$27,0,10*ROW('Water Data'!H39)))</f>
        <v>Yes</v>
      </c>
      <c r="CF45" s="305" t="str">
        <f ca="true">+IF(OFFSET('Water Data'!$H$28,0,10*ROW('Water Data'!H39))="","",OFFSET('Water Data'!$H$28,0,10*ROW('Water Data'!H39)))</f>
        <v>Yes</v>
      </c>
      <c r="CG45" s="305" t="str">
        <f ca="true">+IF(OFFSET('Water Data'!$H$29,0,10*ROW('Water Data'!H39))="","",OFFSET('Water Data'!$H$29,0,10*ROW('Water Data'!H39)))</f>
        <v>Yes</v>
      </c>
      <c r="CH45" s="305" t="str">
        <f ca="true">+IF(OFFSET('Water Data'!$I$27,0,10*ROW('Water Data'!I39))="","",OFFSET('Water Data'!$I$27,0,10*ROW('Water Data'!I39)))</f>
        <v>Yes</v>
      </c>
      <c r="CI45" s="305" t="str">
        <f ca="true">+IF(OFFSET('Water Data'!$I$28,0,10*ROW('Water Data'!I39))="","",OFFSET('Water Data'!$I$28,0,10*ROW('Water Data'!I39)))</f>
        <v>Yes</v>
      </c>
      <c r="CJ45" s="305" t="str">
        <f ca="true">+IF(OFFSET('Water Data'!$I$29,0,10*ROW('Water Data'!I39))="","",OFFSET('Water Data'!$I$29,0,10*ROW('Water Data'!I39)))</f>
        <v>Yes</v>
      </c>
      <c r="CK45" s="305" t="str">
        <f ca="true">+IF(OFFSET('Sanitation Data'!$D$28,0,10*ROW('Sanitation Data'!D39))="","",OFFSET('Sanitation Data'!$D$28,0,10*ROW('Sanitation Data'!D39)))</f>
        <v>Yes</v>
      </c>
      <c r="CL45" s="305" t="str">
        <f ca="true">+IF(OFFSET('Sanitation Data'!$D$29,0,10*ROW('Sanitation Data'!D39))="","",OFFSET('Sanitation Data'!$D$29,0,10*ROW('Sanitation Data'!D39)))</f>
        <v>Yes</v>
      </c>
      <c r="CM45" s="305" t="str">
        <f ca="true">+IF(OFFSET('Sanitation Data'!$D$30,0,10*ROW('Sanitation Data'!D39))="","",OFFSET('Sanitation Data'!$D$30,0,10*ROW('Sanitation Data'!D39)))</f>
        <v/>
      </c>
      <c r="CN45" s="305" t="str">
        <f ca="true">+IF(OFFSET('Sanitation Data'!$D$31,0,10*ROW('Sanitation Data'!D39))="","",OFFSET('Sanitation Data'!$D$31,0,10*ROW('Sanitation Data'!D39)))</f>
        <v/>
      </c>
      <c r="CO45" s="305" t="str">
        <f ca="true">+IF(OFFSET('Sanitation Data'!$D$32,0,10*ROW('Sanitation Data'!D39))="","",OFFSET('Sanitation Data'!$D$32,0,10*ROW('Sanitation Data'!D39)))</f>
        <v>Yes</v>
      </c>
      <c r="CP45" s="305" t="str">
        <f ca="true">+IF(OFFSET('Sanitation Data'!$E$28,0,10*ROW('Sanitation Data'!E39))="","",OFFSET('Sanitation Data'!$E$28,0,10*ROW('Sanitation Data'!E39)))</f>
        <v>Yes</v>
      </c>
      <c r="CQ45" s="305" t="str">
        <f ca="true">+IF(OFFSET('Sanitation Data'!$E$29,0,10*ROW('Sanitation Data'!E39))="","",OFFSET('Sanitation Data'!$E$29,0,10*ROW('Sanitation Data'!E39)))</f>
        <v>Yes</v>
      </c>
      <c r="CR45" s="305" t="str">
        <f ca="true">+IF(OFFSET('Sanitation Data'!$E$30,0,10*ROW('Sanitation Data'!E39))="","",OFFSET('Sanitation Data'!$E$30,0,10*ROW('Sanitation Data'!E39)))</f>
        <v/>
      </c>
      <c r="CS45" s="305" t="str">
        <f ca="true">+IF(OFFSET('Sanitation Data'!$E$31,0,10*ROW('Sanitation Data'!E39))="","",OFFSET('Sanitation Data'!$E$31,0,10*ROW('Sanitation Data'!E39)))</f>
        <v/>
      </c>
      <c r="CT45" s="305" t="str">
        <f ca="true">+IF(OFFSET('Sanitation Data'!$E$32,0,10*ROW('Sanitation Data'!E39))="","",OFFSET('Sanitation Data'!$E$32,0,10*ROW('Sanitation Data'!E39)))</f>
        <v>Yes</v>
      </c>
      <c r="CU45" s="305" t="str">
        <f ca="true">+IF(OFFSET('Sanitation Data'!$F$28,0,10*ROW('Sanitation Data'!F39))="","",OFFSET('Sanitation Data'!$F$28,0,10*ROW('Sanitation Data'!F39)))</f>
        <v>Yes</v>
      </c>
      <c r="CV45" s="305" t="str">
        <f ca="true">+IF(OFFSET('Sanitation Data'!$F$29,0,10*ROW('Sanitation Data'!F39))="","",OFFSET('Sanitation Data'!$F$29,0,10*ROW('Sanitation Data'!F39)))</f>
        <v>Yes</v>
      </c>
      <c r="CW45" s="305" t="str">
        <f ca="true">+IF(OFFSET('Sanitation Data'!$F$30,0,10*ROW('Sanitation Data'!F39))="","",OFFSET('Sanitation Data'!$F$30,0,10*ROW('Sanitation Data'!F39)))</f>
        <v/>
      </c>
      <c r="CX45" s="305" t="str">
        <f ca="true">+IF(OFFSET('Sanitation Data'!$F$31,0,10*ROW('Sanitation Data'!F39))="","",OFFSET('Sanitation Data'!$F$31,0,10*ROW('Sanitation Data'!F39)))</f>
        <v/>
      </c>
      <c r="CY45" s="305" t="str">
        <f ca="true">+IF(OFFSET('Sanitation Data'!$F$32,0,10*ROW('Sanitation Data'!F39))="","",OFFSET('Sanitation Data'!$F$32,0,10*ROW('Sanitation Data'!F39)))</f>
        <v>Yes</v>
      </c>
      <c r="CZ45" s="305" t="str">
        <f ca="true">+IF(OFFSET('Sanitation Data'!$G$28,0,10*ROW('Sanitation Data'!G39))="","",OFFSET('Sanitation Data'!$G$28,0,10*ROW('Sanitation Data'!G39)))</f>
        <v/>
      </c>
      <c r="DA45" s="305" t="str">
        <f ca="true">+IF(OFFSET('Sanitation Data'!$G$29,0,10*ROW('Sanitation Data'!G39))="","",OFFSET('Sanitation Data'!$G$29,0,10*ROW('Sanitation Data'!G39)))</f>
        <v/>
      </c>
      <c r="DB45" s="305" t="str">
        <f ca="true">+IF(OFFSET('Sanitation Data'!$G$30,0,10*ROW('Sanitation Data'!G39))="","",OFFSET('Sanitation Data'!$G$30,0,10*ROW('Sanitation Data'!G39)))</f>
        <v/>
      </c>
      <c r="DC45" s="305" t="str">
        <f ca="true">+IF(OFFSET('Sanitation Data'!$G$31,0,10*ROW('Sanitation Data'!G39))="","",OFFSET('Sanitation Data'!$G$31,0,10*ROW('Sanitation Data'!G39)))</f>
        <v/>
      </c>
      <c r="DD45" s="305" t="str">
        <f ca="true">+IF(OFFSET('Sanitation Data'!$G$32,0,10*ROW('Sanitation Data'!G39))="","",OFFSET('Sanitation Data'!$G$32,0,10*ROW('Sanitation Data'!G39)))</f>
        <v/>
      </c>
      <c r="DE45" s="305" t="str">
        <f ca="true">+IF(OFFSET('Sanitation Data'!$H$28,0,10*ROW('Sanitation Data'!H39))="","",OFFSET('Sanitation Data'!$H$28,0,10*ROW('Sanitation Data'!H39)))</f>
        <v>Yes</v>
      </c>
      <c r="DF45" s="305" t="str">
        <f ca="true">+IF(OFFSET('Sanitation Data'!$H$29,0,10*ROW('Sanitation Data'!H39))="","",OFFSET('Sanitation Data'!$H$29,0,10*ROW('Sanitation Data'!H39)))</f>
        <v>Yes</v>
      </c>
      <c r="DG45" s="305" t="str">
        <f ca="true">+IF(OFFSET('Sanitation Data'!$H$30,0,10*ROW('Sanitation Data'!H39))="","",OFFSET('Sanitation Data'!$H$30,0,10*ROW('Sanitation Data'!H39)))</f>
        <v/>
      </c>
      <c r="DH45" s="305" t="str">
        <f ca="true">+IF(OFFSET('Sanitation Data'!$H$31,0,10*ROW('Sanitation Data'!H39))="","",OFFSET('Sanitation Data'!$H$31,0,10*ROW('Sanitation Data'!H39)))</f>
        <v/>
      </c>
      <c r="DI45" s="305" t="str">
        <f ca="true">+IF(OFFSET('Sanitation Data'!$H$32,0,10*ROW('Sanitation Data'!H39))="","",OFFSET('Sanitation Data'!$H$32,0,10*ROW('Sanitation Data'!H39)))</f>
        <v>Yes</v>
      </c>
      <c r="DJ45" s="305" t="str">
        <f ca="true">+IF(OFFSET('Sanitation Data'!$I$28,0,10*ROW('Sanitation Data'!I39))="","",OFFSET('Sanitation Data'!$I$28,0,10*ROW('Sanitation Data'!I39)))</f>
        <v>Yes</v>
      </c>
      <c r="DK45" s="305" t="str">
        <f ca="true">+IF(OFFSET('Sanitation Data'!$I$29,0,10*ROW('Sanitation Data'!I39))="","",OFFSET('Sanitation Data'!$I$29,0,10*ROW('Sanitation Data'!I39)))</f>
        <v>Yes</v>
      </c>
      <c r="DL45" s="305" t="str">
        <f ca="true">+IF(OFFSET('Sanitation Data'!$I$30,0,10*ROW('Sanitation Data'!I39))="","",OFFSET('Sanitation Data'!$I$30,0,10*ROW('Sanitation Data'!I39)))</f>
        <v/>
      </c>
      <c r="DM45" s="305" t="str">
        <f ca="true">+IF(OFFSET('Sanitation Data'!$I$31,0,10*ROW('Sanitation Data'!I39))="","",OFFSET('Sanitation Data'!$I$31,0,10*ROW('Sanitation Data'!I39)))</f>
        <v/>
      </c>
      <c r="DN45" s="305" t="str">
        <f ca="true">+IF(OFFSET('Sanitation Data'!$I$32,0,10*ROW('Sanitation Data'!I39))="","",OFFSET('Sanitation Data'!$I$32,0,10*ROW('Sanitation Data'!I39)))</f>
        <v>Yes</v>
      </c>
      <c r="DO45" s="305" t="str">
        <f ca="true">+IF(OFFSET('Hygiene Data'!$D$11,0,10*ROW('Hygiene Data'!D39))="","",OFFSET('Hygiene Data'!$D$11,0,10*ROW('Hygiene Data'!D39)))</f>
        <v>Yes</v>
      </c>
      <c r="DP45" s="305" t="str">
        <f ca="true">+IF(OFFSET('Hygiene Data'!$D$12,0,10*ROW('Hygiene Data'!D39))="","",OFFSET('Hygiene Data'!$D$12,0,10*ROW('Hygiene Data'!D39)))</f>
        <v/>
      </c>
      <c r="DQ45" s="305" t="str">
        <f ca="true">+IF(OFFSET('Hygiene Data'!$D$13,0,10*ROW('Hygiene Data'!D39))="","",OFFSET('Hygiene Data'!$D$13,0,10*ROW('Hygiene Data'!D39)))</f>
        <v/>
      </c>
      <c r="DR45" s="305" t="str">
        <f ca="true">+IF(OFFSET('Hygiene Data'!$E$11,0,10*ROW('Hygiene Data'!E39))="","",OFFSET('Hygiene Data'!$E$11,0,10*ROW('Hygiene Data'!E39)))</f>
        <v>Yes</v>
      </c>
      <c r="DS45" s="305" t="str">
        <f ca="true">+IF(OFFSET('Hygiene Data'!$E$12,0,10*ROW('Hygiene Data'!E39))="","",OFFSET('Hygiene Data'!$E$12,0,10*ROW('Hygiene Data'!E39)))</f>
        <v/>
      </c>
      <c r="DT45" s="305" t="str">
        <f ca="true">+IF(OFFSET('Hygiene Data'!$E$13,0,10*ROW('Hygiene Data'!E39))="","",OFFSET('Hygiene Data'!$E$13,0,10*ROW('Hygiene Data'!E39)))</f>
        <v/>
      </c>
      <c r="DU45" s="305" t="str">
        <f ca="true">+IF(OFFSET('Hygiene Data'!$F$11,0,10*ROW('Hygiene Data'!F39))="","",OFFSET('Hygiene Data'!$F$11,0,10*ROW('Hygiene Data'!F39)))</f>
        <v>Yes</v>
      </c>
      <c r="DV45" s="305" t="str">
        <f ca="true">+IF(OFFSET('Hygiene Data'!$F$12,0,10*ROW('Hygiene Data'!F39))="","",OFFSET('Hygiene Data'!$F$12,0,10*ROW('Hygiene Data'!F39)))</f>
        <v/>
      </c>
      <c r="DW45" s="305" t="str">
        <f ca="true">+IF(OFFSET('Hygiene Data'!$F$13,0,10*ROW('Hygiene Data'!F39))="","",OFFSET('Hygiene Data'!$F$13,0,10*ROW('Hygiene Data'!F39)))</f>
        <v/>
      </c>
      <c r="DX45" s="305" t="str">
        <f ca="true">+IF(OFFSET('Hygiene Data'!$G$11,0,10*ROW('Hygiene Data'!G39))="","",OFFSET('Hygiene Data'!$G$11,0,10*ROW('Hygiene Data'!G39)))</f>
        <v/>
      </c>
      <c r="DY45" s="305" t="str">
        <f ca="true">+IF(OFFSET('Hygiene Data'!$G$12,0,10*ROW('Hygiene Data'!G39))="","",OFFSET('Hygiene Data'!$G$12,0,10*ROW('Hygiene Data'!G39)))</f>
        <v/>
      </c>
      <c r="DZ45" s="305" t="str">
        <f ca="true">+IF(OFFSET('Hygiene Data'!$G$13,0,10*ROW('Hygiene Data'!G39))="","",OFFSET('Hygiene Data'!$G$13,0,10*ROW('Hygiene Data'!G39)))</f>
        <v/>
      </c>
      <c r="EA45" s="305" t="str">
        <f ca="true">+IF(OFFSET('Hygiene Data'!$H$11,0,10*ROW('Hygiene Data'!H39))="","",OFFSET('Hygiene Data'!$H$11,0,10*ROW('Hygiene Data'!H39)))</f>
        <v>Yes</v>
      </c>
      <c r="EB45" s="305" t="str">
        <f ca="true">+IF(OFFSET('Hygiene Data'!$H$12,0,10*ROW('Hygiene Data'!H39))="","",OFFSET('Hygiene Data'!$H$12,0,10*ROW('Hygiene Data'!H39)))</f>
        <v/>
      </c>
      <c r="EC45" s="305" t="str">
        <f ca="true">+IF(OFFSET('Hygiene Data'!$H$13,0,10*ROW('Hygiene Data'!H39))="","",OFFSET('Hygiene Data'!$H$13,0,10*ROW('Hygiene Data'!H39)))</f>
        <v/>
      </c>
      <c r="ED45" s="305" t="str">
        <f ca="true">+IF(OFFSET('Hygiene Data'!$I$11,0,10*ROW('Hygiene Data'!I39))="","",OFFSET('Hygiene Data'!$I$11,0,10*ROW('Hygiene Data'!I39)))</f>
        <v>Yes</v>
      </c>
      <c r="EE45" s="305" t="str">
        <f ca="true">+IF(OFFSET('Hygiene Data'!$I$12,0,10*ROW('Hygiene Data'!I39))="","",OFFSET('Hygiene Data'!$I$12,0,10*ROW('Hygiene Data'!I39)))</f>
        <v/>
      </c>
      <c r="EF45" s="305"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IND_2021_UIS</v>
      </c>
      <c r="B46" s="38" t="str">
        <f ca="true">+IF(OFFSET('Water Data'!$C$2,0,10*ROW('Water Data'!F40))="","",OFFSET('Water Data'!$C$2,0,10*ROW('Water Data'!F40)))</f>
        <v>Other</v>
      </c>
      <c r="C46" s="361">
        <f t="shared" ca="true" si="0"/>
        <v>2021</v>
      </c>
      <c r="D46" s="9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7" t="str">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[98]</v>
      </c>
      <c r="G46" s="9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7" t="str">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[96]</v>
      </c>
      <c r="S46" s="9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7" t="str">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[99]</v>
      </c>
      <c r="V46" s="9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8" t="str">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[97]</v>
      </c>
      <c r="AA46" s="9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8" t="str">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[96]</v>
      </c>
      <c r="AU46" s="9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8" t="str">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[97]</v>
      </c>
      <c r="AZ46" s="9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9" t="str">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[92]</v>
      </c>
      <c r="BC46" s="9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9" t="str">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[91]</v>
      </c>
      <c r="BO46" s="9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9" t="str">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[94]</v>
      </c>
      <c r="BR46" s="305"/>
      <c r="BS46" s="305" t="str">
        <f ca="true">+IF(OFFSET('Water Data'!$D$27,0,10*ROW('Water Data'!D40))="","",OFFSET('Water Data'!$D$27,0,10*ROW('Water Data'!D40)))</f>
        <v/>
      </c>
      <c r="BT46" s="305" t="str">
        <f ca="true">+IF(OFFSET('Water Data'!$D$28,0,10*ROW('Water Data'!D40))="","",OFFSET('Water Data'!$D$28,0,10*ROW('Water Data'!D40)))</f>
        <v/>
      </c>
      <c r="BU46" s="305" t="str">
        <f ca="true">+IF(OFFSET('Water Data'!$D$29,0,10*ROW('Water Data'!D40))="","",OFFSET('Water Data'!$D$29,0,10*ROW('Water Data'!D40)))</f>
        <v>No</v>
      </c>
      <c r="BV46" s="305" t="str">
        <f ca="true">+IF(OFFSET('Water Data'!$E$27,0,10*ROW('Water Data'!E40))="","",OFFSET('Water Data'!$E$27,0,10*ROW('Water Data'!E40)))</f>
        <v/>
      </c>
      <c r="BW46" s="305" t="str">
        <f ca="true">+IF(OFFSET('Water Data'!$E$28,0,10*ROW('Water Data'!E40))="","",OFFSET('Water Data'!$E$28,0,10*ROW('Water Data'!E40)))</f>
        <v/>
      </c>
      <c r="BX46" s="305" t="str">
        <f ca="true">+IF(OFFSET('Water Data'!$E$29,0,10*ROW('Water Data'!E40))="","",OFFSET('Water Data'!$E$29,0,10*ROW('Water Data'!E40)))</f>
        <v/>
      </c>
      <c r="BY46" s="305" t="str">
        <f ca="true">+IF(OFFSET('Water Data'!$F$27,0,10*ROW('Water Data'!F40))="","",OFFSET('Water Data'!$F$27,0,10*ROW('Water Data'!F40)))</f>
        <v/>
      </c>
      <c r="BZ46" s="305" t="str">
        <f ca="true">+IF(OFFSET('Water Data'!$F$28,0,10*ROW('Water Data'!F40))="","",OFFSET('Water Data'!$F$28,0,10*ROW('Water Data'!F40)))</f>
        <v/>
      </c>
      <c r="CA46" s="305" t="str">
        <f ca="true">+IF(OFFSET('Water Data'!$F$29,0,10*ROW('Water Data'!F40))="","",OFFSET('Water Data'!$F$29,0,10*ROW('Water Data'!F40)))</f>
        <v/>
      </c>
      <c r="CB46" s="305" t="str">
        <f ca="true">+IF(OFFSET('Water Data'!$G$27,0,10*ROW('Water Data'!G40))="","",OFFSET('Water Data'!$G$27,0,10*ROW('Water Data'!G40)))</f>
        <v/>
      </c>
      <c r="CC46" s="305" t="str">
        <f ca="true">+IF(OFFSET('Water Data'!$G$28,0,10*ROW('Water Data'!G40))="","",OFFSET('Water Data'!$G$28,0,10*ROW('Water Data'!G40)))</f>
        <v/>
      </c>
      <c r="CD46" s="305" t="str">
        <f ca="true">+IF(OFFSET('Water Data'!$G$29,0,10*ROW('Water Data'!G40))="","",OFFSET('Water Data'!$G$29,0,10*ROW('Water Data'!G40)))</f>
        <v/>
      </c>
      <c r="CE46" s="305" t="str">
        <f ca="true">+IF(OFFSET('Water Data'!$H$27,0,10*ROW('Water Data'!H40))="","",OFFSET('Water Data'!$H$27,0,10*ROW('Water Data'!H40)))</f>
        <v/>
      </c>
      <c r="CF46" s="305" t="str">
        <f ca="true">+IF(OFFSET('Water Data'!$H$28,0,10*ROW('Water Data'!H40))="","",OFFSET('Water Data'!$H$28,0,10*ROW('Water Data'!H40)))</f>
        <v/>
      </c>
      <c r="CG46" s="305" t="str">
        <f ca="true">+IF(OFFSET('Water Data'!$H$29,0,10*ROW('Water Data'!H40))="","",OFFSET('Water Data'!$H$29,0,10*ROW('Water Data'!H40)))</f>
        <v>No</v>
      </c>
      <c r="CH46" s="305" t="str">
        <f ca="true">+IF(OFFSET('Water Data'!$I$27,0,10*ROW('Water Data'!I40))="","",OFFSET('Water Data'!$I$27,0,10*ROW('Water Data'!I40)))</f>
        <v/>
      </c>
      <c r="CI46" s="305" t="str">
        <f ca="true">+IF(OFFSET('Water Data'!$I$28,0,10*ROW('Water Data'!I40))="","",OFFSET('Water Data'!$I$28,0,10*ROW('Water Data'!I40)))</f>
        <v/>
      </c>
      <c r="CJ46" s="305" t="str">
        <f ca="true">+IF(OFFSET('Water Data'!$I$29,0,10*ROW('Water Data'!I40))="","",OFFSET('Water Data'!$I$29,0,10*ROW('Water Data'!I40)))</f>
        <v>No</v>
      </c>
      <c r="CK46" s="305" t="str">
        <f ca="true">+IF(OFFSET('Sanitation Data'!$D$28,0,10*ROW('Sanitation Data'!D40))="","",OFFSET('Sanitation Data'!$D$28,0,10*ROW('Sanitation Data'!D40)))</f>
        <v/>
      </c>
      <c r="CL46" s="305" t="str">
        <f ca="true">+IF(OFFSET('Sanitation Data'!$D$29,0,10*ROW('Sanitation Data'!D40))="","",OFFSET('Sanitation Data'!$D$29,0,10*ROW('Sanitation Data'!D40)))</f>
        <v/>
      </c>
      <c r="CM46" s="305" t="str">
        <f ca="true">+IF(OFFSET('Sanitation Data'!$D$30,0,10*ROW('Sanitation Data'!D40))="","",OFFSET('Sanitation Data'!$D$30,0,10*ROW('Sanitation Data'!D40)))</f>
        <v/>
      </c>
      <c r="CN46" s="305" t="str">
        <f ca="true">+IF(OFFSET('Sanitation Data'!$D$31,0,10*ROW('Sanitation Data'!D40))="","",OFFSET('Sanitation Data'!$D$31,0,10*ROW('Sanitation Data'!D40)))</f>
        <v/>
      </c>
      <c r="CO46" s="305" t="str">
        <f ca="true">+IF(OFFSET('Sanitation Data'!$D$32,0,10*ROW('Sanitation Data'!D40))="","",OFFSET('Sanitation Data'!$D$32,0,10*ROW('Sanitation Data'!D40)))</f>
        <v>No</v>
      </c>
      <c r="CP46" s="305" t="str">
        <f ca="true">+IF(OFFSET('Sanitation Data'!$E$28,0,10*ROW('Sanitation Data'!E40))="","",OFFSET('Sanitation Data'!$E$28,0,10*ROW('Sanitation Data'!E40)))</f>
        <v/>
      </c>
      <c r="CQ46" s="305" t="str">
        <f ca="true">+IF(OFFSET('Sanitation Data'!$E$29,0,10*ROW('Sanitation Data'!E40))="","",OFFSET('Sanitation Data'!$E$29,0,10*ROW('Sanitation Data'!E40)))</f>
        <v/>
      </c>
      <c r="CR46" s="305" t="str">
        <f ca="true">+IF(OFFSET('Sanitation Data'!$E$30,0,10*ROW('Sanitation Data'!E40))="","",OFFSET('Sanitation Data'!$E$30,0,10*ROW('Sanitation Data'!E40)))</f>
        <v/>
      </c>
      <c r="CS46" s="305" t="str">
        <f ca="true">+IF(OFFSET('Sanitation Data'!$E$31,0,10*ROW('Sanitation Data'!E40))="","",OFFSET('Sanitation Data'!$E$31,0,10*ROW('Sanitation Data'!E40)))</f>
        <v/>
      </c>
      <c r="CT46" s="305" t="str">
        <f ca="true">+IF(OFFSET('Sanitation Data'!$E$32,0,10*ROW('Sanitation Data'!E40))="","",OFFSET('Sanitation Data'!$E$32,0,10*ROW('Sanitation Data'!E40)))</f>
        <v/>
      </c>
      <c r="CU46" s="305" t="str">
        <f ca="true">+IF(OFFSET('Sanitation Data'!$F$28,0,10*ROW('Sanitation Data'!F40))="","",OFFSET('Sanitation Data'!$F$28,0,10*ROW('Sanitation Data'!F40)))</f>
        <v/>
      </c>
      <c r="CV46" s="305" t="str">
        <f ca="true">+IF(OFFSET('Sanitation Data'!$F$29,0,10*ROW('Sanitation Data'!F40))="","",OFFSET('Sanitation Data'!$F$29,0,10*ROW('Sanitation Data'!F40)))</f>
        <v/>
      </c>
      <c r="CW46" s="305" t="str">
        <f ca="true">+IF(OFFSET('Sanitation Data'!$F$30,0,10*ROW('Sanitation Data'!F40))="","",OFFSET('Sanitation Data'!$F$30,0,10*ROW('Sanitation Data'!F40)))</f>
        <v/>
      </c>
      <c r="CX46" s="305" t="str">
        <f ca="true">+IF(OFFSET('Sanitation Data'!$F$31,0,10*ROW('Sanitation Data'!F40))="","",OFFSET('Sanitation Data'!$F$31,0,10*ROW('Sanitation Data'!F40)))</f>
        <v/>
      </c>
      <c r="CY46" s="305" t="str">
        <f ca="true">+IF(OFFSET('Sanitation Data'!$F$32,0,10*ROW('Sanitation Data'!F40))="","",OFFSET('Sanitation Data'!$F$32,0,10*ROW('Sanitation Data'!F40)))</f>
        <v/>
      </c>
      <c r="CZ46" s="305" t="str">
        <f ca="true">+IF(OFFSET('Sanitation Data'!$G$28,0,10*ROW('Sanitation Data'!G40))="","",OFFSET('Sanitation Data'!$G$28,0,10*ROW('Sanitation Data'!G40)))</f>
        <v/>
      </c>
      <c r="DA46" s="305" t="str">
        <f ca="true">+IF(OFFSET('Sanitation Data'!$G$29,0,10*ROW('Sanitation Data'!G40))="","",OFFSET('Sanitation Data'!$G$29,0,10*ROW('Sanitation Data'!G40)))</f>
        <v/>
      </c>
      <c r="DB46" s="305" t="str">
        <f ca="true">+IF(OFFSET('Sanitation Data'!$G$30,0,10*ROW('Sanitation Data'!G40))="","",OFFSET('Sanitation Data'!$G$30,0,10*ROW('Sanitation Data'!G40)))</f>
        <v/>
      </c>
      <c r="DC46" s="305" t="str">
        <f ca="true">+IF(OFFSET('Sanitation Data'!$G$31,0,10*ROW('Sanitation Data'!G40))="","",OFFSET('Sanitation Data'!$G$31,0,10*ROW('Sanitation Data'!G40)))</f>
        <v/>
      </c>
      <c r="DD46" s="305" t="str">
        <f ca="true">+IF(OFFSET('Sanitation Data'!$G$32,0,10*ROW('Sanitation Data'!G40))="","",OFFSET('Sanitation Data'!$G$32,0,10*ROW('Sanitation Data'!G40)))</f>
        <v/>
      </c>
      <c r="DE46" s="305" t="str">
        <f ca="true">+IF(OFFSET('Sanitation Data'!$H$28,0,10*ROW('Sanitation Data'!H40))="","",OFFSET('Sanitation Data'!$H$28,0,10*ROW('Sanitation Data'!H40)))</f>
        <v/>
      </c>
      <c r="DF46" s="305" t="str">
        <f ca="true">+IF(OFFSET('Sanitation Data'!$H$29,0,10*ROW('Sanitation Data'!H40))="","",OFFSET('Sanitation Data'!$H$29,0,10*ROW('Sanitation Data'!H40)))</f>
        <v/>
      </c>
      <c r="DG46" s="305" t="str">
        <f ca="true">+IF(OFFSET('Sanitation Data'!$H$30,0,10*ROW('Sanitation Data'!H40))="","",OFFSET('Sanitation Data'!$H$30,0,10*ROW('Sanitation Data'!H40)))</f>
        <v/>
      </c>
      <c r="DH46" s="305" t="str">
        <f ca="true">+IF(OFFSET('Sanitation Data'!$H$31,0,10*ROW('Sanitation Data'!H40))="","",OFFSET('Sanitation Data'!$H$31,0,10*ROW('Sanitation Data'!H40)))</f>
        <v/>
      </c>
      <c r="DI46" s="305" t="str">
        <f ca="true">+IF(OFFSET('Sanitation Data'!$H$32,0,10*ROW('Sanitation Data'!H40))="","",OFFSET('Sanitation Data'!$H$32,0,10*ROW('Sanitation Data'!H40)))</f>
        <v>No</v>
      </c>
      <c r="DJ46" s="305" t="str">
        <f ca="true">+IF(OFFSET('Sanitation Data'!$I$28,0,10*ROW('Sanitation Data'!I40))="","",OFFSET('Sanitation Data'!$I$28,0,10*ROW('Sanitation Data'!I40)))</f>
        <v/>
      </c>
      <c r="DK46" s="305" t="str">
        <f ca="true">+IF(OFFSET('Sanitation Data'!$I$29,0,10*ROW('Sanitation Data'!I40))="","",OFFSET('Sanitation Data'!$I$29,0,10*ROW('Sanitation Data'!I40)))</f>
        <v/>
      </c>
      <c r="DL46" s="305" t="str">
        <f ca="true">+IF(OFFSET('Sanitation Data'!$I$30,0,10*ROW('Sanitation Data'!I40))="","",OFFSET('Sanitation Data'!$I$30,0,10*ROW('Sanitation Data'!I40)))</f>
        <v/>
      </c>
      <c r="DM46" s="305" t="str">
        <f ca="true">+IF(OFFSET('Sanitation Data'!$I$31,0,10*ROW('Sanitation Data'!I40))="","",OFFSET('Sanitation Data'!$I$31,0,10*ROW('Sanitation Data'!I40)))</f>
        <v/>
      </c>
      <c r="DN46" s="305" t="str">
        <f ca="true">+IF(OFFSET('Sanitation Data'!$I$32,0,10*ROW('Sanitation Data'!I40))="","",OFFSET('Sanitation Data'!$I$32,0,10*ROW('Sanitation Data'!I40)))</f>
        <v>No</v>
      </c>
      <c r="DO46" s="305" t="str">
        <f ca="true">+IF(OFFSET('Hygiene Data'!$D$11,0,10*ROW('Hygiene Data'!D40))="","",OFFSET('Hygiene Data'!$D$11,0,10*ROW('Hygiene Data'!D40)))</f>
        <v/>
      </c>
      <c r="DP46" s="305" t="str">
        <f ca="true">+IF(OFFSET('Hygiene Data'!$D$12,0,10*ROW('Hygiene Data'!D40))="","",OFFSET('Hygiene Data'!$D$12,0,10*ROW('Hygiene Data'!D40)))</f>
        <v/>
      </c>
      <c r="DQ46" s="305" t="str">
        <f ca="true">+IF(OFFSET('Hygiene Data'!$D$13,0,10*ROW('Hygiene Data'!D40))="","",OFFSET('Hygiene Data'!$D$13,0,10*ROW('Hygiene Data'!D40)))</f>
        <v>No</v>
      </c>
      <c r="DR46" s="305" t="str">
        <f ca="true">+IF(OFFSET('Hygiene Data'!$E$11,0,10*ROW('Hygiene Data'!E40))="","",OFFSET('Hygiene Data'!$E$11,0,10*ROW('Hygiene Data'!E40)))</f>
        <v/>
      </c>
      <c r="DS46" s="305" t="str">
        <f ca="true">+IF(OFFSET('Hygiene Data'!$E$12,0,10*ROW('Hygiene Data'!E40))="","",OFFSET('Hygiene Data'!$E$12,0,10*ROW('Hygiene Data'!E40)))</f>
        <v/>
      </c>
      <c r="DT46" s="305" t="str">
        <f ca="true">+IF(OFFSET('Hygiene Data'!$E$13,0,10*ROW('Hygiene Data'!E40))="","",OFFSET('Hygiene Data'!$E$13,0,10*ROW('Hygiene Data'!E40)))</f>
        <v/>
      </c>
      <c r="DU46" s="305" t="str">
        <f ca="true">+IF(OFFSET('Hygiene Data'!$F$11,0,10*ROW('Hygiene Data'!F40))="","",OFFSET('Hygiene Data'!$F$11,0,10*ROW('Hygiene Data'!F40)))</f>
        <v/>
      </c>
      <c r="DV46" s="305" t="str">
        <f ca="true">+IF(OFFSET('Hygiene Data'!$F$12,0,10*ROW('Hygiene Data'!F40))="","",OFFSET('Hygiene Data'!$F$12,0,10*ROW('Hygiene Data'!F40)))</f>
        <v/>
      </c>
      <c r="DW46" s="305" t="str">
        <f ca="true">+IF(OFFSET('Hygiene Data'!$F$13,0,10*ROW('Hygiene Data'!F40))="","",OFFSET('Hygiene Data'!$F$13,0,10*ROW('Hygiene Data'!F40)))</f>
        <v/>
      </c>
      <c r="DX46" s="305" t="str">
        <f ca="true">+IF(OFFSET('Hygiene Data'!$G$11,0,10*ROW('Hygiene Data'!G40))="","",OFFSET('Hygiene Data'!$G$11,0,10*ROW('Hygiene Data'!G40)))</f>
        <v/>
      </c>
      <c r="DY46" s="305" t="str">
        <f ca="true">+IF(OFFSET('Hygiene Data'!$G$12,0,10*ROW('Hygiene Data'!G40))="","",OFFSET('Hygiene Data'!$G$12,0,10*ROW('Hygiene Data'!G40)))</f>
        <v/>
      </c>
      <c r="DZ46" s="305" t="str">
        <f ca="true">+IF(OFFSET('Hygiene Data'!$G$13,0,10*ROW('Hygiene Data'!G40))="","",OFFSET('Hygiene Data'!$G$13,0,10*ROW('Hygiene Data'!G40)))</f>
        <v/>
      </c>
      <c r="EA46" s="305" t="str">
        <f ca="true">+IF(OFFSET('Hygiene Data'!$H$11,0,10*ROW('Hygiene Data'!H40))="","",OFFSET('Hygiene Data'!$H$11,0,10*ROW('Hygiene Data'!H40)))</f>
        <v/>
      </c>
      <c r="EB46" s="305" t="str">
        <f ca="true">+IF(OFFSET('Hygiene Data'!$H$12,0,10*ROW('Hygiene Data'!H40))="","",OFFSET('Hygiene Data'!$H$12,0,10*ROW('Hygiene Data'!H40)))</f>
        <v/>
      </c>
      <c r="EC46" s="305" t="str">
        <f ca="true">+IF(OFFSET('Hygiene Data'!$H$13,0,10*ROW('Hygiene Data'!H40))="","",OFFSET('Hygiene Data'!$H$13,0,10*ROW('Hygiene Data'!H40)))</f>
        <v>No</v>
      </c>
      <c r="ED46" s="305" t="str">
        <f ca="true">+IF(OFFSET('Hygiene Data'!$I$11,0,10*ROW('Hygiene Data'!I40))="","",OFFSET('Hygiene Data'!$I$11,0,10*ROW('Hygiene Data'!I40)))</f>
        <v/>
      </c>
      <c r="EE46" s="305" t="str">
        <f ca="true">+IF(OFFSET('Hygiene Data'!$I$12,0,10*ROW('Hygiene Data'!I40))="","",OFFSET('Hygiene Data'!$I$12,0,10*ROW('Hygiene Data'!I40)))</f>
        <v/>
      </c>
      <c r="EF46" s="305" t="str">
        <f ca="true">+IF(OFFSET('Hygiene Data'!$I$13,0,10*ROW('Hygiene Data'!I40))="","",OFFSET('Hygiene Data'!$I$13,0,10*ROW('Hygiene Data'!I40)))</f>
        <v>No</v>
      </c>
    </row>
    <row xmlns:x14ac="http://schemas.microsoft.com/office/spreadsheetml/2009/9/ac" r="47" x14ac:dyDescent="0.2">
      <c r="A47" s="38" t="str">
        <f ca="true">+IF(OFFSET('Water Data'!$B$2,0,10*ROW('Water Data'!E41))="","",OFFSET('Water Data'!$B$2,0,10*ROW('Water Data'!E41)))</f>
        <v>IND_2022_UIS</v>
      </c>
      <c r="B47" s="38" t="str">
        <f ca="true">+IF(OFFSET('Water Data'!$C$2,0,10*ROW('Water Data'!F41))="","",OFFSET('Water Data'!$C$2,0,10*ROW('Water Data'!F41)))</f>
        <v>Other</v>
      </c>
      <c r="C47" s="361">
        <f t="shared" ca="true" si="0"/>
        <v>2022</v>
      </c>
      <c r="D47" s="9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7" t="str">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[98]</v>
      </c>
      <c r="G47" s="9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7" t="str">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[98]</v>
      </c>
      <c r="S47" s="9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7" t="str">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[99]</v>
      </c>
      <c r="V47" s="9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8" t="str">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[99]</v>
      </c>
      <c r="AA47" s="9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8" t="str">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[98]</v>
      </c>
      <c r="AU47" s="9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8" t="str">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[99]</v>
      </c>
      <c r="AZ47" s="9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9" t="str">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[94]</v>
      </c>
      <c r="BC47" s="9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9" t="str">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[93]</v>
      </c>
      <c r="BO47" s="9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9" t="str">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[95]</v>
      </c>
      <c r="BR47" s="305"/>
      <c r="BS47" s="305" t="str">
        <f ca="true">+IF(OFFSET('Water Data'!$D$27,0,10*ROW('Water Data'!D41))="","",OFFSET('Water Data'!$D$27,0,10*ROW('Water Data'!D41)))</f>
        <v/>
      </c>
      <c r="BT47" s="305" t="str">
        <f ca="true">+IF(OFFSET('Water Data'!$D$28,0,10*ROW('Water Data'!D41))="","",OFFSET('Water Data'!$D$28,0,10*ROW('Water Data'!D41)))</f>
        <v/>
      </c>
      <c r="BU47" s="305" t="str">
        <f ca="true">+IF(OFFSET('Water Data'!$D$29,0,10*ROW('Water Data'!D41))="","",OFFSET('Water Data'!$D$29,0,10*ROW('Water Data'!D41)))</f>
        <v>No</v>
      </c>
      <c r="BV47" s="305" t="str">
        <f ca="true">+IF(OFFSET('Water Data'!$E$27,0,10*ROW('Water Data'!E41))="","",OFFSET('Water Data'!$E$27,0,10*ROW('Water Data'!E41)))</f>
        <v/>
      </c>
      <c r="BW47" s="305" t="str">
        <f ca="true">+IF(OFFSET('Water Data'!$E$28,0,10*ROW('Water Data'!E41))="","",OFFSET('Water Data'!$E$28,0,10*ROW('Water Data'!E41)))</f>
        <v/>
      </c>
      <c r="BX47" s="305" t="str">
        <f ca="true">+IF(OFFSET('Water Data'!$E$29,0,10*ROW('Water Data'!E41))="","",OFFSET('Water Data'!$E$29,0,10*ROW('Water Data'!E41)))</f>
        <v/>
      </c>
      <c r="BY47" s="305" t="str">
        <f ca="true">+IF(OFFSET('Water Data'!$F$27,0,10*ROW('Water Data'!F41))="","",OFFSET('Water Data'!$F$27,0,10*ROW('Water Data'!F41)))</f>
        <v/>
      </c>
      <c r="BZ47" s="305" t="str">
        <f ca="true">+IF(OFFSET('Water Data'!$F$28,0,10*ROW('Water Data'!F41))="","",OFFSET('Water Data'!$F$28,0,10*ROW('Water Data'!F41)))</f>
        <v/>
      </c>
      <c r="CA47" s="305" t="str">
        <f ca="true">+IF(OFFSET('Water Data'!$F$29,0,10*ROW('Water Data'!F41))="","",OFFSET('Water Data'!$F$29,0,10*ROW('Water Data'!F41)))</f>
        <v/>
      </c>
      <c r="CB47" s="305" t="str">
        <f ca="true">+IF(OFFSET('Water Data'!$G$27,0,10*ROW('Water Data'!G41))="","",OFFSET('Water Data'!$G$27,0,10*ROW('Water Data'!G41)))</f>
        <v/>
      </c>
      <c r="CC47" s="305" t="str">
        <f ca="true">+IF(OFFSET('Water Data'!$G$28,0,10*ROW('Water Data'!G41))="","",OFFSET('Water Data'!$G$28,0,10*ROW('Water Data'!G41)))</f>
        <v/>
      </c>
      <c r="CD47" s="305" t="str">
        <f ca="true">+IF(OFFSET('Water Data'!$G$29,0,10*ROW('Water Data'!G41))="","",OFFSET('Water Data'!$G$29,0,10*ROW('Water Data'!G41)))</f>
        <v/>
      </c>
      <c r="CE47" s="305" t="str">
        <f ca="true">+IF(OFFSET('Water Data'!$H$27,0,10*ROW('Water Data'!H41))="","",OFFSET('Water Data'!$H$27,0,10*ROW('Water Data'!H41)))</f>
        <v/>
      </c>
      <c r="CF47" s="305" t="str">
        <f ca="true">+IF(OFFSET('Water Data'!$H$28,0,10*ROW('Water Data'!H41))="","",OFFSET('Water Data'!$H$28,0,10*ROW('Water Data'!H41)))</f>
        <v/>
      </c>
      <c r="CG47" s="305" t="str">
        <f ca="true">+IF(OFFSET('Water Data'!$H$29,0,10*ROW('Water Data'!H41))="","",OFFSET('Water Data'!$H$29,0,10*ROW('Water Data'!H41)))</f>
        <v>No</v>
      </c>
      <c r="CH47" s="305" t="str">
        <f ca="true">+IF(OFFSET('Water Data'!$I$27,0,10*ROW('Water Data'!I41))="","",OFFSET('Water Data'!$I$27,0,10*ROW('Water Data'!I41)))</f>
        <v/>
      </c>
      <c r="CI47" s="305" t="str">
        <f ca="true">+IF(OFFSET('Water Data'!$I$28,0,10*ROW('Water Data'!I41))="","",OFFSET('Water Data'!$I$28,0,10*ROW('Water Data'!I41)))</f>
        <v/>
      </c>
      <c r="CJ47" s="305" t="str">
        <f ca="true">+IF(OFFSET('Water Data'!$I$29,0,10*ROW('Water Data'!I41))="","",OFFSET('Water Data'!$I$29,0,10*ROW('Water Data'!I41)))</f>
        <v>No</v>
      </c>
      <c r="CK47" s="305" t="str">
        <f ca="true">+IF(OFFSET('Sanitation Data'!$D$28,0,10*ROW('Sanitation Data'!D41))="","",OFFSET('Sanitation Data'!$D$28,0,10*ROW('Sanitation Data'!D41)))</f>
        <v/>
      </c>
      <c r="CL47" s="305" t="str">
        <f ca="true">+IF(OFFSET('Sanitation Data'!$D$29,0,10*ROW('Sanitation Data'!D41))="","",OFFSET('Sanitation Data'!$D$29,0,10*ROW('Sanitation Data'!D41)))</f>
        <v/>
      </c>
      <c r="CM47" s="305" t="str">
        <f ca="true">+IF(OFFSET('Sanitation Data'!$D$30,0,10*ROW('Sanitation Data'!D41))="","",OFFSET('Sanitation Data'!$D$30,0,10*ROW('Sanitation Data'!D41)))</f>
        <v/>
      </c>
      <c r="CN47" s="305" t="str">
        <f ca="true">+IF(OFFSET('Sanitation Data'!$D$31,0,10*ROW('Sanitation Data'!D41))="","",OFFSET('Sanitation Data'!$D$31,0,10*ROW('Sanitation Data'!D41)))</f>
        <v/>
      </c>
      <c r="CO47" s="305" t="str">
        <f ca="true">+IF(OFFSET('Sanitation Data'!$D$32,0,10*ROW('Sanitation Data'!D41))="","",OFFSET('Sanitation Data'!$D$32,0,10*ROW('Sanitation Data'!D41)))</f>
        <v>No</v>
      </c>
      <c r="CP47" s="305" t="str">
        <f ca="true">+IF(OFFSET('Sanitation Data'!$E$28,0,10*ROW('Sanitation Data'!E41))="","",OFFSET('Sanitation Data'!$E$28,0,10*ROW('Sanitation Data'!E41)))</f>
        <v/>
      </c>
      <c r="CQ47" s="305" t="str">
        <f ca="true">+IF(OFFSET('Sanitation Data'!$E$29,0,10*ROW('Sanitation Data'!E41))="","",OFFSET('Sanitation Data'!$E$29,0,10*ROW('Sanitation Data'!E41)))</f>
        <v/>
      </c>
      <c r="CR47" s="305" t="str">
        <f ca="true">+IF(OFFSET('Sanitation Data'!$E$30,0,10*ROW('Sanitation Data'!E41))="","",OFFSET('Sanitation Data'!$E$30,0,10*ROW('Sanitation Data'!E41)))</f>
        <v/>
      </c>
      <c r="CS47" s="305" t="str">
        <f ca="true">+IF(OFFSET('Sanitation Data'!$E$31,0,10*ROW('Sanitation Data'!E41))="","",OFFSET('Sanitation Data'!$E$31,0,10*ROW('Sanitation Data'!E41)))</f>
        <v/>
      </c>
      <c r="CT47" s="305" t="str">
        <f ca="true">+IF(OFFSET('Sanitation Data'!$E$32,0,10*ROW('Sanitation Data'!E41))="","",OFFSET('Sanitation Data'!$E$32,0,10*ROW('Sanitation Data'!E41)))</f>
        <v/>
      </c>
      <c r="CU47" s="305" t="str">
        <f ca="true">+IF(OFFSET('Sanitation Data'!$F$28,0,10*ROW('Sanitation Data'!F41))="","",OFFSET('Sanitation Data'!$F$28,0,10*ROW('Sanitation Data'!F41)))</f>
        <v/>
      </c>
      <c r="CV47" s="305" t="str">
        <f ca="true">+IF(OFFSET('Sanitation Data'!$F$29,0,10*ROW('Sanitation Data'!F41))="","",OFFSET('Sanitation Data'!$F$29,0,10*ROW('Sanitation Data'!F41)))</f>
        <v/>
      </c>
      <c r="CW47" s="305" t="str">
        <f ca="true">+IF(OFFSET('Sanitation Data'!$F$30,0,10*ROW('Sanitation Data'!F41))="","",OFFSET('Sanitation Data'!$F$30,0,10*ROW('Sanitation Data'!F41)))</f>
        <v/>
      </c>
      <c r="CX47" s="305" t="str">
        <f ca="true">+IF(OFFSET('Sanitation Data'!$F$31,0,10*ROW('Sanitation Data'!F41))="","",OFFSET('Sanitation Data'!$F$31,0,10*ROW('Sanitation Data'!F41)))</f>
        <v/>
      </c>
      <c r="CY47" s="305" t="str">
        <f ca="true">+IF(OFFSET('Sanitation Data'!$F$32,0,10*ROW('Sanitation Data'!F41))="","",OFFSET('Sanitation Data'!$F$32,0,10*ROW('Sanitation Data'!F41)))</f>
        <v/>
      </c>
      <c r="CZ47" s="305" t="str">
        <f ca="true">+IF(OFFSET('Sanitation Data'!$G$28,0,10*ROW('Sanitation Data'!G41))="","",OFFSET('Sanitation Data'!$G$28,0,10*ROW('Sanitation Data'!G41)))</f>
        <v/>
      </c>
      <c r="DA47" s="305" t="str">
        <f ca="true">+IF(OFFSET('Sanitation Data'!$G$29,0,10*ROW('Sanitation Data'!G41))="","",OFFSET('Sanitation Data'!$G$29,0,10*ROW('Sanitation Data'!G41)))</f>
        <v/>
      </c>
      <c r="DB47" s="305" t="str">
        <f ca="true">+IF(OFFSET('Sanitation Data'!$G$30,0,10*ROW('Sanitation Data'!G41))="","",OFFSET('Sanitation Data'!$G$30,0,10*ROW('Sanitation Data'!G41)))</f>
        <v/>
      </c>
      <c r="DC47" s="305" t="str">
        <f ca="true">+IF(OFFSET('Sanitation Data'!$G$31,0,10*ROW('Sanitation Data'!G41))="","",OFFSET('Sanitation Data'!$G$31,0,10*ROW('Sanitation Data'!G41)))</f>
        <v/>
      </c>
      <c r="DD47" s="305" t="str">
        <f ca="true">+IF(OFFSET('Sanitation Data'!$G$32,0,10*ROW('Sanitation Data'!G41))="","",OFFSET('Sanitation Data'!$G$32,0,10*ROW('Sanitation Data'!G41)))</f>
        <v/>
      </c>
      <c r="DE47" s="305" t="str">
        <f ca="true">+IF(OFFSET('Sanitation Data'!$H$28,0,10*ROW('Sanitation Data'!H41))="","",OFFSET('Sanitation Data'!$H$28,0,10*ROW('Sanitation Data'!H41)))</f>
        <v/>
      </c>
      <c r="DF47" s="305" t="str">
        <f ca="true">+IF(OFFSET('Sanitation Data'!$H$29,0,10*ROW('Sanitation Data'!H41))="","",OFFSET('Sanitation Data'!$H$29,0,10*ROW('Sanitation Data'!H41)))</f>
        <v/>
      </c>
      <c r="DG47" s="305" t="str">
        <f ca="true">+IF(OFFSET('Sanitation Data'!$H$30,0,10*ROW('Sanitation Data'!H41))="","",OFFSET('Sanitation Data'!$H$30,0,10*ROW('Sanitation Data'!H41)))</f>
        <v/>
      </c>
      <c r="DH47" s="305" t="str">
        <f ca="true">+IF(OFFSET('Sanitation Data'!$H$31,0,10*ROW('Sanitation Data'!H41))="","",OFFSET('Sanitation Data'!$H$31,0,10*ROW('Sanitation Data'!H41)))</f>
        <v/>
      </c>
      <c r="DI47" s="305" t="str">
        <f ca="true">+IF(OFFSET('Sanitation Data'!$H$32,0,10*ROW('Sanitation Data'!H41))="","",OFFSET('Sanitation Data'!$H$32,0,10*ROW('Sanitation Data'!H41)))</f>
        <v>No</v>
      </c>
      <c r="DJ47" s="305" t="str">
        <f ca="true">+IF(OFFSET('Sanitation Data'!$I$28,0,10*ROW('Sanitation Data'!I41))="","",OFFSET('Sanitation Data'!$I$28,0,10*ROW('Sanitation Data'!I41)))</f>
        <v/>
      </c>
      <c r="DK47" s="305" t="str">
        <f ca="true">+IF(OFFSET('Sanitation Data'!$I$29,0,10*ROW('Sanitation Data'!I41))="","",OFFSET('Sanitation Data'!$I$29,0,10*ROW('Sanitation Data'!I41)))</f>
        <v/>
      </c>
      <c r="DL47" s="305" t="str">
        <f ca="true">+IF(OFFSET('Sanitation Data'!$I$30,0,10*ROW('Sanitation Data'!I41))="","",OFFSET('Sanitation Data'!$I$30,0,10*ROW('Sanitation Data'!I41)))</f>
        <v/>
      </c>
      <c r="DM47" s="305" t="str">
        <f ca="true">+IF(OFFSET('Sanitation Data'!$I$31,0,10*ROW('Sanitation Data'!I41))="","",OFFSET('Sanitation Data'!$I$31,0,10*ROW('Sanitation Data'!I41)))</f>
        <v/>
      </c>
      <c r="DN47" s="305" t="str">
        <f ca="true">+IF(OFFSET('Sanitation Data'!$I$32,0,10*ROW('Sanitation Data'!I41))="","",OFFSET('Sanitation Data'!$I$32,0,10*ROW('Sanitation Data'!I41)))</f>
        <v>No</v>
      </c>
      <c r="DO47" s="305" t="str">
        <f ca="true">+IF(OFFSET('Hygiene Data'!$D$11,0,10*ROW('Hygiene Data'!D41))="","",OFFSET('Hygiene Data'!$D$11,0,10*ROW('Hygiene Data'!D41)))</f>
        <v/>
      </c>
      <c r="DP47" s="305" t="str">
        <f ca="true">+IF(OFFSET('Hygiene Data'!$D$12,0,10*ROW('Hygiene Data'!D41))="","",OFFSET('Hygiene Data'!$D$12,0,10*ROW('Hygiene Data'!D41)))</f>
        <v/>
      </c>
      <c r="DQ47" s="305" t="str">
        <f ca="true">+IF(OFFSET('Hygiene Data'!$D$13,0,10*ROW('Hygiene Data'!D41))="","",OFFSET('Hygiene Data'!$D$13,0,10*ROW('Hygiene Data'!D41)))</f>
        <v>No</v>
      </c>
      <c r="DR47" s="305" t="str">
        <f ca="true">+IF(OFFSET('Hygiene Data'!$E$11,0,10*ROW('Hygiene Data'!E41))="","",OFFSET('Hygiene Data'!$E$11,0,10*ROW('Hygiene Data'!E41)))</f>
        <v/>
      </c>
      <c r="DS47" s="305" t="str">
        <f ca="true">+IF(OFFSET('Hygiene Data'!$E$12,0,10*ROW('Hygiene Data'!E41))="","",OFFSET('Hygiene Data'!$E$12,0,10*ROW('Hygiene Data'!E41)))</f>
        <v/>
      </c>
      <c r="DT47" s="305" t="str">
        <f ca="true">+IF(OFFSET('Hygiene Data'!$E$13,0,10*ROW('Hygiene Data'!E41))="","",OFFSET('Hygiene Data'!$E$13,0,10*ROW('Hygiene Data'!E41)))</f>
        <v/>
      </c>
      <c r="DU47" s="305" t="str">
        <f ca="true">+IF(OFFSET('Hygiene Data'!$F$11,0,10*ROW('Hygiene Data'!F41))="","",OFFSET('Hygiene Data'!$F$11,0,10*ROW('Hygiene Data'!F41)))</f>
        <v/>
      </c>
      <c r="DV47" s="305" t="str">
        <f ca="true">+IF(OFFSET('Hygiene Data'!$F$12,0,10*ROW('Hygiene Data'!F41))="","",OFFSET('Hygiene Data'!$F$12,0,10*ROW('Hygiene Data'!F41)))</f>
        <v/>
      </c>
      <c r="DW47" s="305" t="str">
        <f ca="true">+IF(OFFSET('Hygiene Data'!$F$13,0,10*ROW('Hygiene Data'!F41))="","",OFFSET('Hygiene Data'!$F$13,0,10*ROW('Hygiene Data'!F41)))</f>
        <v/>
      </c>
      <c r="DX47" s="305" t="str">
        <f ca="true">+IF(OFFSET('Hygiene Data'!$G$11,0,10*ROW('Hygiene Data'!G41))="","",OFFSET('Hygiene Data'!$G$11,0,10*ROW('Hygiene Data'!G41)))</f>
        <v/>
      </c>
      <c r="DY47" s="305" t="str">
        <f ca="true">+IF(OFFSET('Hygiene Data'!$G$12,0,10*ROW('Hygiene Data'!G41))="","",OFFSET('Hygiene Data'!$G$12,0,10*ROW('Hygiene Data'!G41)))</f>
        <v/>
      </c>
      <c r="DZ47" s="305" t="str">
        <f ca="true">+IF(OFFSET('Hygiene Data'!$G$13,0,10*ROW('Hygiene Data'!G41))="","",OFFSET('Hygiene Data'!$G$13,0,10*ROW('Hygiene Data'!G41)))</f>
        <v/>
      </c>
      <c r="EA47" s="305" t="str">
        <f ca="true">+IF(OFFSET('Hygiene Data'!$H$11,0,10*ROW('Hygiene Data'!H41))="","",OFFSET('Hygiene Data'!$H$11,0,10*ROW('Hygiene Data'!H41)))</f>
        <v/>
      </c>
      <c r="EB47" s="305" t="str">
        <f ca="true">+IF(OFFSET('Hygiene Data'!$H$12,0,10*ROW('Hygiene Data'!H41))="","",OFFSET('Hygiene Data'!$H$12,0,10*ROW('Hygiene Data'!H41)))</f>
        <v/>
      </c>
      <c r="EC47" s="305" t="str">
        <f ca="true">+IF(OFFSET('Hygiene Data'!$H$13,0,10*ROW('Hygiene Data'!H41))="","",OFFSET('Hygiene Data'!$H$13,0,10*ROW('Hygiene Data'!H41)))</f>
        <v>No</v>
      </c>
      <c r="ED47" s="305" t="str">
        <f ca="true">+IF(OFFSET('Hygiene Data'!$I$11,0,10*ROW('Hygiene Data'!I41))="","",OFFSET('Hygiene Data'!$I$11,0,10*ROW('Hygiene Data'!I41)))</f>
        <v/>
      </c>
      <c r="EE47" s="305" t="str">
        <f ca="true">+IF(OFFSET('Hygiene Data'!$I$12,0,10*ROW('Hygiene Data'!I41))="","",OFFSET('Hygiene Data'!$I$12,0,10*ROW('Hygiene Data'!I41)))</f>
        <v/>
      </c>
      <c r="EF47" s="305" t="str">
        <f ca="true">+IF(OFFSET('Hygiene Data'!$I$13,0,10*ROW('Hygiene Data'!I41))="","",OFFSET('Hygiene Data'!$I$13,0,10*ROW('Hygiene Data'!I41)))</f>
        <v>No</v>
      </c>
    </row>
    <row xmlns:x14ac="http://schemas.microsoft.com/office/spreadsheetml/2009/9/ac" r="48" x14ac:dyDescent="0.2">
      <c r="A48" s="38" t="str">
        <f ca="true">+IF(OFFSET('Water Data'!$B$2,0,10*ROW('Water Data'!E42))="","",OFFSET('Water Data'!$B$2,0,10*ROW('Water Data'!E42)))</f>
        <v>IND_2022_EMIS</v>
      </c>
      <c r="B48" s="38" t="str">
        <f ca="true">+IF(OFFSET('Water Data'!$C$2,0,10*ROW('Water Data'!F42))="","",OFFSET('Water Data'!$C$2,0,10*ROW('Water Data'!F42)))</f>
        <v>EMIS</v>
      </c>
      <c r="C48" s="361">
        <f t="shared" ca="true" si="0"/>
        <v>2022</v>
      </c>
      <c r="D48" s="97">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98.224112979857168</v>
      </c>
      <c r="E48" s="97">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93.648375041551517</v>
      </c>
      <c r="F48" s="97">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91.432530099065403</v>
      </c>
      <c r="G48" s="97">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99.211645138318687</v>
      </c>
      <c r="H48" s="97">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95.043374165124249</v>
      </c>
      <c r="I48" s="97">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93.099354714318508</v>
      </c>
      <c r="J48" s="97">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98.020712651484857</v>
      </c>
      <c r="K48" s="97">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93.402155837721182</v>
      </c>
      <c r="L48" s="97">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91.167631050483635</v>
      </c>
      <c r="M48" s="9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7">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98.212123337149436</v>
      </c>
      <c r="Q48" s="97">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93.648375041551532</v>
      </c>
      <c r="R48" s="97">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91.455600478868192</v>
      </c>
      <c r="S48" s="97">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99.257981942765269</v>
      </c>
      <c r="T48" s="97">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91.594889069468252</v>
      </c>
      <c r="U48" s="97">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89.762216277659974</v>
      </c>
      <c r="V48" s="98">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98.709030525350443</v>
      </c>
      <c r="W48" s="98">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81.752878042468168</v>
      </c>
      <c r="X48" s="9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8">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78.338431313879454</v>
      </c>
      <c r="AA48" s="98">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99.464469555525071</v>
      </c>
      <c r="AB48" s="98">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86.073920510577196</v>
      </c>
      <c r="AC48" s="9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8">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84.404542211085399</v>
      </c>
      <c r="AF48" s="98">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98.553436034506888</v>
      </c>
      <c r="AG48" s="98">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79.764105516082637</v>
      </c>
      <c r="AH48" s="9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8">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76.085344825601013</v>
      </c>
      <c r="AK48" s="9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8">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98.700482477198136</v>
      </c>
      <c r="AQ48" s="98">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81.745798370685577</v>
      </c>
      <c r="AR48" s="9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8">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78.787037860281913</v>
      </c>
      <c r="AU48" s="98">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99.557110996646898</v>
      </c>
      <c r="AV48" s="98">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81.028001832212823</v>
      </c>
      <c r="AW48" s="9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8">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79.664989781381649</v>
      </c>
      <c r="AZ48" s="99">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93.64380798975715</v>
      </c>
      <c r="BA48" s="9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9">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96.197414982575609</v>
      </c>
      <c r="BD48" s="9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9">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93.117845829251891</v>
      </c>
      <c r="BG48" s="9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9">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93.805193976339012</v>
      </c>
      <c r="BM48" s="9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9">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95.838825098815292</v>
      </c>
      <c r="BP48" s="9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5"/>
      <c r="BS48" s="305" t="str">
        <f ca="true">+IF(OFFSET('Water Data'!$D$27,0,10*ROW('Water Data'!D42))="","",OFFSET('Water Data'!$D$27,0,10*ROW('Water Data'!D42)))</f>
        <v>Yes</v>
      </c>
      <c r="BT48" s="305" t="str">
        <f ca="true">+IF(OFFSET('Water Data'!$D$28,0,10*ROW('Water Data'!D42))="","",OFFSET('Water Data'!$D$28,0,10*ROW('Water Data'!D42)))</f>
        <v>Yes</v>
      </c>
      <c r="BU48" s="305" t="str">
        <f ca="true">+IF(OFFSET('Water Data'!$D$29,0,10*ROW('Water Data'!D42))="","",OFFSET('Water Data'!$D$29,0,10*ROW('Water Data'!D42)))</f>
        <v>Yes</v>
      </c>
      <c r="BV48" s="305" t="str">
        <f ca="true">+IF(OFFSET('Water Data'!$E$27,0,10*ROW('Water Data'!E42))="","",OFFSET('Water Data'!$E$27,0,10*ROW('Water Data'!E42)))</f>
        <v>Yes</v>
      </c>
      <c r="BW48" s="305" t="str">
        <f ca="true">+IF(OFFSET('Water Data'!$E$28,0,10*ROW('Water Data'!E42))="","",OFFSET('Water Data'!$E$28,0,10*ROW('Water Data'!E42)))</f>
        <v>Yes</v>
      </c>
      <c r="BX48" s="305" t="str">
        <f ca="true">+IF(OFFSET('Water Data'!$E$29,0,10*ROW('Water Data'!E42))="","",OFFSET('Water Data'!$E$29,0,10*ROW('Water Data'!E42)))</f>
        <v>Yes</v>
      </c>
      <c r="BY48" s="305" t="str">
        <f ca="true">+IF(OFFSET('Water Data'!$F$27,0,10*ROW('Water Data'!F42))="","",OFFSET('Water Data'!$F$27,0,10*ROW('Water Data'!F42)))</f>
        <v>Yes</v>
      </c>
      <c r="BZ48" s="305" t="str">
        <f ca="true">+IF(OFFSET('Water Data'!$F$28,0,10*ROW('Water Data'!F42))="","",OFFSET('Water Data'!$F$28,0,10*ROW('Water Data'!F42)))</f>
        <v>Yes</v>
      </c>
      <c r="CA48" s="305" t="str">
        <f ca="true">+IF(OFFSET('Water Data'!$F$29,0,10*ROW('Water Data'!F42))="","",OFFSET('Water Data'!$F$29,0,10*ROW('Water Data'!F42)))</f>
        <v>Yes</v>
      </c>
      <c r="CB48" s="305" t="str">
        <f ca="true">+IF(OFFSET('Water Data'!$G$27,0,10*ROW('Water Data'!G42))="","",OFFSET('Water Data'!$G$27,0,10*ROW('Water Data'!G42)))</f>
        <v/>
      </c>
      <c r="CC48" s="305" t="str">
        <f ca="true">+IF(OFFSET('Water Data'!$G$28,0,10*ROW('Water Data'!G42))="","",OFFSET('Water Data'!$G$28,0,10*ROW('Water Data'!G42)))</f>
        <v/>
      </c>
      <c r="CD48" s="305" t="str">
        <f ca="true">+IF(OFFSET('Water Data'!$G$29,0,10*ROW('Water Data'!G42))="","",OFFSET('Water Data'!$G$29,0,10*ROW('Water Data'!G42)))</f>
        <v/>
      </c>
      <c r="CE48" s="305" t="str">
        <f ca="true">+IF(OFFSET('Water Data'!$H$27,0,10*ROW('Water Data'!H42))="","",OFFSET('Water Data'!$H$27,0,10*ROW('Water Data'!H42)))</f>
        <v>Yes</v>
      </c>
      <c r="CF48" s="305" t="str">
        <f ca="true">+IF(OFFSET('Water Data'!$H$28,0,10*ROW('Water Data'!H42))="","",OFFSET('Water Data'!$H$28,0,10*ROW('Water Data'!H42)))</f>
        <v>Yes</v>
      </c>
      <c r="CG48" s="305" t="str">
        <f ca="true">+IF(OFFSET('Water Data'!$H$29,0,10*ROW('Water Data'!H42))="","",OFFSET('Water Data'!$H$29,0,10*ROW('Water Data'!H42)))</f>
        <v>Yes</v>
      </c>
      <c r="CH48" s="305" t="str">
        <f ca="true">+IF(OFFSET('Water Data'!$I$27,0,10*ROW('Water Data'!I42))="","",OFFSET('Water Data'!$I$27,0,10*ROW('Water Data'!I42)))</f>
        <v>Yes</v>
      </c>
      <c r="CI48" s="305" t="str">
        <f ca="true">+IF(OFFSET('Water Data'!$I$28,0,10*ROW('Water Data'!I42))="","",OFFSET('Water Data'!$I$28,0,10*ROW('Water Data'!I42)))</f>
        <v>Yes</v>
      </c>
      <c r="CJ48" s="305" t="str">
        <f ca="true">+IF(OFFSET('Water Data'!$I$29,0,10*ROW('Water Data'!I42))="","",OFFSET('Water Data'!$I$29,0,10*ROW('Water Data'!I42)))</f>
        <v>Yes</v>
      </c>
      <c r="CK48" s="305" t="str">
        <f ca="true">+IF(OFFSET('Sanitation Data'!$D$28,0,10*ROW('Sanitation Data'!D42))="","",OFFSET('Sanitation Data'!$D$28,0,10*ROW('Sanitation Data'!D42)))</f>
        <v>Yes</v>
      </c>
      <c r="CL48" s="305" t="str">
        <f ca="true">+IF(OFFSET('Sanitation Data'!$D$29,0,10*ROW('Sanitation Data'!D42))="","",OFFSET('Sanitation Data'!$D$29,0,10*ROW('Sanitation Data'!D42)))</f>
        <v>Yes</v>
      </c>
      <c r="CM48" s="305" t="str">
        <f ca="true">+IF(OFFSET('Sanitation Data'!$D$30,0,10*ROW('Sanitation Data'!D42))="","",OFFSET('Sanitation Data'!$D$30,0,10*ROW('Sanitation Data'!D42)))</f>
        <v/>
      </c>
      <c r="CN48" s="305" t="str">
        <f ca="true">+IF(OFFSET('Sanitation Data'!$D$31,0,10*ROW('Sanitation Data'!D42))="","",OFFSET('Sanitation Data'!$D$31,0,10*ROW('Sanitation Data'!D42)))</f>
        <v/>
      </c>
      <c r="CO48" s="305" t="str">
        <f ca="true">+IF(OFFSET('Sanitation Data'!$D$32,0,10*ROW('Sanitation Data'!D42))="","",OFFSET('Sanitation Data'!$D$32,0,10*ROW('Sanitation Data'!D42)))</f>
        <v>Yes</v>
      </c>
      <c r="CP48" s="305" t="str">
        <f ca="true">+IF(OFFSET('Sanitation Data'!$E$28,0,10*ROW('Sanitation Data'!E42))="","",OFFSET('Sanitation Data'!$E$28,0,10*ROW('Sanitation Data'!E42)))</f>
        <v>Yes</v>
      </c>
      <c r="CQ48" s="305" t="str">
        <f ca="true">+IF(OFFSET('Sanitation Data'!$E$29,0,10*ROW('Sanitation Data'!E42))="","",OFFSET('Sanitation Data'!$E$29,0,10*ROW('Sanitation Data'!E42)))</f>
        <v>Yes</v>
      </c>
      <c r="CR48" s="305" t="str">
        <f ca="true">+IF(OFFSET('Sanitation Data'!$E$30,0,10*ROW('Sanitation Data'!E42))="","",OFFSET('Sanitation Data'!$E$30,0,10*ROW('Sanitation Data'!E42)))</f>
        <v/>
      </c>
      <c r="CS48" s="305" t="str">
        <f ca="true">+IF(OFFSET('Sanitation Data'!$E$31,0,10*ROW('Sanitation Data'!E42))="","",OFFSET('Sanitation Data'!$E$31,0,10*ROW('Sanitation Data'!E42)))</f>
        <v/>
      </c>
      <c r="CT48" s="305" t="str">
        <f ca="true">+IF(OFFSET('Sanitation Data'!$E$32,0,10*ROW('Sanitation Data'!E42))="","",OFFSET('Sanitation Data'!$E$32,0,10*ROW('Sanitation Data'!E42)))</f>
        <v>Yes</v>
      </c>
      <c r="CU48" s="305" t="str">
        <f ca="true">+IF(OFFSET('Sanitation Data'!$F$28,0,10*ROW('Sanitation Data'!F42))="","",OFFSET('Sanitation Data'!$F$28,0,10*ROW('Sanitation Data'!F42)))</f>
        <v>Yes</v>
      </c>
      <c r="CV48" s="305" t="str">
        <f ca="true">+IF(OFFSET('Sanitation Data'!$F$29,0,10*ROW('Sanitation Data'!F42))="","",OFFSET('Sanitation Data'!$F$29,0,10*ROW('Sanitation Data'!F42)))</f>
        <v>Yes</v>
      </c>
      <c r="CW48" s="305" t="str">
        <f ca="true">+IF(OFFSET('Sanitation Data'!$F$30,0,10*ROW('Sanitation Data'!F42))="","",OFFSET('Sanitation Data'!$F$30,0,10*ROW('Sanitation Data'!F42)))</f>
        <v/>
      </c>
      <c r="CX48" s="305" t="str">
        <f ca="true">+IF(OFFSET('Sanitation Data'!$F$31,0,10*ROW('Sanitation Data'!F42))="","",OFFSET('Sanitation Data'!$F$31,0,10*ROW('Sanitation Data'!F42)))</f>
        <v/>
      </c>
      <c r="CY48" s="305" t="str">
        <f ca="true">+IF(OFFSET('Sanitation Data'!$F$32,0,10*ROW('Sanitation Data'!F42))="","",OFFSET('Sanitation Data'!$F$32,0,10*ROW('Sanitation Data'!F42)))</f>
        <v>Yes</v>
      </c>
      <c r="CZ48" s="305" t="str">
        <f ca="true">+IF(OFFSET('Sanitation Data'!$G$28,0,10*ROW('Sanitation Data'!G42))="","",OFFSET('Sanitation Data'!$G$28,0,10*ROW('Sanitation Data'!G42)))</f>
        <v/>
      </c>
      <c r="DA48" s="305" t="str">
        <f ca="true">+IF(OFFSET('Sanitation Data'!$G$29,0,10*ROW('Sanitation Data'!G42))="","",OFFSET('Sanitation Data'!$G$29,0,10*ROW('Sanitation Data'!G42)))</f>
        <v/>
      </c>
      <c r="DB48" s="305" t="str">
        <f ca="true">+IF(OFFSET('Sanitation Data'!$G$30,0,10*ROW('Sanitation Data'!G42))="","",OFFSET('Sanitation Data'!$G$30,0,10*ROW('Sanitation Data'!G42)))</f>
        <v/>
      </c>
      <c r="DC48" s="305" t="str">
        <f ca="true">+IF(OFFSET('Sanitation Data'!$G$31,0,10*ROW('Sanitation Data'!G42))="","",OFFSET('Sanitation Data'!$G$31,0,10*ROW('Sanitation Data'!G42)))</f>
        <v/>
      </c>
      <c r="DD48" s="305" t="str">
        <f ca="true">+IF(OFFSET('Sanitation Data'!$G$32,0,10*ROW('Sanitation Data'!G42))="","",OFFSET('Sanitation Data'!$G$32,0,10*ROW('Sanitation Data'!G42)))</f>
        <v/>
      </c>
      <c r="DE48" s="305" t="str">
        <f ca="true">+IF(OFFSET('Sanitation Data'!$H$28,0,10*ROW('Sanitation Data'!H42))="","",OFFSET('Sanitation Data'!$H$28,0,10*ROW('Sanitation Data'!H42)))</f>
        <v>Yes</v>
      </c>
      <c r="DF48" s="305" t="str">
        <f ca="true">+IF(OFFSET('Sanitation Data'!$H$29,0,10*ROW('Sanitation Data'!H42))="","",OFFSET('Sanitation Data'!$H$29,0,10*ROW('Sanitation Data'!H42)))</f>
        <v>Yes</v>
      </c>
      <c r="DG48" s="305" t="str">
        <f ca="true">+IF(OFFSET('Sanitation Data'!$H$30,0,10*ROW('Sanitation Data'!H42))="","",OFFSET('Sanitation Data'!$H$30,0,10*ROW('Sanitation Data'!H42)))</f>
        <v/>
      </c>
      <c r="DH48" s="305" t="str">
        <f ca="true">+IF(OFFSET('Sanitation Data'!$H$31,0,10*ROW('Sanitation Data'!H42))="","",OFFSET('Sanitation Data'!$H$31,0,10*ROW('Sanitation Data'!H42)))</f>
        <v/>
      </c>
      <c r="DI48" s="305" t="str">
        <f ca="true">+IF(OFFSET('Sanitation Data'!$H$32,0,10*ROW('Sanitation Data'!H42))="","",OFFSET('Sanitation Data'!$H$32,0,10*ROW('Sanitation Data'!H42)))</f>
        <v>Yes</v>
      </c>
      <c r="DJ48" s="305" t="str">
        <f ca="true">+IF(OFFSET('Sanitation Data'!$I$28,0,10*ROW('Sanitation Data'!I42))="","",OFFSET('Sanitation Data'!$I$28,0,10*ROW('Sanitation Data'!I42)))</f>
        <v>Yes</v>
      </c>
      <c r="DK48" s="305" t="str">
        <f ca="true">+IF(OFFSET('Sanitation Data'!$I$29,0,10*ROW('Sanitation Data'!I42))="","",OFFSET('Sanitation Data'!$I$29,0,10*ROW('Sanitation Data'!I42)))</f>
        <v>Yes</v>
      </c>
      <c r="DL48" s="305" t="str">
        <f ca="true">+IF(OFFSET('Sanitation Data'!$I$30,0,10*ROW('Sanitation Data'!I42))="","",OFFSET('Sanitation Data'!$I$30,0,10*ROW('Sanitation Data'!I42)))</f>
        <v/>
      </c>
      <c r="DM48" s="305" t="str">
        <f ca="true">+IF(OFFSET('Sanitation Data'!$I$31,0,10*ROW('Sanitation Data'!I42))="","",OFFSET('Sanitation Data'!$I$31,0,10*ROW('Sanitation Data'!I42)))</f>
        <v/>
      </c>
      <c r="DN48" s="305" t="str">
        <f ca="true">+IF(OFFSET('Sanitation Data'!$I$32,0,10*ROW('Sanitation Data'!I42))="","",OFFSET('Sanitation Data'!$I$32,0,10*ROW('Sanitation Data'!I42)))</f>
        <v>Yes</v>
      </c>
      <c r="DO48" s="305" t="str">
        <f ca="true">+IF(OFFSET('Hygiene Data'!$D$11,0,10*ROW('Hygiene Data'!D42))="","",OFFSET('Hygiene Data'!$D$11,0,10*ROW('Hygiene Data'!D42)))</f>
        <v>Yes</v>
      </c>
      <c r="DP48" s="305" t="str">
        <f ca="true">+IF(OFFSET('Hygiene Data'!$D$12,0,10*ROW('Hygiene Data'!D42))="","",OFFSET('Hygiene Data'!$D$12,0,10*ROW('Hygiene Data'!D42)))</f>
        <v/>
      </c>
      <c r="DQ48" s="305" t="str">
        <f ca="true">+IF(OFFSET('Hygiene Data'!$D$13,0,10*ROW('Hygiene Data'!D42))="","",OFFSET('Hygiene Data'!$D$13,0,10*ROW('Hygiene Data'!D42)))</f>
        <v/>
      </c>
      <c r="DR48" s="305" t="str">
        <f ca="true">+IF(OFFSET('Hygiene Data'!$E$11,0,10*ROW('Hygiene Data'!E42))="","",OFFSET('Hygiene Data'!$E$11,0,10*ROW('Hygiene Data'!E42)))</f>
        <v>Yes</v>
      </c>
      <c r="DS48" s="305" t="str">
        <f ca="true">+IF(OFFSET('Hygiene Data'!$E$12,0,10*ROW('Hygiene Data'!E42))="","",OFFSET('Hygiene Data'!$E$12,0,10*ROW('Hygiene Data'!E42)))</f>
        <v/>
      </c>
      <c r="DT48" s="305" t="str">
        <f ca="true">+IF(OFFSET('Hygiene Data'!$E$13,0,10*ROW('Hygiene Data'!E42))="","",OFFSET('Hygiene Data'!$E$13,0,10*ROW('Hygiene Data'!E42)))</f>
        <v/>
      </c>
      <c r="DU48" s="305" t="str">
        <f ca="true">+IF(OFFSET('Hygiene Data'!$F$11,0,10*ROW('Hygiene Data'!F42))="","",OFFSET('Hygiene Data'!$F$11,0,10*ROW('Hygiene Data'!F42)))</f>
        <v>Yes</v>
      </c>
      <c r="DV48" s="305" t="str">
        <f ca="true">+IF(OFFSET('Hygiene Data'!$F$12,0,10*ROW('Hygiene Data'!F42))="","",OFFSET('Hygiene Data'!$F$12,0,10*ROW('Hygiene Data'!F42)))</f>
        <v/>
      </c>
      <c r="DW48" s="305" t="str">
        <f ca="true">+IF(OFFSET('Hygiene Data'!$F$13,0,10*ROW('Hygiene Data'!F42))="","",OFFSET('Hygiene Data'!$F$13,0,10*ROW('Hygiene Data'!F42)))</f>
        <v/>
      </c>
      <c r="DX48" s="305" t="str">
        <f ca="true">+IF(OFFSET('Hygiene Data'!$G$11,0,10*ROW('Hygiene Data'!G42))="","",OFFSET('Hygiene Data'!$G$11,0,10*ROW('Hygiene Data'!G42)))</f>
        <v/>
      </c>
      <c r="DY48" s="305" t="str">
        <f ca="true">+IF(OFFSET('Hygiene Data'!$G$12,0,10*ROW('Hygiene Data'!G42))="","",OFFSET('Hygiene Data'!$G$12,0,10*ROW('Hygiene Data'!G42)))</f>
        <v/>
      </c>
      <c r="DZ48" s="305" t="str">
        <f ca="true">+IF(OFFSET('Hygiene Data'!$G$13,0,10*ROW('Hygiene Data'!G42))="","",OFFSET('Hygiene Data'!$G$13,0,10*ROW('Hygiene Data'!G42)))</f>
        <v/>
      </c>
      <c r="EA48" s="305" t="str">
        <f ca="true">+IF(OFFSET('Hygiene Data'!$H$11,0,10*ROW('Hygiene Data'!H42))="","",OFFSET('Hygiene Data'!$H$11,0,10*ROW('Hygiene Data'!H42)))</f>
        <v>Yes</v>
      </c>
      <c r="EB48" s="305" t="str">
        <f ca="true">+IF(OFFSET('Hygiene Data'!$H$12,0,10*ROW('Hygiene Data'!H42))="","",OFFSET('Hygiene Data'!$H$12,0,10*ROW('Hygiene Data'!H42)))</f>
        <v/>
      </c>
      <c r="EC48" s="305" t="str">
        <f ca="true">+IF(OFFSET('Hygiene Data'!$H$13,0,10*ROW('Hygiene Data'!H42))="","",OFFSET('Hygiene Data'!$H$13,0,10*ROW('Hygiene Data'!H42)))</f>
        <v/>
      </c>
      <c r="ED48" s="305" t="str">
        <f ca="true">+IF(OFFSET('Hygiene Data'!$I$11,0,10*ROW('Hygiene Data'!I42))="","",OFFSET('Hygiene Data'!$I$11,0,10*ROW('Hygiene Data'!I42)))</f>
        <v>Yes</v>
      </c>
      <c r="EE48" s="305" t="str">
        <f ca="true">+IF(OFFSET('Hygiene Data'!$I$12,0,10*ROW('Hygiene Data'!I42))="","",OFFSET('Hygiene Data'!$I$12,0,10*ROW('Hygiene Data'!I42)))</f>
        <v/>
      </c>
      <c r="EF48" s="305"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IND_2022_ASER</v>
      </c>
      <c r="B49" s="38" t="str">
        <f ca="true">+IF(OFFSET('Water Data'!$C$2,0,10*ROW('Water Data'!F43))="","",OFFSET('Water Data'!$C$2,0,10*ROW('Water Data'!F43)))</f>
        <v>ASER</v>
      </c>
      <c r="C49" s="361">
        <f t="shared" ca="true" si="0"/>
        <v>2022</v>
      </c>
      <c r="D49" s="9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7" t="str">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[88]</v>
      </c>
      <c r="K49" s="9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8" t="str">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[97]</v>
      </c>
      <c r="AG49" s="9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5"/>
      <c r="BS49" s="305" t="str">
        <f ca="true">+IF(OFFSET('Water Data'!$D$27,0,10*ROW('Water Data'!D43))="","",OFFSET('Water Data'!$D$27,0,10*ROW('Water Data'!D43)))</f>
        <v/>
      </c>
      <c r="BT49" s="305" t="str">
        <f ca="true">+IF(OFFSET('Water Data'!$D$28,0,10*ROW('Water Data'!D43))="","",OFFSET('Water Data'!$D$28,0,10*ROW('Water Data'!D43)))</f>
        <v/>
      </c>
      <c r="BU49" s="305" t="str">
        <f ca="true">+IF(OFFSET('Water Data'!$D$29,0,10*ROW('Water Data'!D43))="","",OFFSET('Water Data'!$D$29,0,10*ROW('Water Data'!D43)))</f>
        <v/>
      </c>
      <c r="BV49" s="305" t="str">
        <f ca="true">+IF(OFFSET('Water Data'!$E$27,0,10*ROW('Water Data'!E43))="","",OFFSET('Water Data'!$E$27,0,10*ROW('Water Data'!E43)))</f>
        <v/>
      </c>
      <c r="BW49" s="305" t="str">
        <f ca="true">+IF(OFFSET('Water Data'!$E$28,0,10*ROW('Water Data'!E43))="","",OFFSET('Water Data'!$E$28,0,10*ROW('Water Data'!E43)))</f>
        <v/>
      </c>
      <c r="BX49" s="305" t="str">
        <f ca="true">+IF(OFFSET('Water Data'!$E$29,0,10*ROW('Water Data'!E43))="","",OFFSET('Water Data'!$E$29,0,10*ROW('Water Data'!E43)))</f>
        <v/>
      </c>
      <c r="BY49" s="305" t="str">
        <f ca="true">+IF(OFFSET('Water Data'!$F$27,0,10*ROW('Water Data'!F43))="","",OFFSET('Water Data'!$F$27,0,10*ROW('Water Data'!F43)))</f>
        <v>No</v>
      </c>
      <c r="BZ49" s="305" t="str">
        <f ca="true">+IF(OFFSET('Water Data'!$F$28,0,10*ROW('Water Data'!F43))="","",OFFSET('Water Data'!$F$28,0,10*ROW('Water Data'!F43)))</f>
        <v/>
      </c>
      <c r="CA49" s="305" t="str">
        <f ca="true">+IF(OFFSET('Water Data'!$F$29,0,10*ROW('Water Data'!F43))="","",OFFSET('Water Data'!$F$29,0,10*ROW('Water Data'!F43)))</f>
        <v/>
      </c>
      <c r="CB49" s="305" t="str">
        <f ca="true">+IF(OFFSET('Water Data'!$G$27,0,10*ROW('Water Data'!G43))="","",OFFSET('Water Data'!$G$27,0,10*ROW('Water Data'!G43)))</f>
        <v/>
      </c>
      <c r="CC49" s="305" t="str">
        <f ca="true">+IF(OFFSET('Water Data'!$G$28,0,10*ROW('Water Data'!G43))="","",OFFSET('Water Data'!$G$28,0,10*ROW('Water Data'!G43)))</f>
        <v/>
      </c>
      <c r="CD49" s="305" t="str">
        <f ca="true">+IF(OFFSET('Water Data'!$G$29,0,10*ROW('Water Data'!G43))="","",OFFSET('Water Data'!$G$29,0,10*ROW('Water Data'!G43)))</f>
        <v/>
      </c>
      <c r="CE49" s="305" t="str">
        <f ca="true">+IF(OFFSET('Water Data'!$H$27,0,10*ROW('Water Data'!H43))="","",OFFSET('Water Data'!$H$27,0,10*ROW('Water Data'!H43)))</f>
        <v/>
      </c>
      <c r="CF49" s="305" t="str">
        <f ca="true">+IF(OFFSET('Water Data'!$H$28,0,10*ROW('Water Data'!H43))="","",OFFSET('Water Data'!$H$28,0,10*ROW('Water Data'!H43)))</f>
        <v/>
      </c>
      <c r="CG49" s="305" t="str">
        <f ca="true">+IF(OFFSET('Water Data'!$H$29,0,10*ROW('Water Data'!H43))="","",OFFSET('Water Data'!$H$29,0,10*ROW('Water Data'!H43)))</f>
        <v/>
      </c>
      <c r="CH49" s="305" t="str">
        <f ca="true">+IF(OFFSET('Water Data'!$I$27,0,10*ROW('Water Data'!I43))="","",OFFSET('Water Data'!$I$27,0,10*ROW('Water Data'!I43)))</f>
        <v/>
      </c>
      <c r="CI49" s="305" t="str">
        <f ca="true">+IF(OFFSET('Water Data'!$I$28,0,10*ROW('Water Data'!I43))="","",OFFSET('Water Data'!$I$28,0,10*ROW('Water Data'!I43)))</f>
        <v/>
      </c>
      <c r="CJ49" s="305" t="str">
        <f ca="true">+IF(OFFSET('Water Data'!$I$29,0,10*ROW('Water Data'!I43))="","",OFFSET('Water Data'!$I$29,0,10*ROW('Water Data'!I43)))</f>
        <v/>
      </c>
      <c r="CK49" s="305" t="str">
        <f ca="true">+IF(OFFSET('Sanitation Data'!$D$28,0,10*ROW('Sanitation Data'!D43))="","",OFFSET('Sanitation Data'!$D$28,0,10*ROW('Sanitation Data'!D43)))</f>
        <v/>
      </c>
      <c r="CL49" s="305" t="str">
        <f ca="true">+IF(OFFSET('Sanitation Data'!$D$29,0,10*ROW('Sanitation Data'!D43))="","",OFFSET('Sanitation Data'!$D$29,0,10*ROW('Sanitation Data'!D43)))</f>
        <v/>
      </c>
      <c r="CM49" s="305" t="str">
        <f ca="true">+IF(OFFSET('Sanitation Data'!$D$30,0,10*ROW('Sanitation Data'!D43))="","",OFFSET('Sanitation Data'!$D$30,0,10*ROW('Sanitation Data'!D43)))</f>
        <v/>
      </c>
      <c r="CN49" s="305" t="str">
        <f ca="true">+IF(OFFSET('Sanitation Data'!$D$31,0,10*ROW('Sanitation Data'!D43))="","",OFFSET('Sanitation Data'!$D$31,0,10*ROW('Sanitation Data'!D43)))</f>
        <v/>
      </c>
      <c r="CO49" s="305" t="str">
        <f ca="true">+IF(OFFSET('Sanitation Data'!$D$32,0,10*ROW('Sanitation Data'!D43))="","",OFFSET('Sanitation Data'!$D$32,0,10*ROW('Sanitation Data'!D43)))</f>
        <v/>
      </c>
      <c r="CP49" s="305" t="str">
        <f ca="true">+IF(OFFSET('Sanitation Data'!$E$28,0,10*ROW('Sanitation Data'!E43))="","",OFFSET('Sanitation Data'!$E$28,0,10*ROW('Sanitation Data'!E43)))</f>
        <v/>
      </c>
      <c r="CQ49" s="305" t="str">
        <f ca="true">+IF(OFFSET('Sanitation Data'!$E$29,0,10*ROW('Sanitation Data'!E43))="","",OFFSET('Sanitation Data'!$E$29,0,10*ROW('Sanitation Data'!E43)))</f>
        <v/>
      </c>
      <c r="CR49" s="305" t="str">
        <f ca="true">+IF(OFFSET('Sanitation Data'!$E$30,0,10*ROW('Sanitation Data'!E43))="","",OFFSET('Sanitation Data'!$E$30,0,10*ROW('Sanitation Data'!E43)))</f>
        <v/>
      </c>
      <c r="CS49" s="305" t="str">
        <f ca="true">+IF(OFFSET('Sanitation Data'!$E$31,0,10*ROW('Sanitation Data'!E43))="","",OFFSET('Sanitation Data'!$E$31,0,10*ROW('Sanitation Data'!E43)))</f>
        <v/>
      </c>
      <c r="CT49" s="305" t="str">
        <f ca="true">+IF(OFFSET('Sanitation Data'!$E$32,0,10*ROW('Sanitation Data'!E43))="","",OFFSET('Sanitation Data'!$E$32,0,10*ROW('Sanitation Data'!E43)))</f>
        <v/>
      </c>
      <c r="CU49" s="305" t="str">
        <f ca="true">+IF(OFFSET('Sanitation Data'!$F$28,0,10*ROW('Sanitation Data'!F43))="","",OFFSET('Sanitation Data'!$F$28,0,10*ROW('Sanitation Data'!F43)))</f>
        <v>No</v>
      </c>
      <c r="CV49" s="305" t="str">
        <f ca="true">+IF(OFFSET('Sanitation Data'!$F$29,0,10*ROW('Sanitation Data'!F43))="","",OFFSET('Sanitation Data'!$F$29,0,10*ROW('Sanitation Data'!F43)))</f>
        <v/>
      </c>
      <c r="CW49" s="305" t="str">
        <f ca="true">+IF(OFFSET('Sanitation Data'!$F$30,0,10*ROW('Sanitation Data'!F43))="","",OFFSET('Sanitation Data'!$F$30,0,10*ROW('Sanitation Data'!F43)))</f>
        <v/>
      </c>
      <c r="CX49" s="305" t="str">
        <f ca="true">+IF(OFFSET('Sanitation Data'!$F$31,0,10*ROW('Sanitation Data'!F43))="","",OFFSET('Sanitation Data'!$F$31,0,10*ROW('Sanitation Data'!F43)))</f>
        <v/>
      </c>
      <c r="CY49" s="305" t="str">
        <f ca="true">+IF(OFFSET('Sanitation Data'!$F$32,0,10*ROW('Sanitation Data'!F43))="","",OFFSET('Sanitation Data'!$F$32,0,10*ROW('Sanitation Data'!F43)))</f>
        <v/>
      </c>
      <c r="CZ49" s="305" t="str">
        <f ca="true">+IF(OFFSET('Sanitation Data'!$G$28,0,10*ROW('Sanitation Data'!G43))="","",OFFSET('Sanitation Data'!$G$28,0,10*ROW('Sanitation Data'!G43)))</f>
        <v/>
      </c>
      <c r="DA49" s="305" t="str">
        <f ca="true">+IF(OFFSET('Sanitation Data'!$G$29,0,10*ROW('Sanitation Data'!G43))="","",OFFSET('Sanitation Data'!$G$29,0,10*ROW('Sanitation Data'!G43)))</f>
        <v/>
      </c>
      <c r="DB49" s="305" t="str">
        <f ca="true">+IF(OFFSET('Sanitation Data'!$G$30,0,10*ROW('Sanitation Data'!G43))="","",OFFSET('Sanitation Data'!$G$30,0,10*ROW('Sanitation Data'!G43)))</f>
        <v/>
      </c>
      <c r="DC49" s="305" t="str">
        <f ca="true">+IF(OFFSET('Sanitation Data'!$G$31,0,10*ROW('Sanitation Data'!G43))="","",OFFSET('Sanitation Data'!$G$31,0,10*ROW('Sanitation Data'!G43)))</f>
        <v/>
      </c>
      <c r="DD49" s="305" t="str">
        <f ca="true">+IF(OFFSET('Sanitation Data'!$G$32,0,10*ROW('Sanitation Data'!G43))="","",OFFSET('Sanitation Data'!$G$32,0,10*ROW('Sanitation Data'!G43)))</f>
        <v/>
      </c>
      <c r="DE49" s="305" t="str">
        <f ca="true">+IF(OFFSET('Sanitation Data'!$H$28,0,10*ROW('Sanitation Data'!H43))="","",OFFSET('Sanitation Data'!$H$28,0,10*ROW('Sanitation Data'!H43)))</f>
        <v/>
      </c>
      <c r="DF49" s="305" t="str">
        <f ca="true">+IF(OFFSET('Sanitation Data'!$H$29,0,10*ROW('Sanitation Data'!H43))="","",OFFSET('Sanitation Data'!$H$29,0,10*ROW('Sanitation Data'!H43)))</f>
        <v/>
      </c>
      <c r="DG49" s="305" t="str">
        <f ca="true">+IF(OFFSET('Sanitation Data'!$H$30,0,10*ROW('Sanitation Data'!H43))="","",OFFSET('Sanitation Data'!$H$30,0,10*ROW('Sanitation Data'!H43)))</f>
        <v/>
      </c>
      <c r="DH49" s="305" t="str">
        <f ca="true">+IF(OFFSET('Sanitation Data'!$H$31,0,10*ROW('Sanitation Data'!H43))="","",OFFSET('Sanitation Data'!$H$31,0,10*ROW('Sanitation Data'!H43)))</f>
        <v/>
      </c>
      <c r="DI49" s="305" t="str">
        <f ca="true">+IF(OFFSET('Sanitation Data'!$H$32,0,10*ROW('Sanitation Data'!H43))="","",OFFSET('Sanitation Data'!$H$32,0,10*ROW('Sanitation Data'!H43)))</f>
        <v/>
      </c>
      <c r="DJ49" s="305" t="str">
        <f ca="true">+IF(OFFSET('Sanitation Data'!$I$28,0,10*ROW('Sanitation Data'!I43))="","",OFFSET('Sanitation Data'!$I$28,0,10*ROW('Sanitation Data'!I43)))</f>
        <v/>
      </c>
      <c r="DK49" s="305" t="str">
        <f ca="true">+IF(OFFSET('Sanitation Data'!$I$29,0,10*ROW('Sanitation Data'!I43))="","",OFFSET('Sanitation Data'!$I$29,0,10*ROW('Sanitation Data'!I43)))</f>
        <v/>
      </c>
      <c r="DL49" s="305" t="str">
        <f ca="true">+IF(OFFSET('Sanitation Data'!$I$30,0,10*ROW('Sanitation Data'!I43))="","",OFFSET('Sanitation Data'!$I$30,0,10*ROW('Sanitation Data'!I43)))</f>
        <v/>
      </c>
      <c r="DM49" s="305" t="str">
        <f ca="true">+IF(OFFSET('Sanitation Data'!$I$31,0,10*ROW('Sanitation Data'!I43))="","",OFFSET('Sanitation Data'!$I$31,0,10*ROW('Sanitation Data'!I43)))</f>
        <v/>
      </c>
      <c r="DN49" s="305" t="str">
        <f ca="true">+IF(OFFSET('Sanitation Data'!$I$32,0,10*ROW('Sanitation Data'!I43))="","",OFFSET('Sanitation Data'!$I$32,0,10*ROW('Sanitation Data'!I43)))</f>
        <v/>
      </c>
      <c r="DO49" s="305" t="str">
        <f ca="true">+IF(OFFSET('Hygiene Data'!$D$11,0,10*ROW('Hygiene Data'!D43))="","",OFFSET('Hygiene Data'!$D$11,0,10*ROW('Hygiene Data'!D43)))</f>
        <v/>
      </c>
      <c r="DP49" s="305" t="str">
        <f ca="true">+IF(OFFSET('Hygiene Data'!$D$12,0,10*ROW('Hygiene Data'!D43))="","",OFFSET('Hygiene Data'!$D$12,0,10*ROW('Hygiene Data'!D43)))</f>
        <v/>
      </c>
      <c r="DQ49" s="305" t="str">
        <f ca="true">+IF(OFFSET('Hygiene Data'!$D$13,0,10*ROW('Hygiene Data'!D43))="","",OFFSET('Hygiene Data'!$D$13,0,10*ROW('Hygiene Data'!D43)))</f>
        <v/>
      </c>
      <c r="DR49" s="305" t="str">
        <f ca="true">+IF(OFFSET('Hygiene Data'!$E$11,0,10*ROW('Hygiene Data'!E43))="","",OFFSET('Hygiene Data'!$E$11,0,10*ROW('Hygiene Data'!E43)))</f>
        <v/>
      </c>
      <c r="DS49" s="305" t="str">
        <f ca="true">+IF(OFFSET('Hygiene Data'!$E$12,0,10*ROW('Hygiene Data'!E43))="","",OFFSET('Hygiene Data'!$E$12,0,10*ROW('Hygiene Data'!E43)))</f>
        <v/>
      </c>
      <c r="DT49" s="305" t="str">
        <f ca="true">+IF(OFFSET('Hygiene Data'!$E$13,0,10*ROW('Hygiene Data'!E43))="","",OFFSET('Hygiene Data'!$E$13,0,10*ROW('Hygiene Data'!E43)))</f>
        <v/>
      </c>
      <c r="DU49" s="305" t="str">
        <f ca="true">+IF(OFFSET('Hygiene Data'!$F$11,0,10*ROW('Hygiene Data'!F43))="","",OFFSET('Hygiene Data'!$F$11,0,10*ROW('Hygiene Data'!F43)))</f>
        <v/>
      </c>
      <c r="DV49" s="305" t="str">
        <f ca="true">+IF(OFFSET('Hygiene Data'!$F$12,0,10*ROW('Hygiene Data'!F43))="","",OFFSET('Hygiene Data'!$F$12,0,10*ROW('Hygiene Data'!F43)))</f>
        <v/>
      </c>
      <c r="DW49" s="305" t="str">
        <f ca="true">+IF(OFFSET('Hygiene Data'!$F$13,0,10*ROW('Hygiene Data'!F43))="","",OFFSET('Hygiene Data'!$F$13,0,10*ROW('Hygiene Data'!F43)))</f>
        <v/>
      </c>
      <c r="DX49" s="305" t="str">
        <f ca="true">+IF(OFFSET('Hygiene Data'!$G$11,0,10*ROW('Hygiene Data'!G43))="","",OFFSET('Hygiene Data'!$G$11,0,10*ROW('Hygiene Data'!G43)))</f>
        <v/>
      </c>
      <c r="DY49" s="305" t="str">
        <f ca="true">+IF(OFFSET('Hygiene Data'!$G$12,0,10*ROW('Hygiene Data'!G43))="","",OFFSET('Hygiene Data'!$G$12,0,10*ROW('Hygiene Data'!G43)))</f>
        <v/>
      </c>
      <c r="DZ49" s="305" t="str">
        <f ca="true">+IF(OFFSET('Hygiene Data'!$G$13,0,10*ROW('Hygiene Data'!G43))="","",OFFSET('Hygiene Data'!$G$13,0,10*ROW('Hygiene Data'!G43)))</f>
        <v/>
      </c>
      <c r="EA49" s="305" t="str">
        <f ca="true">+IF(OFFSET('Hygiene Data'!$H$11,0,10*ROW('Hygiene Data'!H43))="","",OFFSET('Hygiene Data'!$H$11,0,10*ROW('Hygiene Data'!H43)))</f>
        <v/>
      </c>
      <c r="EB49" s="305" t="str">
        <f ca="true">+IF(OFFSET('Hygiene Data'!$H$12,0,10*ROW('Hygiene Data'!H43))="","",OFFSET('Hygiene Data'!$H$12,0,10*ROW('Hygiene Data'!H43)))</f>
        <v/>
      </c>
      <c r="EC49" s="305" t="str">
        <f ca="true">+IF(OFFSET('Hygiene Data'!$H$13,0,10*ROW('Hygiene Data'!H43))="","",OFFSET('Hygiene Data'!$H$13,0,10*ROW('Hygiene Data'!H43)))</f>
        <v/>
      </c>
      <c r="ED49" s="305" t="str">
        <f ca="true">+IF(OFFSET('Hygiene Data'!$I$11,0,10*ROW('Hygiene Data'!I43))="","",OFFSET('Hygiene Data'!$I$11,0,10*ROW('Hygiene Data'!I43)))</f>
        <v/>
      </c>
      <c r="EE49" s="305" t="str">
        <f ca="true">+IF(OFFSET('Hygiene Data'!$I$12,0,10*ROW('Hygiene Data'!I43))="","",OFFSET('Hygiene Data'!$I$12,0,10*ROW('Hygiene Data'!I43)))</f>
        <v/>
      </c>
      <c r="EF49" s="305"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61" t="str">
        <f t="shared" ca="true" si="0"/>
        <v/>
      </c>
      <c r="D50" s="9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5"/>
      <c r="BS50" s="305" t="str">
        <f ca="true">+IF(OFFSET('Water Data'!$D$27,0,10*ROW('Water Data'!D44))="","",OFFSET('Water Data'!$D$27,0,10*ROW('Water Data'!D44)))</f>
        <v/>
      </c>
      <c r="BT50" s="305" t="str">
        <f ca="true">+IF(OFFSET('Water Data'!$D$28,0,10*ROW('Water Data'!D44))="","",OFFSET('Water Data'!$D$28,0,10*ROW('Water Data'!D44)))</f>
        <v/>
      </c>
      <c r="BU50" s="305" t="str">
        <f ca="true">+IF(OFFSET('Water Data'!$D$29,0,10*ROW('Water Data'!D44))="","",OFFSET('Water Data'!$D$29,0,10*ROW('Water Data'!D44)))</f>
        <v/>
      </c>
      <c r="BV50" s="305" t="str">
        <f ca="true">+IF(OFFSET('Water Data'!$E$27,0,10*ROW('Water Data'!E44))="","",OFFSET('Water Data'!$E$27,0,10*ROW('Water Data'!E44)))</f>
        <v/>
      </c>
      <c r="BW50" s="305" t="str">
        <f ca="true">+IF(OFFSET('Water Data'!$E$28,0,10*ROW('Water Data'!E44))="","",OFFSET('Water Data'!$E$28,0,10*ROW('Water Data'!E44)))</f>
        <v/>
      </c>
      <c r="BX50" s="305" t="str">
        <f ca="true">+IF(OFFSET('Water Data'!$E$29,0,10*ROW('Water Data'!E44))="","",OFFSET('Water Data'!$E$29,0,10*ROW('Water Data'!E44)))</f>
        <v/>
      </c>
      <c r="BY50" s="305" t="str">
        <f ca="true">+IF(OFFSET('Water Data'!$F$27,0,10*ROW('Water Data'!F44))="","",OFFSET('Water Data'!$F$27,0,10*ROW('Water Data'!F44)))</f>
        <v/>
      </c>
      <c r="BZ50" s="305" t="str">
        <f ca="true">+IF(OFFSET('Water Data'!$F$28,0,10*ROW('Water Data'!F44))="","",OFFSET('Water Data'!$F$28,0,10*ROW('Water Data'!F44)))</f>
        <v/>
      </c>
      <c r="CA50" s="305" t="str">
        <f ca="true">+IF(OFFSET('Water Data'!$F$29,0,10*ROW('Water Data'!F44))="","",OFFSET('Water Data'!$F$29,0,10*ROW('Water Data'!F44)))</f>
        <v/>
      </c>
      <c r="CB50" s="305" t="str">
        <f ca="true">+IF(OFFSET('Water Data'!$G$27,0,10*ROW('Water Data'!G44))="","",OFFSET('Water Data'!$G$27,0,10*ROW('Water Data'!G44)))</f>
        <v/>
      </c>
      <c r="CC50" s="305" t="str">
        <f ca="true">+IF(OFFSET('Water Data'!$G$28,0,10*ROW('Water Data'!G44))="","",OFFSET('Water Data'!$G$28,0,10*ROW('Water Data'!G44)))</f>
        <v/>
      </c>
      <c r="CD50" s="305" t="str">
        <f ca="true">+IF(OFFSET('Water Data'!$G$29,0,10*ROW('Water Data'!G44))="","",OFFSET('Water Data'!$G$29,0,10*ROW('Water Data'!G44)))</f>
        <v/>
      </c>
      <c r="CE50" s="305" t="str">
        <f ca="true">+IF(OFFSET('Water Data'!$H$27,0,10*ROW('Water Data'!H44))="","",OFFSET('Water Data'!$H$27,0,10*ROW('Water Data'!H44)))</f>
        <v/>
      </c>
      <c r="CF50" s="305" t="str">
        <f ca="true">+IF(OFFSET('Water Data'!$H$28,0,10*ROW('Water Data'!H44))="","",OFFSET('Water Data'!$H$28,0,10*ROW('Water Data'!H44)))</f>
        <v/>
      </c>
      <c r="CG50" s="305" t="str">
        <f ca="true">+IF(OFFSET('Water Data'!$H$29,0,10*ROW('Water Data'!H44))="","",OFFSET('Water Data'!$H$29,0,10*ROW('Water Data'!H44)))</f>
        <v/>
      </c>
      <c r="CH50" s="305" t="str">
        <f ca="true">+IF(OFFSET('Water Data'!$I$27,0,10*ROW('Water Data'!I44))="","",OFFSET('Water Data'!$I$27,0,10*ROW('Water Data'!I44)))</f>
        <v/>
      </c>
      <c r="CI50" s="305" t="str">
        <f ca="true">+IF(OFFSET('Water Data'!$I$28,0,10*ROW('Water Data'!I44))="","",OFFSET('Water Data'!$I$28,0,10*ROW('Water Data'!I44)))</f>
        <v/>
      </c>
      <c r="CJ50" s="305" t="str">
        <f ca="true">+IF(OFFSET('Water Data'!$I$29,0,10*ROW('Water Data'!I44))="","",OFFSET('Water Data'!$I$29,0,10*ROW('Water Data'!I44)))</f>
        <v/>
      </c>
      <c r="CK50" s="305" t="str">
        <f ca="true">+IF(OFFSET('Sanitation Data'!$D$28,0,10*ROW('Sanitation Data'!D44))="","",OFFSET('Sanitation Data'!$D$28,0,10*ROW('Sanitation Data'!D44)))</f>
        <v/>
      </c>
      <c r="CL50" s="305" t="str">
        <f ca="true">+IF(OFFSET('Sanitation Data'!$D$29,0,10*ROW('Sanitation Data'!D44))="","",OFFSET('Sanitation Data'!$D$29,0,10*ROW('Sanitation Data'!D44)))</f>
        <v/>
      </c>
      <c r="CM50" s="305" t="str">
        <f ca="true">+IF(OFFSET('Sanitation Data'!$D$30,0,10*ROW('Sanitation Data'!D44))="","",OFFSET('Sanitation Data'!$D$30,0,10*ROW('Sanitation Data'!D44)))</f>
        <v/>
      </c>
      <c r="CN50" s="305" t="str">
        <f ca="true">+IF(OFFSET('Sanitation Data'!$D$31,0,10*ROW('Sanitation Data'!D44))="","",OFFSET('Sanitation Data'!$D$31,0,10*ROW('Sanitation Data'!D44)))</f>
        <v/>
      </c>
      <c r="CO50" s="305" t="str">
        <f ca="true">+IF(OFFSET('Sanitation Data'!$D$32,0,10*ROW('Sanitation Data'!D44))="","",OFFSET('Sanitation Data'!$D$32,0,10*ROW('Sanitation Data'!D44)))</f>
        <v/>
      </c>
      <c r="CP50" s="305" t="str">
        <f ca="true">+IF(OFFSET('Sanitation Data'!$E$28,0,10*ROW('Sanitation Data'!E44))="","",OFFSET('Sanitation Data'!$E$28,0,10*ROW('Sanitation Data'!E44)))</f>
        <v/>
      </c>
      <c r="CQ50" s="305" t="str">
        <f ca="true">+IF(OFFSET('Sanitation Data'!$E$29,0,10*ROW('Sanitation Data'!E44))="","",OFFSET('Sanitation Data'!$E$29,0,10*ROW('Sanitation Data'!E44)))</f>
        <v/>
      </c>
      <c r="CR50" s="305" t="str">
        <f ca="true">+IF(OFFSET('Sanitation Data'!$E$30,0,10*ROW('Sanitation Data'!E44))="","",OFFSET('Sanitation Data'!$E$30,0,10*ROW('Sanitation Data'!E44)))</f>
        <v/>
      </c>
      <c r="CS50" s="305" t="str">
        <f ca="true">+IF(OFFSET('Sanitation Data'!$E$31,0,10*ROW('Sanitation Data'!E44))="","",OFFSET('Sanitation Data'!$E$31,0,10*ROW('Sanitation Data'!E44)))</f>
        <v/>
      </c>
      <c r="CT50" s="305" t="str">
        <f ca="true">+IF(OFFSET('Sanitation Data'!$E$32,0,10*ROW('Sanitation Data'!E44))="","",OFFSET('Sanitation Data'!$E$32,0,10*ROW('Sanitation Data'!E44)))</f>
        <v/>
      </c>
      <c r="CU50" s="305" t="str">
        <f ca="true">+IF(OFFSET('Sanitation Data'!$F$28,0,10*ROW('Sanitation Data'!F44))="","",OFFSET('Sanitation Data'!$F$28,0,10*ROW('Sanitation Data'!F44)))</f>
        <v/>
      </c>
      <c r="CV50" s="305" t="str">
        <f ca="true">+IF(OFFSET('Sanitation Data'!$F$29,0,10*ROW('Sanitation Data'!F44))="","",OFFSET('Sanitation Data'!$F$29,0,10*ROW('Sanitation Data'!F44)))</f>
        <v/>
      </c>
      <c r="CW50" s="305" t="str">
        <f ca="true">+IF(OFFSET('Sanitation Data'!$F$30,0,10*ROW('Sanitation Data'!F44))="","",OFFSET('Sanitation Data'!$F$30,0,10*ROW('Sanitation Data'!F44)))</f>
        <v/>
      </c>
      <c r="CX50" s="305" t="str">
        <f ca="true">+IF(OFFSET('Sanitation Data'!$F$31,0,10*ROW('Sanitation Data'!F44))="","",OFFSET('Sanitation Data'!$F$31,0,10*ROW('Sanitation Data'!F44)))</f>
        <v/>
      </c>
      <c r="CY50" s="305" t="str">
        <f ca="true">+IF(OFFSET('Sanitation Data'!$F$32,0,10*ROW('Sanitation Data'!F44))="","",OFFSET('Sanitation Data'!$F$32,0,10*ROW('Sanitation Data'!F44)))</f>
        <v/>
      </c>
      <c r="CZ50" s="305" t="str">
        <f ca="true">+IF(OFFSET('Sanitation Data'!$G$28,0,10*ROW('Sanitation Data'!G44))="","",OFFSET('Sanitation Data'!$G$28,0,10*ROW('Sanitation Data'!G44)))</f>
        <v/>
      </c>
      <c r="DA50" s="305" t="str">
        <f ca="true">+IF(OFFSET('Sanitation Data'!$G$29,0,10*ROW('Sanitation Data'!G44))="","",OFFSET('Sanitation Data'!$G$29,0,10*ROW('Sanitation Data'!G44)))</f>
        <v/>
      </c>
      <c r="DB50" s="305" t="str">
        <f ca="true">+IF(OFFSET('Sanitation Data'!$G$30,0,10*ROW('Sanitation Data'!G44))="","",OFFSET('Sanitation Data'!$G$30,0,10*ROW('Sanitation Data'!G44)))</f>
        <v/>
      </c>
      <c r="DC50" s="305" t="str">
        <f ca="true">+IF(OFFSET('Sanitation Data'!$G$31,0,10*ROW('Sanitation Data'!G44))="","",OFFSET('Sanitation Data'!$G$31,0,10*ROW('Sanitation Data'!G44)))</f>
        <v/>
      </c>
      <c r="DD50" s="305" t="str">
        <f ca="true">+IF(OFFSET('Sanitation Data'!$G$32,0,10*ROW('Sanitation Data'!G44))="","",OFFSET('Sanitation Data'!$G$32,0,10*ROW('Sanitation Data'!G44)))</f>
        <v/>
      </c>
      <c r="DE50" s="305" t="str">
        <f ca="true">+IF(OFFSET('Sanitation Data'!$H$28,0,10*ROW('Sanitation Data'!H44))="","",OFFSET('Sanitation Data'!$H$28,0,10*ROW('Sanitation Data'!H44)))</f>
        <v/>
      </c>
      <c r="DF50" s="305" t="str">
        <f ca="true">+IF(OFFSET('Sanitation Data'!$H$29,0,10*ROW('Sanitation Data'!H44))="","",OFFSET('Sanitation Data'!$H$29,0,10*ROW('Sanitation Data'!H44)))</f>
        <v/>
      </c>
      <c r="DG50" s="305" t="str">
        <f ca="true">+IF(OFFSET('Sanitation Data'!$H$30,0,10*ROW('Sanitation Data'!H44))="","",OFFSET('Sanitation Data'!$H$30,0,10*ROW('Sanitation Data'!H44)))</f>
        <v/>
      </c>
      <c r="DH50" s="305" t="str">
        <f ca="true">+IF(OFFSET('Sanitation Data'!$H$31,0,10*ROW('Sanitation Data'!H44))="","",OFFSET('Sanitation Data'!$H$31,0,10*ROW('Sanitation Data'!H44)))</f>
        <v/>
      </c>
      <c r="DI50" s="305" t="str">
        <f ca="true">+IF(OFFSET('Sanitation Data'!$H$32,0,10*ROW('Sanitation Data'!H44))="","",OFFSET('Sanitation Data'!$H$32,0,10*ROW('Sanitation Data'!H44)))</f>
        <v/>
      </c>
      <c r="DJ50" s="305" t="str">
        <f ca="true">+IF(OFFSET('Sanitation Data'!$I$28,0,10*ROW('Sanitation Data'!I44))="","",OFFSET('Sanitation Data'!$I$28,0,10*ROW('Sanitation Data'!I44)))</f>
        <v/>
      </c>
      <c r="DK50" s="305" t="str">
        <f ca="true">+IF(OFFSET('Sanitation Data'!$I$29,0,10*ROW('Sanitation Data'!I44))="","",OFFSET('Sanitation Data'!$I$29,0,10*ROW('Sanitation Data'!I44)))</f>
        <v/>
      </c>
      <c r="DL50" s="305" t="str">
        <f ca="true">+IF(OFFSET('Sanitation Data'!$I$30,0,10*ROW('Sanitation Data'!I44))="","",OFFSET('Sanitation Data'!$I$30,0,10*ROW('Sanitation Data'!I44)))</f>
        <v/>
      </c>
      <c r="DM50" s="305" t="str">
        <f ca="true">+IF(OFFSET('Sanitation Data'!$I$31,0,10*ROW('Sanitation Data'!I44))="","",OFFSET('Sanitation Data'!$I$31,0,10*ROW('Sanitation Data'!I44)))</f>
        <v/>
      </c>
      <c r="DN50" s="305" t="str">
        <f ca="true">+IF(OFFSET('Sanitation Data'!$I$32,0,10*ROW('Sanitation Data'!I44))="","",OFFSET('Sanitation Data'!$I$32,0,10*ROW('Sanitation Data'!I44)))</f>
        <v/>
      </c>
      <c r="DO50" s="305" t="str">
        <f ca="true">+IF(OFFSET('Hygiene Data'!$D$11,0,10*ROW('Hygiene Data'!D44))="","",OFFSET('Hygiene Data'!$D$11,0,10*ROW('Hygiene Data'!D44)))</f>
        <v/>
      </c>
      <c r="DP50" s="305" t="str">
        <f ca="true">+IF(OFFSET('Hygiene Data'!$D$12,0,10*ROW('Hygiene Data'!D44))="","",OFFSET('Hygiene Data'!$D$12,0,10*ROW('Hygiene Data'!D44)))</f>
        <v/>
      </c>
      <c r="DQ50" s="305" t="str">
        <f ca="true">+IF(OFFSET('Hygiene Data'!$D$13,0,10*ROW('Hygiene Data'!D44))="","",OFFSET('Hygiene Data'!$D$13,0,10*ROW('Hygiene Data'!D44)))</f>
        <v/>
      </c>
      <c r="DR50" s="305" t="str">
        <f ca="true">+IF(OFFSET('Hygiene Data'!$E$11,0,10*ROW('Hygiene Data'!E44))="","",OFFSET('Hygiene Data'!$E$11,0,10*ROW('Hygiene Data'!E44)))</f>
        <v/>
      </c>
      <c r="DS50" s="305" t="str">
        <f ca="true">+IF(OFFSET('Hygiene Data'!$E$12,0,10*ROW('Hygiene Data'!E44))="","",OFFSET('Hygiene Data'!$E$12,0,10*ROW('Hygiene Data'!E44)))</f>
        <v/>
      </c>
      <c r="DT50" s="305" t="str">
        <f ca="true">+IF(OFFSET('Hygiene Data'!$E$13,0,10*ROW('Hygiene Data'!E44))="","",OFFSET('Hygiene Data'!$E$13,0,10*ROW('Hygiene Data'!E44)))</f>
        <v/>
      </c>
      <c r="DU50" s="305" t="str">
        <f ca="true">+IF(OFFSET('Hygiene Data'!$F$11,0,10*ROW('Hygiene Data'!F44))="","",OFFSET('Hygiene Data'!$F$11,0,10*ROW('Hygiene Data'!F44)))</f>
        <v/>
      </c>
      <c r="DV50" s="305" t="str">
        <f ca="true">+IF(OFFSET('Hygiene Data'!$F$12,0,10*ROW('Hygiene Data'!F44))="","",OFFSET('Hygiene Data'!$F$12,0,10*ROW('Hygiene Data'!F44)))</f>
        <v/>
      </c>
      <c r="DW50" s="305" t="str">
        <f ca="true">+IF(OFFSET('Hygiene Data'!$F$13,0,10*ROW('Hygiene Data'!F44))="","",OFFSET('Hygiene Data'!$F$13,0,10*ROW('Hygiene Data'!F44)))</f>
        <v/>
      </c>
      <c r="DX50" s="305" t="str">
        <f ca="true">+IF(OFFSET('Hygiene Data'!$G$11,0,10*ROW('Hygiene Data'!G44))="","",OFFSET('Hygiene Data'!$G$11,0,10*ROW('Hygiene Data'!G44)))</f>
        <v/>
      </c>
      <c r="DY50" s="305" t="str">
        <f ca="true">+IF(OFFSET('Hygiene Data'!$G$12,0,10*ROW('Hygiene Data'!G44))="","",OFFSET('Hygiene Data'!$G$12,0,10*ROW('Hygiene Data'!G44)))</f>
        <v/>
      </c>
      <c r="DZ50" s="305" t="str">
        <f ca="true">+IF(OFFSET('Hygiene Data'!$G$13,0,10*ROW('Hygiene Data'!G44))="","",OFFSET('Hygiene Data'!$G$13,0,10*ROW('Hygiene Data'!G44)))</f>
        <v/>
      </c>
      <c r="EA50" s="305" t="str">
        <f ca="true">+IF(OFFSET('Hygiene Data'!$H$11,0,10*ROW('Hygiene Data'!H44))="","",OFFSET('Hygiene Data'!$H$11,0,10*ROW('Hygiene Data'!H44)))</f>
        <v/>
      </c>
      <c r="EB50" s="305" t="str">
        <f ca="true">+IF(OFFSET('Hygiene Data'!$H$12,0,10*ROW('Hygiene Data'!H44))="","",OFFSET('Hygiene Data'!$H$12,0,10*ROW('Hygiene Data'!H44)))</f>
        <v/>
      </c>
      <c r="EC50" s="305" t="str">
        <f ca="true">+IF(OFFSET('Hygiene Data'!$H$13,0,10*ROW('Hygiene Data'!H44))="","",OFFSET('Hygiene Data'!$H$13,0,10*ROW('Hygiene Data'!H44)))</f>
        <v/>
      </c>
      <c r="ED50" s="305" t="str">
        <f ca="true">+IF(OFFSET('Hygiene Data'!$I$11,0,10*ROW('Hygiene Data'!I44))="","",OFFSET('Hygiene Data'!$I$11,0,10*ROW('Hygiene Data'!I44)))</f>
        <v/>
      </c>
      <c r="EE50" s="305" t="str">
        <f ca="true">+IF(OFFSET('Hygiene Data'!$I$12,0,10*ROW('Hygiene Data'!I44))="","",OFFSET('Hygiene Data'!$I$12,0,10*ROW('Hygiene Data'!I44)))</f>
        <v/>
      </c>
      <c r="EF50" s="305"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61" t="str">
        <f t="shared" ca="true" si="0"/>
        <v/>
      </c>
      <c r="D51" s="9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5"/>
      <c r="BS51" s="305" t="str">
        <f ca="true">+IF(OFFSET('Water Data'!$D$27,0,10*ROW('Water Data'!D45))="","",OFFSET('Water Data'!$D$27,0,10*ROW('Water Data'!D45)))</f>
        <v/>
      </c>
      <c r="BT51" s="305" t="str">
        <f ca="true">+IF(OFFSET('Water Data'!$D$28,0,10*ROW('Water Data'!D45))="","",OFFSET('Water Data'!$D$28,0,10*ROW('Water Data'!D45)))</f>
        <v/>
      </c>
      <c r="BU51" s="305" t="str">
        <f ca="true">+IF(OFFSET('Water Data'!$D$29,0,10*ROW('Water Data'!D45))="","",OFFSET('Water Data'!$D$29,0,10*ROW('Water Data'!D45)))</f>
        <v/>
      </c>
      <c r="BV51" s="305" t="str">
        <f ca="true">+IF(OFFSET('Water Data'!$E$27,0,10*ROW('Water Data'!E45))="","",OFFSET('Water Data'!$E$27,0,10*ROW('Water Data'!E45)))</f>
        <v/>
      </c>
      <c r="BW51" s="305" t="str">
        <f ca="true">+IF(OFFSET('Water Data'!$E$28,0,10*ROW('Water Data'!E45))="","",OFFSET('Water Data'!$E$28,0,10*ROW('Water Data'!E45)))</f>
        <v/>
      </c>
      <c r="BX51" s="305" t="str">
        <f ca="true">+IF(OFFSET('Water Data'!$E$29,0,10*ROW('Water Data'!E45))="","",OFFSET('Water Data'!$E$29,0,10*ROW('Water Data'!E45)))</f>
        <v/>
      </c>
      <c r="BY51" s="305" t="str">
        <f ca="true">+IF(OFFSET('Water Data'!$F$27,0,10*ROW('Water Data'!F45))="","",OFFSET('Water Data'!$F$27,0,10*ROW('Water Data'!F45)))</f>
        <v/>
      </c>
      <c r="BZ51" s="305" t="str">
        <f ca="true">+IF(OFFSET('Water Data'!$F$28,0,10*ROW('Water Data'!F45))="","",OFFSET('Water Data'!$F$28,0,10*ROW('Water Data'!F45)))</f>
        <v/>
      </c>
      <c r="CA51" s="305" t="str">
        <f ca="true">+IF(OFFSET('Water Data'!$F$29,0,10*ROW('Water Data'!F45))="","",OFFSET('Water Data'!$F$29,0,10*ROW('Water Data'!F45)))</f>
        <v/>
      </c>
      <c r="CB51" s="305" t="str">
        <f ca="true">+IF(OFFSET('Water Data'!$G$27,0,10*ROW('Water Data'!G45))="","",OFFSET('Water Data'!$G$27,0,10*ROW('Water Data'!G45)))</f>
        <v/>
      </c>
      <c r="CC51" s="305" t="str">
        <f ca="true">+IF(OFFSET('Water Data'!$G$28,0,10*ROW('Water Data'!G45))="","",OFFSET('Water Data'!$G$28,0,10*ROW('Water Data'!G45)))</f>
        <v/>
      </c>
      <c r="CD51" s="305" t="str">
        <f ca="true">+IF(OFFSET('Water Data'!$G$29,0,10*ROW('Water Data'!G45))="","",OFFSET('Water Data'!$G$29,0,10*ROW('Water Data'!G45)))</f>
        <v/>
      </c>
      <c r="CE51" s="305" t="str">
        <f ca="true">+IF(OFFSET('Water Data'!$H$27,0,10*ROW('Water Data'!H45))="","",OFFSET('Water Data'!$H$27,0,10*ROW('Water Data'!H45)))</f>
        <v/>
      </c>
      <c r="CF51" s="305" t="str">
        <f ca="true">+IF(OFFSET('Water Data'!$H$28,0,10*ROW('Water Data'!H45))="","",OFFSET('Water Data'!$H$28,0,10*ROW('Water Data'!H45)))</f>
        <v/>
      </c>
      <c r="CG51" s="305" t="str">
        <f ca="true">+IF(OFFSET('Water Data'!$H$29,0,10*ROW('Water Data'!H45))="","",OFFSET('Water Data'!$H$29,0,10*ROW('Water Data'!H45)))</f>
        <v/>
      </c>
      <c r="CH51" s="305" t="str">
        <f ca="true">+IF(OFFSET('Water Data'!$I$27,0,10*ROW('Water Data'!I45))="","",OFFSET('Water Data'!$I$27,0,10*ROW('Water Data'!I45)))</f>
        <v/>
      </c>
      <c r="CI51" s="305" t="str">
        <f ca="true">+IF(OFFSET('Water Data'!$I$28,0,10*ROW('Water Data'!I45))="","",OFFSET('Water Data'!$I$28,0,10*ROW('Water Data'!I45)))</f>
        <v/>
      </c>
      <c r="CJ51" s="305" t="str">
        <f ca="true">+IF(OFFSET('Water Data'!$I$29,0,10*ROW('Water Data'!I45))="","",OFFSET('Water Data'!$I$29,0,10*ROW('Water Data'!I45)))</f>
        <v/>
      </c>
      <c r="CK51" s="305" t="str">
        <f ca="true">+IF(OFFSET('Sanitation Data'!$D$28,0,10*ROW('Sanitation Data'!D45))="","",OFFSET('Sanitation Data'!$D$28,0,10*ROW('Sanitation Data'!D45)))</f>
        <v/>
      </c>
      <c r="CL51" s="305" t="str">
        <f ca="true">+IF(OFFSET('Sanitation Data'!$D$29,0,10*ROW('Sanitation Data'!D45))="","",OFFSET('Sanitation Data'!$D$29,0,10*ROW('Sanitation Data'!D45)))</f>
        <v/>
      </c>
      <c r="CM51" s="305" t="str">
        <f ca="true">+IF(OFFSET('Sanitation Data'!$D$30,0,10*ROW('Sanitation Data'!D45))="","",OFFSET('Sanitation Data'!$D$30,0,10*ROW('Sanitation Data'!D45)))</f>
        <v/>
      </c>
      <c r="CN51" s="305" t="str">
        <f ca="true">+IF(OFFSET('Sanitation Data'!$D$31,0,10*ROW('Sanitation Data'!D45))="","",OFFSET('Sanitation Data'!$D$31,0,10*ROW('Sanitation Data'!D45)))</f>
        <v/>
      </c>
      <c r="CO51" s="305" t="str">
        <f ca="true">+IF(OFFSET('Sanitation Data'!$D$32,0,10*ROW('Sanitation Data'!D45))="","",OFFSET('Sanitation Data'!$D$32,0,10*ROW('Sanitation Data'!D45)))</f>
        <v/>
      </c>
      <c r="CP51" s="305" t="str">
        <f ca="true">+IF(OFFSET('Sanitation Data'!$E$28,0,10*ROW('Sanitation Data'!E45))="","",OFFSET('Sanitation Data'!$E$28,0,10*ROW('Sanitation Data'!E45)))</f>
        <v/>
      </c>
      <c r="CQ51" s="305" t="str">
        <f ca="true">+IF(OFFSET('Sanitation Data'!$E$29,0,10*ROW('Sanitation Data'!E45))="","",OFFSET('Sanitation Data'!$E$29,0,10*ROW('Sanitation Data'!E45)))</f>
        <v/>
      </c>
      <c r="CR51" s="305" t="str">
        <f ca="true">+IF(OFFSET('Sanitation Data'!$E$30,0,10*ROW('Sanitation Data'!E45))="","",OFFSET('Sanitation Data'!$E$30,0,10*ROW('Sanitation Data'!E45)))</f>
        <v/>
      </c>
      <c r="CS51" s="305" t="str">
        <f ca="true">+IF(OFFSET('Sanitation Data'!$E$31,0,10*ROW('Sanitation Data'!E45))="","",OFFSET('Sanitation Data'!$E$31,0,10*ROW('Sanitation Data'!E45)))</f>
        <v/>
      </c>
      <c r="CT51" s="305" t="str">
        <f ca="true">+IF(OFFSET('Sanitation Data'!$E$32,0,10*ROW('Sanitation Data'!E45))="","",OFFSET('Sanitation Data'!$E$32,0,10*ROW('Sanitation Data'!E45)))</f>
        <v/>
      </c>
      <c r="CU51" s="305" t="str">
        <f ca="true">+IF(OFFSET('Sanitation Data'!$F$28,0,10*ROW('Sanitation Data'!F45))="","",OFFSET('Sanitation Data'!$F$28,0,10*ROW('Sanitation Data'!F45)))</f>
        <v/>
      </c>
      <c r="CV51" s="305" t="str">
        <f ca="true">+IF(OFFSET('Sanitation Data'!$F$29,0,10*ROW('Sanitation Data'!F45))="","",OFFSET('Sanitation Data'!$F$29,0,10*ROW('Sanitation Data'!F45)))</f>
        <v/>
      </c>
      <c r="CW51" s="305" t="str">
        <f ca="true">+IF(OFFSET('Sanitation Data'!$F$30,0,10*ROW('Sanitation Data'!F45))="","",OFFSET('Sanitation Data'!$F$30,0,10*ROW('Sanitation Data'!F45)))</f>
        <v/>
      </c>
      <c r="CX51" s="305" t="str">
        <f ca="true">+IF(OFFSET('Sanitation Data'!$F$31,0,10*ROW('Sanitation Data'!F45))="","",OFFSET('Sanitation Data'!$F$31,0,10*ROW('Sanitation Data'!F45)))</f>
        <v/>
      </c>
      <c r="CY51" s="305" t="str">
        <f ca="true">+IF(OFFSET('Sanitation Data'!$F$32,0,10*ROW('Sanitation Data'!F45))="","",OFFSET('Sanitation Data'!$F$32,0,10*ROW('Sanitation Data'!F45)))</f>
        <v/>
      </c>
      <c r="CZ51" s="305" t="str">
        <f ca="true">+IF(OFFSET('Sanitation Data'!$G$28,0,10*ROW('Sanitation Data'!G45))="","",OFFSET('Sanitation Data'!$G$28,0,10*ROW('Sanitation Data'!G45)))</f>
        <v/>
      </c>
      <c r="DA51" s="305" t="str">
        <f ca="true">+IF(OFFSET('Sanitation Data'!$G$29,0,10*ROW('Sanitation Data'!G45))="","",OFFSET('Sanitation Data'!$G$29,0,10*ROW('Sanitation Data'!G45)))</f>
        <v/>
      </c>
      <c r="DB51" s="305" t="str">
        <f ca="true">+IF(OFFSET('Sanitation Data'!$G$30,0,10*ROW('Sanitation Data'!G45))="","",OFFSET('Sanitation Data'!$G$30,0,10*ROW('Sanitation Data'!G45)))</f>
        <v/>
      </c>
      <c r="DC51" s="305" t="str">
        <f ca="true">+IF(OFFSET('Sanitation Data'!$G$31,0,10*ROW('Sanitation Data'!G45))="","",OFFSET('Sanitation Data'!$G$31,0,10*ROW('Sanitation Data'!G45)))</f>
        <v/>
      </c>
      <c r="DD51" s="305" t="str">
        <f ca="true">+IF(OFFSET('Sanitation Data'!$G$32,0,10*ROW('Sanitation Data'!G45))="","",OFFSET('Sanitation Data'!$G$32,0,10*ROW('Sanitation Data'!G45)))</f>
        <v/>
      </c>
      <c r="DE51" s="305" t="str">
        <f ca="true">+IF(OFFSET('Sanitation Data'!$H$28,0,10*ROW('Sanitation Data'!H45))="","",OFFSET('Sanitation Data'!$H$28,0,10*ROW('Sanitation Data'!H45)))</f>
        <v/>
      </c>
      <c r="DF51" s="305" t="str">
        <f ca="true">+IF(OFFSET('Sanitation Data'!$H$29,0,10*ROW('Sanitation Data'!H45))="","",OFFSET('Sanitation Data'!$H$29,0,10*ROW('Sanitation Data'!H45)))</f>
        <v/>
      </c>
      <c r="DG51" s="305" t="str">
        <f ca="true">+IF(OFFSET('Sanitation Data'!$H$30,0,10*ROW('Sanitation Data'!H45))="","",OFFSET('Sanitation Data'!$H$30,0,10*ROW('Sanitation Data'!H45)))</f>
        <v/>
      </c>
      <c r="DH51" s="305" t="str">
        <f ca="true">+IF(OFFSET('Sanitation Data'!$H$31,0,10*ROW('Sanitation Data'!H45))="","",OFFSET('Sanitation Data'!$H$31,0,10*ROW('Sanitation Data'!H45)))</f>
        <v/>
      </c>
      <c r="DI51" s="305" t="str">
        <f ca="true">+IF(OFFSET('Sanitation Data'!$H$32,0,10*ROW('Sanitation Data'!H45))="","",OFFSET('Sanitation Data'!$H$32,0,10*ROW('Sanitation Data'!H45)))</f>
        <v/>
      </c>
      <c r="DJ51" s="305" t="str">
        <f ca="true">+IF(OFFSET('Sanitation Data'!$I$28,0,10*ROW('Sanitation Data'!I45))="","",OFFSET('Sanitation Data'!$I$28,0,10*ROW('Sanitation Data'!I45)))</f>
        <v/>
      </c>
      <c r="DK51" s="305" t="str">
        <f ca="true">+IF(OFFSET('Sanitation Data'!$I$29,0,10*ROW('Sanitation Data'!I45))="","",OFFSET('Sanitation Data'!$I$29,0,10*ROW('Sanitation Data'!I45)))</f>
        <v/>
      </c>
      <c r="DL51" s="305" t="str">
        <f ca="true">+IF(OFFSET('Sanitation Data'!$I$30,0,10*ROW('Sanitation Data'!I45))="","",OFFSET('Sanitation Data'!$I$30,0,10*ROW('Sanitation Data'!I45)))</f>
        <v/>
      </c>
      <c r="DM51" s="305" t="str">
        <f ca="true">+IF(OFFSET('Sanitation Data'!$I$31,0,10*ROW('Sanitation Data'!I45))="","",OFFSET('Sanitation Data'!$I$31,0,10*ROW('Sanitation Data'!I45)))</f>
        <v/>
      </c>
      <c r="DN51" s="305" t="str">
        <f ca="true">+IF(OFFSET('Sanitation Data'!$I$32,0,10*ROW('Sanitation Data'!I45))="","",OFFSET('Sanitation Data'!$I$32,0,10*ROW('Sanitation Data'!I45)))</f>
        <v/>
      </c>
      <c r="DO51" s="305" t="str">
        <f ca="true">+IF(OFFSET('Hygiene Data'!$D$11,0,10*ROW('Hygiene Data'!D45))="","",OFFSET('Hygiene Data'!$D$11,0,10*ROW('Hygiene Data'!D45)))</f>
        <v/>
      </c>
      <c r="DP51" s="305" t="str">
        <f ca="true">+IF(OFFSET('Hygiene Data'!$D$12,0,10*ROW('Hygiene Data'!D45))="","",OFFSET('Hygiene Data'!$D$12,0,10*ROW('Hygiene Data'!D45)))</f>
        <v/>
      </c>
      <c r="DQ51" s="305" t="str">
        <f ca="true">+IF(OFFSET('Hygiene Data'!$D$13,0,10*ROW('Hygiene Data'!D45))="","",OFFSET('Hygiene Data'!$D$13,0,10*ROW('Hygiene Data'!D45)))</f>
        <v/>
      </c>
      <c r="DR51" s="305" t="str">
        <f ca="true">+IF(OFFSET('Hygiene Data'!$E$11,0,10*ROW('Hygiene Data'!E45))="","",OFFSET('Hygiene Data'!$E$11,0,10*ROW('Hygiene Data'!E45)))</f>
        <v/>
      </c>
      <c r="DS51" s="305" t="str">
        <f ca="true">+IF(OFFSET('Hygiene Data'!$E$12,0,10*ROW('Hygiene Data'!E45))="","",OFFSET('Hygiene Data'!$E$12,0,10*ROW('Hygiene Data'!E45)))</f>
        <v/>
      </c>
      <c r="DT51" s="305" t="str">
        <f ca="true">+IF(OFFSET('Hygiene Data'!$E$13,0,10*ROW('Hygiene Data'!E45))="","",OFFSET('Hygiene Data'!$E$13,0,10*ROW('Hygiene Data'!E45)))</f>
        <v/>
      </c>
      <c r="DU51" s="305" t="str">
        <f ca="true">+IF(OFFSET('Hygiene Data'!$F$11,0,10*ROW('Hygiene Data'!F45))="","",OFFSET('Hygiene Data'!$F$11,0,10*ROW('Hygiene Data'!F45)))</f>
        <v/>
      </c>
      <c r="DV51" s="305" t="str">
        <f ca="true">+IF(OFFSET('Hygiene Data'!$F$12,0,10*ROW('Hygiene Data'!F45))="","",OFFSET('Hygiene Data'!$F$12,0,10*ROW('Hygiene Data'!F45)))</f>
        <v/>
      </c>
      <c r="DW51" s="305" t="str">
        <f ca="true">+IF(OFFSET('Hygiene Data'!$F$13,0,10*ROW('Hygiene Data'!F45))="","",OFFSET('Hygiene Data'!$F$13,0,10*ROW('Hygiene Data'!F45)))</f>
        <v/>
      </c>
      <c r="DX51" s="305" t="str">
        <f ca="true">+IF(OFFSET('Hygiene Data'!$G$11,0,10*ROW('Hygiene Data'!G45))="","",OFFSET('Hygiene Data'!$G$11,0,10*ROW('Hygiene Data'!G45)))</f>
        <v/>
      </c>
      <c r="DY51" s="305" t="str">
        <f ca="true">+IF(OFFSET('Hygiene Data'!$G$12,0,10*ROW('Hygiene Data'!G45))="","",OFFSET('Hygiene Data'!$G$12,0,10*ROW('Hygiene Data'!G45)))</f>
        <v/>
      </c>
      <c r="DZ51" s="305" t="str">
        <f ca="true">+IF(OFFSET('Hygiene Data'!$G$13,0,10*ROW('Hygiene Data'!G45))="","",OFFSET('Hygiene Data'!$G$13,0,10*ROW('Hygiene Data'!G45)))</f>
        <v/>
      </c>
      <c r="EA51" s="305" t="str">
        <f ca="true">+IF(OFFSET('Hygiene Data'!$H$11,0,10*ROW('Hygiene Data'!H45))="","",OFFSET('Hygiene Data'!$H$11,0,10*ROW('Hygiene Data'!H45)))</f>
        <v/>
      </c>
      <c r="EB51" s="305" t="str">
        <f ca="true">+IF(OFFSET('Hygiene Data'!$H$12,0,10*ROW('Hygiene Data'!H45))="","",OFFSET('Hygiene Data'!$H$12,0,10*ROW('Hygiene Data'!H45)))</f>
        <v/>
      </c>
      <c r="EC51" s="305" t="str">
        <f ca="true">+IF(OFFSET('Hygiene Data'!$H$13,0,10*ROW('Hygiene Data'!H45))="","",OFFSET('Hygiene Data'!$H$13,0,10*ROW('Hygiene Data'!H45)))</f>
        <v/>
      </c>
      <c r="ED51" s="305" t="str">
        <f ca="true">+IF(OFFSET('Hygiene Data'!$I$11,0,10*ROW('Hygiene Data'!I45))="","",OFFSET('Hygiene Data'!$I$11,0,10*ROW('Hygiene Data'!I45)))</f>
        <v/>
      </c>
      <c r="EE51" s="305" t="str">
        <f ca="true">+IF(OFFSET('Hygiene Data'!$I$12,0,10*ROW('Hygiene Data'!I45))="","",OFFSET('Hygiene Data'!$I$12,0,10*ROW('Hygiene Data'!I45)))</f>
        <v/>
      </c>
      <c r="EF51" s="305"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61" t="str">
        <f t="shared" ca="true" si="0"/>
        <v/>
      </c>
      <c r="D52" s="9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5"/>
      <c r="BS52" s="305" t="str">
        <f ca="true">+IF(OFFSET('Water Data'!$D$27,0,10*ROW('Water Data'!D46))="","",OFFSET('Water Data'!$D$27,0,10*ROW('Water Data'!D46)))</f>
        <v/>
      </c>
      <c r="BT52" s="305" t="str">
        <f ca="true">+IF(OFFSET('Water Data'!$D$28,0,10*ROW('Water Data'!D46))="","",OFFSET('Water Data'!$D$28,0,10*ROW('Water Data'!D46)))</f>
        <v/>
      </c>
      <c r="BU52" s="305" t="str">
        <f ca="true">+IF(OFFSET('Water Data'!$D$29,0,10*ROW('Water Data'!D46))="","",OFFSET('Water Data'!$D$29,0,10*ROW('Water Data'!D46)))</f>
        <v/>
      </c>
      <c r="BV52" s="305" t="str">
        <f ca="true">+IF(OFFSET('Water Data'!$E$27,0,10*ROW('Water Data'!E46))="","",OFFSET('Water Data'!$E$27,0,10*ROW('Water Data'!E46)))</f>
        <v/>
      </c>
      <c r="BW52" s="305" t="str">
        <f ca="true">+IF(OFFSET('Water Data'!$E$28,0,10*ROW('Water Data'!E46))="","",OFFSET('Water Data'!$E$28,0,10*ROW('Water Data'!E46)))</f>
        <v/>
      </c>
      <c r="BX52" s="305" t="str">
        <f ca="true">+IF(OFFSET('Water Data'!$E$29,0,10*ROW('Water Data'!E46))="","",OFFSET('Water Data'!$E$29,0,10*ROW('Water Data'!E46)))</f>
        <v/>
      </c>
      <c r="BY52" s="305" t="str">
        <f ca="true">+IF(OFFSET('Water Data'!$F$27,0,10*ROW('Water Data'!F46))="","",OFFSET('Water Data'!$F$27,0,10*ROW('Water Data'!F46)))</f>
        <v/>
      </c>
      <c r="BZ52" s="305" t="str">
        <f ca="true">+IF(OFFSET('Water Data'!$F$28,0,10*ROW('Water Data'!F46))="","",OFFSET('Water Data'!$F$28,0,10*ROW('Water Data'!F46)))</f>
        <v/>
      </c>
      <c r="CA52" s="305" t="str">
        <f ca="true">+IF(OFFSET('Water Data'!$F$29,0,10*ROW('Water Data'!F46))="","",OFFSET('Water Data'!$F$29,0,10*ROW('Water Data'!F46)))</f>
        <v/>
      </c>
      <c r="CB52" s="305" t="str">
        <f ca="true">+IF(OFFSET('Water Data'!$G$27,0,10*ROW('Water Data'!G46))="","",OFFSET('Water Data'!$G$27,0,10*ROW('Water Data'!G46)))</f>
        <v/>
      </c>
      <c r="CC52" s="305" t="str">
        <f ca="true">+IF(OFFSET('Water Data'!$G$28,0,10*ROW('Water Data'!G46))="","",OFFSET('Water Data'!$G$28,0,10*ROW('Water Data'!G46)))</f>
        <v/>
      </c>
      <c r="CD52" s="305" t="str">
        <f ca="true">+IF(OFFSET('Water Data'!$G$29,0,10*ROW('Water Data'!G46))="","",OFFSET('Water Data'!$G$29,0,10*ROW('Water Data'!G46)))</f>
        <v/>
      </c>
      <c r="CE52" s="305" t="str">
        <f ca="true">+IF(OFFSET('Water Data'!$H$27,0,10*ROW('Water Data'!H46))="","",OFFSET('Water Data'!$H$27,0,10*ROW('Water Data'!H46)))</f>
        <v/>
      </c>
      <c r="CF52" s="305" t="str">
        <f ca="true">+IF(OFFSET('Water Data'!$H$28,0,10*ROW('Water Data'!H46))="","",OFFSET('Water Data'!$H$28,0,10*ROW('Water Data'!H46)))</f>
        <v/>
      </c>
      <c r="CG52" s="305" t="str">
        <f ca="true">+IF(OFFSET('Water Data'!$H$29,0,10*ROW('Water Data'!H46))="","",OFFSET('Water Data'!$H$29,0,10*ROW('Water Data'!H46)))</f>
        <v/>
      </c>
      <c r="CH52" s="305" t="str">
        <f ca="true">+IF(OFFSET('Water Data'!$I$27,0,10*ROW('Water Data'!I46))="","",OFFSET('Water Data'!$I$27,0,10*ROW('Water Data'!I46)))</f>
        <v/>
      </c>
      <c r="CI52" s="305" t="str">
        <f ca="true">+IF(OFFSET('Water Data'!$I$28,0,10*ROW('Water Data'!I46))="","",OFFSET('Water Data'!$I$28,0,10*ROW('Water Data'!I46)))</f>
        <v/>
      </c>
      <c r="CJ52" s="305" t="str">
        <f ca="true">+IF(OFFSET('Water Data'!$I$29,0,10*ROW('Water Data'!I46))="","",OFFSET('Water Data'!$I$29,0,10*ROW('Water Data'!I46)))</f>
        <v/>
      </c>
      <c r="CK52" s="305" t="str">
        <f ca="true">+IF(OFFSET('Sanitation Data'!$D$28,0,10*ROW('Sanitation Data'!D46))="","",OFFSET('Sanitation Data'!$D$28,0,10*ROW('Sanitation Data'!D46)))</f>
        <v/>
      </c>
      <c r="CL52" s="305" t="str">
        <f ca="true">+IF(OFFSET('Sanitation Data'!$D$29,0,10*ROW('Sanitation Data'!D46))="","",OFFSET('Sanitation Data'!$D$29,0,10*ROW('Sanitation Data'!D46)))</f>
        <v/>
      </c>
      <c r="CM52" s="305" t="str">
        <f ca="true">+IF(OFFSET('Sanitation Data'!$D$30,0,10*ROW('Sanitation Data'!D46))="","",OFFSET('Sanitation Data'!$D$30,0,10*ROW('Sanitation Data'!D46)))</f>
        <v/>
      </c>
      <c r="CN52" s="305" t="str">
        <f ca="true">+IF(OFFSET('Sanitation Data'!$D$31,0,10*ROW('Sanitation Data'!D46))="","",OFFSET('Sanitation Data'!$D$31,0,10*ROW('Sanitation Data'!D46)))</f>
        <v/>
      </c>
      <c r="CO52" s="305" t="str">
        <f ca="true">+IF(OFFSET('Sanitation Data'!$D$32,0,10*ROW('Sanitation Data'!D46))="","",OFFSET('Sanitation Data'!$D$32,0,10*ROW('Sanitation Data'!D46)))</f>
        <v/>
      </c>
      <c r="CP52" s="305" t="str">
        <f ca="true">+IF(OFFSET('Sanitation Data'!$E$28,0,10*ROW('Sanitation Data'!E46))="","",OFFSET('Sanitation Data'!$E$28,0,10*ROW('Sanitation Data'!E46)))</f>
        <v/>
      </c>
      <c r="CQ52" s="305" t="str">
        <f ca="true">+IF(OFFSET('Sanitation Data'!$E$29,0,10*ROW('Sanitation Data'!E46))="","",OFFSET('Sanitation Data'!$E$29,0,10*ROW('Sanitation Data'!E46)))</f>
        <v/>
      </c>
      <c r="CR52" s="305" t="str">
        <f ca="true">+IF(OFFSET('Sanitation Data'!$E$30,0,10*ROW('Sanitation Data'!E46))="","",OFFSET('Sanitation Data'!$E$30,0,10*ROW('Sanitation Data'!E46)))</f>
        <v/>
      </c>
      <c r="CS52" s="305" t="str">
        <f ca="true">+IF(OFFSET('Sanitation Data'!$E$31,0,10*ROW('Sanitation Data'!E46))="","",OFFSET('Sanitation Data'!$E$31,0,10*ROW('Sanitation Data'!E46)))</f>
        <v/>
      </c>
      <c r="CT52" s="305" t="str">
        <f ca="true">+IF(OFFSET('Sanitation Data'!$E$32,0,10*ROW('Sanitation Data'!E46))="","",OFFSET('Sanitation Data'!$E$32,0,10*ROW('Sanitation Data'!E46)))</f>
        <v/>
      </c>
      <c r="CU52" s="305" t="str">
        <f ca="true">+IF(OFFSET('Sanitation Data'!$F$28,0,10*ROW('Sanitation Data'!F46))="","",OFFSET('Sanitation Data'!$F$28,0,10*ROW('Sanitation Data'!F46)))</f>
        <v/>
      </c>
      <c r="CV52" s="305" t="str">
        <f ca="true">+IF(OFFSET('Sanitation Data'!$F$29,0,10*ROW('Sanitation Data'!F46))="","",OFFSET('Sanitation Data'!$F$29,0,10*ROW('Sanitation Data'!F46)))</f>
        <v/>
      </c>
      <c r="CW52" s="305" t="str">
        <f ca="true">+IF(OFFSET('Sanitation Data'!$F$30,0,10*ROW('Sanitation Data'!F46))="","",OFFSET('Sanitation Data'!$F$30,0,10*ROW('Sanitation Data'!F46)))</f>
        <v/>
      </c>
      <c r="CX52" s="305" t="str">
        <f ca="true">+IF(OFFSET('Sanitation Data'!$F$31,0,10*ROW('Sanitation Data'!F46))="","",OFFSET('Sanitation Data'!$F$31,0,10*ROW('Sanitation Data'!F46)))</f>
        <v/>
      </c>
      <c r="CY52" s="305" t="str">
        <f ca="true">+IF(OFFSET('Sanitation Data'!$F$32,0,10*ROW('Sanitation Data'!F46))="","",OFFSET('Sanitation Data'!$F$32,0,10*ROW('Sanitation Data'!F46)))</f>
        <v/>
      </c>
      <c r="CZ52" s="305" t="str">
        <f ca="true">+IF(OFFSET('Sanitation Data'!$G$28,0,10*ROW('Sanitation Data'!G46))="","",OFFSET('Sanitation Data'!$G$28,0,10*ROW('Sanitation Data'!G46)))</f>
        <v/>
      </c>
      <c r="DA52" s="305" t="str">
        <f ca="true">+IF(OFFSET('Sanitation Data'!$G$29,0,10*ROW('Sanitation Data'!G46))="","",OFFSET('Sanitation Data'!$G$29,0,10*ROW('Sanitation Data'!G46)))</f>
        <v/>
      </c>
      <c r="DB52" s="305" t="str">
        <f ca="true">+IF(OFFSET('Sanitation Data'!$G$30,0,10*ROW('Sanitation Data'!G46))="","",OFFSET('Sanitation Data'!$G$30,0,10*ROW('Sanitation Data'!G46)))</f>
        <v/>
      </c>
      <c r="DC52" s="305" t="str">
        <f ca="true">+IF(OFFSET('Sanitation Data'!$G$31,0,10*ROW('Sanitation Data'!G46))="","",OFFSET('Sanitation Data'!$G$31,0,10*ROW('Sanitation Data'!G46)))</f>
        <v/>
      </c>
      <c r="DD52" s="305" t="str">
        <f ca="true">+IF(OFFSET('Sanitation Data'!$G$32,0,10*ROW('Sanitation Data'!G46))="","",OFFSET('Sanitation Data'!$G$32,0,10*ROW('Sanitation Data'!G46)))</f>
        <v/>
      </c>
      <c r="DE52" s="305" t="str">
        <f ca="true">+IF(OFFSET('Sanitation Data'!$H$28,0,10*ROW('Sanitation Data'!H46))="","",OFFSET('Sanitation Data'!$H$28,0,10*ROW('Sanitation Data'!H46)))</f>
        <v/>
      </c>
      <c r="DF52" s="305" t="str">
        <f ca="true">+IF(OFFSET('Sanitation Data'!$H$29,0,10*ROW('Sanitation Data'!H46))="","",OFFSET('Sanitation Data'!$H$29,0,10*ROW('Sanitation Data'!H46)))</f>
        <v/>
      </c>
      <c r="DG52" s="305" t="str">
        <f ca="true">+IF(OFFSET('Sanitation Data'!$H$30,0,10*ROW('Sanitation Data'!H46))="","",OFFSET('Sanitation Data'!$H$30,0,10*ROW('Sanitation Data'!H46)))</f>
        <v/>
      </c>
      <c r="DH52" s="305" t="str">
        <f ca="true">+IF(OFFSET('Sanitation Data'!$H$31,0,10*ROW('Sanitation Data'!H46))="","",OFFSET('Sanitation Data'!$H$31,0,10*ROW('Sanitation Data'!H46)))</f>
        <v/>
      </c>
      <c r="DI52" s="305" t="str">
        <f ca="true">+IF(OFFSET('Sanitation Data'!$H$32,0,10*ROW('Sanitation Data'!H46))="","",OFFSET('Sanitation Data'!$H$32,0,10*ROW('Sanitation Data'!H46)))</f>
        <v/>
      </c>
      <c r="DJ52" s="305" t="str">
        <f ca="true">+IF(OFFSET('Sanitation Data'!$I$28,0,10*ROW('Sanitation Data'!I46))="","",OFFSET('Sanitation Data'!$I$28,0,10*ROW('Sanitation Data'!I46)))</f>
        <v/>
      </c>
      <c r="DK52" s="305" t="str">
        <f ca="true">+IF(OFFSET('Sanitation Data'!$I$29,0,10*ROW('Sanitation Data'!I46))="","",OFFSET('Sanitation Data'!$I$29,0,10*ROW('Sanitation Data'!I46)))</f>
        <v/>
      </c>
      <c r="DL52" s="305" t="str">
        <f ca="true">+IF(OFFSET('Sanitation Data'!$I$30,0,10*ROW('Sanitation Data'!I46))="","",OFFSET('Sanitation Data'!$I$30,0,10*ROW('Sanitation Data'!I46)))</f>
        <v/>
      </c>
      <c r="DM52" s="305" t="str">
        <f ca="true">+IF(OFFSET('Sanitation Data'!$I$31,0,10*ROW('Sanitation Data'!I46))="","",OFFSET('Sanitation Data'!$I$31,0,10*ROW('Sanitation Data'!I46)))</f>
        <v/>
      </c>
      <c r="DN52" s="305" t="str">
        <f ca="true">+IF(OFFSET('Sanitation Data'!$I$32,0,10*ROW('Sanitation Data'!I46))="","",OFFSET('Sanitation Data'!$I$32,0,10*ROW('Sanitation Data'!I46)))</f>
        <v/>
      </c>
      <c r="DO52" s="305" t="str">
        <f ca="true">+IF(OFFSET('Hygiene Data'!$D$11,0,10*ROW('Hygiene Data'!D46))="","",OFFSET('Hygiene Data'!$D$11,0,10*ROW('Hygiene Data'!D46)))</f>
        <v/>
      </c>
      <c r="DP52" s="305" t="str">
        <f ca="true">+IF(OFFSET('Hygiene Data'!$D$12,0,10*ROW('Hygiene Data'!D46))="","",OFFSET('Hygiene Data'!$D$12,0,10*ROW('Hygiene Data'!D46)))</f>
        <v/>
      </c>
      <c r="DQ52" s="305" t="str">
        <f ca="true">+IF(OFFSET('Hygiene Data'!$D$13,0,10*ROW('Hygiene Data'!D46))="","",OFFSET('Hygiene Data'!$D$13,0,10*ROW('Hygiene Data'!D46)))</f>
        <v/>
      </c>
      <c r="DR52" s="305" t="str">
        <f ca="true">+IF(OFFSET('Hygiene Data'!$E$11,0,10*ROW('Hygiene Data'!E46))="","",OFFSET('Hygiene Data'!$E$11,0,10*ROW('Hygiene Data'!E46)))</f>
        <v/>
      </c>
      <c r="DS52" s="305" t="str">
        <f ca="true">+IF(OFFSET('Hygiene Data'!$E$12,0,10*ROW('Hygiene Data'!E46))="","",OFFSET('Hygiene Data'!$E$12,0,10*ROW('Hygiene Data'!E46)))</f>
        <v/>
      </c>
      <c r="DT52" s="305" t="str">
        <f ca="true">+IF(OFFSET('Hygiene Data'!$E$13,0,10*ROW('Hygiene Data'!E46))="","",OFFSET('Hygiene Data'!$E$13,0,10*ROW('Hygiene Data'!E46)))</f>
        <v/>
      </c>
      <c r="DU52" s="305" t="str">
        <f ca="true">+IF(OFFSET('Hygiene Data'!$F$11,0,10*ROW('Hygiene Data'!F46))="","",OFFSET('Hygiene Data'!$F$11,0,10*ROW('Hygiene Data'!F46)))</f>
        <v/>
      </c>
      <c r="DV52" s="305" t="str">
        <f ca="true">+IF(OFFSET('Hygiene Data'!$F$12,0,10*ROW('Hygiene Data'!F46))="","",OFFSET('Hygiene Data'!$F$12,0,10*ROW('Hygiene Data'!F46)))</f>
        <v/>
      </c>
      <c r="DW52" s="305" t="str">
        <f ca="true">+IF(OFFSET('Hygiene Data'!$F$13,0,10*ROW('Hygiene Data'!F46))="","",OFFSET('Hygiene Data'!$F$13,0,10*ROW('Hygiene Data'!F46)))</f>
        <v/>
      </c>
      <c r="DX52" s="305" t="str">
        <f ca="true">+IF(OFFSET('Hygiene Data'!$G$11,0,10*ROW('Hygiene Data'!G46))="","",OFFSET('Hygiene Data'!$G$11,0,10*ROW('Hygiene Data'!G46)))</f>
        <v/>
      </c>
      <c r="DY52" s="305" t="str">
        <f ca="true">+IF(OFFSET('Hygiene Data'!$G$12,0,10*ROW('Hygiene Data'!G46))="","",OFFSET('Hygiene Data'!$G$12,0,10*ROW('Hygiene Data'!G46)))</f>
        <v/>
      </c>
      <c r="DZ52" s="305" t="str">
        <f ca="true">+IF(OFFSET('Hygiene Data'!$G$13,0,10*ROW('Hygiene Data'!G46))="","",OFFSET('Hygiene Data'!$G$13,0,10*ROW('Hygiene Data'!G46)))</f>
        <v/>
      </c>
      <c r="EA52" s="305" t="str">
        <f ca="true">+IF(OFFSET('Hygiene Data'!$H$11,0,10*ROW('Hygiene Data'!H46))="","",OFFSET('Hygiene Data'!$H$11,0,10*ROW('Hygiene Data'!H46)))</f>
        <v/>
      </c>
      <c r="EB52" s="305" t="str">
        <f ca="true">+IF(OFFSET('Hygiene Data'!$H$12,0,10*ROW('Hygiene Data'!H46))="","",OFFSET('Hygiene Data'!$H$12,0,10*ROW('Hygiene Data'!H46)))</f>
        <v/>
      </c>
      <c r="EC52" s="305" t="str">
        <f ca="true">+IF(OFFSET('Hygiene Data'!$H$13,0,10*ROW('Hygiene Data'!H46))="","",OFFSET('Hygiene Data'!$H$13,0,10*ROW('Hygiene Data'!H46)))</f>
        <v/>
      </c>
      <c r="ED52" s="305" t="str">
        <f ca="true">+IF(OFFSET('Hygiene Data'!$I$11,0,10*ROW('Hygiene Data'!I46))="","",OFFSET('Hygiene Data'!$I$11,0,10*ROW('Hygiene Data'!I46)))</f>
        <v/>
      </c>
      <c r="EE52" s="305" t="str">
        <f ca="true">+IF(OFFSET('Hygiene Data'!$I$12,0,10*ROW('Hygiene Data'!I46))="","",OFFSET('Hygiene Data'!$I$12,0,10*ROW('Hygiene Data'!I46)))</f>
        <v/>
      </c>
      <c r="EF52" s="305"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61" t="str">
        <f t="shared" ca="true" si="0"/>
        <v/>
      </c>
      <c r="D53" s="9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5"/>
      <c r="BS53" s="305" t="str">
        <f ca="true">+IF(OFFSET('Water Data'!$D$27,0,10*ROW('Water Data'!D47))="","",OFFSET('Water Data'!$D$27,0,10*ROW('Water Data'!D47)))</f>
        <v/>
      </c>
      <c r="BT53" s="305" t="str">
        <f ca="true">+IF(OFFSET('Water Data'!$D$28,0,10*ROW('Water Data'!D47))="","",OFFSET('Water Data'!$D$28,0,10*ROW('Water Data'!D47)))</f>
        <v/>
      </c>
      <c r="BU53" s="305" t="str">
        <f ca="true">+IF(OFFSET('Water Data'!$D$29,0,10*ROW('Water Data'!D47))="","",OFFSET('Water Data'!$D$29,0,10*ROW('Water Data'!D47)))</f>
        <v/>
      </c>
      <c r="BV53" s="305" t="str">
        <f ca="true">+IF(OFFSET('Water Data'!$E$27,0,10*ROW('Water Data'!E47))="","",OFFSET('Water Data'!$E$27,0,10*ROW('Water Data'!E47)))</f>
        <v/>
      </c>
      <c r="BW53" s="305" t="str">
        <f ca="true">+IF(OFFSET('Water Data'!$E$28,0,10*ROW('Water Data'!E47))="","",OFFSET('Water Data'!$E$28,0,10*ROW('Water Data'!E47)))</f>
        <v/>
      </c>
      <c r="BX53" s="305" t="str">
        <f ca="true">+IF(OFFSET('Water Data'!$E$29,0,10*ROW('Water Data'!E47))="","",OFFSET('Water Data'!$E$29,0,10*ROW('Water Data'!E47)))</f>
        <v/>
      </c>
      <c r="BY53" s="305" t="str">
        <f ca="true">+IF(OFFSET('Water Data'!$F$27,0,10*ROW('Water Data'!F47))="","",OFFSET('Water Data'!$F$27,0,10*ROW('Water Data'!F47)))</f>
        <v/>
      </c>
      <c r="BZ53" s="305" t="str">
        <f ca="true">+IF(OFFSET('Water Data'!$F$28,0,10*ROW('Water Data'!F47))="","",OFFSET('Water Data'!$F$28,0,10*ROW('Water Data'!F47)))</f>
        <v/>
      </c>
      <c r="CA53" s="305" t="str">
        <f ca="true">+IF(OFFSET('Water Data'!$F$29,0,10*ROW('Water Data'!F47))="","",OFFSET('Water Data'!$F$29,0,10*ROW('Water Data'!F47)))</f>
        <v/>
      </c>
      <c r="CB53" s="305" t="str">
        <f ca="true">+IF(OFFSET('Water Data'!$G$27,0,10*ROW('Water Data'!G47))="","",OFFSET('Water Data'!$G$27,0,10*ROW('Water Data'!G47)))</f>
        <v/>
      </c>
      <c r="CC53" s="305" t="str">
        <f ca="true">+IF(OFFSET('Water Data'!$G$28,0,10*ROW('Water Data'!G47))="","",OFFSET('Water Data'!$G$28,0,10*ROW('Water Data'!G47)))</f>
        <v/>
      </c>
      <c r="CD53" s="305" t="str">
        <f ca="true">+IF(OFFSET('Water Data'!$G$29,0,10*ROW('Water Data'!G47))="","",OFFSET('Water Data'!$G$29,0,10*ROW('Water Data'!G47)))</f>
        <v/>
      </c>
      <c r="CE53" s="305" t="str">
        <f ca="true">+IF(OFFSET('Water Data'!$H$27,0,10*ROW('Water Data'!H47))="","",OFFSET('Water Data'!$H$27,0,10*ROW('Water Data'!H47)))</f>
        <v/>
      </c>
      <c r="CF53" s="305" t="str">
        <f ca="true">+IF(OFFSET('Water Data'!$H$28,0,10*ROW('Water Data'!H47))="","",OFFSET('Water Data'!$H$28,0,10*ROW('Water Data'!H47)))</f>
        <v/>
      </c>
      <c r="CG53" s="305" t="str">
        <f ca="true">+IF(OFFSET('Water Data'!$H$29,0,10*ROW('Water Data'!H47))="","",OFFSET('Water Data'!$H$29,0,10*ROW('Water Data'!H47)))</f>
        <v/>
      </c>
      <c r="CH53" s="305" t="str">
        <f ca="true">+IF(OFFSET('Water Data'!$I$27,0,10*ROW('Water Data'!I47))="","",OFFSET('Water Data'!$I$27,0,10*ROW('Water Data'!I47)))</f>
        <v/>
      </c>
      <c r="CI53" s="305" t="str">
        <f ca="true">+IF(OFFSET('Water Data'!$I$28,0,10*ROW('Water Data'!I47))="","",OFFSET('Water Data'!$I$28,0,10*ROW('Water Data'!I47)))</f>
        <v/>
      </c>
      <c r="CJ53" s="305" t="str">
        <f ca="true">+IF(OFFSET('Water Data'!$I$29,0,10*ROW('Water Data'!I47))="","",OFFSET('Water Data'!$I$29,0,10*ROW('Water Data'!I47)))</f>
        <v/>
      </c>
      <c r="CK53" s="305" t="str">
        <f ca="true">+IF(OFFSET('Sanitation Data'!$D$28,0,10*ROW('Sanitation Data'!D47))="","",OFFSET('Sanitation Data'!$D$28,0,10*ROW('Sanitation Data'!D47)))</f>
        <v/>
      </c>
      <c r="CL53" s="305" t="str">
        <f ca="true">+IF(OFFSET('Sanitation Data'!$D$29,0,10*ROW('Sanitation Data'!D47))="","",OFFSET('Sanitation Data'!$D$29,0,10*ROW('Sanitation Data'!D47)))</f>
        <v/>
      </c>
      <c r="CM53" s="305" t="str">
        <f ca="true">+IF(OFFSET('Sanitation Data'!$D$30,0,10*ROW('Sanitation Data'!D47))="","",OFFSET('Sanitation Data'!$D$30,0,10*ROW('Sanitation Data'!D47)))</f>
        <v/>
      </c>
      <c r="CN53" s="305" t="str">
        <f ca="true">+IF(OFFSET('Sanitation Data'!$D$31,0,10*ROW('Sanitation Data'!D47))="","",OFFSET('Sanitation Data'!$D$31,0,10*ROW('Sanitation Data'!D47)))</f>
        <v/>
      </c>
      <c r="CO53" s="305" t="str">
        <f ca="true">+IF(OFFSET('Sanitation Data'!$D$32,0,10*ROW('Sanitation Data'!D47))="","",OFFSET('Sanitation Data'!$D$32,0,10*ROW('Sanitation Data'!D47)))</f>
        <v/>
      </c>
      <c r="CP53" s="305" t="str">
        <f ca="true">+IF(OFFSET('Sanitation Data'!$E$28,0,10*ROW('Sanitation Data'!E47))="","",OFFSET('Sanitation Data'!$E$28,0,10*ROW('Sanitation Data'!E47)))</f>
        <v/>
      </c>
      <c r="CQ53" s="305" t="str">
        <f ca="true">+IF(OFFSET('Sanitation Data'!$E$29,0,10*ROW('Sanitation Data'!E47))="","",OFFSET('Sanitation Data'!$E$29,0,10*ROW('Sanitation Data'!E47)))</f>
        <v/>
      </c>
      <c r="CR53" s="305" t="str">
        <f ca="true">+IF(OFFSET('Sanitation Data'!$E$30,0,10*ROW('Sanitation Data'!E47))="","",OFFSET('Sanitation Data'!$E$30,0,10*ROW('Sanitation Data'!E47)))</f>
        <v/>
      </c>
      <c r="CS53" s="305" t="str">
        <f ca="true">+IF(OFFSET('Sanitation Data'!$E$31,0,10*ROW('Sanitation Data'!E47))="","",OFFSET('Sanitation Data'!$E$31,0,10*ROW('Sanitation Data'!E47)))</f>
        <v/>
      </c>
      <c r="CT53" s="305" t="str">
        <f ca="true">+IF(OFFSET('Sanitation Data'!$E$32,0,10*ROW('Sanitation Data'!E47))="","",OFFSET('Sanitation Data'!$E$32,0,10*ROW('Sanitation Data'!E47)))</f>
        <v/>
      </c>
      <c r="CU53" s="305" t="str">
        <f ca="true">+IF(OFFSET('Sanitation Data'!$F$28,0,10*ROW('Sanitation Data'!F47))="","",OFFSET('Sanitation Data'!$F$28,0,10*ROW('Sanitation Data'!F47)))</f>
        <v/>
      </c>
      <c r="CV53" s="305" t="str">
        <f ca="true">+IF(OFFSET('Sanitation Data'!$F$29,0,10*ROW('Sanitation Data'!F47))="","",OFFSET('Sanitation Data'!$F$29,0,10*ROW('Sanitation Data'!F47)))</f>
        <v/>
      </c>
      <c r="CW53" s="305" t="str">
        <f ca="true">+IF(OFFSET('Sanitation Data'!$F$30,0,10*ROW('Sanitation Data'!F47))="","",OFFSET('Sanitation Data'!$F$30,0,10*ROW('Sanitation Data'!F47)))</f>
        <v/>
      </c>
      <c r="CX53" s="305" t="str">
        <f ca="true">+IF(OFFSET('Sanitation Data'!$F$31,0,10*ROW('Sanitation Data'!F47))="","",OFFSET('Sanitation Data'!$F$31,0,10*ROW('Sanitation Data'!F47)))</f>
        <v/>
      </c>
      <c r="CY53" s="305" t="str">
        <f ca="true">+IF(OFFSET('Sanitation Data'!$F$32,0,10*ROW('Sanitation Data'!F47))="","",OFFSET('Sanitation Data'!$F$32,0,10*ROW('Sanitation Data'!F47)))</f>
        <v/>
      </c>
      <c r="CZ53" s="305" t="str">
        <f ca="true">+IF(OFFSET('Sanitation Data'!$G$28,0,10*ROW('Sanitation Data'!G47))="","",OFFSET('Sanitation Data'!$G$28,0,10*ROW('Sanitation Data'!G47)))</f>
        <v/>
      </c>
      <c r="DA53" s="305" t="str">
        <f ca="true">+IF(OFFSET('Sanitation Data'!$G$29,0,10*ROW('Sanitation Data'!G47))="","",OFFSET('Sanitation Data'!$G$29,0,10*ROW('Sanitation Data'!G47)))</f>
        <v/>
      </c>
      <c r="DB53" s="305" t="str">
        <f ca="true">+IF(OFFSET('Sanitation Data'!$G$30,0,10*ROW('Sanitation Data'!G47))="","",OFFSET('Sanitation Data'!$G$30,0,10*ROW('Sanitation Data'!G47)))</f>
        <v/>
      </c>
      <c r="DC53" s="305" t="str">
        <f ca="true">+IF(OFFSET('Sanitation Data'!$G$31,0,10*ROW('Sanitation Data'!G47))="","",OFFSET('Sanitation Data'!$G$31,0,10*ROW('Sanitation Data'!G47)))</f>
        <v/>
      </c>
      <c r="DD53" s="305" t="str">
        <f ca="true">+IF(OFFSET('Sanitation Data'!$G$32,0,10*ROW('Sanitation Data'!G47))="","",OFFSET('Sanitation Data'!$G$32,0,10*ROW('Sanitation Data'!G47)))</f>
        <v/>
      </c>
      <c r="DE53" s="305" t="str">
        <f ca="true">+IF(OFFSET('Sanitation Data'!$H$28,0,10*ROW('Sanitation Data'!H47))="","",OFFSET('Sanitation Data'!$H$28,0,10*ROW('Sanitation Data'!H47)))</f>
        <v/>
      </c>
      <c r="DF53" s="305" t="str">
        <f ca="true">+IF(OFFSET('Sanitation Data'!$H$29,0,10*ROW('Sanitation Data'!H47))="","",OFFSET('Sanitation Data'!$H$29,0,10*ROW('Sanitation Data'!H47)))</f>
        <v/>
      </c>
      <c r="DG53" s="305" t="str">
        <f ca="true">+IF(OFFSET('Sanitation Data'!$H$30,0,10*ROW('Sanitation Data'!H47))="","",OFFSET('Sanitation Data'!$H$30,0,10*ROW('Sanitation Data'!H47)))</f>
        <v/>
      </c>
      <c r="DH53" s="305" t="str">
        <f ca="true">+IF(OFFSET('Sanitation Data'!$H$31,0,10*ROW('Sanitation Data'!H47))="","",OFFSET('Sanitation Data'!$H$31,0,10*ROW('Sanitation Data'!H47)))</f>
        <v/>
      </c>
      <c r="DI53" s="305" t="str">
        <f ca="true">+IF(OFFSET('Sanitation Data'!$H$32,0,10*ROW('Sanitation Data'!H47))="","",OFFSET('Sanitation Data'!$H$32,0,10*ROW('Sanitation Data'!H47)))</f>
        <v/>
      </c>
      <c r="DJ53" s="305" t="str">
        <f ca="true">+IF(OFFSET('Sanitation Data'!$I$28,0,10*ROW('Sanitation Data'!I47))="","",OFFSET('Sanitation Data'!$I$28,0,10*ROW('Sanitation Data'!I47)))</f>
        <v/>
      </c>
      <c r="DK53" s="305" t="str">
        <f ca="true">+IF(OFFSET('Sanitation Data'!$I$29,0,10*ROW('Sanitation Data'!I47))="","",OFFSET('Sanitation Data'!$I$29,0,10*ROW('Sanitation Data'!I47)))</f>
        <v/>
      </c>
      <c r="DL53" s="305" t="str">
        <f ca="true">+IF(OFFSET('Sanitation Data'!$I$30,0,10*ROW('Sanitation Data'!I47))="","",OFFSET('Sanitation Data'!$I$30,0,10*ROW('Sanitation Data'!I47)))</f>
        <v/>
      </c>
      <c r="DM53" s="305" t="str">
        <f ca="true">+IF(OFFSET('Sanitation Data'!$I$31,0,10*ROW('Sanitation Data'!I47))="","",OFFSET('Sanitation Data'!$I$31,0,10*ROW('Sanitation Data'!I47)))</f>
        <v/>
      </c>
      <c r="DN53" s="305" t="str">
        <f ca="true">+IF(OFFSET('Sanitation Data'!$I$32,0,10*ROW('Sanitation Data'!I47))="","",OFFSET('Sanitation Data'!$I$32,0,10*ROW('Sanitation Data'!I47)))</f>
        <v/>
      </c>
      <c r="DO53" s="305" t="str">
        <f ca="true">+IF(OFFSET('Hygiene Data'!$D$11,0,10*ROW('Hygiene Data'!D47))="","",OFFSET('Hygiene Data'!$D$11,0,10*ROW('Hygiene Data'!D47)))</f>
        <v/>
      </c>
      <c r="DP53" s="305" t="str">
        <f ca="true">+IF(OFFSET('Hygiene Data'!$D$12,0,10*ROW('Hygiene Data'!D47))="","",OFFSET('Hygiene Data'!$D$12,0,10*ROW('Hygiene Data'!D47)))</f>
        <v/>
      </c>
      <c r="DQ53" s="305" t="str">
        <f ca="true">+IF(OFFSET('Hygiene Data'!$D$13,0,10*ROW('Hygiene Data'!D47))="","",OFFSET('Hygiene Data'!$D$13,0,10*ROW('Hygiene Data'!D47)))</f>
        <v/>
      </c>
      <c r="DR53" s="305" t="str">
        <f ca="true">+IF(OFFSET('Hygiene Data'!$E$11,0,10*ROW('Hygiene Data'!E47))="","",OFFSET('Hygiene Data'!$E$11,0,10*ROW('Hygiene Data'!E47)))</f>
        <v/>
      </c>
      <c r="DS53" s="305" t="str">
        <f ca="true">+IF(OFFSET('Hygiene Data'!$E$12,0,10*ROW('Hygiene Data'!E47))="","",OFFSET('Hygiene Data'!$E$12,0,10*ROW('Hygiene Data'!E47)))</f>
        <v/>
      </c>
      <c r="DT53" s="305" t="str">
        <f ca="true">+IF(OFFSET('Hygiene Data'!$E$13,0,10*ROW('Hygiene Data'!E47))="","",OFFSET('Hygiene Data'!$E$13,0,10*ROW('Hygiene Data'!E47)))</f>
        <v/>
      </c>
      <c r="DU53" s="305" t="str">
        <f ca="true">+IF(OFFSET('Hygiene Data'!$F$11,0,10*ROW('Hygiene Data'!F47))="","",OFFSET('Hygiene Data'!$F$11,0,10*ROW('Hygiene Data'!F47)))</f>
        <v/>
      </c>
      <c r="DV53" s="305" t="str">
        <f ca="true">+IF(OFFSET('Hygiene Data'!$F$12,0,10*ROW('Hygiene Data'!F47))="","",OFFSET('Hygiene Data'!$F$12,0,10*ROW('Hygiene Data'!F47)))</f>
        <v/>
      </c>
      <c r="DW53" s="305" t="str">
        <f ca="true">+IF(OFFSET('Hygiene Data'!$F$13,0,10*ROW('Hygiene Data'!F47))="","",OFFSET('Hygiene Data'!$F$13,0,10*ROW('Hygiene Data'!F47)))</f>
        <v/>
      </c>
      <c r="DX53" s="305" t="str">
        <f ca="true">+IF(OFFSET('Hygiene Data'!$G$11,0,10*ROW('Hygiene Data'!G47))="","",OFFSET('Hygiene Data'!$G$11,0,10*ROW('Hygiene Data'!G47)))</f>
        <v/>
      </c>
      <c r="DY53" s="305" t="str">
        <f ca="true">+IF(OFFSET('Hygiene Data'!$G$12,0,10*ROW('Hygiene Data'!G47))="","",OFFSET('Hygiene Data'!$G$12,0,10*ROW('Hygiene Data'!G47)))</f>
        <v/>
      </c>
      <c r="DZ53" s="305" t="str">
        <f ca="true">+IF(OFFSET('Hygiene Data'!$G$13,0,10*ROW('Hygiene Data'!G47))="","",OFFSET('Hygiene Data'!$G$13,0,10*ROW('Hygiene Data'!G47)))</f>
        <v/>
      </c>
      <c r="EA53" s="305" t="str">
        <f ca="true">+IF(OFFSET('Hygiene Data'!$H$11,0,10*ROW('Hygiene Data'!H47))="","",OFFSET('Hygiene Data'!$H$11,0,10*ROW('Hygiene Data'!H47)))</f>
        <v/>
      </c>
      <c r="EB53" s="305" t="str">
        <f ca="true">+IF(OFFSET('Hygiene Data'!$H$12,0,10*ROW('Hygiene Data'!H47))="","",OFFSET('Hygiene Data'!$H$12,0,10*ROW('Hygiene Data'!H47)))</f>
        <v/>
      </c>
      <c r="EC53" s="305" t="str">
        <f ca="true">+IF(OFFSET('Hygiene Data'!$H$13,0,10*ROW('Hygiene Data'!H47))="","",OFFSET('Hygiene Data'!$H$13,0,10*ROW('Hygiene Data'!H47)))</f>
        <v/>
      </c>
      <c r="ED53" s="305" t="str">
        <f ca="true">+IF(OFFSET('Hygiene Data'!$I$11,0,10*ROW('Hygiene Data'!I47))="","",OFFSET('Hygiene Data'!$I$11,0,10*ROW('Hygiene Data'!I47)))</f>
        <v/>
      </c>
      <c r="EE53" s="305" t="str">
        <f ca="true">+IF(OFFSET('Hygiene Data'!$I$12,0,10*ROW('Hygiene Data'!I47))="","",OFFSET('Hygiene Data'!$I$12,0,10*ROW('Hygiene Data'!I47)))</f>
        <v/>
      </c>
      <c r="EF53" s="305"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61" t="str">
        <f t="shared" ca="true" si="0"/>
        <v/>
      </c>
      <c r="D54" s="9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5"/>
      <c r="BS54" s="305" t="str">
        <f ca="true">+IF(OFFSET('Water Data'!$D$27,0,10*ROW('Water Data'!D48))="","",OFFSET('Water Data'!$D$27,0,10*ROW('Water Data'!D48)))</f>
        <v/>
      </c>
      <c r="BT54" s="305" t="str">
        <f ca="true">+IF(OFFSET('Water Data'!$D$28,0,10*ROW('Water Data'!D48))="","",OFFSET('Water Data'!$D$28,0,10*ROW('Water Data'!D48)))</f>
        <v/>
      </c>
      <c r="BU54" s="305" t="str">
        <f ca="true">+IF(OFFSET('Water Data'!$D$29,0,10*ROW('Water Data'!D48))="","",OFFSET('Water Data'!$D$29,0,10*ROW('Water Data'!D48)))</f>
        <v/>
      </c>
      <c r="BV54" s="305" t="str">
        <f ca="true">+IF(OFFSET('Water Data'!$E$27,0,10*ROW('Water Data'!E48))="","",OFFSET('Water Data'!$E$27,0,10*ROW('Water Data'!E48)))</f>
        <v/>
      </c>
      <c r="BW54" s="305" t="str">
        <f ca="true">+IF(OFFSET('Water Data'!$E$28,0,10*ROW('Water Data'!E48))="","",OFFSET('Water Data'!$E$28,0,10*ROW('Water Data'!E48)))</f>
        <v/>
      </c>
      <c r="BX54" s="305" t="str">
        <f ca="true">+IF(OFFSET('Water Data'!$E$29,0,10*ROW('Water Data'!E48))="","",OFFSET('Water Data'!$E$29,0,10*ROW('Water Data'!E48)))</f>
        <v/>
      </c>
      <c r="BY54" s="305" t="str">
        <f ca="true">+IF(OFFSET('Water Data'!$F$27,0,10*ROW('Water Data'!F48))="","",OFFSET('Water Data'!$F$27,0,10*ROW('Water Data'!F48)))</f>
        <v/>
      </c>
      <c r="BZ54" s="305" t="str">
        <f ca="true">+IF(OFFSET('Water Data'!$F$28,0,10*ROW('Water Data'!F48))="","",OFFSET('Water Data'!$F$28,0,10*ROW('Water Data'!F48)))</f>
        <v/>
      </c>
      <c r="CA54" s="305" t="str">
        <f ca="true">+IF(OFFSET('Water Data'!$F$29,0,10*ROW('Water Data'!F48))="","",OFFSET('Water Data'!$F$29,0,10*ROW('Water Data'!F48)))</f>
        <v/>
      </c>
      <c r="CB54" s="305" t="str">
        <f ca="true">+IF(OFFSET('Water Data'!$G$27,0,10*ROW('Water Data'!G48))="","",OFFSET('Water Data'!$G$27,0,10*ROW('Water Data'!G48)))</f>
        <v/>
      </c>
      <c r="CC54" s="305" t="str">
        <f ca="true">+IF(OFFSET('Water Data'!$G$28,0,10*ROW('Water Data'!G48))="","",OFFSET('Water Data'!$G$28,0,10*ROW('Water Data'!G48)))</f>
        <v/>
      </c>
      <c r="CD54" s="305" t="str">
        <f ca="true">+IF(OFFSET('Water Data'!$G$29,0,10*ROW('Water Data'!G48))="","",OFFSET('Water Data'!$G$29,0,10*ROW('Water Data'!G48)))</f>
        <v/>
      </c>
      <c r="CE54" s="305" t="str">
        <f ca="true">+IF(OFFSET('Water Data'!$H$27,0,10*ROW('Water Data'!H48))="","",OFFSET('Water Data'!$H$27,0,10*ROW('Water Data'!H48)))</f>
        <v/>
      </c>
      <c r="CF54" s="305" t="str">
        <f ca="true">+IF(OFFSET('Water Data'!$H$28,0,10*ROW('Water Data'!H48))="","",OFFSET('Water Data'!$H$28,0,10*ROW('Water Data'!H48)))</f>
        <v/>
      </c>
      <c r="CG54" s="305" t="str">
        <f ca="true">+IF(OFFSET('Water Data'!$H$29,0,10*ROW('Water Data'!H48))="","",OFFSET('Water Data'!$H$29,0,10*ROW('Water Data'!H48)))</f>
        <v/>
      </c>
      <c r="CH54" s="305" t="str">
        <f ca="true">+IF(OFFSET('Water Data'!$I$27,0,10*ROW('Water Data'!I48))="","",OFFSET('Water Data'!$I$27,0,10*ROW('Water Data'!I48)))</f>
        <v/>
      </c>
      <c r="CI54" s="305" t="str">
        <f ca="true">+IF(OFFSET('Water Data'!$I$28,0,10*ROW('Water Data'!I48))="","",OFFSET('Water Data'!$I$28,0,10*ROW('Water Data'!I48)))</f>
        <v/>
      </c>
      <c r="CJ54" s="305" t="str">
        <f ca="true">+IF(OFFSET('Water Data'!$I$29,0,10*ROW('Water Data'!I48))="","",OFFSET('Water Data'!$I$29,0,10*ROW('Water Data'!I48)))</f>
        <v/>
      </c>
      <c r="CK54" s="305" t="str">
        <f ca="true">+IF(OFFSET('Sanitation Data'!$D$28,0,10*ROW('Sanitation Data'!D48))="","",OFFSET('Sanitation Data'!$D$28,0,10*ROW('Sanitation Data'!D48)))</f>
        <v/>
      </c>
      <c r="CL54" s="305" t="str">
        <f ca="true">+IF(OFFSET('Sanitation Data'!$D$29,0,10*ROW('Sanitation Data'!D48))="","",OFFSET('Sanitation Data'!$D$29,0,10*ROW('Sanitation Data'!D48)))</f>
        <v/>
      </c>
      <c r="CM54" s="305" t="str">
        <f ca="true">+IF(OFFSET('Sanitation Data'!$D$30,0,10*ROW('Sanitation Data'!D48))="","",OFFSET('Sanitation Data'!$D$30,0,10*ROW('Sanitation Data'!D48)))</f>
        <v/>
      </c>
      <c r="CN54" s="305" t="str">
        <f ca="true">+IF(OFFSET('Sanitation Data'!$D$31,0,10*ROW('Sanitation Data'!D48))="","",OFFSET('Sanitation Data'!$D$31,0,10*ROW('Sanitation Data'!D48)))</f>
        <v/>
      </c>
      <c r="CO54" s="305" t="str">
        <f ca="true">+IF(OFFSET('Sanitation Data'!$D$32,0,10*ROW('Sanitation Data'!D48))="","",OFFSET('Sanitation Data'!$D$32,0,10*ROW('Sanitation Data'!D48)))</f>
        <v/>
      </c>
      <c r="CP54" s="305" t="str">
        <f ca="true">+IF(OFFSET('Sanitation Data'!$E$28,0,10*ROW('Sanitation Data'!E48))="","",OFFSET('Sanitation Data'!$E$28,0,10*ROW('Sanitation Data'!E48)))</f>
        <v/>
      </c>
      <c r="CQ54" s="305" t="str">
        <f ca="true">+IF(OFFSET('Sanitation Data'!$E$29,0,10*ROW('Sanitation Data'!E48))="","",OFFSET('Sanitation Data'!$E$29,0,10*ROW('Sanitation Data'!E48)))</f>
        <v/>
      </c>
      <c r="CR54" s="305" t="str">
        <f ca="true">+IF(OFFSET('Sanitation Data'!$E$30,0,10*ROW('Sanitation Data'!E48))="","",OFFSET('Sanitation Data'!$E$30,0,10*ROW('Sanitation Data'!E48)))</f>
        <v/>
      </c>
      <c r="CS54" s="305" t="str">
        <f ca="true">+IF(OFFSET('Sanitation Data'!$E$31,0,10*ROW('Sanitation Data'!E48))="","",OFFSET('Sanitation Data'!$E$31,0,10*ROW('Sanitation Data'!E48)))</f>
        <v/>
      </c>
      <c r="CT54" s="305" t="str">
        <f ca="true">+IF(OFFSET('Sanitation Data'!$E$32,0,10*ROW('Sanitation Data'!E48))="","",OFFSET('Sanitation Data'!$E$32,0,10*ROW('Sanitation Data'!E48)))</f>
        <v/>
      </c>
      <c r="CU54" s="305" t="str">
        <f ca="true">+IF(OFFSET('Sanitation Data'!$F$28,0,10*ROW('Sanitation Data'!F48))="","",OFFSET('Sanitation Data'!$F$28,0,10*ROW('Sanitation Data'!F48)))</f>
        <v/>
      </c>
      <c r="CV54" s="305" t="str">
        <f ca="true">+IF(OFFSET('Sanitation Data'!$F$29,0,10*ROW('Sanitation Data'!F48))="","",OFFSET('Sanitation Data'!$F$29,0,10*ROW('Sanitation Data'!F48)))</f>
        <v/>
      </c>
      <c r="CW54" s="305" t="str">
        <f ca="true">+IF(OFFSET('Sanitation Data'!$F$30,0,10*ROW('Sanitation Data'!F48))="","",OFFSET('Sanitation Data'!$F$30,0,10*ROW('Sanitation Data'!F48)))</f>
        <v/>
      </c>
      <c r="CX54" s="305" t="str">
        <f ca="true">+IF(OFFSET('Sanitation Data'!$F$31,0,10*ROW('Sanitation Data'!F48))="","",OFFSET('Sanitation Data'!$F$31,0,10*ROW('Sanitation Data'!F48)))</f>
        <v/>
      </c>
      <c r="CY54" s="305" t="str">
        <f ca="true">+IF(OFFSET('Sanitation Data'!$F$32,0,10*ROW('Sanitation Data'!F48))="","",OFFSET('Sanitation Data'!$F$32,0,10*ROW('Sanitation Data'!F48)))</f>
        <v/>
      </c>
      <c r="CZ54" s="305" t="str">
        <f ca="true">+IF(OFFSET('Sanitation Data'!$G$28,0,10*ROW('Sanitation Data'!G48))="","",OFFSET('Sanitation Data'!$G$28,0,10*ROW('Sanitation Data'!G48)))</f>
        <v/>
      </c>
      <c r="DA54" s="305" t="str">
        <f ca="true">+IF(OFFSET('Sanitation Data'!$G$29,0,10*ROW('Sanitation Data'!G48))="","",OFFSET('Sanitation Data'!$G$29,0,10*ROW('Sanitation Data'!G48)))</f>
        <v/>
      </c>
      <c r="DB54" s="305" t="str">
        <f ca="true">+IF(OFFSET('Sanitation Data'!$G$30,0,10*ROW('Sanitation Data'!G48))="","",OFFSET('Sanitation Data'!$G$30,0,10*ROW('Sanitation Data'!G48)))</f>
        <v/>
      </c>
      <c r="DC54" s="305" t="str">
        <f ca="true">+IF(OFFSET('Sanitation Data'!$G$31,0,10*ROW('Sanitation Data'!G48))="","",OFFSET('Sanitation Data'!$G$31,0,10*ROW('Sanitation Data'!G48)))</f>
        <v/>
      </c>
      <c r="DD54" s="305" t="str">
        <f ca="true">+IF(OFFSET('Sanitation Data'!$G$32,0,10*ROW('Sanitation Data'!G48))="","",OFFSET('Sanitation Data'!$G$32,0,10*ROW('Sanitation Data'!G48)))</f>
        <v/>
      </c>
      <c r="DE54" s="305" t="str">
        <f ca="true">+IF(OFFSET('Sanitation Data'!$H$28,0,10*ROW('Sanitation Data'!H48))="","",OFFSET('Sanitation Data'!$H$28,0,10*ROW('Sanitation Data'!H48)))</f>
        <v/>
      </c>
      <c r="DF54" s="305" t="str">
        <f ca="true">+IF(OFFSET('Sanitation Data'!$H$29,0,10*ROW('Sanitation Data'!H48))="","",OFFSET('Sanitation Data'!$H$29,0,10*ROW('Sanitation Data'!H48)))</f>
        <v/>
      </c>
      <c r="DG54" s="305" t="str">
        <f ca="true">+IF(OFFSET('Sanitation Data'!$H$30,0,10*ROW('Sanitation Data'!H48))="","",OFFSET('Sanitation Data'!$H$30,0,10*ROW('Sanitation Data'!H48)))</f>
        <v/>
      </c>
      <c r="DH54" s="305" t="str">
        <f ca="true">+IF(OFFSET('Sanitation Data'!$H$31,0,10*ROW('Sanitation Data'!H48))="","",OFFSET('Sanitation Data'!$H$31,0,10*ROW('Sanitation Data'!H48)))</f>
        <v/>
      </c>
      <c r="DI54" s="305" t="str">
        <f ca="true">+IF(OFFSET('Sanitation Data'!$H$32,0,10*ROW('Sanitation Data'!H48))="","",OFFSET('Sanitation Data'!$H$32,0,10*ROW('Sanitation Data'!H48)))</f>
        <v/>
      </c>
      <c r="DJ54" s="305" t="str">
        <f ca="true">+IF(OFFSET('Sanitation Data'!$I$28,0,10*ROW('Sanitation Data'!I48))="","",OFFSET('Sanitation Data'!$I$28,0,10*ROW('Sanitation Data'!I48)))</f>
        <v/>
      </c>
      <c r="DK54" s="305" t="str">
        <f ca="true">+IF(OFFSET('Sanitation Data'!$I$29,0,10*ROW('Sanitation Data'!I48))="","",OFFSET('Sanitation Data'!$I$29,0,10*ROW('Sanitation Data'!I48)))</f>
        <v/>
      </c>
      <c r="DL54" s="305" t="str">
        <f ca="true">+IF(OFFSET('Sanitation Data'!$I$30,0,10*ROW('Sanitation Data'!I48))="","",OFFSET('Sanitation Data'!$I$30,0,10*ROW('Sanitation Data'!I48)))</f>
        <v/>
      </c>
      <c r="DM54" s="305" t="str">
        <f ca="true">+IF(OFFSET('Sanitation Data'!$I$31,0,10*ROW('Sanitation Data'!I48))="","",OFFSET('Sanitation Data'!$I$31,0,10*ROW('Sanitation Data'!I48)))</f>
        <v/>
      </c>
      <c r="DN54" s="305" t="str">
        <f ca="true">+IF(OFFSET('Sanitation Data'!$I$32,0,10*ROW('Sanitation Data'!I48))="","",OFFSET('Sanitation Data'!$I$32,0,10*ROW('Sanitation Data'!I48)))</f>
        <v/>
      </c>
      <c r="DO54" s="305" t="str">
        <f ca="true">+IF(OFFSET('Hygiene Data'!$D$11,0,10*ROW('Hygiene Data'!D48))="","",OFFSET('Hygiene Data'!$D$11,0,10*ROW('Hygiene Data'!D48)))</f>
        <v/>
      </c>
      <c r="DP54" s="305" t="str">
        <f ca="true">+IF(OFFSET('Hygiene Data'!$D$12,0,10*ROW('Hygiene Data'!D48))="","",OFFSET('Hygiene Data'!$D$12,0,10*ROW('Hygiene Data'!D48)))</f>
        <v/>
      </c>
      <c r="DQ54" s="305" t="str">
        <f ca="true">+IF(OFFSET('Hygiene Data'!$D$13,0,10*ROW('Hygiene Data'!D48))="","",OFFSET('Hygiene Data'!$D$13,0,10*ROW('Hygiene Data'!D48)))</f>
        <v/>
      </c>
      <c r="DR54" s="305" t="str">
        <f ca="true">+IF(OFFSET('Hygiene Data'!$E$11,0,10*ROW('Hygiene Data'!E48))="","",OFFSET('Hygiene Data'!$E$11,0,10*ROW('Hygiene Data'!E48)))</f>
        <v/>
      </c>
      <c r="DS54" s="305" t="str">
        <f ca="true">+IF(OFFSET('Hygiene Data'!$E$12,0,10*ROW('Hygiene Data'!E48))="","",OFFSET('Hygiene Data'!$E$12,0,10*ROW('Hygiene Data'!E48)))</f>
        <v/>
      </c>
      <c r="DT54" s="305" t="str">
        <f ca="true">+IF(OFFSET('Hygiene Data'!$E$13,0,10*ROW('Hygiene Data'!E48))="","",OFFSET('Hygiene Data'!$E$13,0,10*ROW('Hygiene Data'!E48)))</f>
        <v/>
      </c>
      <c r="DU54" s="305" t="str">
        <f ca="true">+IF(OFFSET('Hygiene Data'!$F$11,0,10*ROW('Hygiene Data'!F48))="","",OFFSET('Hygiene Data'!$F$11,0,10*ROW('Hygiene Data'!F48)))</f>
        <v/>
      </c>
      <c r="DV54" s="305" t="str">
        <f ca="true">+IF(OFFSET('Hygiene Data'!$F$12,0,10*ROW('Hygiene Data'!F48))="","",OFFSET('Hygiene Data'!$F$12,0,10*ROW('Hygiene Data'!F48)))</f>
        <v/>
      </c>
      <c r="DW54" s="305" t="str">
        <f ca="true">+IF(OFFSET('Hygiene Data'!$F$13,0,10*ROW('Hygiene Data'!F48))="","",OFFSET('Hygiene Data'!$F$13,0,10*ROW('Hygiene Data'!F48)))</f>
        <v/>
      </c>
      <c r="DX54" s="305" t="str">
        <f ca="true">+IF(OFFSET('Hygiene Data'!$G$11,0,10*ROW('Hygiene Data'!G48))="","",OFFSET('Hygiene Data'!$G$11,0,10*ROW('Hygiene Data'!G48)))</f>
        <v/>
      </c>
      <c r="DY54" s="305" t="str">
        <f ca="true">+IF(OFFSET('Hygiene Data'!$G$12,0,10*ROW('Hygiene Data'!G48))="","",OFFSET('Hygiene Data'!$G$12,0,10*ROW('Hygiene Data'!G48)))</f>
        <v/>
      </c>
      <c r="DZ54" s="305" t="str">
        <f ca="true">+IF(OFFSET('Hygiene Data'!$G$13,0,10*ROW('Hygiene Data'!G48))="","",OFFSET('Hygiene Data'!$G$13,0,10*ROW('Hygiene Data'!G48)))</f>
        <v/>
      </c>
      <c r="EA54" s="305" t="str">
        <f ca="true">+IF(OFFSET('Hygiene Data'!$H$11,0,10*ROW('Hygiene Data'!H48))="","",OFFSET('Hygiene Data'!$H$11,0,10*ROW('Hygiene Data'!H48)))</f>
        <v/>
      </c>
      <c r="EB54" s="305" t="str">
        <f ca="true">+IF(OFFSET('Hygiene Data'!$H$12,0,10*ROW('Hygiene Data'!H48))="","",OFFSET('Hygiene Data'!$H$12,0,10*ROW('Hygiene Data'!H48)))</f>
        <v/>
      </c>
      <c r="EC54" s="305" t="str">
        <f ca="true">+IF(OFFSET('Hygiene Data'!$H$13,0,10*ROW('Hygiene Data'!H48))="","",OFFSET('Hygiene Data'!$H$13,0,10*ROW('Hygiene Data'!H48)))</f>
        <v/>
      </c>
      <c r="ED54" s="305" t="str">
        <f ca="true">+IF(OFFSET('Hygiene Data'!$I$11,0,10*ROW('Hygiene Data'!I48))="","",OFFSET('Hygiene Data'!$I$11,0,10*ROW('Hygiene Data'!I48)))</f>
        <v/>
      </c>
      <c r="EE54" s="305" t="str">
        <f ca="true">+IF(OFFSET('Hygiene Data'!$I$12,0,10*ROW('Hygiene Data'!I48))="","",OFFSET('Hygiene Data'!$I$12,0,10*ROW('Hygiene Data'!I48)))</f>
        <v/>
      </c>
      <c r="EF54" s="305"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61" t="str">
        <f t="shared" ca="true" si="0"/>
        <v/>
      </c>
      <c r="D55" s="9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5"/>
      <c r="BS55" s="305" t="str">
        <f ca="true">+IF(OFFSET('Water Data'!$D$27,0,10*ROW('Water Data'!D49))="","",OFFSET('Water Data'!$D$27,0,10*ROW('Water Data'!D49)))</f>
        <v/>
      </c>
      <c r="BT55" s="305" t="str">
        <f ca="true">+IF(OFFSET('Water Data'!$D$28,0,10*ROW('Water Data'!D49))="","",OFFSET('Water Data'!$D$28,0,10*ROW('Water Data'!D49)))</f>
        <v/>
      </c>
      <c r="BU55" s="305" t="str">
        <f ca="true">+IF(OFFSET('Water Data'!$D$29,0,10*ROW('Water Data'!D49))="","",OFFSET('Water Data'!$D$29,0,10*ROW('Water Data'!D49)))</f>
        <v/>
      </c>
      <c r="BV55" s="305" t="str">
        <f ca="true">+IF(OFFSET('Water Data'!$E$27,0,10*ROW('Water Data'!E49))="","",OFFSET('Water Data'!$E$27,0,10*ROW('Water Data'!E49)))</f>
        <v/>
      </c>
      <c r="BW55" s="305" t="str">
        <f ca="true">+IF(OFFSET('Water Data'!$E$28,0,10*ROW('Water Data'!E49))="","",OFFSET('Water Data'!$E$28,0,10*ROW('Water Data'!E49)))</f>
        <v/>
      </c>
      <c r="BX55" s="305" t="str">
        <f ca="true">+IF(OFFSET('Water Data'!$E$29,0,10*ROW('Water Data'!E49))="","",OFFSET('Water Data'!$E$29,0,10*ROW('Water Data'!E49)))</f>
        <v/>
      </c>
      <c r="BY55" s="305" t="str">
        <f ca="true">+IF(OFFSET('Water Data'!$F$27,0,10*ROW('Water Data'!F49))="","",OFFSET('Water Data'!$F$27,0,10*ROW('Water Data'!F49)))</f>
        <v/>
      </c>
      <c r="BZ55" s="305" t="str">
        <f ca="true">+IF(OFFSET('Water Data'!$F$28,0,10*ROW('Water Data'!F49))="","",OFFSET('Water Data'!$F$28,0,10*ROW('Water Data'!F49)))</f>
        <v/>
      </c>
      <c r="CA55" s="305" t="str">
        <f ca="true">+IF(OFFSET('Water Data'!$F$29,0,10*ROW('Water Data'!F49))="","",OFFSET('Water Data'!$F$29,0,10*ROW('Water Data'!F49)))</f>
        <v/>
      </c>
      <c r="CB55" s="305" t="str">
        <f ca="true">+IF(OFFSET('Water Data'!$G$27,0,10*ROW('Water Data'!G49))="","",OFFSET('Water Data'!$G$27,0,10*ROW('Water Data'!G49)))</f>
        <v/>
      </c>
      <c r="CC55" s="305" t="str">
        <f ca="true">+IF(OFFSET('Water Data'!$G$28,0,10*ROW('Water Data'!G49))="","",OFFSET('Water Data'!$G$28,0,10*ROW('Water Data'!G49)))</f>
        <v/>
      </c>
      <c r="CD55" s="305" t="str">
        <f ca="true">+IF(OFFSET('Water Data'!$G$29,0,10*ROW('Water Data'!G49))="","",OFFSET('Water Data'!$G$29,0,10*ROW('Water Data'!G49)))</f>
        <v/>
      </c>
      <c r="CE55" s="305" t="str">
        <f ca="true">+IF(OFFSET('Water Data'!$H$27,0,10*ROW('Water Data'!H49))="","",OFFSET('Water Data'!$H$27,0,10*ROW('Water Data'!H49)))</f>
        <v/>
      </c>
      <c r="CF55" s="305" t="str">
        <f ca="true">+IF(OFFSET('Water Data'!$H$28,0,10*ROW('Water Data'!H49))="","",OFFSET('Water Data'!$H$28,0,10*ROW('Water Data'!H49)))</f>
        <v/>
      </c>
      <c r="CG55" s="305" t="str">
        <f ca="true">+IF(OFFSET('Water Data'!$H$29,0,10*ROW('Water Data'!H49))="","",OFFSET('Water Data'!$H$29,0,10*ROW('Water Data'!H49)))</f>
        <v/>
      </c>
      <c r="CH55" s="305" t="str">
        <f ca="true">+IF(OFFSET('Water Data'!$I$27,0,10*ROW('Water Data'!I49))="","",OFFSET('Water Data'!$I$27,0,10*ROW('Water Data'!I49)))</f>
        <v/>
      </c>
      <c r="CI55" s="305" t="str">
        <f ca="true">+IF(OFFSET('Water Data'!$I$28,0,10*ROW('Water Data'!I49))="","",OFFSET('Water Data'!$I$28,0,10*ROW('Water Data'!I49)))</f>
        <v/>
      </c>
      <c r="CJ55" s="305" t="str">
        <f ca="true">+IF(OFFSET('Water Data'!$I$29,0,10*ROW('Water Data'!I49))="","",OFFSET('Water Data'!$I$29,0,10*ROW('Water Data'!I49)))</f>
        <v/>
      </c>
      <c r="CK55" s="305" t="str">
        <f ca="true">+IF(OFFSET('Sanitation Data'!$D$28,0,10*ROW('Sanitation Data'!D49))="","",OFFSET('Sanitation Data'!$D$28,0,10*ROW('Sanitation Data'!D49)))</f>
        <v/>
      </c>
      <c r="CL55" s="305" t="str">
        <f ca="true">+IF(OFFSET('Sanitation Data'!$D$29,0,10*ROW('Sanitation Data'!D49))="","",OFFSET('Sanitation Data'!$D$29,0,10*ROW('Sanitation Data'!D49)))</f>
        <v/>
      </c>
      <c r="CM55" s="305" t="str">
        <f ca="true">+IF(OFFSET('Sanitation Data'!$D$30,0,10*ROW('Sanitation Data'!D49))="","",OFFSET('Sanitation Data'!$D$30,0,10*ROW('Sanitation Data'!D49)))</f>
        <v/>
      </c>
      <c r="CN55" s="305" t="str">
        <f ca="true">+IF(OFFSET('Sanitation Data'!$D$31,0,10*ROW('Sanitation Data'!D49))="","",OFFSET('Sanitation Data'!$D$31,0,10*ROW('Sanitation Data'!D49)))</f>
        <v/>
      </c>
      <c r="CO55" s="305" t="str">
        <f ca="true">+IF(OFFSET('Sanitation Data'!$D$32,0,10*ROW('Sanitation Data'!D49))="","",OFFSET('Sanitation Data'!$D$32,0,10*ROW('Sanitation Data'!D49)))</f>
        <v/>
      </c>
      <c r="CP55" s="305" t="str">
        <f ca="true">+IF(OFFSET('Sanitation Data'!$E$28,0,10*ROW('Sanitation Data'!E49))="","",OFFSET('Sanitation Data'!$E$28,0,10*ROW('Sanitation Data'!E49)))</f>
        <v/>
      </c>
      <c r="CQ55" s="305" t="str">
        <f ca="true">+IF(OFFSET('Sanitation Data'!$E$29,0,10*ROW('Sanitation Data'!E49))="","",OFFSET('Sanitation Data'!$E$29,0,10*ROW('Sanitation Data'!E49)))</f>
        <v/>
      </c>
      <c r="CR55" s="305" t="str">
        <f ca="true">+IF(OFFSET('Sanitation Data'!$E$30,0,10*ROW('Sanitation Data'!E49))="","",OFFSET('Sanitation Data'!$E$30,0,10*ROW('Sanitation Data'!E49)))</f>
        <v/>
      </c>
      <c r="CS55" s="305" t="str">
        <f ca="true">+IF(OFFSET('Sanitation Data'!$E$31,0,10*ROW('Sanitation Data'!E49))="","",OFFSET('Sanitation Data'!$E$31,0,10*ROW('Sanitation Data'!E49)))</f>
        <v/>
      </c>
      <c r="CT55" s="305" t="str">
        <f ca="true">+IF(OFFSET('Sanitation Data'!$E$32,0,10*ROW('Sanitation Data'!E49))="","",OFFSET('Sanitation Data'!$E$32,0,10*ROW('Sanitation Data'!E49)))</f>
        <v/>
      </c>
      <c r="CU55" s="305" t="str">
        <f ca="true">+IF(OFFSET('Sanitation Data'!$F$28,0,10*ROW('Sanitation Data'!F49))="","",OFFSET('Sanitation Data'!$F$28,0,10*ROW('Sanitation Data'!F49)))</f>
        <v/>
      </c>
      <c r="CV55" s="305" t="str">
        <f ca="true">+IF(OFFSET('Sanitation Data'!$F$29,0,10*ROW('Sanitation Data'!F49))="","",OFFSET('Sanitation Data'!$F$29,0,10*ROW('Sanitation Data'!F49)))</f>
        <v/>
      </c>
      <c r="CW55" s="305" t="str">
        <f ca="true">+IF(OFFSET('Sanitation Data'!$F$30,0,10*ROW('Sanitation Data'!F49))="","",OFFSET('Sanitation Data'!$F$30,0,10*ROW('Sanitation Data'!F49)))</f>
        <v/>
      </c>
      <c r="CX55" s="305" t="str">
        <f ca="true">+IF(OFFSET('Sanitation Data'!$F$31,0,10*ROW('Sanitation Data'!F49))="","",OFFSET('Sanitation Data'!$F$31,0,10*ROW('Sanitation Data'!F49)))</f>
        <v/>
      </c>
      <c r="CY55" s="305" t="str">
        <f ca="true">+IF(OFFSET('Sanitation Data'!$F$32,0,10*ROW('Sanitation Data'!F49))="","",OFFSET('Sanitation Data'!$F$32,0,10*ROW('Sanitation Data'!F49)))</f>
        <v/>
      </c>
      <c r="CZ55" s="305" t="str">
        <f ca="true">+IF(OFFSET('Sanitation Data'!$G$28,0,10*ROW('Sanitation Data'!G49))="","",OFFSET('Sanitation Data'!$G$28,0,10*ROW('Sanitation Data'!G49)))</f>
        <v/>
      </c>
      <c r="DA55" s="305" t="str">
        <f ca="true">+IF(OFFSET('Sanitation Data'!$G$29,0,10*ROW('Sanitation Data'!G49))="","",OFFSET('Sanitation Data'!$G$29,0,10*ROW('Sanitation Data'!G49)))</f>
        <v/>
      </c>
      <c r="DB55" s="305" t="str">
        <f ca="true">+IF(OFFSET('Sanitation Data'!$G$30,0,10*ROW('Sanitation Data'!G49))="","",OFFSET('Sanitation Data'!$G$30,0,10*ROW('Sanitation Data'!G49)))</f>
        <v/>
      </c>
      <c r="DC55" s="305" t="str">
        <f ca="true">+IF(OFFSET('Sanitation Data'!$G$31,0,10*ROW('Sanitation Data'!G49))="","",OFFSET('Sanitation Data'!$G$31,0,10*ROW('Sanitation Data'!G49)))</f>
        <v/>
      </c>
      <c r="DD55" s="305" t="str">
        <f ca="true">+IF(OFFSET('Sanitation Data'!$G$32,0,10*ROW('Sanitation Data'!G49))="","",OFFSET('Sanitation Data'!$G$32,0,10*ROW('Sanitation Data'!G49)))</f>
        <v/>
      </c>
      <c r="DE55" s="305" t="str">
        <f ca="true">+IF(OFFSET('Sanitation Data'!$H$28,0,10*ROW('Sanitation Data'!H49))="","",OFFSET('Sanitation Data'!$H$28,0,10*ROW('Sanitation Data'!H49)))</f>
        <v/>
      </c>
      <c r="DF55" s="305" t="str">
        <f ca="true">+IF(OFFSET('Sanitation Data'!$H$29,0,10*ROW('Sanitation Data'!H49))="","",OFFSET('Sanitation Data'!$H$29,0,10*ROW('Sanitation Data'!H49)))</f>
        <v/>
      </c>
      <c r="DG55" s="305" t="str">
        <f ca="true">+IF(OFFSET('Sanitation Data'!$H$30,0,10*ROW('Sanitation Data'!H49))="","",OFFSET('Sanitation Data'!$H$30,0,10*ROW('Sanitation Data'!H49)))</f>
        <v/>
      </c>
      <c r="DH55" s="305" t="str">
        <f ca="true">+IF(OFFSET('Sanitation Data'!$H$31,0,10*ROW('Sanitation Data'!H49))="","",OFFSET('Sanitation Data'!$H$31,0,10*ROW('Sanitation Data'!H49)))</f>
        <v/>
      </c>
      <c r="DI55" s="305" t="str">
        <f ca="true">+IF(OFFSET('Sanitation Data'!$H$32,0,10*ROW('Sanitation Data'!H49))="","",OFFSET('Sanitation Data'!$H$32,0,10*ROW('Sanitation Data'!H49)))</f>
        <v/>
      </c>
      <c r="DJ55" s="305" t="str">
        <f ca="true">+IF(OFFSET('Sanitation Data'!$I$28,0,10*ROW('Sanitation Data'!I49))="","",OFFSET('Sanitation Data'!$I$28,0,10*ROW('Sanitation Data'!I49)))</f>
        <v/>
      </c>
      <c r="DK55" s="305" t="str">
        <f ca="true">+IF(OFFSET('Sanitation Data'!$I$29,0,10*ROW('Sanitation Data'!I49))="","",OFFSET('Sanitation Data'!$I$29,0,10*ROW('Sanitation Data'!I49)))</f>
        <v/>
      </c>
      <c r="DL55" s="305" t="str">
        <f ca="true">+IF(OFFSET('Sanitation Data'!$I$30,0,10*ROW('Sanitation Data'!I49))="","",OFFSET('Sanitation Data'!$I$30,0,10*ROW('Sanitation Data'!I49)))</f>
        <v/>
      </c>
      <c r="DM55" s="305" t="str">
        <f ca="true">+IF(OFFSET('Sanitation Data'!$I$31,0,10*ROW('Sanitation Data'!I49))="","",OFFSET('Sanitation Data'!$I$31,0,10*ROW('Sanitation Data'!I49)))</f>
        <v/>
      </c>
      <c r="DN55" s="305" t="str">
        <f ca="true">+IF(OFFSET('Sanitation Data'!$I$32,0,10*ROW('Sanitation Data'!I49))="","",OFFSET('Sanitation Data'!$I$32,0,10*ROW('Sanitation Data'!I49)))</f>
        <v/>
      </c>
      <c r="DO55" s="305" t="str">
        <f ca="true">+IF(OFFSET('Hygiene Data'!$D$11,0,10*ROW('Hygiene Data'!D49))="","",OFFSET('Hygiene Data'!$D$11,0,10*ROW('Hygiene Data'!D49)))</f>
        <v/>
      </c>
      <c r="DP55" s="305" t="str">
        <f ca="true">+IF(OFFSET('Hygiene Data'!$D$12,0,10*ROW('Hygiene Data'!D49))="","",OFFSET('Hygiene Data'!$D$12,0,10*ROW('Hygiene Data'!D49)))</f>
        <v/>
      </c>
      <c r="DQ55" s="305" t="str">
        <f ca="true">+IF(OFFSET('Hygiene Data'!$D$13,0,10*ROW('Hygiene Data'!D49))="","",OFFSET('Hygiene Data'!$D$13,0,10*ROW('Hygiene Data'!D49)))</f>
        <v/>
      </c>
      <c r="DR55" s="305" t="str">
        <f ca="true">+IF(OFFSET('Hygiene Data'!$E$11,0,10*ROW('Hygiene Data'!E49))="","",OFFSET('Hygiene Data'!$E$11,0,10*ROW('Hygiene Data'!E49)))</f>
        <v/>
      </c>
      <c r="DS55" s="305" t="str">
        <f ca="true">+IF(OFFSET('Hygiene Data'!$E$12,0,10*ROW('Hygiene Data'!E49))="","",OFFSET('Hygiene Data'!$E$12,0,10*ROW('Hygiene Data'!E49)))</f>
        <v/>
      </c>
      <c r="DT55" s="305" t="str">
        <f ca="true">+IF(OFFSET('Hygiene Data'!$E$13,0,10*ROW('Hygiene Data'!E49))="","",OFFSET('Hygiene Data'!$E$13,0,10*ROW('Hygiene Data'!E49)))</f>
        <v/>
      </c>
      <c r="DU55" s="305" t="str">
        <f ca="true">+IF(OFFSET('Hygiene Data'!$F$11,0,10*ROW('Hygiene Data'!F49))="","",OFFSET('Hygiene Data'!$F$11,0,10*ROW('Hygiene Data'!F49)))</f>
        <v/>
      </c>
      <c r="DV55" s="305" t="str">
        <f ca="true">+IF(OFFSET('Hygiene Data'!$F$12,0,10*ROW('Hygiene Data'!F49))="","",OFFSET('Hygiene Data'!$F$12,0,10*ROW('Hygiene Data'!F49)))</f>
        <v/>
      </c>
      <c r="DW55" s="305" t="str">
        <f ca="true">+IF(OFFSET('Hygiene Data'!$F$13,0,10*ROW('Hygiene Data'!F49))="","",OFFSET('Hygiene Data'!$F$13,0,10*ROW('Hygiene Data'!F49)))</f>
        <v/>
      </c>
      <c r="DX55" s="305" t="str">
        <f ca="true">+IF(OFFSET('Hygiene Data'!$G$11,0,10*ROW('Hygiene Data'!G49))="","",OFFSET('Hygiene Data'!$G$11,0,10*ROW('Hygiene Data'!G49)))</f>
        <v/>
      </c>
      <c r="DY55" s="305" t="str">
        <f ca="true">+IF(OFFSET('Hygiene Data'!$G$12,0,10*ROW('Hygiene Data'!G49))="","",OFFSET('Hygiene Data'!$G$12,0,10*ROW('Hygiene Data'!G49)))</f>
        <v/>
      </c>
      <c r="DZ55" s="305" t="str">
        <f ca="true">+IF(OFFSET('Hygiene Data'!$G$13,0,10*ROW('Hygiene Data'!G49))="","",OFFSET('Hygiene Data'!$G$13,0,10*ROW('Hygiene Data'!G49)))</f>
        <v/>
      </c>
      <c r="EA55" s="305" t="str">
        <f ca="true">+IF(OFFSET('Hygiene Data'!$H$11,0,10*ROW('Hygiene Data'!H49))="","",OFFSET('Hygiene Data'!$H$11,0,10*ROW('Hygiene Data'!H49)))</f>
        <v/>
      </c>
      <c r="EB55" s="305" t="str">
        <f ca="true">+IF(OFFSET('Hygiene Data'!$H$12,0,10*ROW('Hygiene Data'!H49))="","",OFFSET('Hygiene Data'!$H$12,0,10*ROW('Hygiene Data'!H49)))</f>
        <v/>
      </c>
      <c r="EC55" s="305" t="str">
        <f ca="true">+IF(OFFSET('Hygiene Data'!$H$13,0,10*ROW('Hygiene Data'!H49))="","",OFFSET('Hygiene Data'!$H$13,0,10*ROW('Hygiene Data'!H49)))</f>
        <v/>
      </c>
      <c r="ED55" s="305" t="str">
        <f ca="true">+IF(OFFSET('Hygiene Data'!$I$11,0,10*ROW('Hygiene Data'!I49))="","",OFFSET('Hygiene Data'!$I$11,0,10*ROW('Hygiene Data'!I49)))</f>
        <v/>
      </c>
      <c r="EE55" s="305" t="str">
        <f ca="true">+IF(OFFSET('Hygiene Data'!$I$12,0,10*ROW('Hygiene Data'!I49))="","",OFFSET('Hygiene Data'!$I$12,0,10*ROW('Hygiene Data'!I49)))</f>
        <v/>
      </c>
      <c r="EF55" s="305"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61" t="str">
        <f t="shared" ca="true" si="0"/>
        <v/>
      </c>
      <c r="D56" s="9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5"/>
      <c r="BS56" s="305" t="str">
        <f ca="true">+IF(OFFSET('Water Data'!$D$27,0,10*ROW('Water Data'!D50))="","",OFFSET('Water Data'!$D$27,0,10*ROW('Water Data'!D50)))</f>
        <v/>
      </c>
      <c r="BT56" s="305" t="str">
        <f ca="true">+IF(OFFSET('Water Data'!$D$28,0,10*ROW('Water Data'!D50))="","",OFFSET('Water Data'!$D$28,0,10*ROW('Water Data'!D50)))</f>
        <v/>
      </c>
      <c r="BU56" s="305" t="str">
        <f ca="true">+IF(OFFSET('Water Data'!$D$29,0,10*ROW('Water Data'!D50))="","",OFFSET('Water Data'!$D$29,0,10*ROW('Water Data'!D50)))</f>
        <v/>
      </c>
      <c r="BV56" s="305" t="str">
        <f ca="true">+IF(OFFSET('Water Data'!$E$27,0,10*ROW('Water Data'!E50))="","",OFFSET('Water Data'!$E$27,0,10*ROW('Water Data'!E50)))</f>
        <v/>
      </c>
      <c r="BW56" s="305" t="str">
        <f ca="true">+IF(OFFSET('Water Data'!$E$28,0,10*ROW('Water Data'!E50))="","",OFFSET('Water Data'!$E$28,0,10*ROW('Water Data'!E50)))</f>
        <v/>
      </c>
      <c r="BX56" s="305" t="str">
        <f ca="true">+IF(OFFSET('Water Data'!$E$29,0,10*ROW('Water Data'!E50))="","",OFFSET('Water Data'!$E$29,0,10*ROW('Water Data'!E50)))</f>
        <v/>
      </c>
      <c r="BY56" s="305" t="str">
        <f ca="true">+IF(OFFSET('Water Data'!$F$27,0,10*ROW('Water Data'!F50))="","",OFFSET('Water Data'!$F$27,0,10*ROW('Water Data'!F50)))</f>
        <v/>
      </c>
      <c r="BZ56" s="305" t="str">
        <f ca="true">+IF(OFFSET('Water Data'!$F$28,0,10*ROW('Water Data'!F50))="","",OFFSET('Water Data'!$F$28,0,10*ROW('Water Data'!F50)))</f>
        <v/>
      </c>
      <c r="CA56" s="305" t="str">
        <f ca="true">+IF(OFFSET('Water Data'!$F$29,0,10*ROW('Water Data'!F50))="","",OFFSET('Water Data'!$F$29,0,10*ROW('Water Data'!F50)))</f>
        <v/>
      </c>
      <c r="CB56" s="305" t="str">
        <f ca="true">+IF(OFFSET('Water Data'!$G$27,0,10*ROW('Water Data'!G50))="","",OFFSET('Water Data'!$G$27,0,10*ROW('Water Data'!G50)))</f>
        <v/>
      </c>
      <c r="CC56" s="305" t="str">
        <f ca="true">+IF(OFFSET('Water Data'!$G$28,0,10*ROW('Water Data'!G50))="","",OFFSET('Water Data'!$G$28,0,10*ROW('Water Data'!G50)))</f>
        <v/>
      </c>
      <c r="CD56" s="305" t="str">
        <f ca="true">+IF(OFFSET('Water Data'!$G$29,0,10*ROW('Water Data'!G50))="","",OFFSET('Water Data'!$G$29,0,10*ROW('Water Data'!G50)))</f>
        <v/>
      </c>
      <c r="CE56" s="305" t="str">
        <f ca="true">+IF(OFFSET('Water Data'!$H$27,0,10*ROW('Water Data'!H50))="","",OFFSET('Water Data'!$H$27,0,10*ROW('Water Data'!H50)))</f>
        <v/>
      </c>
      <c r="CF56" s="305" t="str">
        <f ca="true">+IF(OFFSET('Water Data'!$H$28,0,10*ROW('Water Data'!H50))="","",OFFSET('Water Data'!$H$28,0,10*ROW('Water Data'!H50)))</f>
        <v/>
      </c>
      <c r="CG56" s="305" t="str">
        <f ca="true">+IF(OFFSET('Water Data'!$H$29,0,10*ROW('Water Data'!H50))="","",OFFSET('Water Data'!$H$29,0,10*ROW('Water Data'!H50)))</f>
        <v/>
      </c>
      <c r="CH56" s="305" t="str">
        <f ca="true">+IF(OFFSET('Water Data'!$I$27,0,10*ROW('Water Data'!I50))="","",OFFSET('Water Data'!$I$27,0,10*ROW('Water Data'!I50)))</f>
        <v/>
      </c>
      <c r="CI56" s="305" t="str">
        <f ca="true">+IF(OFFSET('Water Data'!$I$28,0,10*ROW('Water Data'!I50))="","",OFFSET('Water Data'!$I$28,0,10*ROW('Water Data'!I50)))</f>
        <v/>
      </c>
      <c r="CJ56" s="305" t="str">
        <f ca="true">+IF(OFFSET('Water Data'!$I$29,0,10*ROW('Water Data'!I50))="","",OFFSET('Water Data'!$I$29,0,10*ROW('Water Data'!I50)))</f>
        <v/>
      </c>
      <c r="CK56" s="305" t="str">
        <f ca="true">+IF(OFFSET('Sanitation Data'!$D$28,0,10*ROW('Sanitation Data'!D50))="","",OFFSET('Sanitation Data'!$D$28,0,10*ROW('Sanitation Data'!D50)))</f>
        <v/>
      </c>
      <c r="CL56" s="305" t="str">
        <f ca="true">+IF(OFFSET('Sanitation Data'!$D$29,0,10*ROW('Sanitation Data'!D50))="","",OFFSET('Sanitation Data'!$D$29,0,10*ROW('Sanitation Data'!D50)))</f>
        <v/>
      </c>
      <c r="CM56" s="305" t="str">
        <f ca="true">+IF(OFFSET('Sanitation Data'!$D$30,0,10*ROW('Sanitation Data'!D50))="","",OFFSET('Sanitation Data'!$D$30,0,10*ROW('Sanitation Data'!D50)))</f>
        <v/>
      </c>
      <c r="CN56" s="305" t="str">
        <f ca="true">+IF(OFFSET('Sanitation Data'!$D$31,0,10*ROW('Sanitation Data'!D50))="","",OFFSET('Sanitation Data'!$D$31,0,10*ROW('Sanitation Data'!D50)))</f>
        <v/>
      </c>
      <c r="CO56" s="305" t="str">
        <f ca="true">+IF(OFFSET('Sanitation Data'!$D$32,0,10*ROW('Sanitation Data'!D50))="","",OFFSET('Sanitation Data'!$D$32,0,10*ROW('Sanitation Data'!D50)))</f>
        <v/>
      </c>
      <c r="CP56" s="305" t="str">
        <f ca="true">+IF(OFFSET('Sanitation Data'!$E$28,0,10*ROW('Sanitation Data'!E50))="","",OFFSET('Sanitation Data'!$E$28,0,10*ROW('Sanitation Data'!E50)))</f>
        <v/>
      </c>
      <c r="CQ56" s="305" t="str">
        <f ca="true">+IF(OFFSET('Sanitation Data'!$E$29,0,10*ROW('Sanitation Data'!E50))="","",OFFSET('Sanitation Data'!$E$29,0,10*ROW('Sanitation Data'!E50)))</f>
        <v/>
      </c>
      <c r="CR56" s="305" t="str">
        <f ca="true">+IF(OFFSET('Sanitation Data'!$E$30,0,10*ROW('Sanitation Data'!E50))="","",OFFSET('Sanitation Data'!$E$30,0,10*ROW('Sanitation Data'!E50)))</f>
        <v/>
      </c>
      <c r="CS56" s="305" t="str">
        <f ca="true">+IF(OFFSET('Sanitation Data'!$E$31,0,10*ROW('Sanitation Data'!E50))="","",OFFSET('Sanitation Data'!$E$31,0,10*ROW('Sanitation Data'!E50)))</f>
        <v/>
      </c>
      <c r="CT56" s="305" t="str">
        <f ca="true">+IF(OFFSET('Sanitation Data'!$E$32,0,10*ROW('Sanitation Data'!E50))="","",OFFSET('Sanitation Data'!$E$32,0,10*ROW('Sanitation Data'!E50)))</f>
        <v/>
      </c>
      <c r="CU56" s="305" t="str">
        <f ca="true">+IF(OFFSET('Sanitation Data'!$F$28,0,10*ROW('Sanitation Data'!F50))="","",OFFSET('Sanitation Data'!$F$28,0,10*ROW('Sanitation Data'!F50)))</f>
        <v/>
      </c>
      <c r="CV56" s="305" t="str">
        <f ca="true">+IF(OFFSET('Sanitation Data'!$F$29,0,10*ROW('Sanitation Data'!F50))="","",OFFSET('Sanitation Data'!$F$29,0,10*ROW('Sanitation Data'!F50)))</f>
        <v/>
      </c>
      <c r="CW56" s="305" t="str">
        <f ca="true">+IF(OFFSET('Sanitation Data'!$F$30,0,10*ROW('Sanitation Data'!F50))="","",OFFSET('Sanitation Data'!$F$30,0,10*ROW('Sanitation Data'!F50)))</f>
        <v/>
      </c>
      <c r="CX56" s="305" t="str">
        <f ca="true">+IF(OFFSET('Sanitation Data'!$F$31,0,10*ROW('Sanitation Data'!F50))="","",OFFSET('Sanitation Data'!$F$31,0,10*ROW('Sanitation Data'!F50)))</f>
        <v/>
      </c>
      <c r="CY56" s="305" t="str">
        <f ca="true">+IF(OFFSET('Sanitation Data'!$F$32,0,10*ROW('Sanitation Data'!F50))="","",OFFSET('Sanitation Data'!$F$32,0,10*ROW('Sanitation Data'!F50)))</f>
        <v/>
      </c>
      <c r="CZ56" s="305" t="str">
        <f ca="true">+IF(OFFSET('Sanitation Data'!$G$28,0,10*ROW('Sanitation Data'!G50))="","",OFFSET('Sanitation Data'!$G$28,0,10*ROW('Sanitation Data'!G50)))</f>
        <v/>
      </c>
      <c r="DA56" s="305" t="str">
        <f ca="true">+IF(OFFSET('Sanitation Data'!$G$29,0,10*ROW('Sanitation Data'!G50))="","",OFFSET('Sanitation Data'!$G$29,0,10*ROW('Sanitation Data'!G50)))</f>
        <v/>
      </c>
      <c r="DB56" s="305" t="str">
        <f ca="true">+IF(OFFSET('Sanitation Data'!$G$30,0,10*ROW('Sanitation Data'!G50))="","",OFFSET('Sanitation Data'!$G$30,0,10*ROW('Sanitation Data'!G50)))</f>
        <v/>
      </c>
      <c r="DC56" s="305" t="str">
        <f ca="true">+IF(OFFSET('Sanitation Data'!$G$31,0,10*ROW('Sanitation Data'!G50))="","",OFFSET('Sanitation Data'!$G$31,0,10*ROW('Sanitation Data'!G50)))</f>
        <v/>
      </c>
      <c r="DD56" s="305" t="str">
        <f ca="true">+IF(OFFSET('Sanitation Data'!$G$32,0,10*ROW('Sanitation Data'!G50))="","",OFFSET('Sanitation Data'!$G$32,0,10*ROW('Sanitation Data'!G50)))</f>
        <v/>
      </c>
      <c r="DE56" s="305" t="str">
        <f ca="true">+IF(OFFSET('Sanitation Data'!$H$28,0,10*ROW('Sanitation Data'!H50))="","",OFFSET('Sanitation Data'!$H$28,0,10*ROW('Sanitation Data'!H50)))</f>
        <v/>
      </c>
      <c r="DF56" s="305" t="str">
        <f ca="true">+IF(OFFSET('Sanitation Data'!$H$29,0,10*ROW('Sanitation Data'!H50))="","",OFFSET('Sanitation Data'!$H$29,0,10*ROW('Sanitation Data'!H50)))</f>
        <v/>
      </c>
      <c r="DG56" s="305" t="str">
        <f ca="true">+IF(OFFSET('Sanitation Data'!$H$30,0,10*ROW('Sanitation Data'!H50))="","",OFFSET('Sanitation Data'!$H$30,0,10*ROW('Sanitation Data'!H50)))</f>
        <v/>
      </c>
      <c r="DH56" s="305" t="str">
        <f ca="true">+IF(OFFSET('Sanitation Data'!$H$31,0,10*ROW('Sanitation Data'!H50))="","",OFFSET('Sanitation Data'!$H$31,0,10*ROW('Sanitation Data'!H50)))</f>
        <v/>
      </c>
      <c r="DI56" s="305" t="str">
        <f ca="true">+IF(OFFSET('Sanitation Data'!$H$32,0,10*ROW('Sanitation Data'!H50))="","",OFFSET('Sanitation Data'!$H$32,0,10*ROW('Sanitation Data'!H50)))</f>
        <v/>
      </c>
      <c r="DJ56" s="305" t="str">
        <f ca="true">+IF(OFFSET('Sanitation Data'!$I$28,0,10*ROW('Sanitation Data'!I50))="","",OFFSET('Sanitation Data'!$I$28,0,10*ROW('Sanitation Data'!I50)))</f>
        <v/>
      </c>
      <c r="DK56" s="305" t="str">
        <f ca="true">+IF(OFFSET('Sanitation Data'!$I$29,0,10*ROW('Sanitation Data'!I50))="","",OFFSET('Sanitation Data'!$I$29,0,10*ROW('Sanitation Data'!I50)))</f>
        <v/>
      </c>
      <c r="DL56" s="305" t="str">
        <f ca="true">+IF(OFFSET('Sanitation Data'!$I$30,0,10*ROW('Sanitation Data'!I50))="","",OFFSET('Sanitation Data'!$I$30,0,10*ROW('Sanitation Data'!I50)))</f>
        <v/>
      </c>
      <c r="DM56" s="305" t="str">
        <f ca="true">+IF(OFFSET('Sanitation Data'!$I$31,0,10*ROW('Sanitation Data'!I50))="","",OFFSET('Sanitation Data'!$I$31,0,10*ROW('Sanitation Data'!I50)))</f>
        <v/>
      </c>
      <c r="DN56" s="305" t="str">
        <f ca="true">+IF(OFFSET('Sanitation Data'!$I$32,0,10*ROW('Sanitation Data'!I50))="","",OFFSET('Sanitation Data'!$I$32,0,10*ROW('Sanitation Data'!I50)))</f>
        <v/>
      </c>
      <c r="DO56" s="305" t="str">
        <f ca="true">+IF(OFFSET('Hygiene Data'!$D$11,0,10*ROW('Hygiene Data'!D50))="","",OFFSET('Hygiene Data'!$D$11,0,10*ROW('Hygiene Data'!D50)))</f>
        <v/>
      </c>
      <c r="DP56" s="305" t="str">
        <f ca="true">+IF(OFFSET('Hygiene Data'!$D$12,0,10*ROW('Hygiene Data'!D50))="","",OFFSET('Hygiene Data'!$D$12,0,10*ROW('Hygiene Data'!D50)))</f>
        <v/>
      </c>
      <c r="DQ56" s="305" t="str">
        <f ca="true">+IF(OFFSET('Hygiene Data'!$D$13,0,10*ROW('Hygiene Data'!D50))="","",OFFSET('Hygiene Data'!$D$13,0,10*ROW('Hygiene Data'!D50)))</f>
        <v/>
      </c>
      <c r="DR56" s="305" t="str">
        <f ca="true">+IF(OFFSET('Hygiene Data'!$E$11,0,10*ROW('Hygiene Data'!E50))="","",OFFSET('Hygiene Data'!$E$11,0,10*ROW('Hygiene Data'!E50)))</f>
        <v/>
      </c>
      <c r="DS56" s="305" t="str">
        <f ca="true">+IF(OFFSET('Hygiene Data'!$E$12,0,10*ROW('Hygiene Data'!E50))="","",OFFSET('Hygiene Data'!$E$12,0,10*ROW('Hygiene Data'!E50)))</f>
        <v/>
      </c>
      <c r="DT56" s="305" t="str">
        <f ca="true">+IF(OFFSET('Hygiene Data'!$E$13,0,10*ROW('Hygiene Data'!E50))="","",OFFSET('Hygiene Data'!$E$13,0,10*ROW('Hygiene Data'!E50)))</f>
        <v/>
      </c>
      <c r="DU56" s="305" t="str">
        <f ca="true">+IF(OFFSET('Hygiene Data'!$F$11,0,10*ROW('Hygiene Data'!F50))="","",OFFSET('Hygiene Data'!$F$11,0,10*ROW('Hygiene Data'!F50)))</f>
        <v/>
      </c>
      <c r="DV56" s="305" t="str">
        <f ca="true">+IF(OFFSET('Hygiene Data'!$F$12,0,10*ROW('Hygiene Data'!F50))="","",OFFSET('Hygiene Data'!$F$12,0,10*ROW('Hygiene Data'!F50)))</f>
        <v/>
      </c>
      <c r="DW56" s="305" t="str">
        <f ca="true">+IF(OFFSET('Hygiene Data'!$F$13,0,10*ROW('Hygiene Data'!F50))="","",OFFSET('Hygiene Data'!$F$13,0,10*ROW('Hygiene Data'!F50)))</f>
        <v/>
      </c>
      <c r="DX56" s="305" t="str">
        <f ca="true">+IF(OFFSET('Hygiene Data'!$G$11,0,10*ROW('Hygiene Data'!G50))="","",OFFSET('Hygiene Data'!$G$11,0,10*ROW('Hygiene Data'!G50)))</f>
        <v/>
      </c>
      <c r="DY56" s="305" t="str">
        <f ca="true">+IF(OFFSET('Hygiene Data'!$G$12,0,10*ROW('Hygiene Data'!G50))="","",OFFSET('Hygiene Data'!$G$12,0,10*ROW('Hygiene Data'!G50)))</f>
        <v/>
      </c>
      <c r="DZ56" s="305" t="str">
        <f ca="true">+IF(OFFSET('Hygiene Data'!$G$13,0,10*ROW('Hygiene Data'!G50))="","",OFFSET('Hygiene Data'!$G$13,0,10*ROW('Hygiene Data'!G50)))</f>
        <v/>
      </c>
      <c r="EA56" s="305" t="str">
        <f ca="true">+IF(OFFSET('Hygiene Data'!$H$11,0,10*ROW('Hygiene Data'!H50))="","",OFFSET('Hygiene Data'!$H$11,0,10*ROW('Hygiene Data'!H50)))</f>
        <v/>
      </c>
      <c r="EB56" s="305" t="str">
        <f ca="true">+IF(OFFSET('Hygiene Data'!$H$12,0,10*ROW('Hygiene Data'!H50))="","",OFFSET('Hygiene Data'!$H$12,0,10*ROW('Hygiene Data'!H50)))</f>
        <v/>
      </c>
      <c r="EC56" s="305" t="str">
        <f ca="true">+IF(OFFSET('Hygiene Data'!$H$13,0,10*ROW('Hygiene Data'!H50))="","",OFFSET('Hygiene Data'!$H$13,0,10*ROW('Hygiene Data'!H50)))</f>
        <v/>
      </c>
      <c r="ED56" s="305" t="str">
        <f ca="true">+IF(OFFSET('Hygiene Data'!$I$11,0,10*ROW('Hygiene Data'!I50))="","",OFFSET('Hygiene Data'!$I$11,0,10*ROW('Hygiene Data'!I50)))</f>
        <v/>
      </c>
      <c r="EE56" s="305" t="str">
        <f ca="true">+IF(OFFSET('Hygiene Data'!$I$12,0,10*ROW('Hygiene Data'!I50))="","",OFFSET('Hygiene Data'!$I$12,0,10*ROW('Hygiene Data'!I50)))</f>
        <v/>
      </c>
      <c r="EF56" s="305"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61" t="str">
        <f t="shared" ca="true" si="0"/>
        <v/>
      </c>
      <c r="D57" s="9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5"/>
      <c r="BS57" s="305" t="str">
        <f ca="true">+IF(OFFSET('Water Data'!$D$27,0,10*ROW('Water Data'!D51))="","",OFFSET('Water Data'!$D$27,0,10*ROW('Water Data'!D51)))</f>
        <v/>
      </c>
      <c r="BT57" s="305" t="str">
        <f ca="true">+IF(OFFSET('Water Data'!$D$28,0,10*ROW('Water Data'!D51))="","",OFFSET('Water Data'!$D$28,0,10*ROW('Water Data'!D51)))</f>
        <v/>
      </c>
      <c r="BU57" s="305" t="str">
        <f ca="true">+IF(OFFSET('Water Data'!$D$29,0,10*ROW('Water Data'!D51))="","",OFFSET('Water Data'!$D$29,0,10*ROW('Water Data'!D51)))</f>
        <v/>
      </c>
      <c r="BV57" s="305" t="str">
        <f ca="true">+IF(OFFSET('Water Data'!$E$27,0,10*ROW('Water Data'!E51))="","",OFFSET('Water Data'!$E$27,0,10*ROW('Water Data'!E51)))</f>
        <v/>
      </c>
      <c r="BW57" s="305" t="str">
        <f ca="true">+IF(OFFSET('Water Data'!$E$28,0,10*ROW('Water Data'!E51))="","",OFFSET('Water Data'!$E$28,0,10*ROW('Water Data'!E51)))</f>
        <v/>
      </c>
      <c r="BX57" s="305" t="str">
        <f ca="true">+IF(OFFSET('Water Data'!$E$29,0,10*ROW('Water Data'!E51))="","",OFFSET('Water Data'!$E$29,0,10*ROW('Water Data'!E51)))</f>
        <v/>
      </c>
      <c r="BY57" s="305" t="str">
        <f ca="true">+IF(OFFSET('Water Data'!$F$27,0,10*ROW('Water Data'!F51))="","",OFFSET('Water Data'!$F$27,0,10*ROW('Water Data'!F51)))</f>
        <v/>
      </c>
      <c r="BZ57" s="305" t="str">
        <f ca="true">+IF(OFFSET('Water Data'!$F$28,0,10*ROW('Water Data'!F51))="","",OFFSET('Water Data'!$F$28,0,10*ROW('Water Data'!F51)))</f>
        <v/>
      </c>
      <c r="CA57" s="305" t="str">
        <f ca="true">+IF(OFFSET('Water Data'!$F$29,0,10*ROW('Water Data'!F51))="","",OFFSET('Water Data'!$F$29,0,10*ROW('Water Data'!F51)))</f>
        <v/>
      </c>
      <c r="CB57" s="305" t="str">
        <f ca="true">+IF(OFFSET('Water Data'!$G$27,0,10*ROW('Water Data'!G51))="","",OFFSET('Water Data'!$G$27,0,10*ROW('Water Data'!G51)))</f>
        <v/>
      </c>
      <c r="CC57" s="305" t="str">
        <f ca="true">+IF(OFFSET('Water Data'!$G$28,0,10*ROW('Water Data'!G51))="","",OFFSET('Water Data'!$G$28,0,10*ROW('Water Data'!G51)))</f>
        <v/>
      </c>
      <c r="CD57" s="305" t="str">
        <f ca="true">+IF(OFFSET('Water Data'!$G$29,0,10*ROW('Water Data'!G51))="","",OFFSET('Water Data'!$G$29,0,10*ROW('Water Data'!G51)))</f>
        <v/>
      </c>
      <c r="CE57" s="305" t="str">
        <f ca="true">+IF(OFFSET('Water Data'!$H$27,0,10*ROW('Water Data'!H51))="","",OFFSET('Water Data'!$H$27,0,10*ROW('Water Data'!H51)))</f>
        <v/>
      </c>
      <c r="CF57" s="305" t="str">
        <f ca="true">+IF(OFFSET('Water Data'!$H$28,0,10*ROW('Water Data'!H51))="","",OFFSET('Water Data'!$H$28,0,10*ROW('Water Data'!H51)))</f>
        <v/>
      </c>
      <c r="CG57" s="305" t="str">
        <f ca="true">+IF(OFFSET('Water Data'!$H$29,0,10*ROW('Water Data'!H51))="","",OFFSET('Water Data'!$H$29,0,10*ROW('Water Data'!H51)))</f>
        <v/>
      </c>
      <c r="CH57" s="305" t="str">
        <f ca="true">+IF(OFFSET('Water Data'!$I$27,0,10*ROW('Water Data'!I51))="","",OFFSET('Water Data'!$I$27,0,10*ROW('Water Data'!I51)))</f>
        <v/>
      </c>
      <c r="CI57" s="305" t="str">
        <f ca="true">+IF(OFFSET('Water Data'!$I$28,0,10*ROW('Water Data'!I51))="","",OFFSET('Water Data'!$I$28,0,10*ROW('Water Data'!I51)))</f>
        <v/>
      </c>
      <c r="CJ57" s="305" t="str">
        <f ca="true">+IF(OFFSET('Water Data'!$I$29,0,10*ROW('Water Data'!I51))="","",OFFSET('Water Data'!$I$29,0,10*ROW('Water Data'!I51)))</f>
        <v/>
      </c>
      <c r="CK57" s="305" t="str">
        <f ca="true">+IF(OFFSET('Sanitation Data'!$D$28,0,10*ROW('Sanitation Data'!D51))="","",OFFSET('Sanitation Data'!$D$28,0,10*ROW('Sanitation Data'!D51)))</f>
        <v/>
      </c>
      <c r="CL57" s="305" t="str">
        <f ca="true">+IF(OFFSET('Sanitation Data'!$D$29,0,10*ROW('Sanitation Data'!D51))="","",OFFSET('Sanitation Data'!$D$29,0,10*ROW('Sanitation Data'!D51)))</f>
        <v/>
      </c>
      <c r="CM57" s="305" t="str">
        <f ca="true">+IF(OFFSET('Sanitation Data'!$D$30,0,10*ROW('Sanitation Data'!D51))="","",OFFSET('Sanitation Data'!$D$30,0,10*ROW('Sanitation Data'!D51)))</f>
        <v/>
      </c>
      <c r="CN57" s="305" t="str">
        <f ca="true">+IF(OFFSET('Sanitation Data'!$D$31,0,10*ROW('Sanitation Data'!D51))="","",OFFSET('Sanitation Data'!$D$31,0,10*ROW('Sanitation Data'!D51)))</f>
        <v/>
      </c>
      <c r="CO57" s="305" t="str">
        <f ca="true">+IF(OFFSET('Sanitation Data'!$D$32,0,10*ROW('Sanitation Data'!D51))="","",OFFSET('Sanitation Data'!$D$32,0,10*ROW('Sanitation Data'!D51)))</f>
        <v/>
      </c>
      <c r="CP57" s="305" t="str">
        <f ca="true">+IF(OFFSET('Sanitation Data'!$E$28,0,10*ROW('Sanitation Data'!E51))="","",OFFSET('Sanitation Data'!$E$28,0,10*ROW('Sanitation Data'!E51)))</f>
        <v/>
      </c>
      <c r="CQ57" s="305" t="str">
        <f ca="true">+IF(OFFSET('Sanitation Data'!$E$29,0,10*ROW('Sanitation Data'!E51))="","",OFFSET('Sanitation Data'!$E$29,0,10*ROW('Sanitation Data'!E51)))</f>
        <v/>
      </c>
      <c r="CR57" s="305" t="str">
        <f ca="true">+IF(OFFSET('Sanitation Data'!$E$30,0,10*ROW('Sanitation Data'!E51))="","",OFFSET('Sanitation Data'!$E$30,0,10*ROW('Sanitation Data'!E51)))</f>
        <v/>
      </c>
      <c r="CS57" s="305" t="str">
        <f ca="true">+IF(OFFSET('Sanitation Data'!$E$31,0,10*ROW('Sanitation Data'!E51))="","",OFFSET('Sanitation Data'!$E$31,0,10*ROW('Sanitation Data'!E51)))</f>
        <v/>
      </c>
      <c r="CT57" s="305" t="str">
        <f ca="true">+IF(OFFSET('Sanitation Data'!$E$32,0,10*ROW('Sanitation Data'!E51))="","",OFFSET('Sanitation Data'!$E$32,0,10*ROW('Sanitation Data'!E51)))</f>
        <v/>
      </c>
      <c r="CU57" s="305" t="str">
        <f ca="true">+IF(OFFSET('Sanitation Data'!$F$28,0,10*ROW('Sanitation Data'!F51))="","",OFFSET('Sanitation Data'!$F$28,0,10*ROW('Sanitation Data'!F51)))</f>
        <v/>
      </c>
      <c r="CV57" s="305" t="str">
        <f ca="true">+IF(OFFSET('Sanitation Data'!$F$29,0,10*ROW('Sanitation Data'!F51))="","",OFFSET('Sanitation Data'!$F$29,0,10*ROW('Sanitation Data'!F51)))</f>
        <v/>
      </c>
      <c r="CW57" s="305" t="str">
        <f ca="true">+IF(OFFSET('Sanitation Data'!$F$30,0,10*ROW('Sanitation Data'!F51))="","",OFFSET('Sanitation Data'!$F$30,0,10*ROW('Sanitation Data'!F51)))</f>
        <v/>
      </c>
      <c r="CX57" s="305" t="str">
        <f ca="true">+IF(OFFSET('Sanitation Data'!$F$31,0,10*ROW('Sanitation Data'!F51))="","",OFFSET('Sanitation Data'!$F$31,0,10*ROW('Sanitation Data'!F51)))</f>
        <v/>
      </c>
      <c r="CY57" s="305" t="str">
        <f ca="true">+IF(OFFSET('Sanitation Data'!$F$32,0,10*ROW('Sanitation Data'!F51))="","",OFFSET('Sanitation Data'!$F$32,0,10*ROW('Sanitation Data'!F51)))</f>
        <v/>
      </c>
      <c r="CZ57" s="305" t="str">
        <f ca="true">+IF(OFFSET('Sanitation Data'!$G$28,0,10*ROW('Sanitation Data'!G51))="","",OFFSET('Sanitation Data'!$G$28,0,10*ROW('Sanitation Data'!G51)))</f>
        <v/>
      </c>
      <c r="DA57" s="305" t="str">
        <f ca="true">+IF(OFFSET('Sanitation Data'!$G$29,0,10*ROW('Sanitation Data'!G51))="","",OFFSET('Sanitation Data'!$G$29,0,10*ROW('Sanitation Data'!G51)))</f>
        <v/>
      </c>
      <c r="DB57" s="305" t="str">
        <f ca="true">+IF(OFFSET('Sanitation Data'!$G$30,0,10*ROW('Sanitation Data'!G51))="","",OFFSET('Sanitation Data'!$G$30,0,10*ROW('Sanitation Data'!G51)))</f>
        <v/>
      </c>
      <c r="DC57" s="305" t="str">
        <f ca="true">+IF(OFFSET('Sanitation Data'!$G$31,0,10*ROW('Sanitation Data'!G51))="","",OFFSET('Sanitation Data'!$G$31,0,10*ROW('Sanitation Data'!G51)))</f>
        <v/>
      </c>
      <c r="DD57" s="305" t="str">
        <f ca="true">+IF(OFFSET('Sanitation Data'!$G$32,0,10*ROW('Sanitation Data'!G51))="","",OFFSET('Sanitation Data'!$G$32,0,10*ROW('Sanitation Data'!G51)))</f>
        <v/>
      </c>
      <c r="DE57" s="305" t="str">
        <f ca="true">+IF(OFFSET('Sanitation Data'!$H$28,0,10*ROW('Sanitation Data'!H51))="","",OFFSET('Sanitation Data'!$H$28,0,10*ROW('Sanitation Data'!H51)))</f>
        <v/>
      </c>
      <c r="DF57" s="305" t="str">
        <f ca="true">+IF(OFFSET('Sanitation Data'!$H$29,0,10*ROW('Sanitation Data'!H51))="","",OFFSET('Sanitation Data'!$H$29,0,10*ROW('Sanitation Data'!H51)))</f>
        <v/>
      </c>
      <c r="DG57" s="305" t="str">
        <f ca="true">+IF(OFFSET('Sanitation Data'!$H$30,0,10*ROW('Sanitation Data'!H51))="","",OFFSET('Sanitation Data'!$H$30,0,10*ROW('Sanitation Data'!H51)))</f>
        <v/>
      </c>
      <c r="DH57" s="305" t="str">
        <f ca="true">+IF(OFFSET('Sanitation Data'!$H$31,0,10*ROW('Sanitation Data'!H51))="","",OFFSET('Sanitation Data'!$H$31,0,10*ROW('Sanitation Data'!H51)))</f>
        <v/>
      </c>
      <c r="DI57" s="305" t="str">
        <f ca="true">+IF(OFFSET('Sanitation Data'!$H$32,0,10*ROW('Sanitation Data'!H51))="","",OFFSET('Sanitation Data'!$H$32,0,10*ROW('Sanitation Data'!H51)))</f>
        <v/>
      </c>
      <c r="DJ57" s="305" t="str">
        <f ca="true">+IF(OFFSET('Sanitation Data'!$I$28,0,10*ROW('Sanitation Data'!I51))="","",OFFSET('Sanitation Data'!$I$28,0,10*ROW('Sanitation Data'!I51)))</f>
        <v/>
      </c>
      <c r="DK57" s="305" t="str">
        <f ca="true">+IF(OFFSET('Sanitation Data'!$I$29,0,10*ROW('Sanitation Data'!I51))="","",OFFSET('Sanitation Data'!$I$29,0,10*ROW('Sanitation Data'!I51)))</f>
        <v/>
      </c>
      <c r="DL57" s="305" t="str">
        <f ca="true">+IF(OFFSET('Sanitation Data'!$I$30,0,10*ROW('Sanitation Data'!I51))="","",OFFSET('Sanitation Data'!$I$30,0,10*ROW('Sanitation Data'!I51)))</f>
        <v/>
      </c>
      <c r="DM57" s="305" t="str">
        <f ca="true">+IF(OFFSET('Sanitation Data'!$I$31,0,10*ROW('Sanitation Data'!I51))="","",OFFSET('Sanitation Data'!$I$31,0,10*ROW('Sanitation Data'!I51)))</f>
        <v/>
      </c>
      <c r="DN57" s="305" t="str">
        <f ca="true">+IF(OFFSET('Sanitation Data'!$I$32,0,10*ROW('Sanitation Data'!I51))="","",OFFSET('Sanitation Data'!$I$32,0,10*ROW('Sanitation Data'!I51)))</f>
        <v/>
      </c>
      <c r="DO57" s="305" t="str">
        <f ca="true">+IF(OFFSET('Hygiene Data'!$D$11,0,10*ROW('Hygiene Data'!D51))="","",OFFSET('Hygiene Data'!$D$11,0,10*ROW('Hygiene Data'!D51)))</f>
        <v/>
      </c>
      <c r="DP57" s="305" t="str">
        <f ca="true">+IF(OFFSET('Hygiene Data'!$D$12,0,10*ROW('Hygiene Data'!D51))="","",OFFSET('Hygiene Data'!$D$12,0,10*ROW('Hygiene Data'!D51)))</f>
        <v/>
      </c>
      <c r="DQ57" s="305" t="str">
        <f ca="true">+IF(OFFSET('Hygiene Data'!$D$13,0,10*ROW('Hygiene Data'!D51))="","",OFFSET('Hygiene Data'!$D$13,0,10*ROW('Hygiene Data'!D51)))</f>
        <v/>
      </c>
      <c r="DR57" s="305" t="str">
        <f ca="true">+IF(OFFSET('Hygiene Data'!$E$11,0,10*ROW('Hygiene Data'!E51))="","",OFFSET('Hygiene Data'!$E$11,0,10*ROW('Hygiene Data'!E51)))</f>
        <v/>
      </c>
      <c r="DS57" s="305" t="str">
        <f ca="true">+IF(OFFSET('Hygiene Data'!$E$12,0,10*ROW('Hygiene Data'!E51))="","",OFFSET('Hygiene Data'!$E$12,0,10*ROW('Hygiene Data'!E51)))</f>
        <v/>
      </c>
      <c r="DT57" s="305" t="str">
        <f ca="true">+IF(OFFSET('Hygiene Data'!$E$13,0,10*ROW('Hygiene Data'!E51))="","",OFFSET('Hygiene Data'!$E$13,0,10*ROW('Hygiene Data'!E51)))</f>
        <v/>
      </c>
      <c r="DU57" s="305" t="str">
        <f ca="true">+IF(OFFSET('Hygiene Data'!$F$11,0,10*ROW('Hygiene Data'!F51))="","",OFFSET('Hygiene Data'!$F$11,0,10*ROW('Hygiene Data'!F51)))</f>
        <v/>
      </c>
      <c r="DV57" s="305" t="str">
        <f ca="true">+IF(OFFSET('Hygiene Data'!$F$12,0,10*ROW('Hygiene Data'!F51))="","",OFFSET('Hygiene Data'!$F$12,0,10*ROW('Hygiene Data'!F51)))</f>
        <v/>
      </c>
      <c r="DW57" s="305" t="str">
        <f ca="true">+IF(OFFSET('Hygiene Data'!$F$13,0,10*ROW('Hygiene Data'!F51))="","",OFFSET('Hygiene Data'!$F$13,0,10*ROW('Hygiene Data'!F51)))</f>
        <v/>
      </c>
      <c r="DX57" s="305" t="str">
        <f ca="true">+IF(OFFSET('Hygiene Data'!$G$11,0,10*ROW('Hygiene Data'!G51))="","",OFFSET('Hygiene Data'!$G$11,0,10*ROW('Hygiene Data'!G51)))</f>
        <v/>
      </c>
      <c r="DY57" s="305" t="str">
        <f ca="true">+IF(OFFSET('Hygiene Data'!$G$12,0,10*ROW('Hygiene Data'!G51))="","",OFFSET('Hygiene Data'!$G$12,0,10*ROW('Hygiene Data'!G51)))</f>
        <v/>
      </c>
      <c r="DZ57" s="305" t="str">
        <f ca="true">+IF(OFFSET('Hygiene Data'!$G$13,0,10*ROW('Hygiene Data'!G51))="","",OFFSET('Hygiene Data'!$G$13,0,10*ROW('Hygiene Data'!G51)))</f>
        <v/>
      </c>
      <c r="EA57" s="305" t="str">
        <f ca="true">+IF(OFFSET('Hygiene Data'!$H$11,0,10*ROW('Hygiene Data'!H51))="","",OFFSET('Hygiene Data'!$H$11,0,10*ROW('Hygiene Data'!H51)))</f>
        <v/>
      </c>
      <c r="EB57" s="305" t="str">
        <f ca="true">+IF(OFFSET('Hygiene Data'!$H$12,0,10*ROW('Hygiene Data'!H51))="","",OFFSET('Hygiene Data'!$H$12,0,10*ROW('Hygiene Data'!H51)))</f>
        <v/>
      </c>
      <c r="EC57" s="305" t="str">
        <f ca="true">+IF(OFFSET('Hygiene Data'!$H$13,0,10*ROW('Hygiene Data'!H51))="","",OFFSET('Hygiene Data'!$H$13,0,10*ROW('Hygiene Data'!H51)))</f>
        <v/>
      </c>
      <c r="ED57" s="305" t="str">
        <f ca="true">+IF(OFFSET('Hygiene Data'!$I$11,0,10*ROW('Hygiene Data'!I51))="","",OFFSET('Hygiene Data'!$I$11,0,10*ROW('Hygiene Data'!I51)))</f>
        <v/>
      </c>
      <c r="EE57" s="305" t="str">
        <f ca="true">+IF(OFFSET('Hygiene Data'!$I$12,0,10*ROW('Hygiene Data'!I51))="","",OFFSET('Hygiene Data'!$I$12,0,10*ROW('Hygiene Data'!I51)))</f>
        <v/>
      </c>
      <c r="EF57" s="305"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61" t="str">
        <f t="shared" ca="true" si="0"/>
        <v/>
      </c>
      <c r="D58" s="9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5"/>
      <c r="BS58" s="305" t="str">
        <f ca="true">+IF(OFFSET('Water Data'!$D$27,0,10*ROW('Water Data'!D52))="","",OFFSET('Water Data'!$D$27,0,10*ROW('Water Data'!D52)))</f>
        <v/>
      </c>
      <c r="BT58" s="305" t="str">
        <f ca="true">+IF(OFFSET('Water Data'!$D$28,0,10*ROW('Water Data'!D52))="","",OFFSET('Water Data'!$D$28,0,10*ROW('Water Data'!D52)))</f>
        <v/>
      </c>
      <c r="BU58" s="305" t="str">
        <f ca="true">+IF(OFFSET('Water Data'!$D$29,0,10*ROW('Water Data'!D52))="","",OFFSET('Water Data'!$D$29,0,10*ROW('Water Data'!D52)))</f>
        <v/>
      </c>
      <c r="BV58" s="305" t="str">
        <f ca="true">+IF(OFFSET('Water Data'!$E$27,0,10*ROW('Water Data'!E52))="","",OFFSET('Water Data'!$E$27,0,10*ROW('Water Data'!E52)))</f>
        <v/>
      </c>
      <c r="BW58" s="305" t="str">
        <f ca="true">+IF(OFFSET('Water Data'!$E$28,0,10*ROW('Water Data'!E52))="","",OFFSET('Water Data'!$E$28,0,10*ROW('Water Data'!E52)))</f>
        <v/>
      </c>
      <c r="BX58" s="305" t="str">
        <f ca="true">+IF(OFFSET('Water Data'!$E$29,0,10*ROW('Water Data'!E52))="","",OFFSET('Water Data'!$E$29,0,10*ROW('Water Data'!E52)))</f>
        <v/>
      </c>
      <c r="BY58" s="305" t="str">
        <f ca="true">+IF(OFFSET('Water Data'!$F$27,0,10*ROW('Water Data'!F52))="","",OFFSET('Water Data'!$F$27,0,10*ROW('Water Data'!F52)))</f>
        <v/>
      </c>
      <c r="BZ58" s="305" t="str">
        <f ca="true">+IF(OFFSET('Water Data'!$F$28,0,10*ROW('Water Data'!F52))="","",OFFSET('Water Data'!$F$28,0,10*ROW('Water Data'!F52)))</f>
        <v/>
      </c>
      <c r="CA58" s="305" t="str">
        <f ca="true">+IF(OFFSET('Water Data'!$F$29,0,10*ROW('Water Data'!F52))="","",OFFSET('Water Data'!$F$29,0,10*ROW('Water Data'!F52)))</f>
        <v/>
      </c>
      <c r="CB58" s="305" t="str">
        <f ca="true">+IF(OFFSET('Water Data'!$G$27,0,10*ROW('Water Data'!G52))="","",OFFSET('Water Data'!$G$27,0,10*ROW('Water Data'!G52)))</f>
        <v/>
      </c>
      <c r="CC58" s="305" t="str">
        <f ca="true">+IF(OFFSET('Water Data'!$G$28,0,10*ROW('Water Data'!G52))="","",OFFSET('Water Data'!$G$28,0,10*ROW('Water Data'!G52)))</f>
        <v/>
      </c>
      <c r="CD58" s="305" t="str">
        <f ca="true">+IF(OFFSET('Water Data'!$G$29,0,10*ROW('Water Data'!G52))="","",OFFSET('Water Data'!$G$29,0,10*ROW('Water Data'!G52)))</f>
        <v/>
      </c>
      <c r="CE58" s="305" t="str">
        <f ca="true">+IF(OFFSET('Water Data'!$H$27,0,10*ROW('Water Data'!H52))="","",OFFSET('Water Data'!$H$27,0,10*ROW('Water Data'!H52)))</f>
        <v/>
      </c>
      <c r="CF58" s="305" t="str">
        <f ca="true">+IF(OFFSET('Water Data'!$H$28,0,10*ROW('Water Data'!H52))="","",OFFSET('Water Data'!$H$28,0,10*ROW('Water Data'!H52)))</f>
        <v/>
      </c>
      <c r="CG58" s="305" t="str">
        <f ca="true">+IF(OFFSET('Water Data'!$H$29,0,10*ROW('Water Data'!H52))="","",OFFSET('Water Data'!$H$29,0,10*ROW('Water Data'!H52)))</f>
        <v/>
      </c>
      <c r="CH58" s="305" t="str">
        <f ca="true">+IF(OFFSET('Water Data'!$I$27,0,10*ROW('Water Data'!I52))="","",OFFSET('Water Data'!$I$27,0,10*ROW('Water Data'!I52)))</f>
        <v/>
      </c>
      <c r="CI58" s="305" t="str">
        <f ca="true">+IF(OFFSET('Water Data'!$I$28,0,10*ROW('Water Data'!I52))="","",OFFSET('Water Data'!$I$28,0,10*ROW('Water Data'!I52)))</f>
        <v/>
      </c>
      <c r="CJ58" s="305" t="str">
        <f ca="true">+IF(OFFSET('Water Data'!$I$29,0,10*ROW('Water Data'!I52))="","",OFFSET('Water Data'!$I$29,0,10*ROW('Water Data'!I52)))</f>
        <v/>
      </c>
      <c r="CK58" s="305" t="str">
        <f ca="true">+IF(OFFSET('Sanitation Data'!$D$28,0,10*ROW('Sanitation Data'!D52))="","",OFFSET('Sanitation Data'!$D$28,0,10*ROW('Sanitation Data'!D52)))</f>
        <v/>
      </c>
      <c r="CL58" s="305" t="str">
        <f ca="true">+IF(OFFSET('Sanitation Data'!$D$29,0,10*ROW('Sanitation Data'!D52))="","",OFFSET('Sanitation Data'!$D$29,0,10*ROW('Sanitation Data'!D52)))</f>
        <v/>
      </c>
      <c r="CM58" s="305" t="str">
        <f ca="true">+IF(OFFSET('Sanitation Data'!$D$30,0,10*ROW('Sanitation Data'!D52))="","",OFFSET('Sanitation Data'!$D$30,0,10*ROW('Sanitation Data'!D52)))</f>
        <v/>
      </c>
      <c r="CN58" s="305" t="str">
        <f ca="true">+IF(OFFSET('Sanitation Data'!$D$31,0,10*ROW('Sanitation Data'!D52))="","",OFFSET('Sanitation Data'!$D$31,0,10*ROW('Sanitation Data'!D52)))</f>
        <v/>
      </c>
      <c r="CO58" s="305" t="str">
        <f ca="true">+IF(OFFSET('Sanitation Data'!$D$32,0,10*ROW('Sanitation Data'!D52))="","",OFFSET('Sanitation Data'!$D$32,0,10*ROW('Sanitation Data'!D52)))</f>
        <v/>
      </c>
      <c r="CP58" s="305" t="str">
        <f ca="true">+IF(OFFSET('Sanitation Data'!$E$28,0,10*ROW('Sanitation Data'!E52))="","",OFFSET('Sanitation Data'!$E$28,0,10*ROW('Sanitation Data'!E52)))</f>
        <v/>
      </c>
      <c r="CQ58" s="305" t="str">
        <f ca="true">+IF(OFFSET('Sanitation Data'!$E$29,0,10*ROW('Sanitation Data'!E52))="","",OFFSET('Sanitation Data'!$E$29,0,10*ROW('Sanitation Data'!E52)))</f>
        <v/>
      </c>
      <c r="CR58" s="305" t="str">
        <f ca="true">+IF(OFFSET('Sanitation Data'!$E$30,0,10*ROW('Sanitation Data'!E52))="","",OFFSET('Sanitation Data'!$E$30,0,10*ROW('Sanitation Data'!E52)))</f>
        <v/>
      </c>
      <c r="CS58" s="305" t="str">
        <f ca="true">+IF(OFFSET('Sanitation Data'!$E$31,0,10*ROW('Sanitation Data'!E52))="","",OFFSET('Sanitation Data'!$E$31,0,10*ROW('Sanitation Data'!E52)))</f>
        <v/>
      </c>
      <c r="CT58" s="305" t="str">
        <f ca="true">+IF(OFFSET('Sanitation Data'!$E$32,0,10*ROW('Sanitation Data'!E52))="","",OFFSET('Sanitation Data'!$E$32,0,10*ROW('Sanitation Data'!E52)))</f>
        <v/>
      </c>
      <c r="CU58" s="305" t="str">
        <f ca="true">+IF(OFFSET('Sanitation Data'!$F$28,0,10*ROW('Sanitation Data'!F52))="","",OFFSET('Sanitation Data'!$F$28,0,10*ROW('Sanitation Data'!F52)))</f>
        <v/>
      </c>
      <c r="CV58" s="305" t="str">
        <f ca="true">+IF(OFFSET('Sanitation Data'!$F$29,0,10*ROW('Sanitation Data'!F52))="","",OFFSET('Sanitation Data'!$F$29,0,10*ROW('Sanitation Data'!F52)))</f>
        <v/>
      </c>
      <c r="CW58" s="305" t="str">
        <f ca="true">+IF(OFFSET('Sanitation Data'!$F$30,0,10*ROW('Sanitation Data'!F52))="","",OFFSET('Sanitation Data'!$F$30,0,10*ROW('Sanitation Data'!F52)))</f>
        <v/>
      </c>
      <c r="CX58" s="305" t="str">
        <f ca="true">+IF(OFFSET('Sanitation Data'!$F$31,0,10*ROW('Sanitation Data'!F52))="","",OFFSET('Sanitation Data'!$F$31,0,10*ROW('Sanitation Data'!F52)))</f>
        <v/>
      </c>
      <c r="CY58" s="305" t="str">
        <f ca="true">+IF(OFFSET('Sanitation Data'!$F$32,0,10*ROW('Sanitation Data'!F52))="","",OFFSET('Sanitation Data'!$F$32,0,10*ROW('Sanitation Data'!F52)))</f>
        <v/>
      </c>
      <c r="CZ58" s="305" t="str">
        <f ca="true">+IF(OFFSET('Sanitation Data'!$G$28,0,10*ROW('Sanitation Data'!G52))="","",OFFSET('Sanitation Data'!$G$28,0,10*ROW('Sanitation Data'!G52)))</f>
        <v/>
      </c>
      <c r="DA58" s="305" t="str">
        <f ca="true">+IF(OFFSET('Sanitation Data'!$G$29,0,10*ROW('Sanitation Data'!G52))="","",OFFSET('Sanitation Data'!$G$29,0,10*ROW('Sanitation Data'!G52)))</f>
        <v/>
      </c>
      <c r="DB58" s="305" t="str">
        <f ca="true">+IF(OFFSET('Sanitation Data'!$G$30,0,10*ROW('Sanitation Data'!G52))="","",OFFSET('Sanitation Data'!$G$30,0,10*ROW('Sanitation Data'!G52)))</f>
        <v/>
      </c>
      <c r="DC58" s="305" t="str">
        <f ca="true">+IF(OFFSET('Sanitation Data'!$G$31,0,10*ROW('Sanitation Data'!G52))="","",OFFSET('Sanitation Data'!$G$31,0,10*ROW('Sanitation Data'!G52)))</f>
        <v/>
      </c>
      <c r="DD58" s="305" t="str">
        <f ca="true">+IF(OFFSET('Sanitation Data'!$G$32,0,10*ROW('Sanitation Data'!G52))="","",OFFSET('Sanitation Data'!$G$32,0,10*ROW('Sanitation Data'!G52)))</f>
        <v/>
      </c>
      <c r="DE58" s="305" t="str">
        <f ca="true">+IF(OFFSET('Sanitation Data'!$H$28,0,10*ROW('Sanitation Data'!H52))="","",OFFSET('Sanitation Data'!$H$28,0,10*ROW('Sanitation Data'!H52)))</f>
        <v/>
      </c>
      <c r="DF58" s="305" t="str">
        <f ca="true">+IF(OFFSET('Sanitation Data'!$H$29,0,10*ROW('Sanitation Data'!H52))="","",OFFSET('Sanitation Data'!$H$29,0,10*ROW('Sanitation Data'!H52)))</f>
        <v/>
      </c>
      <c r="DG58" s="305" t="str">
        <f ca="true">+IF(OFFSET('Sanitation Data'!$H$30,0,10*ROW('Sanitation Data'!H52))="","",OFFSET('Sanitation Data'!$H$30,0,10*ROW('Sanitation Data'!H52)))</f>
        <v/>
      </c>
      <c r="DH58" s="305" t="str">
        <f ca="true">+IF(OFFSET('Sanitation Data'!$H$31,0,10*ROW('Sanitation Data'!H52))="","",OFFSET('Sanitation Data'!$H$31,0,10*ROW('Sanitation Data'!H52)))</f>
        <v/>
      </c>
      <c r="DI58" s="305" t="str">
        <f ca="true">+IF(OFFSET('Sanitation Data'!$H$32,0,10*ROW('Sanitation Data'!H52))="","",OFFSET('Sanitation Data'!$H$32,0,10*ROW('Sanitation Data'!H52)))</f>
        <v/>
      </c>
      <c r="DJ58" s="305" t="str">
        <f ca="true">+IF(OFFSET('Sanitation Data'!$I$28,0,10*ROW('Sanitation Data'!I52))="","",OFFSET('Sanitation Data'!$I$28,0,10*ROW('Sanitation Data'!I52)))</f>
        <v/>
      </c>
      <c r="DK58" s="305" t="str">
        <f ca="true">+IF(OFFSET('Sanitation Data'!$I$29,0,10*ROW('Sanitation Data'!I52))="","",OFFSET('Sanitation Data'!$I$29,0,10*ROW('Sanitation Data'!I52)))</f>
        <v/>
      </c>
      <c r="DL58" s="305" t="str">
        <f ca="true">+IF(OFFSET('Sanitation Data'!$I$30,0,10*ROW('Sanitation Data'!I52))="","",OFFSET('Sanitation Data'!$I$30,0,10*ROW('Sanitation Data'!I52)))</f>
        <v/>
      </c>
      <c r="DM58" s="305" t="str">
        <f ca="true">+IF(OFFSET('Sanitation Data'!$I$31,0,10*ROW('Sanitation Data'!I52))="","",OFFSET('Sanitation Data'!$I$31,0,10*ROW('Sanitation Data'!I52)))</f>
        <v/>
      </c>
      <c r="DN58" s="305" t="str">
        <f ca="true">+IF(OFFSET('Sanitation Data'!$I$32,0,10*ROW('Sanitation Data'!I52))="","",OFFSET('Sanitation Data'!$I$32,0,10*ROW('Sanitation Data'!I52)))</f>
        <v/>
      </c>
      <c r="DO58" s="305" t="str">
        <f ca="true">+IF(OFFSET('Hygiene Data'!$D$11,0,10*ROW('Hygiene Data'!D52))="","",OFFSET('Hygiene Data'!$D$11,0,10*ROW('Hygiene Data'!D52)))</f>
        <v/>
      </c>
      <c r="DP58" s="305" t="str">
        <f ca="true">+IF(OFFSET('Hygiene Data'!$D$12,0,10*ROW('Hygiene Data'!D52))="","",OFFSET('Hygiene Data'!$D$12,0,10*ROW('Hygiene Data'!D52)))</f>
        <v/>
      </c>
      <c r="DQ58" s="305" t="str">
        <f ca="true">+IF(OFFSET('Hygiene Data'!$D$13,0,10*ROW('Hygiene Data'!D52))="","",OFFSET('Hygiene Data'!$D$13,0,10*ROW('Hygiene Data'!D52)))</f>
        <v/>
      </c>
      <c r="DR58" s="305" t="str">
        <f ca="true">+IF(OFFSET('Hygiene Data'!$E$11,0,10*ROW('Hygiene Data'!E52))="","",OFFSET('Hygiene Data'!$E$11,0,10*ROW('Hygiene Data'!E52)))</f>
        <v/>
      </c>
      <c r="DS58" s="305" t="str">
        <f ca="true">+IF(OFFSET('Hygiene Data'!$E$12,0,10*ROW('Hygiene Data'!E52))="","",OFFSET('Hygiene Data'!$E$12,0,10*ROW('Hygiene Data'!E52)))</f>
        <v/>
      </c>
      <c r="DT58" s="305" t="str">
        <f ca="true">+IF(OFFSET('Hygiene Data'!$E$13,0,10*ROW('Hygiene Data'!E52))="","",OFFSET('Hygiene Data'!$E$13,0,10*ROW('Hygiene Data'!E52)))</f>
        <v/>
      </c>
      <c r="DU58" s="305" t="str">
        <f ca="true">+IF(OFFSET('Hygiene Data'!$F$11,0,10*ROW('Hygiene Data'!F52))="","",OFFSET('Hygiene Data'!$F$11,0,10*ROW('Hygiene Data'!F52)))</f>
        <v/>
      </c>
      <c r="DV58" s="305" t="str">
        <f ca="true">+IF(OFFSET('Hygiene Data'!$F$12,0,10*ROW('Hygiene Data'!F52))="","",OFFSET('Hygiene Data'!$F$12,0,10*ROW('Hygiene Data'!F52)))</f>
        <v/>
      </c>
      <c r="DW58" s="305" t="str">
        <f ca="true">+IF(OFFSET('Hygiene Data'!$F$13,0,10*ROW('Hygiene Data'!F52))="","",OFFSET('Hygiene Data'!$F$13,0,10*ROW('Hygiene Data'!F52)))</f>
        <v/>
      </c>
      <c r="DX58" s="305" t="str">
        <f ca="true">+IF(OFFSET('Hygiene Data'!$G$11,0,10*ROW('Hygiene Data'!G52))="","",OFFSET('Hygiene Data'!$G$11,0,10*ROW('Hygiene Data'!G52)))</f>
        <v/>
      </c>
      <c r="DY58" s="305" t="str">
        <f ca="true">+IF(OFFSET('Hygiene Data'!$G$12,0,10*ROW('Hygiene Data'!G52))="","",OFFSET('Hygiene Data'!$G$12,0,10*ROW('Hygiene Data'!G52)))</f>
        <v/>
      </c>
      <c r="DZ58" s="305" t="str">
        <f ca="true">+IF(OFFSET('Hygiene Data'!$G$13,0,10*ROW('Hygiene Data'!G52))="","",OFFSET('Hygiene Data'!$G$13,0,10*ROW('Hygiene Data'!G52)))</f>
        <v/>
      </c>
      <c r="EA58" s="305" t="str">
        <f ca="true">+IF(OFFSET('Hygiene Data'!$H$11,0,10*ROW('Hygiene Data'!H52))="","",OFFSET('Hygiene Data'!$H$11,0,10*ROW('Hygiene Data'!H52)))</f>
        <v/>
      </c>
      <c r="EB58" s="305" t="str">
        <f ca="true">+IF(OFFSET('Hygiene Data'!$H$12,0,10*ROW('Hygiene Data'!H52))="","",OFFSET('Hygiene Data'!$H$12,0,10*ROW('Hygiene Data'!H52)))</f>
        <v/>
      </c>
      <c r="EC58" s="305" t="str">
        <f ca="true">+IF(OFFSET('Hygiene Data'!$H$13,0,10*ROW('Hygiene Data'!H52))="","",OFFSET('Hygiene Data'!$H$13,0,10*ROW('Hygiene Data'!H52)))</f>
        <v/>
      </c>
      <c r="ED58" s="305" t="str">
        <f ca="true">+IF(OFFSET('Hygiene Data'!$I$11,0,10*ROW('Hygiene Data'!I52))="","",OFFSET('Hygiene Data'!$I$11,0,10*ROW('Hygiene Data'!I52)))</f>
        <v/>
      </c>
      <c r="EE58" s="305" t="str">
        <f ca="true">+IF(OFFSET('Hygiene Data'!$I$12,0,10*ROW('Hygiene Data'!I52))="","",OFFSET('Hygiene Data'!$I$12,0,10*ROW('Hygiene Data'!I52)))</f>
        <v/>
      </c>
      <c r="EF58" s="305"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61" t="str">
        <f t="shared" ca="true" si="0"/>
        <v/>
      </c>
      <c r="D59" s="9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5"/>
      <c r="BS59" s="305" t="str">
        <f ca="true">+IF(OFFSET('Water Data'!$D$27,0,10*ROW('Water Data'!D53))="","",OFFSET('Water Data'!$D$27,0,10*ROW('Water Data'!D53)))</f>
        <v/>
      </c>
      <c r="BT59" s="305" t="str">
        <f ca="true">+IF(OFFSET('Water Data'!$D$28,0,10*ROW('Water Data'!D53))="","",OFFSET('Water Data'!$D$28,0,10*ROW('Water Data'!D53)))</f>
        <v/>
      </c>
      <c r="BU59" s="305" t="str">
        <f ca="true">+IF(OFFSET('Water Data'!$D$29,0,10*ROW('Water Data'!D53))="","",OFFSET('Water Data'!$D$29,0,10*ROW('Water Data'!D53)))</f>
        <v/>
      </c>
      <c r="BV59" s="305" t="str">
        <f ca="true">+IF(OFFSET('Water Data'!$E$27,0,10*ROW('Water Data'!E53))="","",OFFSET('Water Data'!$E$27,0,10*ROW('Water Data'!E53)))</f>
        <v/>
      </c>
      <c r="BW59" s="305" t="str">
        <f ca="true">+IF(OFFSET('Water Data'!$E$28,0,10*ROW('Water Data'!E53))="","",OFFSET('Water Data'!$E$28,0,10*ROW('Water Data'!E53)))</f>
        <v/>
      </c>
      <c r="BX59" s="305" t="str">
        <f ca="true">+IF(OFFSET('Water Data'!$E$29,0,10*ROW('Water Data'!E53))="","",OFFSET('Water Data'!$E$29,0,10*ROW('Water Data'!E53)))</f>
        <v/>
      </c>
      <c r="BY59" s="305" t="str">
        <f ca="true">+IF(OFFSET('Water Data'!$F$27,0,10*ROW('Water Data'!F53))="","",OFFSET('Water Data'!$F$27,0,10*ROW('Water Data'!F53)))</f>
        <v/>
      </c>
      <c r="BZ59" s="305" t="str">
        <f ca="true">+IF(OFFSET('Water Data'!$F$28,0,10*ROW('Water Data'!F53))="","",OFFSET('Water Data'!$F$28,0,10*ROW('Water Data'!F53)))</f>
        <v/>
      </c>
      <c r="CA59" s="305" t="str">
        <f ca="true">+IF(OFFSET('Water Data'!$F$29,0,10*ROW('Water Data'!F53))="","",OFFSET('Water Data'!$F$29,0,10*ROW('Water Data'!F53)))</f>
        <v/>
      </c>
      <c r="CB59" s="305" t="str">
        <f ca="true">+IF(OFFSET('Water Data'!$G$27,0,10*ROW('Water Data'!G53))="","",OFFSET('Water Data'!$G$27,0,10*ROW('Water Data'!G53)))</f>
        <v/>
      </c>
      <c r="CC59" s="305" t="str">
        <f ca="true">+IF(OFFSET('Water Data'!$G$28,0,10*ROW('Water Data'!G53))="","",OFFSET('Water Data'!$G$28,0,10*ROW('Water Data'!G53)))</f>
        <v/>
      </c>
      <c r="CD59" s="305" t="str">
        <f ca="true">+IF(OFFSET('Water Data'!$G$29,0,10*ROW('Water Data'!G53))="","",OFFSET('Water Data'!$G$29,0,10*ROW('Water Data'!G53)))</f>
        <v/>
      </c>
      <c r="CE59" s="305" t="str">
        <f ca="true">+IF(OFFSET('Water Data'!$H$27,0,10*ROW('Water Data'!H53))="","",OFFSET('Water Data'!$H$27,0,10*ROW('Water Data'!H53)))</f>
        <v/>
      </c>
      <c r="CF59" s="305" t="str">
        <f ca="true">+IF(OFFSET('Water Data'!$H$28,0,10*ROW('Water Data'!H53))="","",OFFSET('Water Data'!$H$28,0,10*ROW('Water Data'!H53)))</f>
        <v/>
      </c>
      <c r="CG59" s="305" t="str">
        <f ca="true">+IF(OFFSET('Water Data'!$H$29,0,10*ROW('Water Data'!H53))="","",OFFSET('Water Data'!$H$29,0,10*ROW('Water Data'!H53)))</f>
        <v/>
      </c>
      <c r="CH59" s="305" t="str">
        <f ca="true">+IF(OFFSET('Water Data'!$I$27,0,10*ROW('Water Data'!I53))="","",OFFSET('Water Data'!$I$27,0,10*ROW('Water Data'!I53)))</f>
        <v/>
      </c>
      <c r="CI59" s="305" t="str">
        <f ca="true">+IF(OFFSET('Water Data'!$I$28,0,10*ROW('Water Data'!I53))="","",OFFSET('Water Data'!$I$28,0,10*ROW('Water Data'!I53)))</f>
        <v/>
      </c>
      <c r="CJ59" s="305" t="str">
        <f ca="true">+IF(OFFSET('Water Data'!$I$29,0,10*ROW('Water Data'!I53))="","",OFFSET('Water Data'!$I$29,0,10*ROW('Water Data'!I53)))</f>
        <v/>
      </c>
      <c r="CK59" s="305" t="str">
        <f ca="true">+IF(OFFSET('Sanitation Data'!$D$28,0,10*ROW('Sanitation Data'!D53))="","",OFFSET('Sanitation Data'!$D$28,0,10*ROW('Sanitation Data'!D53)))</f>
        <v/>
      </c>
      <c r="CL59" s="305" t="str">
        <f ca="true">+IF(OFFSET('Sanitation Data'!$D$29,0,10*ROW('Sanitation Data'!D53))="","",OFFSET('Sanitation Data'!$D$29,0,10*ROW('Sanitation Data'!D53)))</f>
        <v/>
      </c>
      <c r="CM59" s="305" t="str">
        <f ca="true">+IF(OFFSET('Sanitation Data'!$D$30,0,10*ROW('Sanitation Data'!D53))="","",OFFSET('Sanitation Data'!$D$30,0,10*ROW('Sanitation Data'!D53)))</f>
        <v/>
      </c>
      <c r="CN59" s="305" t="str">
        <f ca="true">+IF(OFFSET('Sanitation Data'!$D$31,0,10*ROW('Sanitation Data'!D53))="","",OFFSET('Sanitation Data'!$D$31,0,10*ROW('Sanitation Data'!D53)))</f>
        <v/>
      </c>
      <c r="CO59" s="305" t="str">
        <f ca="true">+IF(OFFSET('Sanitation Data'!$D$32,0,10*ROW('Sanitation Data'!D53))="","",OFFSET('Sanitation Data'!$D$32,0,10*ROW('Sanitation Data'!D53)))</f>
        <v/>
      </c>
      <c r="CP59" s="305" t="str">
        <f ca="true">+IF(OFFSET('Sanitation Data'!$E$28,0,10*ROW('Sanitation Data'!E53))="","",OFFSET('Sanitation Data'!$E$28,0,10*ROW('Sanitation Data'!E53)))</f>
        <v/>
      </c>
      <c r="CQ59" s="305" t="str">
        <f ca="true">+IF(OFFSET('Sanitation Data'!$E$29,0,10*ROW('Sanitation Data'!E53))="","",OFFSET('Sanitation Data'!$E$29,0,10*ROW('Sanitation Data'!E53)))</f>
        <v/>
      </c>
      <c r="CR59" s="305" t="str">
        <f ca="true">+IF(OFFSET('Sanitation Data'!$E$30,0,10*ROW('Sanitation Data'!E53))="","",OFFSET('Sanitation Data'!$E$30,0,10*ROW('Sanitation Data'!E53)))</f>
        <v/>
      </c>
      <c r="CS59" s="305" t="str">
        <f ca="true">+IF(OFFSET('Sanitation Data'!$E$31,0,10*ROW('Sanitation Data'!E53))="","",OFFSET('Sanitation Data'!$E$31,0,10*ROW('Sanitation Data'!E53)))</f>
        <v/>
      </c>
      <c r="CT59" s="305" t="str">
        <f ca="true">+IF(OFFSET('Sanitation Data'!$E$32,0,10*ROW('Sanitation Data'!E53))="","",OFFSET('Sanitation Data'!$E$32,0,10*ROW('Sanitation Data'!E53)))</f>
        <v/>
      </c>
      <c r="CU59" s="305" t="str">
        <f ca="true">+IF(OFFSET('Sanitation Data'!$F$28,0,10*ROW('Sanitation Data'!F53))="","",OFFSET('Sanitation Data'!$F$28,0,10*ROW('Sanitation Data'!F53)))</f>
        <v/>
      </c>
      <c r="CV59" s="305" t="str">
        <f ca="true">+IF(OFFSET('Sanitation Data'!$F$29,0,10*ROW('Sanitation Data'!F53))="","",OFFSET('Sanitation Data'!$F$29,0,10*ROW('Sanitation Data'!F53)))</f>
        <v/>
      </c>
      <c r="CW59" s="305" t="str">
        <f ca="true">+IF(OFFSET('Sanitation Data'!$F$30,0,10*ROW('Sanitation Data'!F53))="","",OFFSET('Sanitation Data'!$F$30,0,10*ROW('Sanitation Data'!F53)))</f>
        <v/>
      </c>
      <c r="CX59" s="305" t="str">
        <f ca="true">+IF(OFFSET('Sanitation Data'!$F$31,0,10*ROW('Sanitation Data'!F53))="","",OFFSET('Sanitation Data'!$F$31,0,10*ROW('Sanitation Data'!F53)))</f>
        <v/>
      </c>
      <c r="CY59" s="305" t="str">
        <f ca="true">+IF(OFFSET('Sanitation Data'!$F$32,0,10*ROW('Sanitation Data'!F53))="","",OFFSET('Sanitation Data'!$F$32,0,10*ROW('Sanitation Data'!F53)))</f>
        <v/>
      </c>
      <c r="CZ59" s="305" t="str">
        <f ca="true">+IF(OFFSET('Sanitation Data'!$G$28,0,10*ROW('Sanitation Data'!G53))="","",OFFSET('Sanitation Data'!$G$28,0,10*ROW('Sanitation Data'!G53)))</f>
        <v/>
      </c>
      <c r="DA59" s="305" t="str">
        <f ca="true">+IF(OFFSET('Sanitation Data'!$G$29,0,10*ROW('Sanitation Data'!G53))="","",OFFSET('Sanitation Data'!$G$29,0,10*ROW('Sanitation Data'!G53)))</f>
        <v/>
      </c>
      <c r="DB59" s="305" t="str">
        <f ca="true">+IF(OFFSET('Sanitation Data'!$G$30,0,10*ROW('Sanitation Data'!G53))="","",OFFSET('Sanitation Data'!$G$30,0,10*ROW('Sanitation Data'!G53)))</f>
        <v/>
      </c>
      <c r="DC59" s="305" t="str">
        <f ca="true">+IF(OFFSET('Sanitation Data'!$G$31,0,10*ROW('Sanitation Data'!G53))="","",OFFSET('Sanitation Data'!$G$31,0,10*ROW('Sanitation Data'!G53)))</f>
        <v/>
      </c>
      <c r="DD59" s="305" t="str">
        <f ca="true">+IF(OFFSET('Sanitation Data'!$G$32,0,10*ROW('Sanitation Data'!G53))="","",OFFSET('Sanitation Data'!$G$32,0,10*ROW('Sanitation Data'!G53)))</f>
        <v/>
      </c>
      <c r="DE59" s="305" t="str">
        <f ca="true">+IF(OFFSET('Sanitation Data'!$H$28,0,10*ROW('Sanitation Data'!H53))="","",OFFSET('Sanitation Data'!$H$28,0,10*ROW('Sanitation Data'!H53)))</f>
        <v/>
      </c>
      <c r="DF59" s="305" t="str">
        <f ca="true">+IF(OFFSET('Sanitation Data'!$H$29,0,10*ROW('Sanitation Data'!H53))="","",OFFSET('Sanitation Data'!$H$29,0,10*ROW('Sanitation Data'!H53)))</f>
        <v/>
      </c>
      <c r="DG59" s="305" t="str">
        <f ca="true">+IF(OFFSET('Sanitation Data'!$H$30,0,10*ROW('Sanitation Data'!H53))="","",OFFSET('Sanitation Data'!$H$30,0,10*ROW('Sanitation Data'!H53)))</f>
        <v/>
      </c>
      <c r="DH59" s="305" t="str">
        <f ca="true">+IF(OFFSET('Sanitation Data'!$H$31,0,10*ROW('Sanitation Data'!H53))="","",OFFSET('Sanitation Data'!$H$31,0,10*ROW('Sanitation Data'!H53)))</f>
        <v/>
      </c>
      <c r="DI59" s="305" t="str">
        <f ca="true">+IF(OFFSET('Sanitation Data'!$H$32,0,10*ROW('Sanitation Data'!H53))="","",OFFSET('Sanitation Data'!$H$32,0,10*ROW('Sanitation Data'!H53)))</f>
        <v/>
      </c>
      <c r="DJ59" s="305" t="str">
        <f ca="true">+IF(OFFSET('Sanitation Data'!$I$28,0,10*ROW('Sanitation Data'!I53))="","",OFFSET('Sanitation Data'!$I$28,0,10*ROW('Sanitation Data'!I53)))</f>
        <v/>
      </c>
      <c r="DK59" s="305" t="str">
        <f ca="true">+IF(OFFSET('Sanitation Data'!$I$29,0,10*ROW('Sanitation Data'!I53))="","",OFFSET('Sanitation Data'!$I$29,0,10*ROW('Sanitation Data'!I53)))</f>
        <v/>
      </c>
      <c r="DL59" s="305" t="str">
        <f ca="true">+IF(OFFSET('Sanitation Data'!$I$30,0,10*ROW('Sanitation Data'!I53))="","",OFFSET('Sanitation Data'!$I$30,0,10*ROW('Sanitation Data'!I53)))</f>
        <v/>
      </c>
      <c r="DM59" s="305" t="str">
        <f ca="true">+IF(OFFSET('Sanitation Data'!$I$31,0,10*ROW('Sanitation Data'!I53))="","",OFFSET('Sanitation Data'!$I$31,0,10*ROW('Sanitation Data'!I53)))</f>
        <v/>
      </c>
      <c r="DN59" s="305" t="str">
        <f ca="true">+IF(OFFSET('Sanitation Data'!$I$32,0,10*ROW('Sanitation Data'!I53))="","",OFFSET('Sanitation Data'!$I$32,0,10*ROW('Sanitation Data'!I53)))</f>
        <v/>
      </c>
      <c r="DO59" s="305" t="str">
        <f ca="true">+IF(OFFSET('Hygiene Data'!$D$11,0,10*ROW('Hygiene Data'!D53))="","",OFFSET('Hygiene Data'!$D$11,0,10*ROW('Hygiene Data'!D53)))</f>
        <v/>
      </c>
      <c r="DP59" s="305" t="str">
        <f ca="true">+IF(OFFSET('Hygiene Data'!$D$12,0,10*ROW('Hygiene Data'!D53))="","",OFFSET('Hygiene Data'!$D$12,0,10*ROW('Hygiene Data'!D53)))</f>
        <v/>
      </c>
      <c r="DQ59" s="305" t="str">
        <f ca="true">+IF(OFFSET('Hygiene Data'!$D$13,0,10*ROW('Hygiene Data'!D53))="","",OFFSET('Hygiene Data'!$D$13,0,10*ROW('Hygiene Data'!D53)))</f>
        <v/>
      </c>
      <c r="DR59" s="305" t="str">
        <f ca="true">+IF(OFFSET('Hygiene Data'!$E$11,0,10*ROW('Hygiene Data'!E53))="","",OFFSET('Hygiene Data'!$E$11,0,10*ROW('Hygiene Data'!E53)))</f>
        <v/>
      </c>
      <c r="DS59" s="305" t="str">
        <f ca="true">+IF(OFFSET('Hygiene Data'!$E$12,0,10*ROW('Hygiene Data'!E53))="","",OFFSET('Hygiene Data'!$E$12,0,10*ROW('Hygiene Data'!E53)))</f>
        <v/>
      </c>
      <c r="DT59" s="305" t="str">
        <f ca="true">+IF(OFFSET('Hygiene Data'!$E$13,0,10*ROW('Hygiene Data'!E53))="","",OFFSET('Hygiene Data'!$E$13,0,10*ROW('Hygiene Data'!E53)))</f>
        <v/>
      </c>
      <c r="DU59" s="305" t="str">
        <f ca="true">+IF(OFFSET('Hygiene Data'!$F$11,0,10*ROW('Hygiene Data'!F53))="","",OFFSET('Hygiene Data'!$F$11,0,10*ROW('Hygiene Data'!F53)))</f>
        <v/>
      </c>
      <c r="DV59" s="305" t="str">
        <f ca="true">+IF(OFFSET('Hygiene Data'!$F$12,0,10*ROW('Hygiene Data'!F53))="","",OFFSET('Hygiene Data'!$F$12,0,10*ROW('Hygiene Data'!F53)))</f>
        <v/>
      </c>
      <c r="DW59" s="305" t="str">
        <f ca="true">+IF(OFFSET('Hygiene Data'!$F$13,0,10*ROW('Hygiene Data'!F53))="","",OFFSET('Hygiene Data'!$F$13,0,10*ROW('Hygiene Data'!F53)))</f>
        <v/>
      </c>
      <c r="DX59" s="305" t="str">
        <f ca="true">+IF(OFFSET('Hygiene Data'!$G$11,0,10*ROW('Hygiene Data'!G53))="","",OFFSET('Hygiene Data'!$G$11,0,10*ROW('Hygiene Data'!G53)))</f>
        <v/>
      </c>
      <c r="DY59" s="305" t="str">
        <f ca="true">+IF(OFFSET('Hygiene Data'!$G$12,0,10*ROW('Hygiene Data'!G53))="","",OFFSET('Hygiene Data'!$G$12,0,10*ROW('Hygiene Data'!G53)))</f>
        <v/>
      </c>
      <c r="DZ59" s="305" t="str">
        <f ca="true">+IF(OFFSET('Hygiene Data'!$G$13,0,10*ROW('Hygiene Data'!G53))="","",OFFSET('Hygiene Data'!$G$13,0,10*ROW('Hygiene Data'!G53)))</f>
        <v/>
      </c>
      <c r="EA59" s="305" t="str">
        <f ca="true">+IF(OFFSET('Hygiene Data'!$H$11,0,10*ROW('Hygiene Data'!H53))="","",OFFSET('Hygiene Data'!$H$11,0,10*ROW('Hygiene Data'!H53)))</f>
        <v/>
      </c>
      <c r="EB59" s="305" t="str">
        <f ca="true">+IF(OFFSET('Hygiene Data'!$H$12,0,10*ROW('Hygiene Data'!H53))="","",OFFSET('Hygiene Data'!$H$12,0,10*ROW('Hygiene Data'!H53)))</f>
        <v/>
      </c>
      <c r="EC59" s="305" t="str">
        <f ca="true">+IF(OFFSET('Hygiene Data'!$H$13,0,10*ROW('Hygiene Data'!H53))="","",OFFSET('Hygiene Data'!$H$13,0,10*ROW('Hygiene Data'!H53)))</f>
        <v/>
      </c>
      <c r="ED59" s="305" t="str">
        <f ca="true">+IF(OFFSET('Hygiene Data'!$I$11,0,10*ROW('Hygiene Data'!I53))="","",OFFSET('Hygiene Data'!$I$11,0,10*ROW('Hygiene Data'!I53)))</f>
        <v/>
      </c>
      <c r="EE59" s="305" t="str">
        <f ca="true">+IF(OFFSET('Hygiene Data'!$I$12,0,10*ROW('Hygiene Data'!I53))="","",OFFSET('Hygiene Data'!$I$12,0,10*ROW('Hygiene Data'!I53)))</f>
        <v/>
      </c>
      <c r="EF59" s="305"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61" t="str">
        <f t="shared" ca="true" si="0"/>
        <v/>
      </c>
      <c r="D60" s="9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5"/>
      <c r="BS60" s="305" t="str">
        <f ca="true">+IF(OFFSET('Water Data'!$D$27,0,10*ROW('Water Data'!D54))="","",OFFSET('Water Data'!$D$27,0,10*ROW('Water Data'!D54)))</f>
        <v/>
      </c>
      <c r="BT60" s="305" t="str">
        <f ca="true">+IF(OFFSET('Water Data'!$D$28,0,10*ROW('Water Data'!D54))="","",OFFSET('Water Data'!$D$28,0,10*ROW('Water Data'!D54)))</f>
        <v/>
      </c>
      <c r="BU60" s="305" t="str">
        <f ca="true">+IF(OFFSET('Water Data'!$D$29,0,10*ROW('Water Data'!D54))="","",OFFSET('Water Data'!$D$29,0,10*ROW('Water Data'!D54)))</f>
        <v/>
      </c>
      <c r="BV60" s="305" t="str">
        <f ca="true">+IF(OFFSET('Water Data'!$E$27,0,10*ROW('Water Data'!E54))="","",OFFSET('Water Data'!$E$27,0,10*ROW('Water Data'!E54)))</f>
        <v/>
      </c>
      <c r="BW60" s="305" t="str">
        <f ca="true">+IF(OFFSET('Water Data'!$E$28,0,10*ROW('Water Data'!E54))="","",OFFSET('Water Data'!$E$28,0,10*ROW('Water Data'!E54)))</f>
        <v/>
      </c>
      <c r="BX60" s="305" t="str">
        <f ca="true">+IF(OFFSET('Water Data'!$E$29,0,10*ROW('Water Data'!E54))="","",OFFSET('Water Data'!$E$29,0,10*ROW('Water Data'!E54)))</f>
        <v/>
      </c>
      <c r="BY60" s="305" t="str">
        <f ca="true">+IF(OFFSET('Water Data'!$F$27,0,10*ROW('Water Data'!F54))="","",OFFSET('Water Data'!$F$27,0,10*ROW('Water Data'!F54)))</f>
        <v/>
      </c>
      <c r="BZ60" s="305" t="str">
        <f ca="true">+IF(OFFSET('Water Data'!$F$28,0,10*ROW('Water Data'!F54))="","",OFFSET('Water Data'!$F$28,0,10*ROW('Water Data'!F54)))</f>
        <v/>
      </c>
      <c r="CA60" s="305" t="str">
        <f ca="true">+IF(OFFSET('Water Data'!$F$29,0,10*ROW('Water Data'!F54))="","",OFFSET('Water Data'!$F$29,0,10*ROW('Water Data'!F54)))</f>
        <v/>
      </c>
      <c r="CB60" s="305" t="str">
        <f ca="true">+IF(OFFSET('Water Data'!$G$27,0,10*ROW('Water Data'!G54))="","",OFFSET('Water Data'!$G$27,0,10*ROW('Water Data'!G54)))</f>
        <v/>
      </c>
      <c r="CC60" s="305" t="str">
        <f ca="true">+IF(OFFSET('Water Data'!$G$28,0,10*ROW('Water Data'!G54))="","",OFFSET('Water Data'!$G$28,0,10*ROW('Water Data'!G54)))</f>
        <v/>
      </c>
      <c r="CD60" s="305" t="str">
        <f ca="true">+IF(OFFSET('Water Data'!$G$29,0,10*ROW('Water Data'!G54))="","",OFFSET('Water Data'!$G$29,0,10*ROW('Water Data'!G54)))</f>
        <v/>
      </c>
      <c r="CE60" s="305" t="str">
        <f ca="true">+IF(OFFSET('Water Data'!$H$27,0,10*ROW('Water Data'!H54))="","",OFFSET('Water Data'!$H$27,0,10*ROW('Water Data'!H54)))</f>
        <v/>
      </c>
      <c r="CF60" s="305" t="str">
        <f ca="true">+IF(OFFSET('Water Data'!$H$28,0,10*ROW('Water Data'!H54))="","",OFFSET('Water Data'!$H$28,0,10*ROW('Water Data'!H54)))</f>
        <v/>
      </c>
      <c r="CG60" s="305" t="str">
        <f ca="true">+IF(OFFSET('Water Data'!$H$29,0,10*ROW('Water Data'!H54))="","",OFFSET('Water Data'!$H$29,0,10*ROW('Water Data'!H54)))</f>
        <v/>
      </c>
      <c r="CH60" s="305" t="str">
        <f ca="true">+IF(OFFSET('Water Data'!$I$27,0,10*ROW('Water Data'!I54))="","",OFFSET('Water Data'!$I$27,0,10*ROW('Water Data'!I54)))</f>
        <v/>
      </c>
      <c r="CI60" s="305" t="str">
        <f ca="true">+IF(OFFSET('Water Data'!$I$28,0,10*ROW('Water Data'!I54))="","",OFFSET('Water Data'!$I$28,0,10*ROW('Water Data'!I54)))</f>
        <v/>
      </c>
      <c r="CJ60" s="305" t="str">
        <f ca="true">+IF(OFFSET('Water Data'!$I$29,0,10*ROW('Water Data'!I54))="","",OFFSET('Water Data'!$I$29,0,10*ROW('Water Data'!I54)))</f>
        <v/>
      </c>
      <c r="CK60" s="305" t="str">
        <f ca="true">+IF(OFFSET('Sanitation Data'!$D$28,0,10*ROW('Sanitation Data'!D54))="","",OFFSET('Sanitation Data'!$D$28,0,10*ROW('Sanitation Data'!D54)))</f>
        <v/>
      </c>
      <c r="CL60" s="305" t="str">
        <f ca="true">+IF(OFFSET('Sanitation Data'!$D$29,0,10*ROW('Sanitation Data'!D54))="","",OFFSET('Sanitation Data'!$D$29,0,10*ROW('Sanitation Data'!D54)))</f>
        <v/>
      </c>
      <c r="CM60" s="305" t="str">
        <f ca="true">+IF(OFFSET('Sanitation Data'!$D$30,0,10*ROW('Sanitation Data'!D54))="","",OFFSET('Sanitation Data'!$D$30,0,10*ROW('Sanitation Data'!D54)))</f>
        <v/>
      </c>
      <c r="CN60" s="305" t="str">
        <f ca="true">+IF(OFFSET('Sanitation Data'!$D$31,0,10*ROW('Sanitation Data'!D54))="","",OFFSET('Sanitation Data'!$D$31,0,10*ROW('Sanitation Data'!D54)))</f>
        <v/>
      </c>
      <c r="CO60" s="305" t="str">
        <f ca="true">+IF(OFFSET('Sanitation Data'!$D$32,0,10*ROW('Sanitation Data'!D54))="","",OFFSET('Sanitation Data'!$D$32,0,10*ROW('Sanitation Data'!D54)))</f>
        <v/>
      </c>
      <c r="CP60" s="305" t="str">
        <f ca="true">+IF(OFFSET('Sanitation Data'!$E$28,0,10*ROW('Sanitation Data'!E54))="","",OFFSET('Sanitation Data'!$E$28,0,10*ROW('Sanitation Data'!E54)))</f>
        <v/>
      </c>
      <c r="CQ60" s="305" t="str">
        <f ca="true">+IF(OFFSET('Sanitation Data'!$E$29,0,10*ROW('Sanitation Data'!E54))="","",OFFSET('Sanitation Data'!$E$29,0,10*ROW('Sanitation Data'!E54)))</f>
        <v/>
      </c>
      <c r="CR60" s="305" t="str">
        <f ca="true">+IF(OFFSET('Sanitation Data'!$E$30,0,10*ROW('Sanitation Data'!E54))="","",OFFSET('Sanitation Data'!$E$30,0,10*ROW('Sanitation Data'!E54)))</f>
        <v/>
      </c>
      <c r="CS60" s="305" t="str">
        <f ca="true">+IF(OFFSET('Sanitation Data'!$E$31,0,10*ROW('Sanitation Data'!E54))="","",OFFSET('Sanitation Data'!$E$31,0,10*ROW('Sanitation Data'!E54)))</f>
        <v/>
      </c>
      <c r="CT60" s="305" t="str">
        <f ca="true">+IF(OFFSET('Sanitation Data'!$E$32,0,10*ROW('Sanitation Data'!E54))="","",OFFSET('Sanitation Data'!$E$32,0,10*ROW('Sanitation Data'!E54)))</f>
        <v/>
      </c>
      <c r="CU60" s="305" t="str">
        <f ca="true">+IF(OFFSET('Sanitation Data'!$F$28,0,10*ROW('Sanitation Data'!F54))="","",OFFSET('Sanitation Data'!$F$28,0,10*ROW('Sanitation Data'!F54)))</f>
        <v/>
      </c>
      <c r="CV60" s="305" t="str">
        <f ca="true">+IF(OFFSET('Sanitation Data'!$F$29,0,10*ROW('Sanitation Data'!F54))="","",OFFSET('Sanitation Data'!$F$29,0,10*ROW('Sanitation Data'!F54)))</f>
        <v/>
      </c>
      <c r="CW60" s="305" t="str">
        <f ca="true">+IF(OFFSET('Sanitation Data'!$F$30,0,10*ROW('Sanitation Data'!F54))="","",OFFSET('Sanitation Data'!$F$30,0,10*ROW('Sanitation Data'!F54)))</f>
        <v/>
      </c>
      <c r="CX60" s="305" t="str">
        <f ca="true">+IF(OFFSET('Sanitation Data'!$F$31,0,10*ROW('Sanitation Data'!F54))="","",OFFSET('Sanitation Data'!$F$31,0,10*ROW('Sanitation Data'!F54)))</f>
        <v/>
      </c>
      <c r="CY60" s="305" t="str">
        <f ca="true">+IF(OFFSET('Sanitation Data'!$F$32,0,10*ROW('Sanitation Data'!F54))="","",OFFSET('Sanitation Data'!$F$32,0,10*ROW('Sanitation Data'!F54)))</f>
        <v/>
      </c>
      <c r="CZ60" s="305" t="str">
        <f ca="true">+IF(OFFSET('Sanitation Data'!$G$28,0,10*ROW('Sanitation Data'!G54))="","",OFFSET('Sanitation Data'!$G$28,0,10*ROW('Sanitation Data'!G54)))</f>
        <v/>
      </c>
      <c r="DA60" s="305" t="str">
        <f ca="true">+IF(OFFSET('Sanitation Data'!$G$29,0,10*ROW('Sanitation Data'!G54))="","",OFFSET('Sanitation Data'!$G$29,0,10*ROW('Sanitation Data'!G54)))</f>
        <v/>
      </c>
      <c r="DB60" s="305" t="str">
        <f ca="true">+IF(OFFSET('Sanitation Data'!$G$30,0,10*ROW('Sanitation Data'!G54))="","",OFFSET('Sanitation Data'!$G$30,0,10*ROW('Sanitation Data'!G54)))</f>
        <v/>
      </c>
      <c r="DC60" s="305" t="str">
        <f ca="true">+IF(OFFSET('Sanitation Data'!$G$31,0,10*ROW('Sanitation Data'!G54))="","",OFFSET('Sanitation Data'!$G$31,0,10*ROW('Sanitation Data'!G54)))</f>
        <v/>
      </c>
      <c r="DD60" s="305" t="str">
        <f ca="true">+IF(OFFSET('Sanitation Data'!$G$32,0,10*ROW('Sanitation Data'!G54))="","",OFFSET('Sanitation Data'!$G$32,0,10*ROW('Sanitation Data'!G54)))</f>
        <v/>
      </c>
      <c r="DE60" s="305" t="str">
        <f ca="true">+IF(OFFSET('Sanitation Data'!$H$28,0,10*ROW('Sanitation Data'!H54))="","",OFFSET('Sanitation Data'!$H$28,0,10*ROW('Sanitation Data'!H54)))</f>
        <v/>
      </c>
      <c r="DF60" s="305" t="str">
        <f ca="true">+IF(OFFSET('Sanitation Data'!$H$29,0,10*ROW('Sanitation Data'!H54))="","",OFFSET('Sanitation Data'!$H$29,0,10*ROW('Sanitation Data'!H54)))</f>
        <v/>
      </c>
      <c r="DG60" s="305" t="str">
        <f ca="true">+IF(OFFSET('Sanitation Data'!$H$30,0,10*ROW('Sanitation Data'!H54))="","",OFFSET('Sanitation Data'!$H$30,0,10*ROW('Sanitation Data'!H54)))</f>
        <v/>
      </c>
      <c r="DH60" s="305" t="str">
        <f ca="true">+IF(OFFSET('Sanitation Data'!$H$31,0,10*ROW('Sanitation Data'!H54))="","",OFFSET('Sanitation Data'!$H$31,0,10*ROW('Sanitation Data'!H54)))</f>
        <v/>
      </c>
      <c r="DI60" s="305" t="str">
        <f ca="true">+IF(OFFSET('Sanitation Data'!$H$32,0,10*ROW('Sanitation Data'!H54))="","",OFFSET('Sanitation Data'!$H$32,0,10*ROW('Sanitation Data'!H54)))</f>
        <v/>
      </c>
      <c r="DJ60" s="305" t="str">
        <f ca="true">+IF(OFFSET('Sanitation Data'!$I$28,0,10*ROW('Sanitation Data'!I54))="","",OFFSET('Sanitation Data'!$I$28,0,10*ROW('Sanitation Data'!I54)))</f>
        <v/>
      </c>
      <c r="DK60" s="305" t="str">
        <f ca="true">+IF(OFFSET('Sanitation Data'!$I$29,0,10*ROW('Sanitation Data'!I54))="","",OFFSET('Sanitation Data'!$I$29,0,10*ROW('Sanitation Data'!I54)))</f>
        <v/>
      </c>
      <c r="DL60" s="305" t="str">
        <f ca="true">+IF(OFFSET('Sanitation Data'!$I$30,0,10*ROW('Sanitation Data'!I54))="","",OFFSET('Sanitation Data'!$I$30,0,10*ROW('Sanitation Data'!I54)))</f>
        <v/>
      </c>
      <c r="DM60" s="305" t="str">
        <f ca="true">+IF(OFFSET('Sanitation Data'!$I$31,0,10*ROW('Sanitation Data'!I54))="","",OFFSET('Sanitation Data'!$I$31,0,10*ROW('Sanitation Data'!I54)))</f>
        <v/>
      </c>
      <c r="DN60" s="305" t="str">
        <f ca="true">+IF(OFFSET('Sanitation Data'!$I$32,0,10*ROW('Sanitation Data'!I54))="","",OFFSET('Sanitation Data'!$I$32,0,10*ROW('Sanitation Data'!I54)))</f>
        <v/>
      </c>
      <c r="DO60" s="305" t="str">
        <f ca="true">+IF(OFFSET('Hygiene Data'!$D$11,0,10*ROW('Hygiene Data'!D54))="","",OFFSET('Hygiene Data'!$D$11,0,10*ROW('Hygiene Data'!D54)))</f>
        <v/>
      </c>
      <c r="DP60" s="305" t="str">
        <f ca="true">+IF(OFFSET('Hygiene Data'!$D$12,0,10*ROW('Hygiene Data'!D54))="","",OFFSET('Hygiene Data'!$D$12,0,10*ROW('Hygiene Data'!D54)))</f>
        <v/>
      </c>
      <c r="DQ60" s="305" t="str">
        <f ca="true">+IF(OFFSET('Hygiene Data'!$D$13,0,10*ROW('Hygiene Data'!D54))="","",OFFSET('Hygiene Data'!$D$13,0,10*ROW('Hygiene Data'!D54)))</f>
        <v/>
      </c>
      <c r="DR60" s="305" t="str">
        <f ca="true">+IF(OFFSET('Hygiene Data'!$E$11,0,10*ROW('Hygiene Data'!E54))="","",OFFSET('Hygiene Data'!$E$11,0,10*ROW('Hygiene Data'!E54)))</f>
        <v/>
      </c>
      <c r="DS60" s="305" t="str">
        <f ca="true">+IF(OFFSET('Hygiene Data'!$E$12,0,10*ROW('Hygiene Data'!E54))="","",OFFSET('Hygiene Data'!$E$12,0,10*ROW('Hygiene Data'!E54)))</f>
        <v/>
      </c>
      <c r="DT60" s="305" t="str">
        <f ca="true">+IF(OFFSET('Hygiene Data'!$E$13,0,10*ROW('Hygiene Data'!E54))="","",OFFSET('Hygiene Data'!$E$13,0,10*ROW('Hygiene Data'!E54)))</f>
        <v/>
      </c>
      <c r="DU60" s="305" t="str">
        <f ca="true">+IF(OFFSET('Hygiene Data'!$F$11,0,10*ROW('Hygiene Data'!F54))="","",OFFSET('Hygiene Data'!$F$11,0,10*ROW('Hygiene Data'!F54)))</f>
        <v/>
      </c>
      <c r="DV60" s="305" t="str">
        <f ca="true">+IF(OFFSET('Hygiene Data'!$F$12,0,10*ROW('Hygiene Data'!F54))="","",OFFSET('Hygiene Data'!$F$12,0,10*ROW('Hygiene Data'!F54)))</f>
        <v/>
      </c>
      <c r="DW60" s="305" t="str">
        <f ca="true">+IF(OFFSET('Hygiene Data'!$F$13,0,10*ROW('Hygiene Data'!F54))="","",OFFSET('Hygiene Data'!$F$13,0,10*ROW('Hygiene Data'!F54)))</f>
        <v/>
      </c>
      <c r="DX60" s="305" t="str">
        <f ca="true">+IF(OFFSET('Hygiene Data'!$G$11,0,10*ROW('Hygiene Data'!G54))="","",OFFSET('Hygiene Data'!$G$11,0,10*ROW('Hygiene Data'!G54)))</f>
        <v/>
      </c>
      <c r="DY60" s="305" t="str">
        <f ca="true">+IF(OFFSET('Hygiene Data'!$G$12,0,10*ROW('Hygiene Data'!G54))="","",OFFSET('Hygiene Data'!$G$12,0,10*ROW('Hygiene Data'!G54)))</f>
        <v/>
      </c>
      <c r="DZ60" s="305" t="str">
        <f ca="true">+IF(OFFSET('Hygiene Data'!$G$13,0,10*ROW('Hygiene Data'!G54))="","",OFFSET('Hygiene Data'!$G$13,0,10*ROW('Hygiene Data'!G54)))</f>
        <v/>
      </c>
      <c r="EA60" s="305" t="str">
        <f ca="true">+IF(OFFSET('Hygiene Data'!$H$11,0,10*ROW('Hygiene Data'!H54))="","",OFFSET('Hygiene Data'!$H$11,0,10*ROW('Hygiene Data'!H54)))</f>
        <v/>
      </c>
      <c r="EB60" s="305" t="str">
        <f ca="true">+IF(OFFSET('Hygiene Data'!$H$12,0,10*ROW('Hygiene Data'!H54))="","",OFFSET('Hygiene Data'!$H$12,0,10*ROW('Hygiene Data'!H54)))</f>
        <v/>
      </c>
      <c r="EC60" s="305" t="str">
        <f ca="true">+IF(OFFSET('Hygiene Data'!$H$13,0,10*ROW('Hygiene Data'!H54))="","",OFFSET('Hygiene Data'!$H$13,0,10*ROW('Hygiene Data'!H54)))</f>
        <v/>
      </c>
      <c r="ED60" s="305" t="str">
        <f ca="true">+IF(OFFSET('Hygiene Data'!$I$11,0,10*ROW('Hygiene Data'!I54))="","",OFFSET('Hygiene Data'!$I$11,0,10*ROW('Hygiene Data'!I54)))</f>
        <v/>
      </c>
      <c r="EE60" s="305" t="str">
        <f ca="true">+IF(OFFSET('Hygiene Data'!$I$12,0,10*ROW('Hygiene Data'!I54))="","",OFFSET('Hygiene Data'!$I$12,0,10*ROW('Hygiene Data'!I54)))</f>
        <v/>
      </c>
      <c r="EF60" s="305"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61" t="str">
        <f t="shared" ca="true" si="0"/>
        <v/>
      </c>
      <c r="D61" s="9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5"/>
      <c r="BS61" s="305" t="str">
        <f ca="true">+IF(OFFSET('Water Data'!$D$27,0,10*ROW('Water Data'!D55))="","",OFFSET('Water Data'!$D$27,0,10*ROW('Water Data'!D55)))</f>
        <v/>
      </c>
      <c r="BT61" s="305" t="str">
        <f ca="true">+IF(OFFSET('Water Data'!$D$28,0,10*ROW('Water Data'!D55))="","",OFFSET('Water Data'!$D$28,0,10*ROW('Water Data'!D55)))</f>
        <v/>
      </c>
      <c r="BU61" s="305" t="str">
        <f ca="true">+IF(OFFSET('Water Data'!$D$29,0,10*ROW('Water Data'!D55))="","",OFFSET('Water Data'!$D$29,0,10*ROW('Water Data'!D55)))</f>
        <v/>
      </c>
      <c r="BV61" s="305" t="str">
        <f ca="true">+IF(OFFSET('Water Data'!$E$27,0,10*ROW('Water Data'!E55))="","",OFFSET('Water Data'!$E$27,0,10*ROW('Water Data'!E55)))</f>
        <v/>
      </c>
      <c r="BW61" s="305" t="str">
        <f ca="true">+IF(OFFSET('Water Data'!$E$28,0,10*ROW('Water Data'!E55))="","",OFFSET('Water Data'!$E$28,0,10*ROW('Water Data'!E55)))</f>
        <v/>
      </c>
      <c r="BX61" s="305" t="str">
        <f ca="true">+IF(OFFSET('Water Data'!$E$29,0,10*ROW('Water Data'!E55))="","",OFFSET('Water Data'!$E$29,0,10*ROW('Water Data'!E55)))</f>
        <v/>
      </c>
      <c r="BY61" s="305" t="str">
        <f ca="true">+IF(OFFSET('Water Data'!$F$27,0,10*ROW('Water Data'!F55))="","",OFFSET('Water Data'!$F$27,0,10*ROW('Water Data'!F55)))</f>
        <v/>
      </c>
      <c r="BZ61" s="305" t="str">
        <f ca="true">+IF(OFFSET('Water Data'!$F$28,0,10*ROW('Water Data'!F55))="","",OFFSET('Water Data'!$F$28,0,10*ROW('Water Data'!F55)))</f>
        <v/>
      </c>
      <c r="CA61" s="305" t="str">
        <f ca="true">+IF(OFFSET('Water Data'!$F$29,0,10*ROW('Water Data'!F55))="","",OFFSET('Water Data'!$F$29,0,10*ROW('Water Data'!F55)))</f>
        <v/>
      </c>
      <c r="CB61" s="305" t="str">
        <f ca="true">+IF(OFFSET('Water Data'!$G$27,0,10*ROW('Water Data'!G55))="","",OFFSET('Water Data'!$G$27,0,10*ROW('Water Data'!G55)))</f>
        <v/>
      </c>
      <c r="CC61" s="305" t="str">
        <f ca="true">+IF(OFFSET('Water Data'!$G$28,0,10*ROW('Water Data'!G55))="","",OFFSET('Water Data'!$G$28,0,10*ROW('Water Data'!G55)))</f>
        <v/>
      </c>
      <c r="CD61" s="305" t="str">
        <f ca="true">+IF(OFFSET('Water Data'!$G$29,0,10*ROW('Water Data'!G55))="","",OFFSET('Water Data'!$G$29,0,10*ROW('Water Data'!G55)))</f>
        <v/>
      </c>
      <c r="CE61" s="305" t="str">
        <f ca="true">+IF(OFFSET('Water Data'!$H$27,0,10*ROW('Water Data'!H55))="","",OFFSET('Water Data'!$H$27,0,10*ROW('Water Data'!H55)))</f>
        <v/>
      </c>
      <c r="CF61" s="305" t="str">
        <f ca="true">+IF(OFFSET('Water Data'!$H$28,0,10*ROW('Water Data'!H55))="","",OFFSET('Water Data'!$H$28,0,10*ROW('Water Data'!H55)))</f>
        <v/>
      </c>
      <c r="CG61" s="305" t="str">
        <f ca="true">+IF(OFFSET('Water Data'!$H$29,0,10*ROW('Water Data'!H55))="","",OFFSET('Water Data'!$H$29,0,10*ROW('Water Data'!H55)))</f>
        <v/>
      </c>
      <c r="CH61" s="305" t="str">
        <f ca="true">+IF(OFFSET('Water Data'!$I$27,0,10*ROW('Water Data'!I55))="","",OFFSET('Water Data'!$I$27,0,10*ROW('Water Data'!I55)))</f>
        <v/>
      </c>
      <c r="CI61" s="305" t="str">
        <f ca="true">+IF(OFFSET('Water Data'!$I$28,0,10*ROW('Water Data'!I55))="","",OFFSET('Water Data'!$I$28,0,10*ROW('Water Data'!I55)))</f>
        <v/>
      </c>
      <c r="CJ61" s="305" t="str">
        <f ca="true">+IF(OFFSET('Water Data'!$I$29,0,10*ROW('Water Data'!I55))="","",OFFSET('Water Data'!$I$29,0,10*ROW('Water Data'!I55)))</f>
        <v/>
      </c>
      <c r="CK61" s="305" t="str">
        <f ca="true">+IF(OFFSET('Sanitation Data'!$D$28,0,10*ROW('Sanitation Data'!D55))="","",OFFSET('Sanitation Data'!$D$28,0,10*ROW('Sanitation Data'!D55)))</f>
        <v/>
      </c>
      <c r="CL61" s="305" t="str">
        <f ca="true">+IF(OFFSET('Sanitation Data'!$D$29,0,10*ROW('Sanitation Data'!D55))="","",OFFSET('Sanitation Data'!$D$29,0,10*ROW('Sanitation Data'!D55)))</f>
        <v/>
      </c>
      <c r="CM61" s="305" t="str">
        <f ca="true">+IF(OFFSET('Sanitation Data'!$D$30,0,10*ROW('Sanitation Data'!D55))="","",OFFSET('Sanitation Data'!$D$30,0,10*ROW('Sanitation Data'!D55)))</f>
        <v/>
      </c>
      <c r="CN61" s="305" t="str">
        <f ca="true">+IF(OFFSET('Sanitation Data'!$D$31,0,10*ROW('Sanitation Data'!D55))="","",OFFSET('Sanitation Data'!$D$31,0,10*ROW('Sanitation Data'!D55)))</f>
        <v/>
      </c>
      <c r="CO61" s="305" t="str">
        <f ca="true">+IF(OFFSET('Sanitation Data'!$D$32,0,10*ROW('Sanitation Data'!D55))="","",OFFSET('Sanitation Data'!$D$32,0,10*ROW('Sanitation Data'!D55)))</f>
        <v/>
      </c>
      <c r="CP61" s="305" t="str">
        <f ca="true">+IF(OFFSET('Sanitation Data'!$E$28,0,10*ROW('Sanitation Data'!E55))="","",OFFSET('Sanitation Data'!$E$28,0,10*ROW('Sanitation Data'!E55)))</f>
        <v/>
      </c>
      <c r="CQ61" s="305" t="str">
        <f ca="true">+IF(OFFSET('Sanitation Data'!$E$29,0,10*ROW('Sanitation Data'!E55))="","",OFFSET('Sanitation Data'!$E$29,0,10*ROW('Sanitation Data'!E55)))</f>
        <v/>
      </c>
      <c r="CR61" s="305" t="str">
        <f ca="true">+IF(OFFSET('Sanitation Data'!$E$30,0,10*ROW('Sanitation Data'!E55))="","",OFFSET('Sanitation Data'!$E$30,0,10*ROW('Sanitation Data'!E55)))</f>
        <v/>
      </c>
      <c r="CS61" s="305" t="str">
        <f ca="true">+IF(OFFSET('Sanitation Data'!$E$31,0,10*ROW('Sanitation Data'!E55))="","",OFFSET('Sanitation Data'!$E$31,0,10*ROW('Sanitation Data'!E55)))</f>
        <v/>
      </c>
      <c r="CT61" s="305" t="str">
        <f ca="true">+IF(OFFSET('Sanitation Data'!$E$32,0,10*ROW('Sanitation Data'!E55))="","",OFFSET('Sanitation Data'!$E$32,0,10*ROW('Sanitation Data'!E55)))</f>
        <v/>
      </c>
      <c r="CU61" s="305" t="str">
        <f ca="true">+IF(OFFSET('Sanitation Data'!$F$28,0,10*ROW('Sanitation Data'!F55))="","",OFFSET('Sanitation Data'!$F$28,0,10*ROW('Sanitation Data'!F55)))</f>
        <v/>
      </c>
      <c r="CV61" s="305" t="str">
        <f ca="true">+IF(OFFSET('Sanitation Data'!$F$29,0,10*ROW('Sanitation Data'!F55))="","",OFFSET('Sanitation Data'!$F$29,0,10*ROW('Sanitation Data'!F55)))</f>
        <v/>
      </c>
      <c r="CW61" s="305" t="str">
        <f ca="true">+IF(OFFSET('Sanitation Data'!$F$30,0,10*ROW('Sanitation Data'!F55))="","",OFFSET('Sanitation Data'!$F$30,0,10*ROW('Sanitation Data'!F55)))</f>
        <v/>
      </c>
      <c r="CX61" s="305" t="str">
        <f ca="true">+IF(OFFSET('Sanitation Data'!$F$31,0,10*ROW('Sanitation Data'!F55))="","",OFFSET('Sanitation Data'!$F$31,0,10*ROW('Sanitation Data'!F55)))</f>
        <v/>
      </c>
      <c r="CY61" s="305" t="str">
        <f ca="true">+IF(OFFSET('Sanitation Data'!$F$32,0,10*ROW('Sanitation Data'!F55))="","",OFFSET('Sanitation Data'!$F$32,0,10*ROW('Sanitation Data'!F55)))</f>
        <v/>
      </c>
      <c r="CZ61" s="305" t="str">
        <f ca="true">+IF(OFFSET('Sanitation Data'!$G$28,0,10*ROW('Sanitation Data'!G55))="","",OFFSET('Sanitation Data'!$G$28,0,10*ROW('Sanitation Data'!G55)))</f>
        <v/>
      </c>
      <c r="DA61" s="305" t="str">
        <f ca="true">+IF(OFFSET('Sanitation Data'!$G$29,0,10*ROW('Sanitation Data'!G55))="","",OFFSET('Sanitation Data'!$G$29,0,10*ROW('Sanitation Data'!G55)))</f>
        <v/>
      </c>
      <c r="DB61" s="305" t="str">
        <f ca="true">+IF(OFFSET('Sanitation Data'!$G$30,0,10*ROW('Sanitation Data'!G55))="","",OFFSET('Sanitation Data'!$G$30,0,10*ROW('Sanitation Data'!G55)))</f>
        <v/>
      </c>
      <c r="DC61" s="305" t="str">
        <f ca="true">+IF(OFFSET('Sanitation Data'!$G$31,0,10*ROW('Sanitation Data'!G55))="","",OFFSET('Sanitation Data'!$G$31,0,10*ROW('Sanitation Data'!G55)))</f>
        <v/>
      </c>
      <c r="DD61" s="305" t="str">
        <f ca="true">+IF(OFFSET('Sanitation Data'!$G$32,0,10*ROW('Sanitation Data'!G55))="","",OFFSET('Sanitation Data'!$G$32,0,10*ROW('Sanitation Data'!G55)))</f>
        <v/>
      </c>
      <c r="DE61" s="305" t="str">
        <f ca="true">+IF(OFFSET('Sanitation Data'!$H$28,0,10*ROW('Sanitation Data'!H55))="","",OFFSET('Sanitation Data'!$H$28,0,10*ROW('Sanitation Data'!H55)))</f>
        <v/>
      </c>
      <c r="DF61" s="305" t="str">
        <f ca="true">+IF(OFFSET('Sanitation Data'!$H$29,0,10*ROW('Sanitation Data'!H55))="","",OFFSET('Sanitation Data'!$H$29,0,10*ROW('Sanitation Data'!H55)))</f>
        <v/>
      </c>
      <c r="DG61" s="305" t="str">
        <f ca="true">+IF(OFFSET('Sanitation Data'!$H$30,0,10*ROW('Sanitation Data'!H55))="","",OFFSET('Sanitation Data'!$H$30,0,10*ROW('Sanitation Data'!H55)))</f>
        <v/>
      </c>
      <c r="DH61" s="305" t="str">
        <f ca="true">+IF(OFFSET('Sanitation Data'!$H$31,0,10*ROW('Sanitation Data'!H55))="","",OFFSET('Sanitation Data'!$H$31,0,10*ROW('Sanitation Data'!H55)))</f>
        <v/>
      </c>
      <c r="DI61" s="305" t="str">
        <f ca="true">+IF(OFFSET('Sanitation Data'!$H$32,0,10*ROW('Sanitation Data'!H55))="","",OFFSET('Sanitation Data'!$H$32,0,10*ROW('Sanitation Data'!H55)))</f>
        <v/>
      </c>
      <c r="DJ61" s="305" t="str">
        <f ca="true">+IF(OFFSET('Sanitation Data'!$I$28,0,10*ROW('Sanitation Data'!I55))="","",OFFSET('Sanitation Data'!$I$28,0,10*ROW('Sanitation Data'!I55)))</f>
        <v/>
      </c>
      <c r="DK61" s="305" t="str">
        <f ca="true">+IF(OFFSET('Sanitation Data'!$I$29,0,10*ROW('Sanitation Data'!I55))="","",OFFSET('Sanitation Data'!$I$29,0,10*ROW('Sanitation Data'!I55)))</f>
        <v/>
      </c>
      <c r="DL61" s="305" t="str">
        <f ca="true">+IF(OFFSET('Sanitation Data'!$I$30,0,10*ROW('Sanitation Data'!I55))="","",OFFSET('Sanitation Data'!$I$30,0,10*ROW('Sanitation Data'!I55)))</f>
        <v/>
      </c>
      <c r="DM61" s="305" t="str">
        <f ca="true">+IF(OFFSET('Sanitation Data'!$I$31,0,10*ROW('Sanitation Data'!I55))="","",OFFSET('Sanitation Data'!$I$31,0,10*ROW('Sanitation Data'!I55)))</f>
        <v/>
      </c>
      <c r="DN61" s="305" t="str">
        <f ca="true">+IF(OFFSET('Sanitation Data'!$I$32,0,10*ROW('Sanitation Data'!I55))="","",OFFSET('Sanitation Data'!$I$32,0,10*ROW('Sanitation Data'!I55)))</f>
        <v/>
      </c>
      <c r="DO61" s="305" t="str">
        <f ca="true">+IF(OFFSET('Hygiene Data'!$D$11,0,10*ROW('Hygiene Data'!D55))="","",OFFSET('Hygiene Data'!$D$11,0,10*ROW('Hygiene Data'!D55)))</f>
        <v/>
      </c>
      <c r="DP61" s="305" t="str">
        <f ca="true">+IF(OFFSET('Hygiene Data'!$D$12,0,10*ROW('Hygiene Data'!D55))="","",OFFSET('Hygiene Data'!$D$12,0,10*ROW('Hygiene Data'!D55)))</f>
        <v/>
      </c>
      <c r="DQ61" s="305" t="str">
        <f ca="true">+IF(OFFSET('Hygiene Data'!$D$13,0,10*ROW('Hygiene Data'!D55))="","",OFFSET('Hygiene Data'!$D$13,0,10*ROW('Hygiene Data'!D55)))</f>
        <v/>
      </c>
      <c r="DR61" s="305" t="str">
        <f ca="true">+IF(OFFSET('Hygiene Data'!$E$11,0,10*ROW('Hygiene Data'!E55))="","",OFFSET('Hygiene Data'!$E$11,0,10*ROW('Hygiene Data'!E55)))</f>
        <v/>
      </c>
      <c r="DS61" s="305" t="str">
        <f ca="true">+IF(OFFSET('Hygiene Data'!$E$12,0,10*ROW('Hygiene Data'!E55))="","",OFFSET('Hygiene Data'!$E$12,0,10*ROW('Hygiene Data'!E55)))</f>
        <v/>
      </c>
      <c r="DT61" s="305" t="str">
        <f ca="true">+IF(OFFSET('Hygiene Data'!$E$13,0,10*ROW('Hygiene Data'!E55))="","",OFFSET('Hygiene Data'!$E$13,0,10*ROW('Hygiene Data'!E55)))</f>
        <v/>
      </c>
      <c r="DU61" s="305" t="str">
        <f ca="true">+IF(OFFSET('Hygiene Data'!$F$11,0,10*ROW('Hygiene Data'!F55))="","",OFFSET('Hygiene Data'!$F$11,0,10*ROW('Hygiene Data'!F55)))</f>
        <v/>
      </c>
      <c r="DV61" s="305" t="str">
        <f ca="true">+IF(OFFSET('Hygiene Data'!$F$12,0,10*ROW('Hygiene Data'!F55))="","",OFFSET('Hygiene Data'!$F$12,0,10*ROW('Hygiene Data'!F55)))</f>
        <v/>
      </c>
      <c r="DW61" s="305" t="str">
        <f ca="true">+IF(OFFSET('Hygiene Data'!$F$13,0,10*ROW('Hygiene Data'!F55))="","",OFFSET('Hygiene Data'!$F$13,0,10*ROW('Hygiene Data'!F55)))</f>
        <v/>
      </c>
      <c r="DX61" s="305" t="str">
        <f ca="true">+IF(OFFSET('Hygiene Data'!$G$11,0,10*ROW('Hygiene Data'!G55))="","",OFFSET('Hygiene Data'!$G$11,0,10*ROW('Hygiene Data'!G55)))</f>
        <v/>
      </c>
      <c r="DY61" s="305" t="str">
        <f ca="true">+IF(OFFSET('Hygiene Data'!$G$12,0,10*ROW('Hygiene Data'!G55))="","",OFFSET('Hygiene Data'!$G$12,0,10*ROW('Hygiene Data'!G55)))</f>
        <v/>
      </c>
      <c r="DZ61" s="305" t="str">
        <f ca="true">+IF(OFFSET('Hygiene Data'!$G$13,0,10*ROW('Hygiene Data'!G55))="","",OFFSET('Hygiene Data'!$G$13,0,10*ROW('Hygiene Data'!G55)))</f>
        <v/>
      </c>
      <c r="EA61" s="305" t="str">
        <f ca="true">+IF(OFFSET('Hygiene Data'!$H$11,0,10*ROW('Hygiene Data'!H55))="","",OFFSET('Hygiene Data'!$H$11,0,10*ROW('Hygiene Data'!H55)))</f>
        <v/>
      </c>
      <c r="EB61" s="305" t="str">
        <f ca="true">+IF(OFFSET('Hygiene Data'!$H$12,0,10*ROW('Hygiene Data'!H55))="","",OFFSET('Hygiene Data'!$H$12,0,10*ROW('Hygiene Data'!H55)))</f>
        <v/>
      </c>
      <c r="EC61" s="305" t="str">
        <f ca="true">+IF(OFFSET('Hygiene Data'!$H$13,0,10*ROW('Hygiene Data'!H55))="","",OFFSET('Hygiene Data'!$H$13,0,10*ROW('Hygiene Data'!H55)))</f>
        <v/>
      </c>
      <c r="ED61" s="305" t="str">
        <f ca="true">+IF(OFFSET('Hygiene Data'!$I$11,0,10*ROW('Hygiene Data'!I55))="","",OFFSET('Hygiene Data'!$I$11,0,10*ROW('Hygiene Data'!I55)))</f>
        <v/>
      </c>
      <c r="EE61" s="305" t="str">
        <f ca="true">+IF(OFFSET('Hygiene Data'!$I$12,0,10*ROW('Hygiene Data'!I55))="","",OFFSET('Hygiene Data'!$I$12,0,10*ROW('Hygiene Data'!I55)))</f>
        <v/>
      </c>
      <c r="EF61" s="305"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61" t="str">
        <f t="shared" ca="true" si="0"/>
        <v/>
      </c>
      <c r="D62" s="9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5"/>
      <c r="BS62" s="305" t="str">
        <f ca="true">+IF(OFFSET('Water Data'!$D$27,0,10*ROW('Water Data'!D56))="","",OFFSET('Water Data'!$D$27,0,10*ROW('Water Data'!D56)))</f>
        <v/>
      </c>
      <c r="BT62" s="305" t="str">
        <f ca="true">+IF(OFFSET('Water Data'!$D$28,0,10*ROW('Water Data'!D56))="","",OFFSET('Water Data'!$D$28,0,10*ROW('Water Data'!D56)))</f>
        <v/>
      </c>
      <c r="BU62" s="305" t="str">
        <f ca="true">+IF(OFFSET('Water Data'!$D$29,0,10*ROW('Water Data'!D56))="","",OFFSET('Water Data'!$D$29,0,10*ROW('Water Data'!D56)))</f>
        <v/>
      </c>
      <c r="BV62" s="305" t="str">
        <f ca="true">+IF(OFFSET('Water Data'!$E$27,0,10*ROW('Water Data'!E56))="","",OFFSET('Water Data'!$E$27,0,10*ROW('Water Data'!E56)))</f>
        <v/>
      </c>
      <c r="BW62" s="305" t="str">
        <f ca="true">+IF(OFFSET('Water Data'!$E$28,0,10*ROW('Water Data'!E56))="","",OFFSET('Water Data'!$E$28,0,10*ROW('Water Data'!E56)))</f>
        <v/>
      </c>
      <c r="BX62" s="305" t="str">
        <f ca="true">+IF(OFFSET('Water Data'!$E$29,0,10*ROW('Water Data'!E56))="","",OFFSET('Water Data'!$E$29,0,10*ROW('Water Data'!E56)))</f>
        <v/>
      </c>
      <c r="BY62" s="305" t="str">
        <f ca="true">+IF(OFFSET('Water Data'!$F$27,0,10*ROW('Water Data'!F56))="","",OFFSET('Water Data'!$F$27,0,10*ROW('Water Data'!F56)))</f>
        <v/>
      </c>
      <c r="BZ62" s="305" t="str">
        <f ca="true">+IF(OFFSET('Water Data'!$F$28,0,10*ROW('Water Data'!F56))="","",OFFSET('Water Data'!$F$28,0,10*ROW('Water Data'!F56)))</f>
        <v/>
      </c>
      <c r="CA62" s="305" t="str">
        <f ca="true">+IF(OFFSET('Water Data'!$F$29,0,10*ROW('Water Data'!F56))="","",OFFSET('Water Data'!$F$29,0,10*ROW('Water Data'!F56)))</f>
        <v/>
      </c>
      <c r="CB62" s="305" t="str">
        <f ca="true">+IF(OFFSET('Water Data'!$G$27,0,10*ROW('Water Data'!G56))="","",OFFSET('Water Data'!$G$27,0,10*ROW('Water Data'!G56)))</f>
        <v/>
      </c>
      <c r="CC62" s="305" t="str">
        <f ca="true">+IF(OFFSET('Water Data'!$G$28,0,10*ROW('Water Data'!G56))="","",OFFSET('Water Data'!$G$28,0,10*ROW('Water Data'!G56)))</f>
        <v/>
      </c>
      <c r="CD62" s="305" t="str">
        <f ca="true">+IF(OFFSET('Water Data'!$G$29,0,10*ROW('Water Data'!G56))="","",OFFSET('Water Data'!$G$29,0,10*ROW('Water Data'!G56)))</f>
        <v/>
      </c>
      <c r="CE62" s="305" t="str">
        <f ca="true">+IF(OFFSET('Water Data'!$H$27,0,10*ROW('Water Data'!H56))="","",OFFSET('Water Data'!$H$27,0,10*ROW('Water Data'!H56)))</f>
        <v/>
      </c>
      <c r="CF62" s="305" t="str">
        <f ca="true">+IF(OFFSET('Water Data'!$H$28,0,10*ROW('Water Data'!H56))="","",OFFSET('Water Data'!$H$28,0,10*ROW('Water Data'!H56)))</f>
        <v/>
      </c>
      <c r="CG62" s="305" t="str">
        <f ca="true">+IF(OFFSET('Water Data'!$H$29,0,10*ROW('Water Data'!H56))="","",OFFSET('Water Data'!$H$29,0,10*ROW('Water Data'!H56)))</f>
        <v/>
      </c>
      <c r="CH62" s="305" t="str">
        <f ca="true">+IF(OFFSET('Water Data'!$I$27,0,10*ROW('Water Data'!I56))="","",OFFSET('Water Data'!$I$27,0,10*ROW('Water Data'!I56)))</f>
        <v/>
      </c>
      <c r="CI62" s="305" t="str">
        <f ca="true">+IF(OFFSET('Water Data'!$I$28,0,10*ROW('Water Data'!I56))="","",OFFSET('Water Data'!$I$28,0,10*ROW('Water Data'!I56)))</f>
        <v/>
      </c>
      <c r="CJ62" s="305" t="str">
        <f ca="true">+IF(OFFSET('Water Data'!$I$29,0,10*ROW('Water Data'!I56))="","",OFFSET('Water Data'!$I$29,0,10*ROW('Water Data'!I56)))</f>
        <v/>
      </c>
      <c r="CK62" s="305" t="str">
        <f ca="true">+IF(OFFSET('Sanitation Data'!$D$28,0,10*ROW('Sanitation Data'!D56))="","",OFFSET('Sanitation Data'!$D$28,0,10*ROW('Sanitation Data'!D56)))</f>
        <v/>
      </c>
      <c r="CL62" s="305" t="str">
        <f ca="true">+IF(OFFSET('Sanitation Data'!$D$29,0,10*ROW('Sanitation Data'!D56))="","",OFFSET('Sanitation Data'!$D$29,0,10*ROW('Sanitation Data'!D56)))</f>
        <v/>
      </c>
      <c r="CM62" s="305" t="str">
        <f ca="true">+IF(OFFSET('Sanitation Data'!$D$30,0,10*ROW('Sanitation Data'!D56))="","",OFFSET('Sanitation Data'!$D$30,0,10*ROW('Sanitation Data'!D56)))</f>
        <v/>
      </c>
      <c r="CN62" s="305" t="str">
        <f ca="true">+IF(OFFSET('Sanitation Data'!$D$31,0,10*ROW('Sanitation Data'!D56))="","",OFFSET('Sanitation Data'!$D$31,0,10*ROW('Sanitation Data'!D56)))</f>
        <v/>
      </c>
      <c r="CO62" s="305" t="str">
        <f ca="true">+IF(OFFSET('Sanitation Data'!$D$32,0,10*ROW('Sanitation Data'!D56))="","",OFFSET('Sanitation Data'!$D$32,0,10*ROW('Sanitation Data'!D56)))</f>
        <v/>
      </c>
      <c r="CP62" s="305" t="str">
        <f ca="true">+IF(OFFSET('Sanitation Data'!$E$28,0,10*ROW('Sanitation Data'!E56))="","",OFFSET('Sanitation Data'!$E$28,0,10*ROW('Sanitation Data'!E56)))</f>
        <v/>
      </c>
      <c r="CQ62" s="305" t="str">
        <f ca="true">+IF(OFFSET('Sanitation Data'!$E$29,0,10*ROW('Sanitation Data'!E56))="","",OFFSET('Sanitation Data'!$E$29,0,10*ROW('Sanitation Data'!E56)))</f>
        <v/>
      </c>
      <c r="CR62" s="305" t="str">
        <f ca="true">+IF(OFFSET('Sanitation Data'!$E$30,0,10*ROW('Sanitation Data'!E56))="","",OFFSET('Sanitation Data'!$E$30,0,10*ROW('Sanitation Data'!E56)))</f>
        <v/>
      </c>
      <c r="CS62" s="305" t="str">
        <f ca="true">+IF(OFFSET('Sanitation Data'!$E$31,0,10*ROW('Sanitation Data'!E56))="","",OFFSET('Sanitation Data'!$E$31,0,10*ROW('Sanitation Data'!E56)))</f>
        <v/>
      </c>
      <c r="CT62" s="305" t="str">
        <f ca="true">+IF(OFFSET('Sanitation Data'!$E$32,0,10*ROW('Sanitation Data'!E56))="","",OFFSET('Sanitation Data'!$E$32,0,10*ROW('Sanitation Data'!E56)))</f>
        <v/>
      </c>
      <c r="CU62" s="305" t="str">
        <f ca="true">+IF(OFFSET('Sanitation Data'!$F$28,0,10*ROW('Sanitation Data'!F56))="","",OFFSET('Sanitation Data'!$F$28,0,10*ROW('Sanitation Data'!F56)))</f>
        <v/>
      </c>
      <c r="CV62" s="305" t="str">
        <f ca="true">+IF(OFFSET('Sanitation Data'!$F$29,0,10*ROW('Sanitation Data'!F56))="","",OFFSET('Sanitation Data'!$F$29,0,10*ROW('Sanitation Data'!F56)))</f>
        <v/>
      </c>
      <c r="CW62" s="305" t="str">
        <f ca="true">+IF(OFFSET('Sanitation Data'!$F$30,0,10*ROW('Sanitation Data'!F56))="","",OFFSET('Sanitation Data'!$F$30,0,10*ROW('Sanitation Data'!F56)))</f>
        <v/>
      </c>
      <c r="CX62" s="305" t="str">
        <f ca="true">+IF(OFFSET('Sanitation Data'!$F$31,0,10*ROW('Sanitation Data'!F56))="","",OFFSET('Sanitation Data'!$F$31,0,10*ROW('Sanitation Data'!F56)))</f>
        <v/>
      </c>
      <c r="CY62" s="305" t="str">
        <f ca="true">+IF(OFFSET('Sanitation Data'!$F$32,0,10*ROW('Sanitation Data'!F56))="","",OFFSET('Sanitation Data'!$F$32,0,10*ROW('Sanitation Data'!F56)))</f>
        <v/>
      </c>
      <c r="CZ62" s="305" t="str">
        <f ca="true">+IF(OFFSET('Sanitation Data'!$G$28,0,10*ROW('Sanitation Data'!G56))="","",OFFSET('Sanitation Data'!$G$28,0,10*ROW('Sanitation Data'!G56)))</f>
        <v/>
      </c>
      <c r="DA62" s="305" t="str">
        <f ca="true">+IF(OFFSET('Sanitation Data'!$G$29,0,10*ROW('Sanitation Data'!G56))="","",OFFSET('Sanitation Data'!$G$29,0,10*ROW('Sanitation Data'!G56)))</f>
        <v/>
      </c>
      <c r="DB62" s="305" t="str">
        <f ca="true">+IF(OFFSET('Sanitation Data'!$G$30,0,10*ROW('Sanitation Data'!G56))="","",OFFSET('Sanitation Data'!$G$30,0,10*ROW('Sanitation Data'!G56)))</f>
        <v/>
      </c>
      <c r="DC62" s="305" t="str">
        <f ca="true">+IF(OFFSET('Sanitation Data'!$G$31,0,10*ROW('Sanitation Data'!G56))="","",OFFSET('Sanitation Data'!$G$31,0,10*ROW('Sanitation Data'!G56)))</f>
        <v/>
      </c>
      <c r="DD62" s="305" t="str">
        <f ca="true">+IF(OFFSET('Sanitation Data'!$G$32,0,10*ROW('Sanitation Data'!G56))="","",OFFSET('Sanitation Data'!$G$32,0,10*ROW('Sanitation Data'!G56)))</f>
        <v/>
      </c>
      <c r="DE62" s="305" t="str">
        <f ca="true">+IF(OFFSET('Sanitation Data'!$H$28,0,10*ROW('Sanitation Data'!H56))="","",OFFSET('Sanitation Data'!$H$28,0,10*ROW('Sanitation Data'!H56)))</f>
        <v/>
      </c>
      <c r="DF62" s="305" t="str">
        <f ca="true">+IF(OFFSET('Sanitation Data'!$H$29,0,10*ROW('Sanitation Data'!H56))="","",OFFSET('Sanitation Data'!$H$29,0,10*ROW('Sanitation Data'!H56)))</f>
        <v/>
      </c>
      <c r="DG62" s="305" t="str">
        <f ca="true">+IF(OFFSET('Sanitation Data'!$H$30,0,10*ROW('Sanitation Data'!H56))="","",OFFSET('Sanitation Data'!$H$30,0,10*ROW('Sanitation Data'!H56)))</f>
        <v/>
      </c>
      <c r="DH62" s="305" t="str">
        <f ca="true">+IF(OFFSET('Sanitation Data'!$H$31,0,10*ROW('Sanitation Data'!H56))="","",OFFSET('Sanitation Data'!$H$31,0,10*ROW('Sanitation Data'!H56)))</f>
        <v/>
      </c>
      <c r="DI62" s="305" t="str">
        <f ca="true">+IF(OFFSET('Sanitation Data'!$H$32,0,10*ROW('Sanitation Data'!H56))="","",OFFSET('Sanitation Data'!$H$32,0,10*ROW('Sanitation Data'!H56)))</f>
        <v/>
      </c>
      <c r="DJ62" s="305" t="str">
        <f ca="true">+IF(OFFSET('Sanitation Data'!$I$28,0,10*ROW('Sanitation Data'!I56))="","",OFFSET('Sanitation Data'!$I$28,0,10*ROW('Sanitation Data'!I56)))</f>
        <v/>
      </c>
      <c r="DK62" s="305" t="str">
        <f ca="true">+IF(OFFSET('Sanitation Data'!$I$29,0,10*ROW('Sanitation Data'!I56))="","",OFFSET('Sanitation Data'!$I$29,0,10*ROW('Sanitation Data'!I56)))</f>
        <v/>
      </c>
      <c r="DL62" s="305" t="str">
        <f ca="true">+IF(OFFSET('Sanitation Data'!$I$30,0,10*ROW('Sanitation Data'!I56))="","",OFFSET('Sanitation Data'!$I$30,0,10*ROW('Sanitation Data'!I56)))</f>
        <v/>
      </c>
      <c r="DM62" s="305" t="str">
        <f ca="true">+IF(OFFSET('Sanitation Data'!$I$31,0,10*ROW('Sanitation Data'!I56))="","",OFFSET('Sanitation Data'!$I$31,0,10*ROW('Sanitation Data'!I56)))</f>
        <v/>
      </c>
      <c r="DN62" s="305" t="str">
        <f ca="true">+IF(OFFSET('Sanitation Data'!$I$32,0,10*ROW('Sanitation Data'!I56))="","",OFFSET('Sanitation Data'!$I$32,0,10*ROW('Sanitation Data'!I56)))</f>
        <v/>
      </c>
      <c r="DO62" s="305" t="str">
        <f ca="true">+IF(OFFSET('Hygiene Data'!$D$11,0,10*ROW('Hygiene Data'!D56))="","",OFFSET('Hygiene Data'!$D$11,0,10*ROW('Hygiene Data'!D56)))</f>
        <v/>
      </c>
      <c r="DP62" s="305" t="str">
        <f ca="true">+IF(OFFSET('Hygiene Data'!$D$12,0,10*ROW('Hygiene Data'!D56))="","",OFFSET('Hygiene Data'!$D$12,0,10*ROW('Hygiene Data'!D56)))</f>
        <v/>
      </c>
      <c r="DQ62" s="305" t="str">
        <f ca="true">+IF(OFFSET('Hygiene Data'!$D$13,0,10*ROW('Hygiene Data'!D56))="","",OFFSET('Hygiene Data'!$D$13,0,10*ROW('Hygiene Data'!D56)))</f>
        <v/>
      </c>
      <c r="DR62" s="305" t="str">
        <f ca="true">+IF(OFFSET('Hygiene Data'!$E$11,0,10*ROW('Hygiene Data'!E56))="","",OFFSET('Hygiene Data'!$E$11,0,10*ROW('Hygiene Data'!E56)))</f>
        <v/>
      </c>
      <c r="DS62" s="305" t="str">
        <f ca="true">+IF(OFFSET('Hygiene Data'!$E$12,0,10*ROW('Hygiene Data'!E56))="","",OFFSET('Hygiene Data'!$E$12,0,10*ROW('Hygiene Data'!E56)))</f>
        <v/>
      </c>
      <c r="DT62" s="305" t="str">
        <f ca="true">+IF(OFFSET('Hygiene Data'!$E$13,0,10*ROW('Hygiene Data'!E56))="","",OFFSET('Hygiene Data'!$E$13,0,10*ROW('Hygiene Data'!E56)))</f>
        <v/>
      </c>
      <c r="DU62" s="305" t="str">
        <f ca="true">+IF(OFFSET('Hygiene Data'!$F$11,0,10*ROW('Hygiene Data'!F56))="","",OFFSET('Hygiene Data'!$F$11,0,10*ROW('Hygiene Data'!F56)))</f>
        <v/>
      </c>
      <c r="DV62" s="305" t="str">
        <f ca="true">+IF(OFFSET('Hygiene Data'!$F$12,0,10*ROW('Hygiene Data'!F56))="","",OFFSET('Hygiene Data'!$F$12,0,10*ROW('Hygiene Data'!F56)))</f>
        <v/>
      </c>
      <c r="DW62" s="305" t="str">
        <f ca="true">+IF(OFFSET('Hygiene Data'!$F$13,0,10*ROW('Hygiene Data'!F56))="","",OFFSET('Hygiene Data'!$F$13,0,10*ROW('Hygiene Data'!F56)))</f>
        <v/>
      </c>
      <c r="DX62" s="305" t="str">
        <f ca="true">+IF(OFFSET('Hygiene Data'!$G$11,0,10*ROW('Hygiene Data'!G56))="","",OFFSET('Hygiene Data'!$G$11,0,10*ROW('Hygiene Data'!G56)))</f>
        <v/>
      </c>
      <c r="DY62" s="305" t="str">
        <f ca="true">+IF(OFFSET('Hygiene Data'!$G$12,0,10*ROW('Hygiene Data'!G56))="","",OFFSET('Hygiene Data'!$G$12,0,10*ROW('Hygiene Data'!G56)))</f>
        <v/>
      </c>
      <c r="DZ62" s="305" t="str">
        <f ca="true">+IF(OFFSET('Hygiene Data'!$G$13,0,10*ROW('Hygiene Data'!G56))="","",OFFSET('Hygiene Data'!$G$13,0,10*ROW('Hygiene Data'!G56)))</f>
        <v/>
      </c>
      <c r="EA62" s="305" t="str">
        <f ca="true">+IF(OFFSET('Hygiene Data'!$H$11,0,10*ROW('Hygiene Data'!H56))="","",OFFSET('Hygiene Data'!$H$11,0,10*ROW('Hygiene Data'!H56)))</f>
        <v/>
      </c>
      <c r="EB62" s="305" t="str">
        <f ca="true">+IF(OFFSET('Hygiene Data'!$H$12,0,10*ROW('Hygiene Data'!H56))="","",OFFSET('Hygiene Data'!$H$12,0,10*ROW('Hygiene Data'!H56)))</f>
        <v/>
      </c>
      <c r="EC62" s="305" t="str">
        <f ca="true">+IF(OFFSET('Hygiene Data'!$H$13,0,10*ROW('Hygiene Data'!H56))="","",OFFSET('Hygiene Data'!$H$13,0,10*ROW('Hygiene Data'!H56)))</f>
        <v/>
      </c>
      <c r="ED62" s="305" t="str">
        <f ca="true">+IF(OFFSET('Hygiene Data'!$I$11,0,10*ROW('Hygiene Data'!I56))="","",OFFSET('Hygiene Data'!$I$11,0,10*ROW('Hygiene Data'!I56)))</f>
        <v/>
      </c>
      <c r="EE62" s="305" t="str">
        <f ca="true">+IF(OFFSET('Hygiene Data'!$I$12,0,10*ROW('Hygiene Data'!I56))="","",OFFSET('Hygiene Data'!$I$12,0,10*ROW('Hygiene Data'!I56)))</f>
        <v/>
      </c>
      <c r="EF62" s="305"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61" t="str">
        <f t="shared" ca="true" si="0"/>
        <v/>
      </c>
      <c r="D63" s="9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5"/>
      <c r="BS63" s="305" t="str">
        <f ca="true">+IF(OFFSET('Water Data'!$D$27,0,10*ROW('Water Data'!D57))="","",OFFSET('Water Data'!$D$27,0,10*ROW('Water Data'!D57)))</f>
        <v/>
      </c>
      <c r="BT63" s="305" t="str">
        <f ca="true">+IF(OFFSET('Water Data'!$D$28,0,10*ROW('Water Data'!D57))="","",OFFSET('Water Data'!$D$28,0,10*ROW('Water Data'!D57)))</f>
        <v/>
      </c>
      <c r="BU63" s="305" t="str">
        <f ca="true">+IF(OFFSET('Water Data'!$D$29,0,10*ROW('Water Data'!D57))="","",OFFSET('Water Data'!$D$29,0,10*ROW('Water Data'!D57)))</f>
        <v/>
      </c>
      <c r="BV63" s="305" t="str">
        <f ca="true">+IF(OFFSET('Water Data'!$E$27,0,10*ROW('Water Data'!E57))="","",OFFSET('Water Data'!$E$27,0,10*ROW('Water Data'!E57)))</f>
        <v/>
      </c>
      <c r="BW63" s="305" t="str">
        <f ca="true">+IF(OFFSET('Water Data'!$E$28,0,10*ROW('Water Data'!E57))="","",OFFSET('Water Data'!$E$28,0,10*ROW('Water Data'!E57)))</f>
        <v/>
      </c>
      <c r="BX63" s="305" t="str">
        <f ca="true">+IF(OFFSET('Water Data'!$E$29,0,10*ROW('Water Data'!E57))="","",OFFSET('Water Data'!$E$29,0,10*ROW('Water Data'!E57)))</f>
        <v/>
      </c>
      <c r="BY63" s="305" t="str">
        <f ca="true">+IF(OFFSET('Water Data'!$F$27,0,10*ROW('Water Data'!F57))="","",OFFSET('Water Data'!$F$27,0,10*ROW('Water Data'!F57)))</f>
        <v/>
      </c>
      <c r="BZ63" s="305" t="str">
        <f ca="true">+IF(OFFSET('Water Data'!$F$28,0,10*ROW('Water Data'!F57))="","",OFFSET('Water Data'!$F$28,0,10*ROW('Water Data'!F57)))</f>
        <v/>
      </c>
      <c r="CA63" s="305" t="str">
        <f ca="true">+IF(OFFSET('Water Data'!$F$29,0,10*ROW('Water Data'!F57))="","",OFFSET('Water Data'!$F$29,0,10*ROW('Water Data'!F57)))</f>
        <v/>
      </c>
      <c r="CB63" s="305" t="str">
        <f ca="true">+IF(OFFSET('Water Data'!$G$27,0,10*ROW('Water Data'!G57))="","",OFFSET('Water Data'!$G$27,0,10*ROW('Water Data'!G57)))</f>
        <v/>
      </c>
      <c r="CC63" s="305" t="str">
        <f ca="true">+IF(OFFSET('Water Data'!$G$28,0,10*ROW('Water Data'!G57))="","",OFFSET('Water Data'!$G$28,0,10*ROW('Water Data'!G57)))</f>
        <v/>
      </c>
      <c r="CD63" s="305" t="str">
        <f ca="true">+IF(OFFSET('Water Data'!$G$29,0,10*ROW('Water Data'!G57))="","",OFFSET('Water Data'!$G$29,0,10*ROW('Water Data'!G57)))</f>
        <v/>
      </c>
      <c r="CE63" s="305" t="str">
        <f ca="true">+IF(OFFSET('Water Data'!$H$27,0,10*ROW('Water Data'!H57))="","",OFFSET('Water Data'!$H$27,0,10*ROW('Water Data'!H57)))</f>
        <v/>
      </c>
      <c r="CF63" s="305" t="str">
        <f ca="true">+IF(OFFSET('Water Data'!$H$28,0,10*ROW('Water Data'!H57))="","",OFFSET('Water Data'!$H$28,0,10*ROW('Water Data'!H57)))</f>
        <v/>
      </c>
      <c r="CG63" s="305" t="str">
        <f ca="true">+IF(OFFSET('Water Data'!$H$29,0,10*ROW('Water Data'!H57))="","",OFFSET('Water Data'!$H$29,0,10*ROW('Water Data'!H57)))</f>
        <v/>
      </c>
      <c r="CH63" s="305" t="str">
        <f ca="true">+IF(OFFSET('Water Data'!$I$27,0,10*ROW('Water Data'!I57))="","",OFFSET('Water Data'!$I$27,0,10*ROW('Water Data'!I57)))</f>
        <v/>
      </c>
      <c r="CI63" s="305" t="str">
        <f ca="true">+IF(OFFSET('Water Data'!$I$28,0,10*ROW('Water Data'!I57))="","",OFFSET('Water Data'!$I$28,0,10*ROW('Water Data'!I57)))</f>
        <v/>
      </c>
      <c r="CJ63" s="305" t="str">
        <f ca="true">+IF(OFFSET('Water Data'!$I$29,0,10*ROW('Water Data'!I57))="","",OFFSET('Water Data'!$I$29,0,10*ROW('Water Data'!I57)))</f>
        <v/>
      </c>
      <c r="CK63" s="305" t="str">
        <f ca="true">+IF(OFFSET('Sanitation Data'!$D$28,0,10*ROW('Sanitation Data'!D57))="","",OFFSET('Sanitation Data'!$D$28,0,10*ROW('Sanitation Data'!D57)))</f>
        <v/>
      </c>
      <c r="CL63" s="305" t="str">
        <f ca="true">+IF(OFFSET('Sanitation Data'!$D$29,0,10*ROW('Sanitation Data'!D57))="","",OFFSET('Sanitation Data'!$D$29,0,10*ROW('Sanitation Data'!D57)))</f>
        <v/>
      </c>
      <c r="CM63" s="305" t="str">
        <f ca="true">+IF(OFFSET('Sanitation Data'!$D$30,0,10*ROW('Sanitation Data'!D57))="","",OFFSET('Sanitation Data'!$D$30,0,10*ROW('Sanitation Data'!D57)))</f>
        <v/>
      </c>
      <c r="CN63" s="305" t="str">
        <f ca="true">+IF(OFFSET('Sanitation Data'!$D$31,0,10*ROW('Sanitation Data'!D57))="","",OFFSET('Sanitation Data'!$D$31,0,10*ROW('Sanitation Data'!D57)))</f>
        <v/>
      </c>
      <c r="CO63" s="305" t="str">
        <f ca="true">+IF(OFFSET('Sanitation Data'!$D$32,0,10*ROW('Sanitation Data'!D57))="","",OFFSET('Sanitation Data'!$D$32,0,10*ROW('Sanitation Data'!D57)))</f>
        <v/>
      </c>
      <c r="CP63" s="305" t="str">
        <f ca="true">+IF(OFFSET('Sanitation Data'!$E$28,0,10*ROW('Sanitation Data'!E57))="","",OFFSET('Sanitation Data'!$E$28,0,10*ROW('Sanitation Data'!E57)))</f>
        <v/>
      </c>
      <c r="CQ63" s="305" t="str">
        <f ca="true">+IF(OFFSET('Sanitation Data'!$E$29,0,10*ROW('Sanitation Data'!E57))="","",OFFSET('Sanitation Data'!$E$29,0,10*ROW('Sanitation Data'!E57)))</f>
        <v/>
      </c>
      <c r="CR63" s="305" t="str">
        <f ca="true">+IF(OFFSET('Sanitation Data'!$E$30,0,10*ROW('Sanitation Data'!E57))="","",OFFSET('Sanitation Data'!$E$30,0,10*ROW('Sanitation Data'!E57)))</f>
        <v/>
      </c>
      <c r="CS63" s="305" t="str">
        <f ca="true">+IF(OFFSET('Sanitation Data'!$E$31,0,10*ROW('Sanitation Data'!E57))="","",OFFSET('Sanitation Data'!$E$31,0,10*ROW('Sanitation Data'!E57)))</f>
        <v/>
      </c>
      <c r="CT63" s="305" t="str">
        <f ca="true">+IF(OFFSET('Sanitation Data'!$E$32,0,10*ROW('Sanitation Data'!E57))="","",OFFSET('Sanitation Data'!$E$32,0,10*ROW('Sanitation Data'!E57)))</f>
        <v/>
      </c>
      <c r="CU63" s="305" t="str">
        <f ca="true">+IF(OFFSET('Sanitation Data'!$F$28,0,10*ROW('Sanitation Data'!F57))="","",OFFSET('Sanitation Data'!$F$28,0,10*ROW('Sanitation Data'!F57)))</f>
        <v/>
      </c>
      <c r="CV63" s="305" t="str">
        <f ca="true">+IF(OFFSET('Sanitation Data'!$F$29,0,10*ROW('Sanitation Data'!F57))="","",OFFSET('Sanitation Data'!$F$29,0,10*ROW('Sanitation Data'!F57)))</f>
        <v/>
      </c>
      <c r="CW63" s="305" t="str">
        <f ca="true">+IF(OFFSET('Sanitation Data'!$F$30,0,10*ROW('Sanitation Data'!F57))="","",OFFSET('Sanitation Data'!$F$30,0,10*ROW('Sanitation Data'!F57)))</f>
        <v/>
      </c>
      <c r="CX63" s="305" t="str">
        <f ca="true">+IF(OFFSET('Sanitation Data'!$F$31,0,10*ROW('Sanitation Data'!F57))="","",OFFSET('Sanitation Data'!$F$31,0,10*ROW('Sanitation Data'!F57)))</f>
        <v/>
      </c>
      <c r="CY63" s="305" t="str">
        <f ca="true">+IF(OFFSET('Sanitation Data'!$F$32,0,10*ROW('Sanitation Data'!F57))="","",OFFSET('Sanitation Data'!$F$32,0,10*ROW('Sanitation Data'!F57)))</f>
        <v/>
      </c>
      <c r="CZ63" s="305" t="str">
        <f ca="true">+IF(OFFSET('Sanitation Data'!$G$28,0,10*ROW('Sanitation Data'!G57))="","",OFFSET('Sanitation Data'!$G$28,0,10*ROW('Sanitation Data'!G57)))</f>
        <v/>
      </c>
      <c r="DA63" s="305" t="str">
        <f ca="true">+IF(OFFSET('Sanitation Data'!$G$29,0,10*ROW('Sanitation Data'!G57))="","",OFFSET('Sanitation Data'!$G$29,0,10*ROW('Sanitation Data'!G57)))</f>
        <v/>
      </c>
      <c r="DB63" s="305" t="str">
        <f ca="true">+IF(OFFSET('Sanitation Data'!$G$30,0,10*ROW('Sanitation Data'!G57))="","",OFFSET('Sanitation Data'!$G$30,0,10*ROW('Sanitation Data'!G57)))</f>
        <v/>
      </c>
      <c r="DC63" s="305" t="str">
        <f ca="true">+IF(OFFSET('Sanitation Data'!$G$31,0,10*ROW('Sanitation Data'!G57))="","",OFFSET('Sanitation Data'!$G$31,0,10*ROW('Sanitation Data'!G57)))</f>
        <v/>
      </c>
      <c r="DD63" s="305" t="str">
        <f ca="true">+IF(OFFSET('Sanitation Data'!$G$32,0,10*ROW('Sanitation Data'!G57))="","",OFFSET('Sanitation Data'!$G$32,0,10*ROW('Sanitation Data'!G57)))</f>
        <v/>
      </c>
      <c r="DE63" s="305" t="str">
        <f ca="true">+IF(OFFSET('Sanitation Data'!$H$28,0,10*ROW('Sanitation Data'!H57))="","",OFFSET('Sanitation Data'!$H$28,0,10*ROW('Sanitation Data'!H57)))</f>
        <v/>
      </c>
      <c r="DF63" s="305" t="str">
        <f ca="true">+IF(OFFSET('Sanitation Data'!$H$29,0,10*ROW('Sanitation Data'!H57))="","",OFFSET('Sanitation Data'!$H$29,0,10*ROW('Sanitation Data'!H57)))</f>
        <v/>
      </c>
      <c r="DG63" s="305" t="str">
        <f ca="true">+IF(OFFSET('Sanitation Data'!$H$30,0,10*ROW('Sanitation Data'!H57))="","",OFFSET('Sanitation Data'!$H$30,0,10*ROW('Sanitation Data'!H57)))</f>
        <v/>
      </c>
      <c r="DH63" s="305" t="str">
        <f ca="true">+IF(OFFSET('Sanitation Data'!$H$31,0,10*ROW('Sanitation Data'!H57))="","",OFFSET('Sanitation Data'!$H$31,0,10*ROW('Sanitation Data'!H57)))</f>
        <v/>
      </c>
      <c r="DI63" s="305" t="str">
        <f ca="true">+IF(OFFSET('Sanitation Data'!$H$32,0,10*ROW('Sanitation Data'!H57))="","",OFFSET('Sanitation Data'!$H$32,0,10*ROW('Sanitation Data'!H57)))</f>
        <v/>
      </c>
      <c r="DJ63" s="305" t="str">
        <f ca="true">+IF(OFFSET('Sanitation Data'!$I$28,0,10*ROW('Sanitation Data'!I57))="","",OFFSET('Sanitation Data'!$I$28,0,10*ROW('Sanitation Data'!I57)))</f>
        <v/>
      </c>
      <c r="DK63" s="305" t="str">
        <f ca="true">+IF(OFFSET('Sanitation Data'!$I$29,0,10*ROW('Sanitation Data'!I57))="","",OFFSET('Sanitation Data'!$I$29,0,10*ROW('Sanitation Data'!I57)))</f>
        <v/>
      </c>
      <c r="DL63" s="305" t="str">
        <f ca="true">+IF(OFFSET('Sanitation Data'!$I$30,0,10*ROW('Sanitation Data'!I57))="","",OFFSET('Sanitation Data'!$I$30,0,10*ROW('Sanitation Data'!I57)))</f>
        <v/>
      </c>
      <c r="DM63" s="305" t="str">
        <f ca="true">+IF(OFFSET('Sanitation Data'!$I$31,0,10*ROW('Sanitation Data'!I57))="","",OFFSET('Sanitation Data'!$I$31,0,10*ROW('Sanitation Data'!I57)))</f>
        <v/>
      </c>
      <c r="DN63" s="305" t="str">
        <f ca="true">+IF(OFFSET('Sanitation Data'!$I$32,0,10*ROW('Sanitation Data'!I57))="","",OFFSET('Sanitation Data'!$I$32,0,10*ROW('Sanitation Data'!I57)))</f>
        <v/>
      </c>
      <c r="DO63" s="305" t="str">
        <f ca="true">+IF(OFFSET('Hygiene Data'!$D$11,0,10*ROW('Hygiene Data'!D57))="","",OFFSET('Hygiene Data'!$D$11,0,10*ROW('Hygiene Data'!D57)))</f>
        <v/>
      </c>
      <c r="DP63" s="305" t="str">
        <f ca="true">+IF(OFFSET('Hygiene Data'!$D$12,0,10*ROW('Hygiene Data'!D57))="","",OFFSET('Hygiene Data'!$D$12,0,10*ROW('Hygiene Data'!D57)))</f>
        <v/>
      </c>
      <c r="DQ63" s="305" t="str">
        <f ca="true">+IF(OFFSET('Hygiene Data'!$D$13,0,10*ROW('Hygiene Data'!D57))="","",OFFSET('Hygiene Data'!$D$13,0,10*ROW('Hygiene Data'!D57)))</f>
        <v/>
      </c>
      <c r="DR63" s="305" t="str">
        <f ca="true">+IF(OFFSET('Hygiene Data'!$E$11,0,10*ROW('Hygiene Data'!E57))="","",OFFSET('Hygiene Data'!$E$11,0,10*ROW('Hygiene Data'!E57)))</f>
        <v/>
      </c>
      <c r="DS63" s="305" t="str">
        <f ca="true">+IF(OFFSET('Hygiene Data'!$E$12,0,10*ROW('Hygiene Data'!E57))="","",OFFSET('Hygiene Data'!$E$12,0,10*ROW('Hygiene Data'!E57)))</f>
        <v/>
      </c>
      <c r="DT63" s="305" t="str">
        <f ca="true">+IF(OFFSET('Hygiene Data'!$E$13,0,10*ROW('Hygiene Data'!E57))="","",OFFSET('Hygiene Data'!$E$13,0,10*ROW('Hygiene Data'!E57)))</f>
        <v/>
      </c>
      <c r="DU63" s="305" t="str">
        <f ca="true">+IF(OFFSET('Hygiene Data'!$F$11,0,10*ROW('Hygiene Data'!F57))="","",OFFSET('Hygiene Data'!$F$11,0,10*ROW('Hygiene Data'!F57)))</f>
        <v/>
      </c>
      <c r="DV63" s="305" t="str">
        <f ca="true">+IF(OFFSET('Hygiene Data'!$F$12,0,10*ROW('Hygiene Data'!F57))="","",OFFSET('Hygiene Data'!$F$12,0,10*ROW('Hygiene Data'!F57)))</f>
        <v/>
      </c>
      <c r="DW63" s="305" t="str">
        <f ca="true">+IF(OFFSET('Hygiene Data'!$F$13,0,10*ROW('Hygiene Data'!F57))="","",OFFSET('Hygiene Data'!$F$13,0,10*ROW('Hygiene Data'!F57)))</f>
        <v/>
      </c>
      <c r="DX63" s="305" t="str">
        <f ca="true">+IF(OFFSET('Hygiene Data'!$G$11,0,10*ROW('Hygiene Data'!G57))="","",OFFSET('Hygiene Data'!$G$11,0,10*ROW('Hygiene Data'!G57)))</f>
        <v/>
      </c>
      <c r="DY63" s="305" t="str">
        <f ca="true">+IF(OFFSET('Hygiene Data'!$G$12,0,10*ROW('Hygiene Data'!G57))="","",OFFSET('Hygiene Data'!$G$12,0,10*ROW('Hygiene Data'!G57)))</f>
        <v/>
      </c>
      <c r="DZ63" s="305" t="str">
        <f ca="true">+IF(OFFSET('Hygiene Data'!$G$13,0,10*ROW('Hygiene Data'!G57))="","",OFFSET('Hygiene Data'!$G$13,0,10*ROW('Hygiene Data'!G57)))</f>
        <v/>
      </c>
      <c r="EA63" s="305" t="str">
        <f ca="true">+IF(OFFSET('Hygiene Data'!$H$11,0,10*ROW('Hygiene Data'!H57))="","",OFFSET('Hygiene Data'!$H$11,0,10*ROW('Hygiene Data'!H57)))</f>
        <v/>
      </c>
      <c r="EB63" s="305" t="str">
        <f ca="true">+IF(OFFSET('Hygiene Data'!$H$12,0,10*ROW('Hygiene Data'!H57))="","",OFFSET('Hygiene Data'!$H$12,0,10*ROW('Hygiene Data'!H57)))</f>
        <v/>
      </c>
      <c r="EC63" s="305" t="str">
        <f ca="true">+IF(OFFSET('Hygiene Data'!$H$13,0,10*ROW('Hygiene Data'!H57))="","",OFFSET('Hygiene Data'!$H$13,0,10*ROW('Hygiene Data'!H57)))</f>
        <v/>
      </c>
      <c r="ED63" s="305" t="str">
        <f ca="true">+IF(OFFSET('Hygiene Data'!$I$11,0,10*ROW('Hygiene Data'!I57))="","",OFFSET('Hygiene Data'!$I$11,0,10*ROW('Hygiene Data'!I57)))</f>
        <v/>
      </c>
      <c r="EE63" s="305" t="str">
        <f ca="true">+IF(OFFSET('Hygiene Data'!$I$12,0,10*ROW('Hygiene Data'!I57))="","",OFFSET('Hygiene Data'!$I$12,0,10*ROW('Hygiene Data'!I57)))</f>
        <v/>
      </c>
      <c r="EF63" s="305"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61" t="str">
        <f t="shared" ca="true" si="0"/>
        <v/>
      </c>
      <c r="D64" s="9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5"/>
      <c r="BS64" s="305" t="str">
        <f ca="true">+IF(OFFSET('Water Data'!$D$27,0,10*ROW('Water Data'!D58))="","",OFFSET('Water Data'!$D$27,0,10*ROW('Water Data'!D58)))</f>
        <v/>
      </c>
      <c r="BT64" s="305" t="str">
        <f ca="true">+IF(OFFSET('Water Data'!$D$28,0,10*ROW('Water Data'!D58))="","",OFFSET('Water Data'!$D$28,0,10*ROW('Water Data'!D58)))</f>
        <v/>
      </c>
      <c r="BU64" s="305" t="str">
        <f ca="true">+IF(OFFSET('Water Data'!$D$29,0,10*ROW('Water Data'!D58))="","",OFFSET('Water Data'!$D$29,0,10*ROW('Water Data'!D58)))</f>
        <v/>
      </c>
      <c r="BV64" s="305" t="str">
        <f ca="true">+IF(OFFSET('Water Data'!$E$27,0,10*ROW('Water Data'!E58))="","",OFFSET('Water Data'!$E$27,0,10*ROW('Water Data'!E58)))</f>
        <v/>
      </c>
      <c r="BW64" s="305" t="str">
        <f ca="true">+IF(OFFSET('Water Data'!$E$28,0,10*ROW('Water Data'!E58))="","",OFFSET('Water Data'!$E$28,0,10*ROW('Water Data'!E58)))</f>
        <v/>
      </c>
      <c r="BX64" s="305" t="str">
        <f ca="true">+IF(OFFSET('Water Data'!$E$29,0,10*ROW('Water Data'!E58))="","",OFFSET('Water Data'!$E$29,0,10*ROW('Water Data'!E58)))</f>
        <v/>
      </c>
      <c r="BY64" s="305" t="str">
        <f ca="true">+IF(OFFSET('Water Data'!$F$27,0,10*ROW('Water Data'!F58))="","",OFFSET('Water Data'!$F$27,0,10*ROW('Water Data'!F58)))</f>
        <v/>
      </c>
      <c r="BZ64" s="305" t="str">
        <f ca="true">+IF(OFFSET('Water Data'!$F$28,0,10*ROW('Water Data'!F58))="","",OFFSET('Water Data'!$F$28,0,10*ROW('Water Data'!F58)))</f>
        <v/>
      </c>
      <c r="CA64" s="305" t="str">
        <f ca="true">+IF(OFFSET('Water Data'!$F$29,0,10*ROW('Water Data'!F58))="","",OFFSET('Water Data'!$F$29,0,10*ROW('Water Data'!F58)))</f>
        <v/>
      </c>
      <c r="CB64" s="305" t="str">
        <f ca="true">+IF(OFFSET('Water Data'!$G$27,0,10*ROW('Water Data'!G58))="","",OFFSET('Water Data'!$G$27,0,10*ROW('Water Data'!G58)))</f>
        <v/>
      </c>
      <c r="CC64" s="305" t="str">
        <f ca="true">+IF(OFFSET('Water Data'!$G$28,0,10*ROW('Water Data'!G58))="","",OFFSET('Water Data'!$G$28,0,10*ROW('Water Data'!G58)))</f>
        <v/>
      </c>
      <c r="CD64" s="305" t="str">
        <f ca="true">+IF(OFFSET('Water Data'!$G$29,0,10*ROW('Water Data'!G58))="","",OFFSET('Water Data'!$G$29,0,10*ROW('Water Data'!G58)))</f>
        <v/>
      </c>
      <c r="CE64" s="305" t="str">
        <f ca="true">+IF(OFFSET('Water Data'!$H$27,0,10*ROW('Water Data'!H58))="","",OFFSET('Water Data'!$H$27,0,10*ROW('Water Data'!H58)))</f>
        <v/>
      </c>
      <c r="CF64" s="305" t="str">
        <f ca="true">+IF(OFFSET('Water Data'!$H$28,0,10*ROW('Water Data'!H58))="","",OFFSET('Water Data'!$H$28,0,10*ROW('Water Data'!H58)))</f>
        <v/>
      </c>
      <c r="CG64" s="305" t="str">
        <f ca="true">+IF(OFFSET('Water Data'!$H$29,0,10*ROW('Water Data'!H58))="","",OFFSET('Water Data'!$H$29,0,10*ROW('Water Data'!H58)))</f>
        <v/>
      </c>
      <c r="CH64" s="305" t="str">
        <f ca="true">+IF(OFFSET('Water Data'!$I$27,0,10*ROW('Water Data'!I58))="","",OFFSET('Water Data'!$I$27,0,10*ROW('Water Data'!I58)))</f>
        <v/>
      </c>
      <c r="CI64" s="305" t="str">
        <f ca="true">+IF(OFFSET('Water Data'!$I$28,0,10*ROW('Water Data'!I58))="","",OFFSET('Water Data'!$I$28,0,10*ROW('Water Data'!I58)))</f>
        <v/>
      </c>
      <c r="CJ64" s="305" t="str">
        <f ca="true">+IF(OFFSET('Water Data'!$I$29,0,10*ROW('Water Data'!I58))="","",OFFSET('Water Data'!$I$29,0,10*ROW('Water Data'!I58)))</f>
        <v/>
      </c>
      <c r="CK64" s="305" t="str">
        <f ca="true">+IF(OFFSET('Sanitation Data'!$D$28,0,10*ROW('Sanitation Data'!D58))="","",OFFSET('Sanitation Data'!$D$28,0,10*ROW('Sanitation Data'!D58)))</f>
        <v/>
      </c>
      <c r="CL64" s="305" t="str">
        <f ca="true">+IF(OFFSET('Sanitation Data'!$D$29,0,10*ROW('Sanitation Data'!D58))="","",OFFSET('Sanitation Data'!$D$29,0,10*ROW('Sanitation Data'!D58)))</f>
        <v/>
      </c>
      <c r="CM64" s="305" t="str">
        <f ca="true">+IF(OFFSET('Sanitation Data'!$D$30,0,10*ROW('Sanitation Data'!D58))="","",OFFSET('Sanitation Data'!$D$30,0,10*ROW('Sanitation Data'!D58)))</f>
        <v/>
      </c>
      <c r="CN64" s="305" t="str">
        <f ca="true">+IF(OFFSET('Sanitation Data'!$D$31,0,10*ROW('Sanitation Data'!D58))="","",OFFSET('Sanitation Data'!$D$31,0,10*ROW('Sanitation Data'!D58)))</f>
        <v/>
      </c>
      <c r="CO64" s="305" t="str">
        <f ca="true">+IF(OFFSET('Sanitation Data'!$D$32,0,10*ROW('Sanitation Data'!D58))="","",OFFSET('Sanitation Data'!$D$32,0,10*ROW('Sanitation Data'!D58)))</f>
        <v/>
      </c>
      <c r="CP64" s="305" t="str">
        <f ca="true">+IF(OFFSET('Sanitation Data'!$E$28,0,10*ROW('Sanitation Data'!E58))="","",OFFSET('Sanitation Data'!$E$28,0,10*ROW('Sanitation Data'!E58)))</f>
        <v/>
      </c>
      <c r="CQ64" s="305" t="str">
        <f ca="true">+IF(OFFSET('Sanitation Data'!$E$29,0,10*ROW('Sanitation Data'!E58))="","",OFFSET('Sanitation Data'!$E$29,0,10*ROW('Sanitation Data'!E58)))</f>
        <v/>
      </c>
      <c r="CR64" s="305" t="str">
        <f ca="true">+IF(OFFSET('Sanitation Data'!$E$30,0,10*ROW('Sanitation Data'!E58))="","",OFFSET('Sanitation Data'!$E$30,0,10*ROW('Sanitation Data'!E58)))</f>
        <v/>
      </c>
      <c r="CS64" s="305" t="str">
        <f ca="true">+IF(OFFSET('Sanitation Data'!$E$31,0,10*ROW('Sanitation Data'!E58))="","",OFFSET('Sanitation Data'!$E$31,0,10*ROW('Sanitation Data'!E58)))</f>
        <v/>
      </c>
      <c r="CT64" s="305" t="str">
        <f ca="true">+IF(OFFSET('Sanitation Data'!$E$32,0,10*ROW('Sanitation Data'!E58))="","",OFFSET('Sanitation Data'!$E$32,0,10*ROW('Sanitation Data'!E58)))</f>
        <v/>
      </c>
      <c r="CU64" s="305" t="str">
        <f ca="true">+IF(OFFSET('Sanitation Data'!$F$28,0,10*ROW('Sanitation Data'!F58))="","",OFFSET('Sanitation Data'!$F$28,0,10*ROW('Sanitation Data'!F58)))</f>
        <v/>
      </c>
      <c r="CV64" s="305" t="str">
        <f ca="true">+IF(OFFSET('Sanitation Data'!$F$29,0,10*ROW('Sanitation Data'!F58))="","",OFFSET('Sanitation Data'!$F$29,0,10*ROW('Sanitation Data'!F58)))</f>
        <v/>
      </c>
      <c r="CW64" s="305" t="str">
        <f ca="true">+IF(OFFSET('Sanitation Data'!$F$30,0,10*ROW('Sanitation Data'!F58))="","",OFFSET('Sanitation Data'!$F$30,0,10*ROW('Sanitation Data'!F58)))</f>
        <v/>
      </c>
      <c r="CX64" s="305" t="str">
        <f ca="true">+IF(OFFSET('Sanitation Data'!$F$31,0,10*ROW('Sanitation Data'!F58))="","",OFFSET('Sanitation Data'!$F$31,0,10*ROW('Sanitation Data'!F58)))</f>
        <v/>
      </c>
      <c r="CY64" s="305" t="str">
        <f ca="true">+IF(OFFSET('Sanitation Data'!$F$32,0,10*ROW('Sanitation Data'!F58))="","",OFFSET('Sanitation Data'!$F$32,0,10*ROW('Sanitation Data'!F58)))</f>
        <v/>
      </c>
      <c r="CZ64" s="305" t="str">
        <f ca="true">+IF(OFFSET('Sanitation Data'!$G$28,0,10*ROW('Sanitation Data'!G58))="","",OFFSET('Sanitation Data'!$G$28,0,10*ROW('Sanitation Data'!G58)))</f>
        <v/>
      </c>
      <c r="DA64" s="305" t="str">
        <f ca="true">+IF(OFFSET('Sanitation Data'!$G$29,0,10*ROW('Sanitation Data'!G58))="","",OFFSET('Sanitation Data'!$G$29,0,10*ROW('Sanitation Data'!G58)))</f>
        <v/>
      </c>
      <c r="DB64" s="305" t="str">
        <f ca="true">+IF(OFFSET('Sanitation Data'!$G$30,0,10*ROW('Sanitation Data'!G58))="","",OFFSET('Sanitation Data'!$G$30,0,10*ROW('Sanitation Data'!G58)))</f>
        <v/>
      </c>
      <c r="DC64" s="305" t="str">
        <f ca="true">+IF(OFFSET('Sanitation Data'!$G$31,0,10*ROW('Sanitation Data'!G58))="","",OFFSET('Sanitation Data'!$G$31,0,10*ROW('Sanitation Data'!G58)))</f>
        <v/>
      </c>
      <c r="DD64" s="305" t="str">
        <f ca="true">+IF(OFFSET('Sanitation Data'!$G$32,0,10*ROW('Sanitation Data'!G58))="","",OFFSET('Sanitation Data'!$G$32,0,10*ROW('Sanitation Data'!G58)))</f>
        <v/>
      </c>
      <c r="DE64" s="305" t="str">
        <f ca="true">+IF(OFFSET('Sanitation Data'!$H$28,0,10*ROW('Sanitation Data'!H58))="","",OFFSET('Sanitation Data'!$H$28,0,10*ROW('Sanitation Data'!H58)))</f>
        <v/>
      </c>
      <c r="DF64" s="305" t="str">
        <f ca="true">+IF(OFFSET('Sanitation Data'!$H$29,0,10*ROW('Sanitation Data'!H58))="","",OFFSET('Sanitation Data'!$H$29,0,10*ROW('Sanitation Data'!H58)))</f>
        <v/>
      </c>
      <c r="DG64" s="305" t="str">
        <f ca="true">+IF(OFFSET('Sanitation Data'!$H$30,0,10*ROW('Sanitation Data'!H58))="","",OFFSET('Sanitation Data'!$H$30,0,10*ROW('Sanitation Data'!H58)))</f>
        <v/>
      </c>
      <c r="DH64" s="305" t="str">
        <f ca="true">+IF(OFFSET('Sanitation Data'!$H$31,0,10*ROW('Sanitation Data'!H58))="","",OFFSET('Sanitation Data'!$H$31,0,10*ROW('Sanitation Data'!H58)))</f>
        <v/>
      </c>
      <c r="DI64" s="305" t="str">
        <f ca="true">+IF(OFFSET('Sanitation Data'!$H$32,0,10*ROW('Sanitation Data'!H58))="","",OFFSET('Sanitation Data'!$H$32,0,10*ROW('Sanitation Data'!H58)))</f>
        <v/>
      </c>
      <c r="DJ64" s="305" t="str">
        <f ca="true">+IF(OFFSET('Sanitation Data'!$I$28,0,10*ROW('Sanitation Data'!I58))="","",OFFSET('Sanitation Data'!$I$28,0,10*ROW('Sanitation Data'!I58)))</f>
        <v/>
      </c>
      <c r="DK64" s="305" t="str">
        <f ca="true">+IF(OFFSET('Sanitation Data'!$I$29,0,10*ROW('Sanitation Data'!I58))="","",OFFSET('Sanitation Data'!$I$29,0,10*ROW('Sanitation Data'!I58)))</f>
        <v/>
      </c>
      <c r="DL64" s="305" t="str">
        <f ca="true">+IF(OFFSET('Sanitation Data'!$I$30,0,10*ROW('Sanitation Data'!I58))="","",OFFSET('Sanitation Data'!$I$30,0,10*ROW('Sanitation Data'!I58)))</f>
        <v/>
      </c>
      <c r="DM64" s="305" t="str">
        <f ca="true">+IF(OFFSET('Sanitation Data'!$I$31,0,10*ROW('Sanitation Data'!I58))="","",OFFSET('Sanitation Data'!$I$31,0,10*ROW('Sanitation Data'!I58)))</f>
        <v/>
      </c>
      <c r="DN64" s="305" t="str">
        <f ca="true">+IF(OFFSET('Sanitation Data'!$I$32,0,10*ROW('Sanitation Data'!I58))="","",OFFSET('Sanitation Data'!$I$32,0,10*ROW('Sanitation Data'!I58)))</f>
        <v/>
      </c>
      <c r="DO64" s="305" t="str">
        <f ca="true">+IF(OFFSET('Hygiene Data'!$D$11,0,10*ROW('Hygiene Data'!D58))="","",OFFSET('Hygiene Data'!$D$11,0,10*ROW('Hygiene Data'!D58)))</f>
        <v/>
      </c>
      <c r="DP64" s="305" t="str">
        <f ca="true">+IF(OFFSET('Hygiene Data'!$D$12,0,10*ROW('Hygiene Data'!D58))="","",OFFSET('Hygiene Data'!$D$12,0,10*ROW('Hygiene Data'!D58)))</f>
        <v/>
      </c>
      <c r="DQ64" s="305" t="str">
        <f ca="true">+IF(OFFSET('Hygiene Data'!$D$13,0,10*ROW('Hygiene Data'!D58))="","",OFFSET('Hygiene Data'!$D$13,0,10*ROW('Hygiene Data'!D58)))</f>
        <v/>
      </c>
      <c r="DR64" s="305" t="str">
        <f ca="true">+IF(OFFSET('Hygiene Data'!$E$11,0,10*ROW('Hygiene Data'!E58))="","",OFFSET('Hygiene Data'!$E$11,0,10*ROW('Hygiene Data'!E58)))</f>
        <v/>
      </c>
      <c r="DS64" s="305" t="str">
        <f ca="true">+IF(OFFSET('Hygiene Data'!$E$12,0,10*ROW('Hygiene Data'!E58))="","",OFFSET('Hygiene Data'!$E$12,0,10*ROW('Hygiene Data'!E58)))</f>
        <v/>
      </c>
      <c r="DT64" s="305" t="str">
        <f ca="true">+IF(OFFSET('Hygiene Data'!$E$13,0,10*ROW('Hygiene Data'!E58))="","",OFFSET('Hygiene Data'!$E$13,0,10*ROW('Hygiene Data'!E58)))</f>
        <v/>
      </c>
      <c r="DU64" s="305" t="str">
        <f ca="true">+IF(OFFSET('Hygiene Data'!$F$11,0,10*ROW('Hygiene Data'!F58))="","",OFFSET('Hygiene Data'!$F$11,0,10*ROW('Hygiene Data'!F58)))</f>
        <v/>
      </c>
      <c r="DV64" s="305" t="str">
        <f ca="true">+IF(OFFSET('Hygiene Data'!$F$12,0,10*ROW('Hygiene Data'!F58))="","",OFFSET('Hygiene Data'!$F$12,0,10*ROW('Hygiene Data'!F58)))</f>
        <v/>
      </c>
      <c r="DW64" s="305" t="str">
        <f ca="true">+IF(OFFSET('Hygiene Data'!$F$13,0,10*ROW('Hygiene Data'!F58))="","",OFFSET('Hygiene Data'!$F$13,0,10*ROW('Hygiene Data'!F58)))</f>
        <v/>
      </c>
      <c r="DX64" s="305" t="str">
        <f ca="true">+IF(OFFSET('Hygiene Data'!$G$11,0,10*ROW('Hygiene Data'!G58))="","",OFFSET('Hygiene Data'!$G$11,0,10*ROW('Hygiene Data'!G58)))</f>
        <v/>
      </c>
      <c r="DY64" s="305" t="str">
        <f ca="true">+IF(OFFSET('Hygiene Data'!$G$12,0,10*ROW('Hygiene Data'!G58))="","",OFFSET('Hygiene Data'!$G$12,0,10*ROW('Hygiene Data'!G58)))</f>
        <v/>
      </c>
      <c r="DZ64" s="305" t="str">
        <f ca="true">+IF(OFFSET('Hygiene Data'!$G$13,0,10*ROW('Hygiene Data'!G58))="","",OFFSET('Hygiene Data'!$G$13,0,10*ROW('Hygiene Data'!G58)))</f>
        <v/>
      </c>
      <c r="EA64" s="305" t="str">
        <f ca="true">+IF(OFFSET('Hygiene Data'!$H$11,0,10*ROW('Hygiene Data'!H58))="","",OFFSET('Hygiene Data'!$H$11,0,10*ROW('Hygiene Data'!H58)))</f>
        <v/>
      </c>
      <c r="EB64" s="305" t="str">
        <f ca="true">+IF(OFFSET('Hygiene Data'!$H$12,0,10*ROW('Hygiene Data'!H58))="","",OFFSET('Hygiene Data'!$H$12,0,10*ROW('Hygiene Data'!H58)))</f>
        <v/>
      </c>
      <c r="EC64" s="305" t="str">
        <f ca="true">+IF(OFFSET('Hygiene Data'!$H$13,0,10*ROW('Hygiene Data'!H58))="","",OFFSET('Hygiene Data'!$H$13,0,10*ROW('Hygiene Data'!H58)))</f>
        <v/>
      </c>
      <c r="ED64" s="305" t="str">
        <f ca="true">+IF(OFFSET('Hygiene Data'!$I$11,0,10*ROW('Hygiene Data'!I58))="","",OFFSET('Hygiene Data'!$I$11,0,10*ROW('Hygiene Data'!I58)))</f>
        <v/>
      </c>
      <c r="EE64" s="305" t="str">
        <f ca="true">+IF(OFFSET('Hygiene Data'!$I$12,0,10*ROW('Hygiene Data'!I58))="","",OFFSET('Hygiene Data'!$I$12,0,10*ROW('Hygiene Data'!I58)))</f>
        <v/>
      </c>
      <c r="EF64" s="305"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61" t="str">
        <f t="shared" ca="true" si="0"/>
        <v/>
      </c>
      <c r="D65" s="9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5"/>
      <c r="BS65" s="305" t="str">
        <f ca="true">+IF(OFFSET('Water Data'!$D$27,0,10*ROW('Water Data'!D59))="","",OFFSET('Water Data'!$D$27,0,10*ROW('Water Data'!D59)))</f>
        <v/>
      </c>
      <c r="BT65" s="305" t="str">
        <f ca="true">+IF(OFFSET('Water Data'!$D$28,0,10*ROW('Water Data'!D59))="","",OFFSET('Water Data'!$D$28,0,10*ROW('Water Data'!D59)))</f>
        <v/>
      </c>
      <c r="BU65" s="305" t="str">
        <f ca="true">+IF(OFFSET('Water Data'!$D$29,0,10*ROW('Water Data'!D59))="","",OFFSET('Water Data'!$D$29,0,10*ROW('Water Data'!D59)))</f>
        <v/>
      </c>
      <c r="BV65" s="305" t="str">
        <f ca="true">+IF(OFFSET('Water Data'!$E$27,0,10*ROW('Water Data'!E59))="","",OFFSET('Water Data'!$E$27,0,10*ROW('Water Data'!E59)))</f>
        <v/>
      </c>
      <c r="BW65" s="305" t="str">
        <f ca="true">+IF(OFFSET('Water Data'!$E$28,0,10*ROW('Water Data'!E59))="","",OFFSET('Water Data'!$E$28,0,10*ROW('Water Data'!E59)))</f>
        <v/>
      </c>
      <c r="BX65" s="305" t="str">
        <f ca="true">+IF(OFFSET('Water Data'!$E$29,0,10*ROW('Water Data'!E59))="","",OFFSET('Water Data'!$E$29,0,10*ROW('Water Data'!E59)))</f>
        <v/>
      </c>
      <c r="BY65" s="305" t="str">
        <f ca="true">+IF(OFFSET('Water Data'!$F$27,0,10*ROW('Water Data'!F59))="","",OFFSET('Water Data'!$F$27,0,10*ROW('Water Data'!F59)))</f>
        <v/>
      </c>
      <c r="BZ65" s="305" t="str">
        <f ca="true">+IF(OFFSET('Water Data'!$F$28,0,10*ROW('Water Data'!F59))="","",OFFSET('Water Data'!$F$28,0,10*ROW('Water Data'!F59)))</f>
        <v/>
      </c>
      <c r="CA65" s="305" t="str">
        <f ca="true">+IF(OFFSET('Water Data'!$F$29,0,10*ROW('Water Data'!F59))="","",OFFSET('Water Data'!$F$29,0,10*ROW('Water Data'!F59)))</f>
        <v/>
      </c>
      <c r="CB65" s="305" t="str">
        <f ca="true">+IF(OFFSET('Water Data'!$G$27,0,10*ROW('Water Data'!G59))="","",OFFSET('Water Data'!$G$27,0,10*ROW('Water Data'!G59)))</f>
        <v/>
      </c>
      <c r="CC65" s="305" t="str">
        <f ca="true">+IF(OFFSET('Water Data'!$G$28,0,10*ROW('Water Data'!G59))="","",OFFSET('Water Data'!$G$28,0,10*ROW('Water Data'!G59)))</f>
        <v/>
      </c>
      <c r="CD65" s="305" t="str">
        <f ca="true">+IF(OFFSET('Water Data'!$G$29,0,10*ROW('Water Data'!G59))="","",OFFSET('Water Data'!$G$29,0,10*ROW('Water Data'!G59)))</f>
        <v/>
      </c>
      <c r="CE65" s="305" t="str">
        <f ca="true">+IF(OFFSET('Water Data'!$H$27,0,10*ROW('Water Data'!H59))="","",OFFSET('Water Data'!$H$27,0,10*ROW('Water Data'!H59)))</f>
        <v/>
      </c>
      <c r="CF65" s="305" t="str">
        <f ca="true">+IF(OFFSET('Water Data'!$H$28,0,10*ROW('Water Data'!H59))="","",OFFSET('Water Data'!$H$28,0,10*ROW('Water Data'!H59)))</f>
        <v/>
      </c>
      <c r="CG65" s="305" t="str">
        <f ca="true">+IF(OFFSET('Water Data'!$H$29,0,10*ROW('Water Data'!H59))="","",OFFSET('Water Data'!$H$29,0,10*ROW('Water Data'!H59)))</f>
        <v/>
      </c>
      <c r="CH65" s="305" t="str">
        <f ca="true">+IF(OFFSET('Water Data'!$I$27,0,10*ROW('Water Data'!I59))="","",OFFSET('Water Data'!$I$27,0,10*ROW('Water Data'!I59)))</f>
        <v/>
      </c>
      <c r="CI65" s="305" t="str">
        <f ca="true">+IF(OFFSET('Water Data'!$I$28,0,10*ROW('Water Data'!I59))="","",OFFSET('Water Data'!$I$28,0,10*ROW('Water Data'!I59)))</f>
        <v/>
      </c>
      <c r="CJ65" s="305" t="str">
        <f ca="true">+IF(OFFSET('Water Data'!$I$29,0,10*ROW('Water Data'!I59))="","",OFFSET('Water Data'!$I$29,0,10*ROW('Water Data'!I59)))</f>
        <v/>
      </c>
      <c r="CK65" s="305" t="str">
        <f ca="true">+IF(OFFSET('Sanitation Data'!$D$28,0,10*ROW('Sanitation Data'!D59))="","",OFFSET('Sanitation Data'!$D$28,0,10*ROW('Sanitation Data'!D59)))</f>
        <v/>
      </c>
      <c r="CL65" s="305" t="str">
        <f ca="true">+IF(OFFSET('Sanitation Data'!$D$29,0,10*ROW('Sanitation Data'!D59))="","",OFFSET('Sanitation Data'!$D$29,0,10*ROW('Sanitation Data'!D59)))</f>
        <v/>
      </c>
      <c r="CM65" s="305" t="str">
        <f ca="true">+IF(OFFSET('Sanitation Data'!$D$30,0,10*ROW('Sanitation Data'!D59))="","",OFFSET('Sanitation Data'!$D$30,0,10*ROW('Sanitation Data'!D59)))</f>
        <v/>
      </c>
      <c r="CN65" s="305" t="str">
        <f ca="true">+IF(OFFSET('Sanitation Data'!$D$31,0,10*ROW('Sanitation Data'!D59))="","",OFFSET('Sanitation Data'!$D$31,0,10*ROW('Sanitation Data'!D59)))</f>
        <v/>
      </c>
      <c r="CO65" s="305" t="str">
        <f ca="true">+IF(OFFSET('Sanitation Data'!$D$32,0,10*ROW('Sanitation Data'!D59))="","",OFFSET('Sanitation Data'!$D$32,0,10*ROW('Sanitation Data'!D59)))</f>
        <v/>
      </c>
      <c r="CP65" s="305" t="str">
        <f ca="true">+IF(OFFSET('Sanitation Data'!$E$28,0,10*ROW('Sanitation Data'!E59))="","",OFFSET('Sanitation Data'!$E$28,0,10*ROW('Sanitation Data'!E59)))</f>
        <v/>
      </c>
      <c r="CQ65" s="305" t="str">
        <f ca="true">+IF(OFFSET('Sanitation Data'!$E$29,0,10*ROW('Sanitation Data'!E59))="","",OFFSET('Sanitation Data'!$E$29,0,10*ROW('Sanitation Data'!E59)))</f>
        <v/>
      </c>
      <c r="CR65" s="305" t="str">
        <f ca="true">+IF(OFFSET('Sanitation Data'!$E$30,0,10*ROW('Sanitation Data'!E59))="","",OFFSET('Sanitation Data'!$E$30,0,10*ROW('Sanitation Data'!E59)))</f>
        <v/>
      </c>
      <c r="CS65" s="305" t="str">
        <f ca="true">+IF(OFFSET('Sanitation Data'!$E$31,0,10*ROW('Sanitation Data'!E59))="","",OFFSET('Sanitation Data'!$E$31,0,10*ROW('Sanitation Data'!E59)))</f>
        <v/>
      </c>
      <c r="CT65" s="305" t="str">
        <f ca="true">+IF(OFFSET('Sanitation Data'!$E$32,0,10*ROW('Sanitation Data'!E59))="","",OFFSET('Sanitation Data'!$E$32,0,10*ROW('Sanitation Data'!E59)))</f>
        <v/>
      </c>
      <c r="CU65" s="305" t="str">
        <f ca="true">+IF(OFFSET('Sanitation Data'!$F$28,0,10*ROW('Sanitation Data'!F59))="","",OFFSET('Sanitation Data'!$F$28,0,10*ROW('Sanitation Data'!F59)))</f>
        <v/>
      </c>
      <c r="CV65" s="305" t="str">
        <f ca="true">+IF(OFFSET('Sanitation Data'!$F$29,0,10*ROW('Sanitation Data'!F59))="","",OFFSET('Sanitation Data'!$F$29,0,10*ROW('Sanitation Data'!F59)))</f>
        <v/>
      </c>
      <c r="CW65" s="305" t="str">
        <f ca="true">+IF(OFFSET('Sanitation Data'!$F$30,0,10*ROW('Sanitation Data'!F59))="","",OFFSET('Sanitation Data'!$F$30,0,10*ROW('Sanitation Data'!F59)))</f>
        <v/>
      </c>
      <c r="CX65" s="305" t="str">
        <f ca="true">+IF(OFFSET('Sanitation Data'!$F$31,0,10*ROW('Sanitation Data'!F59))="","",OFFSET('Sanitation Data'!$F$31,0,10*ROW('Sanitation Data'!F59)))</f>
        <v/>
      </c>
      <c r="CY65" s="305" t="str">
        <f ca="true">+IF(OFFSET('Sanitation Data'!$F$32,0,10*ROW('Sanitation Data'!F59))="","",OFFSET('Sanitation Data'!$F$32,0,10*ROW('Sanitation Data'!F59)))</f>
        <v/>
      </c>
      <c r="CZ65" s="305" t="str">
        <f ca="true">+IF(OFFSET('Sanitation Data'!$G$28,0,10*ROW('Sanitation Data'!G59))="","",OFFSET('Sanitation Data'!$G$28,0,10*ROW('Sanitation Data'!G59)))</f>
        <v/>
      </c>
      <c r="DA65" s="305" t="str">
        <f ca="true">+IF(OFFSET('Sanitation Data'!$G$29,0,10*ROW('Sanitation Data'!G59))="","",OFFSET('Sanitation Data'!$G$29,0,10*ROW('Sanitation Data'!G59)))</f>
        <v/>
      </c>
      <c r="DB65" s="305" t="str">
        <f ca="true">+IF(OFFSET('Sanitation Data'!$G$30,0,10*ROW('Sanitation Data'!G59))="","",OFFSET('Sanitation Data'!$G$30,0,10*ROW('Sanitation Data'!G59)))</f>
        <v/>
      </c>
      <c r="DC65" s="305" t="str">
        <f ca="true">+IF(OFFSET('Sanitation Data'!$G$31,0,10*ROW('Sanitation Data'!G59))="","",OFFSET('Sanitation Data'!$G$31,0,10*ROW('Sanitation Data'!G59)))</f>
        <v/>
      </c>
      <c r="DD65" s="305" t="str">
        <f ca="true">+IF(OFFSET('Sanitation Data'!$G$32,0,10*ROW('Sanitation Data'!G59))="","",OFFSET('Sanitation Data'!$G$32,0,10*ROW('Sanitation Data'!G59)))</f>
        <v/>
      </c>
      <c r="DE65" s="305" t="str">
        <f ca="true">+IF(OFFSET('Sanitation Data'!$H$28,0,10*ROW('Sanitation Data'!H59))="","",OFFSET('Sanitation Data'!$H$28,0,10*ROW('Sanitation Data'!H59)))</f>
        <v/>
      </c>
      <c r="DF65" s="305" t="str">
        <f ca="true">+IF(OFFSET('Sanitation Data'!$H$29,0,10*ROW('Sanitation Data'!H59))="","",OFFSET('Sanitation Data'!$H$29,0,10*ROW('Sanitation Data'!H59)))</f>
        <v/>
      </c>
      <c r="DG65" s="305" t="str">
        <f ca="true">+IF(OFFSET('Sanitation Data'!$H$30,0,10*ROW('Sanitation Data'!H59))="","",OFFSET('Sanitation Data'!$H$30,0,10*ROW('Sanitation Data'!H59)))</f>
        <v/>
      </c>
      <c r="DH65" s="305" t="str">
        <f ca="true">+IF(OFFSET('Sanitation Data'!$H$31,0,10*ROW('Sanitation Data'!H59))="","",OFFSET('Sanitation Data'!$H$31,0,10*ROW('Sanitation Data'!H59)))</f>
        <v/>
      </c>
      <c r="DI65" s="305" t="str">
        <f ca="true">+IF(OFFSET('Sanitation Data'!$H$32,0,10*ROW('Sanitation Data'!H59))="","",OFFSET('Sanitation Data'!$H$32,0,10*ROW('Sanitation Data'!H59)))</f>
        <v/>
      </c>
      <c r="DJ65" s="305" t="str">
        <f ca="true">+IF(OFFSET('Sanitation Data'!$I$28,0,10*ROW('Sanitation Data'!I59))="","",OFFSET('Sanitation Data'!$I$28,0,10*ROW('Sanitation Data'!I59)))</f>
        <v/>
      </c>
      <c r="DK65" s="305" t="str">
        <f ca="true">+IF(OFFSET('Sanitation Data'!$I$29,0,10*ROW('Sanitation Data'!I59))="","",OFFSET('Sanitation Data'!$I$29,0,10*ROW('Sanitation Data'!I59)))</f>
        <v/>
      </c>
      <c r="DL65" s="305" t="str">
        <f ca="true">+IF(OFFSET('Sanitation Data'!$I$30,0,10*ROW('Sanitation Data'!I59))="","",OFFSET('Sanitation Data'!$I$30,0,10*ROW('Sanitation Data'!I59)))</f>
        <v/>
      </c>
      <c r="DM65" s="305" t="str">
        <f ca="true">+IF(OFFSET('Sanitation Data'!$I$31,0,10*ROW('Sanitation Data'!I59))="","",OFFSET('Sanitation Data'!$I$31,0,10*ROW('Sanitation Data'!I59)))</f>
        <v/>
      </c>
      <c r="DN65" s="305" t="str">
        <f ca="true">+IF(OFFSET('Sanitation Data'!$I$32,0,10*ROW('Sanitation Data'!I59))="","",OFFSET('Sanitation Data'!$I$32,0,10*ROW('Sanitation Data'!I59)))</f>
        <v/>
      </c>
      <c r="DO65" s="305" t="str">
        <f ca="true">+IF(OFFSET('Hygiene Data'!$D$11,0,10*ROW('Hygiene Data'!D59))="","",OFFSET('Hygiene Data'!$D$11,0,10*ROW('Hygiene Data'!D59)))</f>
        <v/>
      </c>
      <c r="DP65" s="305" t="str">
        <f ca="true">+IF(OFFSET('Hygiene Data'!$D$12,0,10*ROW('Hygiene Data'!D59))="","",OFFSET('Hygiene Data'!$D$12,0,10*ROW('Hygiene Data'!D59)))</f>
        <v/>
      </c>
      <c r="DQ65" s="305" t="str">
        <f ca="true">+IF(OFFSET('Hygiene Data'!$D$13,0,10*ROW('Hygiene Data'!D59))="","",OFFSET('Hygiene Data'!$D$13,0,10*ROW('Hygiene Data'!D59)))</f>
        <v/>
      </c>
      <c r="DR65" s="305" t="str">
        <f ca="true">+IF(OFFSET('Hygiene Data'!$E$11,0,10*ROW('Hygiene Data'!E59))="","",OFFSET('Hygiene Data'!$E$11,0,10*ROW('Hygiene Data'!E59)))</f>
        <v/>
      </c>
      <c r="DS65" s="305" t="str">
        <f ca="true">+IF(OFFSET('Hygiene Data'!$E$12,0,10*ROW('Hygiene Data'!E59))="","",OFFSET('Hygiene Data'!$E$12,0,10*ROW('Hygiene Data'!E59)))</f>
        <v/>
      </c>
      <c r="DT65" s="305" t="str">
        <f ca="true">+IF(OFFSET('Hygiene Data'!$E$13,0,10*ROW('Hygiene Data'!E59))="","",OFFSET('Hygiene Data'!$E$13,0,10*ROW('Hygiene Data'!E59)))</f>
        <v/>
      </c>
      <c r="DU65" s="305" t="str">
        <f ca="true">+IF(OFFSET('Hygiene Data'!$F$11,0,10*ROW('Hygiene Data'!F59))="","",OFFSET('Hygiene Data'!$F$11,0,10*ROW('Hygiene Data'!F59)))</f>
        <v/>
      </c>
      <c r="DV65" s="305" t="str">
        <f ca="true">+IF(OFFSET('Hygiene Data'!$F$12,0,10*ROW('Hygiene Data'!F59))="","",OFFSET('Hygiene Data'!$F$12,0,10*ROW('Hygiene Data'!F59)))</f>
        <v/>
      </c>
      <c r="DW65" s="305" t="str">
        <f ca="true">+IF(OFFSET('Hygiene Data'!$F$13,0,10*ROW('Hygiene Data'!F59))="","",OFFSET('Hygiene Data'!$F$13,0,10*ROW('Hygiene Data'!F59)))</f>
        <v/>
      </c>
      <c r="DX65" s="305" t="str">
        <f ca="true">+IF(OFFSET('Hygiene Data'!$G$11,0,10*ROW('Hygiene Data'!G59))="","",OFFSET('Hygiene Data'!$G$11,0,10*ROW('Hygiene Data'!G59)))</f>
        <v/>
      </c>
      <c r="DY65" s="305" t="str">
        <f ca="true">+IF(OFFSET('Hygiene Data'!$G$12,0,10*ROW('Hygiene Data'!G59))="","",OFFSET('Hygiene Data'!$G$12,0,10*ROW('Hygiene Data'!G59)))</f>
        <v/>
      </c>
      <c r="DZ65" s="305" t="str">
        <f ca="true">+IF(OFFSET('Hygiene Data'!$G$13,0,10*ROW('Hygiene Data'!G59))="","",OFFSET('Hygiene Data'!$G$13,0,10*ROW('Hygiene Data'!G59)))</f>
        <v/>
      </c>
      <c r="EA65" s="305" t="str">
        <f ca="true">+IF(OFFSET('Hygiene Data'!$H$11,0,10*ROW('Hygiene Data'!H59))="","",OFFSET('Hygiene Data'!$H$11,0,10*ROW('Hygiene Data'!H59)))</f>
        <v/>
      </c>
      <c r="EB65" s="305" t="str">
        <f ca="true">+IF(OFFSET('Hygiene Data'!$H$12,0,10*ROW('Hygiene Data'!H59))="","",OFFSET('Hygiene Data'!$H$12,0,10*ROW('Hygiene Data'!H59)))</f>
        <v/>
      </c>
      <c r="EC65" s="305" t="str">
        <f ca="true">+IF(OFFSET('Hygiene Data'!$H$13,0,10*ROW('Hygiene Data'!H59))="","",OFFSET('Hygiene Data'!$H$13,0,10*ROW('Hygiene Data'!H59)))</f>
        <v/>
      </c>
      <c r="ED65" s="305" t="str">
        <f ca="true">+IF(OFFSET('Hygiene Data'!$I$11,0,10*ROW('Hygiene Data'!I59))="","",OFFSET('Hygiene Data'!$I$11,0,10*ROW('Hygiene Data'!I59)))</f>
        <v/>
      </c>
      <c r="EE65" s="305" t="str">
        <f ca="true">+IF(OFFSET('Hygiene Data'!$I$12,0,10*ROW('Hygiene Data'!I59))="","",OFFSET('Hygiene Data'!$I$12,0,10*ROW('Hygiene Data'!I59)))</f>
        <v/>
      </c>
      <c r="EF65" s="305"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61" t="str">
        <f t="shared" ca="true" si="0"/>
        <v/>
      </c>
      <c r="D66" s="9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5"/>
      <c r="BS66" s="305" t="str">
        <f ca="true">+IF(OFFSET('Water Data'!$D$27,0,10*ROW('Water Data'!D60))="","",OFFSET('Water Data'!$D$27,0,10*ROW('Water Data'!D60)))</f>
        <v/>
      </c>
      <c r="BT66" s="305" t="str">
        <f ca="true">+IF(OFFSET('Water Data'!$D$28,0,10*ROW('Water Data'!D60))="","",OFFSET('Water Data'!$D$28,0,10*ROW('Water Data'!D60)))</f>
        <v/>
      </c>
      <c r="BU66" s="305" t="str">
        <f ca="true">+IF(OFFSET('Water Data'!$D$29,0,10*ROW('Water Data'!D60))="","",OFFSET('Water Data'!$D$29,0,10*ROW('Water Data'!D60)))</f>
        <v/>
      </c>
      <c r="BV66" s="305" t="str">
        <f ca="true">+IF(OFFSET('Water Data'!$E$27,0,10*ROW('Water Data'!E60))="","",OFFSET('Water Data'!$E$27,0,10*ROW('Water Data'!E60)))</f>
        <v/>
      </c>
      <c r="BW66" s="305" t="str">
        <f ca="true">+IF(OFFSET('Water Data'!$E$28,0,10*ROW('Water Data'!E60))="","",OFFSET('Water Data'!$E$28,0,10*ROW('Water Data'!E60)))</f>
        <v/>
      </c>
      <c r="BX66" s="305" t="str">
        <f ca="true">+IF(OFFSET('Water Data'!$E$29,0,10*ROW('Water Data'!E60))="","",OFFSET('Water Data'!$E$29,0,10*ROW('Water Data'!E60)))</f>
        <v/>
      </c>
      <c r="BY66" s="305" t="str">
        <f ca="true">+IF(OFFSET('Water Data'!$F$27,0,10*ROW('Water Data'!F60))="","",OFFSET('Water Data'!$F$27,0,10*ROW('Water Data'!F60)))</f>
        <v/>
      </c>
      <c r="BZ66" s="305" t="str">
        <f ca="true">+IF(OFFSET('Water Data'!$F$28,0,10*ROW('Water Data'!F60))="","",OFFSET('Water Data'!$F$28,0,10*ROW('Water Data'!F60)))</f>
        <v/>
      </c>
      <c r="CA66" s="305" t="str">
        <f ca="true">+IF(OFFSET('Water Data'!$F$29,0,10*ROW('Water Data'!F60))="","",OFFSET('Water Data'!$F$29,0,10*ROW('Water Data'!F60)))</f>
        <v/>
      </c>
      <c r="CB66" s="305" t="str">
        <f ca="true">+IF(OFFSET('Water Data'!$G$27,0,10*ROW('Water Data'!G60))="","",OFFSET('Water Data'!$G$27,0,10*ROW('Water Data'!G60)))</f>
        <v/>
      </c>
      <c r="CC66" s="305" t="str">
        <f ca="true">+IF(OFFSET('Water Data'!$G$28,0,10*ROW('Water Data'!G60))="","",OFFSET('Water Data'!$G$28,0,10*ROW('Water Data'!G60)))</f>
        <v/>
      </c>
      <c r="CD66" s="305" t="str">
        <f ca="true">+IF(OFFSET('Water Data'!$G$29,0,10*ROW('Water Data'!G60))="","",OFFSET('Water Data'!$G$29,0,10*ROW('Water Data'!G60)))</f>
        <v/>
      </c>
      <c r="CE66" s="305" t="str">
        <f ca="true">+IF(OFFSET('Water Data'!$H$27,0,10*ROW('Water Data'!H60))="","",OFFSET('Water Data'!$H$27,0,10*ROW('Water Data'!H60)))</f>
        <v/>
      </c>
      <c r="CF66" s="305" t="str">
        <f ca="true">+IF(OFFSET('Water Data'!$H$28,0,10*ROW('Water Data'!H60))="","",OFFSET('Water Data'!$H$28,0,10*ROW('Water Data'!H60)))</f>
        <v/>
      </c>
      <c r="CG66" s="305" t="str">
        <f ca="true">+IF(OFFSET('Water Data'!$H$29,0,10*ROW('Water Data'!H60))="","",OFFSET('Water Data'!$H$29,0,10*ROW('Water Data'!H60)))</f>
        <v/>
      </c>
      <c r="CH66" s="305" t="str">
        <f ca="true">+IF(OFFSET('Water Data'!$I$27,0,10*ROW('Water Data'!I60))="","",OFFSET('Water Data'!$I$27,0,10*ROW('Water Data'!I60)))</f>
        <v/>
      </c>
      <c r="CI66" s="305" t="str">
        <f ca="true">+IF(OFFSET('Water Data'!$I$28,0,10*ROW('Water Data'!I60))="","",OFFSET('Water Data'!$I$28,0,10*ROW('Water Data'!I60)))</f>
        <v/>
      </c>
      <c r="CJ66" s="305" t="str">
        <f ca="true">+IF(OFFSET('Water Data'!$I$29,0,10*ROW('Water Data'!I60))="","",OFFSET('Water Data'!$I$29,0,10*ROW('Water Data'!I60)))</f>
        <v/>
      </c>
      <c r="CK66" s="305" t="str">
        <f ca="true">+IF(OFFSET('Sanitation Data'!$D$28,0,10*ROW('Sanitation Data'!D60))="","",OFFSET('Sanitation Data'!$D$28,0,10*ROW('Sanitation Data'!D60)))</f>
        <v/>
      </c>
      <c r="CL66" s="305" t="str">
        <f ca="true">+IF(OFFSET('Sanitation Data'!$D$29,0,10*ROW('Sanitation Data'!D60))="","",OFFSET('Sanitation Data'!$D$29,0,10*ROW('Sanitation Data'!D60)))</f>
        <v/>
      </c>
      <c r="CM66" s="305" t="str">
        <f ca="true">+IF(OFFSET('Sanitation Data'!$D$30,0,10*ROW('Sanitation Data'!D60))="","",OFFSET('Sanitation Data'!$D$30,0,10*ROW('Sanitation Data'!D60)))</f>
        <v/>
      </c>
      <c r="CN66" s="305" t="str">
        <f ca="true">+IF(OFFSET('Sanitation Data'!$D$31,0,10*ROW('Sanitation Data'!D60))="","",OFFSET('Sanitation Data'!$D$31,0,10*ROW('Sanitation Data'!D60)))</f>
        <v/>
      </c>
      <c r="CO66" s="305" t="str">
        <f ca="true">+IF(OFFSET('Sanitation Data'!$D$32,0,10*ROW('Sanitation Data'!D60))="","",OFFSET('Sanitation Data'!$D$32,0,10*ROW('Sanitation Data'!D60)))</f>
        <v/>
      </c>
      <c r="CP66" s="305" t="str">
        <f ca="true">+IF(OFFSET('Sanitation Data'!$E$28,0,10*ROW('Sanitation Data'!E60))="","",OFFSET('Sanitation Data'!$E$28,0,10*ROW('Sanitation Data'!E60)))</f>
        <v/>
      </c>
      <c r="CQ66" s="305" t="str">
        <f ca="true">+IF(OFFSET('Sanitation Data'!$E$29,0,10*ROW('Sanitation Data'!E60))="","",OFFSET('Sanitation Data'!$E$29,0,10*ROW('Sanitation Data'!E60)))</f>
        <v/>
      </c>
      <c r="CR66" s="305" t="str">
        <f ca="true">+IF(OFFSET('Sanitation Data'!$E$30,0,10*ROW('Sanitation Data'!E60))="","",OFFSET('Sanitation Data'!$E$30,0,10*ROW('Sanitation Data'!E60)))</f>
        <v/>
      </c>
      <c r="CS66" s="305" t="str">
        <f ca="true">+IF(OFFSET('Sanitation Data'!$E$31,0,10*ROW('Sanitation Data'!E60))="","",OFFSET('Sanitation Data'!$E$31,0,10*ROW('Sanitation Data'!E60)))</f>
        <v/>
      </c>
      <c r="CT66" s="305" t="str">
        <f ca="true">+IF(OFFSET('Sanitation Data'!$E$32,0,10*ROW('Sanitation Data'!E60))="","",OFFSET('Sanitation Data'!$E$32,0,10*ROW('Sanitation Data'!E60)))</f>
        <v/>
      </c>
      <c r="CU66" s="305" t="str">
        <f ca="true">+IF(OFFSET('Sanitation Data'!$F$28,0,10*ROW('Sanitation Data'!F60))="","",OFFSET('Sanitation Data'!$F$28,0,10*ROW('Sanitation Data'!F60)))</f>
        <v/>
      </c>
      <c r="CV66" s="305" t="str">
        <f ca="true">+IF(OFFSET('Sanitation Data'!$F$29,0,10*ROW('Sanitation Data'!F60))="","",OFFSET('Sanitation Data'!$F$29,0,10*ROW('Sanitation Data'!F60)))</f>
        <v/>
      </c>
      <c r="CW66" s="305" t="str">
        <f ca="true">+IF(OFFSET('Sanitation Data'!$F$30,0,10*ROW('Sanitation Data'!F60))="","",OFFSET('Sanitation Data'!$F$30,0,10*ROW('Sanitation Data'!F60)))</f>
        <v/>
      </c>
      <c r="CX66" s="305" t="str">
        <f ca="true">+IF(OFFSET('Sanitation Data'!$F$31,0,10*ROW('Sanitation Data'!F60))="","",OFFSET('Sanitation Data'!$F$31,0,10*ROW('Sanitation Data'!F60)))</f>
        <v/>
      </c>
      <c r="CY66" s="305" t="str">
        <f ca="true">+IF(OFFSET('Sanitation Data'!$F$32,0,10*ROW('Sanitation Data'!F60))="","",OFFSET('Sanitation Data'!$F$32,0,10*ROW('Sanitation Data'!F60)))</f>
        <v/>
      </c>
      <c r="CZ66" s="305" t="str">
        <f ca="true">+IF(OFFSET('Sanitation Data'!$G$28,0,10*ROW('Sanitation Data'!G60))="","",OFFSET('Sanitation Data'!$G$28,0,10*ROW('Sanitation Data'!G60)))</f>
        <v/>
      </c>
      <c r="DA66" s="305" t="str">
        <f ca="true">+IF(OFFSET('Sanitation Data'!$G$29,0,10*ROW('Sanitation Data'!G60))="","",OFFSET('Sanitation Data'!$G$29,0,10*ROW('Sanitation Data'!G60)))</f>
        <v/>
      </c>
      <c r="DB66" s="305" t="str">
        <f ca="true">+IF(OFFSET('Sanitation Data'!$G$30,0,10*ROW('Sanitation Data'!G60))="","",OFFSET('Sanitation Data'!$G$30,0,10*ROW('Sanitation Data'!G60)))</f>
        <v/>
      </c>
      <c r="DC66" s="305" t="str">
        <f ca="true">+IF(OFFSET('Sanitation Data'!$G$31,0,10*ROW('Sanitation Data'!G60))="","",OFFSET('Sanitation Data'!$G$31,0,10*ROW('Sanitation Data'!G60)))</f>
        <v/>
      </c>
      <c r="DD66" s="305" t="str">
        <f ca="true">+IF(OFFSET('Sanitation Data'!$G$32,0,10*ROW('Sanitation Data'!G60))="","",OFFSET('Sanitation Data'!$G$32,0,10*ROW('Sanitation Data'!G60)))</f>
        <v/>
      </c>
      <c r="DE66" s="305" t="str">
        <f ca="true">+IF(OFFSET('Sanitation Data'!$H$28,0,10*ROW('Sanitation Data'!H60))="","",OFFSET('Sanitation Data'!$H$28,0,10*ROW('Sanitation Data'!H60)))</f>
        <v/>
      </c>
      <c r="DF66" s="305" t="str">
        <f ca="true">+IF(OFFSET('Sanitation Data'!$H$29,0,10*ROW('Sanitation Data'!H60))="","",OFFSET('Sanitation Data'!$H$29,0,10*ROW('Sanitation Data'!H60)))</f>
        <v/>
      </c>
      <c r="DG66" s="305" t="str">
        <f ca="true">+IF(OFFSET('Sanitation Data'!$H$30,0,10*ROW('Sanitation Data'!H60))="","",OFFSET('Sanitation Data'!$H$30,0,10*ROW('Sanitation Data'!H60)))</f>
        <v/>
      </c>
      <c r="DH66" s="305" t="str">
        <f ca="true">+IF(OFFSET('Sanitation Data'!$H$31,0,10*ROW('Sanitation Data'!H60))="","",OFFSET('Sanitation Data'!$H$31,0,10*ROW('Sanitation Data'!H60)))</f>
        <v/>
      </c>
      <c r="DI66" s="305" t="str">
        <f ca="true">+IF(OFFSET('Sanitation Data'!$H$32,0,10*ROW('Sanitation Data'!H60))="","",OFFSET('Sanitation Data'!$H$32,0,10*ROW('Sanitation Data'!H60)))</f>
        <v/>
      </c>
      <c r="DJ66" s="305" t="str">
        <f ca="true">+IF(OFFSET('Sanitation Data'!$I$28,0,10*ROW('Sanitation Data'!I60))="","",OFFSET('Sanitation Data'!$I$28,0,10*ROW('Sanitation Data'!I60)))</f>
        <v/>
      </c>
      <c r="DK66" s="305" t="str">
        <f ca="true">+IF(OFFSET('Sanitation Data'!$I$29,0,10*ROW('Sanitation Data'!I60))="","",OFFSET('Sanitation Data'!$I$29,0,10*ROW('Sanitation Data'!I60)))</f>
        <v/>
      </c>
      <c r="DL66" s="305" t="str">
        <f ca="true">+IF(OFFSET('Sanitation Data'!$I$30,0,10*ROW('Sanitation Data'!I60))="","",OFFSET('Sanitation Data'!$I$30,0,10*ROW('Sanitation Data'!I60)))</f>
        <v/>
      </c>
      <c r="DM66" s="305" t="str">
        <f ca="true">+IF(OFFSET('Sanitation Data'!$I$31,0,10*ROW('Sanitation Data'!I60))="","",OFFSET('Sanitation Data'!$I$31,0,10*ROW('Sanitation Data'!I60)))</f>
        <v/>
      </c>
      <c r="DN66" s="305" t="str">
        <f ca="true">+IF(OFFSET('Sanitation Data'!$I$32,0,10*ROW('Sanitation Data'!I60))="","",OFFSET('Sanitation Data'!$I$32,0,10*ROW('Sanitation Data'!I60)))</f>
        <v/>
      </c>
      <c r="DO66" s="305" t="str">
        <f ca="true">+IF(OFFSET('Hygiene Data'!$D$11,0,10*ROW('Hygiene Data'!D60))="","",OFFSET('Hygiene Data'!$D$11,0,10*ROW('Hygiene Data'!D60)))</f>
        <v/>
      </c>
      <c r="DP66" s="305" t="str">
        <f ca="true">+IF(OFFSET('Hygiene Data'!$D$12,0,10*ROW('Hygiene Data'!D60))="","",OFFSET('Hygiene Data'!$D$12,0,10*ROW('Hygiene Data'!D60)))</f>
        <v/>
      </c>
      <c r="DQ66" s="305" t="str">
        <f ca="true">+IF(OFFSET('Hygiene Data'!$D$13,0,10*ROW('Hygiene Data'!D60))="","",OFFSET('Hygiene Data'!$D$13,0,10*ROW('Hygiene Data'!D60)))</f>
        <v/>
      </c>
      <c r="DR66" s="305" t="str">
        <f ca="true">+IF(OFFSET('Hygiene Data'!$E$11,0,10*ROW('Hygiene Data'!E60))="","",OFFSET('Hygiene Data'!$E$11,0,10*ROW('Hygiene Data'!E60)))</f>
        <v/>
      </c>
      <c r="DS66" s="305" t="str">
        <f ca="true">+IF(OFFSET('Hygiene Data'!$E$12,0,10*ROW('Hygiene Data'!E60))="","",OFFSET('Hygiene Data'!$E$12,0,10*ROW('Hygiene Data'!E60)))</f>
        <v/>
      </c>
      <c r="DT66" s="305" t="str">
        <f ca="true">+IF(OFFSET('Hygiene Data'!$E$13,0,10*ROW('Hygiene Data'!E60))="","",OFFSET('Hygiene Data'!$E$13,0,10*ROW('Hygiene Data'!E60)))</f>
        <v/>
      </c>
      <c r="DU66" s="305" t="str">
        <f ca="true">+IF(OFFSET('Hygiene Data'!$F$11,0,10*ROW('Hygiene Data'!F60))="","",OFFSET('Hygiene Data'!$F$11,0,10*ROW('Hygiene Data'!F60)))</f>
        <v/>
      </c>
      <c r="DV66" s="305" t="str">
        <f ca="true">+IF(OFFSET('Hygiene Data'!$F$12,0,10*ROW('Hygiene Data'!F60))="","",OFFSET('Hygiene Data'!$F$12,0,10*ROW('Hygiene Data'!F60)))</f>
        <v/>
      </c>
      <c r="DW66" s="305" t="str">
        <f ca="true">+IF(OFFSET('Hygiene Data'!$F$13,0,10*ROW('Hygiene Data'!F60))="","",OFFSET('Hygiene Data'!$F$13,0,10*ROW('Hygiene Data'!F60)))</f>
        <v/>
      </c>
      <c r="DX66" s="305" t="str">
        <f ca="true">+IF(OFFSET('Hygiene Data'!$G$11,0,10*ROW('Hygiene Data'!G60))="","",OFFSET('Hygiene Data'!$G$11,0,10*ROW('Hygiene Data'!G60)))</f>
        <v/>
      </c>
      <c r="DY66" s="305" t="str">
        <f ca="true">+IF(OFFSET('Hygiene Data'!$G$12,0,10*ROW('Hygiene Data'!G60))="","",OFFSET('Hygiene Data'!$G$12,0,10*ROW('Hygiene Data'!G60)))</f>
        <v/>
      </c>
      <c r="DZ66" s="305" t="str">
        <f ca="true">+IF(OFFSET('Hygiene Data'!$G$13,0,10*ROW('Hygiene Data'!G60))="","",OFFSET('Hygiene Data'!$G$13,0,10*ROW('Hygiene Data'!G60)))</f>
        <v/>
      </c>
      <c r="EA66" s="305" t="str">
        <f ca="true">+IF(OFFSET('Hygiene Data'!$H$11,0,10*ROW('Hygiene Data'!H60))="","",OFFSET('Hygiene Data'!$H$11,0,10*ROW('Hygiene Data'!H60)))</f>
        <v/>
      </c>
      <c r="EB66" s="305" t="str">
        <f ca="true">+IF(OFFSET('Hygiene Data'!$H$12,0,10*ROW('Hygiene Data'!H60))="","",OFFSET('Hygiene Data'!$H$12,0,10*ROW('Hygiene Data'!H60)))</f>
        <v/>
      </c>
      <c r="EC66" s="305" t="str">
        <f ca="true">+IF(OFFSET('Hygiene Data'!$H$13,0,10*ROW('Hygiene Data'!H60))="","",OFFSET('Hygiene Data'!$H$13,0,10*ROW('Hygiene Data'!H60)))</f>
        <v/>
      </c>
      <c r="ED66" s="305" t="str">
        <f ca="true">+IF(OFFSET('Hygiene Data'!$I$11,0,10*ROW('Hygiene Data'!I60))="","",OFFSET('Hygiene Data'!$I$11,0,10*ROW('Hygiene Data'!I60)))</f>
        <v/>
      </c>
      <c r="EE66" s="305" t="str">
        <f ca="true">+IF(OFFSET('Hygiene Data'!$I$12,0,10*ROW('Hygiene Data'!I60))="","",OFFSET('Hygiene Data'!$I$12,0,10*ROW('Hygiene Data'!I60)))</f>
        <v/>
      </c>
      <c r="EF66" s="305"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61" t="str">
        <f t="shared" ca="true" si="0"/>
        <v/>
      </c>
      <c r="D67" s="9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5"/>
      <c r="BS67" s="305" t="str">
        <f ca="true">+IF(OFFSET('Water Data'!$D$27,0,10*ROW('Water Data'!D61))="","",OFFSET('Water Data'!$D$27,0,10*ROW('Water Data'!D61)))</f>
        <v/>
      </c>
      <c r="BT67" s="305" t="str">
        <f ca="true">+IF(OFFSET('Water Data'!$D$28,0,10*ROW('Water Data'!D61))="","",OFFSET('Water Data'!$D$28,0,10*ROW('Water Data'!D61)))</f>
        <v/>
      </c>
      <c r="BU67" s="305" t="str">
        <f ca="true">+IF(OFFSET('Water Data'!$D$29,0,10*ROW('Water Data'!D61))="","",OFFSET('Water Data'!$D$29,0,10*ROW('Water Data'!D61)))</f>
        <v/>
      </c>
      <c r="BV67" s="305" t="str">
        <f ca="true">+IF(OFFSET('Water Data'!$E$27,0,10*ROW('Water Data'!E61))="","",OFFSET('Water Data'!$E$27,0,10*ROW('Water Data'!E61)))</f>
        <v/>
      </c>
      <c r="BW67" s="305" t="str">
        <f ca="true">+IF(OFFSET('Water Data'!$E$28,0,10*ROW('Water Data'!E61))="","",OFFSET('Water Data'!$E$28,0,10*ROW('Water Data'!E61)))</f>
        <v/>
      </c>
      <c r="BX67" s="305" t="str">
        <f ca="true">+IF(OFFSET('Water Data'!$E$29,0,10*ROW('Water Data'!E61))="","",OFFSET('Water Data'!$E$29,0,10*ROW('Water Data'!E61)))</f>
        <v/>
      </c>
      <c r="BY67" s="305" t="str">
        <f ca="true">+IF(OFFSET('Water Data'!$F$27,0,10*ROW('Water Data'!F61))="","",OFFSET('Water Data'!$F$27,0,10*ROW('Water Data'!F61)))</f>
        <v/>
      </c>
      <c r="BZ67" s="305" t="str">
        <f ca="true">+IF(OFFSET('Water Data'!$F$28,0,10*ROW('Water Data'!F61))="","",OFFSET('Water Data'!$F$28,0,10*ROW('Water Data'!F61)))</f>
        <v/>
      </c>
      <c r="CA67" s="305" t="str">
        <f ca="true">+IF(OFFSET('Water Data'!$F$29,0,10*ROW('Water Data'!F61))="","",OFFSET('Water Data'!$F$29,0,10*ROW('Water Data'!F61)))</f>
        <v/>
      </c>
      <c r="CB67" s="305" t="str">
        <f ca="true">+IF(OFFSET('Water Data'!$G$27,0,10*ROW('Water Data'!G61))="","",OFFSET('Water Data'!$G$27,0,10*ROW('Water Data'!G61)))</f>
        <v/>
      </c>
      <c r="CC67" s="305" t="str">
        <f ca="true">+IF(OFFSET('Water Data'!$G$28,0,10*ROW('Water Data'!G61))="","",OFFSET('Water Data'!$G$28,0,10*ROW('Water Data'!G61)))</f>
        <v/>
      </c>
      <c r="CD67" s="305" t="str">
        <f ca="true">+IF(OFFSET('Water Data'!$G$29,0,10*ROW('Water Data'!G61))="","",OFFSET('Water Data'!$G$29,0,10*ROW('Water Data'!G61)))</f>
        <v/>
      </c>
      <c r="CE67" s="305" t="str">
        <f ca="true">+IF(OFFSET('Water Data'!$H$27,0,10*ROW('Water Data'!H61))="","",OFFSET('Water Data'!$H$27,0,10*ROW('Water Data'!H61)))</f>
        <v/>
      </c>
      <c r="CF67" s="305" t="str">
        <f ca="true">+IF(OFFSET('Water Data'!$H$28,0,10*ROW('Water Data'!H61))="","",OFFSET('Water Data'!$H$28,0,10*ROW('Water Data'!H61)))</f>
        <v/>
      </c>
      <c r="CG67" s="305" t="str">
        <f ca="true">+IF(OFFSET('Water Data'!$H$29,0,10*ROW('Water Data'!H61))="","",OFFSET('Water Data'!$H$29,0,10*ROW('Water Data'!H61)))</f>
        <v/>
      </c>
      <c r="CH67" s="305" t="str">
        <f ca="true">+IF(OFFSET('Water Data'!$I$27,0,10*ROW('Water Data'!I61))="","",OFFSET('Water Data'!$I$27,0,10*ROW('Water Data'!I61)))</f>
        <v/>
      </c>
      <c r="CI67" s="305" t="str">
        <f ca="true">+IF(OFFSET('Water Data'!$I$28,0,10*ROW('Water Data'!I61))="","",OFFSET('Water Data'!$I$28,0,10*ROW('Water Data'!I61)))</f>
        <v/>
      </c>
      <c r="CJ67" s="305" t="str">
        <f ca="true">+IF(OFFSET('Water Data'!$I$29,0,10*ROW('Water Data'!I61))="","",OFFSET('Water Data'!$I$29,0,10*ROW('Water Data'!I61)))</f>
        <v/>
      </c>
      <c r="CK67" s="305" t="str">
        <f ca="true">+IF(OFFSET('Sanitation Data'!$D$28,0,10*ROW('Sanitation Data'!D61))="","",OFFSET('Sanitation Data'!$D$28,0,10*ROW('Sanitation Data'!D61)))</f>
        <v/>
      </c>
      <c r="CL67" s="305" t="str">
        <f ca="true">+IF(OFFSET('Sanitation Data'!$D$29,0,10*ROW('Sanitation Data'!D61))="","",OFFSET('Sanitation Data'!$D$29,0,10*ROW('Sanitation Data'!D61)))</f>
        <v/>
      </c>
      <c r="CM67" s="305" t="str">
        <f ca="true">+IF(OFFSET('Sanitation Data'!$D$30,0,10*ROW('Sanitation Data'!D61))="","",OFFSET('Sanitation Data'!$D$30,0,10*ROW('Sanitation Data'!D61)))</f>
        <v/>
      </c>
      <c r="CN67" s="305" t="str">
        <f ca="true">+IF(OFFSET('Sanitation Data'!$D$31,0,10*ROW('Sanitation Data'!D61))="","",OFFSET('Sanitation Data'!$D$31,0,10*ROW('Sanitation Data'!D61)))</f>
        <v/>
      </c>
      <c r="CO67" s="305" t="str">
        <f ca="true">+IF(OFFSET('Sanitation Data'!$D$32,0,10*ROW('Sanitation Data'!D61))="","",OFFSET('Sanitation Data'!$D$32,0,10*ROW('Sanitation Data'!D61)))</f>
        <v/>
      </c>
      <c r="CP67" s="305" t="str">
        <f ca="true">+IF(OFFSET('Sanitation Data'!$E$28,0,10*ROW('Sanitation Data'!E61))="","",OFFSET('Sanitation Data'!$E$28,0,10*ROW('Sanitation Data'!E61)))</f>
        <v/>
      </c>
      <c r="CQ67" s="305" t="str">
        <f ca="true">+IF(OFFSET('Sanitation Data'!$E$29,0,10*ROW('Sanitation Data'!E61))="","",OFFSET('Sanitation Data'!$E$29,0,10*ROW('Sanitation Data'!E61)))</f>
        <v/>
      </c>
      <c r="CR67" s="305" t="str">
        <f ca="true">+IF(OFFSET('Sanitation Data'!$E$30,0,10*ROW('Sanitation Data'!E61))="","",OFFSET('Sanitation Data'!$E$30,0,10*ROW('Sanitation Data'!E61)))</f>
        <v/>
      </c>
      <c r="CS67" s="305" t="str">
        <f ca="true">+IF(OFFSET('Sanitation Data'!$E$31,0,10*ROW('Sanitation Data'!E61))="","",OFFSET('Sanitation Data'!$E$31,0,10*ROW('Sanitation Data'!E61)))</f>
        <v/>
      </c>
      <c r="CT67" s="305" t="str">
        <f ca="true">+IF(OFFSET('Sanitation Data'!$E$32,0,10*ROW('Sanitation Data'!E61))="","",OFFSET('Sanitation Data'!$E$32,0,10*ROW('Sanitation Data'!E61)))</f>
        <v/>
      </c>
      <c r="CU67" s="305" t="str">
        <f ca="true">+IF(OFFSET('Sanitation Data'!$F$28,0,10*ROW('Sanitation Data'!F61))="","",OFFSET('Sanitation Data'!$F$28,0,10*ROW('Sanitation Data'!F61)))</f>
        <v/>
      </c>
      <c r="CV67" s="305" t="str">
        <f ca="true">+IF(OFFSET('Sanitation Data'!$F$29,0,10*ROW('Sanitation Data'!F61))="","",OFFSET('Sanitation Data'!$F$29,0,10*ROW('Sanitation Data'!F61)))</f>
        <v/>
      </c>
      <c r="CW67" s="305" t="str">
        <f ca="true">+IF(OFFSET('Sanitation Data'!$F$30,0,10*ROW('Sanitation Data'!F61))="","",OFFSET('Sanitation Data'!$F$30,0,10*ROW('Sanitation Data'!F61)))</f>
        <v/>
      </c>
      <c r="CX67" s="305" t="str">
        <f ca="true">+IF(OFFSET('Sanitation Data'!$F$31,0,10*ROW('Sanitation Data'!F61))="","",OFFSET('Sanitation Data'!$F$31,0,10*ROW('Sanitation Data'!F61)))</f>
        <v/>
      </c>
      <c r="CY67" s="305" t="str">
        <f ca="true">+IF(OFFSET('Sanitation Data'!$F$32,0,10*ROW('Sanitation Data'!F61))="","",OFFSET('Sanitation Data'!$F$32,0,10*ROW('Sanitation Data'!F61)))</f>
        <v/>
      </c>
      <c r="CZ67" s="305" t="str">
        <f ca="true">+IF(OFFSET('Sanitation Data'!$G$28,0,10*ROW('Sanitation Data'!G61))="","",OFFSET('Sanitation Data'!$G$28,0,10*ROW('Sanitation Data'!G61)))</f>
        <v/>
      </c>
      <c r="DA67" s="305" t="str">
        <f ca="true">+IF(OFFSET('Sanitation Data'!$G$29,0,10*ROW('Sanitation Data'!G61))="","",OFFSET('Sanitation Data'!$G$29,0,10*ROW('Sanitation Data'!G61)))</f>
        <v/>
      </c>
      <c r="DB67" s="305" t="str">
        <f ca="true">+IF(OFFSET('Sanitation Data'!$G$30,0,10*ROW('Sanitation Data'!G61))="","",OFFSET('Sanitation Data'!$G$30,0,10*ROW('Sanitation Data'!G61)))</f>
        <v/>
      </c>
      <c r="DC67" s="305" t="str">
        <f ca="true">+IF(OFFSET('Sanitation Data'!$G$31,0,10*ROW('Sanitation Data'!G61))="","",OFFSET('Sanitation Data'!$G$31,0,10*ROW('Sanitation Data'!G61)))</f>
        <v/>
      </c>
      <c r="DD67" s="305" t="str">
        <f ca="true">+IF(OFFSET('Sanitation Data'!$G$32,0,10*ROW('Sanitation Data'!G61))="","",OFFSET('Sanitation Data'!$G$32,0,10*ROW('Sanitation Data'!G61)))</f>
        <v/>
      </c>
      <c r="DE67" s="305" t="str">
        <f ca="true">+IF(OFFSET('Sanitation Data'!$H$28,0,10*ROW('Sanitation Data'!H61))="","",OFFSET('Sanitation Data'!$H$28,0,10*ROW('Sanitation Data'!H61)))</f>
        <v/>
      </c>
      <c r="DF67" s="305" t="str">
        <f ca="true">+IF(OFFSET('Sanitation Data'!$H$29,0,10*ROW('Sanitation Data'!H61))="","",OFFSET('Sanitation Data'!$H$29,0,10*ROW('Sanitation Data'!H61)))</f>
        <v/>
      </c>
      <c r="DG67" s="305" t="str">
        <f ca="true">+IF(OFFSET('Sanitation Data'!$H$30,0,10*ROW('Sanitation Data'!H61))="","",OFFSET('Sanitation Data'!$H$30,0,10*ROW('Sanitation Data'!H61)))</f>
        <v/>
      </c>
      <c r="DH67" s="305" t="str">
        <f ca="true">+IF(OFFSET('Sanitation Data'!$H$31,0,10*ROW('Sanitation Data'!H61))="","",OFFSET('Sanitation Data'!$H$31,0,10*ROW('Sanitation Data'!H61)))</f>
        <v/>
      </c>
      <c r="DI67" s="305" t="str">
        <f ca="true">+IF(OFFSET('Sanitation Data'!$H$32,0,10*ROW('Sanitation Data'!H61))="","",OFFSET('Sanitation Data'!$H$32,0,10*ROW('Sanitation Data'!H61)))</f>
        <v/>
      </c>
      <c r="DJ67" s="305" t="str">
        <f ca="true">+IF(OFFSET('Sanitation Data'!$I$28,0,10*ROW('Sanitation Data'!I61))="","",OFFSET('Sanitation Data'!$I$28,0,10*ROW('Sanitation Data'!I61)))</f>
        <v/>
      </c>
      <c r="DK67" s="305" t="str">
        <f ca="true">+IF(OFFSET('Sanitation Data'!$I$29,0,10*ROW('Sanitation Data'!I61))="","",OFFSET('Sanitation Data'!$I$29,0,10*ROW('Sanitation Data'!I61)))</f>
        <v/>
      </c>
      <c r="DL67" s="305" t="str">
        <f ca="true">+IF(OFFSET('Sanitation Data'!$I$30,0,10*ROW('Sanitation Data'!I61))="","",OFFSET('Sanitation Data'!$I$30,0,10*ROW('Sanitation Data'!I61)))</f>
        <v/>
      </c>
      <c r="DM67" s="305" t="str">
        <f ca="true">+IF(OFFSET('Sanitation Data'!$I$31,0,10*ROW('Sanitation Data'!I61))="","",OFFSET('Sanitation Data'!$I$31,0,10*ROW('Sanitation Data'!I61)))</f>
        <v/>
      </c>
      <c r="DN67" s="305" t="str">
        <f ca="true">+IF(OFFSET('Sanitation Data'!$I$32,0,10*ROW('Sanitation Data'!I61))="","",OFFSET('Sanitation Data'!$I$32,0,10*ROW('Sanitation Data'!I61)))</f>
        <v/>
      </c>
      <c r="DO67" s="305" t="str">
        <f ca="true">+IF(OFFSET('Hygiene Data'!$D$11,0,10*ROW('Hygiene Data'!D61))="","",OFFSET('Hygiene Data'!$D$11,0,10*ROW('Hygiene Data'!D61)))</f>
        <v/>
      </c>
      <c r="DP67" s="305" t="str">
        <f ca="true">+IF(OFFSET('Hygiene Data'!$D$12,0,10*ROW('Hygiene Data'!D61))="","",OFFSET('Hygiene Data'!$D$12,0,10*ROW('Hygiene Data'!D61)))</f>
        <v/>
      </c>
      <c r="DQ67" s="305" t="str">
        <f ca="true">+IF(OFFSET('Hygiene Data'!$D$13,0,10*ROW('Hygiene Data'!D61))="","",OFFSET('Hygiene Data'!$D$13,0,10*ROW('Hygiene Data'!D61)))</f>
        <v/>
      </c>
      <c r="DR67" s="305" t="str">
        <f ca="true">+IF(OFFSET('Hygiene Data'!$E$11,0,10*ROW('Hygiene Data'!E61))="","",OFFSET('Hygiene Data'!$E$11,0,10*ROW('Hygiene Data'!E61)))</f>
        <v/>
      </c>
      <c r="DS67" s="305" t="str">
        <f ca="true">+IF(OFFSET('Hygiene Data'!$E$12,0,10*ROW('Hygiene Data'!E61))="","",OFFSET('Hygiene Data'!$E$12,0,10*ROW('Hygiene Data'!E61)))</f>
        <v/>
      </c>
      <c r="DT67" s="305" t="str">
        <f ca="true">+IF(OFFSET('Hygiene Data'!$E$13,0,10*ROW('Hygiene Data'!E61))="","",OFFSET('Hygiene Data'!$E$13,0,10*ROW('Hygiene Data'!E61)))</f>
        <v/>
      </c>
      <c r="DU67" s="305" t="str">
        <f ca="true">+IF(OFFSET('Hygiene Data'!$F$11,0,10*ROW('Hygiene Data'!F61))="","",OFFSET('Hygiene Data'!$F$11,0,10*ROW('Hygiene Data'!F61)))</f>
        <v/>
      </c>
      <c r="DV67" s="305" t="str">
        <f ca="true">+IF(OFFSET('Hygiene Data'!$F$12,0,10*ROW('Hygiene Data'!F61))="","",OFFSET('Hygiene Data'!$F$12,0,10*ROW('Hygiene Data'!F61)))</f>
        <v/>
      </c>
      <c r="DW67" s="305" t="str">
        <f ca="true">+IF(OFFSET('Hygiene Data'!$F$13,0,10*ROW('Hygiene Data'!F61))="","",OFFSET('Hygiene Data'!$F$13,0,10*ROW('Hygiene Data'!F61)))</f>
        <v/>
      </c>
      <c r="DX67" s="305" t="str">
        <f ca="true">+IF(OFFSET('Hygiene Data'!$G$11,0,10*ROW('Hygiene Data'!G61))="","",OFFSET('Hygiene Data'!$G$11,0,10*ROW('Hygiene Data'!G61)))</f>
        <v/>
      </c>
      <c r="DY67" s="305" t="str">
        <f ca="true">+IF(OFFSET('Hygiene Data'!$G$12,0,10*ROW('Hygiene Data'!G61))="","",OFFSET('Hygiene Data'!$G$12,0,10*ROW('Hygiene Data'!G61)))</f>
        <v/>
      </c>
      <c r="DZ67" s="305" t="str">
        <f ca="true">+IF(OFFSET('Hygiene Data'!$G$13,0,10*ROW('Hygiene Data'!G61))="","",OFFSET('Hygiene Data'!$G$13,0,10*ROW('Hygiene Data'!G61)))</f>
        <v/>
      </c>
      <c r="EA67" s="305" t="str">
        <f ca="true">+IF(OFFSET('Hygiene Data'!$H$11,0,10*ROW('Hygiene Data'!H61))="","",OFFSET('Hygiene Data'!$H$11,0,10*ROW('Hygiene Data'!H61)))</f>
        <v/>
      </c>
      <c r="EB67" s="305" t="str">
        <f ca="true">+IF(OFFSET('Hygiene Data'!$H$12,0,10*ROW('Hygiene Data'!H61))="","",OFFSET('Hygiene Data'!$H$12,0,10*ROW('Hygiene Data'!H61)))</f>
        <v/>
      </c>
      <c r="EC67" s="305" t="str">
        <f ca="true">+IF(OFFSET('Hygiene Data'!$H$13,0,10*ROW('Hygiene Data'!H61))="","",OFFSET('Hygiene Data'!$H$13,0,10*ROW('Hygiene Data'!H61)))</f>
        <v/>
      </c>
      <c r="ED67" s="305" t="str">
        <f ca="true">+IF(OFFSET('Hygiene Data'!$I$11,0,10*ROW('Hygiene Data'!I61))="","",OFFSET('Hygiene Data'!$I$11,0,10*ROW('Hygiene Data'!I61)))</f>
        <v/>
      </c>
      <c r="EE67" s="305" t="str">
        <f ca="true">+IF(OFFSET('Hygiene Data'!$I$12,0,10*ROW('Hygiene Data'!I61))="","",OFFSET('Hygiene Data'!$I$12,0,10*ROW('Hygiene Data'!I61)))</f>
        <v/>
      </c>
      <c r="EF67" s="305"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61" t="str">
        <f t="shared" ca="true" si="0"/>
        <v/>
      </c>
      <c r="D68" s="9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5"/>
      <c r="BS68" s="305" t="str">
        <f ca="true">+IF(OFFSET('Water Data'!$D$27,0,10*ROW('Water Data'!D62))="","",OFFSET('Water Data'!$D$27,0,10*ROW('Water Data'!D62)))</f>
        <v/>
      </c>
      <c r="BT68" s="305" t="str">
        <f ca="true">+IF(OFFSET('Water Data'!$D$28,0,10*ROW('Water Data'!D62))="","",OFFSET('Water Data'!$D$28,0,10*ROW('Water Data'!D62)))</f>
        <v/>
      </c>
      <c r="BU68" s="305" t="str">
        <f ca="true">+IF(OFFSET('Water Data'!$D$29,0,10*ROW('Water Data'!D62))="","",OFFSET('Water Data'!$D$29,0,10*ROW('Water Data'!D62)))</f>
        <v/>
      </c>
      <c r="BV68" s="305" t="str">
        <f ca="true">+IF(OFFSET('Water Data'!$E$27,0,10*ROW('Water Data'!E62))="","",OFFSET('Water Data'!$E$27,0,10*ROW('Water Data'!E62)))</f>
        <v/>
      </c>
      <c r="BW68" s="305" t="str">
        <f ca="true">+IF(OFFSET('Water Data'!$E$28,0,10*ROW('Water Data'!E62))="","",OFFSET('Water Data'!$E$28,0,10*ROW('Water Data'!E62)))</f>
        <v/>
      </c>
      <c r="BX68" s="305" t="str">
        <f ca="true">+IF(OFFSET('Water Data'!$E$29,0,10*ROW('Water Data'!E62))="","",OFFSET('Water Data'!$E$29,0,10*ROW('Water Data'!E62)))</f>
        <v/>
      </c>
      <c r="BY68" s="305" t="str">
        <f ca="true">+IF(OFFSET('Water Data'!$F$27,0,10*ROW('Water Data'!F62))="","",OFFSET('Water Data'!$F$27,0,10*ROW('Water Data'!F62)))</f>
        <v/>
      </c>
      <c r="BZ68" s="305" t="str">
        <f ca="true">+IF(OFFSET('Water Data'!$F$28,0,10*ROW('Water Data'!F62))="","",OFFSET('Water Data'!$F$28,0,10*ROW('Water Data'!F62)))</f>
        <v/>
      </c>
      <c r="CA68" s="305" t="str">
        <f ca="true">+IF(OFFSET('Water Data'!$F$29,0,10*ROW('Water Data'!F62))="","",OFFSET('Water Data'!$F$29,0,10*ROW('Water Data'!F62)))</f>
        <v/>
      </c>
      <c r="CB68" s="305" t="str">
        <f ca="true">+IF(OFFSET('Water Data'!$G$27,0,10*ROW('Water Data'!G62))="","",OFFSET('Water Data'!$G$27,0,10*ROW('Water Data'!G62)))</f>
        <v/>
      </c>
      <c r="CC68" s="305" t="str">
        <f ca="true">+IF(OFFSET('Water Data'!$G$28,0,10*ROW('Water Data'!G62))="","",OFFSET('Water Data'!$G$28,0,10*ROW('Water Data'!G62)))</f>
        <v/>
      </c>
      <c r="CD68" s="305" t="str">
        <f ca="true">+IF(OFFSET('Water Data'!$G$29,0,10*ROW('Water Data'!G62))="","",OFFSET('Water Data'!$G$29,0,10*ROW('Water Data'!G62)))</f>
        <v/>
      </c>
      <c r="CE68" s="305" t="str">
        <f ca="true">+IF(OFFSET('Water Data'!$H$27,0,10*ROW('Water Data'!H62))="","",OFFSET('Water Data'!$H$27,0,10*ROW('Water Data'!H62)))</f>
        <v/>
      </c>
      <c r="CF68" s="305" t="str">
        <f ca="true">+IF(OFFSET('Water Data'!$H$28,0,10*ROW('Water Data'!H62))="","",OFFSET('Water Data'!$H$28,0,10*ROW('Water Data'!H62)))</f>
        <v/>
      </c>
      <c r="CG68" s="305" t="str">
        <f ca="true">+IF(OFFSET('Water Data'!$H$29,0,10*ROW('Water Data'!H62))="","",OFFSET('Water Data'!$H$29,0,10*ROW('Water Data'!H62)))</f>
        <v/>
      </c>
      <c r="CH68" s="305" t="str">
        <f ca="true">+IF(OFFSET('Water Data'!$I$27,0,10*ROW('Water Data'!I62))="","",OFFSET('Water Data'!$I$27,0,10*ROW('Water Data'!I62)))</f>
        <v/>
      </c>
      <c r="CI68" s="305" t="str">
        <f ca="true">+IF(OFFSET('Water Data'!$I$28,0,10*ROW('Water Data'!I62))="","",OFFSET('Water Data'!$I$28,0,10*ROW('Water Data'!I62)))</f>
        <v/>
      </c>
      <c r="CJ68" s="305" t="str">
        <f ca="true">+IF(OFFSET('Water Data'!$I$29,0,10*ROW('Water Data'!I62))="","",OFFSET('Water Data'!$I$29,0,10*ROW('Water Data'!I62)))</f>
        <v/>
      </c>
      <c r="CK68" s="305" t="str">
        <f ca="true">+IF(OFFSET('Sanitation Data'!$D$28,0,10*ROW('Sanitation Data'!D62))="","",OFFSET('Sanitation Data'!$D$28,0,10*ROW('Sanitation Data'!D62)))</f>
        <v/>
      </c>
      <c r="CL68" s="305" t="str">
        <f ca="true">+IF(OFFSET('Sanitation Data'!$D$29,0,10*ROW('Sanitation Data'!D62))="","",OFFSET('Sanitation Data'!$D$29,0,10*ROW('Sanitation Data'!D62)))</f>
        <v/>
      </c>
      <c r="CM68" s="305" t="str">
        <f ca="true">+IF(OFFSET('Sanitation Data'!$D$30,0,10*ROW('Sanitation Data'!D62))="","",OFFSET('Sanitation Data'!$D$30,0,10*ROW('Sanitation Data'!D62)))</f>
        <v/>
      </c>
      <c r="CN68" s="305" t="str">
        <f ca="true">+IF(OFFSET('Sanitation Data'!$D$31,0,10*ROW('Sanitation Data'!D62))="","",OFFSET('Sanitation Data'!$D$31,0,10*ROW('Sanitation Data'!D62)))</f>
        <v/>
      </c>
      <c r="CO68" s="305" t="str">
        <f ca="true">+IF(OFFSET('Sanitation Data'!$D$32,0,10*ROW('Sanitation Data'!D62))="","",OFFSET('Sanitation Data'!$D$32,0,10*ROW('Sanitation Data'!D62)))</f>
        <v/>
      </c>
      <c r="CP68" s="305" t="str">
        <f ca="true">+IF(OFFSET('Sanitation Data'!$E$28,0,10*ROW('Sanitation Data'!E62))="","",OFFSET('Sanitation Data'!$E$28,0,10*ROW('Sanitation Data'!E62)))</f>
        <v/>
      </c>
      <c r="CQ68" s="305" t="str">
        <f ca="true">+IF(OFFSET('Sanitation Data'!$E$29,0,10*ROW('Sanitation Data'!E62))="","",OFFSET('Sanitation Data'!$E$29,0,10*ROW('Sanitation Data'!E62)))</f>
        <v/>
      </c>
      <c r="CR68" s="305" t="str">
        <f ca="true">+IF(OFFSET('Sanitation Data'!$E$30,0,10*ROW('Sanitation Data'!E62))="","",OFFSET('Sanitation Data'!$E$30,0,10*ROW('Sanitation Data'!E62)))</f>
        <v/>
      </c>
      <c r="CS68" s="305" t="str">
        <f ca="true">+IF(OFFSET('Sanitation Data'!$E$31,0,10*ROW('Sanitation Data'!E62))="","",OFFSET('Sanitation Data'!$E$31,0,10*ROW('Sanitation Data'!E62)))</f>
        <v/>
      </c>
      <c r="CT68" s="305" t="str">
        <f ca="true">+IF(OFFSET('Sanitation Data'!$E$32,0,10*ROW('Sanitation Data'!E62))="","",OFFSET('Sanitation Data'!$E$32,0,10*ROW('Sanitation Data'!E62)))</f>
        <v/>
      </c>
      <c r="CU68" s="305" t="str">
        <f ca="true">+IF(OFFSET('Sanitation Data'!$F$28,0,10*ROW('Sanitation Data'!F62))="","",OFFSET('Sanitation Data'!$F$28,0,10*ROW('Sanitation Data'!F62)))</f>
        <v/>
      </c>
      <c r="CV68" s="305" t="str">
        <f ca="true">+IF(OFFSET('Sanitation Data'!$F$29,0,10*ROW('Sanitation Data'!F62))="","",OFFSET('Sanitation Data'!$F$29,0,10*ROW('Sanitation Data'!F62)))</f>
        <v/>
      </c>
      <c r="CW68" s="305" t="str">
        <f ca="true">+IF(OFFSET('Sanitation Data'!$F$30,0,10*ROW('Sanitation Data'!F62))="","",OFFSET('Sanitation Data'!$F$30,0,10*ROW('Sanitation Data'!F62)))</f>
        <v/>
      </c>
      <c r="CX68" s="305" t="str">
        <f ca="true">+IF(OFFSET('Sanitation Data'!$F$31,0,10*ROW('Sanitation Data'!F62))="","",OFFSET('Sanitation Data'!$F$31,0,10*ROW('Sanitation Data'!F62)))</f>
        <v/>
      </c>
      <c r="CY68" s="305" t="str">
        <f ca="true">+IF(OFFSET('Sanitation Data'!$F$32,0,10*ROW('Sanitation Data'!F62))="","",OFFSET('Sanitation Data'!$F$32,0,10*ROW('Sanitation Data'!F62)))</f>
        <v/>
      </c>
      <c r="CZ68" s="305" t="str">
        <f ca="true">+IF(OFFSET('Sanitation Data'!$G$28,0,10*ROW('Sanitation Data'!G62))="","",OFFSET('Sanitation Data'!$G$28,0,10*ROW('Sanitation Data'!G62)))</f>
        <v/>
      </c>
      <c r="DA68" s="305" t="str">
        <f ca="true">+IF(OFFSET('Sanitation Data'!$G$29,0,10*ROW('Sanitation Data'!G62))="","",OFFSET('Sanitation Data'!$G$29,0,10*ROW('Sanitation Data'!G62)))</f>
        <v/>
      </c>
      <c r="DB68" s="305" t="str">
        <f ca="true">+IF(OFFSET('Sanitation Data'!$G$30,0,10*ROW('Sanitation Data'!G62))="","",OFFSET('Sanitation Data'!$G$30,0,10*ROW('Sanitation Data'!G62)))</f>
        <v/>
      </c>
      <c r="DC68" s="305" t="str">
        <f ca="true">+IF(OFFSET('Sanitation Data'!$G$31,0,10*ROW('Sanitation Data'!G62))="","",OFFSET('Sanitation Data'!$G$31,0,10*ROW('Sanitation Data'!G62)))</f>
        <v/>
      </c>
      <c r="DD68" s="305" t="str">
        <f ca="true">+IF(OFFSET('Sanitation Data'!$G$32,0,10*ROW('Sanitation Data'!G62))="","",OFFSET('Sanitation Data'!$G$32,0,10*ROW('Sanitation Data'!G62)))</f>
        <v/>
      </c>
      <c r="DE68" s="305" t="str">
        <f ca="true">+IF(OFFSET('Sanitation Data'!$H$28,0,10*ROW('Sanitation Data'!H62))="","",OFFSET('Sanitation Data'!$H$28,0,10*ROW('Sanitation Data'!H62)))</f>
        <v/>
      </c>
      <c r="DF68" s="305" t="str">
        <f ca="true">+IF(OFFSET('Sanitation Data'!$H$29,0,10*ROW('Sanitation Data'!H62))="","",OFFSET('Sanitation Data'!$H$29,0,10*ROW('Sanitation Data'!H62)))</f>
        <v/>
      </c>
      <c r="DG68" s="305" t="str">
        <f ca="true">+IF(OFFSET('Sanitation Data'!$H$30,0,10*ROW('Sanitation Data'!H62))="","",OFFSET('Sanitation Data'!$H$30,0,10*ROW('Sanitation Data'!H62)))</f>
        <v/>
      </c>
      <c r="DH68" s="305" t="str">
        <f ca="true">+IF(OFFSET('Sanitation Data'!$H$31,0,10*ROW('Sanitation Data'!H62))="","",OFFSET('Sanitation Data'!$H$31,0,10*ROW('Sanitation Data'!H62)))</f>
        <v/>
      </c>
      <c r="DI68" s="305" t="str">
        <f ca="true">+IF(OFFSET('Sanitation Data'!$H$32,0,10*ROW('Sanitation Data'!H62))="","",OFFSET('Sanitation Data'!$H$32,0,10*ROW('Sanitation Data'!H62)))</f>
        <v/>
      </c>
      <c r="DJ68" s="305" t="str">
        <f ca="true">+IF(OFFSET('Sanitation Data'!$I$28,0,10*ROW('Sanitation Data'!I62))="","",OFFSET('Sanitation Data'!$I$28,0,10*ROW('Sanitation Data'!I62)))</f>
        <v/>
      </c>
      <c r="DK68" s="305" t="str">
        <f ca="true">+IF(OFFSET('Sanitation Data'!$I$29,0,10*ROW('Sanitation Data'!I62))="","",OFFSET('Sanitation Data'!$I$29,0,10*ROW('Sanitation Data'!I62)))</f>
        <v/>
      </c>
      <c r="DL68" s="305" t="str">
        <f ca="true">+IF(OFFSET('Sanitation Data'!$I$30,0,10*ROW('Sanitation Data'!I62))="","",OFFSET('Sanitation Data'!$I$30,0,10*ROW('Sanitation Data'!I62)))</f>
        <v/>
      </c>
      <c r="DM68" s="305" t="str">
        <f ca="true">+IF(OFFSET('Sanitation Data'!$I$31,0,10*ROW('Sanitation Data'!I62))="","",OFFSET('Sanitation Data'!$I$31,0,10*ROW('Sanitation Data'!I62)))</f>
        <v/>
      </c>
      <c r="DN68" s="305" t="str">
        <f ca="true">+IF(OFFSET('Sanitation Data'!$I$32,0,10*ROW('Sanitation Data'!I62))="","",OFFSET('Sanitation Data'!$I$32,0,10*ROW('Sanitation Data'!I62)))</f>
        <v/>
      </c>
      <c r="DO68" s="305" t="str">
        <f ca="true">+IF(OFFSET('Hygiene Data'!$D$11,0,10*ROW('Hygiene Data'!D62))="","",OFFSET('Hygiene Data'!$D$11,0,10*ROW('Hygiene Data'!D62)))</f>
        <v/>
      </c>
      <c r="DP68" s="305" t="str">
        <f ca="true">+IF(OFFSET('Hygiene Data'!$D$12,0,10*ROW('Hygiene Data'!D62))="","",OFFSET('Hygiene Data'!$D$12,0,10*ROW('Hygiene Data'!D62)))</f>
        <v/>
      </c>
      <c r="DQ68" s="305" t="str">
        <f ca="true">+IF(OFFSET('Hygiene Data'!$D$13,0,10*ROW('Hygiene Data'!D62))="","",OFFSET('Hygiene Data'!$D$13,0,10*ROW('Hygiene Data'!D62)))</f>
        <v/>
      </c>
      <c r="DR68" s="305" t="str">
        <f ca="true">+IF(OFFSET('Hygiene Data'!$E$11,0,10*ROW('Hygiene Data'!E62))="","",OFFSET('Hygiene Data'!$E$11,0,10*ROW('Hygiene Data'!E62)))</f>
        <v/>
      </c>
      <c r="DS68" s="305" t="str">
        <f ca="true">+IF(OFFSET('Hygiene Data'!$E$12,0,10*ROW('Hygiene Data'!E62))="","",OFFSET('Hygiene Data'!$E$12,0,10*ROW('Hygiene Data'!E62)))</f>
        <v/>
      </c>
      <c r="DT68" s="305" t="str">
        <f ca="true">+IF(OFFSET('Hygiene Data'!$E$13,0,10*ROW('Hygiene Data'!E62))="","",OFFSET('Hygiene Data'!$E$13,0,10*ROW('Hygiene Data'!E62)))</f>
        <v/>
      </c>
      <c r="DU68" s="305" t="str">
        <f ca="true">+IF(OFFSET('Hygiene Data'!$F$11,0,10*ROW('Hygiene Data'!F62))="","",OFFSET('Hygiene Data'!$F$11,0,10*ROW('Hygiene Data'!F62)))</f>
        <v/>
      </c>
      <c r="DV68" s="305" t="str">
        <f ca="true">+IF(OFFSET('Hygiene Data'!$F$12,0,10*ROW('Hygiene Data'!F62))="","",OFFSET('Hygiene Data'!$F$12,0,10*ROW('Hygiene Data'!F62)))</f>
        <v/>
      </c>
      <c r="DW68" s="305" t="str">
        <f ca="true">+IF(OFFSET('Hygiene Data'!$F$13,0,10*ROW('Hygiene Data'!F62))="","",OFFSET('Hygiene Data'!$F$13,0,10*ROW('Hygiene Data'!F62)))</f>
        <v/>
      </c>
      <c r="DX68" s="305" t="str">
        <f ca="true">+IF(OFFSET('Hygiene Data'!$G$11,0,10*ROW('Hygiene Data'!G62))="","",OFFSET('Hygiene Data'!$G$11,0,10*ROW('Hygiene Data'!G62)))</f>
        <v/>
      </c>
      <c r="DY68" s="305" t="str">
        <f ca="true">+IF(OFFSET('Hygiene Data'!$G$12,0,10*ROW('Hygiene Data'!G62))="","",OFFSET('Hygiene Data'!$G$12,0,10*ROW('Hygiene Data'!G62)))</f>
        <v/>
      </c>
      <c r="DZ68" s="305" t="str">
        <f ca="true">+IF(OFFSET('Hygiene Data'!$G$13,0,10*ROW('Hygiene Data'!G62))="","",OFFSET('Hygiene Data'!$G$13,0,10*ROW('Hygiene Data'!G62)))</f>
        <v/>
      </c>
      <c r="EA68" s="305" t="str">
        <f ca="true">+IF(OFFSET('Hygiene Data'!$H$11,0,10*ROW('Hygiene Data'!H62))="","",OFFSET('Hygiene Data'!$H$11,0,10*ROW('Hygiene Data'!H62)))</f>
        <v/>
      </c>
      <c r="EB68" s="305" t="str">
        <f ca="true">+IF(OFFSET('Hygiene Data'!$H$12,0,10*ROW('Hygiene Data'!H62))="","",OFFSET('Hygiene Data'!$H$12,0,10*ROW('Hygiene Data'!H62)))</f>
        <v/>
      </c>
      <c r="EC68" s="305" t="str">
        <f ca="true">+IF(OFFSET('Hygiene Data'!$H$13,0,10*ROW('Hygiene Data'!H62))="","",OFFSET('Hygiene Data'!$H$13,0,10*ROW('Hygiene Data'!H62)))</f>
        <v/>
      </c>
      <c r="ED68" s="305" t="str">
        <f ca="true">+IF(OFFSET('Hygiene Data'!$I$11,0,10*ROW('Hygiene Data'!I62))="","",OFFSET('Hygiene Data'!$I$11,0,10*ROW('Hygiene Data'!I62)))</f>
        <v/>
      </c>
      <c r="EE68" s="305" t="str">
        <f ca="true">+IF(OFFSET('Hygiene Data'!$I$12,0,10*ROW('Hygiene Data'!I62))="","",OFFSET('Hygiene Data'!$I$12,0,10*ROW('Hygiene Data'!I62)))</f>
        <v/>
      </c>
      <c r="EF68" s="305"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61" t="str">
        <f t="shared" ca="true" si="0"/>
        <v/>
      </c>
      <c r="D69" s="9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5"/>
      <c r="BS69" s="305" t="str">
        <f ca="true">+IF(OFFSET('Water Data'!$D$27,0,10*ROW('Water Data'!D63))="","",OFFSET('Water Data'!$D$27,0,10*ROW('Water Data'!D63)))</f>
        <v/>
      </c>
      <c r="BT69" s="305" t="str">
        <f ca="true">+IF(OFFSET('Water Data'!$D$28,0,10*ROW('Water Data'!D63))="","",OFFSET('Water Data'!$D$28,0,10*ROW('Water Data'!D63)))</f>
        <v/>
      </c>
      <c r="BU69" s="305" t="str">
        <f ca="true">+IF(OFFSET('Water Data'!$D$29,0,10*ROW('Water Data'!D63))="","",OFFSET('Water Data'!$D$29,0,10*ROW('Water Data'!D63)))</f>
        <v/>
      </c>
      <c r="BV69" s="305" t="str">
        <f ca="true">+IF(OFFSET('Water Data'!$E$27,0,10*ROW('Water Data'!E63))="","",OFFSET('Water Data'!$E$27,0,10*ROW('Water Data'!E63)))</f>
        <v/>
      </c>
      <c r="BW69" s="305" t="str">
        <f ca="true">+IF(OFFSET('Water Data'!$E$28,0,10*ROW('Water Data'!E63))="","",OFFSET('Water Data'!$E$28,0,10*ROW('Water Data'!E63)))</f>
        <v/>
      </c>
      <c r="BX69" s="305" t="str">
        <f ca="true">+IF(OFFSET('Water Data'!$E$29,0,10*ROW('Water Data'!E63))="","",OFFSET('Water Data'!$E$29,0,10*ROW('Water Data'!E63)))</f>
        <v/>
      </c>
      <c r="BY69" s="305" t="str">
        <f ca="true">+IF(OFFSET('Water Data'!$F$27,0,10*ROW('Water Data'!F63))="","",OFFSET('Water Data'!$F$27,0,10*ROW('Water Data'!F63)))</f>
        <v/>
      </c>
      <c r="BZ69" s="305" t="str">
        <f ca="true">+IF(OFFSET('Water Data'!$F$28,0,10*ROW('Water Data'!F63))="","",OFFSET('Water Data'!$F$28,0,10*ROW('Water Data'!F63)))</f>
        <v/>
      </c>
      <c r="CA69" s="305" t="str">
        <f ca="true">+IF(OFFSET('Water Data'!$F$29,0,10*ROW('Water Data'!F63))="","",OFFSET('Water Data'!$F$29,0,10*ROW('Water Data'!F63)))</f>
        <v/>
      </c>
      <c r="CB69" s="305" t="str">
        <f ca="true">+IF(OFFSET('Water Data'!$G$27,0,10*ROW('Water Data'!G63))="","",OFFSET('Water Data'!$G$27,0,10*ROW('Water Data'!G63)))</f>
        <v/>
      </c>
      <c r="CC69" s="305" t="str">
        <f ca="true">+IF(OFFSET('Water Data'!$G$28,0,10*ROW('Water Data'!G63))="","",OFFSET('Water Data'!$G$28,0,10*ROW('Water Data'!G63)))</f>
        <v/>
      </c>
      <c r="CD69" s="305" t="str">
        <f ca="true">+IF(OFFSET('Water Data'!$G$29,0,10*ROW('Water Data'!G63))="","",OFFSET('Water Data'!$G$29,0,10*ROW('Water Data'!G63)))</f>
        <v/>
      </c>
      <c r="CE69" s="305" t="str">
        <f ca="true">+IF(OFFSET('Water Data'!$H$27,0,10*ROW('Water Data'!H63))="","",OFFSET('Water Data'!$H$27,0,10*ROW('Water Data'!H63)))</f>
        <v/>
      </c>
      <c r="CF69" s="305" t="str">
        <f ca="true">+IF(OFFSET('Water Data'!$H$28,0,10*ROW('Water Data'!H63))="","",OFFSET('Water Data'!$H$28,0,10*ROW('Water Data'!H63)))</f>
        <v/>
      </c>
      <c r="CG69" s="305" t="str">
        <f ca="true">+IF(OFFSET('Water Data'!$H$29,0,10*ROW('Water Data'!H63))="","",OFFSET('Water Data'!$H$29,0,10*ROW('Water Data'!H63)))</f>
        <v/>
      </c>
      <c r="CH69" s="305" t="str">
        <f ca="true">+IF(OFFSET('Water Data'!$I$27,0,10*ROW('Water Data'!I63))="","",OFFSET('Water Data'!$I$27,0,10*ROW('Water Data'!I63)))</f>
        <v/>
      </c>
      <c r="CI69" s="305" t="str">
        <f ca="true">+IF(OFFSET('Water Data'!$I$28,0,10*ROW('Water Data'!I63))="","",OFFSET('Water Data'!$I$28,0,10*ROW('Water Data'!I63)))</f>
        <v/>
      </c>
      <c r="CJ69" s="305" t="str">
        <f ca="true">+IF(OFFSET('Water Data'!$I$29,0,10*ROW('Water Data'!I63))="","",OFFSET('Water Data'!$I$29,0,10*ROW('Water Data'!I63)))</f>
        <v/>
      </c>
      <c r="CK69" s="305" t="str">
        <f ca="true">+IF(OFFSET('Sanitation Data'!$D$28,0,10*ROW('Sanitation Data'!D63))="","",OFFSET('Sanitation Data'!$D$28,0,10*ROW('Sanitation Data'!D63)))</f>
        <v/>
      </c>
      <c r="CL69" s="305" t="str">
        <f ca="true">+IF(OFFSET('Sanitation Data'!$D$29,0,10*ROW('Sanitation Data'!D63))="","",OFFSET('Sanitation Data'!$D$29,0,10*ROW('Sanitation Data'!D63)))</f>
        <v/>
      </c>
      <c r="CM69" s="305" t="str">
        <f ca="true">+IF(OFFSET('Sanitation Data'!$D$30,0,10*ROW('Sanitation Data'!D63))="","",OFFSET('Sanitation Data'!$D$30,0,10*ROW('Sanitation Data'!D63)))</f>
        <v/>
      </c>
      <c r="CN69" s="305" t="str">
        <f ca="true">+IF(OFFSET('Sanitation Data'!$D$31,0,10*ROW('Sanitation Data'!D63))="","",OFFSET('Sanitation Data'!$D$31,0,10*ROW('Sanitation Data'!D63)))</f>
        <v/>
      </c>
      <c r="CO69" s="305" t="str">
        <f ca="true">+IF(OFFSET('Sanitation Data'!$D$32,0,10*ROW('Sanitation Data'!D63))="","",OFFSET('Sanitation Data'!$D$32,0,10*ROW('Sanitation Data'!D63)))</f>
        <v/>
      </c>
      <c r="CP69" s="305" t="str">
        <f ca="true">+IF(OFFSET('Sanitation Data'!$E$28,0,10*ROW('Sanitation Data'!E63))="","",OFFSET('Sanitation Data'!$E$28,0,10*ROW('Sanitation Data'!E63)))</f>
        <v/>
      </c>
      <c r="CQ69" s="305" t="str">
        <f ca="true">+IF(OFFSET('Sanitation Data'!$E$29,0,10*ROW('Sanitation Data'!E63))="","",OFFSET('Sanitation Data'!$E$29,0,10*ROW('Sanitation Data'!E63)))</f>
        <v/>
      </c>
      <c r="CR69" s="305" t="str">
        <f ca="true">+IF(OFFSET('Sanitation Data'!$E$30,0,10*ROW('Sanitation Data'!E63))="","",OFFSET('Sanitation Data'!$E$30,0,10*ROW('Sanitation Data'!E63)))</f>
        <v/>
      </c>
      <c r="CS69" s="305" t="str">
        <f ca="true">+IF(OFFSET('Sanitation Data'!$E$31,0,10*ROW('Sanitation Data'!E63))="","",OFFSET('Sanitation Data'!$E$31,0,10*ROW('Sanitation Data'!E63)))</f>
        <v/>
      </c>
      <c r="CT69" s="305" t="str">
        <f ca="true">+IF(OFFSET('Sanitation Data'!$E$32,0,10*ROW('Sanitation Data'!E63))="","",OFFSET('Sanitation Data'!$E$32,0,10*ROW('Sanitation Data'!E63)))</f>
        <v/>
      </c>
      <c r="CU69" s="305" t="str">
        <f ca="true">+IF(OFFSET('Sanitation Data'!$F$28,0,10*ROW('Sanitation Data'!F63))="","",OFFSET('Sanitation Data'!$F$28,0,10*ROW('Sanitation Data'!F63)))</f>
        <v/>
      </c>
      <c r="CV69" s="305" t="str">
        <f ca="true">+IF(OFFSET('Sanitation Data'!$F$29,0,10*ROW('Sanitation Data'!F63))="","",OFFSET('Sanitation Data'!$F$29,0,10*ROW('Sanitation Data'!F63)))</f>
        <v/>
      </c>
      <c r="CW69" s="305" t="str">
        <f ca="true">+IF(OFFSET('Sanitation Data'!$F$30,0,10*ROW('Sanitation Data'!F63))="","",OFFSET('Sanitation Data'!$F$30,0,10*ROW('Sanitation Data'!F63)))</f>
        <v/>
      </c>
      <c r="CX69" s="305" t="str">
        <f ca="true">+IF(OFFSET('Sanitation Data'!$F$31,0,10*ROW('Sanitation Data'!F63))="","",OFFSET('Sanitation Data'!$F$31,0,10*ROW('Sanitation Data'!F63)))</f>
        <v/>
      </c>
      <c r="CY69" s="305" t="str">
        <f ca="true">+IF(OFFSET('Sanitation Data'!$F$32,0,10*ROW('Sanitation Data'!F63))="","",OFFSET('Sanitation Data'!$F$32,0,10*ROW('Sanitation Data'!F63)))</f>
        <v/>
      </c>
      <c r="CZ69" s="305" t="str">
        <f ca="true">+IF(OFFSET('Sanitation Data'!$G$28,0,10*ROW('Sanitation Data'!G63))="","",OFFSET('Sanitation Data'!$G$28,0,10*ROW('Sanitation Data'!G63)))</f>
        <v/>
      </c>
      <c r="DA69" s="305" t="str">
        <f ca="true">+IF(OFFSET('Sanitation Data'!$G$29,0,10*ROW('Sanitation Data'!G63))="","",OFFSET('Sanitation Data'!$G$29,0,10*ROW('Sanitation Data'!G63)))</f>
        <v/>
      </c>
      <c r="DB69" s="305" t="str">
        <f ca="true">+IF(OFFSET('Sanitation Data'!$G$30,0,10*ROW('Sanitation Data'!G63))="","",OFFSET('Sanitation Data'!$G$30,0,10*ROW('Sanitation Data'!G63)))</f>
        <v/>
      </c>
      <c r="DC69" s="305" t="str">
        <f ca="true">+IF(OFFSET('Sanitation Data'!$G$31,0,10*ROW('Sanitation Data'!G63))="","",OFFSET('Sanitation Data'!$G$31,0,10*ROW('Sanitation Data'!G63)))</f>
        <v/>
      </c>
      <c r="DD69" s="305" t="str">
        <f ca="true">+IF(OFFSET('Sanitation Data'!$G$32,0,10*ROW('Sanitation Data'!G63))="","",OFFSET('Sanitation Data'!$G$32,0,10*ROW('Sanitation Data'!G63)))</f>
        <v/>
      </c>
      <c r="DE69" s="305" t="str">
        <f ca="true">+IF(OFFSET('Sanitation Data'!$H$28,0,10*ROW('Sanitation Data'!H63))="","",OFFSET('Sanitation Data'!$H$28,0,10*ROW('Sanitation Data'!H63)))</f>
        <v/>
      </c>
      <c r="DF69" s="305" t="str">
        <f ca="true">+IF(OFFSET('Sanitation Data'!$H$29,0,10*ROW('Sanitation Data'!H63))="","",OFFSET('Sanitation Data'!$H$29,0,10*ROW('Sanitation Data'!H63)))</f>
        <v/>
      </c>
      <c r="DG69" s="305" t="str">
        <f ca="true">+IF(OFFSET('Sanitation Data'!$H$30,0,10*ROW('Sanitation Data'!H63))="","",OFFSET('Sanitation Data'!$H$30,0,10*ROW('Sanitation Data'!H63)))</f>
        <v/>
      </c>
      <c r="DH69" s="305" t="str">
        <f ca="true">+IF(OFFSET('Sanitation Data'!$H$31,0,10*ROW('Sanitation Data'!H63))="","",OFFSET('Sanitation Data'!$H$31,0,10*ROW('Sanitation Data'!H63)))</f>
        <v/>
      </c>
      <c r="DI69" s="305" t="str">
        <f ca="true">+IF(OFFSET('Sanitation Data'!$H$32,0,10*ROW('Sanitation Data'!H63))="","",OFFSET('Sanitation Data'!$H$32,0,10*ROW('Sanitation Data'!H63)))</f>
        <v/>
      </c>
      <c r="DJ69" s="305" t="str">
        <f ca="true">+IF(OFFSET('Sanitation Data'!$I$28,0,10*ROW('Sanitation Data'!I63))="","",OFFSET('Sanitation Data'!$I$28,0,10*ROW('Sanitation Data'!I63)))</f>
        <v/>
      </c>
      <c r="DK69" s="305" t="str">
        <f ca="true">+IF(OFFSET('Sanitation Data'!$I$29,0,10*ROW('Sanitation Data'!I63))="","",OFFSET('Sanitation Data'!$I$29,0,10*ROW('Sanitation Data'!I63)))</f>
        <v/>
      </c>
      <c r="DL69" s="305" t="str">
        <f ca="true">+IF(OFFSET('Sanitation Data'!$I$30,0,10*ROW('Sanitation Data'!I63))="","",OFFSET('Sanitation Data'!$I$30,0,10*ROW('Sanitation Data'!I63)))</f>
        <v/>
      </c>
      <c r="DM69" s="305" t="str">
        <f ca="true">+IF(OFFSET('Sanitation Data'!$I$31,0,10*ROW('Sanitation Data'!I63))="","",OFFSET('Sanitation Data'!$I$31,0,10*ROW('Sanitation Data'!I63)))</f>
        <v/>
      </c>
      <c r="DN69" s="305" t="str">
        <f ca="true">+IF(OFFSET('Sanitation Data'!$I$32,0,10*ROW('Sanitation Data'!I63))="","",OFFSET('Sanitation Data'!$I$32,0,10*ROW('Sanitation Data'!I63)))</f>
        <v/>
      </c>
      <c r="DO69" s="305" t="str">
        <f ca="true">+IF(OFFSET('Hygiene Data'!$D$11,0,10*ROW('Hygiene Data'!D63))="","",OFFSET('Hygiene Data'!$D$11,0,10*ROW('Hygiene Data'!D63)))</f>
        <v/>
      </c>
      <c r="DP69" s="305" t="str">
        <f ca="true">+IF(OFFSET('Hygiene Data'!$D$12,0,10*ROW('Hygiene Data'!D63))="","",OFFSET('Hygiene Data'!$D$12,0,10*ROW('Hygiene Data'!D63)))</f>
        <v/>
      </c>
      <c r="DQ69" s="305" t="str">
        <f ca="true">+IF(OFFSET('Hygiene Data'!$D$13,0,10*ROW('Hygiene Data'!D63))="","",OFFSET('Hygiene Data'!$D$13,0,10*ROW('Hygiene Data'!D63)))</f>
        <v/>
      </c>
      <c r="DR69" s="305" t="str">
        <f ca="true">+IF(OFFSET('Hygiene Data'!$E$11,0,10*ROW('Hygiene Data'!E63))="","",OFFSET('Hygiene Data'!$E$11,0,10*ROW('Hygiene Data'!E63)))</f>
        <v/>
      </c>
      <c r="DS69" s="305" t="str">
        <f ca="true">+IF(OFFSET('Hygiene Data'!$E$12,0,10*ROW('Hygiene Data'!E63))="","",OFFSET('Hygiene Data'!$E$12,0,10*ROW('Hygiene Data'!E63)))</f>
        <v/>
      </c>
      <c r="DT69" s="305" t="str">
        <f ca="true">+IF(OFFSET('Hygiene Data'!$E$13,0,10*ROW('Hygiene Data'!E63))="","",OFFSET('Hygiene Data'!$E$13,0,10*ROW('Hygiene Data'!E63)))</f>
        <v/>
      </c>
      <c r="DU69" s="305" t="str">
        <f ca="true">+IF(OFFSET('Hygiene Data'!$F$11,0,10*ROW('Hygiene Data'!F63))="","",OFFSET('Hygiene Data'!$F$11,0,10*ROW('Hygiene Data'!F63)))</f>
        <v/>
      </c>
      <c r="DV69" s="305" t="str">
        <f ca="true">+IF(OFFSET('Hygiene Data'!$F$12,0,10*ROW('Hygiene Data'!F63))="","",OFFSET('Hygiene Data'!$F$12,0,10*ROW('Hygiene Data'!F63)))</f>
        <v/>
      </c>
      <c r="DW69" s="305" t="str">
        <f ca="true">+IF(OFFSET('Hygiene Data'!$F$13,0,10*ROW('Hygiene Data'!F63))="","",OFFSET('Hygiene Data'!$F$13,0,10*ROW('Hygiene Data'!F63)))</f>
        <v/>
      </c>
      <c r="DX69" s="305" t="str">
        <f ca="true">+IF(OFFSET('Hygiene Data'!$G$11,0,10*ROW('Hygiene Data'!G63))="","",OFFSET('Hygiene Data'!$G$11,0,10*ROW('Hygiene Data'!G63)))</f>
        <v/>
      </c>
      <c r="DY69" s="305" t="str">
        <f ca="true">+IF(OFFSET('Hygiene Data'!$G$12,0,10*ROW('Hygiene Data'!G63))="","",OFFSET('Hygiene Data'!$G$12,0,10*ROW('Hygiene Data'!G63)))</f>
        <v/>
      </c>
      <c r="DZ69" s="305" t="str">
        <f ca="true">+IF(OFFSET('Hygiene Data'!$G$13,0,10*ROW('Hygiene Data'!G63))="","",OFFSET('Hygiene Data'!$G$13,0,10*ROW('Hygiene Data'!G63)))</f>
        <v/>
      </c>
      <c r="EA69" s="305" t="str">
        <f ca="true">+IF(OFFSET('Hygiene Data'!$H$11,0,10*ROW('Hygiene Data'!H63))="","",OFFSET('Hygiene Data'!$H$11,0,10*ROW('Hygiene Data'!H63)))</f>
        <v/>
      </c>
      <c r="EB69" s="305" t="str">
        <f ca="true">+IF(OFFSET('Hygiene Data'!$H$12,0,10*ROW('Hygiene Data'!H63))="","",OFFSET('Hygiene Data'!$H$12,0,10*ROW('Hygiene Data'!H63)))</f>
        <v/>
      </c>
      <c r="EC69" s="305" t="str">
        <f ca="true">+IF(OFFSET('Hygiene Data'!$H$13,0,10*ROW('Hygiene Data'!H63))="","",OFFSET('Hygiene Data'!$H$13,0,10*ROW('Hygiene Data'!H63)))</f>
        <v/>
      </c>
      <c r="ED69" s="305" t="str">
        <f ca="true">+IF(OFFSET('Hygiene Data'!$I$11,0,10*ROW('Hygiene Data'!I63))="","",OFFSET('Hygiene Data'!$I$11,0,10*ROW('Hygiene Data'!I63)))</f>
        <v/>
      </c>
      <c r="EE69" s="305" t="str">
        <f ca="true">+IF(OFFSET('Hygiene Data'!$I$12,0,10*ROW('Hygiene Data'!I63))="","",OFFSET('Hygiene Data'!$I$12,0,10*ROW('Hygiene Data'!I63)))</f>
        <v/>
      </c>
      <c r="EF69" s="305"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61" t="str">
        <f t="shared" ca="true" si="0"/>
        <v/>
      </c>
      <c r="D70" s="9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5"/>
      <c r="BS70" s="305" t="str">
        <f ca="true">+IF(OFFSET('Water Data'!$D$27,0,10*ROW('Water Data'!D64))="","",OFFSET('Water Data'!$D$27,0,10*ROW('Water Data'!D64)))</f>
        <v/>
      </c>
      <c r="BT70" s="305" t="str">
        <f ca="true">+IF(OFFSET('Water Data'!$D$28,0,10*ROW('Water Data'!D64))="","",OFFSET('Water Data'!$D$28,0,10*ROW('Water Data'!D64)))</f>
        <v/>
      </c>
      <c r="BU70" s="305" t="str">
        <f ca="true">+IF(OFFSET('Water Data'!$D$29,0,10*ROW('Water Data'!D64))="","",OFFSET('Water Data'!$D$29,0,10*ROW('Water Data'!D64)))</f>
        <v/>
      </c>
      <c r="BV70" s="305" t="str">
        <f ca="true">+IF(OFFSET('Water Data'!$E$27,0,10*ROW('Water Data'!E64))="","",OFFSET('Water Data'!$E$27,0,10*ROW('Water Data'!E64)))</f>
        <v/>
      </c>
      <c r="BW70" s="305" t="str">
        <f ca="true">+IF(OFFSET('Water Data'!$E$28,0,10*ROW('Water Data'!E64))="","",OFFSET('Water Data'!$E$28,0,10*ROW('Water Data'!E64)))</f>
        <v/>
      </c>
      <c r="BX70" s="305" t="str">
        <f ca="true">+IF(OFFSET('Water Data'!$E$29,0,10*ROW('Water Data'!E64))="","",OFFSET('Water Data'!$E$29,0,10*ROW('Water Data'!E64)))</f>
        <v/>
      </c>
      <c r="BY70" s="305" t="str">
        <f ca="true">+IF(OFFSET('Water Data'!$F$27,0,10*ROW('Water Data'!F64))="","",OFFSET('Water Data'!$F$27,0,10*ROW('Water Data'!F64)))</f>
        <v/>
      </c>
      <c r="BZ70" s="305" t="str">
        <f ca="true">+IF(OFFSET('Water Data'!$F$28,0,10*ROW('Water Data'!F64))="","",OFFSET('Water Data'!$F$28,0,10*ROW('Water Data'!F64)))</f>
        <v/>
      </c>
      <c r="CA70" s="305" t="str">
        <f ca="true">+IF(OFFSET('Water Data'!$F$29,0,10*ROW('Water Data'!F64))="","",OFFSET('Water Data'!$F$29,0,10*ROW('Water Data'!F64)))</f>
        <v/>
      </c>
      <c r="CB70" s="305" t="str">
        <f ca="true">+IF(OFFSET('Water Data'!$G$27,0,10*ROW('Water Data'!G64))="","",OFFSET('Water Data'!$G$27,0,10*ROW('Water Data'!G64)))</f>
        <v/>
      </c>
      <c r="CC70" s="305" t="str">
        <f ca="true">+IF(OFFSET('Water Data'!$G$28,0,10*ROW('Water Data'!G64))="","",OFFSET('Water Data'!$G$28,0,10*ROW('Water Data'!G64)))</f>
        <v/>
      </c>
      <c r="CD70" s="305" t="str">
        <f ca="true">+IF(OFFSET('Water Data'!$G$29,0,10*ROW('Water Data'!G64))="","",OFFSET('Water Data'!$G$29,0,10*ROW('Water Data'!G64)))</f>
        <v/>
      </c>
      <c r="CE70" s="305" t="str">
        <f ca="true">+IF(OFFSET('Water Data'!$H$27,0,10*ROW('Water Data'!H64))="","",OFFSET('Water Data'!$H$27,0,10*ROW('Water Data'!H64)))</f>
        <v/>
      </c>
      <c r="CF70" s="305" t="str">
        <f ca="true">+IF(OFFSET('Water Data'!$H$28,0,10*ROW('Water Data'!H64))="","",OFFSET('Water Data'!$H$28,0,10*ROW('Water Data'!H64)))</f>
        <v/>
      </c>
      <c r="CG70" s="305" t="str">
        <f ca="true">+IF(OFFSET('Water Data'!$H$29,0,10*ROW('Water Data'!H64))="","",OFFSET('Water Data'!$H$29,0,10*ROW('Water Data'!H64)))</f>
        <v/>
      </c>
      <c r="CH70" s="305" t="str">
        <f ca="true">+IF(OFFSET('Water Data'!$I$27,0,10*ROW('Water Data'!I64))="","",OFFSET('Water Data'!$I$27,0,10*ROW('Water Data'!I64)))</f>
        <v/>
      </c>
      <c r="CI70" s="305" t="str">
        <f ca="true">+IF(OFFSET('Water Data'!$I$28,0,10*ROW('Water Data'!I64))="","",OFFSET('Water Data'!$I$28,0,10*ROW('Water Data'!I64)))</f>
        <v/>
      </c>
      <c r="CJ70" s="305" t="str">
        <f ca="true">+IF(OFFSET('Water Data'!$I$29,0,10*ROW('Water Data'!I64))="","",OFFSET('Water Data'!$I$29,0,10*ROW('Water Data'!I64)))</f>
        <v/>
      </c>
      <c r="CK70" s="305" t="str">
        <f ca="true">+IF(OFFSET('Sanitation Data'!$D$28,0,10*ROW('Sanitation Data'!D64))="","",OFFSET('Sanitation Data'!$D$28,0,10*ROW('Sanitation Data'!D64)))</f>
        <v/>
      </c>
      <c r="CL70" s="305" t="str">
        <f ca="true">+IF(OFFSET('Sanitation Data'!$D$29,0,10*ROW('Sanitation Data'!D64))="","",OFFSET('Sanitation Data'!$D$29,0,10*ROW('Sanitation Data'!D64)))</f>
        <v/>
      </c>
      <c r="CM70" s="305" t="str">
        <f ca="true">+IF(OFFSET('Sanitation Data'!$D$30,0,10*ROW('Sanitation Data'!D64))="","",OFFSET('Sanitation Data'!$D$30,0,10*ROW('Sanitation Data'!D64)))</f>
        <v/>
      </c>
      <c r="CN70" s="305" t="str">
        <f ca="true">+IF(OFFSET('Sanitation Data'!$D$31,0,10*ROW('Sanitation Data'!D64))="","",OFFSET('Sanitation Data'!$D$31,0,10*ROW('Sanitation Data'!D64)))</f>
        <v/>
      </c>
      <c r="CO70" s="305" t="str">
        <f ca="true">+IF(OFFSET('Sanitation Data'!$D$32,0,10*ROW('Sanitation Data'!D64))="","",OFFSET('Sanitation Data'!$D$32,0,10*ROW('Sanitation Data'!D64)))</f>
        <v/>
      </c>
      <c r="CP70" s="305" t="str">
        <f ca="true">+IF(OFFSET('Sanitation Data'!$E$28,0,10*ROW('Sanitation Data'!E64))="","",OFFSET('Sanitation Data'!$E$28,0,10*ROW('Sanitation Data'!E64)))</f>
        <v/>
      </c>
      <c r="CQ70" s="305" t="str">
        <f ca="true">+IF(OFFSET('Sanitation Data'!$E$29,0,10*ROW('Sanitation Data'!E64))="","",OFFSET('Sanitation Data'!$E$29,0,10*ROW('Sanitation Data'!E64)))</f>
        <v/>
      </c>
      <c r="CR70" s="305" t="str">
        <f ca="true">+IF(OFFSET('Sanitation Data'!$E$30,0,10*ROW('Sanitation Data'!E64))="","",OFFSET('Sanitation Data'!$E$30,0,10*ROW('Sanitation Data'!E64)))</f>
        <v/>
      </c>
      <c r="CS70" s="305" t="str">
        <f ca="true">+IF(OFFSET('Sanitation Data'!$E$31,0,10*ROW('Sanitation Data'!E64))="","",OFFSET('Sanitation Data'!$E$31,0,10*ROW('Sanitation Data'!E64)))</f>
        <v/>
      </c>
      <c r="CT70" s="305" t="str">
        <f ca="true">+IF(OFFSET('Sanitation Data'!$E$32,0,10*ROW('Sanitation Data'!E64))="","",OFFSET('Sanitation Data'!$E$32,0,10*ROW('Sanitation Data'!E64)))</f>
        <v/>
      </c>
      <c r="CU70" s="305" t="str">
        <f ca="true">+IF(OFFSET('Sanitation Data'!$F$28,0,10*ROW('Sanitation Data'!F64))="","",OFFSET('Sanitation Data'!$F$28,0,10*ROW('Sanitation Data'!F64)))</f>
        <v/>
      </c>
      <c r="CV70" s="305" t="str">
        <f ca="true">+IF(OFFSET('Sanitation Data'!$F$29,0,10*ROW('Sanitation Data'!F64))="","",OFFSET('Sanitation Data'!$F$29,0,10*ROW('Sanitation Data'!F64)))</f>
        <v/>
      </c>
      <c r="CW70" s="305" t="str">
        <f ca="true">+IF(OFFSET('Sanitation Data'!$F$30,0,10*ROW('Sanitation Data'!F64))="","",OFFSET('Sanitation Data'!$F$30,0,10*ROW('Sanitation Data'!F64)))</f>
        <v/>
      </c>
      <c r="CX70" s="305" t="str">
        <f ca="true">+IF(OFFSET('Sanitation Data'!$F$31,0,10*ROW('Sanitation Data'!F64))="","",OFFSET('Sanitation Data'!$F$31,0,10*ROW('Sanitation Data'!F64)))</f>
        <v/>
      </c>
      <c r="CY70" s="305" t="str">
        <f ca="true">+IF(OFFSET('Sanitation Data'!$F$32,0,10*ROW('Sanitation Data'!F64))="","",OFFSET('Sanitation Data'!$F$32,0,10*ROW('Sanitation Data'!F64)))</f>
        <v/>
      </c>
      <c r="CZ70" s="305" t="str">
        <f ca="true">+IF(OFFSET('Sanitation Data'!$G$28,0,10*ROW('Sanitation Data'!G64))="","",OFFSET('Sanitation Data'!$G$28,0,10*ROW('Sanitation Data'!G64)))</f>
        <v/>
      </c>
      <c r="DA70" s="305" t="str">
        <f ca="true">+IF(OFFSET('Sanitation Data'!$G$29,0,10*ROW('Sanitation Data'!G64))="","",OFFSET('Sanitation Data'!$G$29,0,10*ROW('Sanitation Data'!G64)))</f>
        <v/>
      </c>
      <c r="DB70" s="305" t="str">
        <f ca="true">+IF(OFFSET('Sanitation Data'!$G$30,0,10*ROW('Sanitation Data'!G64))="","",OFFSET('Sanitation Data'!$G$30,0,10*ROW('Sanitation Data'!G64)))</f>
        <v/>
      </c>
      <c r="DC70" s="305" t="str">
        <f ca="true">+IF(OFFSET('Sanitation Data'!$G$31,0,10*ROW('Sanitation Data'!G64))="","",OFFSET('Sanitation Data'!$G$31,0,10*ROW('Sanitation Data'!G64)))</f>
        <v/>
      </c>
      <c r="DD70" s="305" t="str">
        <f ca="true">+IF(OFFSET('Sanitation Data'!$G$32,0,10*ROW('Sanitation Data'!G64))="","",OFFSET('Sanitation Data'!$G$32,0,10*ROW('Sanitation Data'!G64)))</f>
        <v/>
      </c>
      <c r="DE70" s="305" t="str">
        <f ca="true">+IF(OFFSET('Sanitation Data'!$H$28,0,10*ROW('Sanitation Data'!H64))="","",OFFSET('Sanitation Data'!$H$28,0,10*ROW('Sanitation Data'!H64)))</f>
        <v/>
      </c>
      <c r="DF70" s="305" t="str">
        <f ca="true">+IF(OFFSET('Sanitation Data'!$H$29,0,10*ROW('Sanitation Data'!H64))="","",OFFSET('Sanitation Data'!$H$29,0,10*ROW('Sanitation Data'!H64)))</f>
        <v/>
      </c>
      <c r="DG70" s="305" t="str">
        <f ca="true">+IF(OFFSET('Sanitation Data'!$H$30,0,10*ROW('Sanitation Data'!H64))="","",OFFSET('Sanitation Data'!$H$30,0,10*ROW('Sanitation Data'!H64)))</f>
        <v/>
      </c>
      <c r="DH70" s="305" t="str">
        <f ca="true">+IF(OFFSET('Sanitation Data'!$H$31,0,10*ROW('Sanitation Data'!H64))="","",OFFSET('Sanitation Data'!$H$31,0,10*ROW('Sanitation Data'!H64)))</f>
        <v/>
      </c>
      <c r="DI70" s="305" t="str">
        <f ca="true">+IF(OFFSET('Sanitation Data'!$H$32,0,10*ROW('Sanitation Data'!H64))="","",OFFSET('Sanitation Data'!$H$32,0,10*ROW('Sanitation Data'!H64)))</f>
        <v/>
      </c>
      <c r="DJ70" s="305" t="str">
        <f ca="true">+IF(OFFSET('Sanitation Data'!$I$28,0,10*ROW('Sanitation Data'!I64))="","",OFFSET('Sanitation Data'!$I$28,0,10*ROW('Sanitation Data'!I64)))</f>
        <v/>
      </c>
      <c r="DK70" s="305" t="str">
        <f ca="true">+IF(OFFSET('Sanitation Data'!$I$29,0,10*ROW('Sanitation Data'!I64))="","",OFFSET('Sanitation Data'!$I$29,0,10*ROW('Sanitation Data'!I64)))</f>
        <v/>
      </c>
      <c r="DL70" s="305" t="str">
        <f ca="true">+IF(OFFSET('Sanitation Data'!$I$30,0,10*ROW('Sanitation Data'!I64))="","",OFFSET('Sanitation Data'!$I$30,0,10*ROW('Sanitation Data'!I64)))</f>
        <v/>
      </c>
      <c r="DM70" s="305" t="str">
        <f ca="true">+IF(OFFSET('Sanitation Data'!$I$31,0,10*ROW('Sanitation Data'!I64))="","",OFFSET('Sanitation Data'!$I$31,0,10*ROW('Sanitation Data'!I64)))</f>
        <v/>
      </c>
      <c r="DN70" s="305" t="str">
        <f ca="true">+IF(OFFSET('Sanitation Data'!$I$32,0,10*ROW('Sanitation Data'!I64))="","",OFFSET('Sanitation Data'!$I$32,0,10*ROW('Sanitation Data'!I64)))</f>
        <v/>
      </c>
      <c r="DO70" s="305" t="str">
        <f ca="true">+IF(OFFSET('Hygiene Data'!$D$11,0,10*ROW('Hygiene Data'!D64))="","",OFFSET('Hygiene Data'!$D$11,0,10*ROW('Hygiene Data'!D64)))</f>
        <v/>
      </c>
      <c r="DP70" s="305" t="str">
        <f ca="true">+IF(OFFSET('Hygiene Data'!$D$12,0,10*ROW('Hygiene Data'!D64))="","",OFFSET('Hygiene Data'!$D$12,0,10*ROW('Hygiene Data'!D64)))</f>
        <v/>
      </c>
      <c r="DQ70" s="305" t="str">
        <f ca="true">+IF(OFFSET('Hygiene Data'!$D$13,0,10*ROW('Hygiene Data'!D64))="","",OFFSET('Hygiene Data'!$D$13,0,10*ROW('Hygiene Data'!D64)))</f>
        <v/>
      </c>
      <c r="DR70" s="305" t="str">
        <f ca="true">+IF(OFFSET('Hygiene Data'!$E$11,0,10*ROW('Hygiene Data'!E64))="","",OFFSET('Hygiene Data'!$E$11,0,10*ROW('Hygiene Data'!E64)))</f>
        <v/>
      </c>
      <c r="DS70" s="305" t="str">
        <f ca="true">+IF(OFFSET('Hygiene Data'!$E$12,0,10*ROW('Hygiene Data'!E64))="","",OFFSET('Hygiene Data'!$E$12,0,10*ROW('Hygiene Data'!E64)))</f>
        <v/>
      </c>
      <c r="DT70" s="305" t="str">
        <f ca="true">+IF(OFFSET('Hygiene Data'!$E$13,0,10*ROW('Hygiene Data'!E64))="","",OFFSET('Hygiene Data'!$E$13,0,10*ROW('Hygiene Data'!E64)))</f>
        <v/>
      </c>
      <c r="DU70" s="305" t="str">
        <f ca="true">+IF(OFFSET('Hygiene Data'!$F$11,0,10*ROW('Hygiene Data'!F64))="","",OFFSET('Hygiene Data'!$F$11,0,10*ROW('Hygiene Data'!F64)))</f>
        <v/>
      </c>
      <c r="DV70" s="305" t="str">
        <f ca="true">+IF(OFFSET('Hygiene Data'!$F$12,0,10*ROW('Hygiene Data'!F64))="","",OFFSET('Hygiene Data'!$F$12,0,10*ROW('Hygiene Data'!F64)))</f>
        <v/>
      </c>
      <c r="DW70" s="305" t="str">
        <f ca="true">+IF(OFFSET('Hygiene Data'!$F$13,0,10*ROW('Hygiene Data'!F64))="","",OFFSET('Hygiene Data'!$F$13,0,10*ROW('Hygiene Data'!F64)))</f>
        <v/>
      </c>
      <c r="DX70" s="305" t="str">
        <f ca="true">+IF(OFFSET('Hygiene Data'!$G$11,0,10*ROW('Hygiene Data'!G64))="","",OFFSET('Hygiene Data'!$G$11,0,10*ROW('Hygiene Data'!G64)))</f>
        <v/>
      </c>
      <c r="DY70" s="305" t="str">
        <f ca="true">+IF(OFFSET('Hygiene Data'!$G$12,0,10*ROW('Hygiene Data'!G64))="","",OFFSET('Hygiene Data'!$G$12,0,10*ROW('Hygiene Data'!G64)))</f>
        <v/>
      </c>
      <c r="DZ70" s="305" t="str">
        <f ca="true">+IF(OFFSET('Hygiene Data'!$G$13,0,10*ROW('Hygiene Data'!G64))="","",OFFSET('Hygiene Data'!$G$13,0,10*ROW('Hygiene Data'!G64)))</f>
        <v/>
      </c>
      <c r="EA70" s="305" t="str">
        <f ca="true">+IF(OFFSET('Hygiene Data'!$H$11,0,10*ROW('Hygiene Data'!H64))="","",OFFSET('Hygiene Data'!$H$11,0,10*ROW('Hygiene Data'!H64)))</f>
        <v/>
      </c>
      <c r="EB70" s="305" t="str">
        <f ca="true">+IF(OFFSET('Hygiene Data'!$H$12,0,10*ROW('Hygiene Data'!H64))="","",OFFSET('Hygiene Data'!$H$12,0,10*ROW('Hygiene Data'!H64)))</f>
        <v/>
      </c>
      <c r="EC70" s="305" t="str">
        <f ca="true">+IF(OFFSET('Hygiene Data'!$H$13,0,10*ROW('Hygiene Data'!H64))="","",OFFSET('Hygiene Data'!$H$13,0,10*ROW('Hygiene Data'!H64)))</f>
        <v/>
      </c>
      <c r="ED70" s="305" t="str">
        <f ca="true">+IF(OFFSET('Hygiene Data'!$I$11,0,10*ROW('Hygiene Data'!I64))="","",OFFSET('Hygiene Data'!$I$11,0,10*ROW('Hygiene Data'!I64)))</f>
        <v/>
      </c>
      <c r="EE70" s="305" t="str">
        <f ca="true">+IF(OFFSET('Hygiene Data'!$I$12,0,10*ROW('Hygiene Data'!I64))="","",OFFSET('Hygiene Data'!$I$12,0,10*ROW('Hygiene Data'!I64)))</f>
        <v/>
      </c>
      <c r="EF70" s="305"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61" t="str">
        <f t="shared" ref="C71:C134" ca="true" si="1">+IF(ISNUMBER(VALUE(MID(A71,5,4))), VALUE(MID(A71, 5,4)),"")</f>
        <v/>
      </c>
      <c r="D71" s="9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5"/>
      <c r="BS71" s="305" t="str">
        <f ca="true">+IF(OFFSET('Water Data'!$D$27,0,10*ROW('Water Data'!D65))="","",OFFSET('Water Data'!$D$27,0,10*ROW('Water Data'!D65)))</f>
        <v/>
      </c>
      <c r="BT71" s="305" t="str">
        <f ca="true">+IF(OFFSET('Water Data'!$D$28,0,10*ROW('Water Data'!D65))="","",OFFSET('Water Data'!$D$28,0,10*ROW('Water Data'!D65)))</f>
        <v/>
      </c>
      <c r="BU71" s="305" t="str">
        <f ca="true">+IF(OFFSET('Water Data'!$D$29,0,10*ROW('Water Data'!D65))="","",OFFSET('Water Data'!$D$29,0,10*ROW('Water Data'!D65)))</f>
        <v/>
      </c>
      <c r="BV71" s="305" t="str">
        <f ca="true">+IF(OFFSET('Water Data'!$E$27,0,10*ROW('Water Data'!E65))="","",OFFSET('Water Data'!$E$27,0,10*ROW('Water Data'!E65)))</f>
        <v/>
      </c>
      <c r="BW71" s="305" t="str">
        <f ca="true">+IF(OFFSET('Water Data'!$E$28,0,10*ROW('Water Data'!E65))="","",OFFSET('Water Data'!$E$28,0,10*ROW('Water Data'!E65)))</f>
        <v/>
      </c>
      <c r="BX71" s="305" t="str">
        <f ca="true">+IF(OFFSET('Water Data'!$E$29,0,10*ROW('Water Data'!E65))="","",OFFSET('Water Data'!$E$29,0,10*ROW('Water Data'!E65)))</f>
        <v/>
      </c>
      <c r="BY71" s="305" t="str">
        <f ca="true">+IF(OFFSET('Water Data'!$F$27,0,10*ROW('Water Data'!F65))="","",OFFSET('Water Data'!$F$27,0,10*ROW('Water Data'!F65)))</f>
        <v/>
      </c>
      <c r="BZ71" s="305" t="str">
        <f ca="true">+IF(OFFSET('Water Data'!$F$28,0,10*ROW('Water Data'!F65))="","",OFFSET('Water Data'!$F$28,0,10*ROW('Water Data'!F65)))</f>
        <v/>
      </c>
      <c r="CA71" s="305" t="str">
        <f ca="true">+IF(OFFSET('Water Data'!$F$29,0,10*ROW('Water Data'!F65))="","",OFFSET('Water Data'!$F$29,0,10*ROW('Water Data'!F65)))</f>
        <v/>
      </c>
      <c r="CB71" s="305" t="str">
        <f ca="true">+IF(OFFSET('Water Data'!$G$27,0,10*ROW('Water Data'!G65))="","",OFFSET('Water Data'!$G$27,0,10*ROW('Water Data'!G65)))</f>
        <v/>
      </c>
      <c r="CC71" s="305" t="str">
        <f ca="true">+IF(OFFSET('Water Data'!$G$28,0,10*ROW('Water Data'!G65))="","",OFFSET('Water Data'!$G$28,0,10*ROW('Water Data'!G65)))</f>
        <v/>
      </c>
      <c r="CD71" s="305" t="str">
        <f ca="true">+IF(OFFSET('Water Data'!$G$29,0,10*ROW('Water Data'!G65))="","",OFFSET('Water Data'!$G$29,0,10*ROW('Water Data'!G65)))</f>
        <v/>
      </c>
      <c r="CE71" s="305" t="str">
        <f ca="true">+IF(OFFSET('Water Data'!$H$27,0,10*ROW('Water Data'!H65))="","",OFFSET('Water Data'!$H$27,0,10*ROW('Water Data'!H65)))</f>
        <v/>
      </c>
      <c r="CF71" s="305" t="str">
        <f ca="true">+IF(OFFSET('Water Data'!$H$28,0,10*ROW('Water Data'!H65))="","",OFFSET('Water Data'!$H$28,0,10*ROW('Water Data'!H65)))</f>
        <v/>
      </c>
      <c r="CG71" s="305" t="str">
        <f ca="true">+IF(OFFSET('Water Data'!$H$29,0,10*ROW('Water Data'!H65))="","",OFFSET('Water Data'!$H$29,0,10*ROW('Water Data'!H65)))</f>
        <v/>
      </c>
      <c r="CH71" s="305" t="str">
        <f ca="true">+IF(OFFSET('Water Data'!$I$27,0,10*ROW('Water Data'!I65))="","",OFFSET('Water Data'!$I$27,0,10*ROW('Water Data'!I65)))</f>
        <v/>
      </c>
      <c r="CI71" s="305" t="str">
        <f ca="true">+IF(OFFSET('Water Data'!$I$28,0,10*ROW('Water Data'!I65))="","",OFFSET('Water Data'!$I$28,0,10*ROW('Water Data'!I65)))</f>
        <v/>
      </c>
      <c r="CJ71" s="305" t="str">
        <f ca="true">+IF(OFFSET('Water Data'!$I$29,0,10*ROW('Water Data'!I65))="","",OFFSET('Water Data'!$I$29,0,10*ROW('Water Data'!I65)))</f>
        <v/>
      </c>
      <c r="CK71" s="305" t="str">
        <f ca="true">+IF(OFFSET('Sanitation Data'!$D$28,0,10*ROW('Sanitation Data'!D65))="","",OFFSET('Sanitation Data'!$D$28,0,10*ROW('Sanitation Data'!D65)))</f>
        <v/>
      </c>
      <c r="CL71" s="305" t="str">
        <f ca="true">+IF(OFFSET('Sanitation Data'!$D$29,0,10*ROW('Sanitation Data'!D65))="","",OFFSET('Sanitation Data'!$D$29,0,10*ROW('Sanitation Data'!D65)))</f>
        <v/>
      </c>
      <c r="CM71" s="305" t="str">
        <f ca="true">+IF(OFFSET('Sanitation Data'!$D$30,0,10*ROW('Sanitation Data'!D65))="","",OFFSET('Sanitation Data'!$D$30,0,10*ROW('Sanitation Data'!D65)))</f>
        <v/>
      </c>
      <c r="CN71" s="305" t="str">
        <f ca="true">+IF(OFFSET('Sanitation Data'!$D$31,0,10*ROW('Sanitation Data'!D65))="","",OFFSET('Sanitation Data'!$D$31,0,10*ROW('Sanitation Data'!D65)))</f>
        <v/>
      </c>
      <c r="CO71" s="305" t="str">
        <f ca="true">+IF(OFFSET('Sanitation Data'!$D$32,0,10*ROW('Sanitation Data'!D65))="","",OFFSET('Sanitation Data'!$D$32,0,10*ROW('Sanitation Data'!D65)))</f>
        <v/>
      </c>
      <c r="CP71" s="305" t="str">
        <f ca="true">+IF(OFFSET('Sanitation Data'!$E$28,0,10*ROW('Sanitation Data'!E65))="","",OFFSET('Sanitation Data'!$E$28,0,10*ROW('Sanitation Data'!E65)))</f>
        <v/>
      </c>
      <c r="CQ71" s="305" t="str">
        <f ca="true">+IF(OFFSET('Sanitation Data'!$E$29,0,10*ROW('Sanitation Data'!E65))="","",OFFSET('Sanitation Data'!$E$29,0,10*ROW('Sanitation Data'!E65)))</f>
        <v/>
      </c>
      <c r="CR71" s="305" t="str">
        <f ca="true">+IF(OFFSET('Sanitation Data'!$E$30,0,10*ROW('Sanitation Data'!E65))="","",OFFSET('Sanitation Data'!$E$30,0,10*ROW('Sanitation Data'!E65)))</f>
        <v/>
      </c>
      <c r="CS71" s="305" t="str">
        <f ca="true">+IF(OFFSET('Sanitation Data'!$E$31,0,10*ROW('Sanitation Data'!E65))="","",OFFSET('Sanitation Data'!$E$31,0,10*ROW('Sanitation Data'!E65)))</f>
        <v/>
      </c>
      <c r="CT71" s="305" t="str">
        <f ca="true">+IF(OFFSET('Sanitation Data'!$E$32,0,10*ROW('Sanitation Data'!E65))="","",OFFSET('Sanitation Data'!$E$32,0,10*ROW('Sanitation Data'!E65)))</f>
        <v/>
      </c>
      <c r="CU71" s="305" t="str">
        <f ca="true">+IF(OFFSET('Sanitation Data'!$F$28,0,10*ROW('Sanitation Data'!F65))="","",OFFSET('Sanitation Data'!$F$28,0,10*ROW('Sanitation Data'!F65)))</f>
        <v/>
      </c>
      <c r="CV71" s="305" t="str">
        <f ca="true">+IF(OFFSET('Sanitation Data'!$F$29,0,10*ROW('Sanitation Data'!F65))="","",OFFSET('Sanitation Data'!$F$29,0,10*ROW('Sanitation Data'!F65)))</f>
        <v/>
      </c>
      <c r="CW71" s="305" t="str">
        <f ca="true">+IF(OFFSET('Sanitation Data'!$F$30,0,10*ROW('Sanitation Data'!F65))="","",OFFSET('Sanitation Data'!$F$30,0,10*ROW('Sanitation Data'!F65)))</f>
        <v/>
      </c>
      <c r="CX71" s="305" t="str">
        <f ca="true">+IF(OFFSET('Sanitation Data'!$F$31,0,10*ROW('Sanitation Data'!F65))="","",OFFSET('Sanitation Data'!$F$31,0,10*ROW('Sanitation Data'!F65)))</f>
        <v/>
      </c>
      <c r="CY71" s="305" t="str">
        <f ca="true">+IF(OFFSET('Sanitation Data'!$F$32,0,10*ROW('Sanitation Data'!F65))="","",OFFSET('Sanitation Data'!$F$32,0,10*ROW('Sanitation Data'!F65)))</f>
        <v/>
      </c>
      <c r="CZ71" s="305" t="str">
        <f ca="true">+IF(OFFSET('Sanitation Data'!$G$28,0,10*ROW('Sanitation Data'!G65))="","",OFFSET('Sanitation Data'!$G$28,0,10*ROW('Sanitation Data'!G65)))</f>
        <v/>
      </c>
      <c r="DA71" s="305" t="str">
        <f ca="true">+IF(OFFSET('Sanitation Data'!$G$29,0,10*ROW('Sanitation Data'!G65))="","",OFFSET('Sanitation Data'!$G$29,0,10*ROW('Sanitation Data'!G65)))</f>
        <v/>
      </c>
      <c r="DB71" s="305" t="str">
        <f ca="true">+IF(OFFSET('Sanitation Data'!$G$30,0,10*ROW('Sanitation Data'!G65))="","",OFFSET('Sanitation Data'!$G$30,0,10*ROW('Sanitation Data'!G65)))</f>
        <v/>
      </c>
      <c r="DC71" s="305" t="str">
        <f ca="true">+IF(OFFSET('Sanitation Data'!$G$31,0,10*ROW('Sanitation Data'!G65))="","",OFFSET('Sanitation Data'!$G$31,0,10*ROW('Sanitation Data'!G65)))</f>
        <v/>
      </c>
      <c r="DD71" s="305" t="str">
        <f ca="true">+IF(OFFSET('Sanitation Data'!$G$32,0,10*ROW('Sanitation Data'!G65))="","",OFFSET('Sanitation Data'!$G$32,0,10*ROW('Sanitation Data'!G65)))</f>
        <v/>
      </c>
      <c r="DE71" s="305" t="str">
        <f ca="true">+IF(OFFSET('Sanitation Data'!$H$28,0,10*ROW('Sanitation Data'!H65))="","",OFFSET('Sanitation Data'!$H$28,0,10*ROW('Sanitation Data'!H65)))</f>
        <v/>
      </c>
      <c r="DF71" s="305" t="str">
        <f ca="true">+IF(OFFSET('Sanitation Data'!$H$29,0,10*ROW('Sanitation Data'!H65))="","",OFFSET('Sanitation Data'!$H$29,0,10*ROW('Sanitation Data'!H65)))</f>
        <v/>
      </c>
      <c r="DG71" s="305" t="str">
        <f ca="true">+IF(OFFSET('Sanitation Data'!$H$30,0,10*ROW('Sanitation Data'!H65))="","",OFFSET('Sanitation Data'!$H$30,0,10*ROW('Sanitation Data'!H65)))</f>
        <v/>
      </c>
      <c r="DH71" s="305" t="str">
        <f ca="true">+IF(OFFSET('Sanitation Data'!$H$31,0,10*ROW('Sanitation Data'!H65))="","",OFFSET('Sanitation Data'!$H$31,0,10*ROW('Sanitation Data'!H65)))</f>
        <v/>
      </c>
      <c r="DI71" s="305" t="str">
        <f ca="true">+IF(OFFSET('Sanitation Data'!$H$32,0,10*ROW('Sanitation Data'!H65))="","",OFFSET('Sanitation Data'!$H$32,0,10*ROW('Sanitation Data'!H65)))</f>
        <v/>
      </c>
      <c r="DJ71" s="305" t="str">
        <f ca="true">+IF(OFFSET('Sanitation Data'!$I$28,0,10*ROW('Sanitation Data'!I65))="","",OFFSET('Sanitation Data'!$I$28,0,10*ROW('Sanitation Data'!I65)))</f>
        <v/>
      </c>
      <c r="DK71" s="305" t="str">
        <f ca="true">+IF(OFFSET('Sanitation Data'!$I$29,0,10*ROW('Sanitation Data'!I65))="","",OFFSET('Sanitation Data'!$I$29,0,10*ROW('Sanitation Data'!I65)))</f>
        <v/>
      </c>
      <c r="DL71" s="305" t="str">
        <f ca="true">+IF(OFFSET('Sanitation Data'!$I$30,0,10*ROW('Sanitation Data'!I65))="","",OFFSET('Sanitation Data'!$I$30,0,10*ROW('Sanitation Data'!I65)))</f>
        <v/>
      </c>
      <c r="DM71" s="305" t="str">
        <f ca="true">+IF(OFFSET('Sanitation Data'!$I$31,0,10*ROW('Sanitation Data'!I65))="","",OFFSET('Sanitation Data'!$I$31,0,10*ROW('Sanitation Data'!I65)))</f>
        <v/>
      </c>
      <c r="DN71" s="305" t="str">
        <f ca="true">+IF(OFFSET('Sanitation Data'!$I$32,0,10*ROW('Sanitation Data'!I65))="","",OFFSET('Sanitation Data'!$I$32,0,10*ROW('Sanitation Data'!I65)))</f>
        <v/>
      </c>
      <c r="DO71" s="305" t="str">
        <f ca="true">+IF(OFFSET('Hygiene Data'!$D$11,0,10*ROW('Hygiene Data'!D65))="","",OFFSET('Hygiene Data'!$D$11,0,10*ROW('Hygiene Data'!D65)))</f>
        <v/>
      </c>
      <c r="DP71" s="305" t="str">
        <f ca="true">+IF(OFFSET('Hygiene Data'!$D$12,0,10*ROW('Hygiene Data'!D65))="","",OFFSET('Hygiene Data'!$D$12,0,10*ROW('Hygiene Data'!D65)))</f>
        <v/>
      </c>
      <c r="DQ71" s="305" t="str">
        <f ca="true">+IF(OFFSET('Hygiene Data'!$D$13,0,10*ROW('Hygiene Data'!D65))="","",OFFSET('Hygiene Data'!$D$13,0,10*ROW('Hygiene Data'!D65)))</f>
        <v/>
      </c>
      <c r="DR71" s="305" t="str">
        <f ca="true">+IF(OFFSET('Hygiene Data'!$E$11,0,10*ROW('Hygiene Data'!E65))="","",OFFSET('Hygiene Data'!$E$11,0,10*ROW('Hygiene Data'!E65)))</f>
        <v/>
      </c>
      <c r="DS71" s="305" t="str">
        <f ca="true">+IF(OFFSET('Hygiene Data'!$E$12,0,10*ROW('Hygiene Data'!E65))="","",OFFSET('Hygiene Data'!$E$12,0,10*ROW('Hygiene Data'!E65)))</f>
        <v/>
      </c>
      <c r="DT71" s="305" t="str">
        <f ca="true">+IF(OFFSET('Hygiene Data'!$E$13,0,10*ROW('Hygiene Data'!E65))="","",OFFSET('Hygiene Data'!$E$13,0,10*ROW('Hygiene Data'!E65)))</f>
        <v/>
      </c>
      <c r="DU71" s="305" t="str">
        <f ca="true">+IF(OFFSET('Hygiene Data'!$F$11,0,10*ROW('Hygiene Data'!F65))="","",OFFSET('Hygiene Data'!$F$11,0,10*ROW('Hygiene Data'!F65)))</f>
        <v/>
      </c>
      <c r="DV71" s="305" t="str">
        <f ca="true">+IF(OFFSET('Hygiene Data'!$F$12,0,10*ROW('Hygiene Data'!F65))="","",OFFSET('Hygiene Data'!$F$12,0,10*ROW('Hygiene Data'!F65)))</f>
        <v/>
      </c>
      <c r="DW71" s="305" t="str">
        <f ca="true">+IF(OFFSET('Hygiene Data'!$F$13,0,10*ROW('Hygiene Data'!F65))="","",OFFSET('Hygiene Data'!$F$13,0,10*ROW('Hygiene Data'!F65)))</f>
        <v/>
      </c>
      <c r="DX71" s="305" t="str">
        <f ca="true">+IF(OFFSET('Hygiene Data'!$G$11,0,10*ROW('Hygiene Data'!G65))="","",OFFSET('Hygiene Data'!$G$11,0,10*ROW('Hygiene Data'!G65)))</f>
        <v/>
      </c>
      <c r="DY71" s="305" t="str">
        <f ca="true">+IF(OFFSET('Hygiene Data'!$G$12,0,10*ROW('Hygiene Data'!G65))="","",OFFSET('Hygiene Data'!$G$12,0,10*ROW('Hygiene Data'!G65)))</f>
        <v/>
      </c>
      <c r="DZ71" s="305" t="str">
        <f ca="true">+IF(OFFSET('Hygiene Data'!$G$13,0,10*ROW('Hygiene Data'!G65))="","",OFFSET('Hygiene Data'!$G$13,0,10*ROW('Hygiene Data'!G65)))</f>
        <v/>
      </c>
      <c r="EA71" s="305" t="str">
        <f ca="true">+IF(OFFSET('Hygiene Data'!$H$11,0,10*ROW('Hygiene Data'!H65))="","",OFFSET('Hygiene Data'!$H$11,0,10*ROW('Hygiene Data'!H65)))</f>
        <v/>
      </c>
      <c r="EB71" s="305" t="str">
        <f ca="true">+IF(OFFSET('Hygiene Data'!$H$12,0,10*ROW('Hygiene Data'!H65))="","",OFFSET('Hygiene Data'!$H$12,0,10*ROW('Hygiene Data'!H65)))</f>
        <v/>
      </c>
      <c r="EC71" s="305" t="str">
        <f ca="true">+IF(OFFSET('Hygiene Data'!$H$13,0,10*ROW('Hygiene Data'!H65))="","",OFFSET('Hygiene Data'!$H$13,0,10*ROW('Hygiene Data'!H65)))</f>
        <v/>
      </c>
      <c r="ED71" s="305" t="str">
        <f ca="true">+IF(OFFSET('Hygiene Data'!$I$11,0,10*ROW('Hygiene Data'!I65))="","",OFFSET('Hygiene Data'!$I$11,0,10*ROW('Hygiene Data'!I65)))</f>
        <v/>
      </c>
      <c r="EE71" s="305" t="str">
        <f ca="true">+IF(OFFSET('Hygiene Data'!$I$12,0,10*ROW('Hygiene Data'!I65))="","",OFFSET('Hygiene Data'!$I$12,0,10*ROW('Hygiene Data'!I65)))</f>
        <v/>
      </c>
      <c r="EF71" s="305"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61" t="str">
        <f t="shared" ca="true" si="1"/>
        <v/>
      </c>
      <c r="D72" s="9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5"/>
      <c r="BS72" s="305" t="str">
        <f ca="true">+IF(OFFSET('Water Data'!$D$27,0,10*ROW('Water Data'!D66))="","",OFFSET('Water Data'!$D$27,0,10*ROW('Water Data'!D66)))</f>
        <v/>
      </c>
      <c r="BT72" s="305" t="str">
        <f ca="true">+IF(OFFSET('Water Data'!$D$28,0,10*ROW('Water Data'!D66))="","",OFFSET('Water Data'!$D$28,0,10*ROW('Water Data'!D66)))</f>
        <v/>
      </c>
      <c r="BU72" s="305" t="str">
        <f ca="true">+IF(OFFSET('Water Data'!$D$29,0,10*ROW('Water Data'!D66))="","",OFFSET('Water Data'!$D$29,0,10*ROW('Water Data'!D66)))</f>
        <v/>
      </c>
      <c r="BV72" s="305" t="str">
        <f ca="true">+IF(OFFSET('Water Data'!$E$27,0,10*ROW('Water Data'!E66))="","",OFFSET('Water Data'!$E$27,0,10*ROW('Water Data'!E66)))</f>
        <v/>
      </c>
      <c r="BW72" s="305" t="str">
        <f ca="true">+IF(OFFSET('Water Data'!$E$28,0,10*ROW('Water Data'!E66))="","",OFFSET('Water Data'!$E$28,0,10*ROW('Water Data'!E66)))</f>
        <v/>
      </c>
      <c r="BX72" s="305" t="str">
        <f ca="true">+IF(OFFSET('Water Data'!$E$29,0,10*ROW('Water Data'!E66))="","",OFFSET('Water Data'!$E$29,0,10*ROW('Water Data'!E66)))</f>
        <v/>
      </c>
      <c r="BY72" s="305" t="str">
        <f ca="true">+IF(OFFSET('Water Data'!$F$27,0,10*ROW('Water Data'!F66))="","",OFFSET('Water Data'!$F$27,0,10*ROW('Water Data'!F66)))</f>
        <v/>
      </c>
      <c r="BZ72" s="305" t="str">
        <f ca="true">+IF(OFFSET('Water Data'!$F$28,0,10*ROW('Water Data'!F66))="","",OFFSET('Water Data'!$F$28,0,10*ROW('Water Data'!F66)))</f>
        <v/>
      </c>
      <c r="CA72" s="305" t="str">
        <f ca="true">+IF(OFFSET('Water Data'!$F$29,0,10*ROW('Water Data'!F66))="","",OFFSET('Water Data'!$F$29,0,10*ROW('Water Data'!F66)))</f>
        <v/>
      </c>
      <c r="CB72" s="305" t="str">
        <f ca="true">+IF(OFFSET('Water Data'!$G$27,0,10*ROW('Water Data'!G66))="","",OFFSET('Water Data'!$G$27,0,10*ROW('Water Data'!G66)))</f>
        <v/>
      </c>
      <c r="CC72" s="305" t="str">
        <f ca="true">+IF(OFFSET('Water Data'!$G$28,0,10*ROW('Water Data'!G66))="","",OFFSET('Water Data'!$G$28,0,10*ROW('Water Data'!G66)))</f>
        <v/>
      </c>
      <c r="CD72" s="305" t="str">
        <f ca="true">+IF(OFFSET('Water Data'!$G$29,0,10*ROW('Water Data'!G66))="","",OFFSET('Water Data'!$G$29,0,10*ROW('Water Data'!G66)))</f>
        <v/>
      </c>
      <c r="CE72" s="305" t="str">
        <f ca="true">+IF(OFFSET('Water Data'!$H$27,0,10*ROW('Water Data'!H66))="","",OFFSET('Water Data'!$H$27,0,10*ROW('Water Data'!H66)))</f>
        <v/>
      </c>
      <c r="CF72" s="305" t="str">
        <f ca="true">+IF(OFFSET('Water Data'!$H$28,0,10*ROW('Water Data'!H66))="","",OFFSET('Water Data'!$H$28,0,10*ROW('Water Data'!H66)))</f>
        <v/>
      </c>
      <c r="CG72" s="305" t="str">
        <f ca="true">+IF(OFFSET('Water Data'!$H$29,0,10*ROW('Water Data'!H66))="","",OFFSET('Water Data'!$H$29,0,10*ROW('Water Data'!H66)))</f>
        <v/>
      </c>
      <c r="CH72" s="305" t="str">
        <f ca="true">+IF(OFFSET('Water Data'!$I$27,0,10*ROW('Water Data'!I66))="","",OFFSET('Water Data'!$I$27,0,10*ROW('Water Data'!I66)))</f>
        <v/>
      </c>
      <c r="CI72" s="305" t="str">
        <f ca="true">+IF(OFFSET('Water Data'!$I$28,0,10*ROW('Water Data'!I66))="","",OFFSET('Water Data'!$I$28,0,10*ROW('Water Data'!I66)))</f>
        <v/>
      </c>
      <c r="CJ72" s="305" t="str">
        <f ca="true">+IF(OFFSET('Water Data'!$I$29,0,10*ROW('Water Data'!I66))="","",OFFSET('Water Data'!$I$29,0,10*ROW('Water Data'!I66)))</f>
        <v/>
      </c>
      <c r="CK72" s="305" t="str">
        <f ca="true">+IF(OFFSET('Sanitation Data'!$D$28,0,10*ROW('Sanitation Data'!D66))="","",OFFSET('Sanitation Data'!$D$28,0,10*ROW('Sanitation Data'!D66)))</f>
        <v/>
      </c>
      <c r="CL72" s="305" t="str">
        <f ca="true">+IF(OFFSET('Sanitation Data'!$D$29,0,10*ROW('Sanitation Data'!D66))="","",OFFSET('Sanitation Data'!$D$29,0,10*ROW('Sanitation Data'!D66)))</f>
        <v/>
      </c>
      <c r="CM72" s="305" t="str">
        <f ca="true">+IF(OFFSET('Sanitation Data'!$D$30,0,10*ROW('Sanitation Data'!D66))="","",OFFSET('Sanitation Data'!$D$30,0,10*ROW('Sanitation Data'!D66)))</f>
        <v/>
      </c>
      <c r="CN72" s="305" t="str">
        <f ca="true">+IF(OFFSET('Sanitation Data'!$D$31,0,10*ROW('Sanitation Data'!D66))="","",OFFSET('Sanitation Data'!$D$31,0,10*ROW('Sanitation Data'!D66)))</f>
        <v/>
      </c>
      <c r="CO72" s="305" t="str">
        <f ca="true">+IF(OFFSET('Sanitation Data'!$D$32,0,10*ROW('Sanitation Data'!D66))="","",OFFSET('Sanitation Data'!$D$32,0,10*ROW('Sanitation Data'!D66)))</f>
        <v/>
      </c>
      <c r="CP72" s="305" t="str">
        <f ca="true">+IF(OFFSET('Sanitation Data'!$E$28,0,10*ROW('Sanitation Data'!E66))="","",OFFSET('Sanitation Data'!$E$28,0,10*ROW('Sanitation Data'!E66)))</f>
        <v/>
      </c>
      <c r="CQ72" s="305" t="str">
        <f ca="true">+IF(OFFSET('Sanitation Data'!$E$29,0,10*ROW('Sanitation Data'!E66))="","",OFFSET('Sanitation Data'!$E$29,0,10*ROW('Sanitation Data'!E66)))</f>
        <v/>
      </c>
      <c r="CR72" s="305" t="str">
        <f ca="true">+IF(OFFSET('Sanitation Data'!$E$30,0,10*ROW('Sanitation Data'!E66))="","",OFFSET('Sanitation Data'!$E$30,0,10*ROW('Sanitation Data'!E66)))</f>
        <v/>
      </c>
      <c r="CS72" s="305" t="str">
        <f ca="true">+IF(OFFSET('Sanitation Data'!$E$31,0,10*ROW('Sanitation Data'!E66))="","",OFFSET('Sanitation Data'!$E$31,0,10*ROW('Sanitation Data'!E66)))</f>
        <v/>
      </c>
      <c r="CT72" s="305" t="str">
        <f ca="true">+IF(OFFSET('Sanitation Data'!$E$32,0,10*ROW('Sanitation Data'!E66))="","",OFFSET('Sanitation Data'!$E$32,0,10*ROW('Sanitation Data'!E66)))</f>
        <v/>
      </c>
      <c r="CU72" s="305" t="str">
        <f ca="true">+IF(OFFSET('Sanitation Data'!$F$28,0,10*ROW('Sanitation Data'!F66))="","",OFFSET('Sanitation Data'!$F$28,0,10*ROW('Sanitation Data'!F66)))</f>
        <v/>
      </c>
      <c r="CV72" s="305" t="str">
        <f ca="true">+IF(OFFSET('Sanitation Data'!$F$29,0,10*ROW('Sanitation Data'!F66))="","",OFFSET('Sanitation Data'!$F$29,0,10*ROW('Sanitation Data'!F66)))</f>
        <v/>
      </c>
      <c r="CW72" s="305" t="str">
        <f ca="true">+IF(OFFSET('Sanitation Data'!$F$30,0,10*ROW('Sanitation Data'!F66))="","",OFFSET('Sanitation Data'!$F$30,0,10*ROW('Sanitation Data'!F66)))</f>
        <v/>
      </c>
      <c r="CX72" s="305" t="str">
        <f ca="true">+IF(OFFSET('Sanitation Data'!$F$31,0,10*ROW('Sanitation Data'!F66))="","",OFFSET('Sanitation Data'!$F$31,0,10*ROW('Sanitation Data'!F66)))</f>
        <v/>
      </c>
      <c r="CY72" s="305" t="str">
        <f ca="true">+IF(OFFSET('Sanitation Data'!$F$32,0,10*ROW('Sanitation Data'!F66))="","",OFFSET('Sanitation Data'!$F$32,0,10*ROW('Sanitation Data'!F66)))</f>
        <v/>
      </c>
      <c r="CZ72" s="305" t="str">
        <f ca="true">+IF(OFFSET('Sanitation Data'!$G$28,0,10*ROW('Sanitation Data'!G66))="","",OFFSET('Sanitation Data'!$G$28,0,10*ROW('Sanitation Data'!G66)))</f>
        <v/>
      </c>
      <c r="DA72" s="305" t="str">
        <f ca="true">+IF(OFFSET('Sanitation Data'!$G$29,0,10*ROW('Sanitation Data'!G66))="","",OFFSET('Sanitation Data'!$G$29,0,10*ROW('Sanitation Data'!G66)))</f>
        <v/>
      </c>
      <c r="DB72" s="305" t="str">
        <f ca="true">+IF(OFFSET('Sanitation Data'!$G$30,0,10*ROW('Sanitation Data'!G66))="","",OFFSET('Sanitation Data'!$G$30,0,10*ROW('Sanitation Data'!G66)))</f>
        <v/>
      </c>
      <c r="DC72" s="305" t="str">
        <f ca="true">+IF(OFFSET('Sanitation Data'!$G$31,0,10*ROW('Sanitation Data'!G66))="","",OFFSET('Sanitation Data'!$G$31,0,10*ROW('Sanitation Data'!G66)))</f>
        <v/>
      </c>
      <c r="DD72" s="305" t="str">
        <f ca="true">+IF(OFFSET('Sanitation Data'!$G$32,0,10*ROW('Sanitation Data'!G66))="","",OFFSET('Sanitation Data'!$G$32,0,10*ROW('Sanitation Data'!G66)))</f>
        <v/>
      </c>
      <c r="DE72" s="305" t="str">
        <f ca="true">+IF(OFFSET('Sanitation Data'!$H$28,0,10*ROW('Sanitation Data'!H66))="","",OFFSET('Sanitation Data'!$H$28,0,10*ROW('Sanitation Data'!H66)))</f>
        <v/>
      </c>
      <c r="DF72" s="305" t="str">
        <f ca="true">+IF(OFFSET('Sanitation Data'!$H$29,0,10*ROW('Sanitation Data'!H66))="","",OFFSET('Sanitation Data'!$H$29,0,10*ROW('Sanitation Data'!H66)))</f>
        <v/>
      </c>
      <c r="DG72" s="305" t="str">
        <f ca="true">+IF(OFFSET('Sanitation Data'!$H$30,0,10*ROW('Sanitation Data'!H66))="","",OFFSET('Sanitation Data'!$H$30,0,10*ROW('Sanitation Data'!H66)))</f>
        <v/>
      </c>
      <c r="DH72" s="305" t="str">
        <f ca="true">+IF(OFFSET('Sanitation Data'!$H$31,0,10*ROW('Sanitation Data'!H66))="","",OFFSET('Sanitation Data'!$H$31,0,10*ROW('Sanitation Data'!H66)))</f>
        <v/>
      </c>
      <c r="DI72" s="305" t="str">
        <f ca="true">+IF(OFFSET('Sanitation Data'!$H$32,0,10*ROW('Sanitation Data'!H66))="","",OFFSET('Sanitation Data'!$H$32,0,10*ROW('Sanitation Data'!H66)))</f>
        <v/>
      </c>
      <c r="DJ72" s="305" t="str">
        <f ca="true">+IF(OFFSET('Sanitation Data'!$I$28,0,10*ROW('Sanitation Data'!I66))="","",OFFSET('Sanitation Data'!$I$28,0,10*ROW('Sanitation Data'!I66)))</f>
        <v/>
      </c>
      <c r="DK72" s="305" t="str">
        <f ca="true">+IF(OFFSET('Sanitation Data'!$I$29,0,10*ROW('Sanitation Data'!I66))="","",OFFSET('Sanitation Data'!$I$29,0,10*ROW('Sanitation Data'!I66)))</f>
        <v/>
      </c>
      <c r="DL72" s="305" t="str">
        <f ca="true">+IF(OFFSET('Sanitation Data'!$I$30,0,10*ROW('Sanitation Data'!I66))="","",OFFSET('Sanitation Data'!$I$30,0,10*ROW('Sanitation Data'!I66)))</f>
        <v/>
      </c>
      <c r="DM72" s="305" t="str">
        <f ca="true">+IF(OFFSET('Sanitation Data'!$I$31,0,10*ROW('Sanitation Data'!I66))="","",OFFSET('Sanitation Data'!$I$31,0,10*ROW('Sanitation Data'!I66)))</f>
        <v/>
      </c>
      <c r="DN72" s="305" t="str">
        <f ca="true">+IF(OFFSET('Sanitation Data'!$I$32,0,10*ROW('Sanitation Data'!I66))="","",OFFSET('Sanitation Data'!$I$32,0,10*ROW('Sanitation Data'!I66)))</f>
        <v/>
      </c>
      <c r="DO72" s="305" t="str">
        <f ca="true">+IF(OFFSET('Hygiene Data'!$D$11,0,10*ROW('Hygiene Data'!D66))="","",OFFSET('Hygiene Data'!$D$11,0,10*ROW('Hygiene Data'!D66)))</f>
        <v/>
      </c>
      <c r="DP72" s="305" t="str">
        <f ca="true">+IF(OFFSET('Hygiene Data'!$D$12,0,10*ROW('Hygiene Data'!D66))="","",OFFSET('Hygiene Data'!$D$12,0,10*ROW('Hygiene Data'!D66)))</f>
        <v/>
      </c>
      <c r="DQ72" s="305" t="str">
        <f ca="true">+IF(OFFSET('Hygiene Data'!$D$13,0,10*ROW('Hygiene Data'!D66))="","",OFFSET('Hygiene Data'!$D$13,0,10*ROW('Hygiene Data'!D66)))</f>
        <v/>
      </c>
      <c r="DR72" s="305" t="str">
        <f ca="true">+IF(OFFSET('Hygiene Data'!$E$11,0,10*ROW('Hygiene Data'!E66))="","",OFFSET('Hygiene Data'!$E$11,0,10*ROW('Hygiene Data'!E66)))</f>
        <v/>
      </c>
      <c r="DS72" s="305" t="str">
        <f ca="true">+IF(OFFSET('Hygiene Data'!$E$12,0,10*ROW('Hygiene Data'!E66))="","",OFFSET('Hygiene Data'!$E$12,0,10*ROW('Hygiene Data'!E66)))</f>
        <v/>
      </c>
      <c r="DT72" s="305" t="str">
        <f ca="true">+IF(OFFSET('Hygiene Data'!$E$13,0,10*ROW('Hygiene Data'!E66))="","",OFFSET('Hygiene Data'!$E$13,0,10*ROW('Hygiene Data'!E66)))</f>
        <v/>
      </c>
      <c r="DU72" s="305" t="str">
        <f ca="true">+IF(OFFSET('Hygiene Data'!$F$11,0,10*ROW('Hygiene Data'!F66))="","",OFFSET('Hygiene Data'!$F$11,0,10*ROW('Hygiene Data'!F66)))</f>
        <v/>
      </c>
      <c r="DV72" s="305" t="str">
        <f ca="true">+IF(OFFSET('Hygiene Data'!$F$12,0,10*ROW('Hygiene Data'!F66))="","",OFFSET('Hygiene Data'!$F$12,0,10*ROW('Hygiene Data'!F66)))</f>
        <v/>
      </c>
      <c r="DW72" s="305" t="str">
        <f ca="true">+IF(OFFSET('Hygiene Data'!$F$13,0,10*ROW('Hygiene Data'!F66))="","",OFFSET('Hygiene Data'!$F$13,0,10*ROW('Hygiene Data'!F66)))</f>
        <v/>
      </c>
      <c r="DX72" s="305" t="str">
        <f ca="true">+IF(OFFSET('Hygiene Data'!$G$11,0,10*ROW('Hygiene Data'!G66))="","",OFFSET('Hygiene Data'!$G$11,0,10*ROW('Hygiene Data'!G66)))</f>
        <v/>
      </c>
      <c r="DY72" s="305" t="str">
        <f ca="true">+IF(OFFSET('Hygiene Data'!$G$12,0,10*ROW('Hygiene Data'!G66))="","",OFFSET('Hygiene Data'!$G$12,0,10*ROW('Hygiene Data'!G66)))</f>
        <v/>
      </c>
      <c r="DZ72" s="305" t="str">
        <f ca="true">+IF(OFFSET('Hygiene Data'!$G$13,0,10*ROW('Hygiene Data'!G66))="","",OFFSET('Hygiene Data'!$G$13,0,10*ROW('Hygiene Data'!G66)))</f>
        <v/>
      </c>
      <c r="EA72" s="305" t="str">
        <f ca="true">+IF(OFFSET('Hygiene Data'!$H$11,0,10*ROW('Hygiene Data'!H66))="","",OFFSET('Hygiene Data'!$H$11,0,10*ROW('Hygiene Data'!H66)))</f>
        <v/>
      </c>
      <c r="EB72" s="305" t="str">
        <f ca="true">+IF(OFFSET('Hygiene Data'!$H$12,0,10*ROW('Hygiene Data'!H66))="","",OFFSET('Hygiene Data'!$H$12,0,10*ROW('Hygiene Data'!H66)))</f>
        <v/>
      </c>
      <c r="EC72" s="305" t="str">
        <f ca="true">+IF(OFFSET('Hygiene Data'!$H$13,0,10*ROW('Hygiene Data'!H66))="","",OFFSET('Hygiene Data'!$H$13,0,10*ROW('Hygiene Data'!H66)))</f>
        <v/>
      </c>
      <c r="ED72" s="305" t="str">
        <f ca="true">+IF(OFFSET('Hygiene Data'!$I$11,0,10*ROW('Hygiene Data'!I66))="","",OFFSET('Hygiene Data'!$I$11,0,10*ROW('Hygiene Data'!I66)))</f>
        <v/>
      </c>
      <c r="EE72" s="305" t="str">
        <f ca="true">+IF(OFFSET('Hygiene Data'!$I$12,0,10*ROW('Hygiene Data'!I66))="","",OFFSET('Hygiene Data'!$I$12,0,10*ROW('Hygiene Data'!I66)))</f>
        <v/>
      </c>
      <c r="EF72" s="305"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61" t="str">
        <f t="shared" ca="true" si="1"/>
        <v/>
      </c>
      <c r="D73" s="9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5"/>
      <c r="BS73" s="305" t="str">
        <f ca="true">+IF(OFFSET('Water Data'!$D$27,0,10*ROW('Water Data'!D67))="","",OFFSET('Water Data'!$D$27,0,10*ROW('Water Data'!D67)))</f>
        <v/>
      </c>
      <c r="BT73" s="305" t="str">
        <f ca="true">+IF(OFFSET('Water Data'!$D$28,0,10*ROW('Water Data'!D67))="","",OFFSET('Water Data'!$D$28,0,10*ROW('Water Data'!D67)))</f>
        <v/>
      </c>
      <c r="BU73" s="305" t="str">
        <f ca="true">+IF(OFFSET('Water Data'!$D$29,0,10*ROW('Water Data'!D67))="","",OFFSET('Water Data'!$D$29,0,10*ROW('Water Data'!D67)))</f>
        <v/>
      </c>
      <c r="BV73" s="305" t="str">
        <f ca="true">+IF(OFFSET('Water Data'!$E$27,0,10*ROW('Water Data'!E67))="","",OFFSET('Water Data'!$E$27,0,10*ROW('Water Data'!E67)))</f>
        <v/>
      </c>
      <c r="BW73" s="305" t="str">
        <f ca="true">+IF(OFFSET('Water Data'!$E$28,0,10*ROW('Water Data'!E67))="","",OFFSET('Water Data'!$E$28,0,10*ROW('Water Data'!E67)))</f>
        <v/>
      </c>
      <c r="BX73" s="305" t="str">
        <f ca="true">+IF(OFFSET('Water Data'!$E$29,0,10*ROW('Water Data'!E67))="","",OFFSET('Water Data'!$E$29,0,10*ROW('Water Data'!E67)))</f>
        <v/>
      </c>
      <c r="BY73" s="305" t="str">
        <f ca="true">+IF(OFFSET('Water Data'!$F$27,0,10*ROW('Water Data'!F67))="","",OFFSET('Water Data'!$F$27,0,10*ROW('Water Data'!F67)))</f>
        <v/>
      </c>
      <c r="BZ73" s="305" t="str">
        <f ca="true">+IF(OFFSET('Water Data'!$F$28,0,10*ROW('Water Data'!F67))="","",OFFSET('Water Data'!$F$28,0,10*ROW('Water Data'!F67)))</f>
        <v/>
      </c>
      <c r="CA73" s="305" t="str">
        <f ca="true">+IF(OFFSET('Water Data'!$F$29,0,10*ROW('Water Data'!F67))="","",OFFSET('Water Data'!$F$29,0,10*ROW('Water Data'!F67)))</f>
        <v/>
      </c>
      <c r="CB73" s="305" t="str">
        <f ca="true">+IF(OFFSET('Water Data'!$G$27,0,10*ROW('Water Data'!G67))="","",OFFSET('Water Data'!$G$27,0,10*ROW('Water Data'!G67)))</f>
        <v/>
      </c>
      <c r="CC73" s="305" t="str">
        <f ca="true">+IF(OFFSET('Water Data'!$G$28,0,10*ROW('Water Data'!G67))="","",OFFSET('Water Data'!$G$28,0,10*ROW('Water Data'!G67)))</f>
        <v/>
      </c>
      <c r="CD73" s="305" t="str">
        <f ca="true">+IF(OFFSET('Water Data'!$G$29,0,10*ROW('Water Data'!G67))="","",OFFSET('Water Data'!$G$29,0,10*ROW('Water Data'!G67)))</f>
        <v/>
      </c>
      <c r="CE73" s="305" t="str">
        <f ca="true">+IF(OFFSET('Water Data'!$H$27,0,10*ROW('Water Data'!H67))="","",OFFSET('Water Data'!$H$27,0,10*ROW('Water Data'!H67)))</f>
        <v/>
      </c>
      <c r="CF73" s="305" t="str">
        <f ca="true">+IF(OFFSET('Water Data'!$H$28,0,10*ROW('Water Data'!H67))="","",OFFSET('Water Data'!$H$28,0,10*ROW('Water Data'!H67)))</f>
        <v/>
      </c>
      <c r="CG73" s="305" t="str">
        <f ca="true">+IF(OFFSET('Water Data'!$H$29,0,10*ROW('Water Data'!H67))="","",OFFSET('Water Data'!$H$29,0,10*ROW('Water Data'!H67)))</f>
        <v/>
      </c>
      <c r="CH73" s="305" t="str">
        <f ca="true">+IF(OFFSET('Water Data'!$I$27,0,10*ROW('Water Data'!I67))="","",OFFSET('Water Data'!$I$27,0,10*ROW('Water Data'!I67)))</f>
        <v/>
      </c>
      <c r="CI73" s="305" t="str">
        <f ca="true">+IF(OFFSET('Water Data'!$I$28,0,10*ROW('Water Data'!I67))="","",OFFSET('Water Data'!$I$28,0,10*ROW('Water Data'!I67)))</f>
        <v/>
      </c>
      <c r="CJ73" s="305" t="str">
        <f ca="true">+IF(OFFSET('Water Data'!$I$29,0,10*ROW('Water Data'!I67))="","",OFFSET('Water Data'!$I$29,0,10*ROW('Water Data'!I67)))</f>
        <v/>
      </c>
      <c r="CK73" s="305" t="str">
        <f ca="true">+IF(OFFSET('Sanitation Data'!$D$28,0,10*ROW('Sanitation Data'!D67))="","",OFFSET('Sanitation Data'!$D$28,0,10*ROW('Sanitation Data'!D67)))</f>
        <v/>
      </c>
      <c r="CL73" s="305" t="str">
        <f ca="true">+IF(OFFSET('Sanitation Data'!$D$29,0,10*ROW('Sanitation Data'!D67))="","",OFFSET('Sanitation Data'!$D$29,0,10*ROW('Sanitation Data'!D67)))</f>
        <v/>
      </c>
      <c r="CM73" s="305" t="str">
        <f ca="true">+IF(OFFSET('Sanitation Data'!$D$30,0,10*ROW('Sanitation Data'!D67))="","",OFFSET('Sanitation Data'!$D$30,0,10*ROW('Sanitation Data'!D67)))</f>
        <v/>
      </c>
      <c r="CN73" s="305" t="str">
        <f ca="true">+IF(OFFSET('Sanitation Data'!$D$31,0,10*ROW('Sanitation Data'!D67))="","",OFFSET('Sanitation Data'!$D$31,0,10*ROW('Sanitation Data'!D67)))</f>
        <v/>
      </c>
      <c r="CO73" s="305" t="str">
        <f ca="true">+IF(OFFSET('Sanitation Data'!$D$32,0,10*ROW('Sanitation Data'!D67))="","",OFFSET('Sanitation Data'!$D$32,0,10*ROW('Sanitation Data'!D67)))</f>
        <v/>
      </c>
      <c r="CP73" s="305" t="str">
        <f ca="true">+IF(OFFSET('Sanitation Data'!$E$28,0,10*ROW('Sanitation Data'!E67))="","",OFFSET('Sanitation Data'!$E$28,0,10*ROW('Sanitation Data'!E67)))</f>
        <v/>
      </c>
      <c r="CQ73" s="305" t="str">
        <f ca="true">+IF(OFFSET('Sanitation Data'!$E$29,0,10*ROW('Sanitation Data'!E67))="","",OFFSET('Sanitation Data'!$E$29,0,10*ROW('Sanitation Data'!E67)))</f>
        <v/>
      </c>
      <c r="CR73" s="305" t="str">
        <f ca="true">+IF(OFFSET('Sanitation Data'!$E$30,0,10*ROW('Sanitation Data'!E67))="","",OFFSET('Sanitation Data'!$E$30,0,10*ROW('Sanitation Data'!E67)))</f>
        <v/>
      </c>
      <c r="CS73" s="305" t="str">
        <f ca="true">+IF(OFFSET('Sanitation Data'!$E$31,0,10*ROW('Sanitation Data'!E67))="","",OFFSET('Sanitation Data'!$E$31,0,10*ROW('Sanitation Data'!E67)))</f>
        <v/>
      </c>
      <c r="CT73" s="305" t="str">
        <f ca="true">+IF(OFFSET('Sanitation Data'!$E$32,0,10*ROW('Sanitation Data'!E67))="","",OFFSET('Sanitation Data'!$E$32,0,10*ROW('Sanitation Data'!E67)))</f>
        <v/>
      </c>
      <c r="CU73" s="305" t="str">
        <f ca="true">+IF(OFFSET('Sanitation Data'!$F$28,0,10*ROW('Sanitation Data'!F67))="","",OFFSET('Sanitation Data'!$F$28,0,10*ROW('Sanitation Data'!F67)))</f>
        <v/>
      </c>
      <c r="CV73" s="305" t="str">
        <f ca="true">+IF(OFFSET('Sanitation Data'!$F$29,0,10*ROW('Sanitation Data'!F67))="","",OFFSET('Sanitation Data'!$F$29,0,10*ROW('Sanitation Data'!F67)))</f>
        <v/>
      </c>
      <c r="CW73" s="305" t="str">
        <f ca="true">+IF(OFFSET('Sanitation Data'!$F$30,0,10*ROW('Sanitation Data'!F67))="","",OFFSET('Sanitation Data'!$F$30,0,10*ROW('Sanitation Data'!F67)))</f>
        <v/>
      </c>
      <c r="CX73" s="305" t="str">
        <f ca="true">+IF(OFFSET('Sanitation Data'!$F$31,0,10*ROW('Sanitation Data'!F67))="","",OFFSET('Sanitation Data'!$F$31,0,10*ROW('Sanitation Data'!F67)))</f>
        <v/>
      </c>
      <c r="CY73" s="305" t="str">
        <f ca="true">+IF(OFFSET('Sanitation Data'!$F$32,0,10*ROW('Sanitation Data'!F67))="","",OFFSET('Sanitation Data'!$F$32,0,10*ROW('Sanitation Data'!F67)))</f>
        <v/>
      </c>
      <c r="CZ73" s="305" t="str">
        <f ca="true">+IF(OFFSET('Sanitation Data'!$G$28,0,10*ROW('Sanitation Data'!G67))="","",OFFSET('Sanitation Data'!$G$28,0,10*ROW('Sanitation Data'!G67)))</f>
        <v/>
      </c>
      <c r="DA73" s="305" t="str">
        <f ca="true">+IF(OFFSET('Sanitation Data'!$G$29,0,10*ROW('Sanitation Data'!G67))="","",OFFSET('Sanitation Data'!$G$29,0,10*ROW('Sanitation Data'!G67)))</f>
        <v/>
      </c>
      <c r="DB73" s="305" t="str">
        <f ca="true">+IF(OFFSET('Sanitation Data'!$G$30,0,10*ROW('Sanitation Data'!G67))="","",OFFSET('Sanitation Data'!$G$30,0,10*ROW('Sanitation Data'!G67)))</f>
        <v/>
      </c>
      <c r="DC73" s="305" t="str">
        <f ca="true">+IF(OFFSET('Sanitation Data'!$G$31,0,10*ROW('Sanitation Data'!G67))="","",OFFSET('Sanitation Data'!$G$31,0,10*ROW('Sanitation Data'!G67)))</f>
        <v/>
      </c>
      <c r="DD73" s="305" t="str">
        <f ca="true">+IF(OFFSET('Sanitation Data'!$G$32,0,10*ROW('Sanitation Data'!G67))="","",OFFSET('Sanitation Data'!$G$32,0,10*ROW('Sanitation Data'!G67)))</f>
        <v/>
      </c>
      <c r="DE73" s="305" t="str">
        <f ca="true">+IF(OFFSET('Sanitation Data'!$H$28,0,10*ROW('Sanitation Data'!H67))="","",OFFSET('Sanitation Data'!$H$28,0,10*ROW('Sanitation Data'!H67)))</f>
        <v/>
      </c>
      <c r="DF73" s="305" t="str">
        <f ca="true">+IF(OFFSET('Sanitation Data'!$H$29,0,10*ROW('Sanitation Data'!H67))="","",OFFSET('Sanitation Data'!$H$29,0,10*ROW('Sanitation Data'!H67)))</f>
        <v/>
      </c>
      <c r="DG73" s="305" t="str">
        <f ca="true">+IF(OFFSET('Sanitation Data'!$H$30,0,10*ROW('Sanitation Data'!H67))="","",OFFSET('Sanitation Data'!$H$30,0,10*ROW('Sanitation Data'!H67)))</f>
        <v/>
      </c>
      <c r="DH73" s="305" t="str">
        <f ca="true">+IF(OFFSET('Sanitation Data'!$H$31,0,10*ROW('Sanitation Data'!H67))="","",OFFSET('Sanitation Data'!$H$31,0,10*ROW('Sanitation Data'!H67)))</f>
        <v/>
      </c>
      <c r="DI73" s="305" t="str">
        <f ca="true">+IF(OFFSET('Sanitation Data'!$H$32,0,10*ROW('Sanitation Data'!H67))="","",OFFSET('Sanitation Data'!$H$32,0,10*ROW('Sanitation Data'!H67)))</f>
        <v/>
      </c>
      <c r="DJ73" s="305" t="str">
        <f ca="true">+IF(OFFSET('Sanitation Data'!$I$28,0,10*ROW('Sanitation Data'!I67))="","",OFFSET('Sanitation Data'!$I$28,0,10*ROW('Sanitation Data'!I67)))</f>
        <v/>
      </c>
      <c r="DK73" s="305" t="str">
        <f ca="true">+IF(OFFSET('Sanitation Data'!$I$29,0,10*ROW('Sanitation Data'!I67))="","",OFFSET('Sanitation Data'!$I$29,0,10*ROW('Sanitation Data'!I67)))</f>
        <v/>
      </c>
      <c r="DL73" s="305" t="str">
        <f ca="true">+IF(OFFSET('Sanitation Data'!$I$30,0,10*ROW('Sanitation Data'!I67))="","",OFFSET('Sanitation Data'!$I$30,0,10*ROW('Sanitation Data'!I67)))</f>
        <v/>
      </c>
      <c r="DM73" s="305" t="str">
        <f ca="true">+IF(OFFSET('Sanitation Data'!$I$31,0,10*ROW('Sanitation Data'!I67))="","",OFFSET('Sanitation Data'!$I$31,0,10*ROW('Sanitation Data'!I67)))</f>
        <v/>
      </c>
      <c r="DN73" s="305" t="str">
        <f ca="true">+IF(OFFSET('Sanitation Data'!$I$32,0,10*ROW('Sanitation Data'!I67))="","",OFFSET('Sanitation Data'!$I$32,0,10*ROW('Sanitation Data'!I67)))</f>
        <v/>
      </c>
      <c r="DO73" s="305" t="str">
        <f ca="true">+IF(OFFSET('Hygiene Data'!$D$11,0,10*ROW('Hygiene Data'!D67))="","",OFFSET('Hygiene Data'!$D$11,0,10*ROW('Hygiene Data'!D67)))</f>
        <v/>
      </c>
      <c r="DP73" s="305" t="str">
        <f ca="true">+IF(OFFSET('Hygiene Data'!$D$12,0,10*ROW('Hygiene Data'!D67))="","",OFFSET('Hygiene Data'!$D$12,0,10*ROW('Hygiene Data'!D67)))</f>
        <v/>
      </c>
      <c r="DQ73" s="305" t="str">
        <f ca="true">+IF(OFFSET('Hygiene Data'!$D$13,0,10*ROW('Hygiene Data'!D67))="","",OFFSET('Hygiene Data'!$D$13,0,10*ROW('Hygiene Data'!D67)))</f>
        <v/>
      </c>
      <c r="DR73" s="305" t="str">
        <f ca="true">+IF(OFFSET('Hygiene Data'!$E$11,0,10*ROW('Hygiene Data'!E67))="","",OFFSET('Hygiene Data'!$E$11,0,10*ROW('Hygiene Data'!E67)))</f>
        <v/>
      </c>
      <c r="DS73" s="305" t="str">
        <f ca="true">+IF(OFFSET('Hygiene Data'!$E$12,0,10*ROW('Hygiene Data'!E67))="","",OFFSET('Hygiene Data'!$E$12,0,10*ROW('Hygiene Data'!E67)))</f>
        <v/>
      </c>
      <c r="DT73" s="305" t="str">
        <f ca="true">+IF(OFFSET('Hygiene Data'!$E$13,0,10*ROW('Hygiene Data'!E67))="","",OFFSET('Hygiene Data'!$E$13,0,10*ROW('Hygiene Data'!E67)))</f>
        <v/>
      </c>
      <c r="DU73" s="305" t="str">
        <f ca="true">+IF(OFFSET('Hygiene Data'!$F$11,0,10*ROW('Hygiene Data'!F67))="","",OFFSET('Hygiene Data'!$F$11,0,10*ROW('Hygiene Data'!F67)))</f>
        <v/>
      </c>
      <c r="DV73" s="305" t="str">
        <f ca="true">+IF(OFFSET('Hygiene Data'!$F$12,0,10*ROW('Hygiene Data'!F67))="","",OFFSET('Hygiene Data'!$F$12,0,10*ROW('Hygiene Data'!F67)))</f>
        <v/>
      </c>
      <c r="DW73" s="305" t="str">
        <f ca="true">+IF(OFFSET('Hygiene Data'!$F$13,0,10*ROW('Hygiene Data'!F67))="","",OFFSET('Hygiene Data'!$F$13,0,10*ROW('Hygiene Data'!F67)))</f>
        <v/>
      </c>
      <c r="DX73" s="305" t="str">
        <f ca="true">+IF(OFFSET('Hygiene Data'!$G$11,0,10*ROW('Hygiene Data'!G67))="","",OFFSET('Hygiene Data'!$G$11,0,10*ROW('Hygiene Data'!G67)))</f>
        <v/>
      </c>
      <c r="DY73" s="305" t="str">
        <f ca="true">+IF(OFFSET('Hygiene Data'!$G$12,0,10*ROW('Hygiene Data'!G67))="","",OFFSET('Hygiene Data'!$G$12,0,10*ROW('Hygiene Data'!G67)))</f>
        <v/>
      </c>
      <c r="DZ73" s="305" t="str">
        <f ca="true">+IF(OFFSET('Hygiene Data'!$G$13,0,10*ROW('Hygiene Data'!G67))="","",OFFSET('Hygiene Data'!$G$13,0,10*ROW('Hygiene Data'!G67)))</f>
        <v/>
      </c>
      <c r="EA73" s="305" t="str">
        <f ca="true">+IF(OFFSET('Hygiene Data'!$H$11,0,10*ROW('Hygiene Data'!H67))="","",OFFSET('Hygiene Data'!$H$11,0,10*ROW('Hygiene Data'!H67)))</f>
        <v/>
      </c>
      <c r="EB73" s="305" t="str">
        <f ca="true">+IF(OFFSET('Hygiene Data'!$H$12,0,10*ROW('Hygiene Data'!H67))="","",OFFSET('Hygiene Data'!$H$12,0,10*ROW('Hygiene Data'!H67)))</f>
        <v/>
      </c>
      <c r="EC73" s="305" t="str">
        <f ca="true">+IF(OFFSET('Hygiene Data'!$H$13,0,10*ROW('Hygiene Data'!H67))="","",OFFSET('Hygiene Data'!$H$13,0,10*ROW('Hygiene Data'!H67)))</f>
        <v/>
      </c>
      <c r="ED73" s="305" t="str">
        <f ca="true">+IF(OFFSET('Hygiene Data'!$I$11,0,10*ROW('Hygiene Data'!I67))="","",OFFSET('Hygiene Data'!$I$11,0,10*ROW('Hygiene Data'!I67)))</f>
        <v/>
      </c>
      <c r="EE73" s="305" t="str">
        <f ca="true">+IF(OFFSET('Hygiene Data'!$I$12,0,10*ROW('Hygiene Data'!I67))="","",OFFSET('Hygiene Data'!$I$12,0,10*ROW('Hygiene Data'!I67)))</f>
        <v/>
      </c>
      <c r="EF73" s="305"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61" t="str">
        <f t="shared" ca="true" si="1"/>
        <v/>
      </c>
      <c r="D74" s="9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5"/>
      <c r="BS74" s="305" t="str">
        <f ca="true">+IF(OFFSET('Water Data'!$D$27,0,10*ROW('Water Data'!D68))="","",OFFSET('Water Data'!$D$27,0,10*ROW('Water Data'!D68)))</f>
        <v/>
      </c>
      <c r="BT74" s="305" t="str">
        <f ca="true">+IF(OFFSET('Water Data'!$D$28,0,10*ROW('Water Data'!D68))="","",OFFSET('Water Data'!$D$28,0,10*ROW('Water Data'!D68)))</f>
        <v/>
      </c>
      <c r="BU74" s="305" t="str">
        <f ca="true">+IF(OFFSET('Water Data'!$D$29,0,10*ROW('Water Data'!D68))="","",OFFSET('Water Data'!$D$29,0,10*ROW('Water Data'!D68)))</f>
        <v/>
      </c>
      <c r="BV74" s="305" t="str">
        <f ca="true">+IF(OFFSET('Water Data'!$E$27,0,10*ROW('Water Data'!E68))="","",OFFSET('Water Data'!$E$27,0,10*ROW('Water Data'!E68)))</f>
        <v/>
      </c>
      <c r="BW74" s="305" t="str">
        <f ca="true">+IF(OFFSET('Water Data'!$E$28,0,10*ROW('Water Data'!E68))="","",OFFSET('Water Data'!$E$28,0,10*ROW('Water Data'!E68)))</f>
        <v/>
      </c>
      <c r="BX74" s="305" t="str">
        <f ca="true">+IF(OFFSET('Water Data'!$E$29,0,10*ROW('Water Data'!E68))="","",OFFSET('Water Data'!$E$29,0,10*ROW('Water Data'!E68)))</f>
        <v/>
      </c>
      <c r="BY74" s="305" t="str">
        <f ca="true">+IF(OFFSET('Water Data'!$F$27,0,10*ROW('Water Data'!F68))="","",OFFSET('Water Data'!$F$27,0,10*ROW('Water Data'!F68)))</f>
        <v/>
      </c>
      <c r="BZ74" s="305" t="str">
        <f ca="true">+IF(OFFSET('Water Data'!$F$28,0,10*ROW('Water Data'!F68))="","",OFFSET('Water Data'!$F$28,0,10*ROW('Water Data'!F68)))</f>
        <v/>
      </c>
      <c r="CA74" s="305" t="str">
        <f ca="true">+IF(OFFSET('Water Data'!$F$29,0,10*ROW('Water Data'!F68))="","",OFFSET('Water Data'!$F$29,0,10*ROW('Water Data'!F68)))</f>
        <v/>
      </c>
      <c r="CB74" s="305" t="str">
        <f ca="true">+IF(OFFSET('Water Data'!$G$27,0,10*ROW('Water Data'!G68))="","",OFFSET('Water Data'!$G$27,0,10*ROW('Water Data'!G68)))</f>
        <v/>
      </c>
      <c r="CC74" s="305" t="str">
        <f ca="true">+IF(OFFSET('Water Data'!$G$28,0,10*ROW('Water Data'!G68))="","",OFFSET('Water Data'!$G$28,0,10*ROW('Water Data'!G68)))</f>
        <v/>
      </c>
      <c r="CD74" s="305" t="str">
        <f ca="true">+IF(OFFSET('Water Data'!$G$29,0,10*ROW('Water Data'!G68))="","",OFFSET('Water Data'!$G$29,0,10*ROW('Water Data'!G68)))</f>
        <v/>
      </c>
      <c r="CE74" s="305" t="str">
        <f ca="true">+IF(OFFSET('Water Data'!$H$27,0,10*ROW('Water Data'!H68))="","",OFFSET('Water Data'!$H$27,0,10*ROW('Water Data'!H68)))</f>
        <v/>
      </c>
      <c r="CF74" s="305" t="str">
        <f ca="true">+IF(OFFSET('Water Data'!$H$28,0,10*ROW('Water Data'!H68))="","",OFFSET('Water Data'!$H$28,0,10*ROW('Water Data'!H68)))</f>
        <v/>
      </c>
      <c r="CG74" s="305" t="str">
        <f ca="true">+IF(OFFSET('Water Data'!$H$29,0,10*ROW('Water Data'!H68))="","",OFFSET('Water Data'!$H$29,0,10*ROW('Water Data'!H68)))</f>
        <v/>
      </c>
      <c r="CH74" s="305" t="str">
        <f ca="true">+IF(OFFSET('Water Data'!$I$27,0,10*ROW('Water Data'!I68))="","",OFFSET('Water Data'!$I$27,0,10*ROW('Water Data'!I68)))</f>
        <v/>
      </c>
      <c r="CI74" s="305" t="str">
        <f ca="true">+IF(OFFSET('Water Data'!$I$28,0,10*ROW('Water Data'!I68))="","",OFFSET('Water Data'!$I$28,0,10*ROW('Water Data'!I68)))</f>
        <v/>
      </c>
      <c r="CJ74" s="305" t="str">
        <f ca="true">+IF(OFFSET('Water Data'!$I$29,0,10*ROW('Water Data'!I68))="","",OFFSET('Water Data'!$I$29,0,10*ROW('Water Data'!I68)))</f>
        <v/>
      </c>
      <c r="CK74" s="305" t="str">
        <f ca="true">+IF(OFFSET('Sanitation Data'!$D$28,0,10*ROW('Sanitation Data'!D68))="","",OFFSET('Sanitation Data'!$D$28,0,10*ROW('Sanitation Data'!D68)))</f>
        <v/>
      </c>
      <c r="CL74" s="305" t="str">
        <f ca="true">+IF(OFFSET('Sanitation Data'!$D$29,0,10*ROW('Sanitation Data'!D68))="","",OFFSET('Sanitation Data'!$D$29,0,10*ROW('Sanitation Data'!D68)))</f>
        <v/>
      </c>
      <c r="CM74" s="305" t="str">
        <f ca="true">+IF(OFFSET('Sanitation Data'!$D$30,0,10*ROW('Sanitation Data'!D68))="","",OFFSET('Sanitation Data'!$D$30,0,10*ROW('Sanitation Data'!D68)))</f>
        <v/>
      </c>
      <c r="CN74" s="305" t="str">
        <f ca="true">+IF(OFFSET('Sanitation Data'!$D$31,0,10*ROW('Sanitation Data'!D68))="","",OFFSET('Sanitation Data'!$D$31,0,10*ROW('Sanitation Data'!D68)))</f>
        <v/>
      </c>
      <c r="CO74" s="305" t="str">
        <f ca="true">+IF(OFFSET('Sanitation Data'!$D$32,0,10*ROW('Sanitation Data'!D68))="","",OFFSET('Sanitation Data'!$D$32,0,10*ROW('Sanitation Data'!D68)))</f>
        <v/>
      </c>
      <c r="CP74" s="305" t="str">
        <f ca="true">+IF(OFFSET('Sanitation Data'!$E$28,0,10*ROW('Sanitation Data'!E68))="","",OFFSET('Sanitation Data'!$E$28,0,10*ROW('Sanitation Data'!E68)))</f>
        <v/>
      </c>
      <c r="CQ74" s="305" t="str">
        <f ca="true">+IF(OFFSET('Sanitation Data'!$E$29,0,10*ROW('Sanitation Data'!E68))="","",OFFSET('Sanitation Data'!$E$29,0,10*ROW('Sanitation Data'!E68)))</f>
        <v/>
      </c>
      <c r="CR74" s="305" t="str">
        <f ca="true">+IF(OFFSET('Sanitation Data'!$E$30,0,10*ROW('Sanitation Data'!E68))="","",OFFSET('Sanitation Data'!$E$30,0,10*ROW('Sanitation Data'!E68)))</f>
        <v/>
      </c>
      <c r="CS74" s="305" t="str">
        <f ca="true">+IF(OFFSET('Sanitation Data'!$E$31,0,10*ROW('Sanitation Data'!E68))="","",OFFSET('Sanitation Data'!$E$31,0,10*ROW('Sanitation Data'!E68)))</f>
        <v/>
      </c>
      <c r="CT74" s="305" t="str">
        <f ca="true">+IF(OFFSET('Sanitation Data'!$E$32,0,10*ROW('Sanitation Data'!E68))="","",OFFSET('Sanitation Data'!$E$32,0,10*ROW('Sanitation Data'!E68)))</f>
        <v/>
      </c>
      <c r="CU74" s="305" t="str">
        <f ca="true">+IF(OFFSET('Sanitation Data'!$F$28,0,10*ROW('Sanitation Data'!F68))="","",OFFSET('Sanitation Data'!$F$28,0,10*ROW('Sanitation Data'!F68)))</f>
        <v/>
      </c>
      <c r="CV74" s="305" t="str">
        <f ca="true">+IF(OFFSET('Sanitation Data'!$F$29,0,10*ROW('Sanitation Data'!F68))="","",OFFSET('Sanitation Data'!$F$29,0,10*ROW('Sanitation Data'!F68)))</f>
        <v/>
      </c>
      <c r="CW74" s="305" t="str">
        <f ca="true">+IF(OFFSET('Sanitation Data'!$F$30,0,10*ROW('Sanitation Data'!F68))="","",OFFSET('Sanitation Data'!$F$30,0,10*ROW('Sanitation Data'!F68)))</f>
        <v/>
      </c>
      <c r="CX74" s="305" t="str">
        <f ca="true">+IF(OFFSET('Sanitation Data'!$F$31,0,10*ROW('Sanitation Data'!F68))="","",OFFSET('Sanitation Data'!$F$31,0,10*ROW('Sanitation Data'!F68)))</f>
        <v/>
      </c>
      <c r="CY74" s="305" t="str">
        <f ca="true">+IF(OFFSET('Sanitation Data'!$F$32,0,10*ROW('Sanitation Data'!F68))="","",OFFSET('Sanitation Data'!$F$32,0,10*ROW('Sanitation Data'!F68)))</f>
        <v/>
      </c>
      <c r="CZ74" s="305" t="str">
        <f ca="true">+IF(OFFSET('Sanitation Data'!$G$28,0,10*ROW('Sanitation Data'!G68))="","",OFFSET('Sanitation Data'!$G$28,0,10*ROW('Sanitation Data'!G68)))</f>
        <v/>
      </c>
      <c r="DA74" s="305" t="str">
        <f ca="true">+IF(OFFSET('Sanitation Data'!$G$29,0,10*ROW('Sanitation Data'!G68))="","",OFFSET('Sanitation Data'!$G$29,0,10*ROW('Sanitation Data'!G68)))</f>
        <v/>
      </c>
      <c r="DB74" s="305" t="str">
        <f ca="true">+IF(OFFSET('Sanitation Data'!$G$30,0,10*ROW('Sanitation Data'!G68))="","",OFFSET('Sanitation Data'!$G$30,0,10*ROW('Sanitation Data'!G68)))</f>
        <v/>
      </c>
      <c r="DC74" s="305" t="str">
        <f ca="true">+IF(OFFSET('Sanitation Data'!$G$31,0,10*ROW('Sanitation Data'!G68))="","",OFFSET('Sanitation Data'!$G$31,0,10*ROW('Sanitation Data'!G68)))</f>
        <v/>
      </c>
      <c r="DD74" s="305" t="str">
        <f ca="true">+IF(OFFSET('Sanitation Data'!$G$32,0,10*ROW('Sanitation Data'!G68))="","",OFFSET('Sanitation Data'!$G$32,0,10*ROW('Sanitation Data'!G68)))</f>
        <v/>
      </c>
      <c r="DE74" s="305" t="str">
        <f ca="true">+IF(OFFSET('Sanitation Data'!$H$28,0,10*ROW('Sanitation Data'!H68))="","",OFFSET('Sanitation Data'!$H$28,0,10*ROW('Sanitation Data'!H68)))</f>
        <v/>
      </c>
      <c r="DF74" s="305" t="str">
        <f ca="true">+IF(OFFSET('Sanitation Data'!$H$29,0,10*ROW('Sanitation Data'!H68))="","",OFFSET('Sanitation Data'!$H$29,0,10*ROW('Sanitation Data'!H68)))</f>
        <v/>
      </c>
      <c r="DG74" s="305" t="str">
        <f ca="true">+IF(OFFSET('Sanitation Data'!$H$30,0,10*ROW('Sanitation Data'!H68))="","",OFFSET('Sanitation Data'!$H$30,0,10*ROW('Sanitation Data'!H68)))</f>
        <v/>
      </c>
      <c r="DH74" s="305" t="str">
        <f ca="true">+IF(OFFSET('Sanitation Data'!$H$31,0,10*ROW('Sanitation Data'!H68))="","",OFFSET('Sanitation Data'!$H$31,0,10*ROW('Sanitation Data'!H68)))</f>
        <v/>
      </c>
      <c r="DI74" s="305" t="str">
        <f ca="true">+IF(OFFSET('Sanitation Data'!$H$32,0,10*ROW('Sanitation Data'!H68))="","",OFFSET('Sanitation Data'!$H$32,0,10*ROW('Sanitation Data'!H68)))</f>
        <v/>
      </c>
      <c r="DJ74" s="305" t="str">
        <f ca="true">+IF(OFFSET('Sanitation Data'!$I$28,0,10*ROW('Sanitation Data'!I68))="","",OFFSET('Sanitation Data'!$I$28,0,10*ROW('Sanitation Data'!I68)))</f>
        <v/>
      </c>
      <c r="DK74" s="305" t="str">
        <f ca="true">+IF(OFFSET('Sanitation Data'!$I$29,0,10*ROW('Sanitation Data'!I68))="","",OFFSET('Sanitation Data'!$I$29,0,10*ROW('Sanitation Data'!I68)))</f>
        <v/>
      </c>
      <c r="DL74" s="305" t="str">
        <f ca="true">+IF(OFFSET('Sanitation Data'!$I$30,0,10*ROW('Sanitation Data'!I68))="","",OFFSET('Sanitation Data'!$I$30,0,10*ROW('Sanitation Data'!I68)))</f>
        <v/>
      </c>
      <c r="DM74" s="305" t="str">
        <f ca="true">+IF(OFFSET('Sanitation Data'!$I$31,0,10*ROW('Sanitation Data'!I68))="","",OFFSET('Sanitation Data'!$I$31,0,10*ROW('Sanitation Data'!I68)))</f>
        <v/>
      </c>
      <c r="DN74" s="305" t="str">
        <f ca="true">+IF(OFFSET('Sanitation Data'!$I$32,0,10*ROW('Sanitation Data'!I68))="","",OFFSET('Sanitation Data'!$I$32,0,10*ROW('Sanitation Data'!I68)))</f>
        <v/>
      </c>
      <c r="DO74" s="305" t="str">
        <f ca="true">+IF(OFFSET('Hygiene Data'!$D$11,0,10*ROW('Hygiene Data'!D68))="","",OFFSET('Hygiene Data'!$D$11,0,10*ROW('Hygiene Data'!D68)))</f>
        <v/>
      </c>
      <c r="DP74" s="305" t="str">
        <f ca="true">+IF(OFFSET('Hygiene Data'!$D$12,0,10*ROW('Hygiene Data'!D68))="","",OFFSET('Hygiene Data'!$D$12,0,10*ROW('Hygiene Data'!D68)))</f>
        <v/>
      </c>
      <c r="DQ74" s="305" t="str">
        <f ca="true">+IF(OFFSET('Hygiene Data'!$D$13,0,10*ROW('Hygiene Data'!D68))="","",OFFSET('Hygiene Data'!$D$13,0,10*ROW('Hygiene Data'!D68)))</f>
        <v/>
      </c>
      <c r="DR74" s="305" t="str">
        <f ca="true">+IF(OFFSET('Hygiene Data'!$E$11,0,10*ROW('Hygiene Data'!E68))="","",OFFSET('Hygiene Data'!$E$11,0,10*ROW('Hygiene Data'!E68)))</f>
        <v/>
      </c>
      <c r="DS74" s="305" t="str">
        <f ca="true">+IF(OFFSET('Hygiene Data'!$E$12,0,10*ROW('Hygiene Data'!E68))="","",OFFSET('Hygiene Data'!$E$12,0,10*ROW('Hygiene Data'!E68)))</f>
        <v/>
      </c>
      <c r="DT74" s="305" t="str">
        <f ca="true">+IF(OFFSET('Hygiene Data'!$E$13,0,10*ROW('Hygiene Data'!E68))="","",OFFSET('Hygiene Data'!$E$13,0,10*ROW('Hygiene Data'!E68)))</f>
        <v/>
      </c>
      <c r="DU74" s="305" t="str">
        <f ca="true">+IF(OFFSET('Hygiene Data'!$F$11,0,10*ROW('Hygiene Data'!F68))="","",OFFSET('Hygiene Data'!$F$11,0,10*ROW('Hygiene Data'!F68)))</f>
        <v/>
      </c>
      <c r="DV74" s="305" t="str">
        <f ca="true">+IF(OFFSET('Hygiene Data'!$F$12,0,10*ROW('Hygiene Data'!F68))="","",OFFSET('Hygiene Data'!$F$12,0,10*ROW('Hygiene Data'!F68)))</f>
        <v/>
      </c>
      <c r="DW74" s="305" t="str">
        <f ca="true">+IF(OFFSET('Hygiene Data'!$F$13,0,10*ROW('Hygiene Data'!F68))="","",OFFSET('Hygiene Data'!$F$13,0,10*ROW('Hygiene Data'!F68)))</f>
        <v/>
      </c>
      <c r="DX74" s="305" t="str">
        <f ca="true">+IF(OFFSET('Hygiene Data'!$G$11,0,10*ROW('Hygiene Data'!G68))="","",OFFSET('Hygiene Data'!$G$11,0,10*ROW('Hygiene Data'!G68)))</f>
        <v/>
      </c>
      <c r="DY74" s="305" t="str">
        <f ca="true">+IF(OFFSET('Hygiene Data'!$G$12,0,10*ROW('Hygiene Data'!G68))="","",OFFSET('Hygiene Data'!$G$12,0,10*ROW('Hygiene Data'!G68)))</f>
        <v/>
      </c>
      <c r="DZ74" s="305" t="str">
        <f ca="true">+IF(OFFSET('Hygiene Data'!$G$13,0,10*ROW('Hygiene Data'!G68))="","",OFFSET('Hygiene Data'!$G$13,0,10*ROW('Hygiene Data'!G68)))</f>
        <v/>
      </c>
      <c r="EA74" s="305" t="str">
        <f ca="true">+IF(OFFSET('Hygiene Data'!$H$11,0,10*ROW('Hygiene Data'!H68))="","",OFFSET('Hygiene Data'!$H$11,0,10*ROW('Hygiene Data'!H68)))</f>
        <v/>
      </c>
      <c r="EB74" s="305" t="str">
        <f ca="true">+IF(OFFSET('Hygiene Data'!$H$12,0,10*ROW('Hygiene Data'!H68))="","",OFFSET('Hygiene Data'!$H$12,0,10*ROW('Hygiene Data'!H68)))</f>
        <v/>
      </c>
      <c r="EC74" s="305" t="str">
        <f ca="true">+IF(OFFSET('Hygiene Data'!$H$13,0,10*ROW('Hygiene Data'!H68))="","",OFFSET('Hygiene Data'!$H$13,0,10*ROW('Hygiene Data'!H68)))</f>
        <v/>
      </c>
      <c r="ED74" s="305" t="str">
        <f ca="true">+IF(OFFSET('Hygiene Data'!$I$11,0,10*ROW('Hygiene Data'!I68))="","",OFFSET('Hygiene Data'!$I$11,0,10*ROW('Hygiene Data'!I68)))</f>
        <v/>
      </c>
      <c r="EE74" s="305" t="str">
        <f ca="true">+IF(OFFSET('Hygiene Data'!$I$12,0,10*ROW('Hygiene Data'!I68))="","",OFFSET('Hygiene Data'!$I$12,0,10*ROW('Hygiene Data'!I68)))</f>
        <v/>
      </c>
      <c r="EF74" s="305"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61" t="str">
        <f t="shared" ca="true" si="1"/>
        <v/>
      </c>
      <c r="D75" s="9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5"/>
      <c r="BS75" s="305" t="str">
        <f ca="true">+IF(OFFSET('Water Data'!$D$27,0,10*ROW('Water Data'!D69))="","",OFFSET('Water Data'!$D$27,0,10*ROW('Water Data'!D69)))</f>
        <v/>
      </c>
      <c r="BT75" s="305" t="str">
        <f ca="true">+IF(OFFSET('Water Data'!$D$28,0,10*ROW('Water Data'!D69))="","",OFFSET('Water Data'!$D$28,0,10*ROW('Water Data'!D69)))</f>
        <v/>
      </c>
      <c r="BU75" s="305" t="str">
        <f ca="true">+IF(OFFSET('Water Data'!$D$29,0,10*ROW('Water Data'!D69))="","",OFFSET('Water Data'!$D$29,0,10*ROW('Water Data'!D69)))</f>
        <v/>
      </c>
      <c r="BV75" s="305" t="str">
        <f ca="true">+IF(OFFSET('Water Data'!$E$27,0,10*ROW('Water Data'!E69))="","",OFFSET('Water Data'!$E$27,0,10*ROW('Water Data'!E69)))</f>
        <v/>
      </c>
      <c r="BW75" s="305" t="str">
        <f ca="true">+IF(OFFSET('Water Data'!$E$28,0,10*ROW('Water Data'!E69))="","",OFFSET('Water Data'!$E$28,0,10*ROW('Water Data'!E69)))</f>
        <v/>
      </c>
      <c r="BX75" s="305" t="str">
        <f ca="true">+IF(OFFSET('Water Data'!$E$29,0,10*ROW('Water Data'!E69))="","",OFFSET('Water Data'!$E$29,0,10*ROW('Water Data'!E69)))</f>
        <v/>
      </c>
      <c r="BY75" s="305" t="str">
        <f ca="true">+IF(OFFSET('Water Data'!$F$27,0,10*ROW('Water Data'!F69))="","",OFFSET('Water Data'!$F$27,0,10*ROW('Water Data'!F69)))</f>
        <v/>
      </c>
      <c r="BZ75" s="305" t="str">
        <f ca="true">+IF(OFFSET('Water Data'!$F$28,0,10*ROW('Water Data'!F69))="","",OFFSET('Water Data'!$F$28,0,10*ROW('Water Data'!F69)))</f>
        <v/>
      </c>
      <c r="CA75" s="305" t="str">
        <f ca="true">+IF(OFFSET('Water Data'!$F$29,0,10*ROW('Water Data'!F69))="","",OFFSET('Water Data'!$F$29,0,10*ROW('Water Data'!F69)))</f>
        <v/>
      </c>
      <c r="CB75" s="305" t="str">
        <f ca="true">+IF(OFFSET('Water Data'!$G$27,0,10*ROW('Water Data'!G69))="","",OFFSET('Water Data'!$G$27,0,10*ROW('Water Data'!G69)))</f>
        <v/>
      </c>
      <c r="CC75" s="305" t="str">
        <f ca="true">+IF(OFFSET('Water Data'!$G$28,0,10*ROW('Water Data'!G69))="","",OFFSET('Water Data'!$G$28,0,10*ROW('Water Data'!G69)))</f>
        <v/>
      </c>
      <c r="CD75" s="305" t="str">
        <f ca="true">+IF(OFFSET('Water Data'!$G$29,0,10*ROW('Water Data'!G69))="","",OFFSET('Water Data'!$G$29,0,10*ROW('Water Data'!G69)))</f>
        <v/>
      </c>
      <c r="CE75" s="305" t="str">
        <f ca="true">+IF(OFFSET('Water Data'!$H$27,0,10*ROW('Water Data'!H69))="","",OFFSET('Water Data'!$H$27,0,10*ROW('Water Data'!H69)))</f>
        <v/>
      </c>
      <c r="CF75" s="305" t="str">
        <f ca="true">+IF(OFFSET('Water Data'!$H$28,0,10*ROW('Water Data'!H69))="","",OFFSET('Water Data'!$H$28,0,10*ROW('Water Data'!H69)))</f>
        <v/>
      </c>
      <c r="CG75" s="305" t="str">
        <f ca="true">+IF(OFFSET('Water Data'!$H$29,0,10*ROW('Water Data'!H69))="","",OFFSET('Water Data'!$H$29,0,10*ROW('Water Data'!H69)))</f>
        <v/>
      </c>
      <c r="CH75" s="305" t="str">
        <f ca="true">+IF(OFFSET('Water Data'!$I$27,0,10*ROW('Water Data'!I69))="","",OFFSET('Water Data'!$I$27,0,10*ROW('Water Data'!I69)))</f>
        <v/>
      </c>
      <c r="CI75" s="305" t="str">
        <f ca="true">+IF(OFFSET('Water Data'!$I$28,0,10*ROW('Water Data'!I69))="","",OFFSET('Water Data'!$I$28,0,10*ROW('Water Data'!I69)))</f>
        <v/>
      </c>
      <c r="CJ75" s="305" t="str">
        <f ca="true">+IF(OFFSET('Water Data'!$I$29,0,10*ROW('Water Data'!I69))="","",OFFSET('Water Data'!$I$29,0,10*ROW('Water Data'!I69)))</f>
        <v/>
      </c>
      <c r="CK75" s="305" t="str">
        <f ca="true">+IF(OFFSET('Sanitation Data'!$D$28,0,10*ROW('Sanitation Data'!D69))="","",OFFSET('Sanitation Data'!$D$28,0,10*ROW('Sanitation Data'!D69)))</f>
        <v/>
      </c>
      <c r="CL75" s="305" t="str">
        <f ca="true">+IF(OFFSET('Sanitation Data'!$D$29,0,10*ROW('Sanitation Data'!D69))="","",OFFSET('Sanitation Data'!$D$29,0,10*ROW('Sanitation Data'!D69)))</f>
        <v/>
      </c>
      <c r="CM75" s="305" t="str">
        <f ca="true">+IF(OFFSET('Sanitation Data'!$D$30,0,10*ROW('Sanitation Data'!D69))="","",OFFSET('Sanitation Data'!$D$30,0,10*ROW('Sanitation Data'!D69)))</f>
        <v/>
      </c>
      <c r="CN75" s="305" t="str">
        <f ca="true">+IF(OFFSET('Sanitation Data'!$D$31,0,10*ROW('Sanitation Data'!D69))="","",OFFSET('Sanitation Data'!$D$31,0,10*ROW('Sanitation Data'!D69)))</f>
        <v/>
      </c>
      <c r="CO75" s="305" t="str">
        <f ca="true">+IF(OFFSET('Sanitation Data'!$D$32,0,10*ROW('Sanitation Data'!D69))="","",OFFSET('Sanitation Data'!$D$32,0,10*ROW('Sanitation Data'!D69)))</f>
        <v/>
      </c>
      <c r="CP75" s="305" t="str">
        <f ca="true">+IF(OFFSET('Sanitation Data'!$E$28,0,10*ROW('Sanitation Data'!E69))="","",OFFSET('Sanitation Data'!$E$28,0,10*ROW('Sanitation Data'!E69)))</f>
        <v/>
      </c>
      <c r="CQ75" s="305" t="str">
        <f ca="true">+IF(OFFSET('Sanitation Data'!$E$29,0,10*ROW('Sanitation Data'!E69))="","",OFFSET('Sanitation Data'!$E$29,0,10*ROW('Sanitation Data'!E69)))</f>
        <v/>
      </c>
      <c r="CR75" s="305" t="str">
        <f ca="true">+IF(OFFSET('Sanitation Data'!$E$30,0,10*ROW('Sanitation Data'!E69))="","",OFFSET('Sanitation Data'!$E$30,0,10*ROW('Sanitation Data'!E69)))</f>
        <v/>
      </c>
      <c r="CS75" s="305" t="str">
        <f ca="true">+IF(OFFSET('Sanitation Data'!$E$31,0,10*ROW('Sanitation Data'!E69))="","",OFFSET('Sanitation Data'!$E$31,0,10*ROW('Sanitation Data'!E69)))</f>
        <v/>
      </c>
      <c r="CT75" s="305" t="str">
        <f ca="true">+IF(OFFSET('Sanitation Data'!$E$32,0,10*ROW('Sanitation Data'!E69))="","",OFFSET('Sanitation Data'!$E$32,0,10*ROW('Sanitation Data'!E69)))</f>
        <v/>
      </c>
      <c r="CU75" s="305" t="str">
        <f ca="true">+IF(OFFSET('Sanitation Data'!$F$28,0,10*ROW('Sanitation Data'!F69))="","",OFFSET('Sanitation Data'!$F$28,0,10*ROW('Sanitation Data'!F69)))</f>
        <v/>
      </c>
      <c r="CV75" s="305" t="str">
        <f ca="true">+IF(OFFSET('Sanitation Data'!$F$29,0,10*ROW('Sanitation Data'!F69))="","",OFFSET('Sanitation Data'!$F$29,0,10*ROW('Sanitation Data'!F69)))</f>
        <v/>
      </c>
      <c r="CW75" s="305" t="str">
        <f ca="true">+IF(OFFSET('Sanitation Data'!$F$30,0,10*ROW('Sanitation Data'!F69))="","",OFFSET('Sanitation Data'!$F$30,0,10*ROW('Sanitation Data'!F69)))</f>
        <v/>
      </c>
      <c r="CX75" s="305" t="str">
        <f ca="true">+IF(OFFSET('Sanitation Data'!$F$31,0,10*ROW('Sanitation Data'!F69))="","",OFFSET('Sanitation Data'!$F$31,0,10*ROW('Sanitation Data'!F69)))</f>
        <v/>
      </c>
      <c r="CY75" s="305" t="str">
        <f ca="true">+IF(OFFSET('Sanitation Data'!$F$32,0,10*ROW('Sanitation Data'!F69))="","",OFFSET('Sanitation Data'!$F$32,0,10*ROW('Sanitation Data'!F69)))</f>
        <v/>
      </c>
      <c r="CZ75" s="305" t="str">
        <f ca="true">+IF(OFFSET('Sanitation Data'!$G$28,0,10*ROW('Sanitation Data'!G69))="","",OFFSET('Sanitation Data'!$G$28,0,10*ROW('Sanitation Data'!G69)))</f>
        <v/>
      </c>
      <c r="DA75" s="305" t="str">
        <f ca="true">+IF(OFFSET('Sanitation Data'!$G$29,0,10*ROW('Sanitation Data'!G69))="","",OFFSET('Sanitation Data'!$G$29,0,10*ROW('Sanitation Data'!G69)))</f>
        <v/>
      </c>
      <c r="DB75" s="305" t="str">
        <f ca="true">+IF(OFFSET('Sanitation Data'!$G$30,0,10*ROW('Sanitation Data'!G69))="","",OFFSET('Sanitation Data'!$G$30,0,10*ROW('Sanitation Data'!G69)))</f>
        <v/>
      </c>
      <c r="DC75" s="305" t="str">
        <f ca="true">+IF(OFFSET('Sanitation Data'!$G$31,0,10*ROW('Sanitation Data'!G69))="","",OFFSET('Sanitation Data'!$G$31,0,10*ROW('Sanitation Data'!G69)))</f>
        <v/>
      </c>
      <c r="DD75" s="305" t="str">
        <f ca="true">+IF(OFFSET('Sanitation Data'!$G$32,0,10*ROW('Sanitation Data'!G69))="","",OFFSET('Sanitation Data'!$G$32,0,10*ROW('Sanitation Data'!G69)))</f>
        <v/>
      </c>
      <c r="DE75" s="305" t="str">
        <f ca="true">+IF(OFFSET('Sanitation Data'!$H$28,0,10*ROW('Sanitation Data'!H69))="","",OFFSET('Sanitation Data'!$H$28,0,10*ROW('Sanitation Data'!H69)))</f>
        <v/>
      </c>
      <c r="DF75" s="305" t="str">
        <f ca="true">+IF(OFFSET('Sanitation Data'!$H$29,0,10*ROW('Sanitation Data'!H69))="","",OFFSET('Sanitation Data'!$H$29,0,10*ROW('Sanitation Data'!H69)))</f>
        <v/>
      </c>
      <c r="DG75" s="305" t="str">
        <f ca="true">+IF(OFFSET('Sanitation Data'!$H$30,0,10*ROW('Sanitation Data'!H69))="","",OFFSET('Sanitation Data'!$H$30,0,10*ROW('Sanitation Data'!H69)))</f>
        <v/>
      </c>
      <c r="DH75" s="305" t="str">
        <f ca="true">+IF(OFFSET('Sanitation Data'!$H$31,0,10*ROW('Sanitation Data'!H69))="","",OFFSET('Sanitation Data'!$H$31,0,10*ROW('Sanitation Data'!H69)))</f>
        <v/>
      </c>
      <c r="DI75" s="305" t="str">
        <f ca="true">+IF(OFFSET('Sanitation Data'!$H$32,0,10*ROW('Sanitation Data'!H69))="","",OFFSET('Sanitation Data'!$H$32,0,10*ROW('Sanitation Data'!H69)))</f>
        <v/>
      </c>
      <c r="DJ75" s="305" t="str">
        <f ca="true">+IF(OFFSET('Sanitation Data'!$I$28,0,10*ROW('Sanitation Data'!I69))="","",OFFSET('Sanitation Data'!$I$28,0,10*ROW('Sanitation Data'!I69)))</f>
        <v/>
      </c>
      <c r="DK75" s="305" t="str">
        <f ca="true">+IF(OFFSET('Sanitation Data'!$I$29,0,10*ROW('Sanitation Data'!I69))="","",OFFSET('Sanitation Data'!$I$29,0,10*ROW('Sanitation Data'!I69)))</f>
        <v/>
      </c>
      <c r="DL75" s="305" t="str">
        <f ca="true">+IF(OFFSET('Sanitation Data'!$I$30,0,10*ROW('Sanitation Data'!I69))="","",OFFSET('Sanitation Data'!$I$30,0,10*ROW('Sanitation Data'!I69)))</f>
        <v/>
      </c>
      <c r="DM75" s="305" t="str">
        <f ca="true">+IF(OFFSET('Sanitation Data'!$I$31,0,10*ROW('Sanitation Data'!I69))="","",OFFSET('Sanitation Data'!$I$31,0,10*ROW('Sanitation Data'!I69)))</f>
        <v/>
      </c>
      <c r="DN75" s="305" t="str">
        <f ca="true">+IF(OFFSET('Sanitation Data'!$I$32,0,10*ROW('Sanitation Data'!I69))="","",OFFSET('Sanitation Data'!$I$32,0,10*ROW('Sanitation Data'!I69)))</f>
        <v/>
      </c>
      <c r="DO75" s="305" t="str">
        <f ca="true">+IF(OFFSET('Hygiene Data'!$D$11,0,10*ROW('Hygiene Data'!D69))="","",OFFSET('Hygiene Data'!$D$11,0,10*ROW('Hygiene Data'!D69)))</f>
        <v/>
      </c>
      <c r="DP75" s="305" t="str">
        <f ca="true">+IF(OFFSET('Hygiene Data'!$D$12,0,10*ROW('Hygiene Data'!D69))="","",OFFSET('Hygiene Data'!$D$12,0,10*ROW('Hygiene Data'!D69)))</f>
        <v/>
      </c>
      <c r="DQ75" s="305" t="str">
        <f ca="true">+IF(OFFSET('Hygiene Data'!$D$13,0,10*ROW('Hygiene Data'!D69))="","",OFFSET('Hygiene Data'!$D$13,0,10*ROW('Hygiene Data'!D69)))</f>
        <v/>
      </c>
      <c r="DR75" s="305" t="str">
        <f ca="true">+IF(OFFSET('Hygiene Data'!$E$11,0,10*ROW('Hygiene Data'!E69))="","",OFFSET('Hygiene Data'!$E$11,0,10*ROW('Hygiene Data'!E69)))</f>
        <v/>
      </c>
      <c r="DS75" s="305" t="str">
        <f ca="true">+IF(OFFSET('Hygiene Data'!$E$12,0,10*ROW('Hygiene Data'!E69))="","",OFFSET('Hygiene Data'!$E$12,0,10*ROW('Hygiene Data'!E69)))</f>
        <v/>
      </c>
      <c r="DT75" s="305" t="str">
        <f ca="true">+IF(OFFSET('Hygiene Data'!$E$13,0,10*ROW('Hygiene Data'!E69))="","",OFFSET('Hygiene Data'!$E$13,0,10*ROW('Hygiene Data'!E69)))</f>
        <v/>
      </c>
      <c r="DU75" s="305" t="str">
        <f ca="true">+IF(OFFSET('Hygiene Data'!$F$11,0,10*ROW('Hygiene Data'!F69))="","",OFFSET('Hygiene Data'!$F$11,0,10*ROW('Hygiene Data'!F69)))</f>
        <v/>
      </c>
      <c r="DV75" s="305" t="str">
        <f ca="true">+IF(OFFSET('Hygiene Data'!$F$12,0,10*ROW('Hygiene Data'!F69))="","",OFFSET('Hygiene Data'!$F$12,0,10*ROW('Hygiene Data'!F69)))</f>
        <v/>
      </c>
      <c r="DW75" s="305" t="str">
        <f ca="true">+IF(OFFSET('Hygiene Data'!$F$13,0,10*ROW('Hygiene Data'!F69))="","",OFFSET('Hygiene Data'!$F$13,0,10*ROW('Hygiene Data'!F69)))</f>
        <v/>
      </c>
      <c r="DX75" s="305" t="str">
        <f ca="true">+IF(OFFSET('Hygiene Data'!$G$11,0,10*ROW('Hygiene Data'!G69))="","",OFFSET('Hygiene Data'!$G$11,0,10*ROW('Hygiene Data'!G69)))</f>
        <v/>
      </c>
      <c r="DY75" s="305" t="str">
        <f ca="true">+IF(OFFSET('Hygiene Data'!$G$12,0,10*ROW('Hygiene Data'!G69))="","",OFFSET('Hygiene Data'!$G$12,0,10*ROW('Hygiene Data'!G69)))</f>
        <v/>
      </c>
      <c r="DZ75" s="305" t="str">
        <f ca="true">+IF(OFFSET('Hygiene Data'!$G$13,0,10*ROW('Hygiene Data'!G69))="","",OFFSET('Hygiene Data'!$G$13,0,10*ROW('Hygiene Data'!G69)))</f>
        <v/>
      </c>
      <c r="EA75" s="305" t="str">
        <f ca="true">+IF(OFFSET('Hygiene Data'!$H$11,0,10*ROW('Hygiene Data'!H69))="","",OFFSET('Hygiene Data'!$H$11,0,10*ROW('Hygiene Data'!H69)))</f>
        <v/>
      </c>
      <c r="EB75" s="305" t="str">
        <f ca="true">+IF(OFFSET('Hygiene Data'!$H$12,0,10*ROW('Hygiene Data'!H69))="","",OFFSET('Hygiene Data'!$H$12,0,10*ROW('Hygiene Data'!H69)))</f>
        <v/>
      </c>
      <c r="EC75" s="305" t="str">
        <f ca="true">+IF(OFFSET('Hygiene Data'!$H$13,0,10*ROW('Hygiene Data'!H69))="","",OFFSET('Hygiene Data'!$H$13,0,10*ROW('Hygiene Data'!H69)))</f>
        <v/>
      </c>
      <c r="ED75" s="305" t="str">
        <f ca="true">+IF(OFFSET('Hygiene Data'!$I$11,0,10*ROW('Hygiene Data'!I69))="","",OFFSET('Hygiene Data'!$I$11,0,10*ROW('Hygiene Data'!I69)))</f>
        <v/>
      </c>
      <c r="EE75" s="305" t="str">
        <f ca="true">+IF(OFFSET('Hygiene Data'!$I$12,0,10*ROW('Hygiene Data'!I69))="","",OFFSET('Hygiene Data'!$I$12,0,10*ROW('Hygiene Data'!I69)))</f>
        <v/>
      </c>
      <c r="EF75" s="305"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61" t="str">
        <f t="shared" ca="true" si="1"/>
        <v/>
      </c>
      <c r="D76" s="9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5"/>
      <c r="BS76" s="305" t="str">
        <f ca="true">+IF(OFFSET('Water Data'!$D$27,0,10*ROW('Water Data'!D70))="","",OFFSET('Water Data'!$D$27,0,10*ROW('Water Data'!D70)))</f>
        <v/>
      </c>
      <c r="BT76" s="305" t="str">
        <f ca="true">+IF(OFFSET('Water Data'!$D$28,0,10*ROW('Water Data'!D70))="","",OFFSET('Water Data'!$D$28,0,10*ROW('Water Data'!D70)))</f>
        <v/>
      </c>
      <c r="BU76" s="305" t="str">
        <f ca="true">+IF(OFFSET('Water Data'!$D$29,0,10*ROW('Water Data'!D70))="","",OFFSET('Water Data'!$D$29,0,10*ROW('Water Data'!D70)))</f>
        <v/>
      </c>
      <c r="BV76" s="305" t="str">
        <f ca="true">+IF(OFFSET('Water Data'!$E$27,0,10*ROW('Water Data'!E70))="","",OFFSET('Water Data'!$E$27,0,10*ROW('Water Data'!E70)))</f>
        <v/>
      </c>
      <c r="BW76" s="305" t="str">
        <f ca="true">+IF(OFFSET('Water Data'!$E$28,0,10*ROW('Water Data'!E70))="","",OFFSET('Water Data'!$E$28,0,10*ROW('Water Data'!E70)))</f>
        <v/>
      </c>
      <c r="BX76" s="305" t="str">
        <f ca="true">+IF(OFFSET('Water Data'!$E$29,0,10*ROW('Water Data'!E70))="","",OFFSET('Water Data'!$E$29,0,10*ROW('Water Data'!E70)))</f>
        <v/>
      </c>
      <c r="BY76" s="305" t="str">
        <f ca="true">+IF(OFFSET('Water Data'!$F$27,0,10*ROW('Water Data'!F70))="","",OFFSET('Water Data'!$F$27,0,10*ROW('Water Data'!F70)))</f>
        <v/>
      </c>
      <c r="BZ76" s="305" t="str">
        <f ca="true">+IF(OFFSET('Water Data'!$F$28,0,10*ROW('Water Data'!F70))="","",OFFSET('Water Data'!$F$28,0,10*ROW('Water Data'!F70)))</f>
        <v/>
      </c>
      <c r="CA76" s="305" t="str">
        <f ca="true">+IF(OFFSET('Water Data'!$F$29,0,10*ROW('Water Data'!F70))="","",OFFSET('Water Data'!$F$29,0,10*ROW('Water Data'!F70)))</f>
        <v/>
      </c>
      <c r="CB76" s="305" t="str">
        <f ca="true">+IF(OFFSET('Water Data'!$G$27,0,10*ROW('Water Data'!G70))="","",OFFSET('Water Data'!$G$27,0,10*ROW('Water Data'!G70)))</f>
        <v/>
      </c>
      <c r="CC76" s="305" t="str">
        <f ca="true">+IF(OFFSET('Water Data'!$G$28,0,10*ROW('Water Data'!G70))="","",OFFSET('Water Data'!$G$28,0,10*ROW('Water Data'!G70)))</f>
        <v/>
      </c>
      <c r="CD76" s="305" t="str">
        <f ca="true">+IF(OFFSET('Water Data'!$G$29,0,10*ROW('Water Data'!G70))="","",OFFSET('Water Data'!$G$29,0,10*ROW('Water Data'!G70)))</f>
        <v/>
      </c>
      <c r="CE76" s="305" t="str">
        <f ca="true">+IF(OFFSET('Water Data'!$H$27,0,10*ROW('Water Data'!H70))="","",OFFSET('Water Data'!$H$27,0,10*ROW('Water Data'!H70)))</f>
        <v/>
      </c>
      <c r="CF76" s="305" t="str">
        <f ca="true">+IF(OFFSET('Water Data'!$H$28,0,10*ROW('Water Data'!H70))="","",OFFSET('Water Data'!$H$28,0,10*ROW('Water Data'!H70)))</f>
        <v/>
      </c>
      <c r="CG76" s="305" t="str">
        <f ca="true">+IF(OFFSET('Water Data'!$H$29,0,10*ROW('Water Data'!H70))="","",OFFSET('Water Data'!$H$29,0,10*ROW('Water Data'!H70)))</f>
        <v/>
      </c>
      <c r="CH76" s="305" t="str">
        <f ca="true">+IF(OFFSET('Water Data'!$I$27,0,10*ROW('Water Data'!I70))="","",OFFSET('Water Data'!$I$27,0,10*ROW('Water Data'!I70)))</f>
        <v/>
      </c>
      <c r="CI76" s="305" t="str">
        <f ca="true">+IF(OFFSET('Water Data'!$I$28,0,10*ROW('Water Data'!I70))="","",OFFSET('Water Data'!$I$28,0,10*ROW('Water Data'!I70)))</f>
        <v/>
      </c>
      <c r="CJ76" s="305" t="str">
        <f ca="true">+IF(OFFSET('Water Data'!$I$29,0,10*ROW('Water Data'!I70))="","",OFFSET('Water Data'!$I$29,0,10*ROW('Water Data'!I70)))</f>
        <v/>
      </c>
      <c r="CK76" s="305" t="str">
        <f ca="true">+IF(OFFSET('Sanitation Data'!$D$28,0,10*ROW('Sanitation Data'!D70))="","",OFFSET('Sanitation Data'!$D$28,0,10*ROW('Sanitation Data'!D70)))</f>
        <v/>
      </c>
      <c r="CL76" s="305" t="str">
        <f ca="true">+IF(OFFSET('Sanitation Data'!$D$29,0,10*ROW('Sanitation Data'!D70))="","",OFFSET('Sanitation Data'!$D$29,0,10*ROW('Sanitation Data'!D70)))</f>
        <v/>
      </c>
      <c r="CM76" s="305" t="str">
        <f ca="true">+IF(OFFSET('Sanitation Data'!$D$30,0,10*ROW('Sanitation Data'!D70))="","",OFFSET('Sanitation Data'!$D$30,0,10*ROW('Sanitation Data'!D70)))</f>
        <v/>
      </c>
      <c r="CN76" s="305" t="str">
        <f ca="true">+IF(OFFSET('Sanitation Data'!$D$31,0,10*ROW('Sanitation Data'!D70))="","",OFFSET('Sanitation Data'!$D$31,0,10*ROW('Sanitation Data'!D70)))</f>
        <v/>
      </c>
      <c r="CO76" s="305" t="str">
        <f ca="true">+IF(OFFSET('Sanitation Data'!$D$32,0,10*ROW('Sanitation Data'!D70))="","",OFFSET('Sanitation Data'!$D$32,0,10*ROW('Sanitation Data'!D70)))</f>
        <v/>
      </c>
      <c r="CP76" s="305" t="str">
        <f ca="true">+IF(OFFSET('Sanitation Data'!$E$28,0,10*ROW('Sanitation Data'!E70))="","",OFFSET('Sanitation Data'!$E$28,0,10*ROW('Sanitation Data'!E70)))</f>
        <v/>
      </c>
      <c r="CQ76" s="305" t="str">
        <f ca="true">+IF(OFFSET('Sanitation Data'!$E$29,0,10*ROW('Sanitation Data'!E70))="","",OFFSET('Sanitation Data'!$E$29,0,10*ROW('Sanitation Data'!E70)))</f>
        <v/>
      </c>
      <c r="CR76" s="305" t="str">
        <f ca="true">+IF(OFFSET('Sanitation Data'!$E$30,0,10*ROW('Sanitation Data'!E70))="","",OFFSET('Sanitation Data'!$E$30,0,10*ROW('Sanitation Data'!E70)))</f>
        <v/>
      </c>
      <c r="CS76" s="305" t="str">
        <f ca="true">+IF(OFFSET('Sanitation Data'!$E$31,0,10*ROW('Sanitation Data'!E70))="","",OFFSET('Sanitation Data'!$E$31,0,10*ROW('Sanitation Data'!E70)))</f>
        <v/>
      </c>
      <c r="CT76" s="305" t="str">
        <f ca="true">+IF(OFFSET('Sanitation Data'!$E$32,0,10*ROW('Sanitation Data'!E70))="","",OFFSET('Sanitation Data'!$E$32,0,10*ROW('Sanitation Data'!E70)))</f>
        <v/>
      </c>
      <c r="CU76" s="305" t="str">
        <f ca="true">+IF(OFFSET('Sanitation Data'!$F$28,0,10*ROW('Sanitation Data'!F70))="","",OFFSET('Sanitation Data'!$F$28,0,10*ROW('Sanitation Data'!F70)))</f>
        <v/>
      </c>
      <c r="CV76" s="305" t="str">
        <f ca="true">+IF(OFFSET('Sanitation Data'!$F$29,0,10*ROW('Sanitation Data'!F70))="","",OFFSET('Sanitation Data'!$F$29,0,10*ROW('Sanitation Data'!F70)))</f>
        <v/>
      </c>
      <c r="CW76" s="305" t="str">
        <f ca="true">+IF(OFFSET('Sanitation Data'!$F$30,0,10*ROW('Sanitation Data'!F70))="","",OFFSET('Sanitation Data'!$F$30,0,10*ROW('Sanitation Data'!F70)))</f>
        <v/>
      </c>
      <c r="CX76" s="305" t="str">
        <f ca="true">+IF(OFFSET('Sanitation Data'!$F$31,0,10*ROW('Sanitation Data'!F70))="","",OFFSET('Sanitation Data'!$F$31,0,10*ROW('Sanitation Data'!F70)))</f>
        <v/>
      </c>
      <c r="CY76" s="305" t="str">
        <f ca="true">+IF(OFFSET('Sanitation Data'!$F$32,0,10*ROW('Sanitation Data'!F70))="","",OFFSET('Sanitation Data'!$F$32,0,10*ROW('Sanitation Data'!F70)))</f>
        <v/>
      </c>
      <c r="CZ76" s="305" t="str">
        <f ca="true">+IF(OFFSET('Sanitation Data'!$G$28,0,10*ROW('Sanitation Data'!G70))="","",OFFSET('Sanitation Data'!$G$28,0,10*ROW('Sanitation Data'!G70)))</f>
        <v/>
      </c>
      <c r="DA76" s="305" t="str">
        <f ca="true">+IF(OFFSET('Sanitation Data'!$G$29,0,10*ROW('Sanitation Data'!G70))="","",OFFSET('Sanitation Data'!$G$29,0,10*ROW('Sanitation Data'!G70)))</f>
        <v/>
      </c>
      <c r="DB76" s="305" t="str">
        <f ca="true">+IF(OFFSET('Sanitation Data'!$G$30,0,10*ROW('Sanitation Data'!G70))="","",OFFSET('Sanitation Data'!$G$30,0,10*ROW('Sanitation Data'!G70)))</f>
        <v/>
      </c>
      <c r="DC76" s="305" t="str">
        <f ca="true">+IF(OFFSET('Sanitation Data'!$G$31,0,10*ROW('Sanitation Data'!G70))="","",OFFSET('Sanitation Data'!$G$31,0,10*ROW('Sanitation Data'!G70)))</f>
        <v/>
      </c>
      <c r="DD76" s="305" t="str">
        <f ca="true">+IF(OFFSET('Sanitation Data'!$G$32,0,10*ROW('Sanitation Data'!G70))="","",OFFSET('Sanitation Data'!$G$32,0,10*ROW('Sanitation Data'!G70)))</f>
        <v/>
      </c>
      <c r="DE76" s="305" t="str">
        <f ca="true">+IF(OFFSET('Sanitation Data'!$H$28,0,10*ROW('Sanitation Data'!H70))="","",OFFSET('Sanitation Data'!$H$28,0,10*ROW('Sanitation Data'!H70)))</f>
        <v/>
      </c>
      <c r="DF76" s="305" t="str">
        <f ca="true">+IF(OFFSET('Sanitation Data'!$H$29,0,10*ROW('Sanitation Data'!H70))="","",OFFSET('Sanitation Data'!$H$29,0,10*ROW('Sanitation Data'!H70)))</f>
        <v/>
      </c>
      <c r="DG76" s="305" t="str">
        <f ca="true">+IF(OFFSET('Sanitation Data'!$H$30,0,10*ROW('Sanitation Data'!H70))="","",OFFSET('Sanitation Data'!$H$30,0,10*ROW('Sanitation Data'!H70)))</f>
        <v/>
      </c>
      <c r="DH76" s="305" t="str">
        <f ca="true">+IF(OFFSET('Sanitation Data'!$H$31,0,10*ROW('Sanitation Data'!H70))="","",OFFSET('Sanitation Data'!$H$31,0,10*ROW('Sanitation Data'!H70)))</f>
        <v/>
      </c>
      <c r="DI76" s="305" t="str">
        <f ca="true">+IF(OFFSET('Sanitation Data'!$H$32,0,10*ROW('Sanitation Data'!H70))="","",OFFSET('Sanitation Data'!$H$32,0,10*ROW('Sanitation Data'!H70)))</f>
        <v/>
      </c>
      <c r="DJ76" s="305" t="str">
        <f ca="true">+IF(OFFSET('Sanitation Data'!$I$28,0,10*ROW('Sanitation Data'!I70))="","",OFFSET('Sanitation Data'!$I$28,0,10*ROW('Sanitation Data'!I70)))</f>
        <v/>
      </c>
      <c r="DK76" s="305" t="str">
        <f ca="true">+IF(OFFSET('Sanitation Data'!$I$29,0,10*ROW('Sanitation Data'!I70))="","",OFFSET('Sanitation Data'!$I$29,0,10*ROW('Sanitation Data'!I70)))</f>
        <v/>
      </c>
      <c r="DL76" s="305" t="str">
        <f ca="true">+IF(OFFSET('Sanitation Data'!$I$30,0,10*ROW('Sanitation Data'!I70))="","",OFFSET('Sanitation Data'!$I$30,0,10*ROW('Sanitation Data'!I70)))</f>
        <v/>
      </c>
      <c r="DM76" s="305" t="str">
        <f ca="true">+IF(OFFSET('Sanitation Data'!$I$31,0,10*ROW('Sanitation Data'!I70))="","",OFFSET('Sanitation Data'!$I$31,0,10*ROW('Sanitation Data'!I70)))</f>
        <v/>
      </c>
      <c r="DN76" s="305" t="str">
        <f ca="true">+IF(OFFSET('Sanitation Data'!$I$32,0,10*ROW('Sanitation Data'!I70))="","",OFFSET('Sanitation Data'!$I$32,0,10*ROW('Sanitation Data'!I70)))</f>
        <v/>
      </c>
      <c r="DO76" s="305" t="str">
        <f ca="true">+IF(OFFSET('Hygiene Data'!$D$11,0,10*ROW('Hygiene Data'!D70))="","",OFFSET('Hygiene Data'!$D$11,0,10*ROW('Hygiene Data'!D70)))</f>
        <v/>
      </c>
      <c r="DP76" s="305" t="str">
        <f ca="true">+IF(OFFSET('Hygiene Data'!$D$12,0,10*ROW('Hygiene Data'!D70))="","",OFFSET('Hygiene Data'!$D$12,0,10*ROW('Hygiene Data'!D70)))</f>
        <v/>
      </c>
      <c r="DQ76" s="305" t="str">
        <f ca="true">+IF(OFFSET('Hygiene Data'!$D$13,0,10*ROW('Hygiene Data'!D70))="","",OFFSET('Hygiene Data'!$D$13,0,10*ROW('Hygiene Data'!D70)))</f>
        <v/>
      </c>
      <c r="DR76" s="305" t="str">
        <f ca="true">+IF(OFFSET('Hygiene Data'!$E$11,0,10*ROW('Hygiene Data'!E70))="","",OFFSET('Hygiene Data'!$E$11,0,10*ROW('Hygiene Data'!E70)))</f>
        <v/>
      </c>
      <c r="DS76" s="305" t="str">
        <f ca="true">+IF(OFFSET('Hygiene Data'!$E$12,0,10*ROW('Hygiene Data'!E70))="","",OFFSET('Hygiene Data'!$E$12,0,10*ROW('Hygiene Data'!E70)))</f>
        <v/>
      </c>
      <c r="DT76" s="305" t="str">
        <f ca="true">+IF(OFFSET('Hygiene Data'!$E$13,0,10*ROW('Hygiene Data'!E70))="","",OFFSET('Hygiene Data'!$E$13,0,10*ROW('Hygiene Data'!E70)))</f>
        <v/>
      </c>
      <c r="DU76" s="305" t="str">
        <f ca="true">+IF(OFFSET('Hygiene Data'!$F$11,0,10*ROW('Hygiene Data'!F70))="","",OFFSET('Hygiene Data'!$F$11,0,10*ROW('Hygiene Data'!F70)))</f>
        <v/>
      </c>
      <c r="DV76" s="305" t="str">
        <f ca="true">+IF(OFFSET('Hygiene Data'!$F$12,0,10*ROW('Hygiene Data'!F70))="","",OFFSET('Hygiene Data'!$F$12,0,10*ROW('Hygiene Data'!F70)))</f>
        <v/>
      </c>
      <c r="DW76" s="305" t="str">
        <f ca="true">+IF(OFFSET('Hygiene Data'!$F$13,0,10*ROW('Hygiene Data'!F70))="","",OFFSET('Hygiene Data'!$F$13,0,10*ROW('Hygiene Data'!F70)))</f>
        <v/>
      </c>
      <c r="DX76" s="305" t="str">
        <f ca="true">+IF(OFFSET('Hygiene Data'!$G$11,0,10*ROW('Hygiene Data'!G70))="","",OFFSET('Hygiene Data'!$G$11,0,10*ROW('Hygiene Data'!G70)))</f>
        <v/>
      </c>
      <c r="DY76" s="305" t="str">
        <f ca="true">+IF(OFFSET('Hygiene Data'!$G$12,0,10*ROW('Hygiene Data'!G70))="","",OFFSET('Hygiene Data'!$G$12,0,10*ROW('Hygiene Data'!G70)))</f>
        <v/>
      </c>
      <c r="DZ76" s="305" t="str">
        <f ca="true">+IF(OFFSET('Hygiene Data'!$G$13,0,10*ROW('Hygiene Data'!G70))="","",OFFSET('Hygiene Data'!$G$13,0,10*ROW('Hygiene Data'!G70)))</f>
        <v/>
      </c>
      <c r="EA76" s="305" t="str">
        <f ca="true">+IF(OFFSET('Hygiene Data'!$H$11,0,10*ROW('Hygiene Data'!H70))="","",OFFSET('Hygiene Data'!$H$11,0,10*ROW('Hygiene Data'!H70)))</f>
        <v/>
      </c>
      <c r="EB76" s="305" t="str">
        <f ca="true">+IF(OFFSET('Hygiene Data'!$H$12,0,10*ROW('Hygiene Data'!H70))="","",OFFSET('Hygiene Data'!$H$12,0,10*ROW('Hygiene Data'!H70)))</f>
        <v/>
      </c>
      <c r="EC76" s="305" t="str">
        <f ca="true">+IF(OFFSET('Hygiene Data'!$H$13,0,10*ROW('Hygiene Data'!H70))="","",OFFSET('Hygiene Data'!$H$13,0,10*ROW('Hygiene Data'!H70)))</f>
        <v/>
      </c>
      <c r="ED76" s="305" t="str">
        <f ca="true">+IF(OFFSET('Hygiene Data'!$I$11,0,10*ROW('Hygiene Data'!I70))="","",OFFSET('Hygiene Data'!$I$11,0,10*ROW('Hygiene Data'!I70)))</f>
        <v/>
      </c>
      <c r="EE76" s="305" t="str">
        <f ca="true">+IF(OFFSET('Hygiene Data'!$I$12,0,10*ROW('Hygiene Data'!I70))="","",OFFSET('Hygiene Data'!$I$12,0,10*ROW('Hygiene Data'!I70)))</f>
        <v/>
      </c>
      <c r="EF76" s="305"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61" t="str">
        <f t="shared" ca="true" si="1"/>
        <v/>
      </c>
      <c r="D77" s="9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5"/>
      <c r="BS77" s="305" t="str">
        <f ca="true">+IF(OFFSET('Water Data'!$D$27,0,10*ROW('Water Data'!D71))="","",OFFSET('Water Data'!$D$27,0,10*ROW('Water Data'!D71)))</f>
        <v/>
      </c>
      <c r="BT77" s="305" t="str">
        <f ca="true">+IF(OFFSET('Water Data'!$D$28,0,10*ROW('Water Data'!D71))="","",OFFSET('Water Data'!$D$28,0,10*ROW('Water Data'!D71)))</f>
        <v/>
      </c>
      <c r="BU77" s="305" t="str">
        <f ca="true">+IF(OFFSET('Water Data'!$D$29,0,10*ROW('Water Data'!D71))="","",OFFSET('Water Data'!$D$29,0,10*ROW('Water Data'!D71)))</f>
        <v/>
      </c>
      <c r="BV77" s="305" t="str">
        <f ca="true">+IF(OFFSET('Water Data'!$E$27,0,10*ROW('Water Data'!E71))="","",OFFSET('Water Data'!$E$27,0,10*ROW('Water Data'!E71)))</f>
        <v/>
      </c>
      <c r="BW77" s="305" t="str">
        <f ca="true">+IF(OFFSET('Water Data'!$E$28,0,10*ROW('Water Data'!E71))="","",OFFSET('Water Data'!$E$28,0,10*ROW('Water Data'!E71)))</f>
        <v/>
      </c>
      <c r="BX77" s="305" t="str">
        <f ca="true">+IF(OFFSET('Water Data'!$E$29,0,10*ROW('Water Data'!E71))="","",OFFSET('Water Data'!$E$29,0,10*ROW('Water Data'!E71)))</f>
        <v/>
      </c>
      <c r="BY77" s="305" t="str">
        <f ca="true">+IF(OFFSET('Water Data'!$F$27,0,10*ROW('Water Data'!F71))="","",OFFSET('Water Data'!$F$27,0,10*ROW('Water Data'!F71)))</f>
        <v/>
      </c>
      <c r="BZ77" s="305" t="str">
        <f ca="true">+IF(OFFSET('Water Data'!$F$28,0,10*ROW('Water Data'!F71))="","",OFFSET('Water Data'!$F$28,0,10*ROW('Water Data'!F71)))</f>
        <v/>
      </c>
      <c r="CA77" s="305" t="str">
        <f ca="true">+IF(OFFSET('Water Data'!$F$29,0,10*ROW('Water Data'!F71))="","",OFFSET('Water Data'!$F$29,0,10*ROW('Water Data'!F71)))</f>
        <v/>
      </c>
      <c r="CB77" s="305" t="str">
        <f ca="true">+IF(OFFSET('Water Data'!$G$27,0,10*ROW('Water Data'!G71))="","",OFFSET('Water Data'!$G$27,0,10*ROW('Water Data'!G71)))</f>
        <v/>
      </c>
      <c r="CC77" s="305" t="str">
        <f ca="true">+IF(OFFSET('Water Data'!$G$28,0,10*ROW('Water Data'!G71))="","",OFFSET('Water Data'!$G$28,0,10*ROW('Water Data'!G71)))</f>
        <v/>
      </c>
      <c r="CD77" s="305" t="str">
        <f ca="true">+IF(OFFSET('Water Data'!$G$29,0,10*ROW('Water Data'!G71))="","",OFFSET('Water Data'!$G$29,0,10*ROW('Water Data'!G71)))</f>
        <v/>
      </c>
      <c r="CE77" s="305" t="str">
        <f ca="true">+IF(OFFSET('Water Data'!$H$27,0,10*ROW('Water Data'!H71))="","",OFFSET('Water Data'!$H$27,0,10*ROW('Water Data'!H71)))</f>
        <v/>
      </c>
      <c r="CF77" s="305" t="str">
        <f ca="true">+IF(OFFSET('Water Data'!$H$28,0,10*ROW('Water Data'!H71))="","",OFFSET('Water Data'!$H$28,0,10*ROW('Water Data'!H71)))</f>
        <v/>
      </c>
      <c r="CG77" s="305" t="str">
        <f ca="true">+IF(OFFSET('Water Data'!$H$29,0,10*ROW('Water Data'!H71))="","",OFFSET('Water Data'!$H$29,0,10*ROW('Water Data'!H71)))</f>
        <v/>
      </c>
      <c r="CH77" s="305" t="str">
        <f ca="true">+IF(OFFSET('Water Data'!$I$27,0,10*ROW('Water Data'!I71))="","",OFFSET('Water Data'!$I$27,0,10*ROW('Water Data'!I71)))</f>
        <v/>
      </c>
      <c r="CI77" s="305" t="str">
        <f ca="true">+IF(OFFSET('Water Data'!$I$28,0,10*ROW('Water Data'!I71))="","",OFFSET('Water Data'!$I$28,0,10*ROW('Water Data'!I71)))</f>
        <v/>
      </c>
      <c r="CJ77" s="305" t="str">
        <f ca="true">+IF(OFFSET('Water Data'!$I$29,0,10*ROW('Water Data'!I71))="","",OFFSET('Water Data'!$I$29,0,10*ROW('Water Data'!I71)))</f>
        <v/>
      </c>
      <c r="CK77" s="305" t="str">
        <f ca="true">+IF(OFFSET('Sanitation Data'!$D$28,0,10*ROW('Sanitation Data'!D71))="","",OFFSET('Sanitation Data'!$D$28,0,10*ROW('Sanitation Data'!D71)))</f>
        <v/>
      </c>
      <c r="CL77" s="305" t="str">
        <f ca="true">+IF(OFFSET('Sanitation Data'!$D$29,0,10*ROW('Sanitation Data'!D71))="","",OFFSET('Sanitation Data'!$D$29,0,10*ROW('Sanitation Data'!D71)))</f>
        <v/>
      </c>
      <c r="CM77" s="305" t="str">
        <f ca="true">+IF(OFFSET('Sanitation Data'!$D$30,0,10*ROW('Sanitation Data'!D71))="","",OFFSET('Sanitation Data'!$D$30,0,10*ROW('Sanitation Data'!D71)))</f>
        <v/>
      </c>
      <c r="CN77" s="305" t="str">
        <f ca="true">+IF(OFFSET('Sanitation Data'!$D$31,0,10*ROW('Sanitation Data'!D71))="","",OFFSET('Sanitation Data'!$D$31,0,10*ROW('Sanitation Data'!D71)))</f>
        <v/>
      </c>
      <c r="CO77" s="305" t="str">
        <f ca="true">+IF(OFFSET('Sanitation Data'!$D$32,0,10*ROW('Sanitation Data'!D71))="","",OFFSET('Sanitation Data'!$D$32,0,10*ROW('Sanitation Data'!D71)))</f>
        <v/>
      </c>
      <c r="CP77" s="305" t="str">
        <f ca="true">+IF(OFFSET('Sanitation Data'!$E$28,0,10*ROW('Sanitation Data'!E71))="","",OFFSET('Sanitation Data'!$E$28,0,10*ROW('Sanitation Data'!E71)))</f>
        <v/>
      </c>
      <c r="CQ77" s="305" t="str">
        <f ca="true">+IF(OFFSET('Sanitation Data'!$E$29,0,10*ROW('Sanitation Data'!E71))="","",OFFSET('Sanitation Data'!$E$29,0,10*ROW('Sanitation Data'!E71)))</f>
        <v/>
      </c>
      <c r="CR77" s="305" t="str">
        <f ca="true">+IF(OFFSET('Sanitation Data'!$E$30,0,10*ROW('Sanitation Data'!E71))="","",OFFSET('Sanitation Data'!$E$30,0,10*ROW('Sanitation Data'!E71)))</f>
        <v/>
      </c>
      <c r="CS77" s="305" t="str">
        <f ca="true">+IF(OFFSET('Sanitation Data'!$E$31,0,10*ROW('Sanitation Data'!E71))="","",OFFSET('Sanitation Data'!$E$31,0,10*ROW('Sanitation Data'!E71)))</f>
        <v/>
      </c>
      <c r="CT77" s="305" t="str">
        <f ca="true">+IF(OFFSET('Sanitation Data'!$E$32,0,10*ROW('Sanitation Data'!E71))="","",OFFSET('Sanitation Data'!$E$32,0,10*ROW('Sanitation Data'!E71)))</f>
        <v/>
      </c>
      <c r="CU77" s="305" t="str">
        <f ca="true">+IF(OFFSET('Sanitation Data'!$F$28,0,10*ROW('Sanitation Data'!F71))="","",OFFSET('Sanitation Data'!$F$28,0,10*ROW('Sanitation Data'!F71)))</f>
        <v/>
      </c>
      <c r="CV77" s="305" t="str">
        <f ca="true">+IF(OFFSET('Sanitation Data'!$F$29,0,10*ROW('Sanitation Data'!F71))="","",OFFSET('Sanitation Data'!$F$29,0,10*ROW('Sanitation Data'!F71)))</f>
        <v/>
      </c>
      <c r="CW77" s="305" t="str">
        <f ca="true">+IF(OFFSET('Sanitation Data'!$F$30,0,10*ROW('Sanitation Data'!F71))="","",OFFSET('Sanitation Data'!$F$30,0,10*ROW('Sanitation Data'!F71)))</f>
        <v/>
      </c>
      <c r="CX77" s="305" t="str">
        <f ca="true">+IF(OFFSET('Sanitation Data'!$F$31,0,10*ROW('Sanitation Data'!F71))="","",OFFSET('Sanitation Data'!$F$31,0,10*ROW('Sanitation Data'!F71)))</f>
        <v/>
      </c>
      <c r="CY77" s="305" t="str">
        <f ca="true">+IF(OFFSET('Sanitation Data'!$F$32,0,10*ROW('Sanitation Data'!F71))="","",OFFSET('Sanitation Data'!$F$32,0,10*ROW('Sanitation Data'!F71)))</f>
        <v/>
      </c>
      <c r="CZ77" s="305" t="str">
        <f ca="true">+IF(OFFSET('Sanitation Data'!$G$28,0,10*ROW('Sanitation Data'!G71))="","",OFFSET('Sanitation Data'!$G$28,0,10*ROW('Sanitation Data'!G71)))</f>
        <v/>
      </c>
      <c r="DA77" s="305" t="str">
        <f ca="true">+IF(OFFSET('Sanitation Data'!$G$29,0,10*ROW('Sanitation Data'!G71))="","",OFFSET('Sanitation Data'!$G$29,0,10*ROW('Sanitation Data'!G71)))</f>
        <v/>
      </c>
      <c r="DB77" s="305" t="str">
        <f ca="true">+IF(OFFSET('Sanitation Data'!$G$30,0,10*ROW('Sanitation Data'!G71))="","",OFFSET('Sanitation Data'!$G$30,0,10*ROW('Sanitation Data'!G71)))</f>
        <v/>
      </c>
      <c r="DC77" s="305" t="str">
        <f ca="true">+IF(OFFSET('Sanitation Data'!$G$31,0,10*ROW('Sanitation Data'!G71))="","",OFFSET('Sanitation Data'!$G$31,0,10*ROW('Sanitation Data'!G71)))</f>
        <v/>
      </c>
      <c r="DD77" s="305" t="str">
        <f ca="true">+IF(OFFSET('Sanitation Data'!$G$32,0,10*ROW('Sanitation Data'!G71))="","",OFFSET('Sanitation Data'!$G$32,0,10*ROW('Sanitation Data'!G71)))</f>
        <v/>
      </c>
      <c r="DE77" s="305" t="str">
        <f ca="true">+IF(OFFSET('Sanitation Data'!$H$28,0,10*ROW('Sanitation Data'!H71))="","",OFFSET('Sanitation Data'!$H$28,0,10*ROW('Sanitation Data'!H71)))</f>
        <v/>
      </c>
      <c r="DF77" s="305" t="str">
        <f ca="true">+IF(OFFSET('Sanitation Data'!$H$29,0,10*ROW('Sanitation Data'!H71))="","",OFFSET('Sanitation Data'!$H$29,0,10*ROW('Sanitation Data'!H71)))</f>
        <v/>
      </c>
      <c r="DG77" s="305" t="str">
        <f ca="true">+IF(OFFSET('Sanitation Data'!$H$30,0,10*ROW('Sanitation Data'!H71))="","",OFFSET('Sanitation Data'!$H$30,0,10*ROW('Sanitation Data'!H71)))</f>
        <v/>
      </c>
      <c r="DH77" s="305" t="str">
        <f ca="true">+IF(OFFSET('Sanitation Data'!$H$31,0,10*ROW('Sanitation Data'!H71))="","",OFFSET('Sanitation Data'!$H$31,0,10*ROW('Sanitation Data'!H71)))</f>
        <v/>
      </c>
      <c r="DI77" s="305" t="str">
        <f ca="true">+IF(OFFSET('Sanitation Data'!$H$32,0,10*ROW('Sanitation Data'!H71))="","",OFFSET('Sanitation Data'!$H$32,0,10*ROW('Sanitation Data'!H71)))</f>
        <v/>
      </c>
      <c r="DJ77" s="305" t="str">
        <f ca="true">+IF(OFFSET('Sanitation Data'!$I$28,0,10*ROW('Sanitation Data'!I71))="","",OFFSET('Sanitation Data'!$I$28,0,10*ROW('Sanitation Data'!I71)))</f>
        <v/>
      </c>
      <c r="DK77" s="305" t="str">
        <f ca="true">+IF(OFFSET('Sanitation Data'!$I$29,0,10*ROW('Sanitation Data'!I71))="","",OFFSET('Sanitation Data'!$I$29,0,10*ROW('Sanitation Data'!I71)))</f>
        <v/>
      </c>
      <c r="DL77" s="305" t="str">
        <f ca="true">+IF(OFFSET('Sanitation Data'!$I$30,0,10*ROW('Sanitation Data'!I71))="","",OFFSET('Sanitation Data'!$I$30,0,10*ROW('Sanitation Data'!I71)))</f>
        <v/>
      </c>
      <c r="DM77" s="305" t="str">
        <f ca="true">+IF(OFFSET('Sanitation Data'!$I$31,0,10*ROW('Sanitation Data'!I71))="","",OFFSET('Sanitation Data'!$I$31,0,10*ROW('Sanitation Data'!I71)))</f>
        <v/>
      </c>
      <c r="DN77" s="305" t="str">
        <f ca="true">+IF(OFFSET('Sanitation Data'!$I$32,0,10*ROW('Sanitation Data'!I71))="","",OFFSET('Sanitation Data'!$I$32,0,10*ROW('Sanitation Data'!I71)))</f>
        <v/>
      </c>
      <c r="DO77" s="305" t="str">
        <f ca="true">+IF(OFFSET('Hygiene Data'!$D$11,0,10*ROW('Hygiene Data'!D71))="","",OFFSET('Hygiene Data'!$D$11,0,10*ROW('Hygiene Data'!D71)))</f>
        <v/>
      </c>
      <c r="DP77" s="305" t="str">
        <f ca="true">+IF(OFFSET('Hygiene Data'!$D$12,0,10*ROW('Hygiene Data'!D71))="","",OFFSET('Hygiene Data'!$D$12,0,10*ROW('Hygiene Data'!D71)))</f>
        <v/>
      </c>
      <c r="DQ77" s="305" t="str">
        <f ca="true">+IF(OFFSET('Hygiene Data'!$D$13,0,10*ROW('Hygiene Data'!D71))="","",OFFSET('Hygiene Data'!$D$13,0,10*ROW('Hygiene Data'!D71)))</f>
        <v/>
      </c>
      <c r="DR77" s="305" t="str">
        <f ca="true">+IF(OFFSET('Hygiene Data'!$E$11,0,10*ROW('Hygiene Data'!E71))="","",OFFSET('Hygiene Data'!$E$11,0,10*ROW('Hygiene Data'!E71)))</f>
        <v/>
      </c>
      <c r="DS77" s="305" t="str">
        <f ca="true">+IF(OFFSET('Hygiene Data'!$E$12,0,10*ROW('Hygiene Data'!E71))="","",OFFSET('Hygiene Data'!$E$12,0,10*ROW('Hygiene Data'!E71)))</f>
        <v/>
      </c>
      <c r="DT77" s="305" t="str">
        <f ca="true">+IF(OFFSET('Hygiene Data'!$E$13,0,10*ROW('Hygiene Data'!E71))="","",OFFSET('Hygiene Data'!$E$13,0,10*ROW('Hygiene Data'!E71)))</f>
        <v/>
      </c>
      <c r="DU77" s="305" t="str">
        <f ca="true">+IF(OFFSET('Hygiene Data'!$F$11,0,10*ROW('Hygiene Data'!F71))="","",OFFSET('Hygiene Data'!$F$11,0,10*ROW('Hygiene Data'!F71)))</f>
        <v/>
      </c>
      <c r="DV77" s="305" t="str">
        <f ca="true">+IF(OFFSET('Hygiene Data'!$F$12,0,10*ROW('Hygiene Data'!F71))="","",OFFSET('Hygiene Data'!$F$12,0,10*ROW('Hygiene Data'!F71)))</f>
        <v/>
      </c>
      <c r="DW77" s="305" t="str">
        <f ca="true">+IF(OFFSET('Hygiene Data'!$F$13,0,10*ROW('Hygiene Data'!F71))="","",OFFSET('Hygiene Data'!$F$13,0,10*ROW('Hygiene Data'!F71)))</f>
        <v/>
      </c>
      <c r="DX77" s="305" t="str">
        <f ca="true">+IF(OFFSET('Hygiene Data'!$G$11,0,10*ROW('Hygiene Data'!G71))="","",OFFSET('Hygiene Data'!$G$11,0,10*ROW('Hygiene Data'!G71)))</f>
        <v/>
      </c>
      <c r="DY77" s="305" t="str">
        <f ca="true">+IF(OFFSET('Hygiene Data'!$G$12,0,10*ROW('Hygiene Data'!G71))="","",OFFSET('Hygiene Data'!$G$12,0,10*ROW('Hygiene Data'!G71)))</f>
        <v/>
      </c>
      <c r="DZ77" s="305" t="str">
        <f ca="true">+IF(OFFSET('Hygiene Data'!$G$13,0,10*ROW('Hygiene Data'!G71))="","",OFFSET('Hygiene Data'!$G$13,0,10*ROW('Hygiene Data'!G71)))</f>
        <v/>
      </c>
      <c r="EA77" s="305" t="str">
        <f ca="true">+IF(OFFSET('Hygiene Data'!$H$11,0,10*ROW('Hygiene Data'!H71))="","",OFFSET('Hygiene Data'!$H$11,0,10*ROW('Hygiene Data'!H71)))</f>
        <v/>
      </c>
      <c r="EB77" s="305" t="str">
        <f ca="true">+IF(OFFSET('Hygiene Data'!$H$12,0,10*ROW('Hygiene Data'!H71))="","",OFFSET('Hygiene Data'!$H$12,0,10*ROW('Hygiene Data'!H71)))</f>
        <v/>
      </c>
      <c r="EC77" s="305" t="str">
        <f ca="true">+IF(OFFSET('Hygiene Data'!$H$13,0,10*ROW('Hygiene Data'!H71))="","",OFFSET('Hygiene Data'!$H$13,0,10*ROW('Hygiene Data'!H71)))</f>
        <v/>
      </c>
      <c r="ED77" s="305" t="str">
        <f ca="true">+IF(OFFSET('Hygiene Data'!$I$11,0,10*ROW('Hygiene Data'!I71))="","",OFFSET('Hygiene Data'!$I$11,0,10*ROW('Hygiene Data'!I71)))</f>
        <v/>
      </c>
      <c r="EE77" s="305" t="str">
        <f ca="true">+IF(OFFSET('Hygiene Data'!$I$12,0,10*ROW('Hygiene Data'!I71))="","",OFFSET('Hygiene Data'!$I$12,0,10*ROW('Hygiene Data'!I71)))</f>
        <v/>
      </c>
      <c r="EF77" s="305"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61" t="str">
        <f t="shared" ca="true" si="1"/>
        <v/>
      </c>
      <c r="D78" s="9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5"/>
      <c r="BS78" s="305" t="str">
        <f ca="true">+IF(OFFSET('Water Data'!$D$27,0,10*ROW('Water Data'!D72))="","",OFFSET('Water Data'!$D$27,0,10*ROW('Water Data'!D72)))</f>
        <v/>
      </c>
      <c r="BT78" s="305" t="str">
        <f ca="true">+IF(OFFSET('Water Data'!$D$28,0,10*ROW('Water Data'!D72))="","",OFFSET('Water Data'!$D$28,0,10*ROW('Water Data'!D72)))</f>
        <v/>
      </c>
      <c r="BU78" s="305" t="str">
        <f ca="true">+IF(OFFSET('Water Data'!$D$29,0,10*ROW('Water Data'!D72))="","",OFFSET('Water Data'!$D$29,0,10*ROW('Water Data'!D72)))</f>
        <v/>
      </c>
      <c r="BV78" s="305" t="str">
        <f ca="true">+IF(OFFSET('Water Data'!$E$27,0,10*ROW('Water Data'!E72))="","",OFFSET('Water Data'!$E$27,0,10*ROW('Water Data'!E72)))</f>
        <v/>
      </c>
      <c r="BW78" s="305" t="str">
        <f ca="true">+IF(OFFSET('Water Data'!$E$28,0,10*ROW('Water Data'!E72))="","",OFFSET('Water Data'!$E$28,0,10*ROW('Water Data'!E72)))</f>
        <v/>
      </c>
      <c r="BX78" s="305" t="str">
        <f ca="true">+IF(OFFSET('Water Data'!$E$29,0,10*ROW('Water Data'!E72))="","",OFFSET('Water Data'!$E$29,0,10*ROW('Water Data'!E72)))</f>
        <v/>
      </c>
      <c r="BY78" s="305" t="str">
        <f ca="true">+IF(OFFSET('Water Data'!$F$27,0,10*ROW('Water Data'!F72))="","",OFFSET('Water Data'!$F$27,0,10*ROW('Water Data'!F72)))</f>
        <v/>
      </c>
      <c r="BZ78" s="305" t="str">
        <f ca="true">+IF(OFFSET('Water Data'!$F$28,0,10*ROW('Water Data'!F72))="","",OFFSET('Water Data'!$F$28,0,10*ROW('Water Data'!F72)))</f>
        <v/>
      </c>
      <c r="CA78" s="305" t="str">
        <f ca="true">+IF(OFFSET('Water Data'!$F$29,0,10*ROW('Water Data'!F72))="","",OFFSET('Water Data'!$F$29,0,10*ROW('Water Data'!F72)))</f>
        <v/>
      </c>
      <c r="CB78" s="305" t="str">
        <f ca="true">+IF(OFFSET('Water Data'!$G$27,0,10*ROW('Water Data'!G72))="","",OFFSET('Water Data'!$G$27,0,10*ROW('Water Data'!G72)))</f>
        <v/>
      </c>
      <c r="CC78" s="305" t="str">
        <f ca="true">+IF(OFFSET('Water Data'!$G$28,0,10*ROW('Water Data'!G72))="","",OFFSET('Water Data'!$G$28,0,10*ROW('Water Data'!G72)))</f>
        <v/>
      </c>
      <c r="CD78" s="305" t="str">
        <f ca="true">+IF(OFFSET('Water Data'!$G$29,0,10*ROW('Water Data'!G72))="","",OFFSET('Water Data'!$G$29,0,10*ROW('Water Data'!G72)))</f>
        <v/>
      </c>
      <c r="CE78" s="305" t="str">
        <f ca="true">+IF(OFFSET('Water Data'!$H$27,0,10*ROW('Water Data'!H72))="","",OFFSET('Water Data'!$H$27,0,10*ROW('Water Data'!H72)))</f>
        <v/>
      </c>
      <c r="CF78" s="305" t="str">
        <f ca="true">+IF(OFFSET('Water Data'!$H$28,0,10*ROW('Water Data'!H72))="","",OFFSET('Water Data'!$H$28,0,10*ROW('Water Data'!H72)))</f>
        <v/>
      </c>
      <c r="CG78" s="305" t="str">
        <f ca="true">+IF(OFFSET('Water Data'!$H$29,0,10*ROW('Water Data'!H72))="","",OFFSET('Water Data'!$H$29,0,10*ROW('Water Data'!H72)))</f>
        <v/>
      </c>
      <c r="CH78" s="305" t="str">
        <f ca="true">+IF(OFFSET('Water Data'!$I$27,0,10*ROW('Water Data'!I72))="","",OFFSET('Water Data'!$I$27,0,10*ROW('Water Data'!I72)))</f>
        <v/>
      </c>
      <c r="CI78" s="305" t="str">
        <f ca="true">+IF(OFFSET('Water Data'!$I$28,0,10*ROW('Water Data'!I72))="","",OFFSET('Water Data'!$I$28,0,10*ROW('Water Data'!I72)))</f>
        <v/>
      </c>
      <c r="CJ78" s="305" t="str">
        <f ca="true">+IF(OFFSET('Water Data'!$I$29,0,10*ROW('Water Data'!I72))="","",OFFSET('Water Data'!$I$29,0,10*ROW('Water Data'!I72)))</f>
        <v/>
      </c>
      <c r="CK78" s="305" t="str">
        <f ca="true">+IF(OFFSET('Sanitation Data'!$D$28,0,10*ROW('Sanitation Data'!D72))="","",OFFSET('Sanitation Data'!$D$28,0,10*ROW('Sanitation Data'!D72)))</f>
        <v/>
      </c>
      <c r="CL78" s="305" t="str">
        <f ca="true">+IF(OFFSET('Sanitation Data'!$D$29,0,10*ROW('Sanitation Data'!D72))="","",OFFSET('Sanitation Data'!$D$29,0,10*ROW('Sanitation Data'!D72)))</f>
        <v/>
      </c>
      <c r="CM78" s="305" t="str">
        <f ca="true">+IF(OFFSET('Sanitation Data'!$D$30,0,10*ROW('Sanitation Data'!D72))="","",OFFSET('Sanitation Data'!$D$30,0,10*ROW('Sanitation Data'!D72)))</f>
        <v/>
      </c>
      <c r="CN78" s="305" t="str">
        <f ca="true">+IF(OFFSET('Sanitation Data'!$D$31,0,10*ROW('Sanitation Data'!D72))="","",OFFSET('Sanitation Data'!$D$31,0,10*ROW('Sanitation Data'!D72)))</f>
        <v/>
      </c>
      <c r="CO78" s="305" t="str">
        <f ca="true">+IF(OFFSET('Sanitation Data'!$D$32,0,10*ROW('Sanitation Data'!D72))="","",OFFSET('Sanitation Data'!$D$32,0,10*ROW('Sanitation Data'!D72)))</f>
        <v/>
      </c>
      <c r="CP78" s="305" t="str">
        <f ca="true">+IF(OFFSET('Sanitation Data'!$E$28,0,10*ROW('Sanitation Data'!E72))="","",OFFSET('Sanitation Data'!$E$28,0,10*ROW('Sanitation Data'!E72)))</f>
        <v/>
      </c>
      <c r="CQ78" s="305" t="str">
        <f ca="true">+IF(OFFSET('Sanitation Data'!$E$29,0,10*ROW('Sanitation Data'!E72))="","",OFFSET('Sanitation Data'!$E$29,0,10*ROW('Sanitation Data'!E72)))</f>
        <v/>
      </c>
      <c r="CR78" s="305" t="str">
        <f ca="true">+IF(OFFSET('Sanitation Data'!$E$30,0,10*ROW('Sanitation Data'!E72))="","",OFFSET('Sanitation Data'!$E$30,0,10*ROW('Sanitation Data'!E72)))</f>
        <v/>
      </c>
      <c r="CS78" s="305" t="str">
        <f ca="true">+IF(OFFSET('Sanitation Data'!$E$31,0,10*ROW('Sanitation Data'!E72))="","",OFFSET('Sanitation Data'!$E$31,0,10*ROW('Sanitation Data'!E72)))</f>
        <v/>
      </c>
      <c r="CT78" s="305" t="str">
        <f ca="true">+IF(OFFSET('Sanitation Data'!$E$32,0,10*ROW('Sanitation Data'!E72))="","",OFFSET('Sanitation Data'!$E$32,0,10*ROW('Sanitation Data'!E72)))</f>
        <v/>
      </c>
      <c r="CU78" s="305" t="str">
        <f ca="true">+IF(OFFSET('Sanitation Data'!$F$28,0,10*ROW('Sanitation Data'!F72))="","",OFFSET('Sanitation Data'!$F$28,0,10*ROW('Sanitation Data'!F72)))</f>
        <v/>
      </c>
      <c r="CV78" s="305" t="str">
        <f ca="true">+IF(OFFSET('Sanitation Data'!$F$29,0,10*ROW('Sanitation Data'!F72))="","",OFFSET('Sanitation Data'!$F$29,0,10*ROW('Sanitation Data'!F72)))</f>
        <v/>
      </c>
      <c r="CW78" s="305" t="str">
        <f ca="true">+IF(OFFSET('Sanitation Data'!$F$30,0,10*ROW('Sanitation Data'!F72))="","",OFFSET('Sanitation Data'!$F$30,0,10*ROW('Sanitation Data'!F72)))</f>
        <v/>
      </c>
      <c r="CX78" s="305" t="str">
        <f ca="true">+IF(OFFSET('Sanitation Data'!$F$31,0,10*ROW('Sanitation Data'!F72))="","",OFFSET('Sanitation Data'!$F$31,0,10*ROW('Sanitation Data'!F72)))</f>
        <v/>
      </c>
      <c r="CY78" s="305" t="str">
        <f ca="true">+IF(OFFSET('Sanitation Data'!$F$32,0,10*ROW('Sanitation Data'!F72))="","",OFFSET('Sanitation Data'!$F$32,0,10*ROW('Sanitation Data'!F72)))</f>
        <v/>
      </c>
      <c r="CZ78" s="305" t="str">
        <f ca="true">+IF(OFFSET('Sanitation Data'!$G$28,0,10*ROW('Sanitation Data'!G72))="","",OFFSET('Sanitation Data'!$G$28,0,10*ROW('Sanitation Data'!G72)))</f>
        <v/>
      </c>
      <c r="DA78" s="305" t="str">
        <f ca="true">+IF(OFFSET('Sanitation Data'!$G$29,0,10*ROW('Sanitation Data'!G72))="","",OFFSET('Sanitation Data'!$G$29,0,10*ROW('Sanitation Data'!G72)))</f>
        <v/>
      </c>
      <c r="DB78" s="305" t="str">
        <f ca="true">+IF(OFFSET('Sanitation Data'!$G$30,0,10*ROW('Sanitation Data'!G72))="","",OFFSET('Sanitation Data'!$G$30,0,10*ROW('Sanitation Data'!G72)))</f>
        <v/>
      </c>
      <c r="DC78" s="305" t="str">
        <f ca="true">+IF(OFFSET('Sanitation Data'!$G$31,0,10*ROW('Sanitation Data'!G72))="","",OFFSET('Sanitation Data'!$G$31,0,10*ROW('Sanitation Data'!G72)))</f>
        <v/>
      </c>
      <c r="DD78" s="305" t="str">
        <f ca="true">+IF(OFFSET('Sanitation Data'!$G$32,0,10*ROW('Sanitation Data'!G72))="","",OFFSET('Sanitation Data'!$G$32,0,10*ROW('Sanitation Data'!G72)))</f>
        <v/>
      </c>
      <c r="DE78" s="305" t="str">
        <f ca="true">+IF(OFFSET('Sanitation Data'!$H$28,0,10*ROW('Sanitation Data'!H72))="","",OFFSET('Sanitation Data'!$H$28,0,10*ROW('Sanitation Data'!H72)))</f>
        <v/>
      </c>
      <c r="DF78" s="305" t="str">
        <f ca="true">+IF(OFFSET('Sanitation Data'!$H$29,0,10*ROW('Sanitation Data'!H72))="","",OFFSET('Sanitation Data'!$H$29,0,10*ROW('Sanitation Data'!H72)))</f>
        <v/>
      </c>
      <c r="DG78" s="305" t="str">
        <f ca="true">+IF(OFFSET('Sanitation Data'!$H$30,0,10*ROW('Sanitation Data'!H72))="","",OFFSET('Sanitation Data'!$H$30,0,10*ROW('Sanitation Data'!H72)))</f>
        <v/>
      </c>
      <c r="DH78" s="305" t="str">
        <f ca="true">+IF(OFFSET('Sanitation Data'!$H$31,0,10*ROW('Sanitation Data'!H72))="","",OFFSET('Sanitation Data'!$H$31,0,10*ROW('Sanitation Data'!H72)))</f>
        <v/>
      </c>
      <c r="DI78" s="305" t="str">
        <f ca="true">+IF(OFFSET('Sanitation Data'!$H$32,0,10*ROW('Sanitation Data'!H72))="","",OFFSET('Sanitation Data'!$H$32,0,10*ROW('Sanitation Data'!H72)))</f>
        <v/>
      </c>
      <c r="DJ78" s="305" t="str">
        <f ca="true">+IF(OFFSET('Sanitation Data'!$I$28,0,10*ROW('Sanitation Data'!I72))="","",OFFSET('Sanitation Data'!$I$28,0,10*ROW('Sanitation Data'!I72)))</f>
        <v/>
      </c>
      <c r="DK78" s="305" t="str">
        <f ca="true">+IF(OFFSET('Sanitation Data'!$I$29,0,10*ROW('Sanitation Data'!I72))="","",OFFSET('Sanitation Data'!$I$29,0,10*ROW('Sanitation Data'!I72)))</f>
        <v/>
      </c>
      <c r="DL78" s="305" t="str">
        <f ca="true">+IF(OFFSET('Sanitation Data'!$I$30,0,10*ROW('Sanitation Data'!I72))="","",OFFSET('Sanitation Data'!$I$30,0,10*ROW('Sanitation Data'!I72)))</f>
        <v/>
      </c>
      <c r="DM78" s="305" t="str">
        <f ca="true">+IF(OFFSET('Sanitation Data'!$I$31,0,10*ROW('Sanitation Data'!I72))="","",OFFSET('Sanitation Data'!$I$31,0,10*ROW('Sanitation Data'!I72)))</f>
        <v/>
      </c>
      <c r="DN78" s="305" t="str">
        <f ca="true">+IF(OFFSET('Sanitation Data'!$I$32,0,10*ROW('Sanitation Data'!I72))="","",OFFSET('Sanitation Data'!$I$32,0,10*ROW('Sanitation Data'!I72)))</f>
        <v/>
      </c>
      <c r="DO78" s="305" t="str">
        <f ca="true">+IF(OFFSET('Hygiene Data'!$D$11,0,10*ROW('Hygiene Data'!D72))="","",OFFSET('Hygiene Data'!$D$11,0,10*ROW('Hygiene Data'!D72)))</f>
        <v/>
      </c>
      <c r="DP78" s="305" t="str">
        <f ca="true">+IF(OFFSET('Hygiene Data'!$D$12,0,10*ROW('Hygiene Data'!D72))="","",OFFSET('Hygiene Data'!$D$12,0,10*ROW('Hygiene Data'!D72)))</f>
        <v/>
      </c>
      <c r="DQ78" s="305" t="str">
        <f ca="true">+IF(OFFSET('Hygiene Data'!$D$13,0,10*ROW('Hygiene Data'!D72))="","",OFFSET('Hygiene Data'!$D$13,0,10*ROW('Hygiene Data'!D72)))</f>
        <v/>
      </c>
      <c r="DR78" s="305" t="str">
        <f ca="true">+IF(OFFSET('Hygiene Data'!$E$11,0,10*ROW('Hygiene Data'!E72))="","",OFFSET('Hygiene Data'!$E$11,0,10*ROW('Hygiene Data'!E72)))</f>
        <v/>
      </c>
      <c r="DS78" s="305" t="str">
        <f ca="true">+IF(OFFSET('Hygiene Data'!$E$12,0,10*ROW('Hygiene Data'!E72))="","",OFFSET('Hygiene Data'!$E$12,0,10*ROW('Hygiene Data'!E72)))</f>
        <v/>
      </c>
      <c r="DT78" s="305" t="str">
        <f ca="true">+IF(OFFSET('Hygiene Data'!$E$13,0,10*ROW('Hygiene Data'!E72))="","",OFFSET('Hygiene Data'!$E$13,0,10*ROW('Hygiene Data'!E72)))</f>
        <v/>
      </c>
      <c r="DU78" s="305" t="str">
        <f ca="true">+IF(OFFSET('Hygiene Data'!$F$11,0,10*ROW('Hygiene Data'!F72))="","",OFFSET('Hygiene Data'!$F$11,0,10*ROW('Hygiene Data'!F72)))</f>
        <v/>
      </c>
      <c r="DV78" s="305" t="str">
        <f ca="true">+IF(OFFSET('Hygiene Data'!$F$12,0,10*ROW('Hygiene Data'!F72))="","",OFFSET('Hygiene Data'!$F$12,0,10*ROW('Hygiene Data'!F72)))</f>
        <v/>
      </c>
      <c r="DW78" s="305" t="str">
        <f ca="true">+IF(OFFSET('Hygiene Data'!$F$13,0,10*ROW('Hygiene Data'!F72))="","",OFFSET('Hygiene Data'!$F$13,0,10*ROW('Hygiene Data'!F72)))</f>
        <v/>
      </c>
      <c r="DX78" s="305" t="str">
        <f ca="true">+IF(OFFSET('Hygiene Data'!$G$11,0,10*ROW('Hygiene Data'!G72))="","",OFFSET('Hygiene Data'!$G$11,0,10*ROW('Hygiene Data'!G72)))</f>
        <v/>
      </c>
      <c r="DY78" s="305" t="str">
        <f ca="true">+IF(OFFSET('Hygiene Data'!$G$12,0,10*ROW('Hygiene Data'!G72))="","",OFFSET('Hygiene Data'!$G$12,0,10*ROW('Hygiene Data'!G72)))</f>
        <v/>
      </c>
      <c r="DZ78" s="305" t="str">
        <f ca="true">+IF(OFFSET('Hygiene Data'!$G$13,0,10*ROW('Hygiene Data'!G72))="","",OFFSET('Hygiene Data'!$G$13,0,10*ROW('Hygiene Data'!G72)))</f>
        <v/>
      </c>
      <c r="EA78" s="305" t="str">
        <f ca="true">+IF(OFFSET('Hygiene Data'!$H$11,0,10*ROW('Hygiene Data'!H72))="","",OFFSET('Hygiene Data'!$H$11,0,10*ROW('Hygiene Data'!H72)))</f>
        <v/>
      </c>
      <c r="EB78" s="305" t="str">
        <f ca="true">+IF(OFFSET('Hygiene Data'!$H$12,0,10*ROW('Hygiene Data'!H72))="","",OFFSET('Hygiene Data'!$H$12,0,10*ROW('Hygiene Data'!H72)))</f>
        <v/>
      </c>
      <c r="EC78" s="305" t="str">
        <f ca="true">+IF(OFFSET('Hygiene Data'!$H$13,0,10*ROW('Hygiene Data'!H72))="","",OFFSET('Hygiene Data'!$H$13,0,10*ROW('Hygiene Data'!H72)))</f>
        <v/>
      </c>
      <c r="ED78" s="305" t="str">
        <f ca="true">+IF(OFFSET('Hygiene Data'!$I$11,0,10*ROW('Hygiene Data'!I72))="","",OFFSET('Hygiene Data'!$I$11,0,10*ROW('Hygiene Data'!I72)))</f>
        <v/>
      </c>
      <c r="EE78" s="305" t="str">
        <f ca="true">+IF(OFFSET('Hygiene Data'!$I$12,0,10*ROW('Hygiene Data'!I72))="","",OFFSET('Hygiene Data'!$I$12,0,10*ROW('Hygiene Data'!I72)))</f>
        <v/>
      </c>
      <c r="EF78" s="305"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61" t="str">
        <f t="shared" ca="true" si="1"/>
        <v/>
      </c>
      <c r="D79" s="9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5"/>
      <c r="BS79" s="305" t="str">
        <f ca="true">+IF(OFFSET('Water Data'!$D$27,0,10*ROW('Water Data'!D73))="","",OFFSET('Water Data'!$D$27,0,10*ROW('Water Data'!D73)))</f>
        <v/>
      </c>
      <c r="BT79" s="305" t="str">
        <f ca="true">+IF(OFFSET('Water Data'!$D$28,0,10*ROW('Water Data'!D73))="","",OFFSET('Water Data'!$D$28,0,10*ROW('Water Data'!D73)))</f>
        <v/>
      </c>
      <c r="BU79" s="305" t="str">
        <f ca="true">+IF(OFFSET('Water Data'!$D$29,0,10*ROW('Water Data'!D73))="","",OFFSET('Water Data'!$D$29,0,10*ROW('Water Data'!D73)))</f>
        <v/>
      </c>
      <c r="BV79" s="305" t="str">
        <f ca="true">+IF(OFFSET('Water Data'!$E$27,0,10*ROW('Water Data'!E73))="","",OFFSET('Water Data'!$E$27,0,10*ROW('Water Data'!E73)))</f>
        <v/>
      </c>
      <c r="BW79" s="305" t="str">
        <f ca="true">+IF(OFFSET('Water Data'!$E$28,0,10*ROW('Water Data'!E73))="","",OFFSET('Water Data'!$E$28,0,10*ROW('Water Data'!E73)))</f>
        <v/>
      </c>
      <c r="BX79" s="305" t="str">
        <f ca="true">+IF(OFFSET('Water Data'!$E$29,0,10*ROW('Water Data'!E73))="","",OFFSET('Water Data'!$E$29,0,10*ROW('Water Data'!E73)))</f>
        <v/>
      </c>
      <c r="BY79" s="305" t="str">
        <f ca="true">+IF(OFFSET('Water Data'!$F$27,0,10*ROW('Water Data'!F73))="","",OFFSET('Water Data'!$F$27,0,10*ROW('Water Data'!F73)))</f>
        <v/>
      </c>
      <c r="BZ79" s="305" t="str">
        <f ca="true">+IF(OFFSET('Water Data'!$F$28,0,10*ROW('Water Data'!F73))="","",OFFSET('Water Data'!$F$28,0,10*ROW('Water Data'!F73)))</f>
        <v/>
      </c>
      <c r="CA79" s="305" t="str">
        <f ca="true">+IF(OFFSET('Water Data'!$F$29,0,10*ROW('Water Data'!F73))="","",OFFSET('Water Data'!$F$29,0,10*ROW('Water Data'!F73)))</f>
        <v/>
      </c>
      <c r="CB79" s="305" t="str">
        <f ca="true">+IF(OFFSET('Water Data'!$G$27,0,10*ROW('Water Data'!G73))="","",OFFSET('Water Data'!$G$27,0,10*ROW('Water Data'!G73)))</f>
        <v/>
      </c>
      <c r="CC79" s="305" t="str">
        <f ca="true">+IF(OFFSET('Water Data'!$G$28,0,10*ROW('Water Data'!G73))="","",OFFSET('Water Data'!$G$28,0,10*ROW('Water Data'!G73)))</f>
        <v/>
      </c>
      <c r="CD79" s="305" t="str">
        <f ca="true">+IF(OFFSET('Water Data'!$G$29,0,10*ROW('Water Data'!G73))="","",OFFSET('Water Data'!$G$29,0,10*ROW('Water Data'!G73)))</f>
        <v/>
      </c>
      <c r="CE79" s="305" t="str">
        <f ca="true">+IF(OFFSET('Water Data'!$H$27,0,10*ROW('Water Data'!H73))="","",OFFSET('Water Data'!$H$27,0,10*ROW('Water Data'!H73)))</f>
        <v/>
      </c>
      <c r="CF79" s="305" t="str">
        <f ca="true">+IF(OFFSET('Water Data'!$H$28,0,10*ROW('Water Data'!H73))="","",OFFSET('Water Data'!$H$28,0,10*ROW('Water Data'!H73)))</f>
        <v/>
      </c>
      <c r="CG79" s="305" t="str">
        <f ca="true">+IF(OFFSET('Water Data'!$H$29,0,10*ROW('Water Data'!H73))="","",OFFSET('Water Data'!$H$29,0,10*ROW('Water Data'!H73)))</f>
        <v/>
      </c>
      <c r="CH79" s="305" t="str">
        <f ca="true">+IF(OFFSET('Water Data'!$I$27,0,10*ROW('Water Data'!I73))="","",OFFSET('Water Data'!$I$27,0,10*ROW('Water Data'!I73)))</f>
        <v/>
      </c>
      <c r="CI79" s="305" t="str">
        <f ca="true">+IF(OFFSET('Water Data'!$I$28,0,10*ROW('Water Data'!I73))="","",OFFSET('Water Data'!$I$28,0,10*ROW('Water Data'!I73)))</f>
        <v/>
      </c>
      <c r="CJ79" s="305" t="str">
        <f ca="true">+IF(OFFSET('Water Data'!$I$29,0,10*ROW('Water Data'!I73))="","",OFFSET('Water Data'!$I$29,0,10*ROW('Water Data'!I73)))</f>
        <v/>
      </c>
      <c r="CK79" s="305" t="str">
        <f ca="true">+IF(OFFSET('Sanitation Data'!$D$28,0,10*ROW('Sanitation Data'!D73))="","",OFFSET('Sanitation Data'!$D$28,0,10*ROW('Sanitation Data'!D73)))</f>
        <v/>
      </c>
      <c r="CL79" s="305" t="str">
        <f ca="true">+IF(OFFSET('Sanitation Data'!$D$29,0,10*ROW('Sanitation Data'!D73))="","",OFFSET('Sanitation Data'!$D$29,0,10*ROW('Sanitation Data'!D73)))</f>
        <v/>
      </c>
      <c r="CM79" s="305" t="str">
        <f ca="true">+IF(OFFSET('Sanitation Data'!$D$30,0,10*ROW('Sanitation Data'!D73))="","",OFFSET('Sanitation Data'!$D$30,0,10*ROW('Sanitation Data'!D73)))</f>
        <v/>
      </c>
      <c r="CN79" s="305" t="str">
        <f ca="true">+IF(OFFSET('Sanitation Data'!$D$31,0,10*ROW('Sanitation Data'!D73))="","",OFFSET('Sanitation Data'!$D$31,0,10*ROW('Sanitation Data'!D73)))</f>
        <v/>
      </c>
      <c r="CO79" s="305" t="str">
        <f ca="true">+IF(OFFSET('Sanitation Data'!$D$32,0,10*ROW('Sanitation Data'!D73))="","",OFFSET('Sanitation Data'!$D$32,0,10*ROW('Sanitation Data'!D73)))</f>
        <v/>
      </c>
      <c r="CP79" s="305" t="str">
        <f ca="true">+IF(OFFSET('Sanitation Data'!$E$28,0,10*ROW('Sanitation Data'!E73))="","",OFFSET('Sanitation Data'!$E$28,0,10*ROW('Sanitation Data'!E73)))</f>
        <v/>
      </c>
      <c r="CQ79" s="305" t="str">
        <f ca="true">+IF(OFFSET('Sanitation Data'!$E$29,0,10*ROW('Sanitation Data'!E73))="","",OFFSET('Sanitation Data'!$E$29,0,10*ROW('Sanitation Data'!E73)))</f>
        <v/>
      </c>
      <c r="CR79" s="305" t="str">
        <f ca="true">+IF(OFFSET('Sanitation Data'!$E$30,0,10*ROW('Sanitation Data'!E73))="","",OFFSET('Sanitation Data'!$E$30,0,10*ROW('Sanitation Data'!E73)))</f>
        <v/>
      </c>
      <c r="CS79" s="305" t="str">
        <f ca="true">+IF(OFFSET('Sanitation Data'!$E$31,0,10*ROW('Sanitation Data'!E73))="","",OFFSET('Sanitation Data'!$E$31,0,10*ROW('Sanitation Data'!E73)))</f>
        <v/>
      </c>
      <c r="CT79" s="305" t="str">
        <f ca="true">+IF(OFFSET('Sanitation Data'!$E$32,0,10*ROW('Sanitation Data'!E73))="","",OFFSET('Sanitation Data'!$E$32,0,10*ROW('Sanitation Data'!E73)))</f>
        <v/>
      </c>
      <c r="CU79" s="305" t="str">
        <f ca="true">+IF(OFFSET('Sanitation Data'!$F$28,0,10*ROW('Sanitation Data'!F73))="","",OFFSET('Sanitation Data'!$F$28,0,10*ROW('Sanitation Data'!F73)))</f>
        <v/>
      </c>
      <c r="CV79" s="305" t="str">
        <f ca="true">+IF(OFFSET('Sanitation Data'!$F$29,0,10*ROW('Sanitation Data'!F73))="","",OFFSET('Sanitation Data'!$F$29,0,10*ROW('Sanitation Data'!F73)))</f>
        <v/>
      </c>
      <c r="CW79" s="305" t="str">
        <f ca="true">+IF(OFFSET('Sanitation Data'!$F$30,0,10*ROW('Sanitation Data'!F73))="","",OFFSET('Sanitation Data'!$F$30,0,10*ROW('Sanitation Data'!F73)))</f>
        <v/>
      </c>
      <c r="CX79" s="305" t="str">
        <f ca="true">+IF(OFFSET('Sanitation Data'!$F$31,0,10*ROW('Sanitation Data'!F73))="","",OFFSET('Sanitation Data'!$F$31,0,10*ROW('Sanitation Data'!F73)))</f>
        <v/>
      </c>
      <c r="CY79" s="305" t="str">
        <f ca="true">+IF(OFFSET('Sanitation Data'!$F$32,0,10*ROW('Sanitation Data'!F73))="","",OFFSET('Sanitation Data'!$F$32,0,10*ROW('Sanitation Data'!F73)))</f>
        <v/>
      </c>
      <c r="CZ79" s="305" t="str">
        <f ca="true">+IF(OFFSET('Sanitation Data'!$G$28,0,10*ROW('Sanitation Data'!G73))="","",OFFSET('Sanitation Data'!$G$28,0,10*ROW('Sanitation Data'!G73)))</f>
        <v/>
      </c>
      <c r="DA79" s="305" t="str">
        <f ca="true">+IF(OFFSET('Sanitation Data'!$G$29,0,10*ROW('Sanitation Data'!G73))="","",OFFSET('Sanitation Data'!$G$29,0,10*ROW('Sanitation Data'!G73)))</f>
        <v/>
      </c>
      <c r="DB79" s="305" t="str">
        <f ca="true">+IF(OFFSET('Sanitation Data'!$G$30,0,10*ROW('Sanitation Data'!G73))="","",OFFSET('Sanitation Data'!$G$30,0,10*ROW('Sanitation Data'!G73)))</f>
        <v/>
      </c>
      <c r="DC79" s="305" t="str">
        <f ca="true">+IF(OFFSET('Sanitation Data'!$G$31,0,10*ROW('Sanitation Data'!G73))="","",OFFSET('Sanitation Data'!$G$31,0,10*ROW('Sanitation Data'!G73)))</f>
        <v/>
      </c>
      <c r="DD79" s="305" t="str">
        <f ca="true">+IF(OFFSET('Sanitation Data'!$G$32,0,10*ROW('Sanitation Data'!G73))="","",OFFSET('Sanitation Data'!$G$32,0,10*ROW('Sanitation Data'!G73)))</f>
        <v/>
      </c>
      <c r="DE79" s="305" t="str">
        <f ca="true">+IF(OFFSET('Sanitation Data'!$H$28,0,10*ROW('Sanitation Data'!H73))="","",OFFSET('Sanitation Data'!$H$28,0,10*ROW('Sanitation Data'!H73)))</f>
        <v/>
      </c>
      <c r="DF79" s="305" t="str">
        <f ca="true">+IF(OFFSET('Sanitation Data'!$H$29,0,10*ROW('Sanitation Data'!H73))="","",OFFSET('Sanitation Data'!$H$29,0,10*ROW('Sanitation Data'!H73)))</f>
        <v/>
      </c>
      <c r="DG79" s="305" t="str">
        <f ca="true">+IF(OFFSET('Sanitation Data'!$H$30,0,10*ROW('Sanitation Data'!H73))="","",OFFSET('Sanitation Data'!$H$30,0,10*ROW('Sanitation Data'!H73)))</f>
        <v/>
      </c>
      <c r="DH79" s="305" t="str">
        <f ca="true">+IF(OFFSET('Sanitation Data'!$H$31,0,10*ROW('Sanitation Data'!H73))="","",OFFSET('Sanitation Data'!$H$31,0,10*ROW('Sanitation Data'!H73)))</f>
        <v/>
      </c>
      <c r="DI79" s="305" t="str">
        <f ca="true">+IF(OFFSET('Sanitation Data'!$H$32,0,10*ROW('Sanitation Data'!H73))="","",OFFSET('Sanitation Data'!$H$32,0,10*ROW('Sanitation Data'!H73)))</f>
        <v/>
      </c>
      <c r="DJ79" s="305" t="str">
        <f ca="true">+IF(OFFSET('Sanitation Data'!$I$28,0,10*ROW('Sanitation Data'!I73))="","",OFFSET('Sanitation Data'!$I$28,0,10*ROW('Sanitation Data'!I73)))</f>
        <v/>
      </c>
      <c r="DK79" s="305" t="str">
        <f ca="true">+IF(OFFSET('Sanitation Data'!$I$29,0,10*ROW('Sanitation Data'!I73))="","",OFFSET('Sanitation Data'!$I$29,0,10*ROW('Sanitation Data'!I73)))</f>
        <v/>
      </c>
      <c r="DL79" s="305" t="str">
        <f ca="true">+IF(OFFSET('Sanitation Data'!$I$30,0,10*ROW('Sanitation Data'!I73))="","",OFFSET('Sanitation Data'!$I$30,0,10*ROW('Sanitation Data'!I73)))</f>
        <v/>
      </c>
      <c r="DM79" s="305" t="str">
        <f ca="true">+IF(OFFSET('Sanitation Data'!$I$31,0,10*ROW('Sanitation Data'!I73))="","",OFFSET('Sanitation Data'!$I$31,0,10*ROW('Sanitation Data'!I73)))</f>
        <v/>
      </c>
      <c r="DN79" s="305" t="str">
        <f ca="true">+IF(OFFSET('Sanitation Data'!$I$32,0,10*ROW('Sanitation Data'!I73))="","",OFFSET('Sanitation Data'!$I$32,0,10*ROW('Sanitation Data'!I73)))</f>
        <v/>
      </c>
      <c r="DO79" s="305" t="str">
        <f ca="true">+IF(OFFSET('Hygiene Data'!$D$11,0,10*ROW('Hygiene Data'!D73))="","",OFFSET('Hygiene Data'!$D$11,0,10*ROW('Hygiene Data'!D73)))</f>
        <v/>
      </c>
      <c r="DP79" s="305" t="str">
        <f ca="true">+IF(OFFSET('Hygiene Data'!$D$12,0,10*ROW('Hygiene Data'!D73))="","",OFFSET('Hygiene Data'!$D$12,0,10*ROW('Hygiene Data'!D73)))</f>
        <v/>
      </c>
      <c r="DQ79" s="305" t="str">
        <f ca="true">+IF(OFFSET('Hygiene Data'!$D$13,0,10*ROW('Hygiene Data'!D73))="","",OFFSET('Hygiene Data'!$D$13,0,10*ROW('Hygiene Data'!D73)))</f>
        <v/>
      </c>
      <c r="DR79" s="305" t="str">
        <f ca="true">+IF(OFFSET('Hygiene Data'!$E$11,0,10*ROW('Hygiene Data'!E73))="","",OFFSET('Hygiene Data'!$E$11,0,10*ROW('Hygiene Data'!E73)))</f>
        <v/>
      </c>
      <c r="DS79" s="305" t="str">
        <f ca="true">+IF(OFFSET('Hygiene Data'!$E$12,0,10*ROW('Hygiene Data'!E73))="","",OFFSET('Hygiene Data'!$E$12,0,10*ROW('Hygiene Data'!E73)))</f>
        <v/>
      </c>
      <c r="DT79" s="305" t="str">
        <f ca="true">+IF(OFFSET('Hygiene Data'!$E$13,0,10*ROW('Hygiene Data'!E73))="","",OFFSET('Hygiene Data'!$E$13,0,10*ROW('Hygiene Data'!E73)))</f>
        <v/>
      </c>
      <c r="DU79" s="305" t="str">
        <f ca="true">+IF(OFFSET('Hygiene Data'!$F$11,0,10*ROW('Hygiene Data'!F73))="","",OFFSET('Hygiene Data'!$F$11,0,10*ROW('Hygiene Data'!F73)))</f>
        <v/>
      </c>
      <c r="DV79" s="305" t="str">
        <f ca="true">+IF(OFFSET('Hygiene Data'!$F$12,0,10*ROW('Hygiene Data'!F73))="","",OFFSET('Hygiene Data'!$F$12,0,10*ROW('Hygiene Data'!F73)))</f>
        <v/>
      </c>
      <c r="DW79" s="305" t="str">
        <f ca="true">+IF(OFFSET('Hygiene Data'!$F$13,0,10*ROW('Hygiene Data'!F73))="","",OFFSET('Hygiene Data'!$F$13,0,10*ROW('Hygiene Data'!F73)))</f>
        <v/>
      </c>
      <c r="DX79" s="305" t="str">
        <f ca="true">+IF(OFFSET('Hygiene Data'!$G$11,0,10*ROW('Hygiene Data'!G73))="","",OFFSET('Hygiene Data'!$G$11,0,10*ROW('Hygiene Data'!G73)))</f>
        <v/>
      </c>
      <c r="DY79" s="305" t="str">
        <f ca="true">+IF(OFFSET('Hygiene Data'!$G$12,0,10*ROW('Hygiene Data'!G73))="","",OFFSET('Hygiene Data'!$G$12,0,10*ROW('Hygiene Data'!G73)))</f>
        <v/>
      </c>
      <c r="DZ79" s="305" t="str">
        <f ca="true">+IF(OFFSET('Hygiene Data'!$G$13,0,10*ROW('Hygiene Data'!G73))="","",OFFSET('Hygiene Data'!$G$13,0,10*ROW('Hygiene Data'!G73)))</f>
        <v/>
      </c>
      <c r="EA79" s="305" t="str">
        <f ca="true">+IF(OFFSET('Hygiene Data'!$H$11,0,10*ROW('Hygiene Data'!H73))="","",OFFSET('Hygiene Data'!$H$11,0,10*ROW('Hygiene Data'!H73)))</f>
        <v/>
      </c>
      <c r="EB79" s="305" t="str">
        <f ca="true">+IF(OFFSET('Hygiene Data'!$H$12,0,10*ROW('Hygiene Data'!H73))="","",OFFSET('Hygiene Data'!$H$12,0,10*ROW('Hygiene Data'!H73)))</f>
        <v/>
      </c>
      <c r="EC79" s="305" t="str">
        <f ca="true">+IF(OFFSET('Hygiene Data'!$H$13,0,10*ROW('Hygiene Data'!H73))="","",OFFSET('Hygiene Data'!$H$13,0,10*ROW('Hygiene Data'!H73)))</f>
        <v/>
      </c>
      <c r="ED79" s="305" t="str">
        <f ca="true">+IF(OFFSET('Hygiene Data'!$I$11,0,10*ROW('Hygiene Data'!I73))="","",OFFSET('Hygiene Data'!$I$11,0,10*ROW('Hygiene Data'!I73)))</f>
        <v/>
      </c>
      <c r="EE79" s="305" t="str">
        <f ca="true">+IF(OFFSET('Hygiene Data'!$I$12,0,10*ROW('Hygiene Data'!I73))="","",OFFSET('Hygiene Data'!$I$12,0,10*ROW('Hygiene Data'!I73)))</f>
        <v/>
      </c>
      <c r="EF79" s="305"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61" t="str">
        <f t="shared" ca="true" si="1"/>
        <v/>
      </c>
      <c r="D80" s="9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5"/>
      <c r="BS80" s="305" t="str">
        <f ca="true">+IF(OFFSET('Water Data'!$D$27,0,10*ROW('Water Data'!D74))="","",OFFSET('Water Data'!$D$27,0,10*ROW('Water Data'!D74)))</f>
        <v/>
      </c>
      <c r="BT80" s="305" t="str">
        <f ca="true">+IF(OFFSET('Water Data'!$D$28,0,10*ROW('Water Data'!D74))="","",OFFSET('Water Data'!$D$28,0,10*ROW('Water Data'!D74)))</f>
        <v/>
      </c>
      <c r="BU80" s="305" t="str">
        <f ca="true">+IF(OFFSET('Water Data'!$D$29,0,10*ROW('Water Data'!D74))="","",OFFSET('Water Data'!$D$29,0,10*ROW('Water Data'!D74)))</f>
        <v/>
      </c>
      <c r="BV80" s="305" t="str">
        <f ca="true">+IF(OFFSET('Water Data'!$E$27,0,10*ROW('Water Data'!E74))="","",OFFSET('Water Data'!$E$27,0,10*ROW('Water Data'!E74)))</f>
        <v/>
      </c>
      <c r="BW80" s="305" t="str">
        <f ca="true">+IF(OFFSET('Water Data'!$E$28,0,10*ROW('Water Data'!E74))="","",OFFSET('Water Data'!$E$28,0,10*ROW('Water Data'!E74)))</f>
        <v/>
      </c>
      <c r="BX80" s="305" t="str">
        <f ca="true">+IF(OFFSET('Water Data'!$E$29,0,10*ROW('Water Data'!E74))="","",OFFSET('Water Data'!$E$29,0,10*ROW('Water Data'!E74)))</f>
        <v/>
      </c>
      <c r="BY80" s="305" t="str">
        <f ca="true">+IF(OFFSET('Water Data'!$F$27,0,10*ROW('Water Data'!F74))="","",OFFSET('Water Data'!$F$27,0,10*ROW('Water Data'!F74)))</f>
        <v/>
      </c>
      <c r="BZ80" s="305" t="str">
        <f ca="true">+IF(OFFSET('Water Data'!$F$28,0,10*ROW('Water Data'!F74))="","",OFFSET('Water Data'!$F$28,0,10*ROW('Water Data'!F74)))</f>
        <v/>
      </c>
      <c r="CA80" s="305" t="str">
        <f ca="true">+IF(OFFSET('Water Data'!$F$29,0,10*ROW('Water Data'!F74))="","",OFFSET('Water Data'!$F$29,0,10*ROW('Water Data'!F74)))</f>
        <v/>
      </c>
      <c r="CB80" s="305" t="str">
        <f ca="true">+IF(OFFSET('Water Data'!$G$27,0,10*ROW('Water Data'!G74))="","",OFFSET('Water Data'!$G$27,0,10*ROW('Water Data'!G74)))</f>
        <v/>
      </c>
      <c r="CC80" s="305" t="str">
        <f ca="true">+IF(OFFSET('Water Data'!$G$28,0,10*ROW('Water Data'!G74))="","",OFFSET('Water Data'!$G$28,0,10*ROW('Water Data'!G74)))</f>
        <v/>
      </c>
      <c r="CD80" s="305" t="str">
        <f ca="true">+IF(OFFSET('Water Data'!$G$29,0,10*ROW('Water Data'!G74))="","",OFFSET('Water Data'!$G$29,0,10*ROW('Water Data'!G74)))</f>
        <v/>
      </c>
      <c r="CE80" s="305" t="str">
        <f ca="true">+IF(OFFSET('Water Data'!$H$27,0,10*ROW('Water Data'!H74))="","",OFFSET('Water Data'!$H$27,0,10*ROW('Water Data'!H74)))</f>
        <v/>
      </c>
      <c r="CF80" s="305" t="str">
        <f ca="true">+IF(OFFSET('Water Data'!$H$28,0,10*ROW('Water Data'!H74))="","",OFFSET('Water Data'!$H$28,0,10*ROW('Water Data'!H74)))</f>
        <v/>
      </c>
      <c r="CG80" s="305" t="str">
        <f ca="true">+IF(OFFSET('Water Data'!$H$29,0,10*ROW('Water Data'!H74))="","",OFFSET('Water Data'!$H$29,0,10*ROW('Water Data'!H74)))</f>
        <v/>
      </c>
      <c r="CH80" s="305" t="str">
        <f ca="true">+IF(OFFSET('Water Data'!$I$27,0,10*ROW('Water Data'!I74))="","",OFFSET('Water Data'!$I$27,0,10*ROW('Water Data'!I74)))</f>
        <v/>
      </c>
      <c r="CI80" s="305" t="str">
        <f ca="true">+IF(OFFSET('Water Data'!$I$28,0,10*ROW('Water Data'!I74))="","",OFFSET('Water Data'!$I$28,0,10*ROW('Water Data'!I74)))</f>
        <v/>
      </c>
      <c r="CJ80" s="305" t="str">
        <f ca="true">+IF(OFFSET('Water Data'!$I$29,0,10*ROW('Water Data'!I74))="","",OFFSET('Water Data'!$I$29,0,10*ROW('Water Data'!I74)))</f>
        <v/>
      </c>
      <c r="CK80" s="305" t="str">
        <f ca="true">+IF(OFFSET('Sanitation Data'!$D$28,0,10*ROW('Sanitation Data'!D74))="","",OFFSET('Sanitation Data'!$D$28,0,10*ROW('Sanitation Data'!D74)))</f>
        <v/>
      </c>
      <c r="CL80" s="305" t="str">
        <f ca="true">+IF(OFFSET('Sanitation Data'!$D$29,0,10*ROW('Sanitation Data'!D74))="","",OFFSET('Sanitation Data'!$D$29,0,10*ROW('Sanitation Data'!D74)))</f>
        <v/>
      </c>
      <c r="CM80" s="305" t="str">
        <f ca="true">+IF(OFFSET('Sanitation Data'!$D$30,0,10*ROW('Sanitation Data'!D74))="","",OFFSET('Sanitation Data'!$D$30,0,10*ROW('Sanitation Data'!D74)))</f>
        <v/>
      </c>
      <c r="CN80" s="305" t="str">
        <f ca="true">+IF(OFFSET('Sanitation Data'!$D$31,0,10*ROW('Sanitation Data'!D74))="","",OFFSET('Sanitation Data'!$D$31,0,10*ROW('Sanitation Data'!D74)))</f>
        <v/>
      </c>
      <c r="CO80" s="305" t="str">
        <f ca="true">+IF(OFFSET('Sanitation Data'!$D$32,0,10*ROW('Sanitation Data'!D74))="","",OFFSET('Sanitation Data'!$D$32,0,10*ROW('Sanitation Data'!D74)))</f>
        <v/>
      </c>
      <c r="CP80" s="305" t="str">
        <f ca="true">+IF(OFFSET('Sanitation Data'!$E$28,0,10*ROW('Sanitation Data'!E74))="","",OFFSET('Sanitation Data'!$E$28,0,10*ROW('Sanitation Data'!E74)))</f>
        <v/>
      </c>
      <c r="CQ80" s="305" t="str">
        <f ca="true">+IF(OFFSET('Sanitation Data'!$E$29,0,10*ROW('Sanitation Data'!E74))="","",OFFSET('Sanitation Data'!$E$29,0,10*ROW('Sanitation Data'!E74)))</f>
        <v/>
      </c>
      <c r="CR80" s="305" t="str">
        <f ca="true">+IF(OFFSET('Sanitation Data'!$E$30,0,10*ROW('Sanitation Data'!E74))="","",OFFSET('Sanitation Data'!$E$30,0,10*ROW('Sanitation Data'!E74)))</f>
        <v/>
      </c>
      <c r="CS80" s="305" t="str">
        <f ca="true">+IF(OFFSET('Sanitation Data'!$E$31,0,10*ROW('Sanitation Data'!E74))="","",OFFSET('Sanitation Data'!$E$31,0,10*ROW('Sanitation Data'!E74)))</f>
        <v/>
      </c>
      <c r="CT80" s="305" t="str">
        <f ca="true">+IF(OFFSET('Sanitation Data'!$E$32,0,10*ROW('Sanitation Data'!E74))="","",OFFSET('Sanitation Data'!$E$32,0,10*ROW('Sanitation Data'!E74)))</f>
        <v/>
      </c>
      <c r="CU80" s="305" t="str">
        <f ca="true">+IF(OFFSET('Sanitation Data'!$F$28,0,10*ROW('Sanitation Data'!F74))="","",OFFSET('Sanitation Data'!$F$28,0,10*ROW('Sanitation Data'!F74)))</f>
        <v/>
      </c>
      <c r="CV80" s="305" t="str">
        <f ca="true">+IF(OFFSET('Sanitation Data'!$F$29,0,10*ROW('Sanitation Data'!F74))="","",OFFSET('Sanitation Data'!$F$29,0,10*ROW('Sanitation Data'!F74)))</f>
        <v/>
      </c>
      <c r="CW80" s="305" t="str">
        <f ca="true">+IF(OFFSET('Sanitation Data'!$F$30,0,10*ROW('Sanitation Data'!F74))="","",OFFSET('Sanitation Data'!$F$30,0,10*ROW('Sanitation Data'!F74)))</f>
        <v/>
      </c>
      <c r="CX80" s="305" t="str">
        <f ca="true">+IF(OFFSET('Sanitation Data'!$F$31,0,10*ROW('Sanitation Data'!F74))="","",OFFSET('Sanitation Data'!$F$31,0,10*ROW('Sanitation Data'!F74)))</f>
        <v/>
      </c>
      <c r="CY80" s="305" t="str">
        <f ca="true">+IF(OFFSET('Sanitation Data'!$F$32,0,10*ROW('Sanitation Data'!F74))="","",OFFSET('Sanitation Data'!$F$32,0,10*ROW('Sanitation Data'!F74)))</f>
        <v/>
      </c>
      <c r="CZ80" s="305" t="str">
        <f ca="true">+IF(OFFSET('Sanitation Data'!$G$28,0,10*ROW('Sanitation Data'!G74))="","",OFFSET('Sanitation Data'!$G$28,0,10*ROW('Sanitation Data'!G74)))</f>
        <v/>
      </c>
      <c r="DA80" s="305" t="str">
        <f ca="true">+IF(OFFSET('Sanitation Data'!$G$29,0,10*ROW('Sanitation Data'!G74))="","",OFFSET('Sanitation Data'!$G$29,0,10*ROW('Sanitation Data'!G74)))</f>
        <v/>
      </c>
      <c r="DB80" s="305" t="str">
        <f ca="true">+IF(OFFSET('Sanitation Data'!$G$30,0,10*ROW('Sanitation Data'!G74))="","",OFFSET('Sanitation Data'!$G$30,0,10*ROW('Sanitation Data'!G74)))</f>
        <v/>
      </c>
      <c r="DC80" s="305" t="str">
        <f ca="true">+IF(OFFSET('Sanitation Data'!$G$31,0,10*ROW('Sanitation Data'!G74))="","",OFFSET('Sanitation Data'!$G$31,0,10*ROW('Sanitation Data'!G74)))</f>
        <v/>
      </c>
      <c r="DD80" s="305" t="str">
        <f ca="true">+IF(OFFSET('Sanitation Data'!$G$32,0,10*ROW('Sanitation Data'!G74))="","",OFFSET('Sanitation Data'!$G$32,0,10*ROW('Sanitation Data'!G74)))</f>
        <v/>
      </c>
      <c r="DE80" s="305" t="str">
        <f ca="true">+IF(OFFSET('Sanitation Data'!$H$28,0,10*ROW('Sanitation Data'!H74))="","",OFFSET('Sanitation Data'!$H$28,0,10*ROW('Sanitation Data'!H74)))</f>
        <v/>
      </c>
      <c r="DF80" s="305" t="str">
        <f ca="true">+IF(OFFSET('Sanitation Data'!$H$29,0,10*ROW('Sanitation Data'!H74))="","",OFFSET('Sanitation Data'!$H$29,0,10*ROW('Sanitation Data'!H74)))</f>
        <v/>
      </c>
      <c r="DG80" s="305" t="str">
        <f ca="true">+IF(OFFSET('Sanitation Data'!$H$30,0,10*ROW('Sanitation Data'!H74))="","",OFFSET('Sanitation Data'!$H$30,0,10*ROW('Sanitation Data'!H74)))</f>
        <v/>
      </c>
      <c r="DH80" s="305" t="str">
        <f ca="true">+IF(OFFSET('Sanitation Data'!$H$31,0,10*ROW('Sanitation Data'!H74))="","",OFFSET('Sanitation Data'!$H$31,0,10*ROW('Sanitation Data'!H74)))</f>
        <v/>
      </c>
      <c r="DI80" s="305" t="str">
        <f ca="true">+IF(OFFSET('Sanitation Data'!$H$32,0,10*ROW('Sanitation Data'!H74))="","",OFFSET('Sanitation Data'!$H$32,0,10*ROW('Sanitation Data'!H74)))</f>
        <v/>
      </c>
      <c r="DJ80" s="305" t="str">
        <f ca="true">+IF(OFFSET('Sanitation Data'!$I$28,0,10*ROW('Sanitation Data'!I74))="","",OFFSET('Sanitation Data'!$I$28,0,10*ROW('Sanitation Data'!I74)))</f>
        <v/>
      </c>
      <c r="DK80" s="305" t="str">
        <f ca="true">+IF(OFFSET('Sanitation Data'!$I$29,0,10*ROW('Sanitation Data'!I74))="","",OFFSET('Sanitation Data'!$I$29,0,10*ROW('Sanitation Data'!I74)))</f>
        <v/>
      </c>
      <c r="DL80" s="305" t="str">
        <f ca="true">+IF(OFFSET('Sanitation Data'!$I$30,0,10*ROW('Sanitation Data'!I74))="","",OFFSET('Sanitation Data'!$I$30,0,10*ROW('Sanitation Data'!I74)))</f>
        <v/>
      </c>
      <c r="DM80" s="305" t="str">
        <f ca="true">+IF(OFFSET('Sanitation Data'!$I$31,0,10*ROW('Sanitation Data'!I74))="","",OFFSET('Sanitation Data'!$I$31,0,10*ROW('Sanitation Data'!I74)))</f>
        <v/>
      </c>
      <c r="DN80" s="305" t="str">
        <f ca="true">+IF(OFFSET('Sanitation Data'!$I$32,0,10*ROW('Sanitation Data'!I74))="","",OFFSET('Sanitation Data'!$I$32,0,10*ROW('Sanitation Data'!I74)))</f>
        <v/>
      </c>
      <c r="DO80" s="305" t="str">
        <f ca="true">+IF(OFFSET('Hygiene Data'!$D$11,0,10*ROW('Hygiene Data'!D74))="","",OFFSET('Hygiene Data'!$D$11,0,10*ROW('Hygiene Data'!D74)))</f>
        <v/>
      </c>
      <c r="DP80" s="305" t="str">
        <f ca="true">+IF(OFFSET('Hygiene Data'!$D$12,0,10*ROW('Hygiene Data'!D74))="","",OFFSET('Hygiene Data'!$D$12,0,10*ROW('Hygiene Data'!D74)))</f>
        <v/>
      </c>
      <c r="DQ80" s="305" t="str">
        <f ca="true">+IF(OFFSET('Hygiene Data'!$D$13,0,10*ROW('Hygiene Data'!D74))="","",OFFSET('Hygiene Data'!$D$13,0,10*ROW('Hygiene Data'!D74)))</f>
        <v/>
      </c>
      <c r="DR80" s="305" t="str">
        <f ca="true">+IF(OFFSET('Hygiene Data'!$E$11,0,10*ROW('Hygiene Data'!E74))="","",OFFSET('Hygiene Data'!$E$11,0,10*ROW('Hygiene Data'!E74)))</f>
        <v/>
      </c>
      <c r="DS80" s="305" t="str">
        <f ca="true">+IF(OFFSET('Hygiene Data'!$E$12,0,10*ROW('Hygiene Data'!E74))="","",OFFSET('Hygiene Data'!$E$12,0,10*ROW('Hygiene Data'!E74)))</f>
        <v/>
      </c>
      <c r="DT80" s="305" t="str">
        <f ca="true">+IF(OFFSET('Hygiene Data'!$E$13,0,10*ROW('Hygiene Data'!E74))="","",OFFSET('Hygiene Data'!$E$13,0,10*ROW('Hygiene Data'!E74)))</f>
        <v/>
      </c>
      <c r="DU80" s="305" t="str">
        <f ca="true">+IF(OFFSET('Hygiene Data'!$F$11,0,10*ROW('Hygiene Data'!F74))="","",OFFSET('Hygiene Data'!$F$11,0,10*ROW('Hygiene Data'!F74)))</f>
        <v/>
      </c>
      <c r="DV80" s="305" t="str">
        <f ca="true">+IF(OFFSET('Hygiene Data'!$F$12,0,10*ROW('Hygiene Data'!F74))="","",OFFSET('Hygiene Data'!$F$12,0,10*ROW('Hygiene Data'!F74)))</f>
        <v/>
      </c>
      <c r="DW80" s="305" t="str">
        <f ca="true">+IF(OFFSET('Hygiene Data'!$F$13,0,10*ROW('Hygiene Data'!F74))="","",OFFSET('Hygiene Data'!$F$13,0,10*ROW('Hygiene Data'!F74)))</f>
        <v/>
      </c>
      <c r="DX80" s="305" t="str">
        <f ca="true">+IF(OFFSET('Hygiene Data'!$G$11,0,10*ROW('Hygiene Data'!G74))="","",OFFSET('Hygiene Data'!$G$11,0,10*ROW('Hygiene Data'!G74)))</f>
        <v/>
      </c>
      <c r="DY80" s="305" t="str">
        <f ca="true">+IF(OFFSET('Hygiene Data'!$G$12,0,10*ROW('Hygiene Data'!G74))="","",OFFSET('Hygiene Data'!$G$12,0,10*ROW('Hygiene Data'!G74)))</f>
        <v/>
      </c>
      <c r="DZ80" s="305" t="str">
        <f ca="true">+IF(OFFSET('Hygiene Data'!$G$13,0,10*ROW('Hygiene Data'!G74))="","",OFFSET('Hygiene Data'!$G$13,0,10*ROW('Hygiene Data'!G74)))</f>
        <v/>
      </c>
      <c r="EA80" s="305" t="str">
        <f ca="true">+IF(OFFSET('Hygiene Data'!$H$11,0,10*ROW('Hygiene Data'!H74))="","",OFFSET('Hygiene Data'!$H$11,0,10*ROW('Hygiene Data'!H74)))</f>
        <v/>
      </c>
      <c r="EB80" s="305" t="str">
        <f ca="true">+IF(OFFSET('Hygiene Data'!$H$12,0,10*ROW('Hygiene Data'!H74))="","",OFFSET('Hygiene Data'!$H$12,0,10*ROW('Hygiene Data'!H74)))</f>
        <v/>
      </c>
      <c r="EC80" s="305" t="str">
        <f ca="true">+IF(OFFSET('Hygiene Data'!$H$13,0,10*ROW('Hygiene Data'!H74))="","",OFFSET('Hygiene Data'!$H$13,0,10*ROW('Hygiene Data'!H74)))</f>
        <v/>
      </c>
      <c r="ED80" s="305" t="str">
        <f ca="true">+IF(OFFSET('Hygiene Data'!$I$11,0,10*ROW('Hygiene Data'!I74))="","",OFFSET('Hygiene Data'!$I$11,0,10*ROW('Hygiene Data'!I74)))</f>
        <v/>
      </c>
      <c r="EE80" s="305" t="str">
        <f ca="true">+IF(OFFSET('Hygiene Data'!$I$12,0,10*ROW('Hygiene Data'!I74))="","",OFFSET('Hygiene Data'!$I$12,0,10*ROW('Hygiene Data'!I74)))</f>
        <v/>
      </c>
      <c r="EF80" s="305"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61" t="str">
        <f t="shared" ca="true" si="1"/>
        <v/>
      </c>
      <c r="D81" s="9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5"/>
      <c r="BS81" s="305" t="str">
        <f ca="true">+IF(OFFSET('Water Data'!$D$27,0,10*ROW('Water Data'!D75))="","",OFFSET('Water Data'!$D$27,0,10*ROW('Water Data'!D75)))</f>
        <v/>
      </c>
      <c r="BT81" s="305" t="str">
        <f ca="true">+IF(OFFSET('Water Data'!$D$28,0,10*ROW('Water Data'!D75))="","",OFFSET('Water Data'!$D$28,0,10*ROW('Water Data'!D75)))</f>
        <v/>
      </c>
      <c r="BU81" s="305" t="str">
        <f ca="true">+IF(OFFSET('Water Data'!$D$29,0,10*ROW('Water Data'!D75))="","",OFFSET('Water Data'!$D$29,0,10*ROW('Water Data'!D75)))</f>
        <v/>
      </c>
      <c r="BV81" s="305" t="str">
        <f ca="true">+IF(OFFSET('Water Data'!$E$27,0,10*ROW('Water Data'!E75))="","",OFFSET('Water Data'!$E$27,0,10*ROW('Water Data'!E75)))</f>
        <v/>
      </c>
      <c r="BW81" s="305" t="str">
        <f ca="true">+IF(OFFSET('Water Data'!$E$28,0,10*ROW('Water Data'!E75))="","",OFFSET('Water Data'!$E$28,0,10*ROW('Water Data'!E75)))</f>
        <v/>
      </c>
      <c r="BX81" s="305" t="str">
        <f ca="true">+IF(OFFSET('Water Data'!$E$29,0,10*ROW('Water Data'!E75))="","",OFFSET('Water Data'!$E$29,0,10*ROW('Water Data'!E75)))</f>
        <v/>
      </c>
      <c r="BY81" s="305" t="str">
        <f ca="true">+IF(OFFSET('Water Data'!$F$27,0,10*ROW('Water Data'!F75))="","",OFFSET('Water Data'!$F$27,0,10*ROW('Water Data'!F75)))</f>
        <v/>
      </c>
      <c r="BZ81" s="305" t="str">
        <f ca="true">+IF(OFFSET('Water Data'!$F$28,0,10*ROW('Water Data'!F75))="","",OFFSET('Water Data'!$F$28,0,10*ROW('Water Data'!F75)))</f>
        <v/>
      </c>
      <c r="CA81" s="305" t="str">
        <f ca="true">+IF(OFFSET('Water Data'!$F$29,0,10*ROW('Water Data'!F75))="","",OFFSET('Water Data'!$F$29,0,10*ROW('Water Data'!F75)))</f>
        <v/>
      </c>
      <c r="CB81" s="305" t="str">
        <f ca="true">+IF(OFFSET('Water Data'!$G$27,0,10*ROW('Water Data'!G75))="","",OFFSET('Water Data'!$G$27,0,10*ROW('Water Data'!G75)))</f>
        <v/>
      </c>
      <c r="CC81" s="305" t="str">
        <f ca="true">+IF(OFFSET('Water Data'!$G$28,0,10*ROW('Water Data'!G75))="","",OFFSET('Water Data'!$G$28,0,10*ROW('Water Data'!G75)))</f>
        <v/>
      </c>
      <c r="CD81" s="305" t="str">
        <f ca="true">+IF(OFFSET('Water Data'!$G$29,0,10*ROW('Water Data'!G75))="","",OFFSET('Water Data'!$G$29,0,10*ROW('Water Data'!G75)))</f>
        <v/>
      </c>
      <c r="CE81" s="305" t="str">
        <f ca="true">+IF(OFFSET('Water Data'!$H$27,0,10*ROW('Water Data'!H75))="","",OFFSET('Water Data'!$H$27,0,10*ROW('Water Data'!H75)))</f>
        <v/>
      </c>
      <c r="CF81" s="305" t="str">
        <f ca="true">+IF(OFFSET('Water Data'!$H$28,0,10*ROW('Water Data'!H75))="","",OFFSET('Water Data'!$H$28,0,10*ROW('Water Data'!H75)))</f>
        <v/>
      </c>
      <c r="CG81" s="305" t="str">
        <f ca="true">+IF(OFFSET('Water Data'!$H$29,0,10*ROW('Water Data'!H75))="","",OFFSET('Water Data'!$H$29,0,10*ROW('Water Data'!H75)))</f>
        <v/>
      </c>
      <c r="CH81" s="305" t="str">
        <f ca="true">+IF(OFFSET('Water Data'!$I$27,0,10*ROW('Water Data'!I75))="","",OFFSET('Water Data'!$I$27,0,10*ROW('Water Data'!I75)))</f>
        <v/>
      </c>
      <c r="CI81" s="305" t="str">
        <f ca="true">+IF(OFFSET('Water Data'!$I$28,0,10*ROW('Water Data'!I75))="","",OFFSET('Water Data'!$I$28,0,10*ROW('Water Data'!I75)))</f>
        <v/>
      </c>
      <c r="CJ81" s="305" t="str">
        <f ca="true">+IF(OFFSET('Water Data'!$I$29,0,10*ROW('Water Data'!I75))="","",OFFSET('Water Data'!$I$29,0,10*ROW('Water Data'!I75)))</f>
        <v/>
      </c>
      <c r="CK81" s="305" t="str">
        <f ca="true">+IF(OFFSET('Sanitation Data'!$D$28,0,10*ROW('Sanitation Data'!D75))="","",OFFSET('Sanitation Data'!$D$28,0,10*ROW('Sanitation Data'!D75)))</f>
        <v/>
      </c>
      <c r="CL81" s="305" t="str">
        <f ca="true">+IF(OFFSET('Sanitation Data'!$D$29,0,10*ROW('Sanitation Data'!D75))="","",OFFSET('Sanitation Data'!$D$29,0,10*ROW('Sanitation Data'!D75)))</f>
        <v/>
      </c>
      <c r="CM81" s="305" t="str">
        <f ca="true">+IF(OFFSET('Sanitation Data'!$D$30,0,10*ROW('Sanitation Data'!D75))="","",OFFSET('Sanitation Data'!$D$30,0,10*ROW('Sanitation Data'!D75)))</f>
        <v/>
      </c>
      <c r="CN81" s="305" t="str">
        <f ca="true">+IF(OFFSET('Sanitation Data'!$D$31,0,10*ROW('Sanitation Data'!D75))="","",OFFSET('Sanitation Data'!$D$31,0,10*ROW('Sanitation Data'!D75)))</f>
        <v/>
      </c>
      <c r="CO81" s="305" t="str">
        <f ca="true">+IF(OFFSET('Sanitation Data'!$D$32,0,10*ROW('Sanitation Data'!D75))="","",OFFSET('Sanitation Data'!$D$32,0,10*ROW('Sanitation Data'!D75)))</f>
        <v/>
      </c>
      <c r="CP81" s="305" t="str">
        <f ca="true">+IF(OFFSET('Sanitation Data'!$E$28,0,10*ROW('Sanitation Data'!E75))="","",OFFSET('Sanitation Data'!$E$28,0,10*ROW('Sanitation Data'!E75)))</f>
        <v/>
      </c>
      <c r="CQ81" s="305" t="str">
        <f ca="true">+IF(OFFSET('Sanitation Data'!$E$29,0,10*ROW('Sanitation Data'!E75))="","",OFFSET('Sanitation Data'!$E$29,0,10*ROW('Sanitation Data'!E75)))</f>
        <v/>
      </c>
      <c r="CR81" s="305" t="str">
        <f ca="true">+IF(OFFSET('Sanitation Data'!$E$30,0,10*ROW('Sanitation Data'!E75))="","",OFFSET('Sanitation Data'!$E$30,0,10*ROW('Sanitation Data'!E75)))</f>
        <v/>
      </c>
      <c r="CS81" s="305" t="str">
        <f ca="true">+IF(OFFSET('Sanitation Data'!$E$31,0,10*ROW('Sanitation Data'!E75))="","",OFFSET('Sanitation Data'!$E$31,0,10*ROW('Sanitation Data'!E75)))</f>
        <v/>
      </c>
      <c r="CT81" s="305" t="str">
        <f ca="true">+IF(OFFSET('Sanitation Data'!$E$32,0,10*ROW('Sanitation Data'!E75))="","",OFFSET('Sanitation Data'!$E$32,0,10*ROW('Sanitation Data'!E75)))</f>
        <v/>
      </c>
      <c r="CU81" s="305" t="str">
        <f ca="true">+IF(OFFSET('Sanitation Data'!$F$28,0,10*ROW('Sanitation Data'!F75))="","",OFFSET('Sanitation Data'!$F$28,0,10*ROW('Sanitation Data'!F75)))</f>
        <v/>
      </c>
      <c r="CV81" s="305" t="str">
        <f ca="true">+IF(OFFSET('Sanitation Data'!$F$29,0,10*ROW('Sanitation Data'!F75))="","",OFFSET('Sanitation Data'!$F$29,0,10*ROW('Sanitation Data'!F75)))</f>
        <v/>
      </c>
      <c r="CW81" s="305" t="str">
        <f ca="true">+IF(OFFSET('Sanitation Data'!$F$30,0,10*ROW('Sanitation Data'!F75))="","",OFFSET('Sanitation Data'!$F$30,0,10*ROW('Sanitation Data'!F75)))</f>
        <v/>
      </c>
      <c r="CX81" s="305" t="str">
        <f ca="true">+IF(OFFSET('Sanitation Data'!$F$31,0,10*ROW('Sanitation Data'!F75))="","",OFFSET('Sanitation Data'!$F$31,0,10*ROW('Sanitation Data'!F75)))</f>
        <v/>
      </c>
      <c r="CY81" s="305" t="str">
        <f ca="true">+IF(OFFSET('Sanitation Data'!$F$32,0,10*ROW('Sanitation Data'!F75))="","",OFFSET('Sanitation Data'!$F$32,0,10*ROW('Sanitation Data'!F75)))</f>
        <v/>
      </c>
      <c r="CZ81" s="305" t="str">
        <f ca="true">+IF(OFFSET('Sanitation Data'!$G$28,0,10*ROW('Sanitation Data'!G75))="","",OFFSET('Sanitation Data'!$G$28,0,10*ROW('Sanitation Data'!G75)))</f>
        <v/>
      </c>
      <c r="DA81" s="305" t="str">
        <f ca="true">+IF(OFFSET('Sanitation Data'!$G$29,0,10*ROW('Sanitation Data'!G75))="","",OFFSET('Sanitation Data'!$G$29,0,10*ROW('Sanitation Data'!G75)))</f>
        <v/>
      </c>
      <c r="DB81" s="305" t="str">
        <f ca="true">+IF(OFFSET('Sanitation Data'!$G$30,0,10*ROW('Sanitation Data'!G75))="","",OFFSET('Sanitation Data'!$G$30,0,10*ROW('Sanitation Data'!G75)))</f>
        <v/>
      </c>
      <c r="DC81" s="305" t="str">
        <f ca="true">+IF(OFFSET('Sanitation Data'!$G$31,0,10*ROW('Sanitation Data'!G75))="","",OFFSET('Sanitation Data'!$G$31,0,10*ROW('Sanitation Data'!G75)))</f>
        <v/>
      </c>
      <c r="DD81" s="305" t="str">
        <f ca="true">+IF(OFFSET('Sanitation Data'!$G$32,0,10*ROW('Sanitation Data'!G75))="","",OFFSET('Sanitation Data'!$G$32,0,10*ROW('Sanitation Data'!G75)))</f>
        <v/>
      </c>
      <c r="DE81" s="305" t="str">
        <f ca="true">+IF(OFFSET('Sanitation Data'!$H$28,0,10*ROW('Sanitation Data'!H75))="","",OFFSET('Sanitation Data'!$H$28,0,10*ROW('Sanitation Data'!H75)))</f>
        <v/>
      </c>
      <c r="DF81" s="305" t="str">
        <f ca="true">+IF(OFFSET('Sanitation Data'!$H$29,0,10*ROW('Sanitation Data'!H75))="","",OFFSET('Sanitation Data'!$H$29,0,10*ROW('Sanitation Data'!H75)))</f>
        <v/>
      </c>
      <c r="DG81" s="305" t="str">
        <f ca="true">+IF(OFFSET('Sanitation Data'!$H$30,0,10*ROW('Sanitation Data'!H75))="","",OFFSET('Sanitation Data'!$H$30,0,10*ROW('Sanitation Data'!H75)))</f>
        <v/>
      </c>
      <c r="DH81" s="305" t="str">
        <f ca="true">+IF(OFFSET('Sanitation Data'!$H$31,0,10*ROW('Sanitation Data'!H75))="","",OFFSET('Sanitation Data'!$H$31,0,10*ROW('Sanitation Data'!H75)))</f>
        <v/>
      </c>
      <c r="DI81" s="305" t="str">
        <f ca="true">+IF(OFFSET('Sanitation Data'!$H$32,0,10*ROW('Sanitation Data'!H75))="","",OFFSET('Sanitation Data'!$H$32,0,10*ROW('Sanitation Data'!H75)))</f>
        <v/>
      </c>
      <c r="DJ81" s="305" t="str">
        <f ca="true">+IF(OFFSET('Sanitation Data'!$I$28,0,10*ROW('Sanitation Data'!I75))="","",OFFSET('Sanitation Data'!$I$28,0,10*ROW('Sanitation Data'!I75)))</f>
        <v/>
      </c>
      <c r="DK81" s="305" t="str">
        <f ca="true">+IF(OFFSET('Sanitation Data'!$I$29,0,10*ROW('Sanitation Data'!I75))="","",OFFSET('Sanitation Data'!$I$29,0,10*ROW('Sanitation Data'!I75)))</f>
        <v/>
      </c>
      <c r="DL81" s="305" t="str">
        <f ca="true">+IF(OFFSET('Sanitation Data'!$I$30,0,10*ROW('Sanitation Data'!I75))="","",OFFSET('Sanitation Data'!$I$30,0,10*ROW('Sanitation Data'!I75)))</f>
        <v/>
      </c>
      <c r="DM81" s="305" t="str">
        <f ca="true">+IF(OFFSET('Sanitation Data'!$I$31,0,10*ROW('Sanitation Data'!I75))="","",OFFSET('Sanitation Data'!$I$31,0,10*ROW('Sanitation Data'!I75)))</f>
        <v/>
      </c>
      <c r="DN81" s="305" t="str">
        <f ca="true">+IF(OFFSET('Sanitation Data'!$I$32,0,10*ROW('Sanitation Data'!I75))="","",OFFSET('Sanitation Data'!$I$32,0,10*ROW('Sanitation Data'!I75)))</f>
        <v/>
      </c>
      <c r="DO81" s="305" t="str">
        <f ca="true">+IF(OFFSET('Hygiene Data'!$D$11,0,10*ROW('Hygiene Data'!D75))="","",OFFSET('Hygiene Data'!$D$11,0,10*ROW('Hygiene Data'!D75)))</f>
        <v/>
      </c>
      <c r="DP81" s="305" t="str">
        <f ca="true">+IF(OFFSET('Hygiene Data'!$D$12,0,10*ROW('Hygiene Data'!D75))="","",OFFSET('Hygiene Data'!$D$12,0,10*ROW('Hygiene Data'!D75)))</f>
        <v/>
      </c>
      <c r="DQ81" s="305" t="str">
        <f ca="true">+IF(OFFSET('Hygiene Data'!$D$13,0,10*ROW('Hygiene Data'!D75))="","",OFFSET('Hygiene Data'!$D$13,0,10*ROW('Hygiene Data'!D75)))</f>
        <v/>
      </c>
      <c r="DR81" s="305" t="str">
        <f ca="true">+IF(OFFSET('Hygiene Data'!$E$11,0,10*ROW('Hygiene Data'!E75))="","",OFFSET('Hygiene Data'!$E$11,0,10*ROW('Hygiene Data'!E75)))</f>
        <v/>
      </c>
      <c r="DS81" s="305" t="str">
        <f ca="true">+IF(OFFSET('Hygiene Data'!$E$12,0,10*ROW('Hygiene Data'!E75))="","",OFFSET('Hygiene Data'!$E$12,0,10*ROW('Hygiene Data'!E75)))</f>
        <v/>
      </c>
      <c r="DT81" s="305" t="str">
        <f ca="true">+IF(OFFSET('Hygiene Data'!$E$13,0,10*ROW('Hygiene Data'!E75))="","",OFFSET('Hygiene Data'!$E$13,0,10*ROW('Hygiene Data'!E75)))</f>
        <v/>
      </c>
      <c r="DU81" s="305" t="str">
        <f ca="true">+IF(OFFSET('Hygiene Data'!$F$11,0,10*ROW('Hygiene Data'!F75))="","",OFFSET('Hygiene Data'!$F$11,0,10*ROW('Hygiene Data'!F75)))</f>
        <v/>
      </c>
      <c r="DV81" s="305" t="str">
        <f ca="true">+IF(OFFSET('Hygiene Data'!$F$12,0,10*ROW('Hygiene Data'!F75))="","",OFFSET('Hygiene Data'!$F$12,0,10*ROW('Hygiene Data'!F75)))</f>
        <v/>
      </c>
      <c r="DW81" s="305" t="str">
        <f ca="true">+IF(OFFSET('Hygiene Data'!$F$13,0,10*ROW('Hygiene Data'!F75))="","",OFFSET('Hygiene Data'!$F$13,0,10*ROW('Hygiene Data'!F75)))</f>
        <v/>
      </c>
      <c r="DX81" s="305" t="str">
        <f ca="true">+IF(OFFSET('Hygiene Data'!$G$11,0,10*ROW('Hygiene Data'!G75))="","",OFFSET('Hygiene Data'!$G$11,0,10*ROW('Hygiene Data'!G75)))</f>
        <v/>
      </c>
      <c r="DY81" s="305" t="str">
        <f ca="true">+IF(OFFSET('Hygiene Data'!$G$12,0,10*ROW('Hygiene Data'!G75))="","",OFFSET('Hygiene Data'!$G$12,0,10*ROW('Hygiene Data'!G75)))</f>
        <v/>
      </c>
      <c r="DZ81" s="305" t="str">
        <f ca="true">+IF(OFFSET('Hygiene Data'!$G$13,0,10*ROW('Hygiene Data'!G75))="","",OFFSET('Hygiene Data'!$G$13,0,10*ROW('Hygiene Data'!G75)))</f>
        <v/>
      </c>
      <c r="EA81" s="305" t="str">
        <f ca="true">+IF(OFFSET('Hygiene Data'!$H$11,0,10*ROW('Hygiene Data'!H75))="","",OFFSET('Hygiene Data'!$H$11,0,10*ROW('Hygiene Data'!H75)))</f>
        <v/>
      </c>
      <c r="EB81" s="305" t="str">
        <f ca="true">+IF(OFFSET('Hygiene Data'!$H$12,0,10*ROW('Hygiene Data'!H75))="","",OFFSET('Hygiene Data'!$H$12,0,10*ROW('Hygiene Data'!H75)))</f>
        <v/>
      </c>
      <c r="EC81" s="305" t="str">
        <f ca="true">+IF(OFFSET('Hygiene Data'!$H$13,0,10*ROW('Hygiene Data'!H75))="","",OFFSET('Hygiene Data'!$H$13,0,10*ROW('Hygiene Data'!H75)))</f>
        <v/>
      </c>
      <c r="ED81" s="305" t="str">
        <f ca="true">+IF(OFFSET('Hygiene Data'!$I$11,0,10*ROW('Hygiene Data'!I75))="","",OFFSET('Hygiene Data'!$I$11,0,10*ROW('Hygiene Data'!I75)))</f>
        <v/>
      </c>
      <c r="EE81" s="305" t="str">
        <f ca="true">+IF(OFFSET('Hygiene Data'!$I$12,0,10*ROW('Hygiene Data'!I75))="","",OFFSET('Hygiene Data'!$I$12,0,10*ROW('Hygiene Data'!I75)))</f>
        <v/>
      </c>
      <c r="EF81" s="305"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61" t="str">
        <f t="shared" ca="true" si="1"/>
        <v/>
      </c>
      <c r="D82" s="9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5"/>
      <c r="BS82" s="305" t="str">
        <f ca="true">+IF(OFFSET('Water Data'!$D$27,0,10*ROW('Water Data'!D76))="","",OFFSET('Water Data'!$D$27,0,10*ROW('Water Data'!D76)))</f>
        <v/>
      </c>
      <c r="BT82" s="305" t="str">
        <f ca="true">+IF(OFFSET('Water Data'!$D$28,0,10*ROW('Water Data'!D76))="","",OFFSET('Water Data'!$D$28,0,10*ROW('Water Data'!D76)))</f>
        <v/>
      </c>
      <c r="BU82" s="305" t="str">
        <f ca="true">+IF(OFFSET('Water Data'!$D$29,0,10*ROW('Water Data'!D76))="","",OFFSET('Water Data'!$D$29,0,10*ROW('Water Data'!D76)))</f>
        <v/>
      </c>
      <c r="BV82" s="305" t="str">
        <f ca="true">+IF(OFFSET('Water Data'!$E$27,0,10*ROW('Water Data'!E76))="","",OFFSET('Water Data'!$E$27,0,10*ROW('Water Data'!E76)))</f>
        <v/>
      </c>
      <c r="BW82" s="305" t="str">
        <f ca="true">+IF(OFFSET('Water Data'!$E$28,0,10*ROW('Water Data'!E76))="","",OFFSET('Water Data'!$E$28,0,10*ROW('Water Data'!E76)))</f>
        <v/>
      </c>
      <c r="BX82" s="305" t="str">
        <f ca="true">+IF(OFFSET('Water Data'!$E$29,0,10*ROW('Water Data'!E76))="","",OFFSET('Water Data'!$E$29,0,10*ROW('Water Data'!E76)))</f>
        <v/>
      </c>
      <c r="BY82" s="305" t="str">
        <f ca="true">+IF(OFFSET('Water Data'!$F$27,0,10*ROW('Water Data'!F76))="","",OFFSET('Water Data'!$F$27,0,10*ROW('Water Data'!F76)))</f>
        <v/>
      </c>
      <c r="BZ82" s="305" t="str">
        <f ca="true">+IF(OFFSET('Water Data'!$F$28,0,10*ROW('Water Data'!F76))="","",OFFSET('Water Data'!$F$28,0,10*ROW('Water Data'!F76)))</f>
        <v/>
      </c>
      <c r="CA82" s="305" t="str">
        <f ca="true">+IF(OFFSET('Water Data'!$F$29,0,10*ROW('Water Data'!F76))="","",OFFSET('Water Data'!$F$29,0,10*ROW('Water Data'!F76)))</f>
        <v/>
      </c>
      <c r="CB82" s="305" t="str">
        <f ca="true">+IF(OFFSET('Water Data'!$G$27,0,10*ROW('Water Data'!G76))="","",OFFSET('Water Data'!$G$27,0,10*ROW('Water Data'!G76)))</f>
        <v/>
      </c>
      <c r="CC82" s="305" t="str">
        <f ca="true">+IF(OFFSET('Water Data'!$G$28,0,10*ROW('Water Data'!G76))="","",OFFSET('Water Data'!$G$28,0,10*ROW('Water Data'!G76)))</f>
        <v/>
      </c>
      <c r="CD82" s="305" t="str">
        <f ca="true">+IF(OFFSET('Water Data'!$G$29,0,10*ROW('Water Data'!G76))="","",OFFSET('Water Data'!$G$29,0,10*ROW('Water Data'!G76)))</f>
        <v/>
      </c>
      <c r="CE82" s="305" t="str">
        <f ca="true">+IF(OFFSET('Water Data'!$H$27,0,10*ROW('Water Data'!H76))="","",OFFSET('Water Data'!$H$27,0,10*ROW('Water Data'!H76)))</f>
        <v/>
      </c>
      <c r="CF82" s="305" t="str">
        <f ca="true">+IF(OFFSET('Water Data'!$H$28,0,10*ROW('Water Data'!H76))="","",OFFSET('Water Data'!$H$28,0,10*ROW('Water Data'!H76)))</f>
        <v/>
      </c>
      <c r="CG82" s="305" t="str">
        <f ca="true">+IF(OFFSET('Water Data'!$H$29,0,10*ROW('Water Data'!H76))="","",OFFSET('Water Data'!$H$29,0,10*ROW('Water Data'!H76)))</f>
        <v/>
      </c>
      <c r="CH82" s="305" t="str">
        <f ca="true">+IF(OFFSET('Water Data'!$I$27,0,10*ROW('Water Data'!I76))="","",OFFSET('Water Data'!$I$27,0,10*ROW('Water Data'!I76)))</f>
        <v/>
      </c>
      <c r="CI82" s="305" t="str">
        <f ca="true">+IF(OFFSET('Water Data'!$I$28,0,10*ROW('Water Data'!I76))="","",OFFSET('Water Data'!$I$28,0,10*ROW('Water Data'!I76)))</f>
        <v/>
      </c>
      <c r="CJ82" s="305" t="str">
        <f ca="true">+IF(OFFSET('Water Data'!$I$29,0,10*ROW('Water Data'!I76))="","",OFFSET('Water Data'!$I$29,0,10*ROW('Water Data'!I76)))</f>
        <v/>
      </c>
      <c r="CK82" s="305" t="str">
        <f ca="true">+IF(OFFSET('Sanitation Data'!$D$28,0,10*ROW('Sanitation Data'!D76))="","",OFFSET('Sanitation Data'!$D$28,0,10*ROW('Sanitation Data'!D76)))</f>
        <v/>
      </c>
      <c r="CL82" s="305" t="str">
        <f ca="true">+IF(OFFSET('Sanitation Data'!$D$29,0,10*ROW('Sanitation Data'!D76))="","",OFFSET('Sanitation Data'!$D$29,0,10*ROW('Sanitation Data'!D76)))</f>
        <v/>
      </c>
      <c r="CM82" s="305" t="str">
        <f ca="true">+IF(OFFSET('Sanitation Data'!$D$30,0,10*ROW('Sanitation Data'!D76))="","",OFFSET('Sanitation Data'!$D$30,0,10*ROW('Sanitation Data'!D76)))</f>
        <v/>
      </c>
      <c r="CN82" s="305" t="str">
        <f ca="true">+IF(OFFSET('Sanitation Data'!$D$31,0,10*ROW('Sanitation Data'!D76))="","",OFFSET('Sanitation Data'!$D$31,0,10*ROW('Sanitation Data'!D76)))</f>
        <v/>
      </c>
      <c r="CO82" s="305" t="str">
        <f ca="true">+IF(OFFSET('Sanitation Data'!$D$32,0,10*ROW('Sanitation Data'!D76))="","",OFFSET('Sanitation Data'!$D$32,0,10*ROW('Sanitation Data'!D76)))</f>
        <v/>
      </c>
      <c r="CP82" s="305" t="str">
        <f ca="true">+IF(OFFSET('Sanitation Data'!$E$28,0,10*ROW('Sanitation Data'!E76))="","",OFFSET('Sanitation Data'!$E$28,0,10*ROW('Sanitation Data'!E76)))</f>
        <v/>
      </c>
      <c r="CQ82" s="305" t="str">
        <f ca="true">+IF(OFFSET('Sanitation Data'!$E$29,0,10*ROW('Sanitation Data'!E76))="","",OFFSET('Sanitation Data'!$E$29,0,10*ROW('Sanitation Data'!E76)))</f>
        <v/>
      </c>
      <c r="CR82" s="305" t="str">
        <f ca="true">+IF(OFFSET('Sanitation Data'!$E$30,0,10*ROW('Sanitation Data'!E76))="","",OFFSET('Sanitation Data'!$E$30,0,10*ROW('Sanitation Data'!E76)))</f>
        <v/>
      </c>
      <c r="CS82" s="305" t="str">
        <f ca="true">+IF(OFFSET('Sanitation Data'!$E$31,0,10*ROW('Sanitation Data'!E76))="","",OFFSET('Sanitation Data'!$E$31,0,10*ROW('Sanitation Data'!E76)))</f>
        <v/>
      </c>
      <c r="CT82" s="305" t="str">
        <f ca="true">+IF(OFFSET('Sanitation Data'!$E$32,0,10*ROW('Sanitation Data'!E76))="","",OFFSET('Sanitation Data'!$E$32,0,10*ROW('Sanitation Data'!E76)))</f>
        <v/>
      </c>
      <c r="CU82" s="305" t="str">
        <f ca="true">+IF(OFFSET('Sanitation Data'!$F$28,0,10*ROW('Sanitation Data'!F76))="","",OFFSET('Sanitation Data'!$F$28,0,10*ROW('Sanitation Data'!F76)))</f>
        <v/>
      </c>
      <c r="CV82" s="305" t="str">
        <f ca="true">+IF(OFFSET('Sanitation Data'!$F$29,0,10*ROW('Sanitation Data'!F76))="","",OFFSET('Sanitation Data'!$F$29,0,10*ROW('Sanitation Data'!F76)))</f>
        <v/>
      </c>
      <c r="CW82" s="305" t="str">
        <f ca="true">+IF(OFFSET('Sanitation Data'!$F$30,0,10*ROW('Sanitation Data'!F76))="","",OFFSET('Sanitation Data'!$F$30,0,10*ROW('Sanitation Data'!F76)))</f>
        <v/>
      </c>
      <c r="CX82" s="305" t="str">
        <f ca="true">+IF(OFFSET('Sanitation Data'!$F$31,0,10*ROW('Sanitation Data'!F76))="","",OFFSET('Sanitation Data'!$F$31,0,10*ROW('Sanitation Data'!F76)))</f>
        <v/>
      </c>
      <c r="CY82" s="305" t="str">
        <f ca="true">+IF(OFFSET('Sanitation Data'!$F$32,0,10*ROW('Sanitation Data'!F76))="","",OFFSET('Sanitation Data'!$F$32,0,10*ROW('Sanitation Data'!F76)))</f>
        <v/>
      </c>
      <c r="CZ82" s="305" t="str">
        <f ca="true">+IF(OFFSET('Sanitation Data'!$G$28,0,10*ROW('Sanitation Data'!G76))="","",OFFSET('Sanitation Data'!$G$28,0,10*ROW('Sanitation Data'!G76)))</f>
        <v/>
      </c>
      <c r="DA82" s="305" t="str">
        <f ca="true">+IF(OFFSET('Sanitation Data'!$G$29,0,10*ROW('Sanitation Data'!G76))="","",OFFSET('Sanitation Data'!$G$29,0,10*ROW('Sanitation Data'!G76)))</f>
        <v/>
      </c>
      <c r="DB82" s="305" t="str">
        <f ca="true">+IF(OFFSET('Sanitation Data'!$G$30,0,10*ROW('Sanitation Data'!G76))="","",OFFSET('Sanitation Data'!$G$30,0,10*ROW('Sanitation Data'!G76)))</f>
        <v/>
      </c>
      <c r="DC82" s="305" t="str">
        <f ca="true">+IF(OFFSET('Sanitation Data'!$G$31,0,10*ROW('Sanitation Data'!G76))="","",OFFSET('Sanitation Data'!$G$31,0,10*ROW('Sanitation Data'!G76)))</f>
        <v/>
      </c>
      <c r="DD82" s="305" t="str">
        <f ca="true">+IF(OFFSET('Sanitation Data'!$G$32,0,10*ROW('Sanitation Data'!G76))="","",OFFSET('Sanitation Data'!$G$32,0,10*ROW('Sanitation Data'!G76)))</f>
        <v/>
      </c>
      <c r="DE82" s="305" t="str">
        <f ca="true">+IF(OFFSET('Sanitation Data'!$H$28,0,10*ROW('Sanitation Data'!H76))="","",OFFSET('Sanitation Data'!$H$28,0,10*ROW('Sanitation Data'!H76)))</f>
        <v/>
      </c>
      <c r="DF82" s="305" t="str">
        <f ca="true">+IF(OFFSET('Sanitation Data'!$H$29,0,10*ROW('Sanitation Data'!H76))="","",OFFSET('Sanitation Data'!$H$29,0,10*ROW('Sanitation Data'!H76)))</f>
        <v/>
      </c>
      <c r="DG82" s="305" t="str">
        <f ca="true">+IF(OFFSET('Sanitation Data'!$H$30,0,10*ROW('Sanitation Data'!H76))="","",OFFSET('Sanitation Data'!$H$30,0,10*ROW('Sanitation Data'!H76)))</f>
        <v/>
      </c>
      <c r="DH82" s="305" t="str">
        <f ca="true">+IF(OFFSET('Sanitation Data'!$H$31,0,10*ROW('Sanitation Data'!H76))="","",OFFSET('Sanitation Data'!$H$31,0,10*ROW('Sanitation Data'!H76)))</f>
        <v/>
      </c>
      <c r="DI82" s="305" t="str">
        <f ca="true">+IF(OFFSET('Sanitation Data'!$H$32,0,10*ROW('Sanitation Data'!H76))="","",OFFSET('Sanitation Data'!$H$32,0,10*ROW('Sanitation Data'!H76)))</f>
        <v/>
      </c>
      <c r="DJ82" s="305" t="str">
        <f ca="true">+IF(OFFSET('Sanitation Data'!$I$28,0,10*ROW('Sanitation Data'!I76))="","",OFFSET('Sanitation Data'!$I$28,0,10*ROW('Sanitation Data'!I76)))</f>
        <v/>
      </c>
      <c r="DK82" s="305" t="str">
        <f ca="true">+IF(OFFSET('Sanitation Data'!$I$29,0,10*ROW('Sanitation Data'!I76))="","",OFFSET('Sanitation Data'!$I$29,0,10*ROW('Sanitation Data'!I76)))</f>
        <v/>
      </c>
      <c r="DL82" s="305" t="str">
        <f ca="true">+IF(OFFSET('Sanitation Data'!$I$30,0,10*ROW('Sanitation Data'!I76))="","",OFFSET('Sanitation Data'!$I$30,0,10*ROW('Sanitation Data'!I76)))</f>
        <v/>
      </c>
      <c r="DM82" s="305" t="str">
        <f ca="true">+IF(OFFSET('Sanitation Data'!$I$31,0,10*ROW('Sanitation Data'!I76))="","",OFFSET('Sanitation Data'!$I$31,0,10*ROW('Sanitation Data'!I76)))</f>
        <v/>
      </c>
      <c r="DN82" s="305" t="str">
        <f ca="true">+IF(OFFSET('Sanitation Data'!$I$32,0,10*ROW('Sanitation Data'!I76))="","",OFFSET('Sanitation Data'!$I$32,0,10*ROW('Sanitation Data'!I76)))</f>
        <v/>
      </c>
      <c r="DO82" s="305" t="str">
        <f ca="true">+IF(OFFSET('Hygiene Data'!$D$11,0,10*ROW('Hygiene Data'!D76))="","",OFFSET('Hygiene Data'!$D$11,0,10*ROW('Hygiene Data'!D76)))</f>
        <v/>
      </c>
      <c r="DP82" s="305" t="str">
        <f ca="true">+IF(OFFSET('Hygiene Data'!$D$12,0,10*ROW('Hygiene Data'!D76))="","",OFFSET('Hygiene Data'!$D$12,0,10*ROW('Hygiene Data'!D76)))</f>
        <v/>
      </c>
      <c r="DQ82" s="305" t="str">
        <f ca="true">+IF(OFFSET('Hygiene Data'!$D$13,0,10*ROW('Hygiene Data'!D76))="","",OFFSET('Hygiene Data'!$D$13,0,10*ROW('Hygiene Data'!D76)))</f>
        <v/>
      </c>
      <c r="DR82" s="305" t="str">
        <f ca="true">+IF(OFFSET('Hygiene Data'!$E$11,0,10*ROW('Hygiene Data'!E76))="","",OFFSET('Hygiene Data'!$E$11,0,10*ROW('Hygiene Data'!E76)))</f>
        <v/>
      </c>
      <c r="DS82" s="305" t="str">
        <f ca="true">+IF(OFFSET('Hygiene Data'!$E$12,0,10*ROW('Hygiene Data'!E76))="","",OFFSET('Hygiene Data'!$E$12,0,10*ROW('Hygiene Data'!E76)))</f>
        <v/>
      </c>
      <c r="DT82" s="305" t="str">
        <f ca="true">+IF(OFFSET('Hygiene Data'!$E$13,0,10*ROW('Hygiene Data'!E76))="","",OFFSET('Hygiene Data'!$E$13,0,10*ROW('Hygiene Data'!E76)))</f>
        <v/>
      </c>
      <c r="DU82" s="305" t="str">
        <f ca="true">+IF(OFFSET('Hygiene Data'!$F$11,0,10*ROW('Hygiene Data'!F76))="","",OFFSET('Hygiene Data'!$F$11,0,10*ROW('Hygiene Data'!F76)))</f>
        <v/>
      </c>
      <c r="DV82" s="305" t="str">
        <f ca="true">+IF(OFFSET('Hygiene Data'!$F$12,0,10*ROW('Hygiene Data'!F76))="","",OFFSET('Hygiene Data'!$F$12,0,10*ROW('Hygiene Data'!F76)))</f>
        <v/>
      </c>
      <c r="DW82" s="305" t="str">
        <f ca="true">+IF(OFFSET('Hygiene Data'!$F$13,0,10*ROW('Hygiene Data'!F76))="","",OFFSET('Hygiene Data'!$F$13,0,10*ROW('Hygiene Data'!F76)))</f>
        <v/>
      </c>
      <c r="DX82" s="305" t="str">
        <f ca="true">+IF(OFFSET('Hygiene Data'!$G$11,0,10*ROW('Hygiene Data'!G76))="","",OFFSET('Hygiene Data'!$G$11,0,10*ROW('Hygiene Data'!G76)))</f>
        <v/>
      </c>
      <c r="DY82" s="305" t="str">
        <f ca="true">+IF(OFFSET('Hygiene Data'!$G$12,0,10*ROW('Hygiene Data'!G76))="","",OFFSET('Hygiene Data'!$G$12,0,10*ROW('Hygiene Data'!G76)))</f>
        <v/>
      </c>
      <c r="DZ82" s="305" t="str">
        <f ca="true">+IF(OFFSET('Hygiene Data'!$G$13,0,10*ROW('Hygiene Data'!G76))="","",OFFSET('Hygiene Data'!$G$13,0,10*ROW('Hygiene Data'!G76)))</f>
        <v/>
      </c>
      <c r="EA82" s="305" t="str">
        <f ca="true">+IF(OFFSET('Hygiene Data'!$H$11,0,10*ROW('Hygiene Data'!H76))="","",OFFSET('Hygiene Data'!$H$11,0,10*ROW('Hygiene Data'!H76)))</f>
        <v/>
      </c>
      <c r="EB82" s="305" t="str">
        <f ca="true">+IF(OFFSET('Hygiene Data'!$H$12,0,10*ROW('Hygiene Data'!H76))="","",OFFSET('Hygiene Data'!$H$12,0,10*ROW('Hygiene Data'!H76)))</f>
        <v/>
      </c>
      <c r="EC82" s="305" t="str">
        <f ca="true">+IF(OFFSET('Hygiene Data'!$H$13,0,10*ROW('Hygiene Data'!H76))="","",OFFSET('Hygiene Data'!$H$13,0,10*ROW('Hygiene Data'!H76)))</f>
        <v/>
      </c>
      <c r="ED82" s="305" t="str">
        <f ca="true">+IF(OFFSET('Hygiene Data'!$I$11,0,10*ROW('Hygiene Data'!I76))="","",OFFSET('Hygiene Data'!$I$11,0,10*ROW('Hygiene Data'!I76)))</f>
        <v/>
      </c>
      <c r="EE82" s="305" t="str">
        <f ca="true">+IF(OFFSET('Hygiene Data'!$I$12,0,10*ROW('Hygiene Data'!I76))="","",OFFSET('Hygiene Data'!$I$12,0,10*ROW('Hygiene Data'!I76)))</f>
        <v/>
      </c>
      <c r="EF82" s="305"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61" t="str">
        <f t="shared" ca="true" si="1"/>
        <v/>
      </c>
      <c r="D83" s="9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5"/>
      <c r="BS83" s="305" t="str">
        <f ca="true">+IF(OFFSET('Water Data'!$D$27,0,10*ROW('Water Data'!D77))="","",OFFSET('Water Data'!$D$27,0,10*ROW('Water Data'!D77)))</f>
        <v/>
      </c>
      <c r="BT83" s="305" t="str">
        <f ca="true">+IF(OFFSET('Water Data'!$D$28,0,10*ROW('Water Data'!D77))="","",OFFSET('Water Data'!$D$28,0,10*ROW('Water Data'!D77)))</f>
        <v/>
      </c>
      <c r="BU83" s="305" t="str">
        <f ca="true">+IF(OFFSET('Water Data'!$D$29,0,10*ROW('Water Data'!D77))="","",OFFSET('Water Data'!$D$29,0,10*ROW('Water Data'!D77)))</f>
        <v/>
      </c>
      <c r="BV83" s="305" t="str">
        <f ca="true">+IF(OFFSET('Water Data'!$E$27,0,10*ROW('Water Data'!E77))="","",OFFSET('Water Data'!$E$27,0,10*ROW('Water Data'!E77)))</f>
        <v/>
      </c>
      <c r="BW83" s="305" t="str">
        <f ca="true">+IF(OFFSET('Water Data'!$E$28,0,10*ROW('Water Data'!E77))="","",OFFSET('Water Data'!$E$28,0,10*ROW('Water Data'!E77)))</f>
        <v/>
      </c>
      <c r="BX83" s="305" t="str">
        <f ca="true">+IF(OFFSET('Water Data'!$E$29,0,10*ROW('Water Data'!E77))="","",OFFSET('Water Data'!$E$29,0,10*ROW('Water Data'!E77)))</f>
        <v/>
      </c>
      <c r="BY83" s="305" t="str">
        <f ca="true">+IF(OFFSET('Water Data'!$F$27,0,10*ROW('Water Data'!F77))="","",OFFSET('Water Data'!$F$27,0,10*ROW('Water Data'!F77)))</f>
        <v/>
      </c>
      <c r="BZ83" s="305" t="str">
        <f ca="true">+IF(OFFSET('Water Data'!$F$28,0,10*ROW('Water Data'!F77))="","",OFFSET('Water Data'!$F$28,0,10*ROW('Water Data'!F77)))</f>
        <v/>
      </c>
      <c r="CA83" s="305" t="str">
        <f ca="true">+IF(OFFSET('Water Data'!$F$29,0,10*ROW('Water Data'!F77))="","",OFFSET('Water Data'!$F$29,0,10*ROW('Water Data'!F77)))</f>
        <v/>
      </c>
      <c r="CB83" s="305" t="str">
        <f ca="true">+IF(OFFSET('Water Data'!$G$27,0,10*ROW('Water Data'!G77))="","",OFFSET('Water Data'!$G$27,0,10*ROW('Water Data'!G77)))</f>
        <v/>
      </c>
      <c r="CC83" s="305" t="str">
        <f ca="true">+IF(OFFSET('Water Data'!$G$28,0,10*ROW('Water Data'!G77))="","",OFFSET('Water Data'!$G$28,0,10*ROW('Water Data'!G77)))</f>
        <v/>
      </c>
      <c r="CD83" s="305" t="str">
        <f ca="true">+IF(OFFSET('Water Data'!$G$29,0,10*ROW('Water Data'!G77))="","",OFFSET('Water Data'!$G$29,0,10*ROW('Water Data'!G77)))</f>
        <v/>
      </c>
      <c r="CE83" s="305" t="str">
        <f ca="true">+IF(OFFSET('Water Data'!$H$27,0,10*ROW('Water Data'!H77))="","",OFFSET('Water Data'!$H$27,0,10*ROW('Water Data'!H77)))</f>
        <v/>
      </c>
      <c r="CF83" s="305" t="str">
        <f ca="true">+IF(OFFSET('Water Data'!$H$28,0,10*ROW('Water Data'!H77))="","",OFFSET('Water Data'!$H$28,0,10*ROW('Water Data'!H77)))</f>
        <v/>
      </c>
      <c r="CG83" s="305" t="str">
        <f ca="true">+IF(OFFSET('Water Data'!$H$29,0,10*ROW('Water Data'!H77))="","",OFFSET('Water Data'!$H$29,0,10*ROW('Water Data'!H77)))</f>
        <v/>
      </c>
      <c r="CH83" s="305" t="str">
        <f ca="true">+IF(OFFSET('Water Data'!$I$27,0,10*ROW('Water Data'!I77))="","",OFFSET('Water Data'!$I$27,0,10*ROW('Water Data'!I77)))</f>
        <v/>
      </c>
      <c r="CI83" s="305" t="str">
        <f ca="true">+IF(OFFSET('Water Data'!$I$28,0,10*ROW('Water Data'!I77))="","",OFFSET('Water Data'!$I$28,0,10*ROW('Water Data'!I77)))</f>
        <v/>
      </c>
      <c r="CJ83" s="305" t="str">
        <f ca="true">+IF(OFFSET('Water Data'!$I$29,0,10*ROW('Water Data'!I77))="","",OFFSET('Water Data'!$I$29,0,10*ROW('Water Data'!I77)))</f>
        <v/>
      </c>
      <c r="CK83" s="305" t="str">
        <f ca="true">+IF(OFFSET('Sanitation Data'!$D$28,0,10*ROW('Sanitation Data'!D77))="","",OFFSET('Sanitation Data'!$D$28,0,10*ROW('Sanitation Data'!D77)))</f>
        <v/>
      </c>
      <c r="CL83" s="305" t="str">
        <f ca="true">+IF(OFFSET('Sanitation Data'!$D$29,0,10*ROW('Sanitation Data'!D77))="","",OFFSET('Sanitation Data'!$D$29,0,10*ROW('Sanitation Data'!D77)))</f>
        <v/>
      </c>
      <c r="CM83" s="305" t="str">
        <f ca="true">+IF(OFFSET('Sanitation Data'!$D$30,0,10*ROW('Sanitation Data'!D77))="","",OFFSET('Sanitation Data'!$D$30,0,10*ROW('Sanitation Data'!D77)))</f>
        <v/>
      </c>
      <c r="CN83" s="305" t="str">
        <f ca="true">+IF(OFFSET('Sanitation Data'!$D$31,0,10*ROW('Sanitation Data'!D77))="","",OFFSET('Sanitation Data'!$D$31,0,10*ROW('Sanitation Data'!D77)))</f>
        <v/>
      </c>
      <c r="CO83" s="305" t="str">
        <f ca="true">+IF(OFFSET('Sanitation Data'!$D$32,0,10*ROW('Sanitation Data'!D77))="","",OFFSET('Sanitation Data'!$D$32,0,10*ROW('Sanitation Data'!D77)))</f>
        <v/>
      </c>
      <c r="CP83" s="305" t="str">
        <f ca="true">+IF(OFFSET('Sanitation Data'!$E$28,0,10*ROW('Sanitation Data'!E77))="","",OFFSET('Sanitation Data'!$E$28,0,10*ROW('Sanitation Data'!E77)))</f>
        <v/>
      </c>
      <c r="CQ83" s="305" t="str">
        <f ca="true">+IF(OFFSET('Sanitation Data'!$E$29,0,10*ROW('Sanitation Data'!E77))="","",OFFSET('Sanitation Data'!$E$29,0,10*ROW('Sanitation Data'!E77)))</f>
        <v/>
      </c>
      <c r="CR83" s="305" t="str">
        <f ca="true">+IF(OFFSET('Sanitation Data'!$E$30,0,10*ROW('Sanitation Data'!E77))="","",OFFSET('Sanitation Data'!$E$30,0,10*ROW('Sanitation Data'!E77)))</f>
        <v/>
      </c>
      <c r="CS83" s="305" t="str">
        <f ca="true">+IF(OFFSET('Sanitation Data'!$E$31,0,10*ROW('Sanitation Data'!E77))="","",OFFSET('Sanitation Data'!$E$31,0,10*ROW('Sanitation Data'!E77)))</f>
        <v/>
      </c>
      <c r="CT83" s="305" t="str">
        <f ca="true">+IF(OFFSET('Sanitation Data'!$E$32,0,10*ROW('Sanitation Data'!E77))="","",OFFSET('Sanitation Data'!$E$32,0,10*ROW('Sanitation Data'!E77)))</f>
        <v/>
      </c>
      <c r="CU83" s="305" t="str">
        <f ca="true">+IF(OFFSET('Sanitation Data'!$F$28,0,10*ROW('Sanitation Data'!F77))="","",OFFSET('Sanitation Data'!$F$28,0,10*ROW('Sanitation Data'!F77)))</f>
        <v/>
      </c>
      <c r="CV83" s="305" t="str">
        <f ca="true">+IF(OFFSET('Sanitation Data'!$F$29,0,10*ROW('Sanitation Data'!F77))="","",OFFSET('Sanitation Data'!$F$29,0,10*ROW('Sanitation Data'!F77)))</f>
        <v/>
      </c>
      <c r="CW83" s="305" t="str">
        <f ca="true">+IF(OFFSET('Sanitation Data'!$F$30,0,10*ROW('Sanitation Data'!F77))="","",OFFSET('Sanitation Data'!$F$30,0,10*ROW('Sanitation Data'!F77)))</f>
        <v/>
      </c>
      <c r="CX83" s="305" t="str">
        <f ca="true">+IF(OFFSET('Sanitation Data'!$F$31,0,10*ROW('Sanitation Data'!F77))="","",OFFSET('Sanitation Data'!$F$31,0,10*ROW('Sanitation Data'!F77)))</f>
        <v/>
      </c>
      <c r="CY83" s="305" t="str">
        <f ca="true">+IF(OFFSET('Sanitation Data'!$F$32,0,10*ROW('Sanitation Data'!F77))="","",OFFSET('Sanitation Data'!$F$32,0,10*ROW('Sanitation Data'!F77)))</f>
        <v/>
      </c>
      <c r="CZ83" s="305" t="str">
        <f ca="true">+IF(OFFSET('Sanitation Data'!$G$28,0,10*ROW('Sanitation Data'!G77))="","",OFFSET('Sanitation Data'!$G$28,0,10*ROW('Sanitation Data'!G77)))</f>
        <v/>
      </c>
      <c r="DA83" s="305" t="str">
        <f ca="true">+IF(OFFSET('Sanitation Data'!$G$29,0,10*ROW('Sanitation Data'!G77))="","",OFFSET('Sanitation Data'!$G$29,0,10*ROW('Sanitation Data'!G77)))</f>
        <v/>
      </c>
      <c r="DB83" s="305" t="str">
        <f ca="true">+IF(OFFSET('Sanitation Data'!$G$30,0,10*ROW('Sanitation Data'!G77))="","",OFFSET('Sanitation Data'!$G$30,0,10*ROW('Sanitation Data'!G77)))</f>
        <v/>
      </c>
      <c r="DC83" s="305" t="str">
        <f ca="true">+IF(OFFSET('Sanitation Data'!$G$31,0,10*ROW('Sanitation Data'!G77))="","",OFFSET('Sanitation Data'!$G$31,0,10*ROW('Sanitation Data'!G77)))</f>
        <v/>
      </c>
      <c r="DD83" s="305" t="str">
        <f ca="true">+IF(OFFSET('Sanitation Data'!$G$32,0,10*ROW('Sanitation Data'!G77))="","",OFFSET('Sanitation Data'!$G$32,0,10*ROW('Sanitation Data'!G77)))</f>
        <v/>
      </c>
      <c r="DE83" s="305" t="str">
        <f ca="true">+IF(OFFSET('Sanitation Data'!$H$28,0,10*ROW('Sanitation Data'!H77))="","",OFFSET('Sanitation Data'!$H$28,0,10*ROW('Sanitation Data'!H77)))</f>
        <v/>
      </c>
      <c r="DF83" s="305" t="str">
        <f ca="true">+IF(OFFSET('Sanitation Data'!$H$29,0,10*ROW('Sanitation Data'!H77))="","",OFFSET('Sanitation Data'!$H$29,0,10*ROW('Sanitation Data'!H77)))</f>
        <v/>
      </c>
      <c r="DG83" s="305" t="str">
        <f ca="true">+IF(OFFSET('Sanitation Data'!$H$30,0,10*ROW('Sanitation Data'!H77))="","",OFFSET('Sanitation Data'!$H$30,0,10*ROW('Sanitation Data'!H77)))</f>
        <v/>
      </c>
      <c r="DH83" s="305" t="str">
        <f ca="true">+IF(OFFSET('Sanitation Data'!$H$31,0,10*ROW('Sanitation Data'!H77))="","",OFFSET('Sanitation Data'!$H$31,0,10*ROW('Sanitation Data'!H77)))</f>
        <v/>
      </c>
      <c r="DI83" s="305" t="str">
        <f ca="true">+IF(OFFSET('Sanitation Data'!$H$32,0,10*ROW('Sanitation Data'!H77))="","",OFFSET('Sanitation Data'!$H$32,0,10*ROW('Sanitation Data'!H77)))</f>
        <v/>
      </c>
      <c r="DJ83" s="305" t="str">
        <f ca="true">+IF(OFFSET('Sanitation Data'!$I$28,0,10*ROW('Sanitation Data'!I77))="","",OFFSET('Sanitation Data'!$I$28,0,10*ROW('Sanitation Data'!I77)))</f>
        <v/>
      </c>
      <c r="DK83" s="305" t="str">
        <f ca="true">+IF(OFFSET('Sanitation Data'!$I$29,0,10*ROW('Sanitation Data'!I77))="","",OFFSET('Sanitation Data'!$I$29,0,10*ROW('Sanitation Data'!I77)))</f>
        <v/>
      </c>
      <c r="DL83" s="305" t="str">
        <f ca="true">+IF(OFFSET('Sanitation Data'!$I$30,0,10*ROW('Sanitation Data'!I77))="","",OFFSET('Sanitation Data'!$I$30,0,10*ROW('Sanitation Data'!I77)))</f>
        <v/>
      </c>
      <c r="DM83" s="305" t="str">
        <f ca="true">+IF(OFFSET('Sanitation Data'!$I$31,0,10*ROW('Sanitation Data'!I77))="","",OFFSET('Sanitation Data'!$I$31,0,10*ROW('Sanitation Data'!I77)))</f>
        <v/>
      </c>
      <c r="DN83" s="305" t="str">
        <f ca="true">+IF(OFFSET('Sanitation Data'!$I$32,0,10*ROW('Sanitation Data'!I77))="","",OFFSET('Sanitation Data'!$I$32,0,10*ROW('Sanitation Data'!I77)))</f>
        <v/>
      </c>
      <c r="DO83" s="305" t="str">
        <f ca="true">+IF(OFFSET('Hygiene Data'!$D$11,0,10*ROW('Hygiene Data'!D77))="","",OFFSET('Hygiene Data'!$D$11,0,10*ROW('Hygiene Data'!D77)))</f>
        <v/>
      </c>
      <c r="DP83" s="305" t="str">
        <f ca="true">+IF(OFFSET('Hygiene Data'!$D$12,0,10*ROW('Hygiene Data'!D77))="","",OFFSET('Hygiene Data'!$D$12,0,10*ROW('Hygiene Data'!D77)))</f>
        <v/>
      </c>
      <c r="DQ83" s="305" t="str">
        <f ca="true">+IF(OFFSET('Hygiene Data'!$D$13,0,10*ROW('Hygiene Data'!D77))="","",OFFSET('Hygiene Data'!$D$13,0,10*ROW('Hygiene Data'!D77)))</f>
        <v/>
      </c>
      <c r="DR83" s="305" t="str">
        <f ca="true">+IF(OFFSET('Hygiene Data'!$E$11,0,10*ROW('Hygiene Data'!E77))="","",OFFSET('Hygiene Data'!$E$11,0,10*ROW('Hygiene Data'!E77)))</f>
        <v/>
      </c>
      <c r="DS83" s="305" t="str">
        <f ca="true">+IF(OFFSET('Hygiene Data'!$E$12,0,10*ROW('Hygiene Data'!E77))="","",OFFSET('Hygiene Data'!$E$12,0,10*ROW('Hygiene Data'!E77)))</f>
        <v/>
      </c>
      <c r="DT83" s="305" t="str">
        <f ca="true">+IF(OFFSET('Hygiene Data'!$E$13,0,10*ROW('Hygiene Data'!E77))="","",OFFSET('Hygiene Data'!$E$13,0,10*ROW('Hygiene Data'!E77)))</f>
        <v/>
      </c>
      <c r="DU83" s="305" t="str">
        <f ca="true">+IF(OFFSET('Hygiene Data'!$F$11,0,10*ROW('Hygiene Data'!F77))="","",OFFSET('Hygiene Data'!$F$11,0,10*ROW('Hygiene Data'!F77)))</f>
        <v/>
      </c>
      <c r="DV83" s="305" t="str">
        <f ca="true">+IF(OFFSET('Hygiene Data'!$F$12,0,10*ROW('Hygiene Data'!F77))="","",OFFSET('Hygiene Data'!$F$12,0,10*ROW('Hygiene Data'!F77)))</f>
        <v/>
      </c>
      <c r="DW83" s="305" t="str">
        <f ca="true">+IF(OFFSET('Hygiene Data'!$F$13,0,10*ROW('Hygiene Data'!F77))="","",OFFSET('Hygiene Data'!$F$13,0,10*ROW('Hygiene Data'!F77)))</f>
        <v/>
      </c>
      <c r="DX83" s="305" t="str">
        <f ca="true">+IF(OFFSET('Hygiene Data'!$G$11,0,10*ROW('Hygiene Data'!G77))="","",OFFSET('Hygiene Data'!$G$11,0,10*ROW('Hygiene Data'!G77)))</f>
        <v/>
      </c>
      <c r="DY83" s="305" t="str">
        <f ca="true">+IF(OFFSET('Hygiene Data'!$G$12,0,10*ROW('Hygiene Data'!G77))="","",OFFSET('Hygiene Data'!$G$12,0,10*ROW('Hygiene Data'!G77)))</f>
        <v/>
      </c>
      <c r="DZ83" s="305" t="str">
        <f ca="true">+IF(OFFSET('Hygiene Data'!$G$13,0,10*ROW('Hygiene Data'!G77))="","",OFFSET('Hygiene Data'!$G$13,0,10*ROW('Hygiene Data'!G77)))</f>
        <v/>
      </c>
      <c r="EA83" s="305" t="str">
        <f ca="true">+IF(OFFSET('Hygiene Data'!$H$11,0,10*ROW('Hygiene Data'!H77))="","",OFFSET('Hygiene Data'!$H$11,0,10*ROW('Hygiene Data'!H77)))</f>
        <v/>
      </c>
      <c r="EB83" s="305" t="str">
        <f ca="true">+IF(OFFSET('Hygiene Data'!$H$12,0,10*ROW('Hygiene Data'!H77))="","",OFFSET('Hygiene Data'!$H$12,0,10*ROW('Hygiene Data'!H77)))</f>
        <v/>
      </c>
      <c r="EC83" s="305" t="str">
        <f ca="true">+IF(OFFSET('Hygiene Data'!$H$13,0,10*ROW('Hygiene Data'!H77))="","",OFFSET('Hygiene Data'!$H$13,0,10*ROW('Hygiene Data'!H77)))</f>
        <v/>
      </c>
      <c r="ED83" s="305" t="str">
        <f ca="true">+IF(OFFSET('Hygiene Data'!$I$11,0,10*ROW('Hygiene Data'!I77))="","",OFFSET('Hygiene Data'!$I$11,0,10*ROW('Hygiene Data'!I77)))</f>
        <v/>
      </c>
      <c r="EE83" s="305" t="str">
        <f ca="true">+IF(OFFSET('Hygiene Data'!$I$12,0,10*ROW('Hygiene Data'!I77))="","",OFFSET('Hygiene Data'!$I$12,0,10*ROW('Hygiene Data'!I77)))</f>
        <v/>
      </c>
      <c r="EF83" s="305"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61" t="str">
        <f t="shared" ca="true" si="1"/>
        <v/>
      </c>
      <c r="D84" s="9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5"/>
      <c r="BS84" s="305" t="str">
        <f ca="true">+IF(OFFSET('Water Data'!$D$27,0,10*ROW('Water Data'!D78))="","",OFFSET('Water Data'!$D$27,0,10*ROW('Water Data'!D78)))</f>
        <v/>
      </c>
      <c r="BT84" s="305" t="str">
        <f ca="true">+IF(OFFSET('Water Data'!$D$28,0,10*ROW('Water Data'!D78))="","",OFFSET('Water Data'!$D$28,0,10*ROW('Water Data'!D78)))</f>
        <v/>
      </c>
      <c r="BU84" s="305" t="str">
        <f ca="true">+IF(OFFSET('Water Data'!$D$29,0,10*ROW('Water Data'!D78))="","",OFFSET('Water Data'!$D$29,0,10*ROW('Water Data'!D78)))</f>
        <v/>
      </c>
      <c r="BV84" s="305" t="str">
        <f ca="true">+IF(OFFSET('Water Data'!$E$27,0,10*ROW('Water Data'!E78))="","",OFFSET('Water Data'!$E$27,0,10*ROW('Water Data'!E78)))</f>
        <v/>
      </c>
      <c r="BW84" s="305" t="str">
        <f ca="true">+IF(OFFSET('Water Data'!$E$28,0,10*ROW('Water Data'!E78))="","",OFFSET('Water Data'!$E$28,0,10*ROW('Water Data'!E78)))</f>
        <v/>
      </c>
      <c r="BX84" s="305" t="str">
        <f ca="true">+IF(OFFSET('Water Data'!$E$29,0,10*ROW('Water Data'!E78))="","",OFFSET('Water Data'!$E$29,0,10*ROW('Water Data'!E78)))</f>
        <v/>
      </c>
      <c r="BY84" s="305" t="str">
        <f ca="true">+IF(OFFSET('Water Data'!$F$27,0,10*ROW('Water Data'!F78))="","",OFFSET('Water Data'!$F$27,0,10*ROW('Water Data'!F78)))</f>
        <v/>
      </c>
      <c r="BZ84" s="305" t="str">
        <f ca="true">+IF(OFFSET('Water Data'!$F$28,0,10*ROW('Water Data'!F78))="","",OFFSET('Water Data'!$F$28,0,10*ROW('Water Data'!F78)))</f>
        <v/>
      </c>
      <c r="CA84" s="305" t="str">
        <f ca="true">+IF(OFFSET('Water Data'!$F$29,0,10*ROW('Water Data'!F78))="","",OFFSET('Water Data'!$F$29,0,10*ROW('Water Data'!F78)))</f>
        <v/>
      </c>
      <c r="CB84" s="305" t="str">
        <f ca="true">+IF(OFFSET('Water Data'!$G$27,0,10*ROW('Water Data'!G78))="","",OFFSET('Water Data'!$G$27,0,10*ROW('Water Data'!G78)))</f>
        <v/>
      </c>
      <c r="CC84" s="305" t="str">
        <f ca="true">+IF(OFFSET('Water Data'!$G$28,0,10*ROW('Water Data'!G78))="","",OFFSET('Water Data'!$G$28,0,10*ROW('Water Data'!G78)))</f>
        <v/>
      </c>
      <c r="CD84" s="305" t="str">
        <f ca="true">+IF(OFFSET('Water Data'!$G$29,0,10*ROW('Water Data'!G78))="","",OFFSET('Water Data'!$G$29,0,10*ROW('Water Data'!G78)))</f>
        <v/>
      </c>
      <c r="CE84" s="305" t="str">
        <f ca="true">+IF(OFFSET('Water Data'!$H$27,0,10*ROW('Water Data'!H78))="","",OFFSET('Water Data'!$H$27,0,10*ROW('Water Data'!H78)))</f>
        <v/>
      </c>
      <c r="CF84" s="305" t="str">
        <f ca="true">+IF(OFFSET('Water Data'!$H$28,0,10*ROW('Water Data'!H78))="","",OFFSET('Water Data'!$H$28,0,10*ROW('Water Data'!H78)))</f>
        <v/>
      </c>
      <c r="CG84" s="305" t="str">
        <f ca="true">+IF(OFFSET('Water Data'!$H$29,0,10*ROW('Water Data'!H78))="","",OFFSET('Water Data'!$H$29,0,10*ROW('Water Data'!H78)))</f>
        <v/>
      </c>
      <c r="CH84" s="305" t="str">
        <f ca="true">+IF(OFFSET('Water Data'!$I$27,0,10*ROW('Water Data'!I78))="","",OFFSET('Water Data'!$I$27,0,10*ROW('Water Data'!I78)))</f>
        <v/>
      </c>
      <c r="CI84" s="305" t="str">
        <f ca="true">+IF(OFFSET('Water Data'!$I$28,0,10*ROW('Water Data'!I78))="","",OFFSET('Water Data'!$I$28,0,10*ROW('Water Data'!I78)))</f>
        <v/>
      </c>
      <c r="CJ84" s="305" t="str">
        <f ca="true">+IF(OFFSET('Water Data'!$I$29,0,10*ROW('Water Data'!I78))="","",OFFSET('Water Data'!$I$29,0,10*ROW('Water Data'!I78)))</f>
        <v/>
      </c>
      <c r="CK84" s="305" t="str">
        <f ca="true">+IF(OFFSET('Sanitation Data'!$D$28,0,10*ROW('Sanitation Data'!D78))="","",OFFSET('Sanitation Data'!$D$28,0,10*ROW('Sanitation Data'!D78)))</f>
        <v/>
      </c>
      <c r="CL84" s="305" t="str">
        <f ca="true">+IF(OFFSET('Sanitation Data'!$D$29,0,10*ROW('Sanitation Data'!D78))="","",OFFSET('Sanitation Data'!$D$29,0,10*ROW('Sanitation Data'!D78)))</f>
        <v/>
      </c>
      <c r="CM84" s="305" t="str">
        <f ca="true">+IF(OFFSET('Sanitation Data'!$D$30,0,10*ROW('Sanitation Data'!D78))="","",OFFSET('Sanitation Data'!$D$30,0,10*ROW('Sanitation Data'!D78)))</f>
        <v/>
      </c>
      <c r="CN84" s="305" t="str">
        <f ca="true">+IF(OFFSET('Sanitation Data'!$D$31,0,10*ROW('Sanitation Data'!D78))="","",OFFSET('Sanitation Data'!$D$31,0,10*ROW('Sanitation Data'!D78)))</f>
        <v/>
      </c>
      <c r="CO84" s="305" t="str">
        <f ca="true">+IF(OFFSET('Sanitation Data'!$D$32,0,10*ROW('Sanitation Data'!D78))="","",OFFSET('Sanitation Data'!$D$32,0,10*ROW('Sanitation Data'!D78)))</f>
        <v/>
      </c>
      <c r="CP84" s="305" t="str">
        <f ca="true">+IF(OFFSET('Sanitation Data'!$E$28,0,10*ROW('Sanitation Data'!E78))="","",OFFSET('Sanitation Data'!$E$28,0,10*ROW('Sanitation Data'!E78)))</f>
        <v/>
      </c>
      <c r="CQ84" s="305" t="str">
        <f ca="true">+IF(OFFSET('Sanitation Data'!$E$29,0,10*ROW('Sanitation Data'!E78))="","",OFFSET('Sanitation Data'!$E$29,0,10*ROW('Sanitation Data'!E78)))</f>
        <v/>
      </c>
      <c r="CR84" s="305" t="str">
        <f ca="true">+IF(OFFSET('Sanitation Data'!$E$30,0,10*ROW('Sanitation Data'!E78))="","",OFFSET('Sanitation Data'!$E$30,0,10*ROW('Sanitation Data'!E78)))</f>
        <v/>
      </c>
      <c r="CS84" s="305" t="str">
        <f ca="true">+IF(OFFSET('Sanitation Data'!$E$31,0,10*ROW('Sanitation Data'!E78))="","",OFFSET('Sanitation Data'!$E$31,0,10*ROW('Sanitation Data'!E78)))</f>
        <v/>
      </c>
      <c r="CT84" s="305" t="str">
        <f ca="true">+IF(OFFSET('Sanitation Data'!$E$32,0,10*ROW('Sanitation Data'!E78))="","",OFFSET('Sanitation Data'!$E$32,0,10*ROW('Sanitation Data'!E78)))</f>
        <v/>
      </c>
      <c r="CU84" s="305" t="str">
        <f ca="true">+IF(OFFSET('Sanitation Data'!$F$28,0,10*ROW('Sanitation Data'!F78))="","",OFFSET('Sanitation Data'!$F$28,0,10*ROW('Sanitation Data'!F78)))</f>
        <v/>
      </c>
      <c r="CV84" s="305" t="str">
        <f ca="true">+IF(OFFSET('Sanitation Data'!$F$29,0,10*ROW('Sanitation Data'!F78))="","",OFFSET('Sanitation Data'!$F$29,0,10*ROW('Sanitation Data'!F78)))</f>
        <v/>
      </c>
      <c r="CW84" s="305" t="str">
        <f ca="true">+IF(OFFSET('Sanitation Data'!$F$30,0,10*ROW('Sanitation Data'!F78))="","",OFFSET('Sanitation Data'!$F$30,0,10*ROW('Sanitation Data'!F78)))</f>
        <v/>
      </c>
      <c r="CX84" s="305" t="str">
        <f ca="true">+IF(OFFSET('Sanitation Data'!$F$31,0,10*ROW('Sanitation Data'!F78))="","",OFFSET('Sanitation Data'!$F$31,0,10*ROW('Sanitation Data'!F78)))</f>
        <v/>
      </c>
      <c r="CY84" s="305" t="str">
        <f ca="true">+IF(OFFSET('Sanitation Data'!$F$32,0,10*ROW('Sanitation Data'!F78))="","",OFFSET('Sanitation Data'!$F$32,0,10*ROW('Sanitation Data'!F78)))</f>
        <v/>
      </c>
      <c r="CZ84" s="305" t="str">
        <f ca="true">+IF(OFFSET('Sanitation Data'!$G$28,0,10*ROW('Sanitation Data'!G78))="","",OFFSET('Sanitation Data'!$G$28,0,10*ROW('Sanitation Data'!G78)))</f>
        <v/>
      </c>
      <c r="DA84" s="305" t="str">
        <f ca="true">+IF(OFFSET('Sanitation Data'!$G$29,0,10*ROW('Sanitation Data'!G78))="","",OFFSET('Sanitation Data'!$G$29,0,10*ROW('Sanitation Data'!G78)))</f>
        <v/>
      </c>
      <c r="DB84" s="305" t="str">
        <f ca="true">+IF(OFFSET('Sanitation Data'!$G$30,0,10*ROW('Sanitation Data'!G78))="","",OFFSET('Sanitation Data'!$G$30,0,10*ROW('Sanitation Data'!G78)))</f>
        <v/>
      </c>
      <c r="DC84" s="305" t="str">
        <f ca="true">+IF(OFFSET('Sanitation Data'!$G$31,0,10*ROW('Sanitation Data'!G78))="","",OFFSET('Sanitation Data'!$G$31,0,10*ROW('Sanitation Data'!G78)))</f>
        <v/>
      </c>
      <c r="DD84" s="305" t="str">
        <f ca="true">+IF(OFFSET('Sanitation Data'!$G$32,0,10*ROW('Sanitation Data'!G78))="","",OFFSET('Sanitation Data'!$G$32,0,10*ROW('Sanitation Data'!G78)))</f>
        <v/>
      </c>
      <c r="DE84" s="305" t="str">
        <f ca="true">+IF(OFFSET('Sanitation Data'!$H$28,0,10*ROW('Sanitation Data'!H78))="","",OFFSET('Sanitation Data'!$H$28,0,10*ROW('Sanitation Data'!H78)))</f>
        <v/>
      </c>
      <c r="DF84" s="305" t="str">
        <f ca="true">+IF(OFFSET('Sanitation Data'!$H$29,0,10*ROW('Sanitation Data'!H78))="","",OFFSET('Sanitation Data'!$H$29,0,10*ROW('Sanitation Data'!H78)))</f>
        <v/>
      </c>
      <c r="DG84" s="305" t="str">
        <f ca="true">+IF(OFFSET('Sanitation Data'!$H$30,0,10*ROW('Sanitation Data'!H78))="","",OFFSET('Sanitation Data'!$H$30,0,10*ROW('Sanitation Data'!H78)))</f>
        <v/>
      </c>
      <c r="DH84" s="305" t="str">
        <f ca="true">+IF(OFFSET('Sanitation Data'!$H$31,0,10*ROW('Sanitation Data'!H78))="","",OFFSET('Sanitation Data'!$H$31,0,10*ROW('Sanitation Data'!H78)))</f>
        <v/>
      </c>
      <c r="DI84" s="305" t="str">
        <f ca="true">+IF(OFFSET('Sanitation Data'!$H$32,0,10*ROW('Sanitation Data'!H78))="","",OFFSET('Sanitation Data'!$H$32,0,10*ROW('Sanitation Data'!H78)))</f>
        <v/>
      </c>
      <c r="DJ84" s="305" t="str">
        <f ca="true">+IF(OFFSET('Sanitation Data'!$I$28,0,10*ROW('Sanitation Data'!I78))="","",OFFSET('Sanitation Data'!$I$28,0,10*ROW('Sanitation Data'!I78)))</f>
        <v/>
      </c>
      <c r="DK84" s="305" t="str">
        <f ca="true">+IF(OFFSET('Sanitation Data'!$I$29,0,10*ROW('Sanitation Data'!I78))="","",OFFSET('Sanitation Data'!$I$29,0,10*ROW('Sanitation Data'!I78)))</f>
        <v/>
      </c>
      <c r="DL84" s="305" t="str">
        <f ca="true">+IF(OFFSET('Sanitation Data'!$I$30,0,10*ROW('Sanitation Data'!I78))="","",OFFSET('Sanitation Data'!$I$30,0,10*ROW('Sanitation Data'!I78)))</f>
        <v/>
      </c>
      <c r="DM84" s="305" t="str">
        <f ca="true">+IF(OFFSET('Sanitation Data'!$I$31,0,10*ROW('Sanitation Data'!I78))="","",OFFSET('Sanitation Data'!$I$31,0,10*ROW('Sanitation Data'!I78)))</f>
        <v/>
      </c>
      <c r="DN84" s="305" t="str">
        <f ca="true">+IF(OFFSET('Sanitation Data'!$I$32,0,10*ROW('Sanitation Data'!I78))="","",OFFSET('Sanitation Data'!$I$32,0,10*ROW('Sanitation Data'!I78)))</f>
        <v/>
      </c>
      <c r="DO84" s="305" t="str">
        <f ca="true">+IF(OFFSET('Hygiene Data'!$D$11,0,10*ROW('Hygiene Data'!D78))="","",OFFSET('Hygiene Data'!$D$11,0,10*ROW('Hygiene Data'!D78)))</f>
        <v/>
      </c>
      <c r="DP84" s="305" t="str">
        <f ca="true">+IF(OFFSET('Hygiene Data'!$D$12,0,10*ROW('Hygiene Data'!D78))="","",OFFSET('Hygiene Data'!$D$12,0,10*ROW('Hygiene Data'!D78)))</f>
        <v/>
      </c>
      <c r="DQ84" s="305" t="str">
        <f ca="true">+IF(OFFSET('Hygiene Data'!$D$13,0,10*ROW('Hygiene Data'!D78))="","",OFFSET('Hygiene Data'!$D$13,0,10*ROW('Hygiene Data'!D78)))</f>
        <v/>
      </c>
      <c r="DR84" s="305" t="str">
        <f ca="true">+IF(OFFSET('Hygiene Data'!$E$11,0,10*ROW('Hygiene Data'!E78))="","",OFFSET('Hygiene Data'!$E$11,0,10*ROW('Hygiene Data'!E78)))</f>
        <v/>
      </c>
      <c r="DS84" s="305" t="str">
        <f ca="true">+IF(OFFSET('Hygiene Data'!$E$12,0,10*ROW('Hygiene Data'!E78))="","",OFFSET('Hygiene Data'!$E$12,0,10*ROW('Hygiene Data'!E78)))</f>
        <v/>
      </c>
      <c r="DT84" s="305" t="str">
        <f ca="true">+IF(OFFSET('Hygiene Data'!$E$13,0,10*ROW('Hygiene Data'!E78))="","",OFFSET('Hygiene Data'!$E$13,0,10*ROW('Hygiene Data'!E78)))</f>
        <v/>
      </c>
      <c r="DU84" s="305" t="str">
        <f ca="true">+IF(OFFSET('Hygiene Data'!$F$11,0,10*ROW('Hygiene Data'!F78))="","",OFFSET('Hygiene Data'!$F$11,0,10*ROW('Hygiene Data'!F78)))</f>
        <v/>
      </c>
      <c r="DV84" s="305" t="str">
        <f ca="true">+IF(OFFSET('Hygiene Data'!$F$12,0,10*ROW('Hygiene Data'!F78))="","",OFFSET('Hygiene Data'!$F$12,0,10*ROW('Hygiene Data'!F78)))</f>
        <v/>
      </c>
      <c r="DW84" s="305" t="str">
        <f ca="true">+IF(OFFSET('Hygiene Data'!$F$13,0,10*ROW('Hygiene Data'!F78))="","",OFFSET('Hygiene Data'!$F$13,0,10*ROW('Hygiene Data'!F78)))</f>
        <v/>
      </c>
      <c r="DX84" s="305" t="str">
        <f ca="true">+IF(OFFSET('Hygiene Data'!$G$11,0,10*ROW('Hygiene Data'!G78))="","",OFFSET('Hygiene Data'!$G$11,0,10*ROW('Hygiene Data'!G78)))</f>
        <v/>
      </c>
      <c r="DY84" s="305" t="str">
        <f ca="true">+IF(OFFSET('Hygiene Data'!$G$12,0,10*ROW('Hygiene Data'!G78))="","",OFFSET('Hygiene Data'!$G$12,0,10*ROW('Hygiene Data'!G78)))</f>
        <v/>
      </c>
      <c r="DZ84" s="305" t="str">
        <f ca="true">+IF(OFFSET('Hygiene Data'!$G$13,0,10*ROW('Hygiene Data'!G78))="","",OFFSET('Hygiene Data'!$G$13,0,10*ROW('Hygiene Data'!G78)))</f>
        <v/>
      </c>
      <c r="EA84" s="305" t="str">
        <f ca="true">+IF(OFFSET('Hygiene Data'!$H$11,0,10*ROW('Hygiene Data'!H78))="","",OFFSET('Hygiene Data'!$H$11,0,10*ROW('Hygiene Data'!H78)))</f>
        <v/>
      </c>
      <c r="EB84" s="305" t="str">
        <f ca="true">+IF(OFFSET('Hygiene Data'!$H$12,0,10*ROW('Hygiene Data'!H78))="","",OFFSET('Hygiene Data'!$H$12,0,10*ROW('Hygiene Data'!H78)))</f>
        <v/>
      </c>
      <c r="EC84" s="305" t="str">
        <f ca="true">+IF(OFFSET('Hygiene Data'!$H$13,0,10*ROW('Hygiene Data'!H78))="","",OFFSET('Hygiene Data'!$H$13,0,10*ROW('Hygiene Data'!H78)))</f>
        <v/>
      </c>
      <c r="ED84" s="305" t="str">
        <f ca="true">+IF(OFFSET('Hygiene Data'!$I$11,0,10*ROW('Hygiene Data'!I78))="","",OFFSET('Hygiene Data'!$I$11,0,10*ROW('Hygiene Data'!I78)))</f>
        <v/>
      </c>
      <c r="EE84" s="305" t="str">
        <f ca="true">+IF(OFFSET('Hygiene Data'!$I$12,0,10*ROW('Hygiene Data'!I78))="","",OFFSET('Hygiene Data'!$I$12,0,10*ROW('Hygiene Data'!I78)))</f>
        <v/>
      </c>
      <c r="EF84" s="305"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61" t="str">
        <f t="shared" ca="true" si="1"/>
        <v/>
      </c>
      <c r="D85" s="9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5"/>
      <c r="BS85" s="305" t="str">
        <f ca="true">+IF(OFFSET('Water Data'!$D$27,0,10*ROW('Water Data'!D79))="","",OFFSET('Water Data'!$D$27,0,10*ROW('Water Data'!D79)))</f>
        <v/>
      </c>
      <c r="BT85" s="305" t="str">
        <f ca="true">+IF(OFFSET('Water Data'!$D$28,0,10*ROW('Water Data'!D79))="","",OFFSET('Water Data'!$D$28,0,10*ROW('Water Data'!D79)))</f>
        <v/>
      </c>
      <c r="BU85" s="305" t="str">
        <f ca="true">+IF(OFFSET('Water Data'!$D$29,0,10*ROW('Water Data'!D79))="","",OFFSET('Water Data'!$D$29,0,10*ROW('Water Data'!D79)))</f>
        <v/>
      </c>
      <c r="BV85" s="305" t="str">
        <f ca="true">+IF(OFFSET('Water Data'!$E$27,0,10*ROW('Water Data'!E79))="","",OFFSET('Water Data'!$E$27,0,10*ROW('Water Data'!E79)))</f>
        <v/>
      </c>
      <c r="BW85" s="305" t="str">
        <f ca="true">+IF(OFFSET('Water Data'!$E$28,0,10*ROW('Water Data'!E79))="","",OFFSET('Water Data'!$E$28,0,10*ROW('Water Data'!E79)))</f>
        <v/>
      </c>
      <c r="BX85" s="305" t="str">
        <f ca="true">+IF(OFFSET('Water Data'!$E$29,0,10*ROW('Water Data'!E79))="","",OFFSET('Water Data'!$E$29,0,10*ROW('Water Data'!E79)))</f>
        <v/>
      </c>
      <c r="BY85" s="305" t="str">
        <f ca="true">+IF(OFFSET('Water Data'!$F$27,0,10*ROW('Water Data'!F79))="","",OFFSET('Water Data'!$F$27,0,10*ROW('Water Data'!F79)))</f>
        <v/>
      </c>
      <c r="BZ85" s="305" t="str">
        <f ca="true">+IF(OFFSET('Water Data'!$F$28,0,10*ROW('Water Data'!F79))="","",OFFSET('Water Data'!$F$28,0,10*ROW('Water Data'!F79)))</f>
        <v/>
      </c>
      <c r="CA85" s="305" t="str">
        <f ca="true">+IF(OFFSET('Water Data'!$F$29,0,10*ROW('Water Data'!F79))="","",OFFSET('Water Data'!$F$29,0,10*ROW('Water Data'!F79)))</f>
        <v/>
      </c>
      <c r="CB85" s="305" t="str">
        <f ca="true">+IF(OFFSET('Water Data'!$G$27,0,10*ROW('Water Data'!G79))="","",OFFSET('Water Data'!$G$27,0,10*ROW('Water Data'!G79)))</f>
        <v/>
      </c>
      <c r="CC85" s="305" t="str">
        <f ca="true">+IF(OFFSET('Water Data'!$G$28,0,10*ROW('Water Data'!G79))="","",OFFSET('Water Data'!$G$28,0,10*ROW('Water Data'!G79)))</f>
        <v/>
      </c>
      <c r="CD85" s="305" t="str">
        <f ca="true">+IF(OFFSET('Water Data'!$G$29,0,10*ROW('Water Data'!G79))="","",OFFSET('Water Data'!$G$29,0,10*ROW('Water Data'!G79)))</f>
        <v/>
      </c>
      <c r="CE85" s="305" t="str">
        <f ca="true">+IF(OFFSET('Water Data'!$H$27,0,10*ROW('Water Data'!H79))="","",OFFSET('Water Data'!$H$27,0,10*ROW('Water Data'!H79)))</f>
        <v/>
      </c>
      <c r="CF85" s="305" t="str">
        <f ca="true">+IF(OFFSET('Water Data'!$H$28,0,10*ROW('Water Data'!H79))="","",OFFSET('Water Data'!$H$28,0,10*ROW('Water Data'!H79)))</f>
        <v/>
      </c>
      <c r="CG85" s="305" t="str">
        <f ca="true">+IF(OFFSET('Water Data'!$H$29,0,10*ROW('Water Data'!H79))="","",OFFSET('Water Data'!$H$29,0,10*ROW('Water Data'!H79)))</f>
        <v/>
      </c>
      <c r="CH85" s="305" t="str">
        <f ca="true">+IF(OFFSET('Water Data'!$I$27,0,10*ROW('Water Data'!I79))="","",OFFSET('Water Data'!$I$27,0,10*ROW('Water Data'!I79)))</f>
        <v/>
      </c>
      <c r="CI85" s="305" t="str">
        <f ca="true">+IF(OFFSET('Water Data'!$I$28,0,10*ROW('Water Data'!I79))="","",OFFSET('Water Data'!$I$28,0,10*ROW('Water Data'!I79)))</f>
        <v/>
      </c>
      <c r="CJ85" s="305" t="str">
        <f ca="true">+IF(OFFSET('Water Data'!$I$29,0,10*ROW('Water Data'!I79))="","",OFFSET('Water Data'!$I$29,0,10*ROW('Water Data'!I79)))</f>
        <v/>
      </c>
      <c r="CK85" s="305" t="str">
        <f ca="true">+IF(OFFSET('Sanitation Data'!$D$28,0,10*ROW('Sanitation Data'!D79))="","",OFFSET('Sanitation Data'!$D$28,0,10*ROW('Sanitation Data'!D79)))</f>
        <v/>
      </c>
      <c r="CL85" s="305" t="str">
        <f ca="true">+IF(OFFSET('Sanitation Data'!$D$29,0,10*ROW('Sanitation Data'!D79))="","",OFFSET('Sanitation Data'!$D$29,0,10*ROW('Sanitation Data'!D79)))</f>
        <v/>
      </c>
      <c r="CM85" s="305" t="str">
        <f ca="true">+IF(OFFSET('Sanitation Data'!$D$30,0,10*ROW('Sanitation Data'!D79))="","",OFFSET('Sanitation Data'!$D$30,0,10*ROW('Sanitation Data'!D79)))</f>
        <v/>
      </c>
      <c r="CN85" s="305" t="str">
        <f ca="true">+IF(OFFSET('Sanitation Data'!$D$31,0,10*ROW('Sanitation Data'!D79))="","",OFFSET('Sanitation Data'!$D$31,0,10*ROW('Sanitation Data'!D79)))</f>
        <v/>
      </c>
      <c r="CO85" s="305" t="str">
        <f ca="true">+IF(OFFSET('Sanitation Data'!$D$32,0,10*ROW('Sanitation Data'!D79))="","",OFFSET('Sanitation Data'!$D$32,0,10*ROW('Sanitation Data'!D79)))</f>
        <v/>
      </c>
      <c r="CP85" s="305" t="str">
        <f ca="true">+IF(OFFSET('Sanitation Data'!$E$28,0,10*ROW('Sanitation Data'!E79))="","",OFFSET('Sanitation Data'!$E$28,0,10*ROW('Sanitation Data'!E79)))</f>
        <v/>
      </c>
      <c r="CQ85" s="305" t="str">
        <f ca="true">+IF(OFFSET('Sanitation Data'!$E$29,0,10*ROW('Sanitation Data'!E79))="","",OFFSET('Sanitation Data'!$E$29,0,10*ROW('Sanitation Data'!E79)))</f>
        <v/>
      </c>
      <c r="CR85" s="305" t="str">
        <f ca="true">+IF(OFFSET('Sanitation Data'!$E$30,0,10*ROW('Sanitation Data'!E79))="","",OFFSET('Sanitation Data'!$E$30,0,10*ROW('Sanitation Data'!E79)))</f>
        <v/>
      </c>
      <c r="CS85" s="305" t="str">
        <f ca="true">+IF(OFFSET('Sanitation Data'!$E$31,0,10*ROW('Sanitation Data'!E79))="","",OFFSET('Sanitation Data'!$E$31,0,10*ROW('Sanitation Data'!E79)))</f>
        <v/>
      </c>
      <c r="CT85" s="305" t="str">
        <f ca="true">+IF(OFFSET('Sanitation Data'!$E$32,0,10*ROW('Sanitation Data'!E79))="","",OFFSET('Sanitation Data'!$E$32,0,10*ROW('Sanitation Data'!E79)))</f>
        <v/>
      </c>
      <c r="CU85" s="305" t="str">
        <f ca="true">+IF(OFFSET('Sanitation Data'!$F$28,0,10*ROW('Sanitation Data'!F79))="","",OFFSET('Sanitation Data'!$F$28,0,10*ROW('Sanitation Data'!F79)))</f>
        <v/>
      </c>
      <c r="CV85" s="305" t="str">
        <f ca="true">+IF(OFFSET('Sanitation Data'!$F$29,0,10*ROW('Sanitation Data'!F79))="","",OFFSET('Sanitation Data'!$F$29,0,10*ROW('Sanitation Data'!F79)))</f>
        <v/>
      </c>
      <c r="CW85" s="305" t="str">
        <f ca="true">+IF(OFFSET('Sanitation Data'!$F$30,0,10*ROW('Sanitation Data'!F79))="","",OFFSET('Sanitation Data'!$F$30,0,10*ROW('Sanitation Data'!F79)))</f>
        <v/>
      </c>
      <c r="CX85" s="305" t="str">
        <f ca="true">+IF(OFFSET('Sanitation Data'!$F$31,0,10*ROW('Sanitation Data'!F79))="","",OFFSET('Sanitation Data'!$F$31,0,10*ROW('Sanitation Data'!F79)))</f>
        <v/>
      </c>
      <c r="CY85" s="305" t="str">
        <f ca="true">+IF(OFFSET('Sanitation Data'!$F$32,0,10*ROW('Sanitation Data'!F79))="","",OFFSET('Sanitation Data'!$F$32,0,10*ROW('Sanitation Data'!F79)))</f>
        <v/>
      </c>
      <c r="CZ85" s="305" t="str">
        <f ca="true">+IF(OFFSET('Sanitation Data'!$G$28,0,10*ROW('Sanitation Data'!G79))="","",OFFSET('Sanitation Data'!$G$28,0,10*ROW('Sanitation Data'!G79)))</f>
        <v/>
      </c>
      <c r="DA85" s="305" t="str">
        <f ca="true">+IF(OFFSET('Sanitation Data'!$G$29,0,10*ROW('Sanitation Data'!G79))="","",OFFSET('Sanitation Data'!$G$29,0,10*ROW('Sanitation Data'!G79)))</f>
        <v/>
      </c>
      <c r="DB85" s="305" t="str">
        <f ca="true">+IF(OFFSET('Sanitation Data'!$G$30,0,10*ROW('Sanitation Data'!G79))="","",OFFSET('Sanitation Data'!$G$30,0,10*ROW('Sanitation Data'!G79)))</f>
        <v/>
      </c>
      <c r="DC85" s="305" t="str">
        <f ca="true">+IF(OFFSET('Sanitation Data'!$G$31,0,10*ROW('Sanitation Data'!G79))="","",OFFSET('Sanitation Data'!$G$31,0,10*ROW('Sanitation Data'!G79)))</f>
        <v/>
      </c>
      <c r="DD85" s="305" t="str">
        <f ca="true">+IF(OFFSET('Sanitation Data'!$G$32,0,10*ROW('Sanitation Data'!G79))="","",OFFSET('Sanitation Data'!$G$32,0,10*ROW('Sanitation Data'!G79)))</f>
        <v/>
      </c>
      <c r="DE85" s="305" t="str">
        <f ca="true">+IF(OFFSET('Sanitation Data'!$H$28,0,10*ROW('Sanitation Data'!H79))="","",OFFSET('Sanitation Data'!$H$28,0,10*ROW('Sanitation Data'!H79)))</f>
        <v/>
      </c>
      <c r="DF85" s="305" t="str">
        <f ca="true">+IF(OFFSET('Sanitation Data'!$H$29,0,10*ROW('Sanitation Data'!H79))="","",OFFSET('Sanitation Data'!$H$29,0,10*ROW('Sanitation Data'!H79)))</f>
        <v/>
      </c>
      <c r="DG85" s="305" t="str">
        <f ca="true">+IF(OFFSET('Sanitation Data'!$H$30,0,10*ROW('Sanitation Data'!H79))="","",OFFSET('Sanitation Data'!$H$30,0,10*ROW('Sanitation Data'!H79)))</f>
        <v/>
      </c>
      <c r="DH85" s="305" t="str">
        <f ca="true">+IF(OFFSET('Sanitation Data'!$H$31,0,10*ROW('Sanitation Data'!H79))="","",OFFSET('Sanitation Data'!$H$31,0,10*ROW('Sanitation Data'!H79)))</f>
        <v/>
      </c>
      <c r="DI85" s="305" t="str">
        <f ca="true">+IF(OFFSET('Sanitation Data'!$H$32,0,10*ROW('Sanitation Data'!H79))="","",OFFSET('Sanitation Data'!$H$32,0,10*ROW('Sanitation Data'!H79)))</f>
        <v/>
      </c>
      <c r="DJ85" s="305" t="str">
        <f ca="true">+IF(OFFSET('Sanitation Data'!$I$28,0,10*ROW('Sanitation Data'!I79))="","",OFFSET('Sanitation Data'!$I$28,0,10*ROW('Sanitation Data'!I79)))</f>
        <v/>
      </c>
      <c r="DK85" s="305" t="str">
        <f ca="true">+IF(OFFSET('Sanitation Data'!$I$29,0,10*ROW('Sanitation Data'!I79))="","",OFFSET('Sanitation Data'!$I$29,0,10*ROW('Sanitation Data'!I79)))</f>
        <v/>
      </c>
      <c r="DL85" s="305" t="str">
        <f ca="true">+IF(OFFSET('Sanitation Data'!$I$30,0,10*ROW('Sanitation Data'!I79))="","",OFFSET('Sanitation Data'!$I$30,0,10*ROW('Sanitation Data'!I79)))</f>
        <v/>
      </c>
      <c r="DM85" s="305" t="str">
        <f ca="true">+IF(OFFSET('Sanitation Data'!$I$31,0,10*ROW('Sanitation Data'!I79))="","",OFFSET('Sanitation Data'!$I$31,0,10*ROW('Sanitation Data'!I79)))</f>
        <v/>
      </c>
      <c r="DN85" s="305" t="str">
        <f ca="true">+IF(OFFSET('Sanitation Data'!$I$32,0,10*ROW('Sanitation Data'!I79))="","",OFFSET('Sanitation Data'!$I$32,0,10*ROW('Sanitation Data'!I79)))</f>
        <v/>
      </c>
      <c r="DO85" s="305" t="str">
        <f ca="true">+IF(OFFSET('Hygiene Data'!$D$11,0,10*ROW('Hygiene Data'!D79))="","",OFFSET('Hygiene Data'!$D$11,0,10*ROW('Hygiene Data'!D79)))</f>
        <v/>
      </c>
      <c r="DP85" s="305" t="str">
        <f ca="true">+IF(OFFSET('Hygiene Data'!$D$12,0,10*ROW('Hygiene Data'!D79))="","",OFFSET('Hygiene Data'!$D$12,0,10*ROW('Hygiene Data'!D79)))</f>
        <v/>
      </c>
      <c r="DQ85" s="305" t="str">
        <f ca="true">+IF(OFFSET('Hygiene Data'!$D$13,0,10*ROW('Hygiene Data'!D79))="","",OFFSET('Hygiene Data'!$D$13,0,10*ROW('Hygiene Data'!D79)))</f>
        <v/>
      </c>
      <c r="DR85" s="305" t="str">
        <f ca="true">+IF(OFFSET('Hygiene Data'!$E$11,0,10*ROW('Hygiene Data'!E79))="","",OFFSET('Hygiene Data'!$E$11,0,10*ROW('Hygiene Data'!E79)))</f>
        <v/>
      </c>
      <c r="DS85" s="305" t="str">
        <f ca="true">+IF(OFFSET('Hygiene Data'!$E$12,0,10*ROW('Hygiene Data'!E79))="","",OFFSET('Hygiene Data'!$E$12,0,10*ROW('Hygiene Data'!E79)))</f>
        <v/>
      </c>
      <c r="DT85" s="305" t="str">
        <f ca="true">+IF(OFFSET('Hygiene Data'!$E$13,0,10*ROW('Hygiene Data'!E79))="","",OFFSET('Hygiene Data'!$E$13,0,10*ROW('Hygiene Data'!E79)))</f>
        <v/>
      </c>
      <c r="DU85" s="305" t="str">
        <f ca="true">+IF(OFFSET('Hygiene Data'!$F$11,0,10*ROW('Hygiene Data'!F79))="","",OFFSET('Hygiene Data'!$F$11,0,10*ROW('Hygiene Data'!F79)))</f>
        <v/>
      </c>
      <c r="DV85" s="305" t="str">
        <f ca="true">+IF(OFFSET('Hygiene Data'!$F$12,0,10*ROW('Hygiene Data'!F79))="","",OFFSET('Hygiene Data'!$F$12,0,10*ROW('Hygiene Data'!F79)))</f>
        <v/>
      </c>
      <c r="DW85" s="305" t="str">
        <f ca="true">+IF(OFFSET('Hygiene Data'!$F$13,0,10*ROW('Hygiene Data'!F79))="","",OFFSET('Hygiene Data'!$F$13,0,10*ROW('Hygiene Data'!F79)))</f>
        <v/>
      </c>
      <c r="DX85" s="305" t="str">
        <f ca="true">+IF(OFFSET('Hygiene Data'!$G$11,0,10*ROW('Hygiene Data'!G79))="","",OFFSET('Hygiene Data'!$G$11,0,10*ROW('Hygiene Data'!G79)))</f>
        <v/>
      </c>
      <c r="DY85" s="305" t="str">
        <f ca="true">+IF(OFFSET('Hygiene Data'!$G$12,0,10*ROW('Hygiene Data'!G79))="","",OFFSET('Hygiene Data'!$G$12,0,10*ROW('Hygiene Data'!G79)))</f>
        <v/>
      </c>
      <c r="DZ85" s="305" t="str">
        <f ca="true">+IF(OFFSET('Hygiene Data'!$G$13,0,10*ROW('Hygiene Data'!G79))="","",OFFSET('Hygiene Data'!$G$13,0,10*ROW('Hygiene Data'!G79)))</f>
        <v/>
      </c>
      <c r="EA85" s="305" t="str">
        <f ca="true">+IF(OFFSET('Hygiene Data'!$H$11,0,10*ROW('Hygiene Data'!H79))="","",OFFSET('Hygiene Data'!$H$11,0,10*ROW('Hygiene Data'!H79)))</f>
        <v/>
      </c>
      <c r="EB85" s="305" t="str">
        <f ca="true">+IF(OFFSET('Hygiene Data'!$H$12,0,10*ROW('Hygiene Data'!H79))="","",OFFSET('Hygiene Data'!$H$12,0,10*ROW('Hygiene Data'!H79)))</f>
        <v/>
      </c>
      <c r="EC85" s="305" t="str">
        <f ca="true">+IF(OFFSET('Hygiene Data'!$H$13,0,10*ROW('Hygiene Data'!H79))="","",OFFSET('Hygiene Data'!$H$13,0,10*ROW('Hygiene Data'!H79)))</f>
        <v/>
      </c>
      <c r="ED85" s="305" t="str">
        <f ca="true">+IF(OFFSET('Hygiene Data'!$I$11,0,10*ROW('Hygiene Data'!I79))="","",OFFSET('Hygiene Data'!$I$11,0,10*ROW('Hygiene Data'!I79)))</f>
        <v/>
      </c>
      <c r="EE85" s="305" t="str">
        <f ca="true">+IF(OFFSET('Hygiene Data'!$I$12,0,10*ROW('Hygiene Data'!I79))="","",OFFSET('Hygiene Data'!$I$12,0,10*ROW('Hygiene Data'!I79)))</f>
        <v/>
      </c>
      <c r="EF85" s="305"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61" t="str">
        <f t="shared" ca="true" si="1"/>
        <v/>
      </c>
      <c r="D86" s="9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5"/>
      <c r="BS86" s="305" t="str">
        <f ca="true">+IF(OFFSET('Water Data'!$D$27,0,10*ROW('Water Data'!D80))="","",OFFSET('Water Data'!$D$27,0,10*ROW('Water Data'!D80)))</f>
        <v/>
      </c>
      <c r="BT86" s="305" t="str">
        <f ca="true">+IF(OFFSET('Water Data'!$D$28,0,10*ROW('Water Data'!D80))="","",OFFSET('Water Data'!$D$28,0,10*ROW('Water Data'!D80)))</f>
        <v/>
      </c>
      <c r="BU86" s="305" t="str">
        <f ca="true">+IF(OFFSET('Water Data'!$D$29,0,10*ROW('Water Data'!D80))="","",OFFSET('Water Data'!$D$29,0,10*ROW('Water Data'!D80)))</f>
        <v/>
      </c>
      <c r="BV86" s="305" t="str">
        <f ca="true">+IF(OFFSET('Water Data'!$E$27,0,10*ROW('Water Data'!E80))="","",OFFSET('Water Data'!$E$27,0,10*ROW('Water Data'!E80)))</f>
        <v/>
      </c>
      <c r="BW86" s="305" t="str">
        <f ca="true">+IF(OFFSET('Water Data'!$E$28,0,10*ROW('Water Data'!E80))="","",OFFSET('Water Data'!$E$28,0,10*ROW('Water Data'!E80)))</f>
        <v/>
      </c>
      <c r="BX86" s="305" t="str">
        <f ca="true">+IF(OFFSET('Water Data'!$E$29,0,10*ROW('Water Data'!E80))="","",OFFSET('Water Data'!$E$29,0,10*ROW('Water Data'!E80)))</f>
        <v/>
      </c>
      <c r="BY86" s="305" t="str">
        <f ca="true">+IF(OFFSET('Water Data'!$F$27,0,10*ROW('Water Data'!F80))="","",OFFSET('Water Data'!$F$27,0,10*ROW('Water Data'!F80)))</f>
        <v/>
      </c>
      <c r="BZ86" s="305" t="str">
        <f ca="true">+IF(OFFSET('Water Data'!$F$28,0,10*ROW('Water Data'!F80))="","",OFFSET('Water Data'!$F$28,0,10*ROW('Water Data'!F80)))</f>
        <v/>
      </c>
      <c r="CA86" s="305" t="str">
        <f ca="true">+IF(OFFSET('Water Data'!$F$29,0,10*ROW('Water Data'!F80))="","",OFFSET('Water Data'!$F$29,0,10*ROW('Water Data'!F80)))</f>
        <v/>
      </c>
      <c r="CB86" s="305" t="str">
        <f ca="true">+IF(OFFSET('Water Data'!$G$27,0,10*ROW('Water Data'!G80))="","",OFFSET('Water Data'!$G$27,0,10*ROW('Water Data'!G80)))</f>
        <v/>
      </c>
      <c r="CC86" s="305" t="str">
        <f ca="true">+IF(OFFSET('Water Data'!$G$28,0,10*ROW('Water Data'!G80))="","",OFFSET('Water Data'!$G$28,0,10*ROW('Water Data'!G80)))</f>
        <v/>
      </c>
      <c r="CD86" s="305" t="str">
        <f ca="true">+IF(OFFSET('Water Data'!$G$29,0,10*ROW('Water Data'!G80))="","",OFFSET('Water Data'!$G$29,0,10*ROW('Water Data'!G80)))</f>
        <v/>
      </c>
      <c r="CE86" s="305" t="str">
        <f ca="true">+IF(OFFSET('Water Data'!$H$27,0,10*ROW('Water Data'!H80))="","",OFFSET('Water Data'!$H$27,0,10*ROW('Water Data'!H80)))</f>
        <v/>
      </c>
      <c r="CF86" s="305" t="str">
        <f ca="true">+IF(OFFSET('Water Data'!$H$28,0,10*ROW('Water Data'!H80))="","",OFFSET('Water Data'!$H$28,0,10*ROW('Water Data'!H80)))</f>
        <v/>
      </c>
      <c r="CG86" s="305" t="str">
        <f ca="true">+IF(OFFSET('Water Data'!$H$29,0,10*ROW('Water Data'!H80))="","",OFFSET('Water Data'!$H$29,0,10*ROW('Water Data'!H80)))</f>
        <v/>
      </c>
      <c r="CH86" s="305" t="str">
        <f ca="true">+IF(OFFSET('Water Data'!$I$27,0,10*ROW('Water Data'!I80))="","",OFFSET('Water Data'!$I$27,0,10*ROW('Water Data'!I80)))</f>
        <v/>
      </c>
      <c r="CI86" s="305" t="str">
        <f ca="true">+IF(OFFSET('Water Data'!$I$28,0,10*ROW('Water Data'!I80))="","",OFFSET('Water Data'!$I$28,0,10*ROW('Water Data'!I80)))</f>
        <v/>
      </c>
      <c r="CJ86" s="305" t="str">
        <f ca="true">+IF(OFFSET('Water Data'!$I$29,0,10*ROW('Water Data'!I80))="","",OFFSET('Water Data'!$I$29,0,10*ROW('Water Data'!I80)))</f>
        <v/>
      </c>
      <c r="CK86" s="305" t="str">
        <f ca="true">+IF(OFFSET('Sanitation Data'!$D$28,0,10*ROW('Sanitation Data'!D80))="","",OFFSET('Sanitation Data'!$D$28,0,10*ROW('Sanitation Data'!D80)))</f>
        <v/>
      </c>
      <c r="CL86" s="305" t="str">
        <f ca="true">+IF(OFFSET('Sanitation Data'!$D$29,0,10*ROW('Sanitation Data'!D80))="","",OFFSET('Sanitation Data'!$D$29,0,10*ROW('Sanitation Data'!D80)))</f>
        <v/>
      </c>
      <c r="CM86" s="305" t="str">
        <f ca="true">+IF(OFFSET('Sanitation Data'!$D$30,0,10*ROW('Sanitation Data'!D80))="","",OFFSET('Sanitation Data'!$D$30,0,10*ROW('Sanitation Data'!D80)))</f>
        <v/>
      </c>
      <c r="CN86" s="305" t="str">
        <f ca="true">+IF(OFFSET('Sanitation Data'!$D$31,0,10*ROW('Sanitation Data'!D80))="","",OFFSET('Sanitation Data'!$D$31,0,10*ROW('Sanitation Data'!D80)))</f>
        <v/>
      </c>
      <c r="CO86" s="305" t="str">
        <f ca="true">+IF(OFFSET('Sanitation Data'!$D$32,0,10*ROW('Sanitation Data'!D80))="","",OFFSET('Sanitation Data'!$D$32,0,10*ROW('Sanitation Data'!D80)))</f>
        <v/>
      </c>
      <c r="CP86" s="305" t="str">
        <f ca="true">+IF(OFFSET('Sanitation Data'!$E$28,0,10*ROW('Sanitation Data'!E80))="","",OFFSET('Sanitation Data'!$E$28,0,10*ROW('Sanitation Data'!E80)))</f>
        <v/>
      </c>
      <c r="CQ86" s="305" t="str">
        <f ca="true">+IF(OFFSET('Sanitation Data'!$E$29,0,10*ROW('Sanitation Data'!E80))="","",OFFSET('Sanitation Data'!$E$29,0,10*ROW('Sanitation Data'!E80)))</f>
        <v/>
      </c>
      <c r="CR86" s="305" t="str">
        <f ca="true">+IF(OFFSET('Sanitation Data'!$E$30,0,10*ROW('Sanitation Data'!E80))="","",OFFSET('Sanitation Data'!$E$30,0,10*ROW('Sanitation Data'!E80)))</f>
        <v/>
      </c>
      <c r="CS86" s="305" t="str">
        <f ca="true">+IF(OFFSET('Sanitation Data'!$E$31,0,10*ROW('Sanitation Data'!E80))="","",OFFSET('Sanitation Data'!$E$31,0,10*ROW('Sanitation Data'!E80)))</f>
        <v/>
      </c>
      <c r="CT86" s="305" t="str">
        <f ca="true">+IF(OFFSET('Sanitation Data'!$E$32,0,10*ROW('Sanitation Data'!E80))="","",OFFSET('Sanitation Data'!$E$32,0,10*ROW('Sanitation Data'!E80)))</f>
        <v/>
      </c>
      <c r="CU86" s="305" t="str">
        <f ca="true">+IF(OFFSET('Sanitation Data'!$F$28,0,10*ROW('Sanitation Data'!F80))="","",OFFSET('Sanitation Data'!$F$28,0,10*ROW('Sanitation Data'!F80)))</f>
        <v/>
      </c>
      <c r="CV86" s="305" t="str">
        <f ca="true">+IF(OFFSET('Sanitation Data'!$F$29,0,10*ROW('Sanitation Data'!F80))="","",OFFSET('Sanitation Data'!$F$29,0,10*ROW('Sanitation Data'!F80)))</f>
        <v/>
      </c>
      <c r="CW86" s="305" t="str">
        <f ca="true">+IF(OFFSET('Sanitation Data'!$F$30,0,10*ROW('Sanitation Data'!F80))="","",OFFSET('Sanitation Data'!$F$30,0,10*ROW('Sanitation Data'!F80)))</f>
        <v/>
      </c>
      <c r="CX86" s="305" t="str">
        <f ca="true">+IF(OFFSET('Sanitation Data'!$F$31,0,10*ROW('Sanitation Data'!F80))="","",OFFSET('Sanitation Data'!$F$31,0,10*ROW('Sanitation Data'!F80)))</f>
        <v/>
      </c>
      <c r="CY86" s="305" t="str">
        <f ca="true">+IF(OFFSET('Sanitation Data'!$F$32,0,10*ROW('Sanitation Data'!F80))="","",OFFSET('Sanitation Data'!$F$32,0,10*ROW('Sanitation Data'!F80)))</f>
        <v/>
      </c>
      <c r="CZ86" s="305" t="str">
        <f ca="true">+IF(OFFSET('Sanitation Data'!$G$28,0,10*ROW('Sanitation Data'!G80))="","",OFFSET('Sanitation Data'!$G$28,0,10*ROW('Sanitation Data'!G80)))</f>
        <v/>
      </c>
      <c r="DA86" s="305" t="str">
        <f ca="true">+IF(OFFSET('Sanitation Data'!$G$29,0,10*ROW('Sanitation Data'!G80))="","",OFFSET('Sanitation Data'!$G$29,0,10*ROW('Sanitation Data'!G80)))</f>
        <v/>
      </c>
      <c r="DB86" s="305" t="str">
        <f ca="true">+IF(OFFSET('Sanitation Data'!$G$30,0,10*ROW('Sanitation Data'!G80))="","",OFFSET('Sanitation Data'!$G$30,0,10*ROW('Sanitation Data'!G80)))</f>
        <v/>
      </c>
      <c r="DC86" s="305" t="str">
        <f ca="true">+IF(OFFSET('Sanitation Data'!$G$31,0,10*ROW('Sanitation Data'!G80))="","",OFFSET('Sanitation Data'!$G$31,0,10*ROW('Sanitation Data'!G80)))</f>
        <v/>
      </c>
      <c r="DD86" s="305" t="str">
        <f ca="true">+IF(OFFSET('Sanitation Data'!$G$32,0,10*ROW('Sanitation Data'!G80))="","",OFFSET('Sanitation Data'!$G$32,0,10*ROW('Sanitation Data'!G80)))</f>
        <v/>
      </c>
      <c r="DE86" s="305" t="str">
        <f ca="true">+IF(OFFSET('Sanitation Data'!$H$28,0,10*ROW('Sanitation Data'!H80))="","",OFFSET('Sanitation Data'!$H$28,0,10*ROW('Sanitation Data'!H80)))</f>
        <v/>
      </c>
      <c r="DF86" s="305" t="str">
        <f ca="true">+IF(OFFSET('Sanitation Data'!$H$29,0,10*ROW('Sanitation Data'!H80))="","",OFFSET('Sanitation Data'!$H$29,0,10*ROW('Sanitation Data'!H80)))</f>
        <v/>
      </c>
      <c r="DG86" s="305" t="str">
        <f ca="true">+IF(OFFSET('Sanitation Data'!$H$30,0,10*ROW('Sanitation Data'!H80))="","",OFFSET('Sanitation Data'!$H$30,0,10*ROW('Sanitation Data'!H80)))</f>
        <v/>
      </c>
      <c r="DH86" s="305" t="str">
        <f ca="true">+IF(OFFSET('Sanitation Data'!$H$31,0,10*ROW('Sanitation Data'!H80))="","",OFFSET('Sanitation Data'!$H$31,0,10*ROW('Sanitation Data'!H80)))</f>
        <v/>
      </c>
      <c r="DI86" s="305" t="str">
        <f ca="true">+IF(OFFSET('Sanitation Data'!$H$32,0,10*ROW('Sanitation Data'!H80))="","",OFFSET('Sanitation Data'!$H$32,0,10*ROW('Sanitation Data'!H80)))</f>
        <v/>
      </c>
      <c r="DJ86" s="305" t="str">
        <f ca="true">+IF(OFFSET('Sanitation Data'!$I$28,0,10*ROW('Sanitation Data'!I80))="","",OFFSET('Sanitation Data'!$I$28,0,10*ROW('Sanitation Data'!I80)))</f>
        <v/>
      </c>
      <c r="DK86" s="305" t="str">
        <f ca="true">+IF(OFFSET('Sanitation Data'!$I$29,0,10*ROW('Sanitation Data'!I80))="","",OFFSET('Sanitation Data'!$I$29,0,10*ROW('Sanitation Data'!I80)))</f>
        <v/>
      </c>
      <c r="DL86" s="305" t="str">
        <f ca="true">+IF(OFFSET('Sanitation Data'!$I$30,0,10*ROW('Sanitation Data'!I80))="","",OFFSET('Sanitation Data'!$I$30,0,10*ROW('Sanitation Data'!I80)))</f>
        <v/>
      </c>
      <c r="DM86" s="305" t="str">
        <f ca="true">+IF(OFFSET('Sanitation Data'!$I$31,0,10*ROW('Sanitation Data'!I80))="","",OFFSET('Sanitation Data'!$I$31,0,10*ROW('Sanitation Data'!I80)))</f>
        <v/>
      </c>
      <c r="DN86" s="305" t="str">
        <f ca="true">+IF(OFFSET('Sanitation Data'!$I$32,0,10*ROW('Sanitation Data'!I80))="","",OFFSET('Sanitation Data'!$I$32,0,10*ROW('Sanitation Data'!I80)))</f>
        <v/>
      </c>
      <c r="DO86" s="305" t="str">
        <f ca="true">+IF(OFFSET('Hygiene Data'!$D$11,0,10*ROW('Hygiene Data'!D80))="","",OFFSET('Hygiene Data'!$D$11,0,10*ROW('Hygiene Data'!D80)))</f>
        <v/>
      </c>
      <c r="DP86" s="305" t="str">
        <f ca="true">+IF(OFFSET('Hygiene Data'!$D$12,0,10*ROW('Hygiene Data'!D80))="","",OFFSET('Hygiene Data'!$D$12,0,10*ROW('Hygiene Data'!D80)))</f>
        <v/>
      </c>
      <c r="DQ86" s="305" t="str">
        <f ca="true">+IF(OFFSET('Hygiene Data'!$D$13,0,10*ROW('Hygiene Data'!D80))="","",OFFSET('Hygiene Data'!$D$13,0,10*ROW('Hygiene Data'!D80)))</f>
        <v/>
      </c>
      <c r="DR86" s="305" t="str">
        <f ca="true">+IF(OFFSET('Hygiene Data'!$E$11,0,10*ROW('Hygiene Data'!E80))="","",OFFSET('Hygiene Data'!$E$11,0,10*ROW('Hygiene Data'!E80)))</f>
        <v/>
      </c>
      <c r="DS86" s="305" t="str">
        <f ca="true">+IF(OFFSET('Hygiene Data'!$E$12,0,10*ROW('Hygiene Data'!E80))="","",OFFSET('Hygiene Data'!$E$12,0,10*ROW('Hygiene Data'!E80)))</f>
        <v/>
      </c>
      <c r="DT86" s="305" t="str">
        <f ca="true">+IF(OFFSET('Hygiene Data'!$E$13,0,10*ROW('Hygiene Data'!E80))="","",OFFSET('Hygiene Data'!$E$13,0,10*ROW('Hygiene Data'!E80)))</f>
        <v/>
      </c>
      <c r="DU86" s="305" t="str">
        <f ca="true">+IF(OFFSET('Hygiene Data'!$F$11,0,10*ROW('Hygiene Data'!F80))="","",OFFSET('Hygiene Data'!$F$11,0,10*ROW('Hygiene Data'!F80)))</f>
        <v/>
      </c>
      <c r="DV86" s="305" t="str">
        <f ca="true">+IF(OFFSET('Hygiene Data'!$F$12,0,10*ROW('Hygiene Data'!F80))="","",OFFSET('Hygiene Data'!$F$12,0,10*ROW('Hygiene Data'!F80)))</f>
        <v/>
      </c>
      <c r="DW86" s="305" t="str">
        <f ca="true">+IF(OFFSET('Hygiene Data'!$F$13,0,10*ROW('Hygiene Data'!F80))="","",OFFSET('Hygiene Data'!$F$13,0,10*ROW('Hygiene Data'!F80)))</f>
        <v/>
      </c>
      <c r="DX86" s="305" t="str">
        <f ca="true">+IF(OFFSET('Hygiene Data'!$G$11,0,10*ROW('Hygiene Data'!G80))="","",OFFSET('Hygiene Data'!$G$11,0,10*ROW('Hygiene Data'!G80)))</f>
        <v/>
      </c>
      <c r="DY86" s="305" t="str">
        <f ca="true">+IF(OFFSET('Hygiene Data'!$G$12,0,10*ROW('Hygiene Data'!G80))="","",OFFSET('Hygiene Data'!$G$12,0,10*ROW('Hygiene Data'!G80)))</f>
        <v/>
      </c>
      <c r="DZ86" s="305" t="str">
        <f ca="true">+IF(OFFSET('Hygiene Data'!$G$13,0,10*ROW('Hygiene Data'!G80))="","",OFFSET('Hygiene Data'!$G$13,0,10*ROW('Hygiene Data'!G80)))</f>
        <v/>
      </c>
      <c r="EA86" s="305" t="str">
        <f ca="true">+IF(OFFSET('Hygiene Data'!$H$11,0,10*ROW('Hygiene Data'!H80))="","",OFFSET('Hygiene Data'!$H$11,0,10*ROW('Hygiene Data'!H80)))</f>
        <v/>
      </c>
      <c r="EB86" s="305" t="str">
        <f ca="true">+IF(OFFSET('Hygiene Data'!$H$12,0,10*ROW('Hygiene Data'!H80))="","",OFFSET('Hygiene Data'!$H$12,0,10*ROW('Hygiene Data'!H80)))</f>
        <v/>
      </c>
      <c r="EC86" s="305" t="str">
        <f ca="true">+IF(OFFSET('Hygiene Data'!$H$13,0,10*ROW('Hygiene Data'!H80))="","",OFFSET('Hygiene Data'!$H$13,0,10*ROW('Hygiene Data'!H80)))</f>
        <v/>
      </c>
      <c r="ED86" s="305" t="str">
        <f ca="true">+IF(OFFSET('Hygiene Data'!$I$11,0,10*ROW('Hygiene Data'!I80))="","",OFFSET('Hygiene Data'!$I$11,0,10*ROW('Hygiene Data'!I80)))</f>
        <v/>
      </c>
      <c r="EE86" s="305" t="str">
        <f ca="true">+IF(OFFSET('Hygiene Data'!$I$12,0,10*ROW('Hygiene Data'!I80))="","",OFFSET('Hygiene Data'!$I$12,0,10*ROW('Hygiene Data'!I80)))</f>
        <v/>
      </c>
      <c r="EF86" s="305"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61" t="str">
        <f t="shared" ca="true" si="1"/>
        <v/>
      </c>
      <c r="D87" s="9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5"/>
      <c r="BS87" s="305" t="str">
        <f ca="true">+IF(OFFSET('Water Data'!$D$27,0,10*ROW('Water Data'!D81))="","",OFFSET('Water Data'!$D$27,0,10*ROW('Water Data'!D81)))</f>
        <v/>
      </c>
      <c r="BT87" s="305" t="str">
        <f ca="true">+IF(OFFSET('Water Data'!$D$28,0,10*ROW('Water Data'!D81))="","",OFFSET('Water Data'!$D$28,0,10*ROW('Water Data'!D81)))</f>
        <v/>
      </c>
      <c r="BU87" s="305" t="str">
        <f ca="true">+IF(OFFSET('Water Data'!$D$29,0,10*ROW('Water Data'!D81))="","",OFFSET('Water Data'!$D$29,0,10*ROW('Water Data'!D81)))</f>
        <v/>
      </c>
      <c r="BV87" s="305" t="str">
        <f ca="true">+IF(OFFSET('Water Data'!$E$27,0,10*ROW('Water Data'!E81))="","",OFFSET('Water Data'!$E$27,0,10*ROW('Water Data'!E81)))</f>
        <v/>
      </c>
      <c r="BW87" s="305" t="str">
        <f ca="true">+IF(OFFSET('Water Data'!$E$28,0,10*ROW('Water Data'!E81))="","",OFFSET('Water Data'!$E$28,0,10*ROW('Water Data'!E81)))</f>
        <v/>
      </c>
      <c r="BX87" s="305" t="str">
        <f ca="true">+IF(OFFSET('Water Data'!$E$29,0,10*ROW('Water Data'!E81))="","",OFFSET('Water Data'!$E$29,0,10*ROW('Water Data'!E81)))</f>
        <v/>
      </c>
      <c r="BY87" s="305" t="str">
        <f ca="true">+IF(OFFSET('Water Data'!$F$27,0,10*ROW('Water Data'!F81))="","",OFFSET('Water Data'!$F$27,0,10*ROW('Water Data'!F81)))</f>
        <v/>
      </c>
      <c r="BZ87" s="305" t="str">
        <f ca="true">+IF(OFFSET('Water Data'!$F$28,0,10*ROW('Water Data'!F81))="","",OFFSET('Water Data'!$F$28,0,10*ROW('Water Data'!F81)))</f>
        <v/>
      </c>
      <c r="CA87" s="305" t="str">
        <f ca="true">+IF(OFFSET('Water Data'!$F$29,0,10*ROW('Water Data'!F81))="","",OFFSET('Water Data'!$F$29,0,10*ROW('Water Data'!F81)))</f>
        <v/>
      </c>
      <c r="CB87" s="305" t="str">
        <f ca="true">+IF(OFFSET('Water Data'!$G$27,0,10*ROW('Water Data'!G81))="","",OFFSET('Water Data'!$G$27,0,10*ROW('Water Data'!G81)))</f>
        <v/>
      </c>
      <c r="CC87" s="305" t="str">
        <f ca="true">+IF(OFFSET('Water Data'!$G$28,0,10*ROW('Water Data'!G81))="","",OFFSET('Water Data'!$G$28,0,10*ROW('Water Data'!G81)))</f>
        <v/>
      </c>
      <c r="CD87" s="305" t="str">
        <f ca="true">+IF(OFFSET('Water Data'!$G$29,0,10*ROW('Water Data'!G81))="","",OFFSET('Water Data'!$G$29,0,10*ROW('Water Data'!G81)))</f>
        <v/>
      </c>
      <c r="CE87" s="305" t="str">
        <f ca="true">+IF(OFFSET('Water Data'!$H$27,0,10*ROW('Water Data'!H81))="","",OFFSET('Water Data'!$H$27,0,10*ROW('Water Data'!H81)))</f>
        <v/>
      </c>
      <c r="CF87" s="305" t="str">
        <f ca="true">+IF(OFFSET('Water Data'!$H$28,0,10*ROW('Water Data'!H81))="","",OFFSET('Water Data'!$H$28,0,10*ROW('Water Data'!H81)))</f>
        <v/>
      </c>
      <c r="CG87" s="305" t="str">
        <f ca="true">+IF(OFFSET('Water Data'!$H$29,0,10*ROW('Water Data'!H81))="","",OFFSET('Water Data'!$H$29,0,10*ROW('Water Data'!H81)))</f>
        <v/>
      </c>
      <c r="CH87" s="305" t="str">
        <f ca="true">+IF(OFFSET('Water Data'!$I$27,0,10*ROW('Water Data'!I81))="","",OFFSET('Water Data'!$I$27,0,10*ROW('Water Data'!I81)))</f>
        <v/>
      </c>
      <c r="CI87" s="305" t="str">
        <f ca="true">+IF(OFFSET('Water Data'!$I$28,0,10*ROW('Water Data'!I81))="","",OFFSET('Water Data'!$I$28,0,10*ROW('Water Data'!I81)))</f>
        <v/>
      </c>
      <c r="CJ87" s="305" t="str">
        <f ca="true">+IF(OFFSET('Water Data'!$I$29,0,10*ROW('Water Data'!I81))="","",OFFSET('Water Data'!$I$29,0,10*ROW('Water Data'!I81)))</f>
        <v/>
      </c>
      <c r="CK87" s="305" t="str">
        <f ca="true">+IF(OFFSET('Sanitation Data'!$D$28,0,10*ROW('Sanitation Data'!D81))="","",OFFSET('Sanitation Data'!$D$28,0,10*ROW('Sanitation Data'!D81)))</f>
        <v/>
      </c>
      <c r="CL87" s="305" t="str">
        <f ca="true">+IF(OFFSET('Sanitation Data'!$D$29,0,10*ROW('Sanitation Data'!D81))="","",OFFSET('Sanitation Data'!$D$29,0,10*ROW('Sanitation Data'!D81)))</f>
        <v/>
      </c>
      <c r="CM87" s="305" t="str">
        <f ca="true">+IF(OFFSET('Sanitation Data'!$D$30,0,10*ROW('Sanitation Data'!D81))="","",OFFSET('Sanitation Data'!$D$30,0,10*ROW('Sanitation Data'!D81)))</f>
        <v/>
      </c>
      <c r="CN87" s="305" t="str">
        <f ca="true">+IF(OFFSET('Sanitation Data'!$D$31,0,10*ROW('Sanitation Data'!D81))="","",OFFSET('Sanitation Data'!$D$31,0,10*ROW('Sanitation Data'!D81)))</f>
        <v/>
      </c>
      <c r="CO87" s="305" t="str">
        <f ca="true">+IF(OFFSET('Sanitation Data'!$D$32,0,10*ROW('Sanitation Data'!D81))="","",OFFSET('Sanitation Data'!$D$32,0,10*ROW('Sanitation Data'!D81)))</f>
        <v/>
      </c>
      <c r="CP87" s="305" t="str">
        <f ca="true">+IF(OFFSET('Sanitation Data'!$E$28,0,10*ROW('Sanitation Data'!E81))="","",OFFSET('Sanitation Data'!$E$28,0,10*ROW('Sanitation Data'!E81)))</f>
        <v/>
      </c>
      <c r="CQ87" s="305" t="str">
        <f ca="true">+IF(OFFSET('Sanitation Data'!$E$29,0,10*ROW('Sanitation Data'!E81))="","",OFFSET('Sanitation Data'!$E$29,0,10*ROW('Sanitation Data'!E81)))</f>
        <v/>
      </c>
      <c r="CR87" s="305" t="str">
        <f ca="true">+IF(OFFSET('Sanitation Data'!$E$30,0,10*ROW('Sanitation Data'!E81))="","",OFFSET('Sanitation Data'!$E$30,0,10*ROW('Sanitation Data'!E81)))</f>
        <v/>
      </c>
      <c r="CS87" s="305" t="str">
        <f ca="true">+IF(OFFSET('Sanitation Data'!$E$31,0,10*ROW('Sanitation Data'!E81))="","",OFFSET('Sanitation Data'!$E$31,0,10*ROW('Sanitation Data'!E81)))</f>
        <v/>
      </c>
      <c r="CT87" s="305" t="str">
        <f ca="true">+IF(OFFSET('Sanitation Data'!$E$32,0,10*ROW('Sanitation Data'!E81))="","",OFFSET('Sanitation Data'!$E$32,0,10*ROW('Sanitation Data'!E81)))</f>
        <v/>
      </c>
      <c r="CU87" s="305" t="str">
        <f ca="true">+IF(OFFSET('Sanitation Data'!$F$28,0,10*ROW('Sanitation Data'!F81))="","",OFFSET('Sanitation Data'!$F$28,0,10*ROW('Sanitation Data'!F81)))</f>
        <v/>
      </c>
      <c r="CV87" s="305" t="str">
        <f ca="true">+IF(OFFSET('Sanitation Data'!$F$29,0,10*ROW('Sanitation Data'!F81))="","",OFFSET('Sanitation Data'!$F$29,0,10*ROW('Sanitation Data'!F81)))</f>
        <v/>
      </c>
      <c r="CW87" s="305" t="str">
        <f ca="true">+IF(OFFSET('Sanitation Data'!$F$30,0,10*ROW('Sanitation Data'!F81))="","",OFFSET('Sanitation Data'!$F$30,0,10*ROW('Sanitation Data'!F81)))</f>
        <v/>
      </c>
      <c r="CX87" s="305" t="str">
        <f ca="true">+IF(OFFSET('Sanitation Data'!$F$31,0,10*ROW('Sanitation Data'!F81))="","",OFFSET('Sanitation Data'!$F$31,0,10*ROW('Sanitation Data'!F81)))</f>
        <v/>
      </c>
      <c r="CY87" s="305" t="str">
        <f ca="true">+IF(OFFSET('Sanitation Data'!$F$32,0,10*ROW('Sanitation Data'!F81))="","",OFFSET('Sanitation Data'!$F$32,0,10*ROW('Sanitation Data'!F81)))</f>
        <v/>
      </c>
      <c r="CZ87" s="305" t="str">
        <f ca="true">+IF(OFFSET('Sanitation Data'!$G$28,0,10*ROW('Sanitation Data'!G81))="","",OFFSET('Sanitation Data'!$G$28,0,10*ROW('Sanitation Data'!G81)))</f>
        <v/>
      </c>
      <c r="DA87" s="305" t="str">
        <f ca="true">+IF(OFFSET('Sanitation Data'!$G$29,0,10*ROW('Sanitation Data'!G81))="","",OFFSET('Sanitation Data'!$G$29,0,10*ROW('Sanitation Data'!G81)))</f>
        <v/>
      </c>
      <c r="DB87" s="305" t="str">
        <f ca="true">+IF(OFFSET('Sanitation Data'!$G$30,0,10*ROW('Sanitation Data'!G81))="","",OFFSET('Sanitation Data'!$G$30,0,10*ROW('Sanitation Data'!G81)))</f>
        <v/>
      </c>
      <c r="DC87" s="305" t="str">
        <f ca="true">+IF(OFFSET('Sanitation Data'!$G$31,0,10*ROW('Sanitation Data'!G81))="","",OFFSET('Sanitation Data'!$G$31,0,10*ROW('Sanitation Data'!G81)))</f>
        <v/>
      </c>
      <c r="DD87" s="305" t="str">
        <f ca="true">+IF(OFFSET('Sanitation Data'!$G$32,0,10*ROW('Sanitation Data'!G81))="","",OFFSET('Sanitation Data'!$G$32,0,10*ROW('Sanitation Data'!G81)))</f>
        <v/>
      </c>
      <c r="DE87" s="305" t="str">
        <f ca="true">+IF(OFFSET('Sanitation Data'!$H$28,0,10*ROW('Sanitation Data'!H81))="","",OFFSET('Sanitation Data'!$H$28,0,10*ROW('Sanitation Data'!H81)))</f>
        <v/>
      </c>
      <c r="DF87" s="305" t="str">
        <f ca="true">+IF(OFFSET('Sanitation Data'!$H$29,0,10*ROW('Sanitation Data'!H81))="","",OFFSET('Sanitation Data'!$H$29,0,10*ROW('Sanitation Data'!H81)))</f>
        <v/>
      </c>
      <c r="DG87" s="305" t="str">
        <f ca="true">+IF(OFFSET('Sanitation Data'!$H$30,0,10*ROW('Sanitation Data'!H81))="","",OFFSET('Sanitation Data'!$H$30,0,10*ROW('Sanitation Data'!H81)))</f>
        <v/>
      </c>
      <c r="DH87" s="305" t="str">
        <f ca="true">+IF(OFFSET('Sanitation Data'!$H$31,0,10*ROW('Sanitation Data'!H81))="","",OFFSET('Sanitation Data'!$H$31,0,10*ROW('Sanitation Data'!H81)))</f>
        <v/>
      </c>
      <c r="DI87" s="305" t="str">
        <f ca="true">+IF(OFFSET('Sanitation Data'!$H$32,0,10*ROW('Sanitation Data'!H81))="","",OFFSET('Sanitation Data'!$H$32,0,10*ROW('Sanitation Data'!H81)))</f>
        <v/>
      </c>
      <c r="DJ87" s="305" t="str">
        <f ca="true">+IF(OFFSET('Sanitation Data'!$I$28,0,10*ROW('Sanitation Data'!I81))="","",OFFSET('Sanitation Data'!$I$28,0,10*ROW('Sanitation Data'!I81)))</f>
        <v/>
      </c>
      <c r="DK87" s="305" t="str">
        <f ca="true">+IF(OFFSET('Sanitation Data'!$I$29,0,10*ROW('Sanitation Data'!I81))="","",OFFSET('Sanitation Data'!$I$29,0,10*ROW('Sanitation Data'!I81)))</f>
        <v/>
      </c>
      <c r="DL87" s="305" t="str">
        <f ca="true">+IF(OFFSET('Sanitation Data'!$I$30,0,10*ROW('Sanitation Data'!I81))="","",OFFSET('Sanitation Data'!$I$30,0,10*ROW('Sanitation Data'!I81)))</f>
        <v/>
      </c>
      <c r="DM87" s="305" t="str">
        <f ca="true">+IF(OFFSET('Sanitation Data'!$I$31,0,10*ROW('Sanitation Data'!I81))="","",OFFSET('Sanitation Data'!$I$31,0,10*ROW('Sanitation Data'!I81)))</f>
        <v/>
      </c>
      <c r="DN87" s="305" t="str">
        <f ca="true">+IF(OFFSET('Sanitation Data'!$I$32,0,10*ROW('Sanitation Data'!I81))="","",OFFSET('Sanitation Data'!$I$32,0,10*ROW('Sanitation Data'!I81)))</f>
        <v/>
      </c>
      <c r="DO87" s="305" t="str">
        <f ca="true">+IF(OFFSET('Hygiene Data'!$D$11,0,10*ROW('Hygiene Data'!D81))="","",OFFSET('Hygiene Data'!$D$11,0,10*ROW('Hygiene Data'!D81)))</f>
        <v/>
      </c>
      <c r="DP87" s="305" t="str">
        <f ca="true">+IF(OFFSET('Hygiene Data'!$D$12,0,10*ROW('Hygiene Data'!D81))="","",OFFSET('Hygiene Data'!$D$12,0,10*ROW('Hygiene Data'!D81)))</f>
        <v/>
      </c>
      <c r="DQ87" s="305" t="str">
        <f ca="true">+IF(OFFSET('Hygiene Data'!$D$13,0,10*ROW('Hygiene Data'!D81))="","",OFFSET('Hygiene Data'!$D$13,0,10*ROW('Hygiene Data'!D81)))</f>
        <v/>
      </c>
      <c r="DR87" s="305" t="str">
        <f ca="true">+IF(OFFSET('Hygiene Data'!$E$11,0,10*ROW('Hygiene Data'!E81))="","",OFFSET('Hygiene Data'!$E$11,0,10*ROW('Hygiene Data'!E81)))</f>
        <v/>
      </c>
      <c r="DS87" s="305" t="str">
        <f ca="true">+IF(OFFSET('Hygiene Data'!$E$12,0,10*ROW('Hygiene Data'!E81))="","",OFFSET('Hygiene Data'!$E$12,0,10*ROW('Hygiene Data'!E81)))</f>
        <v/>
      </c>
      <c r="DT87" s="305" t="str">
        <f ca="true">+IF(OFFSET('Hygiene Data'!$E$13,0,10*ROW('Hygiene Data'!E81))="","",OFFSET('Hygiene Data'!$E$13,0,10*ROW('Hygiene Data'!E81)))</f>
        <v/>
      </c>
      <c r="DU87" s="305" t="str">
        <f ca="true">+IF(OFFSET('Hygiene Data'!$F$11,0,10*ROW('Hygiene Data'!F81))="","",OFFSET('Hygiene Data'!$F$11,0,10*ROW('Hygiene Data'!F81)))</f>
        <v/>
      </c>
      <c r="DV87" s="305" t="str">
        <f ca="true">+IF(OFFSET('Hygiene Data'!$F$12,0,10*ROW('Hygiene Data'!F81))="","",OFFSET('Hygiene Data'!$F$12,0,10*ROW('Hygiene Data'!F81)))</f>
        <v/>
      </c>
      <c r="DW87" s="305" t="str">
        <f ca="true">+IF(OFFSET('Hygiene Data'!$F$13,0,10*ROW('Hygiene Data'!F81))="","",OFFSET('Hygiene Data'!$F$13,0,10*ROW('Hygiene Data'!F81)))</f>
        <v/>
      </c>
      <c r="DX87" s="305" t="str">
        <f ca="true">+IF(OFFSET('Hygiene Data'!$G$11,0,10*ROW('Hygiene Data'!G81))="","",OFFSET('Hygiene Data'!$G$11,0,10*ROW('Hygiene Data'!G81)))</f>
        <v/>
      </c>
      <c r="DY87" s="305" t="str">
        <f ca="true">+IF(OFFSET('Hygiene Data'!$G$12,0,10*ROW('Hygiene Data'!G81))="","",OFFSET('Hygiene Data'!$G$12,0,10*ROW('Hygiene Data'!G81)))</f>
        <v/>
      </c>
      <c r="DZ87" s="305" t="str">
        <f ca="true">+IF(OFFSET('Hygiene Data'!$G$13,0,10*ROW('Hygiene Data'!G81))="","",OFFSET('Hygiene Data'!$G$13,0,10*ROW('Hygiene Data'!G81)))</f>
        <v/>
      </c>
      <c r="EA87" s="305" t="str">
        <f ca="true">+IF(OFFSET('Hygiene Data'!$H$11,0,10*ROW('Hygiene Data'!H81))="","",OFFSET('Hygiene Data'!$H$11,0,10*ROW('Hygiene Data'!H81)))</f>
        <v/>
      </c>
      <c r="EB87" s="305" t="str">
        <f ca="true">+IF(OFFSET('Hygiene Data'!$H$12,0,10*ROW('Hygiene Data'!H81))="","",OFFSET('Hygiene Data'!$H$12,0,10*ROW('Hygiene Data'!H81)))</f>
        <v/>
      </c>
      <c r="EC87" s="305" t="str">
        <f ca="true">+IF(OFFSET('Hygiene Data'!$H$13,0,10*ROW('Hygiene Data'!H81))="","",OFFSET('Hygiene Data'!$H$13,0,10*ROW('Hygiene Data'!H81)))</f>
        <v/>
      </c>
      <c r="ED87" s="305" t="str">
        <f ca="true">+IF(OFFSET('Hygiene Data'!$I$11,0,10*ROW('Hygiene Data'!I81))="","",OFFSET('Hygiene Data'!$I$11,0,10*ROW('Hygiene Data'!I81)))</f>
        <v/>
      </c>
      <c r="EE87" s="305" t="str">
        <f ca="true">+IF(OFFSET('Hygiene Data'!$I$12,0,10*ROW('Hygiene Data'!I81))="","",OFFSET('Hygiene Data'!$I$12,0,10*ROW('Hygiene Data'!I81)))</f>
        <v/>
      </c>
      <c r="EF87" s="305"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61" t="str">
        <f t="shared" ca="true" si="1"/>
        <v/>
      </c>
      <c r="D88" s="9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5"/>
      <c r="BS88" s="305" t="str">
        <f ca="true">+IF(OFFSET('Water Data'!$D$27,0,10*ROW('Water Data'!D82))="","",OFFSET('Water Data'!$D$27,0,10*ROW('Water Data'!D82)))</f>
        <v/>
      </c>
      <c r="BT88" s="305" t="str">
        <f ca="true">+IF(OFFSET('Water Data'!$D$28,0,10*ROW('Water Data'!D82))="","",OFFSET('Water Data'!$D$28,0,10*ROW('Water Data'!D82)))</f>
        <v/>
      </c>
      <c r="BU88" s="305" t="str">
        <f ca="true">+IF(OFFSET('Water Data'!$D$29,0,10*ROW('Water Data'!D82))="","",OFFSET('Water Data'!$D$29,0,10*ROW('Water Data'!D82)))</f>
        <v/>
      </c>
      <c r="BV88" s="305" t="str">
        <f ca="true">+IF(OFFSET('Water Data'!$E$27,0,10*ROW('Water Data'!E82))="","",OFFSET('Water Data'!$E$27,0,10*ROW('Water Data'!E82)))</f>
        <v/>
      </c>
      <c r="BW88" s="305" t="str">
        <f ca="true">+IF(OFFSET('Water Data'!$E$28,0,10*ROW('Water Data'!E82))="","",OFFSET('Water Data'!$E$28,0,10*ROW('Water Data'!E82)))</f>
        <v/>
      </c>
      <c r="BX88" s="305" t="str">
        <f ca="true">+IF(OFFSET('Water Data'!$E$29,0,10*ROW('Water Data'!E82))="","",OFFSET('Water Data'!$E$29,0,10*ROW('Water Data'!E82)))</f>
        <v/>
      </c>
      <c r="BY88" s="305" t="str">
        <f ca="true">+IF(OFFSET('Water Data'!$F$27,0,10*ROW('Water Data'!F82))="","",OFFSET('Water Data'!$F$27,0,10*ROW('Water Data'!F82)))</f>
        <v/>
      </c>
      <c r="BZ88" s="305" t="str">
        <f ca="true">+IF(OFFSET('Water Data'!$F$28,0,10*ROW('Water Data'!F82))="","",OFFSET('Water Data'!$F$28,0,10*ROW('Water Data'!F82)))</f>
        <v/>
      </c>
      <c r="CA88" s="305" t="str">
        <f ca="true">+IF(OFFSET('Water Data'!$F$29,0,10*ROW('Water Data'!F82))="","",OFFSET('Water Data'!$F$29,0,10*ROW('Water Data'!F82)))</f>
        <v/>
      </c>
      <c r="CB88" s="305" t="str">
        <f ca="true">+IF(OFFSET('Water Data'!$G$27,0,10*ROW('Water Data'!G82))="","",OFFSET('Water Data'!$G$27,0,10*ROW('Water Data'!G82)))</f>
        <v/>
      </c>
      <c r="CC88" s="305" t="str">
        <f ca="true">+IF(OFFSET('Water Data'!$G$28,0,10*ROW('Water Data'!G82))="","",OFFSET('Water Data'!$G$28,0,10*ROW('Water Data'!G82)))</f>
        <v/>
      </c>
      <c r="CD88" s="305" t="str">
        <f ca="true">+IF(OFFSET('Water Data'!$G$29,0,10*ROW('Water Data'!G82))="","",OFFSET('Water Data'!$G$29,0,10*ROW('Water Data'!G82)))</f>
        <v/>
      </c>
      <c r="CE88" s="305" t="str">
        <f ca="true">+IF(OFFSET('Water Data'!$H$27,0,10*ROW('Water Data'!H82))="","",OFFSET('Water Data'!$H$27,0,10*ROW('Water Data'!H82)))</f>
        <v/>
      </c>
      <c r="CF88" s="305" t="str">
        <f ca="true">+IF(OFFSET('Water Data'!$H$28,0,10*ROW('Water Data'!H82))="","",OFFSET('Water Data'!$H$28,0,10*ROW('Water Data'!H82)))</f>
        <v/>
      </c>
      <c r="CG88" s="305" t="str">
        <f ca="true">+IF(OFFSET('Water Data'!$H$29,0,10*ROW('Water Data'!H82))="","",OFFSET('Water Data'!$H$29,0,10*ROW('Water Data'!H82)))</f>
        <v/>
      </c>
      <c r="CH88" s="305" t="str">
        <f ca="true">+IF(OFFSET('Water Data'!$I$27,0,10*ROW('Water Data'!I82))="","",OFFSET('Water Data'!$I$27,0,10*ROW('Water Data'!I82)))</f>
        <v/>
      </c>
      <c r="CI88" s="305" t="str">
        <f ca="true">+IF(OFFSET('Water Data'!$I$28,0,10*ROW('Water Data'!I82))="","",OFFSET('Water Data'!$I$28,0,10*ROW('Water Data'!I82)))</f>
        <v/>
      </c>
      <c r="CJ88" s="305" t="str">
        <f ca="true">+IF(OFFSET('Water Data'!$I$29,0,10*ROW('Water Data'!I82))="","",OFFSET('Water Data'!$I$29,0,10*ROW('Water Data'!I82)))</f>
        <v/>
      </c>
      <c r="CK88" s="305" t="str">
        <f ca="true">+IF(OFFSET('Sanitation Data'!$D$28,0,10*ROW('Sanitation Data'!D82))="","",OFFSET('Sanitation Data'!$D$28,0,10*ROW('Sanitation Data'!D82)))</f>
        <v/>
      </c>
      <c r="CL88" s="305" t="str">
        <f ca="true">+IF(OFFSET('Sanitation Data'!$D$29,0,10*ROW('Sanitation Data'!D82))="","",OFFSET('Sanitation Data'!$D$29,0,10*ROW('Sanitation Data'!D82)))</f>
        <v/>
      </c>
      <c r="CM88" s="305" t="str">
        <f ca="true">+IF(OFFSET('Sanitation Data'!$D$30,0,10*ROW('Sanitation Data'!D82))="","",OFFSET('Sanitation Data'!$D$30,0,10*ROW('Sanitation Data'!D82)))</f>
        <v/>
      </c>
      <c r="CN88" s="305" t="str">
        <f ca="true">+IF(OFFSET('Sanitation Data'!$D$31,0,10*ROW('Sanitation Data'!D82))="","",OFFSET('Sanitation Data'!$D$31,0,10*ROW('Sanitation Data'!D82)))</f>
        <v/>
      </c>
      <c r="CO88" s="305" t="str">
        <f ca="true">+IF(OFFSET('Sanitation Data'!$D$32,0,10*ROW('Sanitation Data'!D82))="","",OFFSET('Sanitation Data'!$D$32,0,10*ROW('Sanitation Data'!D82)))</f>
        <v/>
      </c>
      <c r="CP88" s="305" t="str">
        <f ca="true">+IF(OFFSET('Sanitation Data'!$E$28,0,10*ROW('Sanitation Data'!E82))="","",OFFSET('Sanitation Data'!$E$28,0,10*ROW('Sanitation Data'!E82)))</f>
        <v/>
      </c>
      <c r="CQ88" s="305" t="str">
        <f ca="true">+IF(OFFSET('Sanitation Data'!$E$29,0,10*ROW('Sanitation Data'!E82))="","",OFFSET('Sanitation Data'!$E$29,0,10*ROW('Sanitation Data'!E82)))</f>
        <v/>
      </c>
      <c r="CR88" s="305" t="str">
        <f ca="true">+IF(OFFSET('Sanitation Data'!$E$30,0,10*ROW('Sanitation Data'!E82))="","",OFFSET('Sanitation Data'!$E$30,0,10*ROW('Sanitation Data'!E82)))</f>
        <v/>
      </c>
      <c r="CS88" s="305" t="str">
        <f ca="true">+IF(OFFSET('Sanitation Data'!$E$31,0,10*ROW('Sanitation Data'!E82))="","",OFFSET('Sanitation Data'!$E$31,0,10*ROW('Sanitation Data'!E82)))</f>
        <v/>
      </c>
      <c r="CT88" s="305" t="str">
        <f ca="true">+IF(OFFSET('Sanitation Data'!$E$32,0,10*ROW('Sanitation Data'!E82))="","",OFFSET('Sanitation Data'!$E$32,0,10*ROW('Sanitation Data'!E82)))</f>
        <v/>
      </c>
      <c r="CU88" s="305" t="str">
        <f ca="true">+IF(OFFSET('Sanitation Data'!$F$28,0,10*ROW('Sanitation Data'!F82))="","",OFFSET('Sanitation Data'!$F$28,0,10*ROW('Sanitation Data'!F82)))</f>
        <v/>
      </c>
      <c r="CV88" s="305" t="str">
        <f ca="true">+IF(OFFSET('Sanitation Data'!$F$29,0,10*ROW('Sanitation Data'!F82))="","",OFFSET('Sanitation Data'!$F$29,0,10*ROW('Sanitation Data'!F82)))</f>
        <v/>
      </c>
      <c r="CW88" s="305" t="str">
        <f ca="true">+IF(OFFSET('Sanitation Data'!$F$30,0,10*ROW('Sanitation Data'!F82))="","",OFFSET('Sanitation Data'!$F$30,0,10*ROW('Sanitation Data'!F82)))</f>
        <v/>
      </c>
      <c r="CX88" s="305" t="str">
        <f ca="true">+IF(OFFSET('Sanitation Data'!$F$31,0,10*ROW('Sanitation Data'!F82))="","",OFFSET('Sanitation Data'!$F$31,0,10*ROW('Sanitation Data'!F82)))</f>
        <v/>
      </c>
      <c r="CY88" s="305" t="str">
        <f ca="true">+IF(OFFSET('Sanitation Data'!$F$32,0,10*ROW('Sanitation Data'!F82))="","",OFFSET('Sanitation Data'!$F$32,0,10*ROW('Sanitation Data'!F82)))</f>
        <v/>
      </c>
      <c r="CZ88" s="305" t="str">
        <f ca="true">+IF(OFFSET('Sanitation Data'!$G$28,0,10*ROW('Sanitation Data'!G82))="","",OFFSET('Sanitation Data'!$G$28,0,10*ROW('Sanitation Data'!G82)))</f>
        <v/>
      </c>
      <c r="DA88" s="305" t="str">
        <f ca="true">+IF(OFFSET('Sanitation Data'!$G$29,0,10*ROW('Sanitation Data'!G82))="","",OFFSET('Sanitation Data'!$G$29,0,10*ROW('Sanitation Data'!G82)))</f>
        <v/>
      </c>
      <c r="DB88" s="305" t="str">
        <f ca="true">+IF(OFFSET('Sanitation Data'!$G$30,0,10*ROW('Sanitation Data'!G82))="","",OFFSET('Sanitation Data'!$G$30,0,10*ROW('Sanitation Data'!G82)))</f>
        <v/>
      </c>
      <c r="DC88" s="305" t="str">
        <f ca="true">+IF(OFFSET('Sanitation Data'!$G$31,0,10*ROW('Sanitation Data'!G82))="","",OFFSET('Sanitation Data'!$G$31,0,10*ROW('Sanitation Data'!G82)))</f>
        <v/>
      </c>
      <c r="DD88" s="305" t="str">
        <f ca="true">+IF(OFFSET('Sanitation Data'!$G$32,0,10*ROW('Sanitation Data'!G82))="","",OFFSET('Sanitation Data'!$G$32,0,10*ROW('Sanitation Data'!G82)))</f>
        <v/>
      </c>
      <c r="DE88" s="305" t="str">
        <f ca="true">+IF(OFFSET('Sanitation Data'!$H$28,0,10*ROW('Sanitation Data'!H82))="","",OFFSET('Sanitation Data'!$H$28,0,10*ROW('Sanitation Data'!H82)))</f>
        <v/>
      </c>
      <c r="DF88" s="305" t="str">
        <f ca="true">+IF(OFFSET('Sanitation Data'!$H$29,0,10*ROW('Sanitation Data'!H82))="","",OFFSET('Sanitation Data'!$H$29,0,10*ROW('Sanitation Data'!H82)))</f>
        <v/>
      </c>
      <c r="DG88" s="305" t="str">
        <f ca="true">+IF(OFFSET('Sanitation Data'!$H$30,0,10*ROW('Sanitation Data'!H82))="","",OFFSET('Sanitation Data'!$H$30,0,10*ROW('Sanitation Data'!H82)))</f>
        <v/>
      </c>
      <c r="DH88" s="305" t="str">
        <f ca="true">+IF(OFFSET('Sanitation Data'!$H$31,0,10*ROW('Sanitation Data'!H82))="","",OFFSET('Sanitation Data'!$H$31,0,10*ROW('Sanitation Data'!H82)))</f>
        <v/>
      </c>
      <c r="DI88" s="305" t="str">
        <f ca="true">+IF(OFFSET('Sanitation Data'!$H$32,0,10*ROW('Sanitation Data'!H82))="","",OFFSET('Sanitation Data'!$H$32,0,10*ROW('Sanitation Data'!H82)))</f>
        <v/>
      </c>
      <c r="DJ88" s="305" t="str">
        <f ca="true">+IF(OFFSET('Sanitation Data'!$I$28,0,10*ROW('Sanitation Data'!I82))="","",OFFSET('Sanitation Data'!$I$28,0,10*ROW('Sanitation Data'!I82)))</f>
        <v/>
      </c>
      <c r="DK88" s="305" t="str">
        <f ca="true">+IF(OFFSET('Sanitation Data'!$I$29,0,10*ROW('Sanitation Data'!I82))="","",OFFSET('Sanitation Data'!$I$29,0,10*ROW('Sanitation Data'!I82)))</f>
        <v/>
      </c>
      <c r="DL88" s="305" t="str">
        <f ca="true">+IF(OFFSET('Sanitation Data'!$I$30,0,10*ROW('Sanitation Data'!I82))="","",OFFSET('Sanitation Data'!$I$30,0,10*ROW('Sanitation Data'!I82)))</f>
        <v/>
      </c>
      <c r="DM88" s="305" t="str">
        <f ca="true">+IF(OFFSET('Sanitation Data'!$I$31,0,10*ROW('Sanitation Data'!I82))="","",OFFSET('Sanitation Data'!$I$31,0,10*ROW('Sanitation Data'!I82)))</f>
        <v/>
      </c>
      <c r="DN88" s="305" t="str">
        <f ca="true">+IF(OFFSET('Sanitation Data'!$I$32,0,10*ROW('Sanitation Data'!I82))="","",OFFSET('Sanitation Data'!$I$32,0,10*ROW('Sanitation Data'!I82)))</f>
        <v/>
      </c>
      <c r="DO88" s="305" t="str">
        <f ca="true">+IF(OFFSET('Hygiene Data'!$D$11,0,10*ROW('Hygiene Data'!D82))="","",OFFSET('Hygiene Data'!$D$11,0,10*ROW('Hygiene Data'!D82)))</f>
        <v/>
      </c>
      <c r="DP88" s="305" t="str">
        <f ca="true">+IF(OFFSET('Hygiene Data'!$D$12,0,10*ROW('Hygiene Data'!D82))="","",OFFSET('Hygiene Data'!$D$12,0,10*ROW('Hygiene Data'!D82)))</f>
        <v/>
      </c>
      <c r="DQ88" s="305" t="str">
        <f ca="true">+IF(OFFSET('Hygiene Data'!$D$13,0,10*ROW('Hygiene Data'!D82))="","",OFFSET('Hygiene Data'!$D$13,0,10*ROW('Hygiene Data'!D82)))</f>
        <v/>
      </c>
      <c r="DR88" s="305" t="str">
        <f ca="true">+IF(OFFSET('Hygiene Data'!$E$11,0,10*ROW('Hygiene Data'!E82))="","",OFFSET('Hygiene Data'!$E$11,0,10*ROW('Hygiene Data'!E82)))</f>
        <v/>
      </c>
      <c r="DS88" s="305" t="str">
        <f ca="true">+IF(OFFSET('Hygiene Data'!$E$12,0,10*ROW('Hygiene Data'!E82))="","",OFFSET('Hygiene Data'!$E$12,0,10*ROW('Hygiene Data'!E82)))</f>
        <v/>
      </c>
      <c r="DT88" s="305" t="str">
        <f ca="true">+IF(OFFSET('Hygiene Data'!$E$13,0,10*ROW('Hygiene Data'!E82))="","",OFFSET('Hygiene Data'!$E$13,0,10*ROW('Hygiene Data'!E82)))</f>
        <v/>
      </c>
      <c r="DU88" s="305" t="str">
        <f ca="true">+IF(OFFSET('Hygiene Data'!$F$11,0,10*ROW('Hygiene Data'!F82))="","",OFFSET('Hygiene Data'!$F$11,0,10*ROW('Hygiene Data'!F82)))</f>
        <v/>
      </c>
      <c r="DV88" s="305" t="str">
        <f ca="true">+IF(OFFSET('Hygiene Data'!$F$12,0,10*ROW('Hygiene Data'!F82))="","",OFFSET('Hygiene Data'!$F$12,0,10*ROW('Hygiene Data'!F82)))</f>
        <v/>
      </c>
      <c r="DW88" s="305" t="str">
        <f ca="true">+IF(OFFSET('Hygiene Data'!$F$13,0,10*ROW('Hygiene Data'!F82))="","",OFFSET('Hygiene Data'!$F$13,0,10*ROW('Hygiene Data'!F82)))</f>
        <v/>
      </c>
      <c r="DX88" s="305" t="str">
        <f ca="true">+IF(OFFSET('Hygiene Data'!$G$11,0,10*ROW('Hygiene Data'!G82))="","",OFFSET('Hygiene Data'!$G$11,0,10*ROW('Hygiene Data'!G82)))</f>
        <v/>
      </c>
      <c r="DY88" s="305" t="str">
        <f ca="true">+IF(OFFSET('Hygiene Data'!$G$12,0,10*ROW('Hygiene Data'!G82))="","",OFFSET('Hygiene Data'!$G$12,0,10*ROW('Hygiene Data'!G82)))</f>
        <v/>
      </c>
      <c r="DZ88" s="305" t="str">
        <f ca="true">+IF(OFFSET('Hygiene Data'!$G$13,0,10*ROW('Hygiene Data'!G82))="","",OFFSET('Hygiene Data'!$G$13,0,10*ROW('Hygiene Data'!G82)))</f>
        <v/>
      </c>
      <c r="EA88" s="305" t="str">
        <f ca="true">+IF(OFFSET('Hygiene Data'!$H$11,0,10*ROW('Hygiene Data'!H82))="","",OFFSET('Hygiene Data'!$H$11,0,10*ROW('Hygiene Data'!H82)))</f>
        <v/>
      </c>
      <c r="EB88" s="305" t="str">
        <f ca="true">+IF(OFFSET('Hygiene Data'!$H$12,0,10*ROW('Hygiene Data'!H82))="","",OFFSET('Hygiene Data'!$H$12,0,10*ROW('Hygiene Data'!H82)))</f>
        <v/>
      </c>
      <c r="EC88" s="305" t="str">
        <f ca="true">+IF(OFFSET('Hygiene Data'!$H$13,0,10*ROW('Hygiene Data'!H82))="","",OFFSET('Hygiene Data'!$H$13,0,10*ROW('Hygiene Data'!H82)))</f>
        <v/>
      </c>
      <c r="ED88" s="305" t="str">
        <f ca="true">+IF(OFFSET('Hygiene Data'!$I$11,0,10*ROW('Hygiene Data'!I82))="","",OFFSET('Hygiene Data'!$I$11,0,10*ROW('Hygiene Data'!I82)))</f>
        <v/>
      </c>
      <c r="EE88" s="305" t="str">
        <f ca="true">+IF(OFFSET('Hygiene Data'!$I$12,0,10*ROW('Hygiene Data'!I82))="","",OFFSET('Hygiene Data'!$I$12,0,10*ROW('Hygiene Data'!I82)))</f>
        <v/>
      </c>
      <c r="EF88" s="305"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61" t="str">
        <f t="shared" ca="true" si="1"/>
        <v/>
      </c>
      <c r="D89" s="9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5"/>
      <c r="BS89" s="305" t="str">
        <f ca="true">+IF(OFFSET('Water Data'!$D$27,0,10*ROW('Water Data'!D83))="","",OFFSET('Water Data'!$D$27,0,10*ROW('Water Data'!D83)))</f>
        <v/>
      </c>
      <c r="BT89" s="305" t="str">
        <f ca="true">+IF(OFFSET('Water Data'!$D$28,0,10*ROW('Water Data'!D83))="","",OFFSET('Water Data'!$D$28,0,10*ROW('Water Data'!D83)))</f>
        <v/>
      </c>
      <c r="BU89" s="305" t="str">
        <f ca="true">+IF(OFFSET('Water Data'!$D$29,0,10*ROW('Water Data'!D83))="","",OFFSET('Water Data'!$D$29,0,10*ROW('Water Data'!D83)))</f>
        <v/>
      </c>
      <c r="BV89" s="305" t="str">
        <f ca="true">+IF(OFFSET('Water Data'!$E$27,0,10*ROW('Water Data'!E83))="","",OFFSET('Water Data'!$E$27,0,10*ROW('Water Data'!E83)))</f>
        <v/>
      </c>
      <c r="BW89" s="305" t="str">
        <f ca="true">+IF(OFFSET('Water Data'!$E$28,0,10*ROW('Water Data'!E83))="","",OFFSET('Water Data'!$E$28,0,10*ROW('Water Data'!E83)))</f>
        <v/>
      </c>
      <c r="BX89" s="305" t="str">
        <f ca="true">+IF(OFFSET('Water Data'!$E$29,0,10*ROW('Water Data'!E83))="","",OFFSET('Water Data'!$E$29,0,10*ROW('Water Data'!E83)))</f>
        <v/>
      </c>
      <c r="BY89" s="305" t="str">
        <f ca="true">+IF(OFFSET('Water Data'!$F$27,0,10*ROW('Water Data'!F83))="","",OFFSET('Water Data'!$F$27,0,10*ROW('Water Data'!F83)))</f>
        <v/>
      </c>
      <c r="BZ89" s="305" t="str">
        <f ca="true">+IF(OFFSET('Water Data'!$F$28,0,10*ROW('Water Data'!F83))="","",OFFSET('Water Data'!$F$28,0,10*ROW('Water Data'!F83)))</f>
        <v/>
      </c>
      <c r="CA89" s="305" t="str">
        <f ca="true">+IF(OFFSET('Water Data'!$F$29,0,10*ROW('Water Data'!F83))="","",OFFSET('Water Data'!$F$29,0,10*ROW('Water Data'!F83)))</f>
        <v/>
      </c>
      <c r="CB89" s="305" t="str">
        <f ca="true">+IF(OFFSET('Water Data'!$G$27,0,10*ROW('Water Data'!G83))="","",OFFSET('Water Data'!$G$27,0,10*ROW('Water Data'!G83)))</f>
        <v/>
      </c>
      <c r="CC89" s="305" t="str">
        <f ca="true">+IF(OFFSET('Water Data'!$G$28,0,10*ROW('Water Data'!G83))="","",OFFSET('Water Data'!$G$28,0,10*ROW('Water Data'!G83)))</f>
        <v/>
      </c>
      <c r="CD89" s="305" t="str">
        <f ca="true">+IF(OFFSET('Water Data'!$G$29,0,10*ROW('Water Data'!G83))="","",OFFSET('Water Data'!$G$29,0,10*ROW('Water Data'!G83)))</f>
        <v/>
      </c>
      <c r="CE89" s="305" t="str">
        <f ca="true">+IF(OFFSET('Water Data'!$H$27,0,10*ROW('Water Data'!H83))="","",OFFSET('Water Data'!$H$27,0,10*ROW('Water Data'!H83)))</f>
        <v/>
      </c>
      <c r="CF89" s="305" t="str">
        <f ca="true">+IF(OFFSET('Water Data'!$H$28,0,10*ROW('Water Data'!H83))="","",OFFSET('Water Data'!$H$28,0,10*ROW('Water Data'!H83)))</f>
        <v/>
      </c>
      <c r="CG89" s="305" t="str">
        <f ca="true">+IF(OFFSET('Water Data'!$H$29,0,10*ROW('Water Data'!H83))="","",OFFSET('Water Data'!$H$29,0,10*ROW('Water Data'!H83)))</f>
        <v/>
      </c>
      <c r="CH89" s="305" t="str">
        <f ca="true">+IF(OFFSET('Water Data'!$I$27,0,10*ROW('Water Data'!I83))="","",OFFSET('Water Data'!$I$27,0,10*ROW('Water Data'!I83)))</f>
        <v/>
      </c>
      <c r="CI89" s="305" t="str">
        <f ca="true">+IF(OFFSET('Water Data'!$I$28,0,10*ROW('Water Data'!I83))="","",OFFSET('Water Data'!$I$28,0,10*ROW('Water Data'!I83)))</f>
        <v/>
      </c>
      <c r="CJ89" s="305" t="str">
        <f ca="true">+IF(OFFSET('Water Data'!$I$29,0,10*ROW('Water Data'!I83))="","",OFFSET('Water Data'!$I$29,0,10*ROW('Water Data'!I83)))</f>
        <v/>
      </c>
      <c r="CK89" s="305" t="str">
        <f ca="true">+IF(OFFSET('Sanitation Data'!$D$28,0,10*ROW('Sanitation Data'!D83))="","",OFFSET('Sanitation Data'!$D$28,0,10*ROW('Sanitation Data'!D83)))</f>
        <v/>
      </c>
      <c r="CL89" s="305" t="str">
        <f ca="true">+IF(OFFSET('Sanitation Data'!$D$29,0,10*ROW('Sanitation Data'!D83))="","",OFFSET('Sanitation Data'!$D$29,0,10*ROW('Sanitation Data'!D83)))</f>
        <v/>
      </c>
      <c r="CM89" s="305" t="str">
        <f ca="true">+IF(OFFSET('Sanitation Data'!$D$30,0,10*ROW('Sanitation Data'!D83))="","",OFFSET('Sanitation Data'!$D$30,0,10*ROW('Sanitation Data'!D83)))</f>
        <v/>
      </c>
      <c r="CN89" s="305" t="str">
        <f ca="true">+IF(OFFSET('Sanitation Data'!$D$31,0,10*ROW('Sanitation Data'!D83))="","",OFFSET('Sanitation Data'!$D$31,0,10*ROW('Sanitation Data'!D83)))</f>
        <v/>
      </c>
      <c r="CO89" s="305" t="str">
        <f ca="true">+IF(OFFSET('Sanitation Data'!$D$32,0,10*ROW('Sanitation Data'!D83))="","",OFFSET('Sanitation Data'!$D$32,0,10*ROW('Sanitation Data'!D83)))</f>
        <v/>
      </c>
      <c r="CP89" s="305" t="str">
        <f ca="true">+IF(OFFSET('Sanitation Data'!$E$28,0,10*ROW('Sanitation Data'!E83))="","",OFFSET('Sanitation Data'!$E$28,0,10*ROW('Sanitation Data'!E83)))</f>
        <v/>
      </c>
      <c r="CQ89" s="305" t="str">
        <f ca="true">+IF(OFFSET('Sanitation Data'!$E$29,0,10*ROW('Sanitation Data'!E83))="","",OFFSET('Sanitation Data'!$E$29,0,10*ROW('Sanitation Data'!E83)))</f>
        <v/>
      </c>
      <c r="CR89" s="305" t="str">
        <f ca="true">+IF(OFFSET('Sanitation Data'!$E$30,0,10*ROW('Sanitation Data'!E83))="","",OFFSET('Sanitation Data'!$E$30,0,10*ROW('Sanitation Data'!E83)))</f>
        <v/>
      </c>
      <c r="CS89" s="305" t="str">
        <f ca="true">+IF(OFFSET('Sanitation Data'!$E$31,0,10*ROW('Sanitation Data'!E83))="","",OFFSET('Sanitation Data'!$E$31,0,10*ROW('Sanitation Data'!E83)))</f>
        <v/>
      </c>
      <c r="CT89" s="305" t="str">
        <f ca="true">+IF(OFFSET('Sanitation Data'!$E$32,0,10*ROW('Sanitation Data'!E83))="","",OFFSET('Sanitation Data'!$E$32,0,10*ROW('Sanitation Data'!E83)))</f>
        <v/>
      </c>
      <c r="CU89" s="305" t="str">
        <f ca="true">+IF(OFFSET('Sanitation Data'!$F$28,0,10*ROW('Sanitation Data'!F83))="","",OFFSET('Sanitation Data'!$F$28,0,10*ROW('Sanitation Data'!F83)))</f>
        <v/>
      </c>
      <c r="CV89" s="305" t="str">
        <f ca="true">+IF(OFFSET('Sanitation Data'!$F$29,0,10*ROW('Sanitation Data'!F83))="","",OFFSET('Sanitation Data'!$F$29,0,10*ROW('Sanitation Data'!F83)))</f>
        <v/>
      </c>
      <c r="CW89" s="305" t="str">
        <f ca="true">+IF(OFFSET('Sanitation Data'!$F$30,0,10*ROW('Sanitation Data'!F83))="","",OFFSET('Sanitation Data'!$F$30,0,10*ROW('Sanitation Data'!F83)))</f>
        <v/>
      </c>
      <c r="CX89" s="305" t="str">
        <f ca="true">+IF(OFFSET('Sanitation Data'!$F$31,0,10*ROW('Sanitation Data'!F83))="","",OFFSET('Sanitation Data'!$F$31,0,10*ROW('Sanitation Data'!F83)))</f>
        <v/>
      </c>
      <c r="CY89" s="305" t="str">
        <f ca="true">+IF(OFFSET('Sanitation Data'!$F$32,0,10*ROW('Sanitation Data'!F83))="","",OFFSET('Sanitation Data'!$F$32,0,10*ROW('Sanitation Data'!F83)))</f>
        <v/>
      </c>
      <c r="CZ89" s="305" t="str">
        <f ca="true">+IF(OFFSET('Sanitation Data'!$G$28,0,10*ROW('Sanitation Data'!G83))="","",OFFSET('Sanitation Data'!$G$28,0,10*ROW('Sanitation Data'!G83)))</f>
        <v/>
      </c>
      <c r="DA89" s="305" t="str">
        <f ca="true">+IF(OFFSET('Sanitation Data'!$G$29,0,10*ROW('Sanitation Data'!G83))="","",OFFSET('Sanitation Data'!$G$29,0,10*ROW('Sanitation Data'!G83)))</f>
        <v/>
      </c>
      <c r="DB89" s="305" t="str">
        <f ca="true">+IF(OFFSET('Sanitation Data'!$G$30,0,10*ROW('Sanitation Data'!G83))="","",OFFSET('Sanitation Data'!$G$30,0,10*ROW('Sanitation Data'!G83)))</f>
        <v/>
      </c>
      <c r="DC89" s="305" t="str">
        <f ca="true">+IF(OFFSET('Sanitation Data'!$G$31,0,10*ROW('Sanitation Data'!G83))="","",OFFSET('Sanitation Data'!$G$31,0,10*ROW('Sanitation Data'!G83)))</f>
        <v/>
      </c>
      <c r="DD89" s="305" t="str">
        <f ca="true">+IF(OFFSET('Sanitation Data'!$G$32,0,10*ROW('Sanitation Data'!G83))="","",OFFSET('Sanitation Data'!$G$32,0,10*ROW('Sanitation Data'!G83)))</f>
        <v/>
      </c>
      <c r="DE89" s="305" t="str">
        <f ca="true">+IF(OFFSET('Sanitation Data'!$H$28,0,10*ROW('Sanitation Data'!H83))="","",OFFSET('Sanitation Data'!$H$28,0,10*ROW('Sanitation Data'!H83)))</f>
        <v/>
      </c>
      <c r="DF89" s="305" t="str">
        <f ca="true">+IF(OFFSET('Sanitation Data'!$H$29,0,10*ROW('Sanitation Data'!H83))="","",OFFSET('Sanitation Data'!$H$29,0,10*ROW('Sanitation Data'!H83)))</f>
        <v/>
      </c>
      <c r="DG89" s="305" t="str">
        <f ca="true">+IF(OFFSET('Sanitation Data'!$H$30,0,10*ROW('Sanitation Data'!H83))="","",OFFSET('Sanitation Data'!$H$30,0,10*ROW('Sanitation Data'!H83)))</f>
        <v/>
      </c>
      <c r="DH89" s="305" t="str">
        <f ca="true">+IF(OFFSET('Sanitation Data'!$H$31,0,10*ROW('Sanitation Data'!H83))="","",OFFSET('Sanitation Data'!$H$31,0,10*ROW('Sanitation Data'!H83)))</f>
        <v/>
      </c>
      <c r="DI89" s="305" t="str">
        <f ca="true">+IF(OFFSET('Sanitation Data'!$H$32,0,10*ROW('Sanitation Data'!H83))="","",OFFSET('Sanitation Data'!$H$32,0,10*ROW('Sanitation Data'!H83)))</f>
        <v/>
      </c>
      <c r="DJ89" s="305" t="str">
        <f ca="true">+IF(OFFSET('Sanitation Data'!$I$28,0,10*ROW('Sanitation Data'!I83))="","",OFFSET('Sanitation Data'!$I$28,0,10*ROW('Sanitation Data'!I83)))</f>
        <v/>
      </c>
      <c r="DK89" s="305" t="str">
        <f ca="true">+IF(OFFSET('Sanitation Data'!$I$29,0,10*ROW('Sanitation Data'!I83))="","",OFFSET('Sanitation Data'!$I$29,0,10*ROW('Sanitation Data'!I83)))</f>
        <v/>
      </c>
      <c r="DL89" s="305" t="str">
        <f ca="true">+IF(OFFSET('Sanitation Data'!$I$30,0,10*ROW('Sanitation Data'!I83))="","",OFFSET('Sanitation Data'!$I$30,0,10*ROW('Sanitation Data'!I83)))</f>
        <v/>
      </c>
      <c r="DM89" s="305" t="str">
        <f ca="true">+IF(OFFSET('Sanitation Data'!$I$31,0,10*ROW('Sanitation Data'!I83))="","",OFFSET('Sanitation Data'!$I$31,0,10*ROW('Sanitation Data'!I83)))</f>
        <v/>
      </c>
      <c r="DN89" s="305" t="str">
        <f ca="true">+IF(OFFSET('Sanitation Data'!$I$32,0,10*ROW('Sanitation Data'!I83))="","",OFFSET('Sanitation Data'!$I$32,0,10*ROW('Sanitation Data'!I83)))</f>
        <v/>
      </c>
      <c r="DO89" s="305" t="str">
        <f ca="true">+IF(OFFSET('Hygiene Data'!$D$11,0,10*ROW('Hygiene Data'!D83))="","",OFFSET('Hygiene Data'!$D$11,0,10*ROW('Hygiene Data'!D83)))</f>
        <v/>
      </c>
      <c r="DP89" s="305" t="str">
        <f ca="true">+IF(OFFSET('Hygiene Data'!$D$12,0,10*ROW('Hygiene Data'!D83))="","",OFFSET('Hygiene Data'!$D$12,0,10*ROW('Hygiene Data'!D83)))</f>
        <v/>
      </c>
      <c r="DQ89" s="305" t="str">
        <f ca="true">+IF(OFFSET('Hygiene Data'!$D$13,0,10*ROW('Hygiene Data'!D83))="","",OFFSET('Hygiene Data'!$D$13,0,10*ROW('Hygiene Data'!D83)))</f>
        <v/>
      </c>
      <c r="DR89" s="305" t="str">
        <f ca="true">+IF(OFFSET('Hygiene Data'!$E$11,0,10*ROW('Hygiene Data'!E83))="","",OFFSET('Hygiene Data'!$E$11,0,10*ROW('Hygiene Data'!E83)))</f>
        <v/>
      </c>
      <c r="DS89" s="305" t="str">
        <f ca="true">+IF(OFFSET('Hygiene Data'!$E$12,0,10*ROW('Hygiene Data'!E83))="","",OFFSET('Hygiene Data'!$E$12,0,10*ROW('Hygiene Data'!E83)))</f>
        <v/>
      </c>
      <c r="DT89" s="305" t="str">
        <f ca="true">+IF(OFFSET('Hygiene Data'!$E$13,0,10*ROW('Hygiene Data'!E83))="","",OFFSET('Hygiene Data'!$E$13,0,10*ROW('Hygiene Data'!E83)))</f>
        <v/>
      </c>
      <c r="DU89" s="305" t="str">
        <f ca="true">+IF(OFFSET('Hygiene Data'!$F$11,0,10*ROW('Hygiene Data'!F83))="","",OFFSET('Hygiene Data'!$F$11,0,10*ROW('Hygiene Data'!F83)))</f>
        <v/>
      </c>
      <c r="DV89" s="305" t="str">
        <f ca="true">+IF(OFFSET('Hygiene Data'!$F$12,0,10*ROW('Hygiene Data'!F83))="","",OFFSET('Hygiene Data'!$F$12,0,10*ROW('Hygiene Data'!F83)))</f>
        <v/>
      </c>
      <c r="DW89" s="305" t="str">
        <f ca="true">+IF(OFFSET('Hygiene Data'!$F$13,0,10*ROW('Hygiene Data'!F83))="","",OFFSET('Hygiene Data'!$F$13,0,10*ROW('Hygiene Data'!F83)))</f>
        <v/>
      </c>
      <c r="DX89" s="305" t="str">
        <f ca="true">+IF(OFFSET('Hygiene Data'!$G$11,0,10*ROW('Hygiene Data'!G83))="","",OFFSET('Hygiene Data'!$G$11,0,10*ROW('Hygiene Data'!G83)))</f>
        <v/>
      </c>
      <c r="DY89" s="305" t="str">
        <f ca="true">+IF(OFFSET('Hygiene Data'!$G$12,0,10*ROW('Hygiene Data'!G83))="","",OFFSET('Hygiene Data'!$G$12,0,10*ROW('Hygiene Data'!G83)))</f>
        <v/>
      </c>
      <c r="DZ89" s="305" t="str">
        <f ca="true">+IF(OFFSET('Hygiene Data'!$G$13,0,10*ROW('Hygiene Data'!G83))="","",OFFSET('Hygiene Data'!$G$13,0,10*ROW('Hygiene Data'!G83)))</f>
        <v/>
      </c>
      <c r="EA89" s="305" t="str">
        <f ca="true">+IF(OFFSET('Hygiene Data'!$H$11,0,10*ROW('Hygiene Data'!H83))="","",OFFSET('Hygiene Data'!$H$11,0,10*ROW('Hygiene Data'!H83)))</f>
        <v/>
      </c>
      <c r="EB89" s="305" t="str">
        <f ca="true">+IF(OFFSET('Hygiene Data'!$H$12,0,10*ROW('Hygiene Data'!H83))="","",OFFSET('Hygiene Data'!$H$12,0,10*ROW('Hygiene Data'!H83)))</f>
        <v/>
      </c>
      <c r="EC89" s="305" t="str">
        <f ca="true">+IF(OFFSET('Hygiene Data'!$H$13,0,10*ROW('Hygiene Data'!H83))="","",OFFSET('Hygiene Data'!$H$13,0,10*ROW('Hygiene Data'!H83)))</f>
        <v/>
      </c>
      <c r="ED89" s="305" t="str">
        <f ca="true">+IF(OFFSET('Hygiene Data'!$I$11,0,10*ROW('Hygiene Data'!I83))="","",OFFSET('Hygiene Data'!$I$11,0,10*ROW('Hygiene Data'!I83)))</f>
        <v/>
      </c>
      <c r="EE89" s="305" t="str">
        <f ca="true">+IF(OFFSET('Hygiene Data'!$I$12,0,10*ROW('Hygiene Data'!I83))="","",OFFSET('Hygiene Data'!$I$12,0,10*ROW('Hygiene Data'!I83)))</f>
        <v/>
      </c>
      <c r="EF89" s="305"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61" t="str">
        <f t="shared" ca="true" si="1"/>
        <v/>
      </c>
      <c r="D90" s="9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5"/>
      <c r="BS90" s="305" t="str">
        <f ca="true">+IF(OFFSET('Water Data'!$D$27,0,10*ROW('Water Data'!D84))="","",OFFSET('Water Data'!$D$27,0,10*ROW('Water Data'!D84)))</f>
        <v/>
      </c>
      <c r="BT90" s="305" t="str">
        <f ca="true">+IF(OFFSET('Water Data'!$D$28,0,10*ROW('Water Data'!D84))="","",OFFSET('Water Data'!$D$28,0,10*ROW('Water Data'!D84)))</f>
        <v/>
      </c>
      <c r="BU90" s="305" t="str">
        <f ca="true">+IF(OFFSET('Water Data'!$D$29,0,10*ROW('Water Data'!D84))="","",OFFSET('Water Data'!$D$29,0,10*ROW('Water Data'!D84)))</f>
        <v/>
      </c>
      <c r="BV90" s="305" t="str">
        <f ca="true">+IF(OFFSET('Water Data'!$E$27,0,10*ROW('Water Data'!E84))="","",OFFSET('Water Data'!$E$27,0,10*ROW('Water Data'!E84)))</f>
        <v/>
      </c>
      <c r="BW90" s="305" t="str">
        <f ca="true">+IF(OFFSET('Water Data'!$E$28,0,10*ROW('Water Data'!E84))="","",OFFSET('Water Data'!$E$28,0,10*ROW('Water Data'!E84)))</f>
        <v/>
      </c>
      <c r="BX90" s="305" t="str">
        <f ca="true">+IF(OFFSET('Water Data'!$E$29,0,10*ROW('Water Data'!E84))="","",OFFSET('Water Data'!$E$29,0,10*ROW('Water Data'!E84)))</f>
        <v/>
      </c>
      <c r="BY90" s="305" t="str">
        <f ca="true">+IF(OFFSET('Water Data'!$F$27,0,10*ROW('Water Data'!F84))="","",OFFSET('Water Data'!$F$27,0,10*ROW('Water Data'!F84)))</f>
        <v/>
      </c>
      <c r="BZ90" s="305" t="str">
        <f ca="true">+IF(OFFSET('Water Data'!$F$28,0,10*ROW('Water Data'!F84))="","",OFFSET('Water Data'!$F$28,0,10*ROW('Water Data'!F84)))</f>
        <v/>
      </c>
      <c r="CA90" s="305" t="str">
        <f ca="true">+IF(OFFSET('Water Data'!$F$29,0,10*ROW('Water Data'!F84))="","",OFFSET('Water Data'!$F$29,0,10*ROW('Water Data'!F84)))</f>
        <v/>
      </c>
      <c r="CB90" s="305" t="str">
        <f ca="true">+IF(OFFSET('Water Data'!$G$27,0,10*ROW('Water Data'!G84))="","",OFFSET('Water Data'!$G$27,0,10*ROW('Water Data'!G84)))</f>
        <v/>
      </c>
      <c r="CC90" s="305" t="str">
        <f ca="true">+IF(OFFSET('Water Data'!$G$28,0,10*ROW('Water Data'!G84))="","",OFFSET('Water Data'!$G$28,0,10*ROW('Water Data'!G84)))</f>
        <v/>
      </c>
      <c r="CD90" s="305" t="str">
        <f ca="true">+IF(OFFSET('Water Data'!$G$29,0,10*ROW('Water Data'!G84))="","",OFFSET('Water Data'!$G$29,0,10*ROW('Water Data'!G84)))</f>
        <v/>
      </c>
      <c r="CE90" s="305" t="str">
        <f ca="true">+IF(OFFSET('Water Data'!$H$27,0,10*ROW('Water Data'!H84))="","",OFFSET('Water Data'!$H$27,0,10*ROW('Water Data'!H84)))</f>
        <v/>
      </c>
      <c r="CF90" s="305" t="str">
        <f ca="true">+IF(OFFSET('Water Data'!$H$28,0,10*ROW('Water Data'!H84))="","",OFFSET('Water Data'!$H$28,0,10*ROW('Water Data'!H84)))</f>
        <v/>
      </c>
      <c r="CG90" s="305" t="str">
        <f ca="true">+IF(OFFSET('Water Data'!$H$29,0,10*ROW('Water Data'!H84))="","",OFFSET('Water Data'!$H$29,0,10*ROW('Water Data'!H84)))</f>
        <v/>
      </c>
      <c r="CH90" s="305" t="str">
        <f ca="true">+IF(OFFSET('Water Data'!$I$27,0,10*ROW('Water Data'!I84))="","",OFFSET('Water Data'!$I$27,0,10*ROW('Water Data'!I84)))</f>
        <v/>
      </c>
      <c r="CI90" s="305" t="str">
        <f ca="true">+IF(OFFSET('Water Data'!$I$28,0,10*ROW('Water Data'!I84))="","",OFFSET('Water Data'!$I$28,0,10*ROW('Water Data'!I84)))</f>
        <v/>
      </c>
      <c r="CJ90" s="305" t="str">
        <f ca="true">+IF(OFFSET('Water Data'!$I$29,0,10*ROW('Water Data'!I84))="","",OFFSET('Water Data'!$I$29,0,10*ROW('Water Data'!I84)))</f>
        <v/>
      </c>
      <c r="CK90" s="305" t="str">
        <f ca="true">+IF(OFFSET('Sanitation Data'!$D$28,0,10*ROW('Sanitation Data'!D84))="","",OFFSET('Sanitation Data'!$D$28,0,10*ROW('Sanitation Data'!D84)))</f>
        <v/>
      </c>
      <c r="CL90" s="305" t="str">
        <f ca="true">+IF(OFFSET('Sanitation Data'!$D$29,0,10*ROW('Sanitation Data'!D84))="","",OFFSET('Sanitation Data'!$D$29,0,10*ROW('Sanitation Data'!D84)))</f>
        <v/>
      </c>
      <c r="CM90" s="305" t="str">
        <f ca="true">+IF(OFFSET('Sanitation Data'!$D$30,0,10*ROW('Sanitation Data'!D84))="","",OFFSET('Sanitation Data'!$D$30,0,10*ROW('Sanitation Data'!D84)))</f>
        <v/>
      </c>
      <c r="CN90" s="305" t="str">
        <f ca="true">+IF(OFFSET('Sanitation Data'!$D$31,0,10*ROW('Sanitation Data'!D84))="","",OFFSET('Sanitation Data'!$D$31,0,10*ROW('Sanitation Data'!D84)))</f>
        <v/>
      </c>
      <c r="CO90" s="305" t="str">
        <f ca="true">+IF(OFFSET('Sanitation Data'!$D$32,0,10*ROW('Sanitation Data'!D84))="","",OFFSET('Sanitation Data'!$D$32,0,10*ROW('Sanitation Data'!D84)))</f>
        <v/>
      </c>
      <c r="CP90" s="305" t="str">
        <f ca="true">+IF(OFFSET('Sanitation Data'!$E$28,0,10*ROW('Sanitation Data'!E84))="","",OFFSET('Sanitation Data'!$E$28,0,10*ROW('Sanitation Data'!E84)))</f>
        <v/>
      </c>
      <c r="CQ90" s="305" t="str">
        <f ca="true">+IF(OFFSET('Sanitation Data'!$E$29,0,10*ROW('Sanitation Data'!E84))="","",OFFSET('Sanitation Data'!$E$29,0,10*ROW('Sanitation Data'!E84)))</f>
        <v/>
      </c>
      <c r="CR90" s="305" t="str">
        <f ca="true">+IF(OFFSET('Sanitation Data'!$E$30,0,10*ROW('Sanitation Data'!E84))="","",OFFSET('Sanitation Data'!$E$30,0,10*ROW('Sanitation Data'!E84)))</f>
        <v/>
      </c>
      <c r="CS90" s="305" t="str">
        <f ca="true">+IF(OFFSET('Sanitation Data'!$E$31,0,10*ROW('Sanitation Data'!E84))="","",OFFSET('Sanitation Data'!$E$31,0,10*ROW('Sanitation Data'!E84)))</f>
        <v/>
      </c>
      <c r="CT90" s="305" t="str">
        <f ca="true">+IF(OFFSET('Sanitation Data'!$E$32,0,10*ROW('Sanitation Data'!E84))="","",OFFSET('Sanitation Data'!$E$32,0,10*ROW('Sanitation Data'!E84)))</f>
        <v/>
      </c>
      <c r="CU90" s="305" t="str">
        <f ca="true">+IF(OFFSET('Sanitation Data'!$F$28,0,10*ROW('Sanitation Data'!F84))="","",OFFSET('Sanitation Data'!$F$28,0,10*ROW('Sanitation Data'!F84)))</f>
        <v/>
      </c>
      <c r="CV90" s="305" t="str">
        <f ca="true">+IF(OFFSET('Sanitation Data'!$F$29,0,10*ROW('Sanitation Data'!F84))="","",OFFSET('Sanitation Data'!$F$29,0,10*ROW('Sanitation Data'!F84)))</f>
        <v/>
      </c>
      <c r="CW90" s="305" t="str">
        <f ca="true">+IF(OFFSET('Sanitation Data'!$F$30,0,10*ROW('Sanitation Data'!F84))="","",OFFSET('Sanitation Data'!$F$30,0,10*ROW('Sanitation Data'!F84)))</f>
        <v/>
      </c>
      <c r="CX90" s="305" t="str">
        <f ca="true">+IF(OFFSET('Sanitation Data'!$F$31,0,10*ROW('Sanitation Data'!F84))="","",OFFSET('Sanitation Data'!$F$31,0,10*ROW('Sanitation Data'!F84)))</f>
        <v/>
      </c>
      <c r="CY90" s="305" t="str">
        <f ca="true">+IF(OFFSET('Sanitation Data'!$F$32,0,10*ROW('Sanitation Data'!F84))="","",OFFSET('Sanitation Data'!$F$32,0,10*ROW('Sanitation Data'!F84)))</f>
        <v/>
      </c>
      <c r="CZ90" s="305" t="str">
        <f ca="true">+IF(OFFSET('Sanitation Data'!$G$28,0,10*ROW('Sanitation Data'!G84))="","",OFFSET('Sanitation Data'!$G$28,0,10*ROW('Sanitation Data'!G84)))</f>
        <v/>
      </c>
      <c r="DA90" s="305" t="str">
        <f ca="true">+IF(OFFSET('Sanitation Data'!$G$29,0,10*ROW('Sanitation Data'!G84))="","",OFFSET('Sanitation Data'!$G$29,0,10*ROW('Sanitation Data'!G84)))</f>
        <v/>
      </c>
      <c r="DB90" s="305" t="str">
        <f ca="true">+IF(OFFSET('Sanitation Data'!$G$30,0,10*ROW('Sanitation Data'!G84))="","",OFFSET('Sanitation Data'!$G$30,0,10*ROW('Sanitation Data'!G84)))</f>
        <v/>
      </c>
      <c r="DC90" s="305" t="str">
        <f ca="true">+IF(OFFSET('Sanitation Data'!$G$31,0,10*ROW('Sanitation Data'!G84))="","",OFFSET('Sanitation Data'!$G$31,0,10*ROW('Sanitation Data'!G84)))</f>
        <v/>
      </c>
      <c r="DD90" s="305" t="str">
        <f ca="true">+IF(OFFSET('Sanitation Data'!$G$32,0,10*ROW('Sanitation Data'!G84))="","",OFFSET('Sanitation Data'!$G$32,0,10*ROW('Sanitation Data'!G84)))</f>
        <v/>
      </c>
      <c r="DE90" s="305" t="str">
        <f ca="true">+IF(OFFSET('Sanitation Data'!$H$28,0,10*ROW('Sanitation Data'!H84))="","",OFFSET('Sanitation Data'!$H$28,0,10*ROW('Sanitation Data'!H84)))</f>
        <v/>
      </c>
      <c r="DF90" s="305" t="str">
        <f ca="true">+IF(OFFSET('Sanitation Data'!$H$29,0,10*ROW('Sanitation Data'!H84))="","",OFFSET('Sanitation Data'!$H$29,0,10*ROW('Sanitation Data'!H84)))</f>
        <v/>
      </c>
      <c r="DG90" s="305" t="str">
        <f ca="true">+IF(OFFSET('Sanitation Data'!$H$30,0,10*ROW('Sanitation Data'!H84))="","",OFFSET('Sanitation Data'!$H$30,0,10*ROW('Sanitation Data'!H84)))</f>
        <v/>
      </c>
      <c r="DH90" s="305" t="str">
        <f ca="true">+IF(OFFSET('Sanitation Data'!$H$31,0,10*ROW('Sanitation Data'!H84))="","",OFFSET('Sanitation Data'!$H$31,0,10*ROW('Sanitation Data'!H84)))</f>
        <v/>
      </c>
      <c r="DI90" s="305" t="str">
        <f ca="true">+IF(OFFSET('Sanitation Data'!$H$32,0,10*ROW('Sanitation Data'!H84))="","",OFFSET('Sanitation Data'!$H$32,0,10*ROW('Sanitation Data'!H84)))</f>
        <v/>
      </c>
      <c r="DJ90" s="305" t="str">
        <f ca="true">+IF(OFFSET('Sanitation Data'!$I$28,0,10*ROW('Sanitation Data'!I84))="","",OFFSET('Sanitation Data'!$I$28,0,10*ROW('Sanitation Data'!I84)))</f>
        <v/>
      </c>
      <c r="DK90" s="305" t="str">
        <f ca="true">+IF(OFFSET('Sanitation Data'!$I$29,0,10*ROW('Sanitation Data'!I84))="","",OFFSET('Sanitation Data'!$I$29,0,10*ROW('Sanitation Data'!I84)))</f>
        <v/>
      </c>
      <c r="DL90" s="305" t="str">
        <f ca="true">+IF(OFFSET('Sanitation Data'!$I$30,0,10*ROW('Sanitation Data'!I84))="","",OFFSET('Sanitation Data'!$I$30,0,10*ROW('Sanitation Data'!I84)))</f>
        <v/>
      </c>
      <c r="DM90" s="305" t="str">
        <f ca="true">+IF(OFFSET('Sanitation Data'!$I$31,0,10*ROW('Sanitation Data'!I84))="","",OFFSET('Sanitation Data'!$I$31,0,10*ROW('Sanitation Data'!I84)))</f>
        <v/>
      </c>
      <c r="DN90" s="305" t="str">
        <f ca="true">+IF(OFFSET('Sanitation Data'!$I$32,0,10*ROW('Sanitation Data'!I84))="","",OFFSET('Sanitation Data'!$I$32,0,10*ROW('Sanitation Data'!I84)))</f>
        <v/>
      </c>
      <c r="DO90" s="305" t="str">
        <f ca="true">+IF(OFFSET('Hygiene Data'!$D$11,0,10*ROW('Hygiene Data'!D84))="","",OFFSET('Hygiene Data'!$D$11,0,10*ROW('Hygiene Data'!D84)))</f>
        <v/>
      </c>
      <c r="DP90" s="305" t="str">
        <f ca="true">+IF(OFFSET('Hygiene Data'!$D$12,0,10*ROW('Hygiene Data'!D84))="","",OFFSET('Hygiene Data'!$D$12,0,10*ROW('Hygiene Data'!D84)))</f>
        <v/>
      </c>
      <c r="DQ90" s="305" t="str">
        <f ca="true">+IF(OFFSET('Hygiene Data'!$D$13,0,10*ROW('Hygiene Data'!D84))="","",OFFSET('Hygiene Data'!$D$13,0,10*ROW('Hygiene Data'!D84)))</f>
        <v/>
      </c>
      <c r="DR90" s="305" t="str">
        <f ca="true">+IF(OFFSET('Hygiene Data'!$E$11,0,10*ROW('Hygiene Data'!E84))="","",OFFSET('Hygiene Data'!$E$11,0,10*ROW('Hygiene Data'!E84)))</f>
        <v/>
      </c>
      <c r="DS90" s="305" t="str">
        <f ca="true">+IF(OFFSET('Hygiene Data'!$E$12,0,10*ROW('Hygiene Data'!E84))="","",OFFSET('Hygiene Data'!$E$12,0,10*ROW('Hygiene Data'!E84)))</f>
        <v/>
      </c>
      <c r="DT90" s="305" t="str">
        <f ca="true">+IF(OFFSET('Hygiene Data'!$E$13,0,10*ROW('Hygiene Data'!E84))="","",OFFSET('Hygiene Data'!$E$13,0,10*ROW('Hygiene Data'!E84)))</f>
        <v/>
      </c>
      <c r="DU90" s="305" t="str">
        <f ca="true">+IF(OFFSET('Hygiene Data'!$F$11,0,10*ROW('Hygiene Data'!F84))="","",OFFSET('Hygiene Data'!$F$11,0,10*ROW('Hygiene Data'!F84)))</f>
        <v/>
      </c>
      <c r="DV90" s="305" t="str">
        <f ca="true">+IF(OFFSET('Hygiene Data'!$F$12,0,10*ROW('Hygiene Data'!F84))="","",OFFSET('Hygiene Data'!$F$12,0,10*ROW('Hygiene Data'!F84)))</f>
        <v/>
      </c>
      <c r="DW90" s="305" t="str">
        <f ca="true">+IF(OFFSET('Hygiene Data'!$F$13,0,10*ROW('Hygiene Data'!F84))="","",OFFSET('Hygiene Data'!$F$13,0,10*ROW('Hygiene Data'!F84)))</f>
        <v/>
      </c>
      <c r="DX90" s="305" t="str">
        <f ca="true">+IF(OFFSET('Hygiene Data'!$G$11,0,10*ROW('Hygiene Data'!G84))="","",OFFSET('Hygiene Data'!$G$11,0,10*ROW('Hygiene Data'!G84)))</f>
        <v/>
      </c>
      <c r="DY90" s="305" t="str">
        <f ca="true">+IF(OFFSET('Hygiene Data'!$G$12,0,10*ROW('Hygiene Data'!G84))="","",OFFSET('Hygiene Data'!$G$12,0,10*ROW('Hygiene Data'!G84)))</f>
        <v/>
      </c>
      <c r="DZ90" s="305" t="str">
        <f ca="true">+IF(OFFSET('Hygiene Data'!$G$13,0,10*ROW('Hygiene Data'!G84))="","",OFFSET('Hygiene Data'!$G$13,0,10*ROW('Hygiene Data'!G84)))</f>
        <v/>
      </c>
      <c r="EA90" s="305" t="str">
        <f ca="true">+IF(OFFSET('Hygiene Data'!$H$11,0,10*ROW('Hygiene Data'!H84))="","",OFFSET('Hygiene Data'!$H$11,0,10*ROW('Hygiene Data'!H84)))</f>
        <v/>
      </c>
      <c r="EB90" s="305" t="str">
        <f ca="true">+IF(OFFSET('Hygiene Data'!$H$12,0,10*ROW('Hygiene Data'!H84))="","",OFFSET('Hygiene Data'!$H$12,0,10*ROW('Hygiene Data'!H84)))</f>
        <v/>
      </c>
      <c r="EC90" s="305" t="str">
        <f ca="true">+IF(OFFSET('Hygiene Data'!$H$13,0,10*ROW('Hygiene Data'!H84))="","",OFFSET('Hygiene Data'!$H$13,0,10*ROW('Hygiene Data'!H84)))</f>
        <v/>
      </c>
      <c r="ED90" s="305" t="str">
        <f ca="true">+IF(OFFSET('Hygiene Data'!$I$11,0,10*ROW('Hygiene Data'!I84))="","",OFFSET('Hygiene Data'!$I$11,0,10*ROW('Hygiene Data'!I84)))</f>
        <v/>
      </c>
      <c r="EE90" s="305" t="str">
        <f ca="true">+IF(OFFSET('Hygiene Data'!$I$12,0,10*ROW('Hygiene Data'!I84))="","",OFFSET('Hygiene Data'!$I$12,0,10*ROW('Hygiene Data'!I84)))</f>
        <v/>
      </c>
      <c r="EF90" s="305"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61" t="str">
        <f t="shared" ca="true" si="1"/>
        <v/>
      </c>
      <c r="D91" s="9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5"/>
      <c r="BS91" s="305" t="str">
        <f ca="true">+IF(OFFSET('Water Data'!$D$27,0,10*ROW('Water Data'!D85))="","",OFFSET('Water Data'!$D$27,0,10*ROW('Water Data'!D85)))</f>
        <v/>
      </c>
      <c r="BT91" s="305" t="str">
        <f ca="true">+IF(OFFSET('Water Data'!$D$28,0,10*ROW('Water Data'!D85))="","",OFFSET('Water Data'!$D$28,0,10*ROW('Water Data'!D85)))</f>
        <v/>
      </c>
      <c r="BU91" s="305" t="str">
        <f ca="true">+IF(OFFSET('Water Data'!$D$29,0,10*ROW('Water Data'!D85))="","",OFFSET('Water Data'!$D$29,0,10*ROW('Water Data'!D85)))</f>
        <v/>
      </c>
      <c r="BV91" s="305" t="str">
        <f ca="true">+IF(OFFSET('Water Data'!$E$27,0,10*ROW('Water Data'!E85))="","",OFFSET('Water Data'!$E$27,0,10*ROW('Water Data'!E85)))</f>
        <v/>
      </c>
      <c r="BW91" s="305" t="str">
        <f ca="true">+IF(OFFSET('Water Data'!$E$28,0,10*ROW('Water Data'!E85))="","",OFFSET('Water Data'!$E$28,0,10*ROW('Water Data'!E85)))</f>
        <v/>
      </c>
      <c r="BX91" s="305" t="str">
        <f ca="true">+IF(OFFSET('Water Data'!$E$29,0,10*ROW('Water Data'!E85))="","",OFFSET('Water Data'!$E$29,0,10*ROW('Water Data'!E85)))</f>
        <v/>
      </c>
      <c r="BY91" s="305" t="str">
        <f ca="true">+IF(OFFSET('Water Data'!$F$27,0,10*ROW('Water Data'!F85))="","",OFFSET('Water Data'!$F$27,0,10*ROW('Water Data'!F85)))</f>
        <v/>
      </c>
      <c r="BZ91" s="305" t="str">
        <f ca="true">+IF(OFFSET('Water Data'!$F$28,0,10*ROW('Water Data'!F85))="","",OFFSET('Water Data'!$F$28,0,10*ROW('Water Data'!F85)))</f>
        <v/>
      </c>
      <c r="CA91" s="305" t="str">
        <f ca="true">+IF(OFFSET('Water Data'!$F$29,0,10*ROW('Water Data'!F85))="","",OFFSET('Water Data'!$F$29,0,10*ROW('Water Data'!F85)))</f>
        <v/>
      </c>
      <c r="CB91" s="305" t="str">
        <f ca="true">+IF(OFFSET('Water Data'!$G$27,0,10*ROW('Water Data'!G85))="","",OFFSET('Water Data'!$G$27,0,10*ROW('Water Data'!G85)))</f>
        <v/>
      </c>
      <c r="CC91" s="305" t="str">
        <f ca="true">+IF(OFFSET('Water Data'!$G$28,0,10*ROW('Water Data'!G85))="","",OFFSET('Water Data'!$G$28,0,10*ROW('Water Data'!G85)))</f>
        <v/>
      </c>
      <c r="CD91" s="305" t="str">
        <f ca="true">+IF(OFFSET('Water Data'!$G$29,0,10*ROW('Water Data'!G85))="","",OFFSET('Water Data'!$G$29,0,10*ROW('Water Data'!G85)))</f>
        <v/>
      </c>
      <c r="CE91" s="305" t="str">
        <f ca="true">+IF(OFFSET('Water Data'!$H$27,0,10*ROW('Water Data'!H85))="","",OFFSET('Water Data'!$H$27,0,10*ROW('Water Data'!H85)))</f>
        <v/>
      </c>
      <c r="CF91" s="305" t="str">
        <f ca="true">+IF(OFFSET('Water Data'!$H$28,0,10*ROW('Water Data'!H85))="","",OFFSET('Water Data'!$H$28,0,10*ROW('Water Data'!H85)))</f>
        <v/>
      </c>
      <c r="CG91" s="305" t="str">
        <f ca="true">+IF(OFFSET('Water Data'!$H$29,0,10*ROW('Water Data'!H85))="","",OFFSET('Water Data'!$H$29,0,10*ROW('Water Data'!H85)))</f>
        <v/>
      </c>
      <c r="CH91" s="305" t="str">
        <f ca="true">+IF(OFFSET('Water Data'!$I$27,0,10*ROW('Water Data'!I85))="","",OFFSET('Water Data'!$I$27,0,10*ROW('Water Data'!I85)))</f>
        <v/>
      </c>
      <c r="CI91" s="305" t="str">
        <f ca="true">+IF(OFFSET('Water Data'!$I$28,0,10*ROW('Water Data'!I85))="","",OFFSET('Water Data'!$I$28,0,10*ROW('Water Data'!I85)))</f>
        <v/>
      </c>
      <c r="CJ91" s="305" t="str">
        <f ca="true">+IF(OFFSET('Water Data'!$I$29,0,10*ROW('Water Data'!I85))="","",OFFSET('Water Data'!$I$29,0,10*ROW('Water Data'!I85)))</f>
        <v/>
      </c>
      <c r="CK91" s="305" t="str">
        <f ca="true">+IF(OFFSET('Sanitation Data'!$D$28,0,10*ROW('Sanitation Data'!D85))="","",OFFSET('Sanitation Data'!$D$28,0,10*ROW('Sanitation Data'!D85)))</f>
        <v/>
      </c>
      <c r="CL91" s="305" t="str">
        <f ca="true">+IF(OFFSET('Sanitation Data'!$D$29,0,10*ROW('Sanitation Data'!D85))="","",OFFSET('Sanitation Data'!$D$29,0,10*ROW('Sanitation Data'!D85)))</f>
        <v/>
      </c>
      <c r="CM91" s="305" t="str">
        <f ca="true">+IF(OFFSET('Sanitation Data'!$D$30,0,10*ROW('Sanitation Data'!D85))="","",OFFSET('Sanitation Data'!$D$30,0,10*ROW('Sanitation Data'!D85)))</f>
        <v/>
      </c>
      <c r="CN91" s="305" t="str">
        <f ca="true">+IF(OFFSET('Sanitation Data'!$D$31,0,10*ROW('Sanitation Data'!D85))="","",OFFSET('Sanitation Data'!$D$31,0,10*ROW('Sanitation Data'!D85)))</f>
        <v/>
      </c>
      <c r="CO91" s="305" t="str">
        <f ca="true">+IF(OFFSET('Sanitation Data'!$D$32,0,10*ROW('Sanitation Data'!D85))="","",OFFSET('Sanitation Data'!$D$32,0,10*ROW('Sanitation Data'!D85)))</f>
        <v/>
      </c>
      <c r="CP91" s="305" t="str">
        <f ca="true">+IF(OFFSET('Sanitation Data'!$E$28,0,10*ROW('Sanitation Data'!E85))="","",OFFSET('Sanitation Data'!$E$28,0,10*ROW('Sanitation Data'!E85)))</f>
        <v/>
      </c>
      <c r="CQ91" s="305" t="str">
        <f ca="true">+IF(OFFSET('Sanitation Data'!$E$29,0,10*ROW('Sanitation Data'!E85))="","",OFFSET('Sanitation Data'!$E$29,0,10*ROW('Sanitation Data'!E85)))</f>
        <v/>
      </c>
      <c r="CR91" s="305" t="str">
        <f ca="true">+IF(OFFSET('Sanitation Data'!$E$30,0,10*ROW('Sanitation Data'!E85))="","",OFFSET('Sanitation Data'!$E$30,0,10*ROW('Sanitation Data'!E85)))</f>
        <v/>
      </c>
      <c r="CS91" s="305" t="str">
        <f ca="true">+IF(OFFSET('Sanitation Data'!$E$31,0,10*ROW('Sanitation Data'!E85))="","",OFFSET('Sanitation Data'!$E$31,0,10*ROW('Sanitation Data'!E85)))</f>
        <v/>
      </c>
      <c r="CT91" s="305" t="str">
        <f ca="true">+IF(OFFSET('Sanitation Data'!$E$32,0,10*ROW('Sanitation Data'!E85))="","",OFFSET('Sanitation Data'!$E$32,0,10*ROW('Sanitation Data'!E85)))</f>
        <v/>
      </c>
      <c r="CU91" s="305" t="str">
        <f ca="true">+IF(OFFSET('Sanitation Data'!$F$28,0,10*ROW('Sanitation Data'!F85))="","",OFFSET('Sanitation Data'!$F$28,0,10*ROW('Sanitation Data'!F85)))</f>
        <v/>
      </c>
      <c r="CV91" s="305" t="str">
        <f ca="true">+IF(OFFSET('Sanitation Data'!$F$29,0,10*ROW('Sanitation Data'!F85))="","",OFFSET('Sanitation Data'!$F$29,0,10*ROW('Sanitation Data'!F85)))</f>
        <v/>
      </c>
      <c r="CW91" s="305" t="str">
        <f ca="true">+IF(OFFSET('Sanitation Data'!$F$30,0,10*ROW('Sanitation Data'!F85))="","",OFFSET('Sanitation Data'!$F$30,0,10*ROW('Sanitation Data'!F85)))</f>
        <v/>
      </c>
      <c r="CX91" s="305" t="str">
        <f ca="true">+IF(OFFSET('Sanitation Data'!$F$31,0,10*ROW('Sanitation Data'!F85))="","",OFFSET('Sanitation Data'!$F$31,0,10*ROW('Sanitation Data'!F85)))</f>
        <v/>
      </c>
      <c r="CY91" s="305" t="str">
        <f ca="true">+IF(OFFSET('Sanitation Data'!$F$32,0,10*ROW('Sanitation Data'!F85))="","",OFFSET('Sanitation Data'!$F$32,0,10*ROW('Sanitation Data'!F85)))</f>
        <v/>
      </c>
      <c r="CZ91" s="305" t="str">
        <f ca="true">+IF(OFFSET('Sanitation Data'!$G$28,0,10*ROW('Sanitation Data'!G85))="","",OFFSET('Sanitation Data'!$G$28,0,10*ROW('Sanitation Data'!G85)))</f>
        <v/>
      </c>
      <c r="DA91" s="305" t="str">
        <f ca="true">+IF(OFFSET('Sanitation Data'!$G$29,0,10*ROW('Sanitation Data'!G85))="","",OFFSET('Sanitation Data'!$G$29,0,10*ROW('Sanitation Data'!G85)))</f>
        <v/>
      </c>
      <c r="DB91" s="305" t="str">
        <f ca="true">+IF(OFFSET('Sanitation Data'!$G$30,0,10*ROW('Sanitation Data'!G85))="","",OFFSET('Sanitation Data'!$G$30,0,10*ROW('Sanitation Data'!G85)))</f>
        <v/>
      </c>
      <c r="DC91" s="305" t="str">
        <f ca="true">+IF(OFFSET('Sanitation Data'!$G$31,0,10*ROW('Sanitation Data'!G85))="","",OFFSET('Sanitation Data'!$G$31,0,10*ROW('Sanitation Data'!G85)))</f>
        <v/>
      </c>
      <c r="DD91" s="305" t="str">
        <f ca="true">+IF(OFFSET('Sanitation Data'!$G$32,0,10*ROW('Sanitation Data'!G85))="","",OFFSET('Sanitation Data'!$G$32,0,10*ROW('Sanitation Data'!G85)))</f>
        <v/>
      </c>
      <c r="DE91" s="305" t="str">
        <f ca="true">+IF(OFFSET('Sanitation Data'!$H$28,0,10*ROW('Sanitation Data'!H85))="","",OFFSET('Sanitation Data'!$H$28,0,10*ROW('Sanitation Data'!H85)))</f>
        <v/>
      </c>
      <c r="DF91" s="305" t="str">
        <f ca="true">+IF(OFFSET('Sanitation Data'!$H$29,0,10*ROW('Sanitation Data'!H85))="","",OFFSET('Sanitation Data'!$H$29,0,10*ROW('Sanitation Data'!H85)))</f>
        <v/>
      </c>
      <c r="DG91" s="305" t="str">
        <f ca="true">+IF(OFFSET('Sanitation Data'!$H$30,0,10*ROW('Sanitation Data'!H85))="","",OFFSET('Sanitation Data'!$H$30,0,10*ROW('Sanitation Data'!H85)))</f>
        <v/>
      </c>
      <c r="DH91" s="305" t="str">
        <f ca="true">+IF(OFFSET('Sanitation Data'!$H$31,0,10*ROW('Sanitation Data'!H85))="","",OFFSET('Sanitation Data'!$H$31,0,10*ROW('Sanitation Data'!H85)))</f>
        <v/>
      </c>
      <c r="DI91" s="305" t="str">
        <f ca="true">+IF(OFFSET('Sanitation Data'!$H$32,0,10*ROW('Sanitation Data'!H85))="","",OFFSET('Sanitation Data'!$H$32,0,10*ROW('Sanitation Data'!H85)))</f>
        <v/>
      </c>
      <c r="DJ91" s="305" t="str">
        <f ca="true">+IF(OFFSET('Sanitation Data'!$I$28,0,10*ROW('Sanitation Data'!I85))="","",OFFSET('Sanitation Data'!$I$28,0,10*ROW('Sanitation Data'!I85)))</f>
        <v/>
      </c>
      <c r="DK91" s="305" t="str">
        <f ca="true">+IF(OFFSET('Sanitation Data'!$I$29,0,10*ROW('Sanitation Data'!I85))="","",OFFSET('Sanitation Data'!$I$29,0,10*ROW('Sanitation Data'!I85)))</f>
        <v/>
      </c>
      <c r="DL91" s="305" t="str">
        <f ca="true">+IF(OFFSET('Sanitation Data'!$I$30,0,10*ROW('Sanitation Data'!I85))="","",OFFSET('Sanitation Data'!$I$30,0,10*ROW('Sanitation Data'!I85)))</f>
        <v/>
      </c>
      <c r="DM91" s="305" t="str">
        <f ca="true">+IF(OFFSET('Sanitation Data'!$I$31,0,10*ROW('Sanitation Data'!I85))="","",OFFSET('Sanitation Data'!$I$31,0,10*ROW('Sanitation Data'!I85)))</f>
        <v/>
      </c>
      <c r="DN91" s="305" t="str">
        <f ca="true">+IF(OFFSET('Sanitation Data'!$I$32,0,10*ROW('Sanitation Data'!I85))="","",OFFSET('Sanitation Data'!$I$32,0,10*ROW('Sanitation Data'!I85)))</f>
        <v/>
      </c>
      <c r="DO91" s="305" t="str">
        <f ca="true">+IF(OFFSET('Hygiene Data'!$D$11,0,10*ROW('Hygiene Data'!D85))="","",OFFSET('Hygiene Data'!$D$11,0,10*ROW('Hygiene Data'!D85)))</f>
        <v/>
      </c>
      <c r="DP91" s="305" t="str">
        <f ca="true">+IF(OFFSET('Hygiene Data'!$D$12,0,10*ROW('Hygiene Data'!D85))="","",OFFSET('Hygiene Data'!$D$12,0,10*ROW('Hygiene Data'!D85)))</f>
        <v/>
      </c>
      <c r="DQ91" s="305" t="str">
        <f ca="true">+IF(OFFSET('Hygiene Data'!$D$13,0,10*ROW('Hygiene Data'!D85))="","",OFFSET('Hygiene Data'!$D$13,0,10*ROW('Hygiene Data'!D85)))</f>
        <v/>
      </c>
      <c r="DR91" s="305" t="str">
        <f ca="true">+IF(OFFSET('Hygiene Data'!$E$11,0,10*ROW('Hygiene Data'!E85))="","",OFFSET('Hygiene Data'!$E$11,0,10*ROW('Hygiene Data'!E85)))</f>
        <v/>
      </c>
      <c r="DS91" s="305" t="str">
        <f ca="true">+IF(OFFSET('Hygiene Data'!$E$12,0,10*ROW('Hygiene Data'!E85))="","",OFFSET('Hygiene Data'!$E$12,0,10*ROW('Hygiene Data'!E85)))</f>
        <v/>
      </c>
      <c r="DT91" s="305" t="str">
        <f ca="true">+IF(OFFSET('Hygiene Data'!$E$13,0,10*ROW('Hygiene Data'!E85))="","",OFFSET('Hygiene Data'!$E$13,0,10*ROW('Hygiene Data'!E85)))</f>
        <v/>
      </c>
      <c r="DU91" s="305" t="str">
        <f ca="true">+IF(OFFSET('Hygiene Data'!$F$11,0,10*ROW('Hygiene Data'!F85))="","",OFFSET('Hygiene Data'!$F$11,0,10*ROW('Hygiene Data'!F85)))</f>
        <v/>
      </c>
      <c r="DV91" s="305" t="str">
        <f ca="true">+IF(OFFSET('Hygiene Data'!$F$12,0,10*ROW('Hygiene Data'!F85))="","",OFFSET('Hygiene Data'!$F$12,0,10*ROW('Hygiene Data'!F85)))</f>
        <v/>
      </c>
      <c r="DW91" s="305" t="str">
        <f ca="true">+IF(OFFSET('Hygiene Data'!$F$13,0,10*ROW('Hygiene Data'!F85))="","",OFFSET('Hygiene Data'!$F$13,0,10*ROW('Hygiene Data'!F85)))</f>
        <v/>
      </c>
      <c r="DX91" s="305" t="str">
        <f ca="true">+IF(OFFSET('Hygiene Data'!$G$11,0,10*ROW('Hygiene Data'!G85))="","",OFFSET('Hygiene Data'!$G$11,0,10*ROW('Hygiene Data'!G85)))</f>
        <v/>
      </c>
      <c r="DY91" s="305" t="str">
        <f ca="true">+IF(OFFSET('Hygiene Data'!$G$12,0,10*ROW('Hygiene Data'!G85))="","",OFFSET('Hygiene Data'!$G$12,0,10*ROW('Hygiene Data'!G85)))</f>
        <v/>
      </c>
      <c r="DZ91" s="305" t="str">
        <f ca="true">+IF(OFFSET('Hygiene Data'!$G$13,0,10*ROW('Hygiene Data'!G85))="","",OFFSET('Hygiene Data'!$G$13,0,10*ROW('Hygiene Data'!G85)))</f>
        <v/>
      </c>
      <c r="EA91" s="305" t="str">
        <f ca="true">+IF(OFFSET('Hygiene Data'!$H$11,0,10*ROW('Hygiene Data'!H85))="","",OFFSET('Hygiene Data'!$H$11,0,10*ROW('Hygiene Data'!H85)))</f>
        <v/>
      </c>
      <c r="EB91" s="305" t="str">
        <f ca="true">+IF(OFFSET('Hygiene Data'!$H$12,0,10*ROW('Hygiene Data'!H85))="","",OFFSET('Hygiene Data'!$H$12,0,10*ROW('Hygiene Data'!H85)))</f>
        <v/>
      </c>
      <c r="EC91" s="305" t="str">
        <f ca="true">+IF(OFFSET('Hygiene Data'!$H$13,0,10*ROW('Hygiene Data'!H85))="","",OFFSET('Hygiene Data'!$H$13,0,10*ROW('Hygiene Data'!H85)))</f>
        <v/>
      </c>
      <c r="ED91" s="305" t="str">
        <f ca="true">+IF(OFFSET('Hygiene Data'!$I$11,0,10*ROW('Hygiene Data'!I85))="","",OFFSET('Hygiene Data'!$I$11,0,10*ROW('Hygiene Data'!I85)))</f>
        <v/>
      </c>
      <c r="EE91" s="305" t="str">
        <f ca="true">+IF(OFFSET('Hygiene Data'!$I$12,0,10*ROW('Hygiene Data'!I85))="","",OFFSET('Hygiene Data'!$I$12,0,10*ROW('Hygiene Data'!I85)))</f>
        <v/>
      </c>
      <c r="EF91" s="305"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61" t="str">
        <f t="shared" ca="true" si="1"/>
        <v/>
      </c>
      <c r="D92" s="9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5"/>
      <c r="BS92" s="305" t="str">
        <f ca="true">+IF(OFFSET('Water Data'!$D$27,0,10*ROW('Water Data'!D86))="","",OFFSET('Water Data'!$D$27,0,10*ROW('Water Data'!D86)))</f>
        <v/>
      </c>
      <c r="BT92" s="305" t="str">
        <f ca="true">+IF(OFFSET('Water Data'!$D$28,0,10*ROW('Water Data'!D86))="","",OFFSET('Water Data'!$D$28,0,10*ROW('Water Data'!D86)))</f>
        <v/>
      </c>
      <c r="BU92" s="305" t="str">
        <f ca="true">+IF(OFFSET('Water Data'!$D$29,0,10*ROW('Water Data'!D86))="","",OFFSET('Water Data'!$D$29,0,10*ROW('Water Data'!D86)))</f>
        <v/>
      </c>
      <c r="BV92" s="305" t="str">
        <f ca="true">+IF(OFFSET('Water Data'!$E$27,0,10*ROW('Water Data'!E86))="","",OFFSET('Water Data'!$E$27,0,10*ROW('Water Data'!E86)))</f>
        <v/>
      </c>
      <c r="BW92" s="305" t="str">
        <f ca="true">+IF(OFFSET('Water Data'!$E$28,0,10*ROW('Water Data'!E86))="","",OFFSET('Water Data'!$E$28,0,10*ROW('Water Data'!E86)))</f>
        <v/>
      </c>
      <c r="BX92" s="305" t="str">
        <f ca="true">+IF(OFFSET('Water Data'!$E$29,0,10*ROW('Water Data'!E86))="","",OFFSET('Water Data'!$E$29,0,10*ROW('Water Data'!E86)))</f>
        <v/>
      </c>
      <c r="BY92" s="305" t="str">
        <f ca="true">+IF(OFFSET('Water Data'!$F$27,0,10*ROW('Water Data'!F86))="","",OFFSET('Water Data'!$F$27,0,10*ROW('Water Data'!F86)))</f>
        <v/>
      </c>
      <c r="BZ92" s="305" t="str">
        <f ca="true">+IF(OFFSET('Water Data'!$F$28,0,10*ROW('Water Data'!F86))="","",OFFSET('Water Data'!$F$28,0,10*ROW('Water Data'!F86)))</f>
        <v/>
      </c>
      <c r="CA92" s="305" t="str">
        <f ca="true">+IF(OFFSET('Water Data'!$F$29,0,10*ROW('Water Data'!F86))="","",OFFSET('Water Data'!$F$29,0,10*ROW('Water Data'!F86)))</f>
        <v/>
      </c>
      <c r="CB92" s="305" t="str">
        <f ca="true">+IF(OFFSET('Water Data'!$G$27,0,10*ROW('Water Data'!G86))="","",OFFSET('Water Data'!$G$27,0,10*ROW('Water Data'!G86)))</f>
        <v/>
      </c>
      <c r="CC92" s="305" t="str">
        <f ca="true">+IF(OFFSET('Water Data'!$G$28,0,10*ROW('Water Data'!G86))="","",OFFSET('Water Data'!$G$28,0,10*ROW('Water Data'!G86)))</f>
        <v/>
      </c>
      <c r="CD92" s="305" t="str">
        <f ca="true">+IF(OFFSET('Water Data'!$G$29,0,10*ROW('Water Data'!G86))="","",OFFSET('Water Data'!$G$29,0,10*ROW('Water Data'!G86)))</f>
        <v/>
      </c>
      <c r="CE92" s="305" t="str">
        <f ca="true">+IF(OFFSET('Water Data'!$H$27,0,10*ROW('Water Data'!H86))="","",OFFSET('Water Data'!$H$27,0,10*ROW('Water Data'!H86)))</f>
        <v/>
      </c>
      <c r="CF92" s="305" t="str">
        <f ca="true">+IF(OFFSET('Water Data'!$H$28,0,10*ROW('Water Data'!H86))="","",OFFSET('Water Data'!$H$28,0,10*ROW('Water Data'!H86)))</f>
        <v/>
      </c>
      <c r="CG92" s="305" t="str">
        <f ca="true">+IF(OFFSET('Water Data'!$H$29,0,10*ROW('Water Data'!H86))="","",OFFSET('Water Data'!$H$29,0,10*ROW('Water Data'!H86)))</f>
        <v/>
      </c>
      <c r="CH92" s="305" t="str">
        <f ca="true">+IF(OFFSET('Water Data'!$I$27,0,10*ROW('Water Data'!I86))="","",OFFSET('Water Data'!$I$27,0,10*ROW('Water Data'!I86)))</f>
        <v/>
      </c>
      <c r="CI92" s="305" t="str">
        <f ca="true">+IF(OFFSET('Water Data'!$I$28,0,10*ROW('Water Data'!I86))="","",OFFSET('Water Data'!$I$28,0,10*ROW('Water Data'!I86)))</f>
        <v/>
      </c>
      <c r="CJ92" s="305" t="str">
        <f ca="true">+IF(OFFSET('Water Data'!$I$29,0,10*ROW('Water Data'!I86))="","",OFFSET('Water Data'!$I$29,0,10*ROW('Water Data'!I86)))</f>
        <v/>
      </c>
      <c r="CK92" s="305" t="str">
        <f ca="true">+IF(OFFSET('Sanitation Data'!$D$28,0,10*ROW('Sanitation Data'!D86))="","",OFFSET('Sanitation Data'!$D$28,0,10*ROW('Sanitation Data'!D86)))</f>
        <v/>
      </c>
      <c r="CL92" s="305" t="str">
        <f ca="true">+IF(OFFSET('Sanitation Data'!$D$29,0,10*ROW('Sanitation Data'!D86))="","",OFFSET('Sanitation Data'!$D$29,0,10*ROW('Sanitation Data'!D86)))</f>
        <v/>
      </c>
      <c r="CM92" s="305" t="str">
        <f ca="true">+IF(OFFSET('Sanitation Data'!$D$30,0,10*ROW('Sanitation Data'!D86))="","",OFFSET('Sanitation Data'!$D$30,0,10*ROW('Sanitation Data'!D86)))</f>
        <v/>
      </c>
      <c r="CN92" s="305" t="str">
        <f ca="true">+IF(OFFSET('Sanitation Data'!$D$31,0,10*ROW('Sanitation Data'!D86))="","",OFFSET('Sanitation Data'!$D$31,0,10*ROW('Sanitation Data'!D86)))</f>
        <v/>
      </c>
      <c r="CO92" s="305" t="str">
        <f ca="true">+IF(OFFSET('Sanitation Data'!$D$32,0,10*ROW('Sanitation Data'!D86))="","",OFFSET('Sanitation Data'!$D$32,0,10*ROW('Sanitation Data'!D86)))</f>
        <v/>
      </c>
      <c r="CP92" s="305" t="str">
        <f ca="true">+IF(OFFSET('Sanitation Data'!$E$28,0,10*ROW('Sanitation Data'!E86))="","",OFFSET('Sanitation Data'!$E$28,0,10*ROW('Sanitation Data'!E86)))</f>
        <v/>
      </c>
      <c r="CQ92" s="305" t="str">
        <f ca="true">+IF(OFFSET('Sanitation Data'!$E$29,0,10*ROW('Sanitation Data'!E86))="","",OFFSET('Sanitation Data'!$E$29,0,10*ROW('Sanitation Data'!E86)))</f>
        <v/>
      </c>
      <c r="CR92" s="305" t="str">
        <f ca="true">+IF(OFFSET('Sanitation Data'!$E$30,0,10*ROW('Sanitation Data'!E86))="","",OFFSET('Sanitation Data'!$E$30,0,10*ROW('Sanitation Data'!E86)))</f>
        <v/>
      </c>
      <c r="CS92" s="305" t="str">
        <f ca="true">+IF(OFFSET('Sanitation Data'!$E$31,0,10*ROW('Sanitation Data'!E86))="","",OFFSET('Sanitation Data'!$E$31,0,10*ROW('Sanitation Data'!E86)))</f>
        <v/>
      </c>
      <c r="CT92" s="305" t="str">
        <f ca="true">+IF(OFFSET('Sanitation Data'!$E$32,0,10*ROW('Sanitation Data'!E86))="","",OFFSET('Sanitation Data'!$E$32,0,10*ROW('Sanitation Data'!E86)))</f>
        <v/>
      </c>
      <c r="CU92" s="305" t="str">
        <f ca="true">+IF(OFFSET('Sanitation Data'!$F$28,0,10*ROW('Sanitation Data'!F86))="","",OFFSET('Sanitation Data'!$F$28,0,10*ROW('Sanitation Data'!F86)))</f>
        <v/>
      </c>
      <c r="CV92" s="305" t="str">
        <f ca="true">+IF(OFFSET('Sanitation Data'!$F$29,0,10*ROW('Sanitation Data'!F86))="","",OFFSET('Sanitation Data'!$F$29,0,10*ROW('Sanitation Data'!F86)))</f>
        <v/>
      </c>
      <c r="CW92" s="305" t="str">
        <f ca="true">+IF(OFFSET('Sanitation Data'!$F$30,0,10*ROW('Sanitation Data'!F86))="","",OFFSET('Sanitation Data'!$F$30,0,10*ROW('Sanitation Data'!F86)))</f>
        <v/>
      </c>
      <c r="CX92" s="305" t="str">
        <f ca="true">+IF(OFFSET('Sanitation Data'!$F$31,0,10*ROW('Sanitation Data'!F86))="","",OFFSET('Sanitation Data'!$F$31,0,10*ROW('Sanitation Data'!F86)))</f>
        <v/>
      </c>
      <c r="CY92" s="305" t="str">
        <f ca="true">+IF(OFFSET('Sanitation Data'!$F$32,0,10*ROW('Sanitation Data'!F86))="","",OFFSET('Sanitation Data'!$F$32,0,10*ROW('Sanitation Data'!F86)))</f>
        <v/>
      </c>
      <c r="CZ92" s="305" t="str">
        <f ca="true">+IF(OFFSET('Sanitation Data'!$G$28,0,10*ROW('Sanitation Data'!G86))="","",OFFSET('Sanitation Data'!$G$28,0,10*ROW('Sanitation Data'!G86)))</f>
        <v/>
      </c>
      <c r="DA92" s="305" t="str">
        <f ca="true">+IF(OFFSET('Sanitation Data'!$G$29,0,10*ROW('Sanitation Data'!G86))="","",OFFSET('Sanitation Data'!$G$29,0,10*ROW('Sanitation Data'!G86)))</f>
        <v/>
      </c>
      <c r="DB92" s="305" t="str">
        <f ca="true">+IF(OFFSET('Sanitation Data'!$G$30,0,10*ROW('Sanitation Data'!G86))="","",OFFSET('Sanitation Data'!$G$30,0,10*ROW('Sanitation Data'!G86)))</f>
        <v/>
      </c>
      <c r="DC92" s="305" t="str">
        <f ca="true">+IF(OFFSET('Sanitation Data'!$G$31,0,10*ROW('Sanitation Data'!G86))="","",OFFSET('Sanitation Data'!$G$31,0,10*ROW('Sanitation Data'!G86)))</f>
        <v/>
      </c>
      <c r="DD92" s="305" t="str">
        <f ca="true">+IF(OFFSET('Sanitation Data'!$G$32,0,10*ROW('Sanitation Data'!G86))="","",OFFSET('Sanitation Data'!$G$32,0,10*ROW('Sanitation Data'!G86)))</f>
        <v/>
      </c>
      <c r="DE92" s="305" t="str">
        <f ca="true">+IF(OFFSET('Sanitation Data'!$H$28,0,10*ROW('Sanitation Data'!H86))="","",OFFSET('Sanitation Data'!$H$28,0,10*ROW('Sanitation Data'!H86)))</f>
        <v/>
      </c>
      <c r="DF92" s="305" t="str">
        <f ca="true">+IF(OFFSET('Sanitation Data'!$H$29,0,10*ROW('Sanitation Data'!H86))="","",OFFSET('Sanitation Data'!$H$29,0,10*ROW('Sanitation Data'!H86)))</f>
        <v/>
      </c>
      <c r="DG92" s="305" t="str">
        <f ca="true">+IF(OFFSET('Sanitation Data'!$H$30,0,10*ROW('Sanitation Data'!H86))="","",OFFSET('Sanitation Data'!$H$30,0,10*ROW('Sanitation Data'!H86)))</f>
        <v/>
      </c>
      <c r="DH92" s="305" t="str">
        <f ca="true">+IF(OFFSET('Sanitation Data'!$H$31,0,10*ROW('Sanitation Data'!H86))="","",OFFSET('Sanitation Data'!$H$31,0,10*ROW('Sanitation Data'!H86)))</f>
        <v/>
      </c>
      <c r="DI92" s="305" t="str">
        <f ca="true">+IF(OFFSET('Sanitation Data'!$H$32,0,10*ROW('Sanitation Data'!H86))="","",OFFSET('Sanitation Data'!$H$32,0,10*ROW('Sanitation Data'!H86)))</f>
        <v/>
      </c>
      <c r="DJ92" s="305" t="str">
        <f ca="true">+IF(OFFSET('Sanitation Data'!$I$28,0,10*ROW('Sanitation Data'!I86))="","",OFFSET('Sanitation Data'!$I$28,0,10*ROW('Sanitation Data'!I86)))</f>
        <v/>
      </c>
      <c r="DK92" s="305" t="str">
        <f ca="true">+IF(OFFSET('Sanitation Data'!$I$29,0,10*ROW('Sanitation Data'!I86))="","",OFFSET('Sanitation Data'!$I$29,0,10*ROW('Sanitation Data'!I86)))</f>
        <v/>
      </c>
      <c r="DL92" s="305" t="str">
        <f ca="true">+IF(OFFSET('Sanitation Data'!$I$30,0,10*ROW('Sanitation Data'!I86))="","",OFFSET('Sanitation Data'!$I$30,0,10*ROW('Sanitation Data'!I86)))</f>
        <v/>
      </c>
      <c r="DM92" s="305" t="str">
        <f ca="true">+IF(OFFSET('Sanitation Data'!$I$31,0,10*ROW('Sanitation Data'!I86))="","",OFFSET('Sanitation Data'!$I$31,0,10*ROW('Sanitation Data'!I86)))</f>
        <v/>
      </c>
      <c r="DN92" s="305" t="str">
        <f ca="true">+IF(OFFSET('Sanitation Data'!$I$32,0,10*ROW('Sanitation Data'!I86))="","",OFFSET('Sanitation Data'!$I$32,0,10*ROW('Sanitation Data'!I86)))</f>
        <v/>
      </c>
      <c r="DO92" s="305" t="str">
        <f ca="true">+IF(OFFSET('Hygiene Data'!$D$11,0,10*ROW('Hygiene Data'!D86))="","",OFFSET('Hygiene Data'!$D$11,0,10*ROW('Hygiene Data'!D86)))</f>
        <v/>
      </c>
      <c r="DP92" s="305" t="str">
        <f ca="true">+IF(OFFSET('Hygiene Data'!$D$12,0,10*ROW('Hygiene Data'!D86))="","",OFFSET('Hygiene Data'!$D$12,0,10*ROW('Hygiene Data'!D86)))</f>
        <v/>
      </c>
      <c r="DQ92" s="305" t="str">
        <f ca="true">+IF(OFFSET('Hygiene Data'!$D$13,0,10*ROW('Hygiene Data'!D86))="","",OFFSET('Hygiene Data'!$D$13,0,10*ROW('Hygiene Data'!D86)))</f>
        <v/>
      </c>
      <c r="DR92" s="305" t="str">
        <f ca="true">+IF(OFFSET('Hygiene Data'!$E$11,0,10*ROW('Hygiene Data'!E86))="","",OFFSET('Hygiene Data'!$E$11,0,10*ROW('Hygiene Data'!E86)))</f>
        <v/>
      </c>
      <c r="DS92" s="305" t="str">
        <f ca="true">+IF(OFFSET('Hygiene Data'!$E$12,0,10*ROW('Hygiene Data'!E86))="","",OFFSET('Hygiene Data'!$E$12,0,10*ROW('Hygiene Data'!E86)))</f>
        <v/>
      </c>
      <c r="DT92" s="305" t="str">
        <f ca="true">+IF(OFFSET('Hygiene Data'!$E$13,0,10*ROW('Hygiene Data'!E86))="","",OFFSET('Hygiene Data'!$E$13,0,10*ROW('Hygiene Data'!E86)))</f>
        <v/>
      </c>
      <c r="DU92" s="305" t="str">
        <f ca="true">+IF(OFFSET('Hygiene Data'!$F$11,0,10*ROW('Hygiene Data'!F86))="","",OFFSET('Hygiene Data'!$F$11,0,10*ROW('Hygiene Data'!F86)))</f>
        <v/>
      </c>
      <c r="DV92" s="305" t="str">
        <f ca="true">+IF(OFFSET('Hygiene Data'!$F$12,0,10*ROW('Hygiene Data'!F86))="","",OFFSET('Hygiene Data'!$F$12,0,10*ROW('Hygiene Data'!F86)))</f>
        <v/>
      </c>
      <c r="DW92" s="305" t="str">
        <f ca="true">+IF(OFFSET('Hygiene Data'!$F$13,0,10*ROW('Hygiene Data'!F86))="","",OFFSET('Hygiene Data'!$F$13,0,10*ROW('Hygiene Data'!F86)))</f>
        <v/>
      </c>
      <c r="DX92" s="305" t="str">
        <f ca="true">+IF(OFFSET('Hygiene Data'!$G$11,0,10*ROW('Hygiene Data'!G86))="","",OFFSET('Hygiene Data'!$G$11,0,10*ROW('Hygiene Data'!G86)))</f>
        <v/>
      </c>
      <c r="DY92" s="305" t="str">
        <f ca="true">+IF(OFFSET('Hygiene Data'!$G$12,0,10*ROW('Hygiene Data'!G86))="","",OFFSET('Hygiene Data'!$G$12,0,10*ROW('Hygiene Data'!G86)))</f>
        <v/>
      </c>
      <c r="DZ92" s="305" t="str">
        <f ca="true">+IF(OFFSET('Hygiene Data'!$G$13,0,10*ROW('Hygiene Data'!G86))="","",OFFSET('Hygiene Data'!$G$13,0,10*ROW('Hygiene Data'!G86)))</f>
        <v/>
      </c>
      <c r="EA92" s="305" t="str">
        <f ca="true">+IF(OFFSET('Hygiene Data'!$H$11,0,10*ROW('Hygiene Data'!H86))="","",OFFSET('Hygiene Data'!$H$11,0,10*ROW('Hygiene Data'!H86)))</f>
        <v/>
      </c>
      <c r="EB92" s="305" t="str">
        <f ca="true">+IF(OFFSET('Hygiene Data'!$H$12,0,10*ROW('Hygiene Data'!H86))="","",OFFSET('Hygiene Data'!$H$12,0,10*ROW('Hygiene Data'!H86)))</f>
        <v/>
      </c>
      <c r="EC92" s="305" t="str">
        <f ca="true">+IF(OFFSET('Hygiene Data'!$H$13,0,10*ROW('Hygiene Data'!H86))="","",OFFSET('Hygiene Data'!$H$13,0,10*ROW('Hygiene Data'!H86)))</f>
        <v/>
      </c>
      <c r="ED92" s="305" t="str">
        <f ca="true">+IF(OFFSET('Hygiene Data'!$I$11,0,10*ROW('Hygiene Data'!I86))="","",OFFSET('Hygiene Data'!$I$11,0,10*ROW('Hygiene Data'!I86)))</f>
        <v/>
      </c>
      <c r="EE92" s="305" t="str">
        <f ca="true">+IF(OFFSET('Hygiene Data'!$I$12,0,10*ROW('Hygiene Data'!I86))="","",OFFSET('Hygiene Data'!$I$12,0,10*ROW('Hygiene Data'!I86)))</f>
        <v/>
      </c>
      <c r="EF92" s="305"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61" t="str">
        <f t="shared" ca="true" si="1"/>
        <v/>
      </c>
      <c r="D93" s="9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5"/>
      <c r="BS93" s="305" t="str">
        <f ca="true">+IF(OFFSET('Water Data'!$D$27,0,10*ROW('Water Data'!D87))="","",OFFSET('Water Data'!$D$27,0,10*ROW('Water Data'!D87)))</f>
        <v/>
      </c>
      <c r="BT93" s="305" t="str">
        <f ca="true">+IF(OFFSET('Water Data'!$D$28,0,10*ROW('Water Data'!D87))="","",OFFSET('Water Data'!$D$28,0,10*ROW('Water Data'!D87)))</f>
        <v/>
      </c>
      <c r="BU93" s="305" t="str">
        <f ca="true">+IF(OFFSET('Water Data'!$D$29,0,10*ROW('Water Data'!D87))="","",OFFSET('Water Data'!$D$29,0,10*ROW('Water Data'!D87)))</f>
        <v/>
      </c>
      <c r="BV93" s="305" t="str">
        <f ca="true">+IF(OFFSET('Water Data'!$E$27,0,10*ROW('Water Data'!E87))="","",OFFSET('Water Data'!$E$27,0,10*ROW('Water Data'!E87)))</f>
        <v/>
      </c>
      <c r="BW93" s="305" t="str">
        <f ca="true">+IF(OFFSET('Water Data'!$E$28,0,10*ROW('Water Data'!E87))="","",OFFSET('Water Data'!$E$28,0,10*ROW('Water Data'!E87)))</f>
        <v/>
      </c>
      <c r="BX93" s="305" t="str">
        <f ca="true">+IF(OFFSET('Water Data'!$E$29,0,10*ROW('Water Data'!E87))="","",OFFSET('Water Data'!$E$29,0,10*ROW('Water Data'!E87)))</f>
        <v/>
      </c>
      <c r="BY93" s="305" t="str">
        <f ca="true">+IF(OFFSET('Water Data'!$F$27,0,10*ROW('Water Data'!F87))="","",OFFSET('Water Data'!$F$27,0,10*ROW('Water Data'!F87)))</f>
        <v/>
      </c>
      <c r="BZ93" s="305" t="str">
        <f ca="true">+IF(OFFSET('Water Data'!$F$28,0,10*ROW('Water Data'!F87))="","",OFFSET('Water Data'!$F$28,0,10*ROW('Water Data'!F87)))</f>
        <v/>
      </c>
      <c r="CA93" s="305" t="str">
        <f ca="true">+IF(OFFSET('Water Data'!$F$29,0,10*ROW('Water Data'!F87))="","",OFFSET('Water Data'!$F$29,0,10*ROW('Water Data'!F87)))</f>
        <v/>
      </c>
      <c r="CB93" s="305" t="str">
        <f ca="true">+IF(OFFSET('Water Data'!$G$27,0,10*ROW('Water Data'!G87))="","",OFFSET('Water Data'!$G$27,0,10*ROW('Water Data'!G87)))</f>
        <v/>
      </c>
      <c r="CC93" s="305" t="str">
        <f ca="true">+IF(OFFSET('Water Data'!$G$28,0,10*ROW('Water Data'!G87))="","",OFFSET('Water Data'!$G$28,0,10*ROW('Water Data'!G87)))</f>
        <v/>
      </c>
      <c r="CD93" s="305" t="str">
        <f ca="true">+IF(OFFSET('Water Data'!$G$29,0,10*ROW('Water Data'!G87))="","",OFFSET('Water Data'!$G$29,0,10*ROW('Water Data'!G87)))</f>
        <v/>
      </c>
      <c r="CE93" s="305" t="str">
        <f ca="true">+IF(OFFSET('Water Data'!$H$27,0,10*ROW('Water Data'!H87))="","",OFFSET('Water Data'!$H$27,0,10*ROW('Water Data'!H87)))</f>
        <v/>
      </c>
      <c r="CF93" s="305" t="str">
        <f ca="true">+IF(OFFSET('Water Data'!$H$28,0,10*ROW('Water Data'!H87))="","",OFFSET('Water Data'!$H$28,0,10*ROW('Water Data'!H87)))</f>
        <v/>
      </c>
      <c r="CG93" s="305" t="str">
        <f ca="true">+IF(OFFSET('Water Data'!$H$29,0,10*ROW('Water Data'!H87))="","",OFFSET('Water Data'!$H$29,0,10*ROW('Water Data'!H87)))</f>
        <v/>
      </c>
      <c r="CH93" s="305" t="str">
        <f ca="true">+IF(OFFSET('Water Data'!$I$27,0,10*ROW('Water Data'!I87))="","",OFFSET('Water Data'!$I$27,0,10*ROW('Water Data'!I87)))</f>
        <v/>
      </c>
      <c r="CI93" s="305" t="str">
        <f ca="true">+IF(OFFSET('Water Data'!$I$28,0,10*ROW('Water Data'!I87))="","",OFFSET('Water Data'!$I$28,0,10*ROW('Water Data'!I87)))</f>
        <v/>
      </c>
      <c r="CJ93" s="305" t="str">
        <f ca="true">+IF(OFFSET('Water Data'!$I$29,0,10*ROW('Water Data'!I87))="","",OFFSET('Water Data'!$I$29,0,10*ROW('Water Data'!I87)))</f>
        <v/>
      </c>
      <c r="CK93" s="305" t="str">
        <f ca="true">+IF(OFFSET('Sanitation Data'!$D$28,0,10*ROW('Sanitation Data'!D87))="","",OFFSET('Sanitation Data'!$D$28,0,10*ROW('Sanitation Data'!D87)))</f>
        <v/>
      </c>
      <c r="CL93" s="305" t="str">
        <f ca="true">+IF(OFFSET('Sanitation Data'!$D$29,0,10*ROW('Sanitation Data'!D87))="","",OFFSET('Sanitation Data'!$D$29,0,10*ROW('Sanitation Data'!D87)))</f>
        <v/>
      </c>
      <c r="CM93" s="305" t="str">
        <f ca="true">+IF(OFFSET('Sanitation Data'!$D$30,0,10*ROW('Sanitation Data'!D87))="","",OFFSET('Sanitation Data'!$D$30,0,10*ROW('Sanitation Data'!D87)))</f>
        <v/>
      </c>
      <c r="CN93" s="305" t="str">
        <f ca="true">+IF(OFFSET('Sanitation Data'!$D$31,0,10*ROW('Sanitation Data'!D87))="","",OFFSET('Sanitation Data'!$D$31,0,10*ROW('Sanitation Data'!D87)))</f>
        <v/>
      </c>
      <c r="CO93" s="305" t="str">
        <f ca="true">+IF(OFFSET('Sanitation Data'!$D$32,0,10*ROW('Sanitation Data'!D87))="","",OFFSET('Sanitation Data'!$D$32,0,10*ROW('Sanitation Data'!D87)))</f>
        <v/>
      </c>
      <c r="CP93" s="305" t="str">
        <f ca="true">+IF(OFFSET('Sanitation Data'!$E$28,0,10*ROW('Sanitation Data'!E87))="","",OFFSET('Sanitation Data'!$E$28,0,10*ROW('Sanitation Data'!E87)))</f>
        <v/>
      </c>
      <c r="CQ93" s="305" t="str">
        <f ca="true">+IF(OFFSET('Sanitation Data'!$E$29,0,10*ROW('Sanitation Data'!E87))="","",OFFSET('Sanitation Data'!$E$29,0,10*ROW('Sanitation Data'!E87)))</f>
        <v/>
      </c>
      <c r="CR93" s="305" t="str">
        <f ca="true">+IF(OFFSET('Sanitation Data'!$E$30,0,10*ROW('Sanitation Data'!E87))="","",OFFSET('Sanitation Data'!$E$30,0,10*ROW('Sanitation Data'!E87)))</f>
        <v/>
      </c>
      <c r="CS93" s="305" t="str">
        <f ca="true">+IF(OFFSET('Sanitation Data'!$E$31,0,10*ROW('Sanitation Data'!E87))="","",OFFSET('Sanitation Data'!$E$31,0,10*ROW('Sanitation Data'!E87)))</f>
        <v/>
      </c>
      <c r="CT93" s="305" t="str">
        <f ca="true">+IF(OFFSET('Sanitation Data'!$E$32,0,10*ROW('Sanitation Data'!E87))="","",OFFSET('Sanitation Data'!$E$32,0,10*ROW('Sanitation Data'!E87)))</f>
        <v/>
      </c>
      <c r="CU93" s="305" t="str">
        <f ca="true">+IF(OFFSET('Sanitation Data'!$F$28,0,10*ROW('Sanitation Data'!F87))="","",OFFSET('Sanitation Data'!$F$28,0,10*ROW('Sanitation Data'!F87)))</f>
        <v/>
      </c>
      <c r="CV93" s="305" t="str">
        <f ca="true">+IF(OFFSET('Sanitation Data'!$F$29,0,10*ROW('Sanitation Data'!F87))="","",OFFSET('Sanitation Data'!$F$29,0,10*ROW('Sanitation Data'!F87)))</f>
        <v/>
      </c>
      <c r="CW93" s="305" t="str">
        <f ca="true">+IF(OFFSET('Sanitation Data'!$F$30,0,10*ROW('Sanitation Data'!F87))="","",OFFSET('Sanitation Data'!$F$30,0,10*ROW('Sanitation Data'!F87)))</f>
        <v/>
      </c>
      <c r="CX93" s="305" t="str">
        <f ca="true">+IF(OFFSET('Sanitation Data'!$F$31,0,10*ROW('Sanitation Data'!F87))="","",OFFSET('Sanitation Data'!$F$31,0,10*ROW('Sanitation Data'!F87)))</f>
        <v/>
      </c>
      <c r="CY93" s="305" t="str">
        <f ca="true">+IF(OFFSET('Sanitation Data'!$F$32,0,10*ROW('Sanitation Data'!F87))="","",OFFSET('Sanitation Data'!$F$32,0,10*ROW('Sanitation Data'!F87)))</f>
        <v/>
      </c>
      <c r="CZ93" s="305" t="str">
        <f ca="true">+IF(OFFSET('Sanitation Data'!$G$28,0,10*ROW('Sanitation Data'!G87))="","",OFFSET('Sanitation Data'!$G$28,0,10*ROW('Sanitation Data'!G87)))</f>
        <v/>
      </c>
      <c r="DA93" s="305" t="str">
        <f ca="true">+IF(OFFSET('Sanitation Data'!$G$29,0,10*ROW('Sanitation Data'!G87))="","",OFFSET('Sanitation Data'!$G$29,0,10*ROW('Sanitation Data'!G87)))</f>
        <v/>
      </c>
      <c r="DB93" s="305" t="str">
        <f ca="true">+IF(OFFSET('Sanitation Data'!$G$30,0,10*ROW('Sanitation Data'!G87))="","",OFFSET('Sanitation Data'!$G$30,0,10*ROW('Sanitation Data'!G87)))</f>
        <v/>
      </c>
      <c r="DC93" s="305" t="str">
        <f ca="true">+IF(OFFSET('Sanitation Data'!$G$31,0,10*ROW('Sanitation Data'!G87))="","",OFFSET('Sanitation Data'!$G$31,0,10*ROW('Sanitation Data'!G87)))</f>
        <v/>
      </c>
      <c r="DD93" s="305" t="str">
        <f ca="true">+IF(OFFSET('Sanitation Data'!$G$32,0,10*ROW('Sanitation Data'!G87))="","",OFFSET('Sanitation Data'!$G$32,0,10*ROW('Sanitation Data'!G87)))</f>
        <v/>
      </c>
      <c r="DE93" s="305" t="str">
        <f ca="true">+IF(OFFSET('Sanitation Data'!$H$28,0,10*ROW('Sanitation Data'!H87))="","",OFFSET('Sanitation Data'!$H$28,0,10*ROW('Sanitation Data'!H87)))</f>
        <v/>
      </c>
      <c r="DF93" s="305" t="str">
        <f ca="true">+IF(OFFSET('Sanitation Data'!$H$29,0,10*ROW('Sanitation Data'!H87))="","",OFFSET('Sanitation Data'!$H$29,0,10*ROW('Sanitation Data'!H87)))</f>
        <v/>
      </c>
      <c r="DG93" s="305" t="str">
        <f ca="true">+IF(OFFSET('Sanitation Data'!$H$30,0,10*ROW('Sanitation Data'!H87))="","",OFFSET('Sanitation Data'!$H$30,0,10*ROW('Sanitation Data'!H87)))</f>
        <v/>
      </c>
      <c r="DH93" s="305" t="str">
        <f ca="true">+IF(OFFSET('Sanitation Data'!$H$31,0,10*ROW('Sanitation Data'!H87))="","",OFFSET('Sanitation Data'!$H$31,0,10*ROW('Sanitation Data'!H87)))</f>
        <v/>
      </c>
      <c r="DI93" s="305" t="str">
        <f ca="true">+IF(OFFSET('Sanitation Data'!$H$32,0,10*ROW('Sanitation Data'!H87))="","",OFFSET('Sanitation Data'!$H$32,0,10*ROW('Sanitation Data'!H87)))</f>
        <v/>
      </c>
      <c r="DJ93" s="305" t="str">
        <f ca="true">+IF(OFFSET('Sanitation Data'!$I$28,0,10*ROW('Sanitation Data'!I87))="","",OFFSET('Sanitation Data'!$I$28,0,10*ROW('Sanitation Data'!I87)))</f>
        <v/>
      </c>
      <c r="DK93" s="305" t="str">
        <f ca="true">+IF(OFFSET('Sanitation Data'!$I$29,0,10*ROW('Sanitation Data'!I87))="","",OFFSET('Sanitation Data'!$I$29,0,10*ROW('Sanitation Data'!I87)))</f>
        <v/>
      </c>
      <c r="DL93" s="305" t="str">
        <f ca="true">+IF(OFFSET('Sanitation Data'!$I$30,0,10*ROW('Sanitation Data'!I87))="","",OFFSET('Sanitation Data'!$I$30,0,10*ROW('Sanitation Data'!I87)))</f>
        <v/>
      </c>
      <c r="DM93" s="305" t="str">
        <f ca="true">+IF(OFFSET('Sanitation Data'!$I$31,0,10*ROW('Sanitation Data'!I87))="","",OFFSET('Sanitation Data'!$I$31,0,10*ROW('Sanitation Data'!I87)))</f>
        <v/>
      </c>
      <c r="DN93" s="305" t="str">
        <f ca="true">+IF(OFFSET('Sanitation Data'!$I$32,0,10*ROW('Sanitation Data'!I87))="","",OFFSET('Sanitation Data'!$I$32,0,10*ROW('Sanitation Data'!I87)))</f>
        <v/>
      </c>
      <c r="DO93" s="305" t="str">
        <f ca="true">+IF(OFFSET('Hygiene Data'!$D$11,0,10*ROW('Hygiene Data'!D87))="","",OFFSET('Hygiene Data'!$D$11,0,10*ROW('Hygiene Data'!D87)))</f>
        <v/>
      </c>
      <c r="DP93" s="305" t="str">
        <f ca="true">+IF(OFFSET('Hygiene Data'!$D$12,0,10*ROW('Hygiene Data'!D87))="","",OFFSET('Hygiene Data'!$D$12,0,10*ROW('Hygiene Data'!D87)))</f>
        <v/>
      </c>
      <c r="DQ93" s="305" t="str">
        <f ca="true">+IF(OFFSET('Hygiene Data'!$D$13,0,10*ROW('Hygiene Data'!D87))="","",OFFSET('Hygiene Data'!$D$13,0,10*ROW('Hygiene Data'!D87)))</f>
        <v/>
      </c>
      <c r="DR93" s="305" t="str">
        <f ca="true">+IF(OFFSET('Hygiene Data'!$E$11,0,10*ROW('Hygiene Data'!E87))="","",OFFSET('Hygiene Data'!$E$11,0,10*ROW('Hygiene Data'!E87)))</f>
        <v/>
      </c>
      <c r="DS93" s="305" t="str">
        <f ca="true">+IF(OFFSET('Hygiene Data'!$E$12,0,10*ROW('Hygiene Data'!E87))="","",OFFSET('Hygiene Data'!$E$12,0,10*ROW('Hygiene Data'!E87)))</f>
        <v/>
      </c>
      <c r="DT93" s="305" t="str">
        <f ca="true">+IF(OFFSET('Hygiene Data'!$E$13,0,10*ROW('Hygiene Data'!E87))="","",OFFSET('Hygiene Data'!$E$13,0,10*ROW('Hygiene Data'!E87)))</f>
        <v/>
      </c>
      <c r="DU93" s="305" t="str">
        <f ca="true">+IF(OFFSET('Hygiene Data'!$F$11,0,10*ROW('Hygiene Data'!F87))="","",OFFSET('Hygiene Data'!$F$11,0,10*ROW('Hygiene Data'!F87)))</f>
        <v/>
      </c>
      <c r="DV93" s="305" t="str">
        <f ca="true">+IF(OFFSET('Hygiene Data'!$F$12,0,10*ROW('Hygiene Data'!F87))="","",OFFSET('Hygiene Data'!$F$12,0,10*ROW('Hygiene Data'!F87)))</f>
        <v/>
      </c>
      <c r="DW93" s="305" t="str">
        <f ca="true">+IF(OFFSET('Hygiene Data'!$F$13,0,10*ROW('Hygiene Data'!F87))="","",OFFSET('Hygiene Data'!$F$13,0,10*ROW('Hygiene Data'!F87)))</f>
        <v/>
      </c>
      <c r="DX93" s="305" t="str">
        <f ca="true">+IF(OFFSET('Hygiene Data'!$G$11,0,10*ROW('Hygiene Data'!G87))="","",OFFSET('Hygiene Data'!$G$11,0,10*ROW('Hygiene Data'!G87)))</f>
        <v/>
      </c>
      <c r="DY93" s="305" t="str">
        <f ca="true">+IF(OFFSET('Hygiene Data'!$G$12,0,10*ROW('Hygiene Data'!G87))="","",OFFSET('Hygiene Data'!$G$12,0,10*ROW('Hygiene Data'!G87)))</f>
        <v/>
      </c>
      <c r="DZ93" s="305" t="str">
        <f ca="true">+IF(OFFSET('Hygiene Data'!$G$13,0,10*ROW('Hygiene Data'!G87))="","",OFFSET('Hygiene Data'!$G$13,0,10*ROW('Hygiene Data'!G87)))</f>
        <v/>
      </c>
      <c r="EA93" s="305" t="str">
        <f ca="true">+IF(OFFSET('Hygiene Data'!$H$11,0,10*ROW('Hygiene Data'!H87))="","",OFFSET('Hygiene Data'!$H$11,0,10*ROW('Hygiene Data'!H87)))</f>
        <v/>
      </c>
      <c r="EB93" s="305" t="str">
        <f ca="true">+IF(OFFSET('Hygiene Data'!$H$12,0,10*ROW('Hygiene Data'!H87))="","",OFFSET('Hygiene Data'!$H$12,0,10*ROW('Hygiene Data'!H87)))</f>
        <v/>
      </c>
      <c r="EC93" s="305" t="str">
        <f ca="true">+IF(OFFSET('Hygiene Data'!$H$13,0,10*ROW('Hygiene Data'!H87))="","",OFFSET('Hygiene Data'!$H$13,0,10*ROW('Hygiene Data'!H87)))</f>
        <v/>
      </c>
      <c r="ED93" s="305" t="str">
        <f ca="true">+IF(OFFSET('Hygiene Data'!$I$11,0,10*ROW('Hygiene Data'!I87))="","",OFFSET('Hygiene Data'!$I$11,0,10*ROW('Hygiene Data'!I87)))</f>
        <v/>
      </c>
      <c r="EE93" s="305" t="str">
        <f ca="true">+IF(OFFSET('Hygiene Data'!$I$12,0,10*ROW('Hygiene Data'!I87))="","",OFFSET('Hygiene Data'!$I$12,0,10*ROW('Hygiene Data'!I87)))</f>
        <v/>
      </c>
      <c r="EF93" s="305"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61" t="str">
        <f t="shared" ca="true" si="1"/>
        <v/>
      </c>
      <c r="D94" s="9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5"/>
      <c r="BS94" s="305" t="str">
        <f ca="true">+IF(OFFSET('Water Data'!$D$27,0,10*ROW('Water Data'!D88))="","",OFFSET('Water Data'!$D$27,0,10*ROW('Water Data'!D88)))</f>
        <v/>
      </c>
      <c r="BT94" s="305" t="str">
        <f ca="true">+IF(OFFSET('Water Data'!$D$28,0,10*ROW('Water Data'!D88))="","",OFFSET('Water Data'!$D$28,0,10*ROW('Water Data'!D88)))</f>
        <v/>
      </c>
      <c r="BU94" s="305" t="str">
        <f ca="true">+IF(OFFSET('Water Data'!$D$29,0,10*ROW('Water Data'!D88))="","",OFFSET('Water Data'!$D$29,0,10*ROW('Water Data'!D88)))</f>
        <v/>
      </c>
      <c r="BV94" s="305" t="str">
        <f ca="true">+IF(OFFSET('Water Data'!$E$27,0,10*ROW('Water Data'!E88))="","",OFFSET('Water Data'!$E$27,0,10*ROW('Water Data'!E88)))</f>
        <v/>
      </c>
      <c r="BW94" s="305" t="str">
        <f ca="true">+IF(OFFSET('Water Data'!$E$28,0,10*ROW('Water Data'!E88))="","",OFFSET('Water Data'!$E$28,0,10*ROW('Water Data'!E88)))</f>
        <v/>
      </c>
      <c r="BX94" s="305" t="str">
        <f ca="true">+IF(OFFSET('Water Data'!$E$29,0,10*ROW('Water Data'!E88))="","",OFFSET('Water Data'!$E$29,0,10*ROW('Water Data'!E88)))</f>
        <v/>
      </c>
      <c r="BY94" s="305" t="str">
        <f ca="true">+IF(OFFSET('Water Data'!$F$27,0,10*ROW('Water Data'!F88))="","",OFFSET('Water Data'!$F$27,0,10*ROW('Water Data'!F88)))</f>
        <v/>
      </c>
      <c r="BZ94" s="305" t="str">
        <f ca="true">+IF(OFFSET('Water Data'!$F$28,0,10*ROW('Water Data'!F88))="","",OFFSET('Water Data'!$F$28,0,10*ROW('Water Data'!F88)))</f>
        <v/>
      </c>
      <c r="CA94" s="305" t="str">
        <f ca="true">+IF(OFFSET('Water Data'!$F$29,0,10*ROW('Water Data'!F88))="","",OFFSET('Water Data'!$F$29,0,10*ROW('Water Data'!F88)))</f>
        <v/>
      </c>
      <c r="CB94" s="305" t="str">
        <f ca="true">+IF(OFFSET('Water Data'!$G$27,0,10*ROW('Water Data'!G88))="","",OFFSET('Water Data'!$G$27,0,10*ROW('Water Data'!G88)))</f>
        <v/>
      </c>
      <c r="CC94" s="305" t="str">
        <f ca="true">+IF(OFFSET('Water Data'!$G$28,0,10*ROW('Water Data'!G88))="","",OFFSET('Water Data'!$G$28,0,10*ROW('Water Data'!G88)))</f>
        <v/>
      </c>
      <c r="CD94" s="305" t="str">
        <f ca="true">+IF(OFFSET('Water Data'!$G$29,0,10*ROW('Water Data'!G88))="","",OFFSET('Water Data'!$G$29,0,10*ROW('Water Data'!G88)))</f>
        <v/>
      </c>
      <c r="CE94" s="305" t="str">
        <f ca="true">+IF(OFFSET('Water Data'!$H$27,0,10*ROW('Water Data'!H88))="","",OFFSET('Water Data'!$H$27,0,10*ROW('Water Data'!H88)))</f>
        <v/>
      </c>
      <c r="CF94" s="305" t="str">
        <f ca="true">+IF(OFFSET('Water Data'!$H$28,0,10*ROW('Water Data'!H88))="","",OFFSET('Water Data'!$H$28,0,10*ROW('Water Data'!H88)))</f>
        <v/>
      </c>
      <c r="CG94" s="305" t="str">
        <f ca="true">+IF(OFFSET('Water Data'!$H$29,0,10*ROW('Water Data'!H88))="","",OFFSET('Water Data'!$H$29,0,10*ROW('Water Data'!H88)))</f>
        <v/>
      </c>
      <c r="CH94" s="305" t="str">
        <f ca="true">+IF(OFFSET('Water Data'!$I$27,0,10*ROW('Water Data'!I88))="","",OFFSET('Water Data'!$I$27,0,10*ROW('Water Data'!I88)))</f>
        <v/>
      </c>
      <c r="CI94" s="305" t="str">
        <f ca="true">+IF(OFFSET('Water Data'!$I$28,0,10*ROW('Water Data'!I88))="","",OFFSET('Water Data'!$I$28,0,10*ROW('Water Data'!I88)))</f>
        <v/>
      </c>
      <c r="CJ94" s="305" t="str">
        <f ca="true">+IF(OFFSET('Water Data'!$I$29,0,10*ROW('Water Data'!I88))="","",OFFSET('Water Data'!$I$29,0,10*ROW('Water Data'!I88)))</f>
        <v/>
      </c>
      <c r="CK94" s="305" t="str">
        <f ca="true">+IF(OFFSET('Sanitation Data'!$D$28,0,10*ROW('Sanitation Data'!D88))="","",OFFSET('Sanitation Data'!$D$28,0,10*ROW('Sanitation Data'!D88)))</f>
        <v/>
      </c>
      <c r="CL94" s="305" t="str">
        <f ca="true">+IF(OFFSET('Sanitation Data'!$D$29,0,10*ROW('Sanitation Data'!D88))="","",OFFSET('Sanitation Data'!$D$29,0,10*ROW('Sanitation Data'!D88)))</f>
        <v/>
      </c>
      <c r="CM94" s="305" t="str">
        <f ca="true">+IF(OFFSET('Sanitation Data'!$D$30,0,10*ROW('Sanitation Data'!D88))="","",OFFSET('Sanitation Data'!$D$30,0,10*ROW('Sanitation Data'!D88)))</f>
        <v/>
      </c>
      <c r="CN94" s="305" t="str">
        <f ca="true">+IF(OFFSET('Sanitation Data'!$D$31,0,10*ROW('Sanitation Data'!D88))="","",OFFSET('Sanitation Data'!$D$31,0,10*ROW('Sanitation Data'!D88)))</f>
        <v/>
      </c>
      <c r="CO94" s="305" t="str">
        <f ca="true">+IF(OFFSET('Sanitation Data'!$D$32,0,10*ROW('Sanitation Data'!D88))="","",OFFSET('Sanitation Data'!$D$32,0,10*ROW('Sanitation Data'!D88)))</f>
        <v/>
      </c>
      <c r="CP94" s="305" t="str">
        <f ca="true">+IF(OFFSET('Sanitation Data'!$E$28,0,10*ROW('Sanitation Data'!E88))="","",OFFSET('Sanitation Data'!$E$28,0,10*ROW('Sanitation Data'!E88)))</f>
        <v/>
      </c>
      <c r="CQ94" s="305" t="str">
        <f ca="true">+IF(OFFSET('Sanitation Data'!$E$29,0,10*ROW('Sanitation Data'!E88))="","",OFFSET('Sanitation Data'!$E$29,0,10*ROW('Sanitation Data'!E88)))</f>
        <v/>
      </c>
      <c r="CR94" s="305" t="str">
        <f ca="true">+IF(OFFSET('Sanitation Data'!$E$30,0,10*ROW('Sanitation Data'!E88))="","",OFFSET('Sanitation Data'!$E$30,0,10*ROW('Sanitation Data'!E88)))</f>
        <v/>
      </c>
      <c r="CS94" s="305" t="str">
        <f ca="true">+IF(OFFSET('Sanitation Data'!$E$31,0,10*ROW('Sanitation Data'!E88))="","",OFFSET('Sanitation Data'!$E$31,0,10*ROW('Sanitation Data'!E88)))</f>
        <v/>
      </c>
      <c r="CT94" s="305" t="str">
        <f ca="true">+IF(OFFSET('Sanitation Data'!$E$32,0,10*ROW('Sanitation Data'!E88))="","",OFFSET('Sanitation Data'!$E$32,0,10*ROW('Sanitation Data'!E88)))</f>
        <v/>
      </c>
      <c r="CU94" s="305" t="str">
        <f ca="true">+IF(OFFSET('Sanitation Data'!$F$28,0,10*ROW('Sanitation Data'!F88))="","",OFFSET('Sanitation Data'!$F$28,0,10*ROW('Sanitation Data'!F88)))</f>
        <v/>
      </c>
      <c r="CV94" s="305" t="str">
        <f ca="true">+IF(OFFSET('Sanitation Data'!$F$29,0,10*ROW('Sanitation Data'!F88))="","",OFFSET('Sanitation Data'!$F$29,0,10*ROW('Sanitation Data'!F88)))</f>
        <v/>
      </c>
      <c r="CW94" s="305" t="str">
        <f ca="true">+IF(OFFSET('Sanitation Data'!$F$30,0,10*ROW('Sanitation Data'!F88))="","",OFFSET('Sanitation Data'!$F$30,0,10*ROW('Sanitation Data'!F88)))</f>
        <v/>
      </c>
      <c r="CX94" s="305" t="str">
        <f ca="true">+IF(OFFSET('Sanitation Data'!$F$31,0,10*ROW('Sanitation Data'!F88))="","",OFFSET('Sanitation Data'!$F$31,0,10*ROW('Sanitation Data'!F88)))</f>
        <v/>
      </c>
      <c r="CY94" s="305" t="str">
        <f ca="true">+IF(OFFSET('Sanitation Data'!$F$32,0,10*ROW('Sanitation Data'!F88))="","",OFFSET('Sanitation Data'!$F$32,0,10*ROW('Sanitation Data'!F88)))</f>
        <v/>
      </c>
      <c r="CZ94" s="305" t="str">
        <f ca="true">+IF(OFFSET('Sanitation Data'!$G$28,0,10*ROW('Sanitation Data'!G88))="","",OFFSET('Sanitation Data'!$G$28,0,10*ROW('Sanitation Data'!G88)))</f>
        <v/>
      </c>
      <c r="DA94" s="305" t="str">
        <f ca="true">+IF(OFFSET('Sanitation Data'!$G$29,0,10*ROW('Sanitation Data'!G88))="","",OFFSET('Sanitation Data'!$G$29,0,10*ROW('Sanitation Data'!G88)))</f>
        <v/>
      </c>
      <c r="DB94" s="305" t="str">
        <f ca="true">+IF(OFFSET('Sanitation Data'!$G$30,0,10*ROW('Sanitation Data'!G88))="","",OFFSET('Sanitation Data'!$G$30,0,10*ROW('Sanitation Data'!G88)))</f>
        <v/>
      </c>
      <c r="DC94" s="305" t="str">
        <f ca="true">+IF(OFFSET('Sanitation Data'!$G$31,0,10*ROW('Sanitation Data'!G88))="","",OFFSET('Sanitation Data'!$G$31,0,10*ROW('Sanitation Data'!G88)))</f>
        <v/>
      </c>
      <c r="DD94" s="305" t="str">
        <f ca="true">+IF(OFFSET('Sanitation Data'!$G$32,0,10*ROW('Sanitation Data'!G88))="","",OFFSET('Sanitation Data'!$G$32,0,10*ROW('Sanitation Data'!G88)))</f>
        <v/>
      </c>
      <c r="DE94" s="305" t="str">
        <f ca="true">+IF(OFFSET('Sanitation Data'!$H$28,0,10*ROW('Sanitation Data'!H88))="","",OFFSET('Sanitation Data'!$H$28,0,10*ROW('Sanitation Data'!H88)))</f>
        <v/>
      </c>
      <c r="DF94" s="305" t="str">
        <f ca="true">+IF(OFFSET('Sanitation Data'!$H$29,0,10*ROW('Sanitation Data'!H88))="","",OFFSET('Sanitation Data'!$H$29,0,10*ROW('Sanitation Data'!H88)))</f>
        <v/>
      </c>
      <c r="DG94" s="305" t="str">
        <f ca="true">+IF(OFFSET('Sanitation Data'!$H$30,0,10*ROW('Sanitation Data'!H88))="","",OFFSET('Sanitation Data'!$H$30,0,10*ROW('Sanitation Data'!H88)))</f>
        <v/>
      </c>
      <c r="DH94" s="305" t="str">
        <f ca="true">+IF(OFFSET('Sanitation Data'!$H$31,0,10*ROW('Sanitation Data'!H88))="","",OFFSET('Sanitation Data'!$H$31,0,10*ROW('Sanitation Data'!H88)))</f>
        <v/>
      </c>
      <c r="DI94" s="305" t="str">
        <f ca="true">+IF(OFFSET('Sanitation Data'!$H$32,0,10*ROW('Sanitation Data'!H88))="","",OFFSET('Sanitation Data'!$H$32,0,10*ROW('Sanitation Data'!H88)))</f>
        <v/>
      </c>
      <c r="DJ94" s="305" t="str">
        <f ca="true">+IF(OFFSET('Sanitation Data'!$I$28,0,10*ROW('Sanitation Data'!I88))="","",OFFSET('Sanitation Data'!$I$28,0,10*ROW('Sanitation Data'!I88)))</f>
        <v/>
      </c>
      <c r="DK94" s="305" t="str">
        <f ca="true">+IF(OFFSET('Sanitation Data'!$I$29,0,10*ROW('Sanitation Data'!I88))="","",OFFSET('Sanitation Data'!$I$29,0,10*ROW('Sanitation Data'!I88)))</f>
        <v/>
      </c>
      <c r="DL94" s="305" t="str">
        <f ca="true">+IF(OFFSET('Sanitation Data'!$I$30,0,10*ROW('Sanitation Data'!I88))="","",OFFSET('Sanitation Data'!$I$30,0,10*ROW('Sanitation Data'!I88)))</f>
        <v/>
      </c>
      <c r="DM94" s="305" t="str">
        <f ca="true">+IF(OFFSET('Sanitation Data'!$I$31,0,10*ROW('Sanitation Data'!I88))="","",OFFSET('Sanitation Data'!$I$31,0,10*ROW('Sanitation Data'!I88)))</f>
        <v/>
      </c>
      <c r="DN94" s="305" t="str">
        <f ca="true">+IF(OFFSET('Sanitation Data'!$I$32,0,10*ROW('Sanitation Data'!I88))="","",OFFSET('Sanitation Data'!$I$32,0,10*ROW('Sanitation Data'!I88)))</f>
        <v/>
      </c>
      <c r="DO94" s="305" t="str">
        <f ca="true">+IF(OFFSET('Hygiene Data'!$D$11,0,10*ROW('Hygiene Data'!D88))="","",OFFSET('Hygiene Data'!$D$11,0,10*ROW('Hygiene Data'!D88)))</f>
        <v/>
      </c>
      <c r="DP94" s="305" t="str">
        <f ca="true">+IF(OFFSET('Hygiene Data'!$D$12,0,10*ROW('Hygiene Data'!D88))="","",OFFSET('Hygiene Data'!$D$12,0,10*ROW('Hygiene Data'!D88)))</f>
        <v/>
      </c>
      <c r="DQ94" s="305" t="str">
        <f ca="true">+IF(OFFSET('Hygiene Data'!$D$13,0,10*ROW('Hygiene Data'!D88))="","",OFFSET('Hygiene Data'!$D$13,0,10*ROW('Hygiene Data'!D88)))</f>
        <v/>
      </c>
      <c r="DR94" s="305" t="str">
        <f ca="true">+IF(OFFSET('Hygiene Data'!$E$11,0,10*ROW('Hygiene Data'!E88))="","",OFFSET('Hygiene Data'!$E$11,0,10*ROW('Hygiene Data'!E88)))</f>
        <v/>
      </c>
      <c r="DS94" s="305" t="str">
        <f ca="true">+IF(OFFSET('Hygiene Data'!$E$12,0,10*ROW('Hygiene Data'!E88))="","",OFFSET('Hygiene Data'!$E$12,0,10*ROW('Hygiene Data'!E88)))</f>
        <v/>
      </c>
      <c r="DT94" s="305" t="str">
        <f ca="true">+IF(OFFSET('Hygiene Data'!$E$13,0,10*ROW('Hygiene Data'!E88))="","",OFFSET('Hygiene Data'!$E$13,0,10*ROW('Hygiene Data'!E88)))</f>
        <v/>
      </c>
      <c r="DU94" s="305" t="str">
        <f ca="true">+IF(OFFSET('Hygiene Data'!$F$11,0,10*ROW('Hygiene Data'!F88))="","",OFFSET('Hygiene Data'!$F$11,0,10*ROW('Hygiene Data'!F88)))</f>
        <v/>
      </c>
      <c r="DV94" s="305" t="str">
        <f ca="true">+IF(OFFSET('Hygiene Data'!$F$12,0,10*ROW('Hygiene Data'!F88))="","",OFFSET('Hygiene Data'!$F$12,0,10*ROW('Hygiene Data'!F88)))</f>
        <v/>
      </c>
      <c r="DW94" s="305" t="str">
        <f ca="true">+IF(OFFSET('Hygiene Data'!$F$13,0,10*ROW('Hygiene Data'!F88))="","",OFFSET('Hygiene Data'!$F$13,0,10*ROW('Hygiene Data'!F88)))</f>
        <v/>
      </c>
      <c r="DX94" s="305" t="str">
        <f ca="true">+IF(OFFSET('Hygiene Data'!$G$11,0,10*ROW('Hygiene Data'!G88))="","",OFFSET('Hygiene Data'!$G$11,0,10*ROW('Hygiene Data'!G88)))</f>
        <v/>
      </c>
      <c r="DY94" s="305" t="str">
        <f ca="true">+IF(OFFSET('Hygiene Data'!$G$12,0,10*ROW('Hygiene Data'!G88))="","",OFFSET('Hygiene Data'!$G$12,0,10*ROW('Hygiene Data'!G88)))</f>
        <v/>
      </c>
      <c r="DZ94" s="305" t="str">
        <f ca="true">+IF(OFFSET('Hygiene Data'!$G$13,0,10*ROW('Hygiene Data'!G88))="","",OFFSET('Hygiene Data'!$G$13,0,10*ROW('Hygiene Data'!G88)))</f>
        <v/>
      </c>
      <c r="EA94" s="305" t="str">
        <f ca="true">+IF(OFFSET('Hygiene Data'!$H$11,0,10*ROW('Hygiene Data'!H88))="","",OFFSET('Hygiene Data'!$H$11,0,10*ROW('Hygiene Data'!H88)))</f>
        <v/>
      </c>
      <c r="EB94" s="305" t="str">
        <f ca="true">+IF(OFFSET('Hygiene Data'!$H$12,0,10*ROW('Hygiene Data'!H88))="","",OFFSET('Hygiene Data'!$H$12,0,10*ROW('Hygiene Data'!H88)))</f>
        <v/>
      </c>
      <c r="EC94" s="305" t="str">
        <f ca="true">+IF(OFFSET('Hygiene Data'!$H$13,0,10*ROW('Hygiene Data'!H88))="","",OFFSET('Hygiene Data'!$H$13,0,10*ROW('Hygiene Data'!H88)))</f>
        <v/>
      </c>
      <c r="ED94" s="305" t="str">
        <f ca="true">+IF(OFFSET('Hygiene Data'!$I$11,0,10*ROW('Hygiene Data'!I88))="","",OFFSET('Hygiene Data'!$I$11,0,10*ROW('Hygiene Data'!I88)))</f>
        <v/>
      </c>
      <c r="EE94" s="305" t="str">
        <f ca="true">+IF(OFFSET('Hygiene Data'!$I$12,0,10*ROW('Hygiene Data'!I88))="","",OFFSET('Hygiene Data'!$I$12,0,10*ROW('Hygiene Data'!I88)))</f>
        <v/>
      </c>
      <c r="EF94" s="305"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61" t="str">
        <f t="shared" ca="true" si="1"/>
        <v/>
      </c>
      <c r="D95" s="9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5"/>
      <c r="BS95" s="305" t="str">
        <f ca="true">+IF(OFFSET('Water Data'!$D$27,0,10*ROW('Water Data'!D89))="","",OFFSET('Water Data'!$D$27,0,10*ROW('Water Data'!D89)))</f>
        <v/>
      </c>
      <c r="BT95" s="305" t="str">
        <f ca="true">+IF(OFFSET('Water Data'!$D$28,0,10*ROW('Water Data'!D89))="","",OFFSET('Water Data'!$D$28,0,10*ROW('Water Data'!D89)))</f>
        <v/>
      </c>
      <c r="BU95" s="305" t="str">
        <f ca="true">+IF(OFFSET('Water Data'!$D$29,0,10*ROW('Water Data'!D89))="","",OFFSET('Water Data'!$D$29,0,10*ROW('Water Data'!D89)))</f>
        <v/>
      </c>
      <c r="BV95" s="305" t="str">
        <f ca="true">+IF(OFFSET('Water Data'!$E$27,0,10*ROW('Water Data'!E89))="","",OFFSET('Water Data'!$E$27,0,10*ROW('Water Data'!E89)))</f>
        <v/>
      </c>
      <c r="BW95" s="305" t="str">
        <f ca="true">+IF(OFFSET('Water Data'!$E$28,0,10*ROW('Water Data'!E89))="","",OFFSET('Water Data'!$E$28,0,10*ROW('Water Data'!E89)))</f>
        <v/>
      </c>
      <c r="BX95" s="305" t="str">
        <f ca="true">+IF(OFFSET('Water Data'!$E$29,0,10*ROW('Water Data'!E89))="","",OFFSET('Water Data'!$E$29,0,10*ROW('Water Data'!E89)))</f>
        <v/>
      </c>
      <c r="BY95" s="305" t="str">
        <f ca="true">+IF(OFFSET('Water Data'!$F$27,0,10*ROW('Water Data'!F89))="","",OFFSET('Water Data'!$F$27,0,10*ROW('Water Data'!F89)))</f>
        <v/>
      </c>
      <c r="BZ95" s="305" t="str">
        <f ca="true">+IF(OFFSET('Water Data'!$F$28,0,10*ROW('Water Data'!F89))="","",OFFSET('Water Data'!$F$28,0,10*ROW('Water Data'!F89)))</f>
        <v/>
      </c>
      <c r="CA95" s="305" t="str">
        <f ca="true">+IF(OFFSET('Water Data'!$F$29,0,10*ROW('Water Data'!F89))="","",OFFSET('Water Data'!$F$29,0,10*ROW('Water Data'!F89)))</f>
        <v/>
      </c>
      <c r="CB95" s="305" t="str">
        <f ca="true">+IF(OFFSET('Water Data'!$G$27,0,10*ROW('Water Data'!G89))="","",OFFSET('Water Data'!$G$27,0,10*ROW('Water Data'!G89)))</f>
        <v/>
      </c>
      <c r="CC95" s="305" t="str">
        <f ca="true">+IF(OFFSET('Water Data'!$G$28,0,10*ROW('Water Data'!G89))="","",OFFSET('Water Data'!$G$28,0,10*ROW('Water Data'!G89)))</f>
        <v/>
      </c>
      <c r="CD95" s="305" t="str">
        <f ca="true">+IF(OFFSET('Water Data'!$G$29,0,10*ROW('Water Data'!G89))="","",OFFSET('Water Data'!$G$29,0,10*ROW('Water Data'!G89)))</f>
        <v/>
      </c>
      <c r="CE95" s="305" t="str">
        <f ca="true">+IF(OFFSET('Water Data'!$H$27,0,10*ROW('Water Data'!H89))="","",OFFSET('Water Data'!$H$27,0,10*ROW('Water Data'!H89)))</f>
        <v/>
      </c>
      <c r="CF95" s="305" t="str">
        <f ca="true">+IF(OFFSET('Water Data'!$H$28,0,10*ROW('Water Data'!H89))="","",OFFSET('Water Data'!$H$28,0,10*ROW('Water Data'!H89)))</f>
        <v/>
      </c>
      <c r="CG95" s="305" t="str">
        <f ca="true">+IF(OFFSET('Water Data'!$H$29,0,10*ROW('Water Data'!H89))="","",OFFSET('Water Data'!$H$29,0,10*ROW('Water Data'!H89)))</f>
        <v/>
      </c>
      <c r="CH95" s="305" t="str">
        <f ca="true">+IF(OFFSET('Water Data'!$I$27,0,10*ROW('Water Data'!I89))="","",OFFSET('Water Data'!$I$27,0,10*ROW('Water Data'!I89)))</f>
        <v/>
      </c>
      <c r="CI95" s="305" t="str">
        <f ca="true">+IF(OFFSET('Water Data'!$I$28,0,10*ROW('Water Data'!I89))="","",OFFSET('Water Data'!$I$28,0,10*ROW('Water Data'!I89)))</f>
        <v/>
      </c>
      <c r="CJ95" s="305" t="str">
        <f ca="true">+IF(OFFSET('Water Data'!$I$29,0,10*ROW('Water Data'!I89))="","",OFFSET('Water Data'!$I$29,0,10*ROW('Water Data'!I89)))</f>
        <v/>
      </c>
      <c r="CK95" s="305" t="str">
        <f ca="true">+IF(OFFSET('Sanitation Data'!$D$28,0,10*ROW('Sanitation Data'!D89))="","",OFFSET('Sanitation Data'!$D$28,0,10*ROW('Sanitation Data'!D89)))</f>
        <v/>
      </c>
      <c r="CL95" s="305" t="str">
        <f ca="true">+IF(OFFSET('Sanitation Data'!$D$29,0,10*ROW('Sanitation Data'!D89))="","",OFFSET('Sanitation Data'!$D$29,0,10*ROW('Sanitation Data'!D89)))</f>
        <v/>
      </c>
      <c r="CM95" s="305" t="str">
        <f ca="true">+IF(OFFSET('Sanitation Data'!$D$30,0,10*ROW('Sanitation Data'!D89))="","",OFFSET('Sanitation Data'!$D$30,0,10*ROW('Sanitation Data'!D89)))</f>
        <v/>
      </c>
      <c r="CN95" s="305" t="str">
        <f ca="true">+IF(OFFSET('Sanitation Data'!$D$31,0,10*ROW('Sanitation Data'!D89))="","",OFFSET('Sanitation Data'!$D$31,0,10*ROW('Sanitation Data'!D89)))</f>
        <v/>
      </c>
      <c r="CO95" s="305" t="str">
        <f ca="true">+IF(OFFSET('Sanitation Data'!$D$32,0,10*ROW('Sanitation Data'!D89))="","",OFFSET('Sanitation Data'!$D$32,0,10*ROW('Sanitation Data'!D89)))</f>
        <v/>
      </c>
      <c r="CP95" s="305" t="str">
        <f ca="true">+IF(OFFSET('Sanitation Data'!$E$28,0,10*ROW('Sanitation Data'!E89))="","",OFFSET('Sanitation Data'!$E$28,0,10*ROW('Sanitation Data'!E89)))</f>
        <v/>
      </c>
      <c r="CQ95" s="305" t="str">
        <f ca="true">+IF(OFFSET('Sanitation Data'!$E$29,0,10*ROW('Sanitation Data'!E89))="","",OFFSET('Sanitation Data'!$E$29,0,10*ROW('Sanitation Data'!E89)))</f>
        <v/>
      </c>
      <c r="CR95" s="305" t="str">
        <f ca="true">+IF(OFFSET('Sanitation Data'!$E$30,0,10*ROW('Sanitation Data'!E89))="","",OFFSET('Sanitation Data'!$E$30,0,10*ROW('Sanitation Data'!E89)))</f>
        <v/>
      </c>
      <c r="CS95" s="305" t="str">
        <f ca="true">+IF(OFFSET('Sanitation Data'!$E$31,0,10*ROW('Sanitation Data'!E89))="","",OFFSET('Sanitation Data'!$E$31,0,10*ROW('Sanitation Data'!E89)))</f>
        <v/>
      </c>
      <c r="CT95" s="305" t="str">
        <f ca="true">+IF(OFFSET('Sanitation Data'!$E$32,0,10*ROW('Sanitation Data'!E89))="","",OFFSET('Sanitation Data'!$E$32,0,10*ROW('Sanitation Data'!E89)))</f>
        <v/>
      </c>
      <c r="CU95" s="305" t="str">
        <f ca="true">+IF(OFFSET('Sanitation Data'!$F$28,0,10*ROW('Sanitation Data'!F89))="","",OFFSET('Sanitation Data'!$F$28,0,10*ROW('Sanitation Data'!F89)))</f>
        <v/>
      </c>
      <c r="CV95" s="305" t="str">
        <f ca="true">+IF(OFFSET('Sanitation Data'!$F$29,0,10*ROW('Sanitation Data'!F89))="","",OFFSET('Sanitation Data'!$F$29,0,10*ROW('Sanitation Data'!F89)))</f>
        <v/>
      </c>
      <c r="CW95" s="305" t="str">
        <f ca="true">+IF(OFFSET('Sanitation Data'!$F$30,0,10*ROW('Sanitation Data'!F89))="","",OFFSET('Sanitation Data'!$F$30,0,10*ROW('Sanitation Data'!F89)))</f>
        <v/>
      </c>
      <c r="CX95" s="305" t="str">
        <f ca="true">+IF(OFFSET('Sanitation Data'!$F$31,0,10*ROW('Sanitation Data'!F89))="","",OFFSET('Sanitation Data'!$F$31,0,10*ROW('Sanitation Data'!F89)))</f>
        <v/>
      </c>
      <c r="CY95" s="305" t="str">
        <f ca="true">+IF(OFFSET('Sanitation Data'!$F$32,0,10*ROW('Sanitation Data'!F89))="","",OFFSET('Sanitation Data'!$F$32,0,10*ROW('Sanitation Data'!F89)))</f>
        <v/>
      </c>
      <c r="CZ95" s="305" t="str">
        <f ca="true">+IF(OFFSET('Sanitation Data'!$G$28,0,10*ROW('Sanitation Data'!G89))="","",OFFSET('Sanitation Data'!$G$28,0,10*ROW('Sanitation Data'!G89)))</f>
        <v/>
      </c>
      <c r="DA95" s="305" t="str">
        <f ca="true">+IF(OFFSET('Sanitation Data'!$G$29,0,10*ROW('Sanitation Data'!G89))="","",OFFSET('Sanitation Data'!$G$29,0,10*ROW('Sanitation Data'!G89)))</f>
        <v/>
      </c>
      <c r="DB95" s="305" t="str">
        <f ca="true">+IF(OFFSET('Sanitation Data'!$G$30,0,10*ROW('Sanitation Data'!G89))="","",OFFSET('Sanitation Data'!$G$30,0,10*ROW('Sanitation Data'!G89)))</f>
        <v/>
      </c>
      <c r="DC95" s="305" t="str">
        <f ca="true">+IF(OFFSET('Sanitation Data'!$G$31,0,10*ROW('Sanitation Data'!G89))="","",OFFSET('Sanitation Data'!$G$31,0,10*ROW('Sanitation Data'!G89)))</f>
        <v/>
      </c>
      <c r="DD95" s="305" t="str">
        <f ca="true">+IF(OFFSET('Sanitation Data'!$G$32,0,10*ROW('Sanitation Data'!G89))="","",OFFSET('Sanitation Data'!$G$32,0,10*ROW('Sanitation Data'!G89)))</f>
        <v/>
      </c>
      <c r="DE95" s="305" t="str">
        <f ca="true">+IF(OFFSET('Sanitation Data'!$H$28,0,10*ROW('Sanitation Data'!H89))="","",OFFSET('Sanitation Data'!$H$28,0,10*ROW('Sanitation Data'!H89)))</f>
        <v/>
      </c>
      <c r="DF95" s="305" t="str">
        <f ca="true">+IF(OFFSET('Sanitation Data'!$H$29,0,10*ROW('Sanitation Data'!H89))="","",OFFSET('Sanitation Data'!$H$29,0,10*ROW('Sanitation Data'!H89)))</f>
        <v/>
      </c>
      <c r="DG95" s="305" t="str">
        <f ca="true">+IF(OFFSET('Sanitation Data'!$H$30,0,10*ROW('Sanitation Data'!H89))="","",OFFSET('Sanitation Data'!$H$30,0,10*ROW('Sanitation Data'!H89)))</f>
        <v/>
      </c>
      <c r="DH95" s="305" t="str">
        <f ca="true">+IF(OFFSET('Sanitation Data'!$H$31,0,10*ROW('Sanitation Data'!H89))="","",OFFSET('Sanitation Data'!$H$31,0,10*ROW('Sanitation Data'!H89)))</f>
        <v/>
      </c>
      <c r="DI95" s="305" t="str">
        <f ca="true">+IF(OFFSET('Sanitation Data'!$H$32,0,10*ROW('Sanitation Data'!H89))="","",OFFSET('Sanitation Data'!$H$32,0,10*ROW('Sanitation Data'!H89)))</f>
        <v/>
      </c>
      <c r="DJ95" s="305" t="str">
        <f ca="true">+IF(OFFSET('Sanitation Data'!$I$28,0,10*ROW('Sanitation Data'!I89))="","",OFFSET('Sanitation Data'!$I$28,0,10*ROW('Sanitation Data'!I89)))</f>
        <v/>
      </c>
      <c r="DK95" s="305" t="str">
        <f ca="true">+IF(OFFSET('Sanitation Data'!$I$29,0,10*ROW('Sanitation Data'!I89))="","",OFFSET('Sanitation Data'!$I$29,0,10*ROW('Sanitation Data'!I89)))</f>
        <v/>
      </c>
      <c r="DL95" s="305" t="str">
        <f ca="true">+IF(OFFSET('Sanitation Data'!$I$30,0,10*ROW('Sanitation Data'!I89))="","",OFFSET('Sanitation Data'!$I$30,0,10*ROW('Sanitation Data'!I89)))</f>
        <v/>
      </c>
      <c r="DM95" s="305" t="str">
        <f ca="true">+IF(OFFSET('Sanitation Data'!$I$31,0,10*ROW('Sanitation Data'!I89))="","",OFFSET('Sanitation Data'!$I$31,0,10*ROW('Sanitation Data'!I89)))</f>
        <v/>
      </c>
      <c r="DN95" s="305" t="str">
        <f ca="true">+IF(OFFSET('Sanitation Data'!$I$32,0,10*ROW('Sanitation Data'!I89))="","",OFFSET('Sanitation Data'!$I$32,0,10*ROW('Sanitation Data'!I89)))</f>
        <v/>
      </c>
      <c r="DO95" s="305" t="str">
        <f ca="true">+IF(OFFSET('Hygiene Data'!$D$11,0,10*ROW('Hygiene Data'!D89))="","",OFFSET('Hygiene Data'!$D$11,0,10*ROW('Hygiene Data'!D89)))</f>
        <v/>
      </c>
      <c r="DP95" s="305" t="str">
        <f ca="true">+IF(OFFSET('Hygiene Data'!$D$12,0,10*ROW('Hygiene Data'!D89))="","",OFFSET('Hygiene Data'!$D$12,0,10*ROW('Hygiene Data'!D89)))</f>
        <v/>
      </c>
      <c r="DQ95" s="305" t="str">
        <f ca="true">+IF(OFFSET('Hygiene Data'!$D$13,0,10*ROW('Hygiene Data'!D89))="","",OFFSET('Hygiene Data'!$D$13,0,10*ROW('Hygiene Data'!D89)))</f>
        <v/>
      </c>
      <c r="DR95" s="305" t="str">
        <f ca="true">+IF(OFFSET('Hygiene Data'!$E$11,0,10*ROW('Hygiene Data'!E89))="","",OFFSET('Hygiene Data'!$E$11,0,10*ROW('Hygiene Data'!E89)))</f>
        <v/>
      </c>
      <c r="DS95" s="305" t="str">
        <f ca="true">+IF(OFFSET('Hygiene Data'!$E$12,0,10*ROW('Hygiene Data'!E89))="","",OFFSET('Hygiene Data'!$E$12,0,10*ROW('Hygiene Data'!E89)))</f>
        <v/>
      </c>
      <c r="DT95" s="305" t="str">
        <f ca="true">+IF(OFFSET('Hygiene Data'!$E$13,0,10*ROW('Hygiene Data'!E89))="","",OFFSET('Hygiene Data'!$E$13,0,10*ROW('Hygiene Data'!E89)))</f>
        <v/>
      </c>
      <c r="DU95" s="305" t="str">
        <f ca="true">+IF(OFFSET('Hygiene Data'!$F$11,0,10*ROW('Hygiene Data'!F89))="","",OFFSET('Hygiene Data'!$F$11,0,10*ROW('Hygiene Data'!F89)))</f>
        <v/>
      </c>
      <c r="DV95" s="305" t="str">
        <f ca="true">+IF(OFFSET('Hygiene Data'!$F$12,0,10*ROW('Hygiene Data'!F89))="","",OFFSET('Hygiene Data'!$F$12,0,10*ROW('Hygiene Data'!F89)))</f>
        <v/>
      </c>
      <c r="DW95" s="305" t="str">
        <f ca="true">+IF(OFFSET('Hygiene Data'!$F$13,0,10*ROW('Hygiene Data'!F89))="","",OFFSET('Hygiene Data'!$F$13,0,10*ROW('Hygiene Data'!F89)))</f>
        <v/>
      </c>
      <c r="DX95" s="305" t="str">
        <f ca="true">+IF(OFFSET('Hygiene Data'!$G$11,0,10*ROW('Hygiene Data'!G89))="","",OFFSET('Hygiene Data'!$G$11,0,10*ROW('Hygiene Data'!G89)))</f>
        <v/>
      </c>
      <c r="DY95" s="305" t="str">
        <f ca="true">+IF(OFFSET('Hygiene Data'!$G$12,0,10*ROW('Hygiene Data'!G89))="","",OFFSET('Hygiene Data'!$G$12,0,10*ROW('Hygiene Data'!G89)))</f>
        <v/>
      </c>
      <c r="DZ95" s="305" t="str">
        <f ca="true">+IF(OFFSET('Hygiene Data'!$G$13,0,10*ROW('Hygiene Data'!G89))="","",OFFSET('Hygiene Data'!$G$13,0,10*ROW('Hygiene Data'!G89)))</f>
        <v/>
      </c>
      <c r="EA95" s="305" t="str">
        <f ca="true">+IF(OFFSET('Hygiene Data'!$H$11,0,10*ROW('Hygiene Data'!H89))="","",OFFSET('Hygiene Data'!$H$11,0,10*ROW('Hygiene Data'!H89)))</f>
        <v/>
      </c>
      <c r="EB95" s="305" t="str">
        <f ca="true">+IF(OFFSET('Hygiene Data'!$H$12,0,10*ROW('Hygiene Data'!H89))="","",OFFSET('Hygiene Data'!$H$12,0,10*ROW('Hygiene Data'!H89)))</f>
        <v/>
      </c>
      <c r="EC95" s="305" t="str">
        <f ca="true">+IF(OFFSET('Hygiene Data'!$H$13,0,10*ROW('Hygiene Data'!H89))="","",OFFSET('Hygiene Data'!$H$13,0,10*ROW('Hygiene Data'!H89)))</f>
        <v/>
      </c>
      <c r="ED95" s="305" t="str">
        <f ca="true">+IF(OFFSET('Hygiene Data'!$I$11,0,10*ROW('Hygiene Data'!I89))="","",OFFSET('Hygiene Data'!$I$11,0,10*ROW('Hygiene Data'!I89)))</f>
        <v/>
      </c>
      <c r="EE95" s="305" t="str">
        <f ca="true">+IF(OFFSET('Hygiene Data'!$I$12,0,10*ROW('Hygiene Data'!I89))="","",OFFSET('Hygiene Data'!$I$12,0,10*ROW('Hygiene Data'!I89)))</f>
        <v/>
      </c>
      <c r="EF95" s="305"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61" t="str">
        <f t="shared" ca="true" si="1"/>
        <v/>
      </c>
      <c r="D96" s="9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5"/>
      <c r="BS96" s="305" t="str">
        <f ca="true">+IF(OFFSET('Water Data'!$D$27,0,10*ROW('Water Data'!D90))="","",OFFSET('Water Data'!$D$27,0,10*ROW('Water Data'!D90)))</f>
        <v/>
      </c>
      <c r="BT96" s="305" t="str">
        <f ca="true">+IF(OFFSET('Water Data'!$D$28,0,10*ROW('Water Data'!D90))="","",OFFSET('Water Data'!$D$28,0,10*ROW('Water Data'!D90)))</f>
        <v/>
      </c>
      <c r="BU96" s="305" t="str">
        <f ca="true">+IF(OFFSET('Water Data'!$D$29,0,10*ROW('Water Data'!D90))="","",OFFSET('Water Data'!$D$29,0,10*ROW('Water Data'!D90)))</f>
        <v/>
      </c>
      <c r="BV96" s="305" t="str">
        <f ca="true">+IF(OFFSET('Water Data'!$E$27,0,10*ROW('Water Data'!E90))="","",OFFSET('Water Data'!$E$27,0,10*ROW('Water Data'!E90)))</f>
        <v/>
      </c>
      <c r="BW96" s="305" t="str">
        <f ca="true">+IF(OFFSET('Water Data'!$E$28,0,10*ROW('Water Data'!E90))="","",OFFSET('Water Data'!$E$28,0,10*ROW('Water Data'!E90)))</f>
        <v/>
      </c>
      <c r="BX96" s="305" t="str">
        <f ca="true">+IF(OFFSET('Water Data'!$E$29,0,10*ROW('Water Data'!E90))="","",OFFSET('Water Data'!$E$29,0,10*ROW('Water Data'!E90)))</f>
        <v/>
      </c>
      <c r="BY96" s="305" t="str">
        <f ca="true">+IF(OFFSET('Water Data'!$F$27,0,10*ROW('Water Data'!F90))="","",OFFSET('Water Data'!$F$27,0,10*ROW('Water Data'!F90)))</f>
        <v/>
      </c>
      <c r="BZ96" s="305" t="str">
        <f ca="true">+IF(OFFSET('Water Data'!$F$28,0,10*ROW('Water Data'!F90))="","",OFFSET('Water Data'!$F$28,0,10*ROW('Water Data'!F90)))</f>
        <v/>
      </c>
      <c r="CA96" s="305" t="str">
        <f ca="true">+IF(OFFSET('Water Data'!$F$29,0,10*ROW('Water Data'!F90))="","",OFFSET('Water Data'!$F$29,0,10*ROW('Water Data'!F90)))</f>
        <v/>
      </c>
      <c r="CB96" s="305" t="str">
        <f ca="true">+IF(OFFSET('Water Data'!$G$27,0,10*ROW('Water Data'!G90))="","",OFFSET('Water Data'!$G$27,0,10*ROW('Water Data'!G90)))</f>
        <v/>
      </c>
      <c r="CC96" s="305" t="str">
        <f ca="true">+IF(OFFSET('Water Data'!$G$28,0,10*ROW('Water Data'!G90))="","",OFFSET('Water Data'!$G$28,0,10*ROW('Water Data'!G90)))</f>
        <v/>
      </c>
      <c r="CD96" s="305" t="str">
        <f ca="true">+IF(OFFSET('Water Data'!$G$29,0,10*ROW('Water Data'!G90))="","",OFFSET('Water Data'!$G$29,0,10*ROW('Water Data'!G90)))</f>
        <v/>
      </c>
      <c r="CE96" s="305" t="str">
        <f ca="true">+IF(OFFSET('Water Data'!$H$27,0,10*ROW('Water Data'!H90))="","",OFFSET('Water Data'!$H$27,0,10*ROW('Water Data'!H90)))</f>
        <v/>
      </c>
      <c r="CF96" s="305" t="str">
        <f ca="true">+IF(OFFSET('Water Data'!$H$28,0,10*ROW('Water Data'!H90))="","",OFFSET('Water Data'!$H$28,0,10*ROW('Water Data'!H90)))</f>
        <v/>
      </c>
      <c r="CG96" s="305" t="str">
        <f ca="true">+IF(OFFSET('Water Data'!$H$29,0,10*ROW('Water Data'!H90))="","",OFFSET('Water Data'!$H$29,0,10*ROW('Water Data'!H90)))</f>
        <v/>
      </c>
      <c r="CH96" s="305" t="str">
        <f ca="true">+IF(OFFSET('Water Data'!$I$27,0,10*ROW('Water Data'!I90))="","",OFFSET('Water Data'!$I$27,0,10*ROW('Water Data'!I90)))</f>
        <v/>
      </c>
      <c r="CI96" s="305" t="str">
        <f ca="true">+IF(OFFSET('Water Data'!$I$28,0,10*ROW('Water Data'!I90))="","",OFFSET('Water Data'!$I$28,0,10*ROW('Water Data'!I90)))</f>
        <v/>
      </c>
      <c r="CJ96" s="305" t="str">
        <f ca="true">+IF(OFFSET('Water Data'!$I$29,0,10*ROW('Water Data'!I90))="","",OFFSET('Water Data'!$I$29,0,10*ROW('Water Data'!I90)))</f>
        <v/>
      </c>
      <c r="CK96" s="305" t="str">
        <f ca="true">+IF(OFFSET('Sanitation Data'!$D$28,0,10*ROW('Sanitation Data'!D90))="","",OFFSET('Sanitation Data'!$D$28,0,10*ROW('Sanitation Data'!D90)))</f>
        <v/>
      </c>
      <c r="CL96" s="305" t="str">
        <f ca="true">+IF(OFFSET('Sanitation Data'!$D$29,0,10*ROW('Sanitation Data'!D90))="","",OFFSET('Sanitation Data'!$D$29,0,10*ROW('Sanitation Data'!D90)))</f>
        <v/>
      </c>
      <c r="CM96" s="305" t="str">
        <f ca="true">+IF(OFFSET('Sanitation Data'!$D$30,0,10*ROW('Sanitation Data'!D90))="","",OFFSET('Sanitation Data'!$D$30,0,10*ROW('Sanitation Data'!D90)))</f>
        <v/>
      </c>
      <c r="CN96" s="305" t="str">
        <f ca="true">+IF(OFFSET('Sanitation Data'!$D$31,0,10*ROW('Sanitation Data'!D90))="","",OFFSET('Sanitation Data'!$D$31,0,10*ROW('Sanitation Data'!D90)))</f>
        <v/>
      </c>
      <c r="CO96" s="305" t="str">
        <f ca="true">+IF(OFFSET('Sanitation Data'!$D$32,0,10*ROW('Sanitation Data'!D90))="","",OFFSET('Sanitation Data'!$D$32,0,10*ROW('Sanitation Data'!D90)))</f>
        <v/>
      </c>
      <c r="CP96" s="305" t="str">
        <f ca="true">+IF(OFFSET('Sanitation Data'!$E$28,0,10*ROW('Sanitation Data'!E90))="","",OFFSET('Sanitation Data'!$E$28,0,10*ROW('Sanitation Data'!E90)))</f>
        <v/>
      </c>
      <c r="CQ96" s="305" t="str">
        <f ca="true">+IF(OFFSET('Sanitation Data'!$E$29,0,10*ROW('Sanitation Data'!E90))="","",OFFSET('Sanitation Data'!$E$29,0,10*ROW('Sanitation Data'!E90)))</f>
        <v/>
      </c>
      <c r="CR96" s="305" t="str">
        <f ca="true">+IF(OFFSET('Sanitation Data'!$E$30,0,10*ROW('Sanitation Data'!E90))="","",OFFSET('Sanitation Data'!$E$30,0,10*ROW('Sanitation Data'!E90)))</f>
        <v/>
      </c>
      <c r="CS96" s="305" t="str">
        <f ca="true">+IF(OFFSET('Sanitation Data'!$E$31,0,10*ROW('Sanitation Data'!E90))="","",OFFSET('Sanitation Data'!$E$31,0,10*ROW('Sanitation Data'!E90)))</f>
        <v/>
      </c>
      <c r="CT96" s="305" t="str">
        <f ca="true">+IF(OFFSET('Sanitation Data'!$E$32,0,10*ROW('Sanitation Data'!E90))="","",OFFSET('Sanitation Data'!$E$32,0,10*ROW('Sanitation Data'!E90)))</f>
        <v/>
      </c>
      <c r="CU96" s="305" t="str">
        <f ca="true">+IF(OFFSET('Sanitation Data'!$F$28,0,10*ROW('Sanitation Data'!F90))="","",OFFSET('Sanitation Data'!$F$28,0,10*ROW('Sanitation Data'!F90)))</f>
        <v/>
      </c>
      <c r="CV96" s="305" t="str">
        <f ca="true">+IF(OFFSET('Sanitation Data'!$F$29,0,10*ROW('Sanitation Data'!F90))="","",OFFSET('Sanitation Data'!$F$29,0,10*ROW('Sanitation Data'!F90)))</f>
        <v/>
      </c>
      <c r="CW96" s="305" t="str">
        <f ca="true">+IF(OFFSET('Sanitation Data'!$F$30,0,10*ROW('Sanitation Data'!F90))="","",OFFSET('Sanitation Data'!$F$30,0,10*ROW('Sanitation Data'!F90)))</f>
        <v/>
      </c>
      <c r="CX96" s="305" t="str">
        <f ca="true">+IF(OFFSET('Sanitation Data'!$F$31,0,10*ROW('Sanitation Data'!F90))="","",OFFSET('Sanitation Data'!$F$31,0,10*ROW('Sanitation Data'!F90)))</f>
        <v/>
      </c>
      <c r="CY96" s="305" t="str">
        <f ca="true">+IF(OFFSET('Sanitation Data'!$F$32,0,10*ROW('Sanitation Data'!F90))="","",OFFSET('Sanitation Data'!$F$32,0,10*ROW('Sanitation Data'!F90)))</f>
        <v/>
      </c>
      <c r="CZ96" s="305" t="str">
        <f ca="true">+IF(OFFSET('Sanitation Data'!$G$28,0,10*ROW('Sanitation Data'!G90))="","",OFFSET('Sanitation Data'!$G$28,0,10*ROW('Sanitation Data'!G90)))</f>
        <v/>
      </c>
      <c r="DA96" s="305" t="str">
        <f ca="true">+IF(OFFSET('Sanitation Data'!$G$29,0,10*ROW('Sanitation Data'!G90))="","",OFFSET('Sanitation Data'!$G$29,0,10*ROW('Sanitation Data'!G90)))</f>
        <v/>
      </c>
      <c r="DB96" s="305" t="str">
        <f ca="true">+IF(OFFSET('Sanitation Data'!$G$30,0,10*ROW('Sanitation Data'!G90))="","",OFFSET('Sanitation Data'!$G$30,0,10*ROW('Sanitation Data'!G90)))</f>
        <v/>
      </c>
      <c r="DC96" s="305" t="str">
        <f ca="true">+IF(OFFSET('Sanitation Data'!$G$31,0,10*ROW('Sanitation Data'!G90))="","",OFFSET('Sanitation Data'!$G$31,0,10*ROW('Sanitation Data'!G90)))</f>
        <v/>
      </c>
      <c r="DD96" s="305" t="str">
        <f ca="true">+IF(OFFSET('Sanitation Data'!$G$32,0,10*ROW('Sanitation Data'!G90))="","",OFFSET('Sanitation Data'!$G$32,0,10*ROW('Sanitation Data'!G90)))</f>
        <v/>
      </c>
      <c r="DE96" s="305" t="str">
        <f ca="true">+IF(OFFSET('Sanitation Data'!$H$28,0,10*ROW('Sanitation Data'!H90))="","",OFFSET('Sanitation Data'!$H$28,0,10*ROW('Sanitation Data'!H90)))</f>
        <v/>
      </c>
      <c r="DF96" s="305" t="str">
        <f ca="true">+IF(OFFSET('Sanitation Data'!$H$29,0,10*ROW('Sanitation Data'!H90))="","",OFFSET('Sanitation Data'!$H$29,0,10*ROW('Sanitation Data'!H90)))</f>
        <v/>
      </c>
      <c r="DG96" s="305" t="str">
        <f ca="true">+IF(OFFSET('Sanitation Data'!$H$30,0,10*ROW('Sanitation Data'!H90))="","",OFFSET('Sanitation Data'!$H$30,0,10*ROW('Sanitation Data'!H90)))</f>
        <v/>
      </c>
      <c r="DH96" s="305" t="str">
        <f ca="true">+IF(OFFSET('Sanitation Data'!$H$31,0,10*ROW('Sanitation Data'!H90))="","",OFFSET('Sanitation Data'!$H$31,0,10*ROW('Sanitation Data'!H90)))</f>
        <v/>
      </c>
      <c r="DI96" s="305" t="str">
        <f ca="true">+IF(OFFSET('Sanitation Data'!$H$32,0,10*ROW('Sanitation Data'!H90))="","",OFFSET('Sanitation Data'!$H$32,0,10*ROW('Sanitation Data'!H90)))</f>
        <v/>
      </c>
      <c r="DJ96" s="305" t="str">
        <f ca="true">+IF(OFFSET('Sanitation Data'!$I$28,0,10*ROW('Sanitation Data'!I90))="","",OFFSET('Sanitation Data'!$I$28,0,10*ROW('Sanitation Data'!I90)))</f>
        <v/>
      </c>
      <c r="DK96" s="305" t="str">
        <f ca="true">+IF(OFFSET('Sanitation Data'!$I$29,0,10*ROW('Sanitation Data'!I90))="","",OFFSET('Sanitation Data'!$I$29,0,10*ROW('Sanitation Data'!I90)))</f>
        <v/>
      </c>
      <c r="DL96" s="305" t="str">
        <f ca="true">+IF(OFFSET('Sanitation Data'!$I$30,0,10*ROW('Sanitation Data'!I90))="","",OFFSET('Sanitation Data'!$I$30,0,10*ROW('Sanitation Data'!I90)))</f>
        <v/>
      </c>
      <c r="DM96" s="305" t="str">
        <f ca="true">+IF(OFFSET('Sanitation Data'!$I$31,0,10*ROW('Sanitation Data'!I90))="","",OFFSET('Sanitation Data'!$I$31,0,10*ROW('Sanitation Data'!I90)))</f>
        <v/>
      </c>
      <c r="DN96" s="305" t="str">
        <f ca="true">+IF(OFFSET('Sanitation Data'!$I$32,0,10*ROW('Sanitation Data'!I90))="","",OFFSET('Sanitation Data'!$I$32,0,10*ROW('Sanitation Data'!I90)))</f>
        <v/>
      </c>
      <c r="DO96" s="305" t="str">
        <f ca="true">+IF(OFFSET('Hygiene Data'!$D$11,0,10*ROW('Hygiene Data'!D90))="","",OFFSET('Hygiene Data'!$D$11,0,10*ROW('Hygiene Data'!D90)))</f>
        <v/>
      </c>
      <c r="DP96" s="305" t="str">
        <f ca="true">+IF(OFFSET('Hygiene Data'!$D$12,0,10*ROW('Hygiene Data'!D90))="","",OFFSET('Hygiene Data'!$D$12,0,10*ROW('Hygiene Data'!D90)))</f>
        <v/>
      </c>
      <c r="DQ96" s="305" t="str">
        <f ca="true">+IF(OFFSET('Hygiene Data'!$D$13,0,10*ROW('Hygiene Data'!D90))="","",OFFSET('Hygiene Data'!$D$13,0,10*ROW('Hygiene Data'!D90)))</f>
        <v/>
      </c>
      <c r="DR96" s="305" t="str">
        <f ca="true">+IF(OFFSET('Hygiene Data'!$E$11,0,10*ROW('Hygiene Data'!E90))="","",OFFSET('Hygiene Data'!$E$11,0,10*ROW('Hygiene Data'!E90)))</f>
        <v/>
      </c>
      <c r="DS96" s="305" t="str">
        <f ca="true">+IF(OFFSET('Hygiene Data'!$E$12,0,10*ROW('Hygiene Data'!E90))="","",OFFSET('Hygiene Data'!$E$12,0,10*ROW('Hygiene Data'!E90)))</f>
        <v/>
      </c>
      <c r="DT96" s="305" t="str">
        <f ca="true">+IF(OFFSET('Hygiene Data'!$E$13,0,10*ROW('Hygiene Data'!E90))="","",OFFSET('Hygiene Data'!$E$13,0,10*ROW('Hygiene Data'!E90)))</f>
        <v/>
      </c>
      <c r="DU96" s="305" t="str">
        <f ca="true">+IF(OFFSET('Hygiene Data'!$F$11,0,10*ROW('Hygiene Data'!F90))="","",OFFSET('Hygiene Data'!$F$11,0,10*ROW('Hygiene Data'!F90)))</f>
        <v/>
      </c>
      <c r="DV96" s="305" t="str">
        <f ca="true">+IF(OFFSET('Hygiene Data'!$F$12,0,10*ROW('Hygiene Data'!F90))="","",OFFSET('Hygiene Data'!$F$12,0,10*ROW('Hygiene Data'!F90)))</f>
        <v/>
      </c>
      <c r="DW96" s="305" t="str">
        <f ca="true">+IF(OFFSET('Hygiene Data'!$F$13,0,10*ROW('Hygiene Data'!F90))="","",OFFSET('Hygiene Data'!$F$13,0,10*ROW('Hygiene Data'!F90)))</f>
        <v/>
      </c>
      <c r="DX96" s="305" t="str">
        <f ca="true">+IF(OFFSET('Hygiene Data'!$G$11,0,10*ROW('Hygiene Data'!G90))="","",OFFSET('Hygiene Data'!$G$11,0,10*ROW('Hygiene Data'!G90)))</f>
        <v/>
      </c>
      <c r="DY96" s="305" t="str">
        <f ca="true">+IF(OFFSET('Hygiene Data'!$G$12,0,10*ROW('Hygiene Data'!G90))="","",OFFSET('Hygiene Data'!$G$12,0,10*ROW('Hygiene Data'!G90)))</f>
        <v/>
      </c>
      <c r="DZ96" s="305" t="str">
        <f ca="true">+IF(OFFSET('Hygiene Data'!$G$13,0,10*ROW('Hygiene Data'!G90))="","",OFFSET('Hygiene Data'!$G$13,0,10*ROW('Hygiene Data'!G90)))</f>
        <v/>
      </c>
      <c r="EA96" s="305" t="str">
        <f ca="true">+IF(OFFSET('Hygiene Data'!$H$11,0,10*ROW('Hygiene Data'!H90))="","",OFFSET('Hygiene Data'!$H$11,0,10*ROW('Hygiene Data'!H90)))</f>
        <v/>
      </c>
      <c r="EB96" s="305" t="str">
        <f ca="true">+IF(OFFSET('Hygiene Data'!$H$12,0,10*ROW('Hygiene Data'!H90))="","",OFFSET('Hygiene Data'!$H$12,0,10*ROW('Hygiene Data'!H90)))</f>
        <v/>
      </c>
      <c r="EC96" s="305" t="str">
        <f ca="true">+IF(OFFSET('Hygiene Data'!$H$13,0,10*ROW('Hygiene Data'!H90))="","",OFFSET('Hygiene Data'!$H$13,0,10*ROW('Hygiene Data'!H90)))</f>
        <v/>
      </c>
      <c r="ED96" s="305" t="str">
        <f ca="true">+IF(OFFSET('Hygiene Data'!$I$11,0,10*ROW('Hygiene Data'!I90))="","",OFFSET('Hygiene Data'!$I$11,0,10*ROW('Hygiene Data'!I90)))</f>
        <v/>
      </c>
      <c r="EE96" s="305" t="str">
        <f ca="true">+IF(OFFSET('Hygiene Data'!$I$12,0,10*ROW('Hygiene Data'!I90))="","",OFFSET('Hygiene Data'!$I$12,0,10*ROW('Hygiene Data'!I90)))</f>
        <v/>
      </c>
      <c r="EF96" s="305"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61" t="str">
        <f t="shared" ca="true" si="1"/>
        <v/>
      </c>
      <c r="D97" s="9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5"/>
      <c r="BS97" s="305" t="str">
        <f ca="true">+IF(OFFSET('Water Data'!$D$27,0,10*ROW('Water Data'!D91))="","",OFFSET('Water Data'!$D$27,0,10*ROW('Water Data'!D91)))</f>
        <v/>
      </c>
      <c r="BT97" s="305" t="str">
        <f ca="true">+IF(OFFSET('Water Data'!$D$28,0,10*ROW('Water Data'!D91))="","",OFFSET('Water Data'!$D$28,0,10*ROW('Water Data'!D91)))</f>
        <v/>
      </c>
      <c r="BU97" s="305" t="str">
        <f ca="true">+IF(OFFSET('Water Data'!$D$29,0,10*ROW('Water Data'!D91))="","",OFFSET('Water Data'!$D$29,0,10*ROW('Water Data'!D91)))</f>
        <v/>
      </c>
      <c r="BV97" s="305" t="str">
        <f ca="true">+IF(OFFSET('Water Data'!$E$27,0,10*ROW('Water Data'!E91))="","",OFFSET('Water Data'!$E$27,0,10*ROW('Water Data'!E91)))</f>
        <v/>
      </c>
      <c r="BW97" s="305" t="str">
        <f ca="true">+IF(OFFSET('Water Data'!$E$28,0,10*ROW('Water Data'!E91))="","",OFFSET('Water Data'!$E$28,0,10*ROW('Water Data'!E91)))</f>
        <v/>
      </c>
      <c r="BX97" s="305" t="str">
        <f ca="true">+IF(OFFSET('Water Data'!$E$29,0,10*ROW('Water Data'!E91))="","",OFFSET('Water Data'!$E$29,0,10*ROW('Water Data'!E91)))</f>
        <v/>
      </c>
      <c r="BY97" s="305" t="str">
        <f ca="true">+IF(OFFSET('Water Data'!$F$27,0,10*ROW('Water Data'!F91))="","",OFFSET('Water Data'!$F$27,0,10*ROW('Water Data'!F91)))</f>
        <v/>
      </c>
      <c r="BZ97" s="305" t="str">
        <f ca="true">+IF(OFFSET('Water Data'!$F$28,0,10*ROW('Water Data'!F91))="","",OFFSET('Water Data'!$F$28,0,10*ROW('Water Data'!F91)))</f>
        <v/>
      </c>
      <c r="CA97" s="305" t="str">
        <f ca="true">+IF(OFFSET('Water Data'!$F$29,0,10*ROW('Water Data'!F91))="","",OFFSET('Water Data'!$F$29,0,10*ROW('Water Data'!F91)))</f>
        <v/>
      </c>
      <c r="CB97" s="305" t="str">
        <f ca="true">+IF(OFFSET('Water Data'!$G$27,0,10*ROW('Water Data'!G91))="","",OFFSET('Water Data'!$G$27,0,10*ROW('Water Data'!G91)))</f>
        <v/>
      </c>
      <c r="CC97" s="305" t="str">
        <f ca="true">+IF(OFFSET('Water Data'!$G$28,0,10*ROW('Water Data'!G91))="","",OFFSET('Water Data'!$G$28,0,10*ROW('Water Data'!G91)))</f>
        <v/>
      </c>
      <c r="CD97" s="305" t="str">
        <f ca="true">+IF(OFFSET('Water Data'!$G$29,0,10*ROW('Water Data'!G91))="","",OFFSET('Water Data'!$G$29,0,10*ROW('Water Data'!G91)))</f>
        <v/>
      </c>
      <c r="CE97" s="305" t="str">
        <f ca="true">+IF(OFFSET('Water Data'!$H$27,0,10*ROW('Water Data'!H91))="","",OFFSET('Water Data'!$H$27,0,10*ROW('Water Data'!H91)))</f>
        <v/>
      </c>
      <c r="CF97" s="305" t="str">
        <f ca="true">+IF(OFFSET('Water Data'!$H$28,0,10*ROW('Water Data'!H91))="","",OFFSET('Water Data'!$H$28,0,10*ROW('Water Data'!H91)))</f>
        <v/>
      </c>
      <c r="CG97" s="305" t="str">
        <f ca="true">+IF(OFFSET('Water Data'!$H$29,0,10*ROW('Water Data'!H91))="","",OFFSET('Water Data'!$H$29,0,10*ROW('Water Data'!H91)))</f>
        <v/>
      </c>
      <c r="CH97" s="305" t="str">
        <f ca="true">+IF(OFFSET('Water Data'!$I$27,0,10*ROW('Water Data'!I91))="","",OFFSET('Water Data'!$I$27,0,10*ROW('Water Data'!I91)))</f>
        <v/>
      </c>
      <c r="CI97" s="305" t="str">
        <f ca="true">+IF(OFFSET('Water Data'!$I$28,0,10*ROW('Water Data'!I91))="","",OFFSET('Water Data'!$I$28,0,10*ROW('Water Data'!I91)))</f>
        <v/>
      </c>
      <c r="CJ97" s="305" t="str">
        <f ca="true">+IF(OFFSET('Water Data'!$I$29,0,10*ROW('Water Data'!I91))="","",OFFSET('Water Data'!$I$29,0,10*ROW('Water Data'!I91)))</f>
        <v/>
      </c>
      <c r="CK97" s="305" t="str">
        <f ca="true">+IF(OFFSET('Sanitation Data'!$D$28,0,10*ROW('Sanitation Data'!D91))="","",OFFSET('Sanitation Data'!$D$28,0,10*ROW('Sanitation Data'!D91)))</f>
        <v/>
      </c>
      <c r="CL97" s="305" t="str">
        <f ca="true">+IF(OFFSET('Sanitation Data'!$D$29,0,10*ROW('Sanitation Data'!D91))="","",OFFSET('Sanitation Data'!$D$29,0,10*ROW('Sanitation Data'!D91)))</f>
        <v/>
      </c>
      <c r="CM97" s="305" t="str">
        <f ca="true">+IF(OFFSET('Sanitation Data'!$D$30,0,10*ROW('Sanitation Data'!D91))="","",OFFSET('Sanitation Data'!$D$30,0,10*ROW('Sanitation Data'!D91)))</f>
        <v/>
      </c>
      <c r="CN97" s="305" t="str">
        <f ca="true">+IF(OFFSET('Sanitation Data'!$D$31,0,10*ROW('Sanitation Data'!D91))="","",OFFSET('Sanitation Data'!$D$31,0,10*ROW('Sanitation Data'!D91)))</f>
        <v/>
      </c>
      <c r="CO97" s="305" t="str">
        <f ca="true">+IF(OFFSET('Sanitation Data'!$D$32,0,10*ROW('Sanitation Data'!D91))="","",OFFSET('Sanitation Data'!$D$32,0,10*ROW('Sanitation Data'!D91)))</f>
        <v/>
      </c>
      <c r="CP97" s="305" t="str">
        <f ca="true">+IF(OFFSET('Sanitation Data'!$E$28,0,10*ROW('Sanitation Data'!E91))="","",OFFSET('Sanitation Data'!$E$28,0,10*ROW('Sanitation Data'!E91)))</f>
        <v/>
      </c>
      <c r="CQ97" s="305" t="str">
        <f ca="true">+IF(OFFSET('Sanitation Data'!$E$29,0,10*ROW('Sanitation Data'!E91))="","",OFFSET('Sanitation Data'!$E$29,0,10*ROW('Sanitation Data'!E91)))</f>
        <v/>
      </c>
      <c r="CR97" s="305" t="str">
        <f ca="true">+IF(OFFSET('Sanitation Data'!$E$30,0,10*ROW('Sanitation Data'!E91))="","",OFFSET('Sanitation Data'!$E$30,0,10*ROW('Sanitation Data'!E91)))</f>
        <v/>
      </c>
      <c r="CS97" s="305" t="str">
        <f ca="true">+IF(OFFSET('Sanitation Data'!$E$31,0,10*ROW('Sanitation Data'!E91))="","",OFFSET('Sanitation Data'!$E$31,0,10*ROW('Sanitation Data'!E91)))</f>
        <v/>
      </c>
      <c r="CT97" s="305" t="str">
        <f ca="true">+IF(OFFSET('Sanitation Data'!$E$32,0,10*ROW('Sanitation Data'!E91))="","",OFFSET('Sanitation Data'!$E$32,0,10*ROW('Sanitation Data'!E91)))</f>
        <v/>
      </c>
      <c r="CU97" s="305" t="str">
        <f ca="true">+IF(OFFSET('Sanitation Data'!$F$28,0,10*ROW('Sanitation Data'!F91))="","",OFFSET('Sanitation Data'!$F$28,0,10*ROW('Sanitation Data'!F91)))</f>
        <v/>
      </c>
      <c r="CV97" s="305" t="str">
        <f ca="true">+IF(OFFSET('Sanitation Data'!$F$29,0,10*ROW('Sanitation Data'!F91))="","",OFFSET('Sanitation Data'!$F$29,0,10*ROW('Sanitation Data'!F91)))</f>
        <v/>
      </c>
      <c r="CW97" s="305" t="str">
        <f ca="true">+IF(OFFSET('Sanitation Data'!$F$30,0,10*ROW('Sanitation Data'!F91))="","",OFFSET('Sanitation Data'!$F$30,0,10*ROW('Sanitation Data'!F91)))</f>
        <v/>
      </c>
      <c r="CX97" s="305" t="str">
        <f ca="true">+IF(OFFSET('Sanitation Data'!$F$31,0,10*ROW('Sanitation Data'!F91))="","",OFFSET('Sanitation Data'!$F$31,0,10*ROW('Sanitation Data'!F91)))</f>
        <v/>
      </c>
      <c r="CY97" s="305" t="str">
        <f ca="true">+IF(OFFSET('Sanitation Data'!$F$32,0,10*ROW('Sanitation Data'!F91))="","",OFFSET('Sanitation Data'!$F$32,0,10*ROW('Sanitation Data'!F91)))</f>
        <v/>
      </c>
      <c r="CZ97" s="305" t="str">
        <f ca="true">+IF(OFFSET('Sanitation Data'!$G$28,0,10*ROW('Sanitation Data'!G91))="","",OFFSET('Sanitation Data'!$G$28,0,10*ROW('Sanitation Data'!G91)))</f>
        <v/>
      </c>
      <c r="DA97" s="305" t="str">
        <f ca="true">+IF(OFFSET('Sanitation Data'!$G$29,0,10*ROW('Sanitation Data'!G91))="","",OFFSET('Sanitation Data'!$G$29,0,10*ROW('Sanitation Data'!G91)))</f>
        <v/>
      </c>
      <c r="DB97" s="305" t="str">
        <f ca="true">+IF(OFFSET('Sanitation Data'!$G$30,0,10*ROW('Sanitation Data'!G91))="","",OFFSET('Sanitation Data'!$G$30,0,10*ROW('Sanitation Data'!G91)))</f>
        <v/>
      </c>
      <c r="DC97" s="305" t="str">
        <f ca="true">+IF(OFFSET('Sanitation Data'!$G$31,0,10*ROW('Sanitation Data'!G91))="","",OFFSET('Sanitation Data'!$G$31,0,10*ROW('Sanitation Data'!G91)))</f>
        <v/>
      </c>
      <c r="DD97" s="305" t="str">
        <f ca="true">+IF(OFFSET('Sanitation Data'!$G$32,0,10*ROW('Sanitation Data'!G91))="","",OFFSET('Sanitation Data'!$G$32,0,10*ROW('Sanitation Data'!G91)))</f>
        <v/>
      </c>
      <c r="DE97" s="305" t="str">
        <f ca="true">+IF(OFFSET('Sanitation Data'!$H$28,0,10*ROW('Sanitation Data'!H91))="","",OFFSET('Sanitation Data'!$H$28,0,10*ROW('Sanitation Data'!H91)))</f>
        <v/>
      </c>
      <c r="DF97" s="305" t="str">
        <f ca="true">+IF(OFFSET('Sanitation Data'!$H$29,0,10*ROW('Sanitation Data'!H91))="","",OFFSET('Sanitation Data'!$H$29,0,10*ROW('Sanitation Data'!H91)))</f>
        <v/>
      </c>
      <c r="DG97" s="305" t="str">
        <f ca="true">+IF(OFFSET('Sanitation Data'!$H$30,0,10*ROW('Sanitation Data'!H91))="","",OFFSET('Sanitation Data'!$H$30,0,10*ROW('Sanitation Data'!H91)))</f>
        <v/>
      </c>
      <c r="DH97" s="305" t="str">
        <f ca="true">+IF(OFFSET('Sanitation Data'!$H$31,0,10*ROW('Sanitation Data'!H91))="","",OFFSET('Sanitation Data'!$H$31,0,10*ROW('Sanitation Data'!H91)))</f>
        <v/>
      </c>
      <c r="DI97" s="305" t="str">
        <f ca="true">+IF(OFFSET('Sanitation Data'!$H$32,0,10*ROW('Sanitation Data'!H91))="","",OFFSET('Sanitation Data'!$H$32,0,10*ROW('Sanitation Data'!H91)))</f>
        <v/>
      </c>
      <c r="DJ97" s="305" t="str">
        <f ca="true">+IF(OFFSET('Sanitation Data'!$I$28,0,10*ROW('Sanitation Data'!I91))="","",OFFSET('Sanitation Data'!$I$28,0,10*ROW('Sanitation Data'!I91)))</f>
        <v/>
      </c>
      <c r="DK97" s="305" t="str">
        <f ca="true">+IF(OFFSET('Sanitation Data'!$I$29,0,10*ROW('Sanitation Data'!I91))="","",OFFSET('Sanitation Data'!$I$29,0,10*ROW('Sanitation Data'!I91)))</f>
        <v/>
      </c>
      <c r="DL97" s="305" t="str">
        <f ca="true">+IF(OFFSET('Sanitation Data'!$I$30,0,10*ROW('Sanitation Data'!I91))="","",OFFSET('Sanitation Data'!$I$30,0,10*ROW('Sanitation Data'!I91)))</f>
        <v/>
      </c>
      <c r="DM97" s="305" t="str">
        <f ca="true">+IF(OFFSET('Sanitation Data'!$I$31,0,10*ROW('Sanitation Data'!I91))="","",OFFSET('Sanitation Data'!$I$31,0,10*ROW('Sanitation Data'!I91)))</f>
        <v/>
      </c>
      <c r="DN97" s="305" t="str">
        <f ca="true">+IF(OFFSET('Sanitation Data'!$I$32,0,10*ROW('Sanitation Data'!I91))="","",OFFSET('Sanitation Data'!$I$32,0,10*ROW('Sanitation Data'!I91)))</f>
        <v/>
      </c>
      <c r="DO97" s="305" t="str">
        <f ca="true">+IF(OFFSET('Hygiene Data'!$D$11,0,10*ROW('Hygiene Data'!D91))="","",OFFSET('Hygiene Data'!$D$11,0,10*ROW('Hygiene Data'!D91)))</f>
        <v/>
      </c>
      <c r="DP97" s="305" t="str">
        <f ca="true">+IF(OFFSET('Hygiene Data'!$D$12,0,10*ROW('Hygiene Data'!D91))="","",OFFSET('Hygiene Data'!$D$12,0,10*ROW('Hygiene Data'!D91)))</f>
        <v/>
      </c>
      <c r="DQ97" s="305" t="str">
        <f ca="true">+IF(OFFSET('Hygiene Data'!$D$13,0,10*ROW('Hygiene Data'!D91))="","",OFFSET('Hygiene Data'!$D$13,0,10*ROW('Hygiene Data'!D91)))</f>
        <v/>
      </c>
      <c r="DR97" s="305" t="str">
        <f ca="true">+IF(OFFSET('Hygiene Data'!$E$11,0,10*ROW('Hygiene Data'!E91))="","",OFFSET('Hygiene Data'!$E$11,0,10*ROW('Hygiene Data'!E91)))</f>
        <v/>
      </c>
      <c r="DS97" s="305" t="str">
        <f ca="true">+IF(OFFSET('Hygiene Data'!$E$12,0,10*ROW('Hygiene Data'!E91))="","",OFFSET('Hygiene Data'!$E$12,0,10*ROW('Hygiene Data'!E91)))</f>
        <v/>
      </c>
      <c r="DT97" s="305" t="str">
        <f ca="true">+IF(OFFSET('Hygiene Data'!$E$13,0,10*ROW('Hygiene Data'!E91))="","",OFFSET('Hygiene Data'!$E$13,0,10*ROW('Hygiene Data'!E91)))</f>
        <v/>
      </c>
      <c r="DU97" s="305" t="str">
        <f ca="true">+IF(OFFSET('Hygiene Data'!$F$11,0,10*ROW('Hygiene Data'!F91))="","",OFFSET('Hygiene Data'!$F$11,0,10*ROW('Hygiene Data'!F91)))</f>
        <v/>
      </c>
      <c r="DV97" s="305" t="str">
        <f ca="true">+IF(OFFSET('Hygiene Data'!$F$12,0,10*ROW('Hygiene Data'!F91))="","",OFFSET('Hygiene Data'!$F$12,0,10*ROW('Hygiene Data'!F91)))</f>
        <v/>
      </c>
      <c r="DW97" s="305" t="str">
        <f ca="true">+IF(OFFSET('Hygiene Data'!$F$13,0,10*ROW('Hygiene Data'!F91))="","",OFFSET('Hygiene Data'!$F$13,0,10*ROW('Hygiene Data'!F91)))</f>
        <v/>
      </c>
      <c r="DX97" s="305" t="str">
        <f ca="true">+IF(OFFSET('Hygiene Data'!$G$11,0,10*ROW('Hygiene Data'!G91))="","",OFFSET('Hygiene Data'!$G$11,0,10*ROW('Hygiene Data'!G91)))</f>
        <v/>
      </c>
      <c r="DY97" s="305" t="str">
        <f ca="true">+IF(OFFSET('Hygiene Data'!$G$12,0,10*ROW('Hygiene Data'!G91))="","",OFFSET('Hygiene Data'!$G$12,0,10*ROW('Hygiene Data'!G91)))</f>
        <v/>
      </c>
      <c r="DZ97" s="305" t="str">
        <f ca="true">+IF(OFFSET('Hygiene Data'!$G$13,0,10*ROW('Hygiene Data'!G91))="","",OFFSET('Hygiene Data'!$G$13,0,10*ROW('Hygiene Data'!G91)))</f>
        <v/>
      </c>
      <c r="EA97" s="305" t="str">
        <f ca="true">+IF(OFFSET('Hygiene Data'!$H$11,0,10*ROW('Hygiene Data'!H91))="","",OFFSET('Hygiene Data'!$H$11,0,10*ROW('Hygiene Data'!H91)))</f>
        <v/>
      </c>
      <c r="EB97" s="305" t="str">
        <f ca="true">+IF(OFFSET('Hygiene Data'!$H$12,0,10*ROW('Hygiene Data'!H91))="","",OFFSET('Hygiene Data'!$H$12,0,10*ROW('Hygiene Data'!H91)))</f>
        <v/>
      </c>
      <c r="EC97" s="305" t="str">
        <f ca="true">+IF(OFFSET('Hygiene Data'!$H$13,0,10*ROW('Hygiene Data'!H91))="","",OFFSET('Hygiene Data'!$H$13,0,10*ROW('Hygiene Data'!H91)))</f>
        <v/>
      </c>
      <c r="ED97" s="305" t="str">
        <f ca="true">+IF(OFFSET('Hygiene Data'!$I$11,0,10*ROW('Hygiene Data'!I91))="","",OFFSET('Hygiene Data'!$I$11,0,10*ROW('Hygiene Data'!I91)))</f>
        <v/>
      </c>
      <c r="EE97" s="305" t="str">
        <f ca="true">+IF(OFFSET('Hygiene Data'!$I$12,0,10*ROW('Hygiene Data'!I91))="","",OFFSET('Hygiene Data'!$I$12,0,10*ROW('Hygiene Data'!I91)))</f>
        <v/>
      </c>
      <c r="EF97" s="305"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61" t="str">
        <f t="shared" ca="true" si="1"/>
        <v/>
      </c>
      <c r="D98" s="9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5"/>
      <c r="BS98" s="305" t="str">
        <f ca="true">+IF(OFFSET('Water Data'!$D$27,0,10*ROW('Water Data'!D92))="","",OFFSET('Water Data'!$D$27,0,10*ROW('Water Data'!D92)))</f>
        <v/>
      </c>
      <c r="BT98" s="305" t="str">
        <f ca="true">+IF(OFFSET('Water Data'!$D$28,0,10*ROW('Water Data'!D92))="","",OFFSET('Water Data'!$D$28,0,10*ROW('Water Data'!D92)))</f>
        <v/>
      </c>
      <c r="BU98" s="305" t="str">
        <f ca="true">+IF(OFFSET('Water Data'!$D$29,0,10*ROW('Water Data'!D92))="","",OFFSET('Water Data'!$D$29,0,10*ROW('Water Data'!D92)))</f>
        <v/>
      </c>
      <c r="BV98" s="305" t="str">
        <f ca="true">+IF(OFFSET('Water Data'!$E$27,0,10*ROW('Water Data'!E92))="","",OFFSET('Water Data'!$E$27,0,10*ROW('Water Data'!E92)))</f>
        <v/>
      </c>
      <c r="BW98" s="305" t="str">
        <f ca="true">+IF(OFFSET('Water Data'!$E$28,0,10*ROW('Water Data'!E92))="","",OFFSET('Water Data'!$E$28,0,10*ROW('Water Data'!E92)))</f>
        <v/>
      </c>
      <c r="BX98" s="305" t="str">
        <f ca="true">+IF(OFFSET('Water Data'!$E$29,0,10*ROW('Water Data'!E92))="","",OFFSET('Water Data'!$E$29,0,10*ROW('Water Data'!E92)))</f>
        <v/>
      </c>
      <c r="BY98" s="305" t="str">
        <f ca="true">+IF(OFFSET('Water Data'!$F$27,0,10*ROW('Water Data'!F92))="","",OFFSET('Water Data'!$F$27,0,10*ROW('Water Data'!F92)))</f>
        <v/>
      </c>
      <c r="BZ98" s="305" t="str">
        <f ca="true">+IF(OFFSET('Water Data'!$F$28,0,10*ROW('Water Data'!F92))="","",OFFSET('Water Data'!$F$28,0,10*ROW('Water Data'!F92)))</f>
        <v/>
      </c>
      <c r="CA98" s="305" t="str">
        <f ca="true">+IF(OFFSET('Water Data'!$F$29,0,10*ROW('Water Data'!F92))="","",OFFSET('Water Data'!$F$29,0,10*ROW('Water Data'!F92)))</f>
        <v/>
      </c>
      <c r="CB98" s="305" t="str">
        <f ca="true">+IF(OFFSET('Water Data'!$G$27,0,10*ROW('Water Data'!G92))="","",OFFSET('Water Data'!$G$27,0,10*ROW('Water Data'!G92)))</f>
        <v/>
      </c>
      <c r="CC98" s="305" t="str">
        <f ca="true">+IF(OFFSET('Water Data'!$G$28,0,10*ROW('Water Data'!G92))="","",OFFSET('Water Data'!$G$28,0,10*ROW('Water Data'!G92)))</f>
        <v/>
      </c>
      <c r="CD98" s="305" t="str">
        <f ca="true">+IF(OFFSET('Water Data'!$G$29,0,10*ROW('Water Data'!G92))="","",OFFSET('Water Data'!$G$29,0,10*ROW('Water Data'!G92)))</f>
        <v/>
      </c>
      <c r="CE98" s="305" t="str">
        <f ca="true">+IF(OFFSET('Water Data'!$H$27,0,10*ROW('Water Data'!H92))="","",OFFSET('Water Data'!$H$27,0,10*ROW('Water Data'!H92)))</f>
        <v/>
      </c>
      <c r="CF98" s="305" t="str">
        <f ca="true">+IF(OFFSET('Water Data'!$H$28,0,10*ROW('Water Data'!H92))="","",OFFSET('Water Data'!$H$28,0,10*ROW('Water Data'!H92)))</f>
        <v/>
      </c>
      <c r="CG98" s="305" t="str">
        <f ca="true">+IF(OFFSET('Water Data'!$H$29,0,10*ROW('Water Data'!H92))="","",OFFSET('Water Data'!$H$29,0,10*ROW('Water Data'!H92)))</f>
        <v/>
      </c>
      <c r="CH98" s="305" t="str">
        <f ca="true">+IF(OFFSET('Water Data'!$I$27,0,10*ROW('Water Data'!I92))="","",OFFSET('Water Data'!$I$27,0,10*ROW('Water Data'!I92)))</f>
        <v/>
      </c>
      <c r="CI98" s="305" t="str">
        <f ca="true">+IF(OFFSET('Water Data'!$I$28,0,10*ROW('Water Data'!I92))="","",OFFSET('Water Data'!$I$28,0,10*ROW('Water Data'!I92)))</f>
        <v/>
      </c>
      <c r="CJ98" s="305" t="str">
        <f ca="true">+IF(OFFSET('Water Data'!$I$29,0,10*ROW('Water Data'!I92))="","",OFFSET('Water Data'!$I$29,0,10*ROW('Water Data'!I92)))</f>
        <v/>
      </c>
      <c r="CK98" s="305" t="str">
        <f ca="true">+IF(OFFSET('Sanitation Data'!$D$28,0,10*ROW('Sanitation Data'!D92))="","",OFFSET('Sanitation Data'!$D$28,0,10*ROW('Sanitation Data'!D92)))</f>
        <v/>
      </c>
      <c r="CL98" s="305" t="str">
        <f ca="true">+IF(OFFSET('Sanitation Data'!$D$29,0,10*ROW('Sanitation Data'!D92))="","",OFFSET('Sanitation Data'!$D$29,0,10*ROW('Sanitation Data'!D92)))</f>
        <v/>
      </c>
      <c r="CM98" s="305" t="str">
        <f ca="true">+IF(OFFSET('Sanitation Data'!$D$30,0,10*ROW('Sanitation Data'!D92))="","",OFFSET('Sanitation Data'!$D$30,0,10*ROW('Sanitation Data'!D92)))</f>
        <v/>
      </c>
      <c r="CN98" s="305" t="str">
        <f ca="true">+IF(OFFSET('Sanitation Data'!$D$31,0,10*ROW('Sanitation Data'!D92))="","",OFFSET('Sanitation Data'!$D$31,0,10*ROW('Sanitation Data'!D92)))</f>
        <v/>
      </c>
      <c r="CO98" s="305" t="str">
        <f ca="true">+IF(OFFSET('Sanitation Data'!$D$32,0,10*ROW('Sanitation Data'!D92))="","",OFFSET('Sanitation Data'!$D$32,0,10*ROW('Sanitation Data'!D92)))</f>
        <v/>
      </c>
      <c r="CP98" s="305" t="str">
        <f ca="true">+IF(OFFSET('Sanitation Data'!$E$28,0,10*ROW('Sanitation Data'!E92))="","",OFFSET('Sanitation Data'!$E$28,0,10*ROW('Sanitation Data'!E92)))</f>
        <v/>
      </c>
      <c r="CQ98" s="305" t="str">
        <f ca="true">+IF(OFFSET('Sanitation Data'!$E$29,0,10*ROW('Sanitation Data'!E92))="","",OFFSET('Sanitation Data'!$E$29,0,10*ROW('Sanitation Data'!E92)))</f>
        <v/>
      </c>
      <c r="CR98" s="305" t="str">
        <f ca="true">+IF(OFFSET('Sanitation Data'!$E$30,0,10*ROW('Sanitation Data'!E92))="","",OFFSET('Sanitation Data'!$E$30,0,10*ROW('Sanitation Data'!E92)))</f>
        <v/>
      </c>
      <c r="CS98" s="305" t="str">
        <f ca="true">+IF(OFFSET('Sanitation Data'!$E$31,0,10*ROW('Sanitation Data'!E92))="","",OFFSET('Sanitation Data'!$E$31,0,10*ROW('Sanitation Data'!E92)))</f>
        <v/>
      </c>
      <c r="CT98" s="305" t="str">
        <f ca="true">+IF(OFFSET('Sanitation Data'!$E$32,0,10*ROW('Sanitation Data'!E92))="","",OFFSET('Sanitation Data'!$E$32,0,10*ROW('Sanitation Data'!E92)))</f>
        <v/>
      </c>
      <c r="CU98" s="305" t="str">
        <f ca="true">+IF(OFFSET('Sanitation Data'!$F$28,0,10*ROW('Sanitation Data'!F92))="","",OFFSET('Sanitation Data'!$F$28,0,10*ROW('Sanitation Data'!F92)))</f>
        <v/>
      </c>
      <c r="CV98" s="305" t="str">
        <f ca="true">+IF(OFFSET('Sanitation Data'!$F$29,0,10*ROW('Sanitation Data'!F92))="","",OFFSET('Sanitation Data'!$F$29,0,10*ROW('Sanitation Data'!F92)))</f>
        <v/>
      </c>
      <c r="CW98" s="305" t="str">
        <f ca="true">+IF(OFFSET('Sanitation Data'!$F$30,0,10*ROW('Sanitation Data'!F92))="","",OFFSET('Sanitation Data'!$F$30,0,10*ROW('Sanitation Data'!F92)))</f>
        <v/>
      </c>
      <c r="CX98" s="305" t="str">
        <f ca="true">+IF(OFFSET('Sanitation Data'!$F$31,0,10*ROW('Sanitation Data'!F92))="","",OFFSET('Sanitation Data'!$F$31,0,10*ROW('Sanitation Data'!F92)))</f>
        <v/>
      </c>
      <c r="CY98" s="305" t="str">
        <f ca="true">+IF(OFFSET('Sanitation Data'!$F$32,0,10*ROW('Sanitation Data'!F92))="","",OFFSET('Sanitation Data'!$F$32,0,10*ROW('Sanitation Data'!F92)))</f>
        <v/>
      </c>
      <c r="CZ98" s="305" t="str">
        <f ca="true">+IF(OFFSET('Sanitation Data'!$G$28,0,10*ROW('Sanitation Data'!G92))="","",OFFSET('Sanitation Data'!$G$28,0,10*ROW('Sanitation Data'!G92)))</f>
        <v/>
      </c>
      <c r="DA98" s="305" t="str">
        <f ca="true">+IF(OFFSET('Sanitation Data'!$G$29,0,10*ROW('Sanitation Data'!G92))="","",OFFSET('Sanitation Data'!$G$29,0,10*ROW('Sanitation Data'!G92)))</f>
        <v/>
      </c>
      <c r="DB98" s="305" t="str">
        <f ca="true">+IF(OFFSET('Sanitation Data'!$G$30,0,10*ROW('Sanitation Data'!G92))="","",OFFSET('Sanitation Data'!$G$30,0,10*ROW('Sanitation Data'!G92)))</f>
        <v/>
      </c>
      <c r="DC98" s="305" t="str">
        <f ca="true">+IF(OFFSET('Sanitation Data'!$G$31,0,10*ROW('Sanitation Data'!G92))="","",OFFSET('Sanitation Data'!$G$31,0,10*ROW('Sanitation Data'!G92)))</f>
        <v/>
      </c>
      <c r="DD98" s="305" t="str">
        <f ca="true">+IF(OFFSET('Sanitation Data'!$G$32,0,10*ROW('Sanitation Data'!G92))="","",OFFSET('Sanitation Data'!$G$32,0,10*ROW('Sanitation Data'!G92)))</f>
        <v/>
      </c>
      <c r="DE98" s="305" t="str">
        <f ca="true">+IF(OFFSET('Sanitation Data'!$H$28,0,10*ROW('Sanitation Data'!H92))="","",OFFSET('Sanitation Data'!$H$28,0,10*ROW('Sanitation Data'!H92)))</f>
        <v/>
      </c>
      <c r="DF98" s="305" t="str">
        <f ca="true">+IF(OFFSET('Sanitation Data'!$H$29,0,10*ROW('Sanitation Data'!H92))="","",OFFSET('Sanitation Data'!$H$29,0,10*ROW('Sanitation Data'!H92)))</f>
        <v/>
      </c>
      <c r="DG98" s="305" t="str">
        <f ca="true">+IF(OFFSET('Sanitation Data'!$H$30,0,10*ROW('Sanitation Data'!H92))="","",OFFSET('Sanitation Data'!$H$30,0,10*ROW('Sanitation Data'!H92)))</f>
        <v/>
      </c>
      <c r="DH98" s="305" t="str">
        <f ca="true">+IF(OFFSET('Sanitation Data'!$H$31,0,10*ROW('Sanitation Data'!H92))="","",OFFSET('Sanitation Data'!$H$31,0,10*ROW('Sanitation Data'!H92)))</f>
        <v/>
      </c>
      <c r="DI98" s="305" t="str">
        <f ca="true">+IF(OFFSET('Sanitation Data'!$H$32,0,10*ROW('Sanitation Data'!H92))="","",OFFSET('Sanitation Data'!$H$32,0,10*ROW('Sanitation Data'!H92)))</f>
        <v/>
      </c>
      <c r="DJ98" s="305" t="str">
        <f ca="true">+IF(OFFSET('Sanitation Data'!$I$28,0,10*ROW('Sanitation Data'!I92))="","",OFFSET('Sanitation Data'!$I$28,0,10*ROW('Sanitation Data'!I92)))</f>
        <v/>
      </c>
      <c r="DK98" s="305" t="str">
        <f ca="true">+IF(OFFSET('Sanitation Data'!$I$29,0,10*ROW('Sanitation Data'!I92))="","",OFFSET('Sanitation Data'!$I$29,0,10*ROW('Sanitation Data'!I92)))</f>
        <v/>
      </c>
      <c r="DL98" s="305" t="str">
        <f ca="true">+IF(OFFSET('Sanitation Data'!$I$30,0,10*ROW('Sanitation Data'!I92))="","",OFFSET('Sanitation Data'!$I$30,0,10*ROW('Sanitation Data'!I92)))</f>
        <v/>
      </c>
      <c r="DM98" s="305" t="str">
        <f ca="true">+IF(OFFSET('Sanitation Data'!$I$31,0,10*ROW('Sanitation Data'!I92))="","",OFFSET('Sanitation Data'!$I$31,0,10*ROW('Sanitation Data'!I92)))</f>
        <v/>
      </c>
      <c r="DN98" s="305" t="str">
        <f ca="true">+IF(OFFSET('Sanitation Data'!$I$32,0,10*ROW('Sanitation Data'!I92))="","",OFFSET('Sanitation Data'!$I$32,0,10*ROW('Sanitation Data'!I92)))</f>
        <v/>
      </c>
      <c r="DO98" s="305" t="str">
        <f ca="true">+IF(OFFSET('Hygiene Data'!$D$11,0,10*ROW('Hygiene Data'!D92))="","",OFFSET('Hygiene Data'!$D$11,0,10*ROW('Hygiene Data'!D92)))</f>
        <v/>
      </c>
      <c r="DP98" s="305" t="str">
        <f ca="true">+IF(OFFSET('Hygiene Data'!$D$12,0,10*ROW('Hygiene Data'!D92))="","",OFFSET('Hygiene Data'!$D$12,0,10*ROW('Hygiene Data'!D92)))</f>
        <v/>
      </c>
      <c r="DQ98" s="305" t="str">
        <f ca="true">+IF(OFFSET('Hygiene Data'!$D$13,0,10*ROW('Hygiene Data'!D92))="","",OFFSET('Hygiene Data'!$D$13,0,10*ROW('Hygiene Data'!D92)))</f>
        <v/>
      </c>
      <c r="DR98" s="305" t="str">
        <f ca="true">+IF(OFFSET('Hygiene Data'!$E$11,0,10*ROW('Hygiene Data'!E92))="","",OFFSET('Hygiene Data'!$E$11,0,10*ROW('Hygiene Data'!E92)))</f>
        <v/>
      </c>
      <c r="DS98" s="305" t="str">
        <f ca="true">+IF(OFFSET('Hygiene Data'!$E$12,0,10*ROW('Hygiene Data'!E92))="","",OFFSET('Hygiene Data'!$E$12,0,10*ROW('Hygiene Data'!E92)))</f>
        <v/>
      </c>
      <c r="DT98" s="305" t="str">
        <f ca="true">+IF(OFFSET('Hygiene Data'!$E$13,0,10*ROW('Hygiene Data'!E92))="","",OFFSET('Hygiene Data'!$E$13,0,10*ROW('Hygiene Data'!E92)))</f>
        <v/>
      </c>
      <c r="DU98" s="305" t="str">
        <f ca="true">+IF(OFFSET('Hygiene Data'!$F$11,0,10*ROW('Hygiene Data'!F92))="","",OFFSET('Hygiene Data'!$F$11,0,10*ROW('Hygiene Data'!F92)))</f>
        <v/>
      </c>
      <c r="DV98" s="305" t="str">
        <f ca="true">+IF(OFFSET('Hygiene Data'!$F$12,0,10*ROW('Hygiene Data'!F92))="","",OFFSET('Hygiene Data'!$F$12,0,10*ROW('Hygiene Data'!F92)))</f>
        <v/>
      </c>
      <c r="DW98" s="305" t="str">
        <f ca="true">+IF(OFFSET('Hygiene Data'!$F$13,0,10*ROW('Hygiene Data'!F92))="","",OFFSET('Hygiene Data'!$F$13,0,10*ROW('Hygiene Data'!F92)))</f>
        <v/>
      </c>
      <c r="DX98" s="305" t="str">
        <f ca="true">+IF(OFFSET('Hygiene Data'!$G$11,0,10*ROW('Hygiene Data'!G92))="","",OFFSET('Hygiene Data'!$G$11,0,10*ROW('Hygiene Data'!G92)))</f>
        <v/>
      </c>
      <c r="DY98" s="305" t="str">
        <f ca="true">+IF(OFFSET('Hygiene Data'!$G$12,0,10*ROW('Hygiene Data'!G92))="","",OFFSET('Hygiene Data'!$G$12,0,10*ROW('Hygiene Data'!G92)))</f>
        <v/>
      </c>
      <c r="DZ98" s="305" t="str">
        <f ca="true">+IF(OFFSET('Hygiene Data'!$G$13,0,10*ROW('Hygiene Data'!G92))="","",OFFSET('Hygiene Data'!$G$13,0,10*ROW('Hygiene Data'!G92)))</f>
        <v/>
      </c>
      <c r="EA98" s="305" t="str">
        <f ca="true">+IF(OFFSET('Hygiene Data'!$H$11,0,10*ROW('Hygiene Data'!H92))="","",OFFSET('Hygiene Data'!$H$11,0,10*ROW('Hygiene Data'!H92)))</f>
        <v/>
      </c>
      <c r="EB98" s="305" t="str">
        <f ca="true">+IF(OFFSET('Hygiene Data'!$H$12,0,10*ROW('Hygiene Data'!H92))="","",OFFSET('Hygiene Data'!$H$12,0,10*ROW('Hygiene Data'!H92)))</f>
        <v/>
      </c>
      <c r="EC98" s="305" t="str">
        <f ca="true">+IF(OFFSET('Hygiene Data'!$H$13,0,10*ROW('Hygiene Data'!H92))="","",OFFSET('Hygiene Data'!$H$13,0,10*ROW('Hygiene Data'!H92)))</f>
        <v/>
      </c>
      <c r="ED98" s="305" t="str">
        <f ca="true">+IF(OFFSET('Hygiene Data'!$I$11,0,10*ROW('Hygiene Data'!I92))="","",OFFSET('Hygiene Data'!$I$11,0,10*ROW('Hygiene Data'!I92)))</f>
        <v/>
      </c>
      <c r="EE98" s="305" t="str">
        <f ca="true">+IF(OFFSET('Hygiene Data'!$I$12,0,10*ROW('Hygiene Data'!I92))="","",OFFSET('Hygiene Data'!$I$12,0,10*ROW('Hygiene Data'!I92)))</f>
        <v/>
      </c>
      <c r="EF98" s="305"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61" t="str">
        <f t="shared" ca="true" si="1"/>
        <v/>
      </c>
      <c r="D99" s="9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5"/>
      <c r="BS99" s="305" t="str">
        <f ca="true">+IF(OFFSET('Water Data'!$D$27,0,10*ROW('Water Data'!D93))="","",OFFSET('Water Data'!$D$27,0,10*ROW('Water Data'!D93)))</f>
        <v/>
      </c>
      <c r="BT99" s="305" t="str">
        <f ca="true">+IF(OFFSET('Water Data'!$D$28,0,10*ROW('Water Data'!D93))="","",OFFSET('Water Data'!$D$28,0,10*ROW('Water Data'!D93)))</f>
        <v/>
      </c>
      <c r="BU99" s="305" t="str">
        <f ca="true">+IF(OFFSET('Water Data'!$D$29,0,10*ROW('Water Data'!D93))="","",OFFSET('Water Data'!$D$29,0,10*ROW('Water Data'!D93)))</f>
        <v/>
      </c>
      <c r="BV99" s="305" t="str">
        <f ca="true">+IF(OFFSET('Water Data'!$E$27,0,10*ROW('Water Data'!E93))="","",OFFSET('Water Data'!$E$27,0,10*ROW('Water Data'!E93)))</f>
        <v/>
      </c>
      <c r="BW99" s="305" t="str">
        <f ca="true">+IF(OFFSET('Water Data'!$E$28,0,10*ROW('Water Data'!E93))="","",OFFSET('Water Data'!$E$28,0,10*ROW('Water Data'!E93)))</f>
        <v/>
      </c>
      <c r="BX99" s="305" t="str">
        <f ca="true">+IF(OFFSET('Water Data'!$E$29,0,10*ROW('Water Data'!E93))="","",OFFSET('Water Data'!$E$29,0,10*ROW('Water Data'!E93)))</f>
        <v/>
      </c>
      <c r="BY99" s="305" t="str">
        <f ca="true">+IF(OFFSET('Water Data'!$F$27,0,10*ROW('Water Data'!F93))="","",OFFSET('Water Data'!$F$27,0,10*ROW('Water Data'!F93)))</f>
        <v/>
      </c>
      <c r="BZ99" s="305" t="str">
        <f ca="true">+IF(OFFSET('Water Data'!$F$28,0,10*ROW('Water Data'!F93))="","",OFFSET('Water Data'!$F$28,0,10*ROW('Water Data'!F93)))</f>
        <v/>
      </c>
      <c r="CA99" s="305" t="str">
        <f ca="true">+IF(OFFSET('Water Data'!$F$29,0,10*ROW('Water Data'!F93))="","",OFFSET('Water Data'!$F$29,0,10*ROW('Water Data'!F93)))</f>
        <v/>
      </c>
      <c r="CB99" s="305" t="str">
        <f ca="true">+IF(OFFSET('Water Data'!$G$27,0,10*ROW('Water Data'!G93))="","",OFFSET('Water Data'!$G$27,0,10*ROW('Water Data'!G93)))</f>
        <v/>
      </c>
      <c r="CC99" s="305" t="str">
        <f ca="true">+IF(OFFSET('Water Data'!$G$28,0,10*ROW('Water Data'!G93))="","",OFFSET('Water Data'!$G$28,0,10*ROW('Water Data'!G93)))</f>
        <v/>
      </c>
      <c r="CD99" s="305" t="str">
        <f ca="true">+IF(OFFSET('Water Data'!$G$29,0,10*ROW('Water Data'!G93))="","",OFFSET('Water Data'!$G$29,0,10*ROW('Water Data'!G93)))</f>
        <v/>
      </c>
      <c r="CE99" s="305" t="str">
        <f ca="true">+IF(OFFSET('Water Data'!$H$27,0,10*ROW('Water Data'!H93))="","",OFFSET('Water Data'!$H$27,0,10*ROW('Water Data'!H93)))</f>
        <v/>
      </c>
      <c r="CF99" s="305" t="str">
        <f ca="true">+IF(OFFSET('Water Data'!$H$28,0,10*ROW('Water Data'!H93))="","",OFFSET('Water Data'!$H$28,0,10*ROW('Water Data'!H93)))</f>
        <v/>
      </c>
      <c r="CG99" s="305" t="str">
        <f ca="true">+IF(OFFSET('Water Data'!$H$29,0,10*ROW('Water Data'!H93))="","",OFFSET('Water Data'!$H$29,0,10*ROW('Water Data'!H93)))</f>
        <v/>
      </c>
      <c r="CH99" s="305" t="str">
        <f ca="true">+IF(OFFSET('Water Data'!$I$27,0,10*ROW('Water Data'!I93))="","",OFFSET('Water Data'!$I$27,0,10*ROW('Water Data'!I93)))</f>
        <v/>
      </c>
      <c r="CI99" s="305" t="str">
        <f ca="true">+IF(OFFSET('Water Data'!$I$28,0,10*ROW('Water Data'!I93))="","",OFFSET('Water Data'!$I$28,0,10*ROW('Water Data'!I93)))</f>
        <v/>
      </c>
      <c r="CJ99" s="305" t="str">
        <f ca="true">+IF(OFFSET('Water Data'!$I$29,0,10*ROW('Water Data'!I93))="","",OFFSET('Water Data'!$I$29,0,10*ROW('Water Data'!I93)))</f>
        <v/>
      </c>
      <c r="CK99" s="305" t="str">
        <f ca="true">+IF(OFFSET('Sanitation Data'!$D$28,0,10*ROW('Sanitation Data'!D93))="","",OFFSET('Sanitation Data'!$D$28,0,10*ROW('Sanitation Data'!D93)))</f>
        <v/>
      </c>
      <c r="CL99" s="305" t="str">
        <f ca="true">+IF(OFFSET('Sanitation Data'!$D$29,0,10*ROW('Sanitation Data'!D93))="","",OFFSET('Sanitation Data'!$D$29,0,10*ROW('Sanitation Data'!D93)))</f>
        <v/>
      </c>
      <c r="CM99" s="305" t="str">
        <f ca="true">+IF(OFFSET('Sanitation Data'!$D$30,0,10*ROW('Sanitation Data'!D93))="","",OFFSET('Sanitation Data'!$D$30,0,10*ROW('Sanitation Data'!D93)))</f>
        <v/>
      </c>
      <c r="CN99" s="305" t="str">
        <f ca="true">+IF(OFFSET('Sanitation Data'!$D$31,0,10*ROW('Sanitation Data'!D93))="","",OFFSET('Sanitation Data'!$D$31,0,10*ROW('Sanitation Data'!D93)))</f>
        <v/>
      </c>
      <c r="CO99" s="305" t="str">
        <f ca="true">+IF(OFFSET('Sanitation Data'!$D$32,0,10*ROW('Sanitation Data'!D93))="","",OFFSET('Sanitation Data'!$D$32,0,10*ROW('Sanitation Data'!D93)))</f>
        <v/>
      </c>
      <c r="CP99" s="305" t="str">
        <f ca="true">+IF(OFFSET('Sanitation Data'!$E$28,0,10*ROW('Sanitation Data'!E93))="","",OFFSET('Sanitation Data'!$E$28,0,10*ROW('Sanitation Data'!E93)))</f>
        <v/>
      </c>
      <c r="CQ99" s="305" t="str">
        <f ca="true">+IF(OFFSET('Sanitation Data'!$E$29,0,10*ROW('Sanitation Data'!E93))="","",OFFSET('Sanitation Data'!$E$29,0,10*ROW('Sanitation Data'!E93)))</f>
        <v/>
      </c>
      <c r="CR99" s="305" t="str">
        <f ca="true">+IF(OFFSET('Sanitation Data'!$E$30,0,10*ROW('Sanitation Data'!E93))="","",OFFSET('Sanitation Data'!$E$30,0,10*ROW('Sanitation Data'!E93)))</f>
        <v/>
      </c>
      <c r="CS99" s="305" t="str">
        <f ca="true">+IF(OFFSET('Sanitation Data'!$E$31,0,10*ROW('Sanitation Data'!E93))="","",OFFSET('Sanitation Data'!$E$31,0,10*ROW('Sanitation Data'!E93)))</f>
        <v/>
      </c>
      <c r="CT99" s="305" t="str">
        <f ca="true">+IF(OFFSET('Sanitation Data'!$E$32,0,10*ROW('Sanitation Data'!E93))="","",OFFSET('Sanitation Data'!$E$32,0,10*ROW('Sanitation Data'!E93)))</f>
        <v/>
      </c>
      <c r="CU99" s="305" t="str">
        <f ca="true">+IF(OFFSET('Sanitation Data'!$F$28,0,10*ROW('Sanitation Data'!F93))="","",OFFSET('Sanitation Data'!$F$28,0,10*ROW('Sanitation Data'!F93)))</f>
        <v/>
      </c>
      <c r="CV99" s="305" t="str">
        <f ca="true">+IF(OFFSET('Sanitation Data'!$F$29,0,10*ROW('Sanitation Data'!F93))="","",OFFSET('Sanitation Data'!$F$29,0,10*ROW('Sanitation Data'!F93)))</f>
        <v/>
      </c>
      <c r="CW99" s="305" t="str">
        <f ca="true">+IF(OFFSET('Sanitation Data'!$F$30,0,10*ROW('Sanitation Data'!F93))="","",OFFSET('Sanitation Data'!$F$30,0,10*ROW('Sanitation Data'!F93)))</f>
        <v/>
      </c>
      <c r="CX99" s="305" t="str">
        <f ca="true">+IF(OFFSET('Sanitation Data'!$F$31,0,10*ROW('Sanitation Data'!F93))="","",OFFSET('Sanitation Data'!$F$31,0,10*ROW('Sanitation Data'!F93)))</f>
        <v/>
      </c>
      <c r="CY99" s="305" t="str">
        <f ca="true">+IF(OFFSET('Sanitation Data'!$F$32,0,10*ROW('Sanitation Data'!F93))="","",OFFSET('Sanitation Data'!$F$32,0,10*ROW('Sanitation Data'!F93)))</f>
        <v/>
      </c>
      <c r="CZ99" s="305" t="str">
        <f ca="true">+IF(OFFSET('Sanitation Data'!$G$28,0,10*ROW('Sanitation Data'!G93))="","",OFFSET('Sanitation Data'!$G$28,0,10*ROW('Sanitation Data'!G93)))</f>
        <v/>
      </c>
      <c r="DA99" s="305" t="str">
        <f ca="true">+IF(OFFSET('Sanitation Data'!$G$29,0,10*ROW('Sanitation Data'!G93))="","",OFFSET('Sanitation Data'!$G$29,0,10*ROW('Sanitation Data'!G93)))</f>
        <v/>
      </c>
      <c r="DB99" s="305" t="str">
        <f ca="true">+IF(OFFSET('Sanitation Data'!$G$30,0,10*ROW('Sanitation Data'!G93))="","",OFFSET('Sanitation Data'!$G$30,0,10*ROW('Sanitation Data'!G93)))</f>
        <v/>
      </c>
      <c r="DC99" s="305" t="str">
        <f ca="true">+IF(OFFSET('Sanitation Data'!$G$31,0,10*ROW('Sanitation Data'!G93))="","",OFFSET('Sanitation Data'!$G$31,0,10*ROW('Sanitation Data'!G93)))</f>
        <v/>
      </c>
      <c r="DD99" s="305" t="str">
        <f ca="true">+IF(OFFSET('Sanitation Data'!$G$32,0,10*ROW('Sanitation Data'!G93))="","",OFFSET('Sanitation Data'!$G$32,0,10*ROW('Sanitation Data'!G93)))</f>
        <v/>
      </c>
      <c r="DE99" s="305" t="str">
        <f ca="true">+IF(OFFSET('Sanitation Data'!$H$28,0,10*ROW('Sanitation Data'!H93))="","",OFFSET('Sanitation Data'!$H$28,0,10*ROW('Sanitation Data'!H93)))</f>
        <v/>
      </c>
      <c r="DF99" s="305" t="str">
        <f ca="true">+IF(OFFSET('Sanitation Data'!$H$29,0,10*ROW('Sanitation Data'!H93))="","",OFFSET('Sanitation Data'!$H$29,0,10*ROW('Sanitation Data'!H93)))</f>
        <v/>
      </c>
      <c r="DG99" s="305" t="str">
        <f ca="true">+IF(OFFSET('Sanitation Data'!$H$30,0,10*ROW('Sanitation Data'!H93))="","",OFFSET('Sanitation Data'!$H$30,0,10*ROW('Sanitation Data'!H93)))</f>
        <v/>
      </c>
      <c r="DH99" s="305" t="str">
        <f ca="true">+IF(OFFSET('Sanitation Data'!$H$31,0,10*ROW('Sanitation Data'!H93))="","",OFFSET('Sanitation Data'!$H$31,0,10*ROW('Sanitation Data'!H93)))</f>
        <v/>
      </c>
      <c r="DI99" s="305" t="str">
        <f ca="true">+IF(OFFSET('Sanitation Data'!$H$32,0,10*ROW('Sanitation Data'!H93))="","",OFFSET('Sanitation Data'!$H$32,0,10*ROW('Sanitation Data'!H93)))</f>
        <v/>
      </c>
      <c r="DJ99" s="305" t="str">
        <f ca="true">+IF(OFFSET('Sanitation Data'!$I$28,0,10*ROW('Sanitation Data'!I93))="","",OFFSET('Sanitation Data'!$I$28,0,10*ROW('Sanitation Data'!I93)))</f>
        <v/>
      </c>
      <c r="DK99" s="305" t="str">
        <f ca="true">+IF(OFFSET('Sanitation Data'!$I$29,0,10*ROW('Sanitation Data'!I93))="","",OFFSET('Sanitation Data'!$I$29,0,10*ROW('Sanitation Data'!I93)))</f>
        <v/>
      </c>
      <c r="DL99" s="305" t="str">
        <f ca="true">+IF(OFFSET('Sanitation Data'!$I$30,0,10*ROW('Sanitation Data'!I93))="","",OFFSET('Sanitation Data'!$I$30,0,10*ROW('Sanitation Data'!I93)))</f>
        <v/>
      </c>
      <c r="DM99" s="305" t="str">
        <f ca="true">+IF(OFFSET('Sanitation Data'!$I$31,0,10*ROW('Sanitation Data'!I93))="","",OFFSET('Sanitation Data'!$I$31,0,10*ROW('Sanitation Data'!I93)))</f>
        <v/>
      </c>
      <c r="DN99" s="305" t="str">
        <f ca="true">+IF(OFFSET('Sanitation Data'!$I$32,0,10*ROW('Sanitation Data'!I93))="","",OFFSET('Sanitation Data'!$I$32,0,10*ROW('Sanitation Data'!I93)))</f>
        <v/>
      </c>
      <c r="DO99" s="305" t="str">
        <f ca="true">+IF(OFFSET('Hygiene Data'!$D$11,0,10*ROW('Hygiene Data'!D93))="","",OFFSET('Hygiene Data'!$D$11,0,10*ROW('Hygiene Data'!D93)))</f>
        <v/>
      </c>
      <c r="DP99" s="305" t="str">
        <f ca="true">+IF(OFFSET('Hygiene Data'!$D$12,0,10*ROW('Hygiene Data'!D93))="","",OFFSET('Hygiene Data'!$D$12,0,10*ROW('Hygiene Data'!D93)))</f>
        <v/>
      </c>
      <c r="DQ99" s="305" t="str">
        <f ca="true">+IF(OFFSET('Hygiene Data'!$D$13,0,10*ROW('Hygiene Data'!D93))="","",OFFSET('Hygiene Data'!$D$13,0,10*ROW('Hygiene Data'!D93)))</f>
        <v/>
      </c>
      <c r="DR99" s="305" t="str">
        <f ca="true">+IF(OFFSET('Hygiene Data'!$E$11,0,10*ROW('Hygiene Data'!E93))="","",OFFSET('Hygiene Data'!$E$11,0,10*ROW('Hygiene Data'!E93)))</f>
        <v/>
      </c>
      <c r="DS99" s="305" t="str">
        <f ca="true">+IF(OFFSET('Hygiene Data'!$E$12,0,10*ROW('Hygiene Data'!E93))="","",OFFSET('Hygiene Data'!$E$12,0,10*ROW('Hygiene Data'!E93)))</f>
        <v/>
      </c>
      <c r="DT99" s="305" t="str">
        <f ca="true">+IF(OFFSET('Hygiene Data'!$E$13,0,10*ROW('Hygiene Data'!E93))="","",OFFSET('Hygiene Data'!$E$13,0,10*ROW('Hygiene Data'!E93)))</f>
        <v/>
      </c>
      <c r="DU99" s="305" t="str">
        <f ca="true">+IF(OFFSET('Hygiene Data'!$F$11,0,10*ROW('Hygiene Data'!F93))="","",OFFSET('Hygiene Data'!$F$11,0,10*ROW('Hygiene Data'!F93)))</f>
        <v/>
      </c>
      <c r="DV99" s="305" t="str">
        <f ca="true">+IF(OFFSET('Hygiene Data'!$F$12,0,10*ROW('Hygiene Data'!F93))="","",OFFSET('Hygiene Data'!$F$12,0,10*ROW('Hygiene Data'!F93)))</f>
        <v/>
      </c>
      <c r="DW99" s="305" t="str">
        <f ca="true">+IF(OFFSET('Hygiene Data'!$F$13,0,10*ROW('Hygiene Data'!F93))="","",OFFSET('Hygiene Data'!$F$13,0,10*ROW('Hygiene Data'!F93)))</f>
        <v/>
      </c>
      <c r="DX99" s="305" t="str">
        <f ca="true">+IF(OFFSET('Hygiene Data'!$G$11,0,10*ROW('Hygiene Data'!G93))="","",OFFSET('Hygiene Data'!$G$11,0,10*ROW('Hygiene Data'!G93)))</f>
        <v/>
      </c>
      <c r="DY99" s="305" t="str">
        <f ca="true">+IF(OFFSET('Hygiene Data'!$G$12,0,10*ROW('Hygiene Data'!G93))="","",OFFSET('Hygiene Data'!$G$12,0,10*ROW('Hygiene Data'!G93)))</f>
        <v/>
      </c>
      <c r="DZ99" s="305" t="str">
        <f ca="true">+IF(OFFSET('Hygiene Data'!$G$13,0,10*ROW('Hygiene Data'!G93))="","",OFFSET('Hygiene Data'!$G$13,0,10*ROW('Hygiene Data'!G93)))</f>
        <v/>
      </c>
      <c r="EA99" s="305" t="str">
        <f ca="true">+IF(OFFSET('Hygiene Data'!$H$11,0,10*ROW('Hygiene Data'!H93))="","",OFFSET('Hygiene Data'!$H$11,0,10*ROW('Hygiene Data'!H93)))</f>
        <v/>
      </c>
      <c r="EB99" s="305" t="str">
        <f ca="true">+IF(OFFSET('Hygiene Data'!$H$12,0,10*ROW('Hygiene Data'!H93))="","",OFFSET('Hygiene Data'!$H$12,0,10*ROW('Hygiene Data'!H93)))</f>
        <v/>
      </c>
      <c r="EC99" s="305" t="str">
        <f ca="true">+IF(OFFSET('Hygiene Data'!$H$13,0,10*ROW('Hygiene Data'!H93))="","",OFFSET('Hygiene Data'!$H$13,0,10*ROW('Hygiene Data'!H93)))</f>
        <v/>
      </c>
      <c r="ED99" s="305" t="str">
        <f ca="true">+IF(OFFSET('Hygiene Data'!$I$11,0,10*ROW('Hygiene Data'!I93))="","",OFFSET('Hygiene Data'!$I$11,0,10*ROW('Hygiene Data'!I93)))</f>
        <v/>
      </c>
      <c r="EE99" s="305" t="str">
        <f ca="true">+IF(OFFSET('Hygiene Data'!$I$12,0,10*ROW('Hygiene Data'!I93))="","",OFFSET('Hygiene Data'!$I$12,0,10*ROW('Hygiene Data'!I93)))</f>
        <v/>
      </c>
      <c r="EF99" s="305"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61" t="str">
        <f t="shared" ca="true" si="1"/>
        <v/>
      </c>
      <c r="D100" s="9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5"/>
      <c r="BS100" s="305" t="str">
        <f ca="true">+IF(OFFSET('Water Data'!$D$27,0,10*ROW('Water Data'!D94))="","",OFFSET('Water Data'!$D$27,0,10*ROW('Water Data'!D94)))</f>
        <v/>
      </c>
      <c r="BT100" s="305" t="str">
        <f ca="true">+IF(OFFSET('Water Data'!$D$28,0,10*ROW('Water Data'!D94))="","",OFFSET('Water Data'!$D$28,0,10*ROW('Water Data'!D94)))</f>
        <v/>
      </c>
      <c r="BU100" s="305" t="str">
        <f ca="true">+IF(OFFSET('Water Data'!$D$29,0,10*ROW('Water Data'!D94))="","",OFFSET('Water Data'!$D$29,0,10*ROW('Water Data'!D94)))</f>
        <v/>
      </c>
      <c r="BV100" s="305" t="str">
        <f ca="true">+IF(OFFSET('Water Data'!$E$27,0,10*ROW('Water Data'!E94))="","",OFFSET('Water Data'!$E$27,0,10*ROW('Water Data'!E94)))</f>
        <v/>
      </c>
      <c r="BW100" s="305" t="str">
        <f ca="true">+IF(OFFSET('Water Data'!$E$28,0,10*ROW('Water Data'!E94))="","",OFFSET('Water Data'!$E$28,0,10*ROW('Water Data'!E94)))</f>
        <v/>
      </c>
      <c r="BX100" s="305" t="str">
        <f ca="true">+IF(OFFSET('Water Data'!$E$29,0,10*ROW('Water Data'!E94))="","",OFFSET('Water Data'!$E$29,0,10*ROW('Water Data'!E94)))</f>
        <v/>
      </c>
      <c r="BY100" s="305" t="str">
        <f ca="true">+IF(OFFSET('Water Data'!$F$27,0,10*ROW('Water Data'!F94))="","",OFFSET('Water Data'!$F$27,0,10*ROW('Water Data'!F94)))</f>
        <v/>
      </c>
      <c r="BZ100" s="305" t="str">
        <f ca="true">+IF(OFFSET('Water Data'!$F$28,0,10*ROW('Water Data'!F94))="","",OFFSET('Water Data'!$F$28,0,10*ROW('Water Data'!F94)))</f>
        <v/>
      </c>
      <c r="CA100" s="305" t="str">
        <f ca="true">+IF(OFFSET('Water Data'!$F$29,0,10*ROW('Water Data'!F94))="","",OFFSET('Water Data'!$F$29,0,10*ROW('Water Data'!F94)))</f>
        <v/>
      </c>
      <c r="CB100" s="305" t="str">
        <f ca="true">+IF(OFFSET('Water Data'!$G$27,0,10*ROW('Water Data'!G94))="","",OFFSET('Water Data'!$G$27,0,10*ROW('Water Data'!G94)))</f>
        <v/>
      </c>
      <c r="CC100" s="305" t="str">
        <f ca="true">+IF(OFFSET('Water Data'!$G$28,0,10*ROW('Water Data'!G94))="","",OFFSET('Water Data'!$G$28,0,10*ROW('Water Data'!G94)))</f>
        <v/>
      </c>
      <c r="CD100" s="305" t="str">
        <f ca="true">+IF(OFFSET('Water Data'!$G$29,0,10*ROW('Water Data'!G94))="","",OFFSET('Water Data'!$G$29,0,10*ROW('Water Data'!G94)))</f>
        <v/>
      </c>
      <c r="CE100" s="305" t="str">
        <f ca="true">+IF(OFFSET('Water Data'!$H$27,0,10*ROW('Water Data'!H94))="","",OFFSET('Water Data'!$H$27,0,10*ROW('Water Data'!H94)))</f>
        <v/>
      </c>
      <c r="CF100" s="305" t="str">
        <f ca="true">+IF(OFFSET('Water Data'!$H$28,0,10*ROW('Water Data'!H94))="","",OFFSET('Water Data'!$H$28,0,10*ROW('Water Data'!H94)))</f>
        <v/>
      </c>
      <c r="CG100" s="305" t="str">
        <f ca="true">+IF(OFFSET('Water Data'!$H$29,0,10*ROW('Water Data'!H94))="","",OFFSET('Water Data'!$H$29,0,10*ROW('Water Data'!H94)))</f>
        <v/>
      </c>
      <c r="CH100" s="305" t="str">
        <f ca="true">+IF(OFFSET('Water Data'!$I$27,0,10*ROW('Water Data'!I94))="","",OFFSET('Water Data'!$I$27,0,10*ROW('Water Data'!I94)))</f>
        <v/>
      </c>
      <c r="CI100" s="305" t="str">
        <f ca="true">+IF(OFFSET('Water Data'!$I$28,0,10*ROW('Water Data'!I94))="","",OFFSET('Water Data'!$I$28,0,10*ROW('Water Data'!I94)))</f>
        <v/>
      </c>
      <c r="CJ100" s="305" t="str">
        <f ca="true">+IF(OFFSET('Water Data'!$I$29,0,10*ROW('Water Data'!I94))="","",OFFSET('Water Data'!$I$29,0,10*ROW('Water Data'!I94)))</f>
        <v/>
      </c>
      <c r="CK100" s="305" t="str">
        <f ca="true">+IF(OFFSET('Sanitation Data'!$D$28,0,10*ROW('Sanitation Data'!D94))="","",OFFSET('Sanitation Data'!$D$28,0,10*ROW('Sanitation Data'!D94)))</f>
        <v/>
      </c>
      <c r="CL100" s="305" t="str">
        <f ca="true">+IF(OFFSET('Sanitation Data'!$D$29,0,10*ROW('Sanitation Data'!D94))="","",OFFSET('Sanitation Data'!$D$29,0,10*ROW('Sanitation Data'!D94)))</f>
        <v/>
      </c>
      <c r="CM100" s="305" t="str">
        <f ca="true">+IF(OFFSET('Sanitation Data'!$D$30,0,10*ROW('Sanitation Data'!D94))="","",OFFSET('Sanitation Data'!$D$30,0,10*ROW('Sanitation Data'!D94)))</f>
        <v/>
      </c>
      <c r="CN100" s="305" t="str">
        <f ca="true">+IF(OFFSET('Sanitation Data'!$D$31,0,10*ROW('Sanitation Data'!D94))="","",OFFSET('Sanitation Data'!$D$31,0,10*ROW('Sanitation Data'!D94)))</f>
        <v/>
      </c>
      <c r="CO100" s="305" t="str">
        <f ca="true">+IF(OFFSET('Sanitation Data'!$D$32,0,10*ROW('Sanitation Data'!D94))="","",OFFSET('Sanitation Data'!$D$32,0,10*ROW('Sanitation Data'!D94)))</f>
        <v/>
      </c>
      <c r="CP100" s="305" t="str">
        <f ca="true">+IF(OFFSET('Sanitation Data'!$E$28,0,10*ROW('Sanitation Data'!E94))="","",OFFSET('Sanitation Data'!$E$28,0,10*ROW('Sanitation Data'!E94)))</f>
        <v/>
      </c>
      <c r="CQ100" s="305" t="str">
        <f ca="true">+IF(OFFSET('Sanitation Data'!$E$29,0,10*ROW('Sanitation Data'!E94))="","",OFFSET('Sanitation Data'!$E$29,0,10*ROW('Sanitation Data'!E94)))</f>
        <v/>
      </c>
      <c r="CR100" s="305" t="str">
        <f ca="true">+IF(OFFSET('Sanitation Data'!$E$30,0,10*ROW('Sanitation Data'!E94))="","",OFFSET('Sanitation Data'!$E$30,0,10*ROW('Sanitation Data'!E94)))</f>
        <v/>
      </c>
      <c r="CS100" s="305" t="str">
        <f ca="true">+IF(OFFSET('Sanitation Data'!$E$31,0,10*ROW('Sanitation Data'!E94))="","",OFFSET('Sanitation Data'!$E$31,0,10*ROW('Sanitation Data'!E94)))</f>
        <v/>
      </c>
      <c r="CT100" s="305" t="str">
        <f ca="true">+IF(OFFSET('Sanitation Data'!$E$32,0,10*ROW('Sanitation Data'!E94))="","",OFFSET('Sanitation Data'!$E$32,0,10*ROW('Sanitation Data'!E94)))</f>
        <v/>
      </c>
      <c r="CU100" s="305" t="str">
        <f ca="true">+IF(OFFSET('Sanitation Data'!$F$28,0,10*ROW('Sanitation Data'!F94))="","",OFFSET('Sanitation Data'!$F$28,0,10*ROW('Sanitation Data'!F94)))</f>
        <v/>
      </c>
      <c r="CV100" s="305" t="str">
        <f ca="true">+IF(OFFSET('Sanitation Data'!$F$29,0,10*ROW('Sanitation Data'!F94))="","",OFFSET('Sanitation Data'!$F$29,0,10*ROW('Sanitation Data'!F94)))</f>
        <v/>
      </c>
      <c r="CW100" s="305" t="str">
        <f ca="true">+IF(OFFSET('Sanitation Data'!$F$30,0,10*ROW('Sanitation Data'!F94))="","",OFFSET('Sanitation Data'!$F$30,0,10*ROW('Sanitation Data'!F94)))</f>
        <v/>
      </c>
      <c r="CX100" s="305" t="str">
        <f ca="true">+IF(OFFSET('Sanitation Data'!$F$31,0,10*ROW('Sanitation Data'!F94))="","",OFFSET('Sanitation Data'!$F$31,0,10*ROW('Sanitation Data'!F94)))</f>
        <v/>
      </c>
      <c r="CY100" s="305" t="str">
        <f ca="true">+IF(OFFSET('Sanitation Data'!$F$32,0,10*ROW('Sanitation Data'!F94))="","",OFFSET('Sanitation Data'!$F$32,0,10*ROW('Sanitation Data'!F94)))</f>
        <v/>
      </c>
      <c r="CZ100" s="305" t="str">
        <f ca="true">+IF(OFFSET('Sanitation Data'!$G$28,0,10*ROW('Sanitation Data'!G94))="","",OFFSET('Sanitation Data'!$G$28,0,10*ROW('Sanitation Data'!G94)))</f>
        <v/>
      </c>
      <c r="DA100" s="305" t="str">
        <f ca="true">+IF(OFFSET('Sanitation Data'!$G$29,0,10*ROW('Sanitation Data'!G94))="","",OFFSET('Sanitation Data'!$G$29,0,10*ROW('Sanitation Data'!G94)))</f>
        <v/>
      </c>
      <c r="DB100" s="305" t="str">
        <f ca="true">+IF(OFFSET('Sanitation Data'!$G$30,0,10*ROW('Sanitation Data'!G94))="","",OFFSET('Sanitation Data'!$G$30,0,10*ROW('Sanitation Data'!G94)))</f>
        <v/>
      </c>
      <c r="DC100" s="305" t="str">
        <f ca="true">+IF(OFFSET('Sanitation Data'!$G$31,0,10*ROW('Sanitation Data'!G94))="","",OFFSET('Sanitation Data'!$G$31,0,10*ROW('Sanitation Data'!G94)))</f>
        <v/>
      </c>
      <c r="DD100" s="305" t="str">
        <f ca="true">+IF(OFFSET('Sanitation Data'!$G$32,0,10*ROW('Sanitation Data'!G94))="","",OFFSET('Sanitation Data'!$G$32,0,10*ROW('Sanitation Data'!G94)))</f>
        <v/>
      </c>
      <c r="DE100" s="305" t="str">
        <f ca="true">+IF(OFFSET('Sanitation Data'!$H$28,0,10*ROW('Sanitation Data'!H94))="","",OFFSET('Sanitation Data'!$H$28,0,10*ROW('Sanitation Data'!H94)))</f>
        <v/>
      </c>
      <c r="DF100" s="305" t="str">
        <f ca="true">+IF(OFFSET('Sanitation Data'!$H$29,0,10*ROW('Sanitation Data'!H94))="","",OFFSET('Sanitation Data'!$H$29,0,10*ROW('Sanitation Data'!H94)))</f>
        <v/>
      </c>
      <c r="DG100" s="305" t="str">
        <f ca="true">+IF(OFFSET('Sanitation Data'!$H$30,0,10*ROW('Sanitation Data'!H94))="","",OFFSET('Sanitation Data'!$H$30,0,10*ROW('Sanitation Data'!H94)))</f>
        <v/>
      </c>
      <c r="DH100" s="305" t="str">
        <f ca="true">+IF(OFFSET('Sanitation Data'!$H$31,0,10*ROW('Sanitation Data'!H94))="","",OFFSET('Sanitation Data'!$H$31,0,10*ROW('Sanitation Data'!H94)))</f>
        <v/>
      </c>
      <c r="DI100" s="305" t="str">
        <f ca="true">+IF(OFFSET('Sanitation Data'!$H$32,0,10*ROW('Sanitation Data'!H94))="","",OFFSET('Sanitation Data'!$H$32,0,10*ROW('Sanitation Data'!H94)))</f>
        <v/>
      </c>
      <c r="DJ100" s="305" t="str">
        <f ca="true">+IF(OFFSET('Sanitation Data'!$I$28,0,10*ROW('Sanitation Data'!I94))="","",OFFSET('Sanitation Data'!$I$28,0,10*ROW('Sanitation Data'!I94)))</f>
        <v/>
      </c>
      <c r="DK100" s="305" t="str">
        <f ca="true">+IF(OFFSET('Sanitation Data'!$I$29,0,10*ROW('Sanitation Data'!I94))="","",OFFSET('Sanitation Data'!$I$29,0,10*ROW('Sanitation Data'!I94)))</f>
        <v/>
      </c>
      <c r="DL100" s="305" t="str">
        <f ca="true">+IF(OFFSET('Sanitation Data'!$I$30,0,10*ROW('Sanitation Data'!I94))="","",OFFSET('Sanitation Data'!$I$30,0,10*ROW('Sanitation Data'!I94)))</f>
        <v/>
      </c>
      <c r="DM100" s="305" t="str">
        <f ca="true">+IF(OFFSET('Sanitation Data'!$I$31,0,10*ROW('Sanitation Data'!I94))="","",OFFSET('Sanitation Data'!$I$31,0,10*ROW('Sanitation Data'!I94)))</f>
        <v/>
      </c>
      <c r="DN100" s="305" t="str">
        <f ca="true">+IF(OFFSET('Sanitation Data'!$I$32,0,10*ROW('Sanitation Data'!I94))="","",OFFSET('Sanitation Data'!$I$32,0,10*ROW('Sanitation Data'!I94)))</f>
        <v/>
      </c>
      <c r="DO100" s="305" t="str">
        <f ca="true">+IF(OFFSET('Hygiene Data'!$D$11,0,10*ROW('Hygiene Data'!D94))="","",OFFSET('Hygiene Data'!$D$11,0,10*ROW('Hygiene Data'!D94)))</f>
        <v/>
      </c>
      <c r="DP100" s="305" t="str">
        <f ca="true">+IF(OFFSET('Hygiene Data'!$D$12,0,10*ROW('Hygiene Data'!D94))="","",OFFSET('Hygiene Data'!$D$12,0,10*ROW('Hygiene Data'!D94)))</f>
        <v/>
      </c>
      <c r="DQ100" s="305" t="str">
        <f ca="true">+IF(OFFSET('Hygiene Data'!$D$13,0,10*ROW('Hygiene Data'!D94))="","",OFFSET('Hygiene Data'!$D$13,0,10*ROW('Hygiene Data'!D94)))</f>
        <v/>
      </c>
      <c r="DR100" s="305" t="str">
        <f ca="true">+IF(OFFSET('Hygiene Data'!$E$11,0,10*ROW('Hygiene Data'!E94))="","",OFFSET('Hygiene Data'!$E$11,0,10*ROW('Hygiene Data'!E94)))</f>
        <v/>
      </c>
      <c r="DS100" s="305" t="str">
        <f ca="true">+IF(OFFSET('Hygiene Data'!$E$12,0,10*ROW('Hygiene Data'!E94))="","",OFFSET('Hygiene Data'!$E$12,0,10*ROW('Hygiene Data'!E94)))</f>
        <v/>
      </c>
      <c r="DT100" s="305" t="str">
        <f ca="true">+IF(OFFSET('Hygiene Data'!$E$13,0,10*ROW('Hygiene Data'!E94))="","",OFFSET('Hygiene Data'!$E$13,0,10*ROW('Hygiene Data'!E94)))</f>
        <v/>
      </c>
      <c r="DU100" s="305" t="str">
        <f ca="true">+IF(OFFSET('Hygiene Data'!$F$11,0,10*ROW('Hygiene Data'!F94))="","",OFFSET('Hygiene Data'!$F$11,0,10*ROW('Hygiene Data'!F94)))</f>
        <v/>
      </c>
      <c r="DV100" s="305" t="str">
        <f ca="true">+IF(OFFSET('Hygiene Data'!$F$12,0,10*ROW('Hygiene Data'!F94))="","",OFFSET('Hygiene Data'!$F$12,0,10*ROW('Hygiene Data'!F94)))</f>
        <v/>
      </c>
      <c r="DW100" s="305" t="str">
        <f ca="true">+IF(OFFSET('Hygiene Data'!$F$13,0,10*ROW('Hygiene Data'!F94))="","",OFFSET('Hygiene Data'!$F$13,0,10*ROW('Hygiene Data'!F94)))</f>
        <v/>
      </c>
      <c r="DX100" s="305" t="str">
        <f ca="true">+IF(OFFSET('Hygiene Data'!$G$11,0,10*ROW('Hygiene Data'!G94))="","",OFFSET('Hygiene Data'!$G$11,0,10*ROW('Hygiene Data'!G94)))</f>
        <v/>
      </c>
      <c r="DY100" s="305" t="str">
        <f ca="true">+IF(OFFSET('Hygiene Data'!$G$12,0,10*ROW('Hygiene Data'!G94))="","",OFFSET('Hygiene Data'!$G$12,0,10*ROW('Hygiene Data'!G94)))</f>
        <v/>
      </c>
      <c r="DZ100" s="305" t="str">
        <f ca="true">+IF(OFFSET('Hygiene Data'!$G$13,0,10*ROW('Hygiene Data'!G94))="","",OFFSET('Hygiene Data'!$G$13,0,10*ROW('Hygiene Data'!G94)))</f>
        <v/>
      </c>
      <c r="EA100" s="305" t="str">
        <f ca="true">+IF(OFFSET('Hygiene Data'!$H$11,0,10*ROW('Hygiene Data'!H94))="","",OFFSET('Hygiene Data'!$H$11,0,10*ROW('Hygiene Data'!H94)))</f>
        <v/>
      </c>
      <c r="EB100" s="305" t="str">
        <f ca="true">+IF(OFFSET('Hygiene Data'!$H$12,0,10*ROW('Hygiene Data'!H94))="","",OFFSET('Hygiene Data'!$H$12,0,10*ROW('Hygiene Data'!H94)))</f>
        <v/>
      </c>
      <c r="EC100" s="305" t="str">
        <f ca="true">+IF(OFFSET('Hygiene Data'!$H$13,0,10*ROW('Hygiene Data'!H94))="","",OFFSET('Hygiene Data'!$H$13,0,10*ROW('Hygiene Data'!H94)))</f>
        <v/>
      </c>
      <c r="ED100" s="305" t="str">
        <f ca="true">+IF(OFFSET('Hygiene Data'!$I$11,0,10*ROW('Hygiene Data'!I94))="","",OFFSET('Hygiene Data'!$I$11,0,10*ROW('Hygiene Data'!I94)))</f>
        <v/>
      </c>
      <c r="EE100" s="305" t="str">
        <f ca="true">+IF(OFFSET('Hygiene Data'!$I$12,0,10*ROW('Hygiene Data'!I94))="","",OFFSET('Hygiene Data'!$I$12,0,10*ROW('Hygiene Data'!I94)))</f>
        <v/>
      </c>
      <c r="EF100" s="305"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61" t="str">
        <f t="shared" ca="true" si="1"/>
        <v/>
      </c>
      <c r="D101" s="9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5"/>
      <c r="BS101" s="305" t="str">
        <f ca="true">+IF(OFFSET('Water Data'!$D$27,0,10*ROW('Water Data'!D95))="","",OFFSET('Water Data'!$D$27,0,10*ROW('Water Data'!D95)))</f>
        <v/>
      </c>
      <c r="BT101" s="305" t="str">
        <f ca="true">+IF(OFFSET('Water Data'!$D$28,0,10*ROW('Water Data'!D95))="","",OFFSET('Water Data'!$D$28,0,10*ROW('Water Data'!D95)))</f>
        <v/>
      </c>
      <c r="BU101" s="305" t="str">
        <f ca="true">+IF(OFFSET('Water Data'!$D$29,0,10*ROW('Water Data'!D95))="","",OFFSET('Water Data'!$D$29,0,10*ROW('Water Data'!D95)))</f>
        <v/>
      </c>
      <c r="BV101" s="305" t="str">
        <f ca="true">+IF(OFFSET('Water Data'!$E$27,0,10*ROW('Water Data'!E95))="","",OFFSET('Water Data'!$E$27,0,10*ROW('Water Data'!E95)))</f>
        <v/>
      </c>
      <c r="BW101" s="305" t="str">
        <f ca="true">+IF(OFFSET('Water Data'!$E$28,0,10*ROW('Water Data'!E95))="","",OFFSET('Water Data'!$E$28,0,10*ROW('Water Data'!E95)))</f>
        <v/>
      </c>
      <c r="BX101" s="305" t="str">
        <f ca="true">+IF(OFFSET('Water Data'!$E$29,0,10*ROW('Water Data'!E95))="","",OFFSET('Water Data'!$E$29,0,10*ROW('Water Data'!E95)))</f>
        <v/>
      </c>
      <c r="BY101" s="305" t="str">
        <f ca="true">+IF(OFFSET('Water Data'!$F$27,0,10*ROW('Water Data'!F95))="","",OFFSET('Water Data'!$F$27,0,10*ROW('Water Data'!F95)))</f>
        <v/>
      </c>
      <c r="BZ101" s="305" t="str">
        <f ca="true">+IF(OFFSET('Water Data'!$F$28,0,10*ROW('Water Data'!F95))="","",OFFSET('Water Data'!$F$28,0,10*ROW('Water Data'!F95)))</f>
        <v/>
      </c>
      <c r="CA101" s="305" t="str">
        <f ca="true">+IF(OFFSET('Water Data'!$F$29,0,10*ROW('Water Data'!F95))="","",OFFSET('Water Data'!$F$29,0,10*ROW('Water Data'!F95)))</f>
        <v/>
      </c>
      <c r="CB101" s="305" t="str">
        <f ca="true">+IF(OFFSET('Water Data'!$G$27,0,10*ROW('Water Data'!G95))="","",OFFSET('Water Data'!$G$27,0,10*ROW('Water Data'!G95)))</f>
        <v/>
      </c>
      <c r="CC101" s="305" t="str">
        <f ca="true">+IF(OFFSET('Water Data'!$G$28,0,10*ROW('Water Data'!G95))="","",OFFSET('Water Data'!$G$28,0,10*ROW('Water Data'!G95)))</f>
        <v/>
      </c>
      <c r="CD101" s="305" t="str">
        <f ca="true">+IF(OFFSET('Water Data'!$G$29,0,10*ROW('Water Data'!G95))="","",OFFSET('Water Data'!$G$29,0,10*ROW('Water Data'!G95)))</f>
        <v/>
      </c>
      <c r="CE101" s="305" t="str">
        <f ca="true">+IF(OFFSET('Water Data'!$H$27,0,10*ROW('Water Data'!H95))="","",OFFSET('Water Data'!$H$27,0,10*ROW('Water Data'!H95)))</f>
        <v/>
      </c>
      <c r="CF101" s="305" t="str">
        <f ca="true">+IF(OFFSET('Water Data'!$H$28,0,10*ROW('Water Data'!H95))="","",OFFSET('Water Data'!$H$28,0,10*ROW('Water Data'!H95)))</f>
        <v/>
      </c>
      <c r="CG101" s="305" t="str">
        <f ca="true">+IF(OFFSET('Water Data'!$H$29,0,10*ROW('Water Data'!H95))="","",OFFSET('Water Data'!$H$29,0,10*ROW('Water Data'!H95)))</f>
        <v/>
      </c>
      <c r="CH101" s="305" t="str">
        <f ca="true">+IF(OFFSET('Water Data'!$I$27,0,10*ROW('Water Data'!I95))="","",OFFSET('Water Data'!$I$27,0,10*ROW('Water Data'!I95)))</f>
        <v/>
      </c>
      <c r="CI101" s="305" t="str">
        <f ca="true">+IF(OFFSET('Water Data'!$I$28,0,10*ROW('Water Data'!I95))="","",OFFSET('Water Data'!$I$28,0,10*ROW('Water Data'!I95)))</f>
        <v/>
      </c>
      <c r="CJ101" s="305" t="str">
        <f ca="true">+IF(OFFSET('Water Data'!$I$29,0,10*ROW('Water Data'!I95))="","",OFFSET('Water Data'!$I$29,0,10*ROW('Water Data'!I95)))</f>
        <v/>
      </c>
      <c r="CK101" s="305" t="str">
        <f ca="true">+IF(OFFSET('Sanitation Data'!$D$28,0,10*ROW('Sanitation Data'!D95))="","",OFFSET('Sanitation Data'!$D$28,0,10*ROW('Sanitation Data'!D95)))</f>
        <v/>
      </c>
      <c r="CL101" s="305" t="str">
        <f ca="true">+IF(OFFSET('Sanitation Data'!$D$29,0,10*ROW('Sanitation Data'!D95))="","",OFFSET('Sanitation Data'!$D$29,0,10*ROW('Sanitation Data'!D95)))</f>
        <v/>
      </c>
      <c r="CM101" s="305" t="str">
        <f ca="true">+IF(OFFSET('Sanitation Data'!$D$30,0,10*ROW('Sanitation Data'!D95))="","",OFFSET('Sanitation Data'!$D$30,0,10*ROW('Sanitation Data'!D95)))</f>
        <v/>
      </c>
      <c r="CN101" s="305" t="str">
        <f ca="true">+IF(OFFSET('Sanitation Data'!$D$31,0,10*ROW('Sanitation Data'!D95))="","",OFFSET('Sanitation Data'!$D$31,0,10*ROW('Sanitation Data'!D95)))</f>
        <v/>
      </c>
      <c r="CO101" s="305" t="str">
        <f ca="true">+IF(OFFSET('Sanitation Data'!$D$32,0,10*ROW('Sanitation Data'!D95))="","",OFFSET('Sanitation Data'!$D$32,0,10*ROW('Sanitation Data'!D95)))</f>
        <v/>
      </c>
      <c r="CP101" s="305" t="str">
        <f ca="true">+IF(OFFSET('Sanitation Data'!$E$28,0,10*ROW('Sanitation Data'!E95))="","",OFFSET('Sanitation Data'!$E$28,0,10*ROW('Sanitation Data'!E95)))</f>
        <v/>
      </c>
      <c r="CQ101" s="305" t="str">
        <f ca="true">+IF(OFFSET('Sanitation Data'!$E$29,0,10*ROW('Sanitation Data'!E95))="","",OFFSET('Sanitation Data'!$E$29,0,10*ROW('Sanitation Data'!E95)))</f>
        <v/>
      </c>
      <c r="CR101" s="305" t="str">
        <f ca="true">+IF(OFFSET('Sanitation Data'!$E$30,0,10*ROW('Sanitation Data'!E95))="","",OFFSET('Sanitation Data'!$E$30,0,10*ROW('Sanitation Data'!E95)))</f>
        <v/>
      </c>
      <c r="CS101" s="305" t="str">
        <f ca="true">+IF(OFFSET('Sanitation Data'!$E$31,0,10*ROW('Sanitation Data'!E95))="","",OFFSET('Sanitation Data'!$E$31,0,10*ROW('Sanitation Data'!E95)))</f>
        <v/>
      </c>
      <c r="CT101" s="305" t="str">
        <f ca="true">+IF(OFFSET('Sanitation Data'!$E$32,0,10*ROW('Sanitation Data'!E95))="","",OFFSET('Sanitation Data'!$E$32,0,10*ROW('Sanitation Data'!E95)))</f>
        <v/>
      </c>
      <c r="CU101" s="305" t="str">
        <f ca="true">+IF(OFFSET('Sanitation Data'!$F$28,0,10*ROW('Sanitation Data'!F95))="","",OFFSET('Sanitation Data'!$F$28,0,10*ROW('Sanitation Data'!F95)))</f>
        <v/>
      </c>
      <c r="CV101" s="305" t="str">
        <f ca="true">+IF(OFFSET('Sanitation Data'!$F$29,0,10*ROW('Sanitation Data'!F95))="","",OFFSET('Sanitation Data'!$F$29,0,10*ROW('Sanitation Data'!F95)))</f>
        <v/>
      </c>
      <c r="CW101" s="305" t="str">
        <f ca="true">+IF(OFFSET('Sanitation Data'!$F$30,0,10*ROW('Sanitation Data'!F95))="","",OFFSET('Sanitation Data'!$F$30,0,10*ROW('Sanitation Data'!F95)))</f>
        <v/>
      </c>
      <c r="CX101" s="305" t="str">
        <f ca="true">+IF(OFFSET('Sanitation Data'!$F$31,0,10*ROW('Sanitation Data'!F95))="","",OFFSET('Sanitation Data'!$F$31,0,10*ROW('Sanitation Data'!F95)))</f>
        <v/>
      </c>
      <c r="CY101" s="305" t="str">
        <f ca="true">+IF(OFFSET('Sanitation Data'!$F$32,0,10*ROW('Sanitation Data'!F95))="","",OFFSET('Sanitation Data'!$F$32,0,10*ROW('Sanitation Data'!F95)))</f>
        <v/>
      </c>
      <c r="CZ101" s="305" t="str">
        <f ca="true">+IF(OFFSET('Sanitation Data'!$G$28,0,10*ROW('Sanitation Data'!G95))="","",OFFSET('Sanitation Data'!$G$28,0,10*ROW('Sanitation Data'!G95)))</f>
        <v/>
      </c>
      <c r="DA101" s="305" t="str">
        <f ca="true">+IF(OFFSET('Sanitation Data'!$G$29,0,10*ROW('Sanitation Data'!G95))="","",OFFSET('Sanitation Data'!$G$29,0,10*ROW('Sanitation Data'!G95)))</f>
        <v/>
      </c>
      <c r="DB101" s="305" t="str">
        <f ca="true">+IF(OFFSET('Sanitation Data'!$G$30,0,10*ROW('Sanitation Data'!G95))="","",OFFSET('Sanitation Data'!$G$30,0,10*ROW('Sanitation Data'!G95)))</f>
        <v/>
      </c>
      <c r="DC101" s="305" t="str">
        <f ca="true">+IF(OFFSET('Sanitation Data'!$G$31,0,10*ROW('Sanitation Data'!G95))="","",OFFSET('Sanitation Data'!$G$31,0,10*ROW('Sanitation Data'!G95)))</f>
        <v/>
      </c>
      <c r="DD101" s="305" t="str">
        <f ca="true">+IF(OFFSET('Sanitation Data'!$G$32,0,10*ROW('Sanitation Data'!G95))="","",OFFSET('Sanitation Data'!$G$32,0,10*ROW('Sanitation Data'!G95)))</f>
        <v/>
      </c>
      <c r="DE101" s="305" t="str">
        <f ca="true">+IF(OFFSET('Sanitation Data'!$H$28,0,10*ROW('Sanitation Data'!H95))="","",OFFSET('Sanitation Data'!$H$28,0,10*ROW('Sanitation Data'!H95)))</f>
        <v/>
      </c>
      <c r="DF101" s="305" t="str">
        <f ca="true">+IF(OFFSET('Sanitation Data'!$H$29,0,10*ROW('Sanitation Data'!H95))="","",OFFSET('Sanitation Data'!$H$29,0,10*ROW('Sanitation Data'!H95)))</f>
        <v/>
      </c>
      <c r="DG101" s="305" t="str">
        <f ca="true">+IF(OFFSET('Sanitation Data'!$H$30,0,10*ROW('Sanitation Data'!H95))="","",OFFSET('Sanitation Data'!$H$30,0,10*ROW('Sanitation Data'!H95)))</f>
        <v/>
      </c>
      <c r="DH101" s="305" t="str">
        <f ca="true">+IF(OFFSET('Sanitation Data'!$H$31,0,10*ROW('Sanitation Data'!H95))="","",OFFSET('Sanitation Data'!$H$31,0,10*ROW('Sanitation Data'!H95)))</f>
        <v/>
      </c>
      <c r="DI101" s="305" t="str">
        <f ca="true">+IF(OFFSET('Sanitation Data'!$H$32,0,10*ROW('Sanitation Data'!H95))="","",OFFSET('Sanitation Data'!$H$32,0,10*ROW('Sanitation Data'!H95)))</f>
        <v/>
      </c>
      <c r="DJ101" s="305" t="str">
        <f ca="true">+IF(OFFSET('Sanitation Data'!$I$28,0,10*ROW('Sanitation Data'!I95))="","",OFFSET('Sanitation Data'!$I$28,0,10*ROW('Sanitation Data'!I95)))</f>
        <v/>
      </c>
      <c r="DK101" s="305" t="str">
        <f ca="true">+IF(OFFSET('Sanitation Data'!$I$29,0,10*ROW('Sanitation Data'!I95))="","",OFFSET('Sanitation Data'!$I$29,0,10*ROW('Sanitation Data'!I95)))</f>
        <v/>
      </c>
      <c r="DL101" s="305" t="str">
        <f ca="true">+IF(OFFSET('Sanitation Data'!$I$30,0,10*ROW('Sanitation Data'!I95))="","",OFFSET('Sanitation Data'!$I$30,0,10*ROW('Sanitation Data'!I95)))</f>
        <v/>
      </c>
      <c r="DM101" s="305" t="str">
        <f ca="true">+IF(OFFSET('Sanitation Data'!$I$31,0,10*ROW('Sanitation Data'!I95))="","",OFFSET('Sanitation Data'!$I$31,0,10*ROW('Sanitation Data'!I95)))</f>
        <v/>
      </c>
      <c r="DN101" s="305" t="str">
        <f ca="true">+IF(OFFSET('Sanitation Data'!$I$32,0,10*ROW('Sanitation Data'!I95))="","",OFFSET('Sanitation Data'!$I$32,0,10*ROW('Sanitation Data'!I95)))</f>
        <v/>
      </c>
      <c r="DO101" s="305" t="str">
        <f ca="true">+IF(OFFSET('Hygiene Data'!$D$11,0,10*ROW('Hygiene Data'!D95))="","",OFFSET('Hygiene Data'!$D$11,0,10*ROW('Hygiene Data'!D95)))</f>
        <v/>
      </c>
      <c r="DP101" s="305" t="str">
        <f ca="true">+IF(OFFSET('Hygiene Data'!$D$12,0,10*ROW('Hygiene Data'!D95))="","",OFFSET('Hygiene Data'!$D$12,0,10*ROW('Hygiene Data'!D95)))</f>
        <v/>
      </c>
      <c r="DQ101" s="305" t="str">
        <f ca="true">+IF(OFFSET('Hygiene Data'!$D$13,0,10*ROW('Hygiene Data'!D95))="","",OFFSET('Hygiene Data'!$D$13,0,10*ROW('Hygiene Data'!D95)))</f>
        <v/>
      </c>
      <c r="DR101" s="305" t="str">
        <f ca="true">+IF(OFFSET('Hygiene Data'!$E$11,0,10*ROW('Hygiene Data'!E95))="","",OFFSET('Hygiene Data'!$E$11,0,10*ROW('Hygiene Data'!E95)))</f>
        <v/>
      </c>
      <c r="DS101" s="305" t="str">
        <f ca="true">+IF(OFFSET('Hygiene Data'!$E$12,0,10*ROW('Hygiene Data'!E95))="","",OFFSET('Hygiene Data'!$E$12,0,10*ROW('Hygiene Data'!E95)))</f>
        <v/>
      </c>
      <c r="DT101" s="305" t="str">
        <f ca="true">+IF(OFFSET('Hygiene Data'!$E$13,0,10*ROW('Hygiene Data'!E95))="","",OFFSET('Hygiene Data'!$E$13,0,10*ROW('Hygiene Data'!E95)))</f>
        <v/>
      </c>
      <c r="DU101" s="305" t="str">
        <f ca="true">+IF(OFFSET('Hygiene Data'!$F$11,0,10*ROW('Hygiene Data'!F95))="","",OFFSET('Hygiene Data'!$F$11,0,10*ROW('Hygiene Data'!F95)))</f>
        <v/>
      </c>
      <c r="DV101" s="305" t="str">
        <f ca="true">+IF(OFFSET('Hygiene Data'!$F$12,0,10*ROW('Hygiene Data'!F95))="","",OFFSET('Hygiene Data'!$F$12,0,10*ROW('Hygiene Data'!F95)))</f>
        <v/>
      </c>
      <c r="DW101" s="305" t="str">
        <f ca="true">+IF(OFFSET('Hygiene Data'!$F$13,0,10*ROW('Hygiene Data'!F95))="","",OFFSET('Hygiene Data'!$F$13,0,10*ROW('Hygiene Data'!F95)))</f>
        <v/>
      </c>
      <c r="DX101" s="305" t="str">
        <f ca="true">+IF(OFFSET('Hygiene Data'!$G$11,0,10*ROW('Hygiene Data'!G95))="","",OFFSET('Hygiene Data'!$G$11,0,10*ROW('Hygiene Data'!G95)))</f>
        <v/>
      </c>
      <c r="DY101" s="305" t="str">
        <f ca="true">+IF(OFFSET('Hygiene Data'!$G$12,0,10*ROW('Hygiene Data'!G95))="","",OFFSET('Hygiene Data'!$G$12,0,10*ROW('Hygiene Data'!G95)))</f>
        <v/>
      </c>
      <c r="DZ101" s="305" t="str">
        <f ca="true">+IF(OFFSET('Hygiene Data'!$G$13,0,10*ROW('Hygiene Data'!G95))="","",OFFSET('Hygiene Data'!$G$13,0,10*ROW('Hygiene Data'!G95)))</f>
        <v/>
      </c>
      <c r="EA101" s="305" t="str">
        <f ca="true">+IF(OFFSET('Hygiene Data'!$H$11,0,10*ROW('Hygiene Data'!H95))="","",OFFSET('Hygiene Data'!$H$11,0,10*ROW('Hygiene Data'!H95)))</f>
        <v/>
      </c>
      <c r="EB101" s="305" t="str">
        <f ca="true">+IF(OFFSET('Hygiene Data'!$H$12,0,10*ROW('Hygiene Data'!H95))="","",OFFSET('Hygiene Data'!$H$12,0,10*ROW('Hygiene Data'!H95)))</f>
        <v/>
      </c>
      <c r="EC101" s="305" t="str">
        <f ca="true">+IF(OFFSET('Hygiene Data'!$H$13,0,10*ROW('Hygiene Data'!H95))="","",OFFSET('Hygiene Data'!$H$13,0,10*ROW('Hygiene Data'!H95)))</f>
        <v/>
      </c>
      <c r="ED101" s="305" t="str">
        <f ca="true">+IF(OFFSET('Hygiene Data'!$I$11,0,10*ROW('Hygiene Data'!I95))="","",OFFSET('Hygiene Data'!$I$11,0,10*ROW('Hygiene Data'!I95)))</f>
        <v/>
      </c>
      <c r="EE101" s="305" t="str">
        <f ca="true">+IF(OFFSET('Hygiene Data'!$I$12,0,10*ROW('Hygiene Data'!I95))="","",OFFSET('Hygiene Data'!$I$12,0,10*ROW('Hygiene Data'!I95)))</f>
        <v/>
      </c>
      <c r="EF101" s="305"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61" t="str">
        <f t="shared" ca="true" si="1"/>
        <v/>
      </c>
      <c r="D102" s="9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5"/>
      <c r="BS102" s="305" t="str">
        <f ca="true">+IF(OFFSET('Water Data'!$D$27,0,10*ROW('Water Data'!D96))="","",OFFSET('Water Data'!$D$27,0,10*ROW('Water Data'!D96)))</f>
        <v/>
      </c>
      <c r="BT102" s="305" t="str">
        <f ca="true">+IF(OFFSET('Water Data'!$D$28,0,10*ROW('Water Data'!D96))="","",OFFSET('Water Data'!$D$28,0,10*ROW('Water Data'!D96)))</f>
        <v/>
      </c>
      <c r="BU102" s="305" t="str">
        <f ca="true">+IF(OFFSET('Water Data'!$D$29,0,10*ROW('Water Data'!D96))="","",OFFSET('Water Data'!$D$29,0,10*ROW('Water Data'!D96)))</f>
        <v/>
      </c>
      <c r="BV102" s="305" t="str">
        <f ca="true">+IF(OFFSET('Water Data'!$E$27,0,10*ROW('Water Data'!E96))="","",OFFSET('Water Data'!$E$27,0,10*ROW('Water Data'!E96)))</f>
        <v/>
      </c>
      <c r="BW102" s="305" t="str">
        <f ca="true">+IF(OFFSET('Water Data'!$E$28,0,10*ROW('Water Data'!E96))="","",OFFSET('Water Data'!$E$28,0,10*ROW('Water Data'!E96)))</f>
        <v/>
      </c>
      <c r="BX102" s="305" t="str">
        <f ca="true">+IF(OFFSET('Water Data'!$E$29,0,10*ROW('Water Data'!E96))="","",OFFSET('Water Data'!$E$29,0,10*ROW('Water Data'!E96)))</f>
        <v/>
      </c>
      <c r="BY102" s="305" t="str">
        <f ca="true">+IF(OFFSET('Water Data'!$F$27,0,10*ROW('Water Data'!F96))="","",OFFSET('Water Data'!$F$27,0,10*ROW('Water Data'!F96)))</f>
        <v/>
      </c>
      <c r="BZ102" s="305" t="str">
        <f ca="true">+IF(OFFSET('Water Data'!$F$28,0,10*ROW('Water Data'!F96))="","",OFFSET('Water Data'!$F$28,0,10*ROW('Water Data'!F96)))</f>
        <v/>
      </c>
      <c r="CA102" s="305" t="str">
        <f ca="true">+IF(OFFSET('Water Data'!$F$29,0,10*ROW('Water Data'!F96))="","",OFFSET('Water Data'!$F$29,0,10*ROW('Water Data'!F96)))</f>
        <v/>
      </c>
      <c r="CB102" s="305" t="str">
        <f ca="true">+IF(OFFSET('Water Data'!$G$27,0,10*ROW('Water Data'!G96))="","",OFFSET('Water Data'!$G$27,0,10*ROW('Water Data'!G96)))</f>
        <v/>
      </c>
      <c r="CC102" s="305" t="str">
        <f ca="true">+IF(OFFSET('Water Data'!$G$28,0,10*ROW('Water Data'!G96))="","",OFFSET('Water Data'!$G$28,0,10*ROW('Water Data'!G96)))</f>
        <v/>
      </c>
      <c r="CD102" s="305" t="str">
        <f ca="true">+IF(OFFSET('Water Data'!$G$29,0,10*ROW('Water Data'!G96))="","",OFFSET('Water Data'!$G$29,0,10*ROW('Water Data'!G96)))</f>
        <v/>
      </c>
      <c r="CE102" s="305" t="str">
        <f ca="true">+IF(OFFSET('Water Data'!$H$27,0,10*ROW('Water Data'!H96))="","",OFFSET('Water Data'!$H$27,0,10*ROW('Water Data'!H96)))</f>
        <v/>
      </c>
      <c r="CF102" s="305" t="str">
        <f ca="true">+IF(OFFSET('Water Data'!$H$28,0,10*ROW('Water Data'!H96))="","",OFFSET('Water Data'!$H$28,0,10*ROW('Water Data'!H96)))</f>
        <v/>
      </c>
      <c r="CG102" s="305" t="str">
        <f ca="true">+IF(OFFSET('Water Data'!$H$29,0,10*ROW('Water Data'!H96))="","",OFFSET('Water Data'!$H$29,0,10*ROW('Water Data'!H96)))</f>
        <v/>
      </c>
      <c r="CH102" s="305" t="str">
        <f ca="true">+IF(OFFSET('Water Data'!$I$27,0,10*ROW('Water Data'!I96))="","",OFFSET('Water Data'!$I$27,0,10*ROW('Water Data'!I96)))</f>
        <v/>
      </c>
      <c r="CI102" s="305" t="str">
        <f ca="true">+IF(OFFSET('Water Data'!$I$28,0,10*ROW('Water Data'!I96))="","",OFFSET('Water Data'!$I$28,0,10*ROW('Water Data'!I96)))</f>
        <v/>
      </c>
      <c r="CJ102" s="305" t="str">
        <f ca="true">+IF(OFFSET('Water Data'!$I$29,0,10*ROW('Water Data'!I96))="","",OFFSET('Water Data'!$I$29,0,10*ROW('Water Data'!I96)))</f>
        <v/>
      </c>
      <c r="CK102" s="305" t="str">
        <f ca="true">+IF(OFFSET('Sanitation Data'!$D$28,0,10*ROW('Sanitation Data'!D96))="","",OFFSET('Sanitation Data'!$D$28,0,10*ROW('Sanitation Data'!D96)))</f>
        <v/>
      </c>
      <c r="CL102" s="305" t="str">
        <f ca="true">+IF(OFFSET('Sanitation Data'!$D$29,0,10*ROW('Sanitation Data'!D96))="","",OFFSET('Sanitation Data'!$D$29,0,10*ROW('Sanitation Data'!D96)))</f>
        <v/>
      </c>
      <c r="CM102" s="305" t="str">
        <f ca="true">+IF(OFFSET('Sanitation Data'!$D$30,0,10*ROW('Sanitation Data'!D96))="","",OFFSET('Sanitation Data'!$D$30,0,10*ROW('Sanitation Data'!D96)))</f>
        <v/>
      </c>
      <c r="CN102" s="305" t="str">
        <f ca="true">+IF(OFFSET('Sanitation Data'!$D$31,0,10*ROW('Sanitation Data'!D96))="","",OFFSET('Sanitation Data'!$D$31,0,10*ROW('Sanitation Data'!D96)))</f>
        <v/>
      </c>
      <c r="CO102" s="305" t="str">
        <f ca="true">+IF(OFFSET('Sanitation Data'!$D$32,0,10*ROW('Sanitation Data'!D96))="","",OFFSET('Sanitation Data'!$D$32,0,10*ROW('Sanitation Data'!D96)))</f>
        <v/>
      </c>
      <c r="CP102" s="305" t="str">
        <f ca="true">+IF(OFFSET('Sanitation Data'!$E$28,0,10*ROW('Sanitation Data'!E96))="","",OFFSET('Sanitation Data'!$E$28,0,10*ROW('Sanitation Data'!E96)))</f>
        <v/>
      </c>
      <c r="CQ102" s="305" t="str">
        <f ca="true">+IF(OFFSET('Sanitation Data'!$E$29,0,10*ROW('Sanitation Data'!E96))="","",OFFSET('Sanitation Data'!$E$29,0,10*ROW('Sanitation Data'!E96)))</f>
        <v/>
      </c>
      <c r="CR102" s="305" t="str">
        <f ca="true">+IF(OFFSET('Sanitation Data'!$E$30,0,10*ROW('Sanitation Data'!E96))="","",OFFSET('Sanitation Data'!$E$30,0,10*ROW('Sanitation Data'!E96)))</f>
        <v/>
      </c>
      <c r="CS102" s="305" t="str">
        <f ca="true">+IF(OFFSET('Sanitation Data'!$E$31,0,10*ROW('Sanitation Data'!E96))="","",OFFSET('Sanitation Data'!$E$31,0,10*ROW('Sanitation Data'!E96)))</f>
        <v/>
      </c>
      <c r="CT102" s="305" t="str">
        <f ca="true">+IF(OFFSET('Sanitation Data'!$E$32,0,10*ROW('Sanitation Data'!E96))="","",OFFSET('Sanitation Data'!$E$32,0,10*ROW('Sanitation Data'!E96)))</f>
        <v/>
      </c>
      <c r="CU102" s="305" t="str">
        <f ca="true">+IF(OFFSET('Sanitation Data'!$F$28,0,10*ROW('Sanitation Data'!F96))="","",OFFSET('Sanitation Data'!$F$28,0,10*ROW('Sanitation Data'!F96)))</f>
        <v/>
      </c>
      <c r="CV102" s="305" t="str">
        <f ca="true">+IF(OFFSET('Sanitation Data'!$F$29,0,10*ROW('Sanitation Data'!F96))="","",OFFSET('Sanitation Data'!$F$29,0,10*ROW('Sanitation Data'!F96)))</f>
        <v/>
      </c>
      <c r="CW102" s="305" t="str">
        <f ca="true">+IF(OFFSET('Sanitation Data'!$F$30,0,10*ROW('Sanitation Data'!F96))="","",OFFSET('Sanitation Data'!$F$30,0,10*ROW('Sanitation Data'!F96)))</f>
        <v/>
      </c>
      <c r="CX102" s="305" t="str">
        <f ca="true">+IF(OFFSET('Sanitation Data'!$F$31,0,10*ROW('Sanitation Data'!F96))="","",OFFSET('Sanitation Data'!$F$31,0,10*ROW('Sanitation Data'!F96)))</f>
        <v/>
      </c>
      <c r="CY102" s="305" t="str">
        <f ca="true">+IF(OFFSET('Sanitation Data'!$F$32,0,10*ROW('Sanitation Data'!F96))="","",OFFSET('Sanitation Data'!$F$32,0,10*ROW('Sanitation Data'!F96)))</f>
        <v/>
      </c>
      <c r="CZ102" s="305" t="str">
        <f ca="true">+IF(OFFSET('Sanitation Data'!$G$28,0,10*ROW('Sanitation Data'!G96))="","",OFFSET('Sanitation Data'!$G$28,0,10*ROW('Sanitation Data'!G96)))</f>
        <v/>
      </c>
      <c r="DA102" s="305" t="str">
        <f ca="true">+IF(OFFSET('Sanitation Data'!$G$29,0,10*ROW('Sanitation Data'!G96))="","",OFFSET('Sanitation Data'!$G$29,0,10*ROW('Sanitation Data'!G96)))</f>
        <v/>
      </c>
      <c r="DB102" s="305" t="str">
        <f ca="true">+IF(OFFSET('Sanitation Data'!$G$30,0,10*ROW('Sanitation Data'!G96))="","",OFFSET('Sanitation Data'!$G$30,0,10*ROW('Sanitation Data'!G96)))</f>
        <v/>
      </c>
      <c r="DC102" s="305" t="str">
        <f ca="true">+IF(OFFSET('Sanitation Data'!$G$31,0,10*ROW('Sanitation Data'!G96))="","",OFFSET('Sanitation Data'!$G$31,0,10*ROW('Sanitation Data'!G96)))</f>
        <v/>
      </c>
      <c r="DD102" s="305" t="str">
        <f ca="true">+IF(OFFSET('Sanitation Data'!$G$32,0,10*ROW('Sanitation Data'!G96))="","",OFFSET('Sanitation Data'!$G$32,0,10*ROW('Sanitation Data'!G96)))</f>
        <v/>
      </c>
      <c r="DE102" s="305" t="str">
        <f ca="true">+IF(OFFSET('Sanitation Data'!$H$28,0,10*ROW('Sanitation Data'!H96))="","",OFFSET('Sanitation Data'!$H$28,0,10*ROW('Sanitation Data'!H96)))</f>
        <v/>
      </c>
      <c r="DF102" s="305" t="str">
        <f ca="true">+IF(OFFSET('Sanitation Data'!$H$29,0,10*ROW('Sanitation Data'!H96))="","",OFFSET('Sanitation Data'!$H$29,0,10*ROW('Sanitation Data'!H96)))</f>
        <v/>
      </c>
      <c r="DG102" s="305" t="str">
        <f ca="true">+IF(OFFSET('Sanitation Data'!$H$30,0,10*ROW('Sanitation Data'!H96))="","",OFFSET('Sanitation Data'!$H$30,0,10*ROW('Sanitation Data'!H96)))</f>
        <v/>
      </c>
      <c r="DH102" s="305" t="str">
        <f ca="true">+IF(OFFSET('Sanitation Data'!$H$31,0,10*ROW('Sanitation Data'!H96))="","",OFFSET('Sanitation Data'!$H$31,0,10*ROW('Sanitation Data'!H96)))</f>
        <v/>
      </c>
      <c r="DI102" s="305" t="str">
        <f ca="true">+IF(OFFSET('Sanitation Data'!$H$32,0,10*ROW('Sanitation Data'!H96))="","",OFFSET('Sanitation Data'!$H$32,0,10*ROW('Sanitation Data'!H96)))</f>
        <v/>
      </c>
      <c r="DJ102" s="305" t="str">
        <f ca="true">+IF(OFFSET('Sanitation Data'!$I$28,0,10*ROW('Sanitation Data'!I96))="","",OFFSET('Sanitation Data'!$I$28,0,10*ROW('Sanitation Data'!I96)))</f>
        <v/>
      </c>
      <c r="DK102" s="305" t="str">
        <f ca="true">+IF(OFFSET('Sanitation Data'!$I$29,0,10*ROW('Sanitation Data'!I96))="","",OFFSET('Sanitation Data'!$I$29,0,10*ROW('Sanitation Data'!I96)))</f>
        <v/>
      </c>
      <c r="DL102" s="305" t="str">
        <f ca="true">+IF(OFFSET('Sanitation Data'!$I$30,0,10*ROW('Sanitation Data'!I96))="","",OFFSET('Sanitation Data'!$I$30,0,10*ROW('Sanitation Data'!I96)))</f>
        <v/>
      </c>
      <c r="DM102" s="305" t="str">
        <f ca="true">+IF(OFFSET('Sanitation Data'!$I$31,0,10*ROW('Sanitation Data'!I96))="","",OFFSET('Sanitation Data'!$I$31,0,10*ROW('Sanitation Data'!I96)))</f>
        <v/>
      </c>
      <c r="DN102" s="305" t="str">
        <f ca="true">+IF(OFFSET('Sanitation Data'!$I$32,0,10*ROW('Sanitation Data'!I96))="","",OFFSET('Sanitation Data'!$I$32,0,10*ROW('Sanitation Data'!I96)))</f>
        <v/>
      </c>
      <c r="DO102" s="305" t="str">
        <f ca="true">+IF(OFFSET('Hygiene Data'!$D$11,0,10*ROW('Hygiene Data'!D96))="","",OFFSET('Hygiene Data'!$D$11,0,10*ROW('Hygiene Data'!D96)))</f>
        <v/>
      </c>
      <c r="DP102" s="305" t="str">
        <f ca="true">+IF(OFFSET('Hygiene Data'!$D$12,0,10*ROW('Hygiene Data'!D96))="","",OFFSET('Hygiene Data'!$D$12,0,10*ROW('Hygiene Data'!D96)))</f>
        <v/>
      </c>
      <c r="DQ102" s="305" t="str">
        <f ca="true">+IF(OFFSET('Hygiene Data'!$D$13,0,10*ROW('Hygiene Data'!D96))="","",OFFSET('Hygiene Data'!$D$13,0,10*ROW('Hygiene Data'!D96)))</f>
        <v/>
      </c>
      <c r="DR102" s="305" t="str">
        <f ca="true">+IF(OFFSET('Hygiene Data'!$E$11,0,10*ROW('Hygiene Data'!E96))="","",OFFSET('Hygiene Data'!$E$11,0,10*ROW('Hygiene Data'!E96)))</f>
        <v/>
      </c>
      <c r="DS102" s="305" t="str">
        <f ca="true">+IF(OFFSET('Hygiene Data'!$E$12,0,10*ROW('Hygiene Data'!E96))="","",OFFSET('Hygiene Data'!$E$12,0,10*ROW('Hygiene Data'!E96)))</f>
        <v/>
      </c>
      <c r="DT102" s="305" t="str">
        <f ca="true">+IF(OFFSET('Hygiene Data'!$E$13,0,10*ROW('Hygiene Data'!E96))="","",OFFSET('Hygiene Data'!$E$13,0,10*ROW('Hygiene Data'!E96)))</f>
        <v/>
      </c>
      <c r="DU102" s="305" t="str">
        <f ca="true">+IF(OFFSET('Hygiene Data'!$F$11,0,10*ROW('Hygiene Data'!F96))="","",OFFSET('Hygiene Data'!$F$11,0,10*ROW('Hygiene Data'!F96)))</f>
        <v/>
      </c>
      <c r="DV102" s="305" t="str">
        <f ca="true">+IF(OFFSET('Hygiene Data'!$F$12,0,10*ROW('Hygiene Data'!F96))="","",OFFSET('Hygiene Data'!$F$12,0,10*ROW('Hygiene Data'!F96)))</f>
        <v/>
      </c>
      <c r="DW102" s="305" t="str">
        <f ca="true">+IF(OFFSET('Hygiene Data'!$F$13,0,10*ROW('Hygiene Data'!F96))="","",OFFSET('Hygiene Data'!$F$13,0,10*ROW('Hygiene Data'!F96)))</f>
        <v/>
      </c>
      <c r="DX102" s="305" t="str">
        <f ca="true">+IF(OFFSET('Hygiene Data'!$G$11,0,10*ROW('Hygiene Data'!G96))="","",OFFSET('Hygiene Data'!$G$11,0,10*ROW('Hygiene Data'!G96)))</f>
        <v/>
      </c>
      <c r="DY102" s="305" t="str">
        <f ca="true">+IF(OFFSET('Hygiene Data'!$G$12,0,10*ROW('Hygiene Data'!G96))="","",OFFSET('Hygiene Data'!$G$12,0,10*ROW('Hygiene Data'!G96)))</f>
        <v/>
      </c>
      <c r="DZ102" s="305" t="str">
        <f ca="true">+IF(OFFSET('Hygiene Data'!$G$13,0,10*ROW('Hygiene Data'!G96))="","",OFFSET('Hygiene Data'!$G$13,0,10*ROW('Hygiene Data'!G96)))</f>
        <v/>
      </c>
      <c r="EA102" s="305" t="str">
        <f ca="true">+IF(OFFSET('Hygiene Data'!$H$11,0,10*ROW('Hygiene Data'!H96))="","",OFFSET('Hygiene Data'!$H$11,0,10*ROW('Hygiene Data'!H96)))</f>
        <v/>
      </c>
      <c r="EB102" s="305" t="str">
        <f ca="true">+IF(OFFSET('Hygiene Data'!$H$12,0,10*ROW('Hygiene Data'!H96))="","",OFFSET('Hygiene Data'!$H$12,0,10*ROW('Hygiene Data'!H96)))</f>
        <v/>
      </c>
      <c r="EC102" s="305" t="str">
        <f ca="true">+IF(OFFSET('Hygiene Data'!$H$13,0,10*ROW('Hygiene Data'!H96))="","",OFFSET('Hygiene Data'!$H$13,0,10*ROW('Hygiene Data'!H96)))</f>
        <v/>
      </c>
      <c r="ED102" s="305" t="str">
        <f ca="true">+IF(OFFSET('Hygiene Data'!$I$11,0,10*ROW('Hygiene Data'!I96))="","",OFFSET('Hygiene Data'!$I$11,0,10*ROW('Hygiene Data'!I96)))</f>
        <v/>
      </c>
      <c r="EE102" s="305" t="str">
        <f ca="true">+IF(OFFSET('Hygiene Data'!$I$12,0,10*ROW('Hygiene Data'!I96))="","",OFFSET('Hygiene Data'!$I$12,0,10*ROW('Hygiene Data'!I96)))</f>
        <v/>
      </c>
      <c r="EF102" s="305"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61" t="str">
        <f t="shared" ca="true" si="1"/>
        <v/>
      </c>
      <c r="D103" s="9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5"/>
      <c r="BS103" s="305" t="str">
        <f ca="true">+IF(OFFSET('Water Data'!$D$27,0,10*ROW('Water Data'!D97))="","",OFFSET('Water Data'!$D$27,0,10*ROW('Water Data'!D97)))</f>
        <v/>
      </c>
      <c r="BT103" s="305" t="str">
        <f ca="true">+IF(OFFSET('Water Data'!$D$28,0,10*ROW('Water Data'!D97))="","",OFFSET('Water Data'!$D$28,0,10*ROW('Water Data'!D97)))</f>
        <v/>
      </c>
      <c r="BU103" s="305" t="str">
        <f ca="true">+IF(OFFSET('Water Data'!$D$29,0,10*ROW('Water Data'!D97))="","",OFFSET('Water Data'!$D$29,0,10*ROW('Water Data'!D97)))</f>
        <v/>
      </c>
      <c r="BV103" s="305" t="str">
        <f ca="true">+IF(OFFSET('Water Data'!$E$27,0,10*ROW('Water Data'!E97))="","",OFFSET('Water Data'!$E$27,0,10*ROW('Water Data'!E97)))</f>
        <v/>
      </c>
      <c r="BW103" s="305" t="str">
        <f ca="true">+IF(OFFSET('Water Data'!$E$28,0,10*ROW('Water Data'!E97))="","",OFFSET('Water Data'!$E$28,0,10*ROW('Water Data'!E97)))</f>
        <v/>
      </c>
      <c r="BX103" s="305" t="str">
        <f ca="true">+IF(OFFSET('Water Data'!$E$29,0,10*ROW('Water Data'!E97))="","",OFFSET('Water Data'!$E$29,0,10*ROW('Water Data'!E97)))</f>
        <v/>
      </c>
      <c r="BY103" s="305" t="str">
        <f ca="true">+IF(OFFSET('Water Data'!$F$27,0,10*ROW('Water Data'!F97))="","",OFFSET('Water Data'!$F$27,0,10*ROW('Water Data'!F97)))</f>
        <v/>
      </c>
      <c r="BZ103" s="305" t="str">
        <f ca="true">+IF(OFFSET('Water Data'!$F$28,0,10*ROW('Water Data'!F97))="","",OFFSET('Water Data'!$F$28,0,10*ROW('Water Data'!F97)))</f>
        <v/>
      </c>
      <c r="CA103" s="305" t="str">
        <f ca="true">+IF(OFFSET('Water Data'!$F$29,0,10*ROW('Water Data'!F97))="","",OFFSET('Water Data'!$F$29,0,10*ROW('Water Data'!F97)))</f>
        <v/>
      </c>
      <c r="CB103" s="305" t="str">
        <f ca="true">+IF(OFFSET('Water Data'!$G$27,0,10*ROW('Water Data'!G97))="","",OFFSET('Water Data'!$G$27,0,10*ROW('Water Data'!G97)))</f>
        <v/>
      </c>
      <c r="CC103" s="305" t="str">
        <f ca="true">+IF(OFFSET('Water Data'!$G$28,0,10*ROW('Water Data'!G97))="","",OFFSET('Water Data'!$G$28,0,10*ROW('Water Data'!G97)))</f>
        <v/>
      </c>
      <c r="CD103" s="305" t="str">
        <f ca="true">+IF(OFFSET('Water Data'!$G$29,0,10*ROW('Water Data'!G97))="","",OFFSET('Water Data'!$G$29,0,10*ROW('Water Data'!G97)))</f>
        <v/>
      </c>
      <c r="CE103" s="305" t="str">
        <f ca="true">+IF(OFFSET('Water Data'!$H$27,0,10*ROW('Water Data'!H97))="","",OFFSET('Water Data'!$H$27,0,10*ROW('Water Data'!H97)))</f>
        <v/>
      </c>
      <c r="CF103" s="305" t="str">
        <f ca="true">+IF(OFFSET('Water Data'!$H$28,0,10*ROW('Water Data'!H97))="","",OFFSET('Water Data'!$H$28,0,10*ROW('Water Data'!H97)))</f>
        <v/>
      </c>
      <c r="CG103" s="305" t="str">
        <f ca="true">+IF(OFFSET('Water Data'!$H$29,0,10*ROW('Water Data'!H97))="","",OFFSET('Water Data'!$H$29,0,10*ROW('Water Data'!H97)))</f>
        <v/>
      </c>
      <c r="CH103" s="305" t="str">
        <f ca="true">+IF(OFFSET('Water Data'!$I$27,0,10*ROW('Water Data'!I97))="","",OFFSET('Water Data'!$I$27,0,10*ROW('Water Data'!I97)))</f>
        <v/>
      </c>
      <c r="CI103" s="305" t="str">
        <f ca="true">+IF(OFFSET('Water Data'!$I$28,0,10*ROW('Water Data'!I97))="","",OFFSET('Water Data'!$I$28,0,10*ROW('Water Data'!I97)))</f>
        <v/>
      </c>
      <c r="CJ103" s="305" t="str">
        <f ca="true">+IF(OFFSET('Water Data'!$I$29,0,10*ROW('Water Data'!I97))="","",OFFSET('Water Data'!$I$29,0,10*ROW('Water Data'!I97)))</f>
        <v/>
      </c>
      <c r="CK103" s="305" t="str">
        <f ca="true">+IF(OFFSET('Sanitation Data'!$D$28,0,10*ROW('Sanitation Data'!D97))="","",OFFSET('Sanitation Data'!$D$28,0,10*ROW('Sanitation Data'!D97)))</f>
        <v/>
      </c>
      <c r="CL103" s="305" t="str">
        <f ca="true">+IF(OFFSET('Sanitation Data'!$D$29,0,10*ROW('Sanitation Data'!D97))="","",OFFSET('Sanitation Data'!$D$29,0,10*ROW('Sanitation Data'!D97)))</f>
        <v/>
      </c>
      <c r="CM103" s="305" t="str">
        <f ca="true">+IF(OFFSET('Sanitation Data'!$D$30,0,10*ROW('Sanitation Data'!D97))="","",OFFSET('Sanitation Data'!$D$30,0,10*ROW('Sanitation Data'!D97)))</f>
        <v/>
      </c>
      <c r="CN103" s="305" t="str">
        <f ca="true">+IF(OFFSET('Sanitation Data'!$D$31,0,10*ROW('Sanitation Data'!D97))="","",OFFSET('Sanitation Data'!$D$31,0,10*ROW('Sanitation Data'!D97)))</f>
        <v/>
      </c>
      <c r="CO103" s="305" t="str">
        <f ca="true">+IF(OFFSET('Sanitation Data'!$D$32,0,10*ROW('Sanitation Data'!D97))="","",OFFSET('Sanitation Data'!$D$32,0,10*ROW('Sanitation Data'!D97)))</f>
        <v/>
      </c>
      <c r="CP103" s="305" t="str">
        <f ca="true">+IF(OFFSET('Sanitation Data'!$E$28,0,10*ROW('Sanitation Data'!E97))="","",OFFSET('Sanitation Data'!$E$28,0,10*ROW('Sanitation Data'!E97)))</f>
        <v/>
      </c>
      <c r="CQ103" s="305" t="str">
        <f ca="true">+IF(OFFSET('Sanitation Data'!$E$29,0,10*ROW('Sanitation Data'!E97))="","",OFFSET('Sanitation Data'!$E$29,0,10*ROW('Sanitation Data'!E97)))</f>
        <v/>
      </c>
      <c r="CR103" s="305" t="str">
        <f ca="true">+IF(OFFSET('Sanitation Data'!$E$30,0,10*ROW('Sanitation Data'!E97))="","",OFFSET('Sanitation Data'!$E$30,0,10*ROW('Sanitation Data'!E97)))</f>
        <v/>
      </c>
      <c r="CS103" s="305" t="str">
        <f ca="true">+IF(OFFSET('Sanitation Data'!$E$31,0,10*ROW('Sanitation Data'!E97))="","",OFFSET('Sanitation Data'!$E$31,0,10*ROW('Sanitation Data'!E97)))</f>
        <v/>
      </c>
      <c r="CT103" s="305" t="str">
        <f ca="true">+IF(OFFSET('Sanitation Data'!$E$32,0,10*ROW('Sanitation Data'!E97))="","",OFFSET('Sanitation Data'!$E$32,0,10*ROW('Sanitation Data'!E97)))</f>
        <v/>
      </c>
      <c r="CU103" s="305" t="str">
        <f ca="true">+IF(OFFSET('Sanitation Data'!$F$28,0,10*ROW('Sanitation Data'!F97))="","",OFFSET('Sanitation Data'!$F$28,0,10*ROW('Sanitation Data'!F97)))</f>
        <v/>
      </c>
      <c r="CV103" s="305" t="str">
        <f ca="true">+IF(OFFSET('Sanitation Data'!$F$29,0,10*ROW('Sanitation Data'!F97))="","",OFFSET('Sanitation Data'!$F$29,0,10*ROW('Sanitation Data'!F97)))</f>
        <v/>
      </c>
      <c r="CW103" s="305" t="str">
        <f ca="true">+IF(OFFSET('Sanitation Data'!$F$30,0,10*ROW('Sanitation Data'!F97))="","",OFFSET('Sanitation Data'!$F$30,0,10*ROW('Sanitation Data'!F97)))</f>
        <v/>
      </c>
      <c r="CX103" s="305" t="str">
        <f ca="true">+IF(OFFSET('Sanitation Data'!$F$31,0,10*ROW('Sanitation Data'!F97))="","",OFFSET('Sanitation Data'!$F$31,0,10*ROW('Sanitation Data'!F97)))</f>
        <v/>
      </c>
      <c r="CY103" s="305" t="str">
        <f ca="true">+IF(OFFSET('Sanitation Data'!$F$32,0,10*ROW('Sanitation Data'!F97))="","",OFFSET('Sanitation Data'!$F$32,0,10*ROW('Sanitation Data'!F97)))</f>
        <v/>
      </c>
      <c r="CZ103" s="305" t="str">
        <f ca="true">+IF(OFFSET('Sanitation Data'!$G$28,0,10*ROW('Sanitation Data'!G97))="","",OFFSET('Sanitation Data'!$G$28,0,10*ROW('Sanitation Data'!G97)))</f>
        <v/>
      </c>
      <c r="DA103" s="305" t="str">
        <f ca="true">+IF(OFFSET('Sanitation Data'!$G$29,0,10*ROW('Sanitation Data'!G97))="","",OFFSET('Sanitation Data'!$G$29,0,10*ROW('Sanitation Data'!G97)))</f>
        <v/>
      </c>
      <c r="DB103" s="305" t="str">
        <f ca="true">+IF(OFFSET('Sanitation Data'!$G$30,0,10*ROW('Sanitation Data'!G97))="","",OFFSET('Sanitation Data'!$G$30,0,10*ROW('Sanitation Data'!G97)))</f>
        <v/>
      </c>
      <c r="DC103" s="305" t="str">
        <f ca="true">+IF(OFFSET('Sanitation Data'!$G$31,0,10*ROW('Sanitation Data'!G97))="","",OFFSET('Sanitation Data'!$G$31,0,10*ROW('Sanitation Data'!G97)))</f>
        <v/>
      </c>
      <c r="DD103" s="305" t="str">
        <f ca="true">+IF(OFFSET('Sanitation Data'!$G$32,0,10*ROW('Sanitation Data'!G97))="","",OFFSET('Sanitation Data'!$G$32,0,10*ROW('Sanitation Data'!G97)))</f>
        <v/>
      </c>
      <c r="DE103" s="305" t="str">
        <f ca="true">+IF(OFFSET('Sanitation Data'!$H$28,0,10*ROW('Sanitation Data'!H97))="","",OFFSET('Sanitation Data'!$H$28,0,10*ROW('Sanitation Data'!H97)))</f>
        <v/>
      </c>
      <c r="DF103" s="305" t="str">
        <f ca="true">+IF(OFFSET('Sanitation Data'!$H$29,0,10*ROW('Sanitation Data'!H97))="","",OFFSET('Sanitation Data'!$H$29,0,10*ROW('Sanitation Data'!H97)))</f>
        <v/>
      </c>
      <c r="DG103" s="305" t="str">
        <f ca="true">+IF(OFFSET('Sanitation Data'!$H$30,0,10*ROW('Sanitation Data'!H97))="","",OFFSET('Sanitation Data'!$H$30,0,10*ROW('Sanitation Data'!H97)))</f>
        <v/>
      </c>
      <c r="DH103" s="305" t="str">
        <f ca="true">+IF(OFFSET('Sanitation Data'!$H$31,0,10*ROW('Sanitation Data'!H97))="","",OFFSET('Sanitation Data'!$H$31,0,10*ROW('Sanitation Data'!H97)))</f>
        <v/>
      </c>
      <c r="DI103" s="305" t="str">
        <f ca="true">+IF(OFFSET('Sanitation Data'!$H$32,0,10*ROW('Sanitation Data'!H97))="","",OFFSET('Sanitation Data'!$H$32,0,10*ROW('Sanitation Data'!H97)))</f>
        <v/>
      </c>
      <c r="DJ103" s="305" t="str">
        <f ca="true">+IF(OFFSET('Sanitation Data'!$I$28,0,10*ROW('Sanitation Data'!I97))="","",OFFSET('Sanitation Data'!$I$28,0,10*ROW('Sanitation Data'!I97)))</f>
        <v/>
      </c>
      <c r="DK103" s="305" t="str">
        <f ca="true">+IF(OFFSET('Sanitation Data'!$I$29,0,10*ROW('Sanitation Data'!I97))="","",OFFSET('Sanitation Data'!$I$29,0,10*ROW('Sanitation Data'!I97)))</f>
        <v/>
      </c>
      <c r="DL103" s="305" t="str">
        <f ca="true">+IF(OFFSET('Sanitation Data'!$I$30,0,10*ROW('Sanitation Data'!I97))="","",OFFSET('Sanitation Data'!$I$30,0,10*ROW('Sanitation Data'!I97)))</f>
        <v/>
      </c>
      <c r="DM103" s="305" t="str">
        <f ca="true">+IF(OFFSET('Sanitation Data'!$I$31,0,10*ROW('Sanitation Data'!I97))="","",OFFSET('Sanitation Data'!$I$31,0,10*ROW('Sanitation Data'!I97)))</f>
        <v/>
      </c>
      <c r="DN103" s="305" t="str">
        <f ca="true">+IF(OFFSET('Sanitation Data'!$I$32,0,10*ROW('Sanitation Data'!I97))="","",OFFSET('Sanitation Data'!$I$32,0,10*ROW('Sanitation Data'!I97)))</f>
        <v/>
      </c>
      <c r="DO103" s="305" t="str">
        <f ca="true">+IF(OFFSET('Hygiene Data'!$D$11,0,10*ROW('Hygiene Data'!D97))="","",OFFSET('Hygiene Data'!$D$11,0,10*ROW('Hygiene Data'!D97)))</f>
        <v/>
      </c>
      <c r="DP103" s="305" t="str">
        <f ca="true">+IF(OFFSET('Hygiene Data'!$D$12,0,10*ROW('Hygiene Data'!D97))="","",OFFSET('Hygiene Data'!$D$12,0,10*ROW('Hygiene Data'!D97)))</f>
        <v/>
      </c>
      <c r="DQ103" s="305" t="str">
        <f ca="true">+IF(OFFSET('Hygiene Data'!$D$13,0,10*ROW('Hygiene Data'!D97))="","",OFFSET('Hygiene Data'!$D$13,0,10*ROW('Hygiene Data'!D97)))</f>
        <v/>
      </c>
      <c r="DR103" s="305" t="str">
        <f ca="true">+IF(OFFSET('Hygiene Data'!$E$11,0,10*ROW('Hygiene Data'!E97))="","",OFFSET('Hygiene Data'!$E$11,0,10*ROW('Hygiene Data'!E97)))</f>
        <v/>
      </c>
      <c r="DS103" s="305" t="str">
        <f ca="true">+IF(OFFSET('Hygiene Data'!$E$12,0,10*ROW('Hygiene Data'!E97))="","",OFFSET('Hygiene Data'!$E$12,0,10*ROW('Hygiene Data'!E97)))</f>
        <v/>
      </c>
      <c r="DT103" s="305" t="str">
        <f ca="true">+IF(OFFSET('Hygiene Data'!$E$13,0,10*ROW('Hygiene Data'!E97))="","",OFFSET('Hygiene Data'!$E$13,0,10*ROW('Hygiene Data'!E97)))</f>
        <v/>
      </c>
      <c r="DU103" s="305" t="str">
        <f ca="true">+IF(OFFSET('Hygiene Data'!$F$11,0,10*ROW('Hygiene Data'!F97))="","",OFFSET('Hygiene Data'!$F$11,0,10*ROW('Hygiene Data'!F97)))</f>
        <v/>
      </c>
      <c r="DV103" s="305" t="str">
        <f ca="true">+IF(OFFSET('Hygiene Data'!$F$12,0,10*ROW('Hygiene Data'!F97))="","",OFFSET('Hygiene Data'!$F$12,0,10*ROW('Hygiene Data'!F97)))</f>
        <v/>
      </c>
      <c r="DW103" s="305" t="str">
        <f ca="true">+IF(OFFSET('Hygiene Data'!$F$13,0,10*ROW('Hygiene Data'!F97))="","",OFFSET('Hygiene Data'!$F$13,0,10*ROW('Hygiene Data'!F97)))</f>
        <v/>
      </c>
      <c r="DX103" s="305" t="str">
        <f ca="true">+IF(OFFSET('Hygiene Data'!$G$11,0,10*ROW('Hygiene Data'!G97))="","",OFFSET('Hygiene Data'!$G$11,0,10*ROW('Hygiene Data'!G97)))</f>
        <v/>
      </c>
      <c r="DY103" s="305" t="str">
        <f ca="true">+IF(OFFSET('Hygiene Data'!$G$12,0,10*ROW('Hygiene Data'!G97))="","",OFFSET('Hygiene Data'!$G$12,0,10*ROW('Hygiene Data'!G97)))</f>
        <v/>
      </c>
      <c r="DZ103" s="305" t="str">
        <f ca="true">+IF(OFFSET('Hygiene Data'!$G$13,0,10*ROW('Hygiene Data'!G97))="","",OFFSET('Hygiene Data'!$G$13,0,10*ROW('Hygiene Data'!G97)))</f>
        <v/>
      </c>
      <c r="EA103" s="305" t="str">
        <f ca="true">+IF(OFFSET('Hygiene Data'!$H$11,0,10*ROW('Hygiene Data'!H97))="","",OFFSET('Hygiene Data'!$H$11,0,10*ROW('Hygiene Data'!H97)))</f>
        <v/>
      </c>
      <c r="EB103" s="305" t="str">
        <f ca="true">+IF(OFFSET('Hygiene Data'!$H$12,0,10*ROW('Hygiene Data'!H97))="","",OFFSET('Hygiene Data'!$H$12,0,10*ROW('Hygiene Data'!H97)))</f>
        <v/>
      </c>
      <c r="EC103" s="305" t="str">
        <f ca="true">+IF(OFFSET('Hygiene Data'!$H$13,0,10*ROW('Hygiene Data'!H97))="","",OFFSET('Hygiene Data'!$H$13,0,10*ROW('Hygiene Data'!H97)))</f>
        <v/>
      </c>
      <c r="ED103" s="305" t="str">
        <f ca="true">+IF(OFFSET('Hygiene Data'!$I$11,0,10*ROW('Hygiene Data'!I97))="","",OFFSET('Hygiene Data'!$I$11,0,10*ROW('Hygiene Data'!I97)))</f>
        <v/>
      </c>
      <c r="EE103" s="305" t="str">
        <f ca="true">+IF(OFFSET('Hygiene Data'!$I$12,0,10*ROW('Hygiene Data'!I97))="","",OFFSET('Hygiene Data'!$I$12,0,10*ROW('Hygiene Data'!I97)))</f>
        <v/>
      </c>
      <c r="EF103" s="305"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61" t="str">
        <f t="shared" ca="true" si="1"/>
        <v/>
      </c>
      <c r="D104" s="9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5"/>
      <c r="BS104" s="305" t="str">
        <f ca="true">+IF(OFFSET('Water Data'!$D$27,0,10*ROW('Water Data'!D98))="","",OFFSET('Water Data'!$D$27,0,10*ROW('Water Data'!D98)))</f>
        <v/>
      </c>
      <c r="BT104" s="305" t="str">
        <f ca="true">+IF(OFFSET('Water Data'!$D$28,0,10*ROW('Water Data'!D98))="","",OFFSET('Water Data'!$D$28,0,10*ROW('Water Data'!D98)))</f>
        <v/>
      </c>
      <c r="BU104" s="305" t="str">
        <f ca="true">+IF(OFFSET('Water Data'!$D$29,0,10*ROW('Water Data'!D98))="","",OFFSET('Water Data'!$D$29,0,10*ROW('Water Data'!D98)))</f>
        <v/>
      </c>
      <c r="BV104" s="305" t="str">
        <f ca="true">+IF(OFFSET('Water Data'!$E$27,0,10*ROW('Water Data'!E98))="","",OFFSET('Water Data'!$E$27,0,10*ROW('Water Data'!E98)))</f>
        <v/>
      </c>
      <c r="BW104" s="305" t="str">
        <f ca="true">+IF(OFFSET('Water Data'!$E$28,0,10*ROW('Water Data'!E98))="","",OFFSET('Water Data'!$E$28,0,10*ROW('Water Data'!E98)))</f>
        <v/>
      </c>
      <c r="BX104" s="305" t="str">
        <f ca="true">+IF(OFFSET('Water Data'!$E$29,0,10*ROW('Water Data'!E98))="","",OFFSET('Water Data'!$E$29,0,10*ROW('Water Data'!E98)))</f>
        <v/>
      </c>
      <c r="BY104" s="305" t="str">
        <f ca="true">+IF(OFFSET('Water Data'!$F$27,0,10*ROW('Water Data'!F98))="","",OFFSET('Water Data'!$F$27,0,10*ROW('Water Data'!F98)))</f>
        <v/>
      </c>
      <c r="BZ104" s="305" t="str">
        <f ca="true">+IF(OFFSET('Water Data'!$F$28,0,10*ROW('Water Data'!F98))="","",OFFSET('Water Data'!$F$28,0,10*ROW('Water Data'!F98)))</f>
        <v/>
      </c>
      <c r="CA104" s="305" t="str">
        <f ca="true">+IF(OFFSET('Water Data'!$F$29,0,10*ROW('Water Data'!F98))="","",OFFSET('Water Data'!$F$29,0,10*ROW('Water Data'!F98)))</f>
        <v/>
      </c>
      <c r="CB104" s="305" t="str">
        <f ca="true">+IF(OFFSET('Water Data'!$G$27,0,10*ROW('Water Data'!G98))="","",OFFSET('Water Data'!$G$27,0,10*ROW('Water Data'!G98)))</f>
        <v/>
      </c>
      <c r="CC104" s="305" t="str">
        <f ca="true">+IF(OFFSET('Water Data'!$G$28,0,10*ROW('Water Data'!G98))="","",OFFSET('Water Data'!$G$28,0,10*ROW('Water Data'!G98)))</f>
        <v/>
      </c>
      <c r="CD104" s="305" t="str">
        <f ca="true">+IF(OFFSET('Water Data'!$G$29,0,10*ROW('Water Data'!G98))="","",OFFSET('Water Data'!$G$29,0,10*ROW('Water Data'!G98)))</f>
        <v/>
      </c>
      <c r="CE104" s="305" t="str">
        <f ca="true">+IF(OFFSET('Water Data'!$H$27,0,10*ROW('Water Data'!H98))="","",OFFSET('Water Data'!$H$27,0,10*ROW('Water Data'!H98)))</f>
        <v/>
      </c>
      <c r="CF104" s="305" t="str">
        <f ca="true">+IF(OFFSET('Water Data'!$H$28,0,10*ROW('Water Data'!H98))="","",OFFSET('Water Data'!$H$28,0,10*ROW('Water Data'!H98)))</f>
        <v/>
      </c>
      <c r="CG104" s="305" t="str">
        <f ca="true">+IF(OFFSET('Water Data'!$H$29,0,10*ROW('Water Data'!H98))="","",OFFSET('Water Data'!$H$29,0,10*ROW('Water Data'!H98)))</f>
        <v/>
      </c>
      <c r="CH104" s="305" t="str">
        <f ca="true">+IF(OFFSET('Water Data'!$I$27,0,10*ROW('Water Data'!I98))="","",OFFSET('Water Data'!$I$27,0,10*ROW('Water Data'!I98)))</f>
        <v/>
      </c>
      <c r="CI104" s="305" t="str">
        <f ca="true">+IF(OFFSET('Water Data'!$I$28,0,10*ROW('Water Data'!I98))="","",OFFSET('Water Data'!$I$28,0,10*ROW('Water Data'!I98)))</f>
        <v/>
      </c>
      <c r="CJ104" s="305" t="str">
        <f ca="true">+IF(OFFSET('Water Data'!$I$29,0,10*ROW('Water Data'!I98))="","",OFFSET('Water Data'!$I$29,0,10*ROW('Water Data'!I98)))</f>
        <v/>
      </c>
      <c r="CK104" s="305" t="str">
        <f ca="true">+IF(OFFSET('Sanitation Data'!$D$28,0,10*ROW('Sanitation Data'!D98))="","",OFFSET('Sanitation Data'!$D$28,0,10*ROW('Sanitation Data'!D98)))</f>
        <v/>
      </c>
      <c r="CL104" s="305" t="str">
        <f ca="true">+IF(OFFSET('Sanitation Data'!$D$29,0,10*ROW('Sanitation Data'!D98))="","",OFFSET('Sanitation Data'!$D$29,0,10*ROW('Sanitation Data'!D98)))</f>
        <v/>
      </c>
      <c r="CM104" s="305" t="str">
        <f ca="true">+IF(OFFSET('Sanitation Data'!$D$30,0,10*ROW('Sanitation Data'!D98))="","",OFFSET('Sanitation Data'!$D$30,0,10*ROW('Sanitation Data'!D98)))</f>
        <v/>
      </c>
      <c r="CN104" s="305" t="str">
        <f ca="true">+IF(OFFSET('Sanitation Data'!$D$31,0,10*ROW('Sanitation Data'!D98))="","",OFFSET('Sanitation Data'!$D$31,0,10*ROW('Sanitation Data'!D98)))</f>
        <v/>
      </c>
      <c r="CO104" s="305" t="str">
        <f ca="true">+IF(OFFSET('Sanitation Data'!$D$32,0,10*ROW('Sanitation Data'!D98))="","",OFFSET('Sanitation Data'!$D$32,0,10*ROW('Sanitation Data'!D98)))</f>
        <v/>
      </c>
      <c r="CP104" s="305" t="str">
        <f ca="true">+IF(OFFSET('Sanitation Data'!$E$28,0,10*ROW('Sanitation Data'!E98))="","",OFFSET('Sanitation Data'!$E$28,0,10*ROW('Sanitation Data'!E98)))</f>
        <v/>
      </c>
      <c r="CQ104" s="305" t="str">
        <f ca="true">+IF(OFFSET('Sanitation Data'!$E$29,0,10*ROW('Sanitation Data'!E98))="","",OFFSET('Sanitation Data'!$E$29,0,10*ROW('Sanitation Data'!E98)))</f>
        <v/>
      </c>
      <c r="CR104" s="305" t="str">
        <f ca="true">+IF(OFFSET('Sanitation Data'!$E$30,0,10*ROW('Sanitation Data'!E98))="","",OFFSET('Sanitation Data'!$E$30,0,10*ROW('Sanitation Data'!E98)))</f>
        <v/>
      </c>
      <c r="CS104" s="305" t="str">
        <f ca="true">+IF(OFFSET('Sanitation Data'!$E$31,0,10*ROW('Sanitation Data'!E98))="","",OFFSET('Sanitation Data'!$E$31,0,10*ROW('Sanitation Data'!E98)))</f>
        <v/>
      </c>
      <c r="CT104" s="305" t="str">
        <f ca="true">+IF(OFFSET('Sanitation Data'!$E$32,0,10*ROW('Sanitation Data'!E98))="","",OFFSET('Sanitation Data'!$E$32,0,10*ROW('Sanitation Data'!E98)))</f>
        <v/>
      </c>
      <c r="CU104" s="305" t="str">
        <f ca="true">+IF(OFFSET('Sanitation Data'!$F$28,0,10*ROW('Sanitation Data'!F98))="","",OFFSET('Sanitation Data'!$F$28,0,10*ROW('Sanitation Data'!F98)))</f>
        <v/>
      </c>
      <c r="CV104" s="305" t="str">
        <f ca="true">+IF(OFFSET('Sanitation Data'!$F$29,0,10*ROW('Sanitation Data'!F98))="","",OFFSET('Sanitation Data'!$F$29,0,10*ROW('Sanitation Data'!F98)))</f>
        <v/>
      </c>
      <c r="CW104" s="305" t="str">
        <f ca="true">+IF(OFFSET('Sanitation Data'!$F$30,0,10*ROW('Sanitation Data'!F98))="","",OFFSET('Sanitation Data'!$F$30,0,10*ROW('Sanitation Data'!F98)))</f>
        <v/>
      </c>
      <c r="CX104" s="305" t="str">
        <f ca="true">+IF(OFFSET('Sanitation Data'!$F$31,0,10*ROW('Sanitation Data'!F98))="","",OFFSET('Sanitation Data'!$F$31,0,10*ROW('Sanitation Data'!F98)))</f>
        <v/>
      </c>
      <c r="CY104" s="305" t="str">
        <f ca="true">+IF(OFFSET('Sanitation Data'!$F$32,0,10*ROW('Sanitation Data'!F98))="","",OFFSET('Sanitation Data'!$F$32,0,10*ROW('Sanitation Data'!F98)))</f>
        <v/>
      </c>
      <c r="CZ104" s="305" t="str">
        <f ca="true">+IF(OFFSET('Sanitation Data'!$G$28,0,10*ROW('Sanitation Data'!G98))="","",OFFSET('Sanitation Data'!$G$28,0,10*ROW('Sanitation Data'!G98)))</f>
        <v/>
      </c>
      <c r="DA104" s="305" t="str">
        <f ca="true">+IF(OFFSET('Sanitation Data'!$G$29,0,10*ROW('Sanitation Data'!G98))="","",OFFSET('Sanitation Data'!$G$29,0,10*ROW('Sanitation Data'!G98)))</f>
        <v/>
      </c>
      <c r="DB104" s="305" t="str">
        <f ca="true">+IF(OFFSET('Sanitation Data'!$G$30,0,10*ROW('Sanitation Data'!G98))="","",OFFSET('Sanitation Data'!$G$30,0,10*ROW('Sanitation Data'!G98)))</f>
        <v/>
      </c>
      <c r="DC104" s="305" t="str">
        <f ca="true">+IF(OFFSET('Sanitation Data'!$G$31,0,10*ROW('Sanitation Data'!G98))="","",OFFSET('Sanitation Data'!$G$31,0,10*ROW('Sanitation Data'!G98)))</f>
        <v/>
      </c>
      <c r="DD104" s="305" t="str">
        <f ca="true">+IF(OFFSET('Sanitation Data'!$G$32,0,10*ROW('Sanitation Data'!G98))="","",OFFSET('Sanitation Data'!$G$32,0,10*ROW('Sanitation Data'!G98)))</f>
        <v/>
      </c>
      <c r="DE104" s="305" t="str">
        <f ca="true">+IF(OFFSET('Sanitation Data'!$H$28,0,10*ROW('Sanitation Data'!H98))="","",OFFSET('Sanitation Data'!$H$28,0,10*ROW('Sanitation Data'!H98)))</f>
        <v/>
      </c>
      <c r="DF104" s="305" t="str">
        <f ca="true">+IF(OFFSET('Sanitation Data'!$H$29,0,10*ROW('Sanitation Data'!H98))="","",OFFSET('Sanitation Data'!$H$29,0,10*ROW('Sanitation Data'!H98)))</f>
        <v/>
      </c>
      <c r="DG104" s="305" t="str">
        <f ca="true">+IF(OFFSET('Sanitation Data'!$H$30,0,10*ROW('Sanitation Data'!H98))="","",OFFSET('Sanitation Data'!$H$30,0,10*ROW('Sanitation Data'!H98)))</f>
        <v/>
      </c>
      <c r="DH104" s="305" t="str">
        <f ca="true">+IF(OFFSET('Sanitation Data'!$H$31,0,10*ROW('Sanitation Data'!H98))="","",OFFSET('Sanitation Data'!$H$31,0,10*ROW('Sanitation Data'!H98)))</f>
        <v/>
      </c>
      <c r="DI104" s="305" t="str">
        <f ca="true">+IF(OFFSET('Sanitation Data'!$H$32,0,10*ROW('Sanitation Data'!H98))="","",OFFSET('Sanitation Data'!$H$32,0,10*ROW('Sanitation Data'!H98)))</f>
        <v/>
      </c>
      <c r="DJ104" s="305" t="str">
        <f ca="true">+IF(OFFSET('Sanitation Data'!$I$28,0,10*ROW('Sanitation Data'!I98))="","",OFFSET('Sanitation Data'!$I$28,0,10*ROW('Sanitation Data'!I98)))</f>
        <v/>
      </c>
      <c r="DK104" s="305" t="str">
        <f ca="true">+IF(OFFSET('Sanitation Data'!$I$29,0,10*ROW('Sanitation Data'!I98))="","",OFFSET('Sanitation Data'!$I$29,0,10*ROW('Sanitation Data'!I98)))</f>
        <v/>
      </c>
      <c r="DL104" s="305" t="str">
        <f ca="true">+IF(OFFSET('Sanitation Data'!$I$30,0,10*ROW('Sanitation Data'!I98))="","",OFFSET('Sanitation Data'!$I$30,0,10*ROW('Sanitation Data'!I98)))</f>
        <v/>
      </c>
      <c r="DM104" s="305" t="str">
        <f ca="true">+IF(OFFSET('Sanitation Data'!$I$31,0,10*ROW('Sanitation Data'!I98))="","",OFFSET('Sanitation Data'!$I$31,0,10*ROW('Sanitation Data'!I98)))</f>
        <v/>
      </c>
      <c r="DN104" s="305" t="str">
        <f ca="true">+IF(OFFSET('Sanitation Data'!$I$32,0,10*ROW('Sanitation Data'!I98))="","",OFFSET('Sanitation Data'!$I$32,0,10*ROW('Sanitation Data'!I98)))</f>
        <v/>
      </c>
      <c r="DO104" s="305" t="str">
        <f ca="true">+IF(OFFSET('Hygiene Data'!$D$11,0,10*ROW('Hygiene Data'!D98))="","",OFFSET('Hygiene Data'!$D$11,0,10*ROW('Hygiene Data'!D98)))</f>
        <v/>
      </c>
      <c r="DP104" s="305" t="str">
        <f ca="true">+IF(OFFSET('Hygiene Data'!$D$12,0,10*ROW('Hygiene Data'!D98))="","",OFFSET('Hygiene Data'!$D$12,0,10*ROW('Hygiene Data'!D98)))</f>
        <v/>
      </c>
      <c r="DQ104" s="305" t="str">
        <f ca="true">+IF(OFFSET('Hygiene Data'!$D$13,0,10*ROW('Hygiene Data'!D98))="","",OFFSET('Hygiene Data'!$D$13,0,10*ROW('Hygiene Data'!D98)))</f>
        <v/>
      </c>
      <c r="DR104" s="305" t="str">
        <f ca="true">+IF(OFFSET('Hygiene Data'!$E$11,0,10*ROW('Hygiene Data'!E98))="","",OFFSET('Hygiene Data'!$E$11,0,10*ROW('Hygiene Data'!E98)))</f>
        <v/>
      </c>
      <c r="DS104" s="305" t="str">
        <f ca="true">+IF(OFFSET('Hygiene Data'!$E$12,0,10*ROW('Hygiene Data'!E98))="","",OFFSET('Hygiene Data'!$E$12,0,10*ROW('Hygiene Data'!E98)))</f>
        <v/>
      </c>
      <c r="DT104" s="305" t="str">
        <f ca="true">+IF(OFFSET('Hygiene Data'!$E$13,0,10*ROW('Hygiene Data'!E98))="","",OFFSET('Hygiene Data'!$E$13,0,10*ROW('Hygiene Data'!E98)))</f>
        <v/>
      </c>
      <c r="DU104" s="305" t="str">
        <f ca="true">+IF(OFFSET('Hygiene Data'!$F$11,0,10*ROW('Hygiene Data'!F98))="","",OFFSET('Hygiene Data'!$F$11,0,10*ROW('Hygiene Data'!F98)))</f>
        <v/>
      </c>
      <c r="DV104" s="305" t="str">
        <f ca="true">+IF(OFFSET('Hygiene Data'!$F$12,0,10*ROW('Hygiene Data'!F98))="","",OFFSET('Hygiene Data'!$F$12,0,10*ROW('Hygiene Data'!F98)))</f>
        <v/>
      </c>
      <c r="DW104" s="305" t="str">
        <f ca="true">+IF(OFFSET('Hygiene Data'!$F$13,0,10*ROW('Hygiene Data'!F98))="","",OFFSET('Hygiene Data'!$F$13,0,10*ROW('Hygiene Data'!F98)))</f>
        <v/>
      </c>
      <c r="DX104" s="305" t="str">
        <f ca="true">+IF(OFFSET('Hygiene Data'!$G$11,0,10*ROW('Hygiene Data'!G98))="","",OFFSET('Hygiene Data'!$G$11,0,10*ROW('Hygiene Data'!G98)))</f>
        <v/>
      </c>
      <c r="DY104" s="305" t="str">
        <f ca="true">+IF(OFFSET('Hygiene Data'!$G$12,0,10*ROW('Hygiene Data'!G98))="","",OFFSET('Hygiene Data'!$G$12,0,10*ROW('Hygiene Data'!G98)))</f>
        <v/>
      </c>
      <c r="DZ104" s="305" t="str">
        <f ca="true">+IF(OFFSET('Hygiene Data'!$G$13,0,10*ROW('Hygiene Data'!G98))="","",OFFSET('Hygiene Data'!$G$13,0,10*ROW('Hygiene Data'!G98)))</f>
        <v/>
      </c>
      <c r="EA104" s="305" t="str">
        <f ca="true">+IF(OFFSET('Hygiene Data'!$H$11,0,10*ROW('Hygiene Data'!H98))="","",OFFSET('Hygiene Data'!$H$11,0,10*ROW('Hygiene Data'!H98)))</f>
        <v/>
      </c>
      <c r="EB104" s="305" t="str">
        <f ca="true">+IF(OFFSET('Hygiene Data'!$H$12,0,10*ROW('Hygiene Data'!H98))="","",OFFSET('Hygiene Data'!$H$12,0,10*ROW('Hygiene Data'!H98)))</f>
        <v/>
      </c>
      <c r="EC104" s="305" t="str">
        <f ca="true">+IF(OFFSET('Hygiene Data'!$H$13,0,10*ROW('Hygiene Data'!H98))="","",OFFSET('Hygiene Data'!$H$13,0,10*ROW('Hygiene Data'!H98)))</f>
        <v/>
      </c>
      <c r="ED104" s="305" t="str">
        <f ca="true">+IF(OFFSET('Hygiene Data'!$I$11,0,10*ROW('Hygiene Data'!I98))="","",OFFSET('Hygiene Data'!$I$11,0,10*ROW('Hygiene Data'!I98)))</f>
        <v/>
      </c>
      <c r="EE104" s="305" t="str">
        <f ca="true">+IF(OFFSET('Hygiene Data'!$I$12,0,10*ROW('Hygiene Data'!I98))="","",OFFSET('Hygiene Data'!$I$12,0,10*ROW('Hygiene Data'!I98)))</f>
        <v/>
      </c>
      <c r="EF104" s="305"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61" t="str">
        <f t="shared" ca="true" si="1"/>
        <v/>
      </c>
      <c r="D105" s="9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5"/>
      <c r="BS105" s="305" t="str">
        <f ca="true">+IF(OFFSET('Water Data'!$D$27,0,10*ROW('Water Data'!D99))="","",OFFSET('Water Data'!$D$27,0,10*ROW('Water Data'!D99)))</f>
        <v/>
      </c>
      <c r="BT105" s="305" t="str">
        <f ca="true">+IF(OFFSET('Water Data'!$D$28,0,10*ROW('Water Data'!D99))="","",OFFSET('Water Data'!$D$28,0,10*ROW('Water Data'!D99)))</f>
        <v/>
      </c>
      <c r="BU105" s="305" t="str">
        <f ca="true">+IF(OFFSET('Water Data'!$D$29,0,10*ROW('Water Data'!D99))="","",OFFSET('Water Data'!$D$29,0,10*ROW('Water Data'!D99)))</f>
        <v/>
      </c>
      <c r="BV105" s="305" t="str">
        <f ca="true">+IF(OFFSET('Water Data'!$E$27,0,10*ROW('Water Data'!E99))="","",OFFSET('Water Data'!$E$27,0,10*ROW('Water Data'!E99)))</f>
        <v/>
      </c>
      <c r="BW105" s="305" t="str">
        <f ca="true">+IF(OFFSET('Water Data'!$E$28,0,10*ROW('Water Data'!E99))="","",OFFSET('Water Data'!$E$28,0,10*ROW('Water Data'!E99)))</f>
        <v/>
      </c>
      <c r="BX105" s="305" t="str">
        <f ca="true">+IF(OFFSET('Water Data'!$E$29,0,10*ROW('Water Data'!E99))="","",OFFSET('Water Data'!$E$29,0,10*ROW('Water Data'!E99)))</f>
        <v/>
      </c>
      <c r="BY105" s="305" t="str">
        <f ca="true">+IF(OFFSET('Water Data'!$F$27,0,10*ROW('Water Data'!F99))="","",OFFSET('Water Data'!$F$27,0,10*ROW('Water Data'!F99)))</f>
        <v/>
      </c>
      <c r="BZ105" s="305" t="str">
        <f ca="true">+IF(OFFSET('Water Data'!$F$28,0,10*ROW('Water Data'!F99))="","",OFFSET('Water Data'!$F$28,0,10*ROW('Water Data'!F99)))</f>
        <v/>
      </c>
      <c r="CA105" s="305" t="str">
        <f ca="true">+IF(OFFSET('Water Data'!$F$29,0,10*ROW('Water Data'!F99))="","",OFFSET('Water Data'!$F$29,0,10*ROW('Water Data'!F99)))</f>
        <v/>
      </c>
      <c r="CB105" s="305" t="str">
        <f ca="true">+IF(OFFSET('Water Data'!$G$27,0,10*ROW('Water Data'!G99))="","",OFFSET('Water Data'!$G$27,0,10*ROW('Water Data'!G99)))</f>
        <v/>
      </c>
      <c r="CC105" s="305" t="str">
        <f ca="true">+IF(OFFSET('Water Data'!$G$28,0,10*ROW('Water Data'!G99))="","",OFFSET('Water Data'!$G$28,0,10*ROW('Water Data'!G99)))</f>
        <v/>
      </c>
      <c r="CD105" s="305" t="str">
        <f ca="true">+IF(OFFSET('Water Data'!$G$29,0,10*ROW('Water Data'!G99))="","",OFFSET('Water Data'!$G$29,0,10*ROW('Water Data'!G99)))</f>
        <v/>
      </c>
      <c r="CE105" s="305" t="str">
        <f ca="true">+IF(OFFSET('Water Data'!$H$27,0,10*ROW('Water Data'!H99))="","",OFFSET('Water Data'!$H$27,0,10*ROW('Water Data'!H99)))</f>
        <v/>
      </c>
      <c r="CF105" s="305" t="str">
        <f ca="true">+IF(OFFSET('Water Data'!$H$28,0,10*ROW('Water Data'!H99))="","",OFFSET('Water Data'!$H$28,0,10*ROW('Water Data'!H99)))</f>
        <v/>
      </c>
      <c r="CG105" s="305" t="str">
        <f ca="true">+IF(OFFSET('Water Data'!$H$29,0,10*ROW('Water Data'!H99))="","",OFFSET('Water Data'!$H$29,0,10*ROW('Water Data'!H99)))</f>
        <v/>
      </c>
      <c r="CH105" s="305" t="str">
        <f ca="true">+IF(OFFSET('Water Data'!$I$27,0,10*ROW('Water Data'!I99))="","",OFFSET('Water Data'!$I$27,0,10*ROW('Water Data'!I99)))</f>
        <v/>
      </c>
      <c r="CI105" s="305" t="str">
        <f ca="true">+IF(OFFSET('Water Data'!$I$28,0,10*ROW('Water Data'!I99))="","",OFFSET('Water Data'!$I$28,0,10*ROW('Water Data'!I99)))</f>
        <v/>
      </c>
      <c r="CJ105" s="305" t="str">
        <f ca="true">+IF(OFFSET('Water Data'!$I$29,0,10*ROW('Water Data'!I99))="","",OFFSET('Water Data'!$I$29,0,10*ROW('Water Data'!I99)))</f>
        <v/>
      </c>
      <c r="CK105" s="305" t="str">
        <f ca="true">+IF(OFFSET('Sanitation Data'!$D$28,0,10*ROW('Sanitation Data'!D99))="","",OFFSET('Sanitation Data'!$D$28,0,10*ROW('Sanitation Data'!D99)))</f>
        <v/>
      </c>
      <c r="CL105" s="305" t="str">
        <f ca="true">+IF(OFFSET('Sanitation Data'!$D$29,0,10*ROW('Sanitation Data'!D99))="","",OFFSET('Sanitation Data'!$D$29,0,10*ROW('Sanitation Data'!D99)))</f>
        <v/>
      </c>
      <c r="CM105" s="305" t="str">
        <f ca="true">+IF(OFFSET('Sanitation Data'!$D$30,0,10*ROW('Sanitation Data'!D99))="","",OFFSET('Sanitation Data'!$D$30,0,10*ROW('Sanitation Data'!D99)))</f>
        <v/>
      </c>
      <c r="CN105" s="305" t="str">
        <f ca="true">+IF(OFFSET('Sanitation Data'!$D$31,0,10*ROW('Sanitation Data'!D99))="","",OFFSET('Sanitation Data'!$D$31,0,10*ROW('Sanitation Data'!D99)))</f>
        <v/>
      </c>
      <c r="CO105" s="305" t="str">
        <f ca="true">+IF(OFFSET('Sanitation Data'!$D$32,0,10*ROW('Sanitation Data'!D99))="","",OFFSET('Sanitation Data'!$D$32,0,10*ROW('Sanitation Data'!D99)))</f>
        <v/>
      </c>
      <c r="CP105" s="305" t="str">
        <f ca="true">+IF(OFFSET('Sanitation Data'!$E$28,0,10*ROW('Sanitation Data'!E99))="","",OFFSET('Sanitation Data'!$E$28,0,10*ROW('Sanitation Data'!E99)))</f>
        <v/>
      </c>
      <c r="CQ105" s="305" t="str">
        <f ca="true">+IF(OFFSET('Sanitation Data'!$E$29,0,10*ROW('Sanitation Data'!E99))="","",OFFSET('Sanitation Data'!$E$29,0,10*ROW('Sanitation Data'!E99)))</f>
        <v/>
      </c>
      <c r="CR105" s="305" t="str">
        <f ca="true">+IF(OFFSET('Sanitation Data'!$E$30,0,10*ROW('Sanitation Data'!E99))="","",OFFSET('Sanitation Data'!$E$30,0,10*ROW('Sanitation Data'!E99)))</f>
        <v/>
      </c>
      <c r="CS105" s="305" t="str">
        <f ca="true">+IF(OFFSET('Sanitation Data'!$E$31,0,10*ROW('Sanitation Data'!E99))="","",OFFSET('Sanitation Data'!$E$31,0,10*ROW('Sanitation Data'!E99)))</f>
        <v/>
      </c>
      <c r="CT105" s="305" t="str">
        <f ca="true">+IF(OFFSET('Sanitation Data'!$E$32,0,10*ROW('Sanitation Data'!E99))="","",OFFSET('Sanitation Data'!$E$32,0,10*ROW('Sanitation Data'!E99)))</f>
        <v/>
      </c>
      <c r="CU105" s="305" t="str">
        <f ca="true">+IF(OFFSET('Sanitation Data'!$F$28,0,10*ROW('Sanitation Data'!F99))="","",OFFSET('Sanitation Data'!$F$28,0,10*ROW('Sanitation Data'!F99)))</f>
        <v/>
      </c>
      <c r="CV105" s="305" t="str">
        <f ca="true">+IF(OFFSET('Sanitation Data'!$F$29,0,10*ROW('Sanitation Data'!F99))="","",OFFSET('Sanitation Data'!$F$29,0,10*ROW('Sanitation Data'!F99)))</f>
        <v/>
      </c>
      <c r="CW105" s="305" t="str">
        <f ca="true">+IF(OFFSET('Sanitation Data'!$F$30,0,10*ROW('Sanitation Data'!F99))="","",OFFSET('Sanitation Data'!$F$30,0,10*ROW('Sanitation Data'!F99)))</f>
        <v/>
      </c>
      <c r="CX105" s="305" t="str">
        <f ca="true">+IF(OFFSET('Sanitation Data'!$F$31,0,10*ROW('Sanitation Data'!F99))="","",OFFSET('Sanitation Data'!$F$31,0,10*ROW('Sanitation Data'!F99)))</f>
        <v/>
      </c>
      <c r="CY105" s="305" t="str">
        <f ca="true">+IF(OFFSET('Sanitation Data'!$F$32,0,10*ROW('Sanitation Data'!F99))="","",OFFSET('Sanitation Data'!$F$32,0,10*ROW('Sanitation Data'!F99)))</f>
        <v/>
      </c>
      <c r="CZ105" s="305" t="str">
        <f ca="true">+IF(OFFSET('Sanitation Data'!$G$28,0,10*ROW('Sanitation Data'!G99))="","",OFFSET('Sanitation Data'!$G$28,0,10*ROW('Sanitation Data'!G99)))</f>
        <v/>
      </c>
      <c r="DA105" s="305" t="str">
        <f ca="true">+IF(OFFSET('Sanitation Data'!$G$29,0,10*ROW('Sanitation Data'!G99))="","",OFFSET('Sanitation Data'!$G$29,0,10*ROW('Sanitation Data'!G99)))</f>
        <v/>
      </c>
      <c r="DB105" s="305" t="str">
        <f ca="true">+IF(OFFSET('Sanitation Data'!$G$30,0,10*ROW('Sanitation Data'!G99))="","",OFFSET('Sanitation Data'!$G$30,0,10*ROW('Sanitation Data'!G99)))</f>
        <v/>
      </c>
      <c r="DC105" s="305" t="str">
        <f ca="true">+IF(OFFSET('Sanitation Data'!$G$31,0,10*ROW('Sanitation Data'!G99))="","",OFFSET('Sanitation Data'!$G$31,0,10*ROW('Sanitation Data'!G99)))</f>
        <v/>
      </c>
      <c r="DD105" s="305" t="str">
        <f ca="true">+IF(OFFSET('Sanitation Data'!$G$32,0,10*ROW('Sanitation Data'!G99))="","",OFFSET('Sanitation Data'!$G$32,0,10*ROW('Sanitation Data'!G99)))</f>
        <v/>
      </c>
      <c r="DE105" s="305" t="str">
        <f ca="true">+IF(OFFSET('Sanitation Data'!$H$28,0,10*ROW('Sanitation Data'!H99))="","",OFFSET('Sanitation Data'!$H$28,0,10*ROW('Sanitation Data'!H99)))</f>
        <v/>
      </c>
      <c r="DF105" s="305" t="str">
        <f ca="true">+IF(OFFSET('Sanitation Data'!$H$29,0,10*ROW('Sanitation Data'!H99))="","",OFFSET('Sanitation Data'!$H$29,0,10*ROW('Sanitation Data'!H99)))</f>
        <v/>
      </c>
      <c r="DG105" s="305" t="str">
        <f ca="true">+IF(OFFSET('Sanitation Data'!$H$30,0,10*ROW('Sanitation Data'!H99))="","",OFFSET('Sanitation Data'!$H$30,0,10*ROW('Sanitation Data'!H99)))</f>
        <v/>
      </c>
      <c r="DH105" s="305" t="str">
        <f ca="true">+IF(OFFSET('Sanitation Data'!$H$31,0,10*ROW('Sanitation Data'!H99))="","",OFFSET('Sanitation Data'!$H$31,0,10*ROW('Sanitation Data'!H99)))</f>
        <v/>
      </c>
      <c r="DI105" s="305" t="str">
        <f ca="true">+IF(OFFSET('Sanitation Data'!$H$32,0,10*ROW('Sanitation Data'!H99))="","",OFFSET('Sanitation Data'!$H$32,0,10*ROW('Sanitation Data'!H99)))</f>
        <v/>
      </c>
      <c r="DJ105" s="305" t="str">
        <f ca="true">+IF(OFFSET('Sanitation Data'!$I$28,0,10*ROW('Sanitation Data'!I99))="","",OFFSET('Sanitation Data'!$I$28,0,10*ROW('Sanitation Data'!I99)))</f>
        <v/>
      </c>
      <c r="DK105" s="305" t="str">
        <f ca="true">+IF(OFFSET('Sanitation Data'!$I$29,0,10*ROW('Sanitation Data'!I99))="","",OFFSET('Sanitation Data'!$I$29,0,10*ROW('Sanitation Data'!I99)))</f>
        <v/>
      </c>
      <c r="DL105" s="305" t="str">
        <f ca="true">+IF(OFFSET('Sanitation Data'!$I$30,0,10*ROW('Sanitation Data'!I99))="","",OFFSET('Sanitation Data'!$I$30,0,10*ROW('Sanitation Data'!I99)))</f>
        <v/>
      </c>
      <c r="DM105" s="305" t="str">
        <f ca="true">+IF(OFFSET('Sanitation Data'!$I$31,0,10*ROW('Sanitation Data'!I99))="","",OFFSET('Sanitation Data'!$I$31,0,10*ROW('Sanitation Data'!I99)))</f>
        <v/>
      </c>
      <c r="DN105" s="305" t="str">
        <f ca="true">+IF(OFFSET('Sanitation Data'!$I$32,0,10*ROW('Sanitation Data'!I99))="","",OFFSET('Sanitation Data'!$I$32,0,10*ROW('Sanitation Data'!I99)))</f>
        <v/>
      </c>
      <c r="DO105" s="305" t="str">
        <f ca="true">+IF(OFFSET('Hygiene Data'!$D$11,0,10*ROW('Hygiene Data'!D99))="","",OFFSET('Hygiene Data'!$D$11,0,10*ROW('Hygiene Data'!D99)))</f>
        <v/>
      </c>
      <c r="DP105" s="305" t="str">
        <f ca="true">+IF(OFFSET('Hygiene Data'!$D$12,0,10*ROW('Hygiene Data'!D99))="","",OFFSET('Hygiene Data'!$D$12,0,10*ROW('Hygiene Data'!D99)))</f>
        <v/>
      </c>
      <c r="DQ105" s="305" t="str">
        <f ca="true">+IF(OFFSET('Hygiene Data'!$D$13,0,10*ROW('Hygiene Data'!D99))="","",OFFSET('Hygiene Data'!$D$13,0,10*ROW('Hygiene Data'!D99)))</f>
        <v/>
      </c>
      <c r="DR105" s="305" t="str">
        <f ca="true">+IF(OFFSET('Hygiene Data'!$E$11,0,10*ROW('Hygiene Data'!E99))="","",OFFSET('Hygiene Data'!$E$11,0,10*ROW('Hygiene Data'!E99)))</f>
        <v/>
      </c>
      <c r="DS105" s="305" t="str">
        <f ca="true">+IF(OFFSET('Hygiene Data'!$E$12,0,10*ROW('Hygiene Data'!E99))="","",OFFSET('Hygiene Data'!$E$12,0,10*ROW('Hygiene Data'!E99)))</f>
        <v/>
      </c>
      <c r="DT105" s="305" t="str">
        <f ca="true">+IF(OFFSET('Hygiene Data'!$E$13,0,10*ROW('Hygiene Data'!E99))="","",OFFSET('Hygiene Data'!$E$13,0,10*ROW('Hygiene Data'!E99)))</f>
        <v/>
      </c>
      <c r="DU105" s="305" t="str">
        <f ca="true">+IF(OFFSET('Hygiene Data'!$F$11,0,10*ROW('Hygiene Data'!F99))="","",OFFSET('Hygiene Data'!$F$11,0,10*ROW('Hygiene Data'!F99)))</f>
        <v/>
      </c>
      <c r="DV105" s="305" t="str">
        <f ca="true">+IF(OFFSET('Hygiene Data'!$F$12,0,10*ROW('Hygiene Data'!F99))="","",OFFSET('Hygiene Data'!$F$12,0,10*ROW('Hygiene Data'!F99)))</f>
        <v/>
      </c>
      <c r="DW105" s="305" t="str">
        <f ca="true">+IF(OFFSET('Hygiene Data'!$F$13,0,10*ROW('Hygiene Data'!F99))="","",OFFSET('Hygiene Data'!$F$13,0,10*ROW('Hygiene Data'!F99)))</f>
        <v/>
      </c>
      <c r="DX105" s="305" t="str">
        <f ca="true">+IF(OFFSET('Hygiene Data'!$G$11,0,10*ROW('Hygiene Data'!G99))="","",OFFSET('Hygiene Data'!$G$11,0,10*ROW('Hygiene Data'!G99)))</f>
        <v/>
      </c>
      <c r="DY105" s="305" t="str">
        <f ca="true">+IF(OFFSET('Hygiene Data'!$G$12,0,10*ROW('Hygiene Data'!G99))="","",OFFSET('Hygiene Data'!$G$12,0,10*ROW('Hygiene Data'!G99)))</f>
        <v/>
      </c>
      <c r="DZ105" s="305" t="str">
        <f ca="true">+IF(OFFSET('Hygiene Data'!$G$13,0,10*ROW('Hygiene Data'!G99))="","",OFFSET('Hygiene Data'!$G$13,0,10*ROW('Hygiene Data'!G99)))</f>
        <v/>
      </c>
      <c r="EA105" s="305" t="str">
        <f ca="true">+IF(OFFSET('Hygiene Data'!$H$11,0,10*ROW('Hygiene Data'!H99))="","",OFFSET('Hygiene Data'!$H$11,0,10*ROW('Hygiene Data'!H99)))</f>
        <v/>
      </c>
      <c r="EB105" s="305" t="str">
        <f ca="true">+IF(OFFSET('Hygiene Data'!$H$12,0,10*ROW('Hygiene Data'!H99))="","",OFFSET('Hygiene Data'!$H$12,0,10*ROW('Hygiene Data'!H99)))</f>
        <v/>
      </c>
      <c r="EC105" s="305" t="str">
        <f ca="true">+IF(OFFSET('Hygiene Data'!$H$13,0,10*ROW('Hygiene Data'!H99))="","",OFFSET('Hygiene Data'!$H$13,0,10*ROW('Hygiene Data'!H99)))</f>
        <v/>
      </c>
      <c r="ED105" s="305" t="str">
        <f ca="true">+IF(OFFSET('Hygiene Data'!$I$11,0,10*ROW('Hygiene Data'!I99))="","",OFFSET('Hygiene Data'!$I$11,0,10*ROW('Hygiene Data'!I99)))</f>
        <v/>
      </c>
      <c r="EE105" s="305" t="str">
        <f ca="true">+IF(OFFSET('Hygiene Data'!$I$12,0,10*ROW('Hygiene Data'!I99))="","",OFFSET('Hygiene Data'!$I$12,0,10*ROW('Hygiene Data'!I99)))</f>
        <v/>
      </c>
      <c r="EF105" s="305"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61" t="str">
        <f t="shared" ca="true" si="1"/>
        <v/>
      </c>
      <c r="D106" s="9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5"/>
      <c r="BS106" s="305" t="str">
        <f ca="true">+IF(OFFSET('Water Data'!$D$27,0,10*ROW('Water Data'!D100))="","",OFFSET('Water Data'!$D$27,0,10*ROW('Water Data'!D100)))</f>
        <v/>
      </c>
      <c r="BT106" s="305" t="str">
        <f ca="true">+IF(OFFSET('Water Data'!$D$28,0,10*ROW('Water Data'!D100))="","",OFFSET('Water Data'!$D$28,0,10*ROW('Water Data'!D100)))</f>
        <v/>
      </c>
      <c r="BU106" s="305" t="str">
        <f ca="true">+IF(OFFSET('Water Data'!$D$29,0,10*ROW('Water Data'!D100))="","",OFFSET('Water Data'!$D$29,0,10*ROW('Water Data'!D100)))</f>
        <v/>
      </c>
      <c r="BV106" s="305" t="str">
        <f ca="true">+IF(OFFSET('Water Data'!$E$27,0,10*ROW('Water Data'!E100))="","",OFFSET('Water Data'!$E$27,0,10*ROW('Water Data'!E100)))</f>
        <v/>
      </c>
      <c r="BW106" s="305" t="str">
        <f ca="true">+IF(OFFSET('Water Data'!$E$28,0,10*ROW('Water Data'!E100))="","",OFFSET('Water Data'!$E$28,0,10*ROW('Water Data'!E100)))</f>
        <v/>
      </c>
      <c r="BX106" s="305" t="str">
        <f ca="true">+IF(OFFSET('Water Data'!$E$29,0,10*ROW('Water Data'!E100))="","",OFFSET('Water Data'!$E$29,0,10*ROW('Water Data'!E100)))</f>
        <v/>
      </c>
      <c r="BY106" s="305" t="str">
        <f ca="true">+IF(OFFSET('Water Data'!$F$27,0,10*ROW('Water Data'!F100))="","",OFFSET('Water Data'!$F$27,0,10*ROW('Water Data'!F100)))</f>
        <v/>
      </c>
      <c r="BZ106" s="305" t="str">
        <f ca="true">+IF(OFFSET('Water Data'!$F$28,0,10*ROW('Water Data'!F100))="","",OFFSET('Water Data'!$F$28,0,10*ROW('Water Data'!F100)))</f>
        <v/>
      </c>
      <c r="CA106" s="305" t="str">
        <f ca="true">+IF(OFFSET('Water Data'!$F$29,0,10*ROW('Water Data'!F100))="","",OFFSET('Water Data'!$F$29,0,10*ROW('Water Data'!F100)))</f>
        <v/>
      </c>
      <c r="CB106" s="305" t="str">
        <f ca="true">+IF(OFFSET('Water Data'!$G$27,0,10*ROW('Water Data'!G100))="","",OFFSET('Water Data'!$G$27,0,10*ROW('Water Data'!G100)))</f>
        <v/>
      </c>
      <c r="CC106" s="305" t="str">
        <f ca="true">+IF(OFFSET('Water Data'!$G$28,0,10*ROW('Water Data'!G100))="","",OFFSET('Water Data'!$G$28,0,10*ROW('Water Data'!G100)))</f>
        <v/>
      </c>
      <c r="CD106" s="305" t="str">
        <f ca="true">+IF(OFFSET('Water Data'!$G$29,0,10*ROW('Water Data'!G100))="","",OFFSET('Water Data'!$G$29,0,10*ROW('Water Data'!G100)))</f>
        <v/>
      </c>
      <c r="CE106" s="305" t="str">
        <f ca="true">+IF(OFFSET('Water Data'!$H$27,0,10*ROW('Water Data'!H100))="","",OFFSET('Water Data'!$H$27,0,10*ROW('Water Data'!H100)))</f>
        <v/>
      </c>
      <c r="CF106" s="305" t="str">
        <f ca="true">+IF(OFFSET('Water Data'!$H$28,0,10*ROW('Water Data'!H100))="","",OFFSET('Water Data'!$H$28,0,10*ROW('Water Data'!H100)))</f>
        <v/>
      </c>
      <c r="CG106" s="305" t="str">
        <f ca="true">+IF(OFFSET('Water Data'!$H$29,0,10*ROW('Water Data'!H100))="","",OFFSET('Water Data'!$H$29,0,10*ROW('Water Data'!H100)))</f>
        <v/>
      </c>
      <c r="CH106" s="305" t="str">
        <f ca="true">+IF(OFFSET('Water Data'!$I$27,0,10*ROW('Water Data'!I100))="","",OFFSET('Water Data'!$I$27,0,10*ROW('Water Data'!I100)))</f>
        <v/>
      </c>
      <c r="CI106" s="305" t="str">
        <f ca="true">+IF(OFFSET('Water Data'!$I$28,0,10*ROW('Water Data'!I100))="","",OFFSET('Water Data'!$I$28,0,10*ROW('Water Data'!I100)))</f>
        <v/>
      </c>
      <c r="CJ106" s="305" t="str">
        <f ca="true">+IF(OFFSET('Water Data'!$I$29,0,10*ROW('Water Data'!I100))="","",OFFSET('Water Data'!$I$29,0,10*ROW('Water Data'!I100)))</f>
        <v/>
      </c>
      <c r="CK106" s="305" t="str">
        <f ca="true">+IF(OFFSET('Sanitation Data'!$D$28,0,10*ROW('Sanitation Data'!D100))="","",OFFSET('Sanitation Data'!$D$28,0,10*ROW('Sanitation Data'!D100)))</f>
        <v/>
      </c>
      <c r="CL106" s="305" t="str">
        <f ca="true">+IF(OFFSET('Sanitation Data'!$D$29,0,10*ROW('Sanitation Data'!D100))="","",OFFSET('Sanitation Data'!$D$29,0,10*ROW('Sanitation Data'!D100)))</f>
        <v/>
      </c>
      <c r="CM106" s="305" t="str">
        <f ca="true">+IF(OFFSET('Sanitation Data'!$D$30,0,10*ROW('Sanitation Data'!D100))="","",OFFSET('Sanitation Data'!$D$30,0,10*ROW('Sanitation Data'!D100)))</f>
        <v/>
      </c>
      <c r="CN106" s="305" t="str">
        <f ca="true">+IF(OFFSET('Sanitation Data'!$D$31,0,10*ROW('Sanitation Data'!D100))="","",OFFSET('Sanitation Data'!$D$31,0,10*ROW('Sanitation Data'!D100)))</f>
        <v/>
      </c>
      <c r="CO106" s="305" t="str">
        <f ca="true">+IF(OFFSET('Sanitation Data'!$D$32,0,10*ROW('Sanitation Data'!D100))="","",OFFSET('Sanitation Data'!$D$32,0,10*ROW('Sanitation Data'!D100)))</f>
        <v/>
      </c>
      <c r="CP106" s="305" t="str">
        <f ca="true">+IF(OFFSET('Sanitation Data'!$E$28,0,10*ROW('Sanitation Data'!E100))="","",OFFSET('Sanitation Data'!$E$28,0,10*ROW('Sanitation Data'!E100)))</f>
        <v/>
      </c>
      <c r="CQ106" s="305" t="str">
        <f ca="true">+IF(OFFSET('Sanitation Data'!$E$29,0,10*ROW('Sanitation Data'!E100))="","",OFFSET('Sanitation Data'!$E$29,0,10*ROW('Sanitation Data'!E100)))</f>
        <v/>
      </c>
      <c r="CR106" s="305" t="str">
        <f ca="true">+IF(OFFSET('Sanitation Data'!$E$30,0,10*ROW('Sanitation Data'!E100))="","",OFFSET('Sanitation Data'!$E$30,0,10*ROW('Sanitation Data'!E100)))</f>
        <v/>
      </c>
      <c r="CS106" s="305" t="str">
        <f ca="true">+IF(OFFSET('Sanitation Data'!$E$31,0,10*ROW('Sanitation Data'!E100))="","",OFFSET('Sanitation Data'!$E$31,0,10*ROW('Sanitation Data'!E100)))</f>
        <v/>
      </c>
      <c r="CT106" s="305" t="str">
        <f ca="true">+IF(OFFSET('Sanitation Data'!$E$32,0,10*ROW('Sanitation Data'!E100))="","",OFFSET('Sanitation Data'!$E$32,0,10*ROW('Sanitation Data'!E100)))</f>
        <v/>
      </c>
      <c r="CU106" s="305" t="str">
        <f ca="true">+IF(OFFSET('Sanitation Data'!$F$28,0,10*ROW('Sanitation Data'!F100))="","",OFFSET('Sanitation Data'!$F$28,0,10*ROW('Sanitation Data'!F100)))</f>
        <v/>
      </c>
      <c r="CV106" s="305" t="str">
        <f ca="true">+IF(OFFSET('Sanitation Data'!$F$29,0,10*ROW('Sanitation Data'!F100))="","",OFFSET('Sanitation Data'!$F$29,0,10*ROW('Sanitation Data'!F100)))</f>
        <v/>
      </c>
      <c r="CW106" s="305" t="str">
        <f ca="true">+IF(OFFSET('Sanitation Data'!$F$30,0,10*ROW('Sanitation Data'!F100))="","",OFFSET('Sanitation Data'!$F$30,0,10*ROW('Sanitation Data'!F100)))</f>
        <v/>
      </c>
      <c r="CX106" s="305" t="str">
        <f ca="true">+IF(OFFSET('Sanitation Data'!$F$31,0,10*ROW('Sanitation Data'!F100))="","",OFFSET('Sanitation Data'!$F$31,0,10*ROW('Sanitation Data'!F100)))</f>
        <v/>
      </c>
      <c r="CY106" s="305" t="str">
        <f ca="true">+IF(OFFSET('Sanitation Data'!$F$32,0,10*ROW('Sanitation Data'!F100))="","",OFFSET('Sanitation Data'!$F$32,0,10*ROW('Sanitation Data'!F100)))</f>
        <v/>
      </c>
      <c r="CZ106" s="305" t="str">
        <f ca="true">+IF(OFFSET('Sanitation Data'!$G$28,0,10*ROW('Sanitation Data'!G100))="","",OFFSET('Sanitation Data'!$G$28,0,10*ROW('Sanitation Data'!G100)))</f>
        <v/>
      </c>
      <c r="DA106" s="305" t="str">
        <f ca="true">+IF(OFFSET('Sanitation Data'!$G$29,0,10*ROW('Sanitation Data'!G100))="","",OFFSET('Sanitation Data'!$G$29,0,10*ROW('Sanitation Data'!G100)))</f>
        <v/>
      </c>
      <c r="DB106" s="305" t="str">
        <f ca="true">+IF(OFFSET('Sanitation Data'!$G$30,0,10*ROW('Sanitation Data'!G100))="","",OFFSET('Sanitation Data'!$G$30,0,10*ROW('Sanitation Data'!G100)))</f>
        <v/>
      </c>
      <c r="DC106" s="305" t="str">
        <f ca="true">+IF(OFFSET('Sanitation Data'!$G$31,0,10*ROW('Sanitation Data'!G100))="","",OFFSET('Sanitation Data'!$G$31,0,10*ROW('Sanitation Data'!G100)))</f>
        <v/>
      </c>
      <c r="DD106" s="305" t="str">
        <f ca="true">+IF(OFFSET('Sanitation Data'!$G$32,0,10*ROW('Sanitation Data'!G100))="","",OFFSET('Sanitation Data'!$G$32,0,10*ROW('Sanitation Data'!G100)))</f>
        <v/>
      </c>
      <c r="DE106" s="305" t="str">
        <f ca="true">+IF(OFFSET('Sanitation Data'!$H$28,0,10*ROW('Sanitation Data'!H100))="","",OFFSET('Sanitation Data'!$H$28,0,10*ROW('Sanitation Data'!H100)))</f>
        <v/>
      </c>
      <c r="DF106" s="305" t="str">
        <f ca="true">+IF(OFFSET('Sanitation Data'!$H$29,0,10*ROW('Sanitation Data'!H100))="","",OFFSET('Sanitation Data'!$H$29,0,10*ROW('Sanitation Data'!H100)))</f>
        <v/>
      </c>
      <c r="DG106" s="305" t="str">
        <f ca="true">+IF(OFFSET('Sanitation Data'!$H$30,0,10*ROW('Sanitation Data'!H100))="","",OFFSET('Sanitation Data'!$H$30,0,10*ROW('Sanitation Data'!H100)))</f>
        <v/>
      </c>
      <c r="DH106" s="305" t="str">
        <f ca="true">+IF(OFFSET('Sanitation Data'!$H$31,0,10*ROW('Sanitation Data'!H100))="","",OFFSET('Sanitation Data'!$H$31,0,10*ROW('Sanitation Data'!H100)))</f>
        <v/>
      </c>
      <c r="DI106" s="305" t="str">
        <f ca="true">+IF(OFFSET('Sanitation Data'!$H$32,0,10*ROW('Sanitation Data'!H100))="","",OFFSET('Sanitation Data'!$H$32,0,10*ROW('Sanitation Data'!H100)))</f>
        <v/>
      </c>
      <c r="DJ106" s="305" t="str">
        <f ca="true">+IF(OFFSET('Sanitation Data'!$I$28,0,10*ROW('Sanitation Data'!I100))="","",OFFSET('Sanitation Data'!$I$28,0,10*ROW('Sanitation Data'!I100)))</f>
        <v/>
      </c>
      <c r="DK106" s="305" t="str">
        <f ca="true">+IF(OFFSET('Sanitation Data'!$I$29,0,10*ROW('Sanitation Data'!I100))="","",OFFSET('Sanitation Data'!$I$29,0,10*ROW('Sanitation Data'!I100)))</f>
        <v/>
      </c>
      <c r="DL106" s="305" t="str">
        <f ca="true">+IF(OFFSET('Sanitation Data'!$I$30,0,10*ROW('Sanitation Data'!I100))="","",OFFSET('Sanitation Data'!$I$30,0,10*ROW('Sanitation Data'!I100)))</f>
        <v/>
      </c>
      <c r="DM106" s="305" t="str">
        <f ca="true">+IF(OFFSET('Sanitation Data'!$I$31,0,10*ROW('Sanitation Data'!I100))="","",OFFSET('Sanitation Data'!$I$31,0,10*ROW('Sanitation Data'!I100)))</f>
        <v/>
      </c>
      <c r="DN106" s="305" t="str">
        <f ca="true">+IF(OFFSET('Sanitation Data'!$I$32,0,10*ROW('Sanitation Data'!I100))="","",OFFSET('Sanitation Data'!$I$32,0,10*ROW('Sanitation Data'!I100)))</f>
        <v/>
      </c>
      <c r="DO106" s="305" t="str">
        <f ca="true">+IF(OFFSET('Hygiene Data'!$D$11,0,10*ROW('Hygiene Data'!D100))="","",OFFSET('Hygiene Data'!$D$11,0,10*ROW('Hygiene Data'!D100)))</f>
        <v/>
      </c>
      <c r="DP106" s="305" t="str">
        <f ca="true">+IF(OFFSET('Hygiene Data'!$D$12,0,10*ROW('Hygiene Data'!D100))="","",OFFSET('Hygiene Data'!$D$12,0,10*ROW('Hygiene Data'!D100)))</f>
        <v/>
      </c>
      <c r="DQ106" s="305" t="str">
        <f ca="true">+IF(OFFSET('Hygiene Data'!$D$13,0,10*ROW('Hygiene Data'!D100))="","",OFFSET('Hygiene Data'!$D$13,0,10*ROW('Hygiene Data'!D100)))</f>
        <v/>
      </c>
      <c r="DR106" s="305" t="str">
        <f ca="true">+IF(OFFSET('Hygiene Data'!$E$11,0,10*ROW('Hygiene Data'!E100))="","",OFFSET('Hygiene Data'!$E$11,0,10*ROW('Hygiene Data'!E100)))</f>
        <v/>
      </c>
      <c r="DS106" s="305" t="str">
        <f ca="true">+IF(OFFSET('Hygiene Data'!$E$12,0,10*ROW('Hygiene Data'!E100))="","",OFFSET('Hygiene Data'!$E$12,0,10*ROW('Hygiene Data'!E100)))</f>
        <v/>
      </c>
      <c r="DT106" s="305" t="str">
        <f ca="true">+IF(OFFSET('Hygiene Data'!$E$13,0,10*ROW('Hygiene Data'!E100))="","",OFFSET('Hygiene Data'!$E$13,0,10*ROW('Hygiene Data'!E100)))</f>
        <v/>
      </c>
      <c r="DU106" s="305" t="str">
        <f ca="true">+IF(OFFSET('Hygiene Data'!$F$11,0,10*ROW('Hygiene Data'!F100))="","",OFFSET('Hygiene Data'!$F$11,0,10*ROW('Hygiene Data'!F100)))</f>
        <v/>
      </c>
      <c r="DV106" s="305" t="str">
        <f ca="true">+IF(OFFSET('Hygiene Data'!$F$12,0,10*ROW('Hygiene Data'!F100))="","",OFFSET('Hygiene Data'!$F$12,0,10*ROW('Hygiene Data'!F100)))</f>
        <v/>
      </c>
      <c r="DW106" s="305" t="str">
        <f ca="true">+IF(OFFSET('Hygiene Data'!$F$13,0,10*ROW('Hygiene Data'!F100))="","",OFFSET('Hygiene Data'!$F$13,0,10*ROW('Hygiene Data'!F100)))</f>
        <v/>
      </c>
      <c r="DX106" s="305" t="str">
        <f ca="true">+IF(OFFSET('Hygiene Data'!$G$11,0,10*ROW('Hygiene Data'!G100))="","",OFFSET('Hygiene Data'!$G$11,0,10*ROW('Hygiene Data'!G100)))</f>
        <v/>
      </c>
      <c r="DY106" s="305" t="str">
        <f ca="true">+IF(OFFSET('Hygiene Data'!$G$12,0,10*ROW('Hygiene Data'!G100))="","",OFFSET('Hygiene Data'!$G$12,0,10*ROW('Hygiene Data'!G100)))</f>
        <v/>
      </c>
      <c r="DZ106" s="305" t="str">
        <f ca="true">+IF(OFFSET('Hygiene Data'!$G$13,0,10*ROW('Hygiene Data'!G100))="","",OFFSET('Hygiene Data'!$G$13,0,10*ROW('Hygiene Data'!G100)))</f>
        <v/>
      </c>
      <c r="EA106" s="305" t="str">
        <f ca="true">+IF(OFFSET('Hygiene Data'!$H$11,0,10*ROW('Hygiene Data'!H100))="","",OFFSET('Hygiene Data'!$H$11,0,10*ROW('Hygiene Data'!H100)))</f>
        <v/>
      </c>
      <c r="EB106" s="305" t="str">
        <f ca="true">+IF(OFFSET('Hygiene Data'!$H$12,0,10*ROW('Hygiene Data'!H100))="","",OFFSET('Hygiene Data'!$H$12,0,10*ROW('Hygiene Data'!H100)))</f>
        <v/>
      </c>
      <c r="EC106" s="305" t="str">
        <f ca="true">+IF(OFFSET('Hygiene Data'!$H$13,0,10*ROW('Hygiene Data'!H100))="","",OFFSET('Hygiene Data'!$H$13,0,10*ROW('Hygiene Data'!H100)))</f>
        <v/>
      </c>
      <c r="ED106" s="305" t="str">
        <f ca="true">+IF(OFFSET('Hygiene Data'!$I$11,0,10*ROW('Hygiene Data'!I100))="","",OFFSET('Hygiene Data'!$I$11,0,10*ROW('Hygiene Data'!I100)))</f>
        <v/>
      </c>
      <c r="EE106" s="305" t="str">
        <f ca="true">+IF(OFFSET('Hygiene Data'!$I$12,0,10*ROW('Hygiene Data'!I100))="","",OFFSET('Hygiene Data'!$I$12,0,10*ROW('Hygiene Data'!I100)))</f>
        <v/>
      </c>
      <c r="EF106" s="305"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61" t="str">
        <f t="shared" ca="true" si="1"/>
        <v/>
      </c>
      <c r="D107" s="9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5"/>
      <c r="BS107" s="305" t="str">
        <f ca="true">+IF(OFFSET('Water Data'!$D$27,0,10*ROW('Water Data'!D101))="","",OFFSET('Water Data'!$D$27,0,10*ROW('Water Data'!D101)))</f>
        <v/>
      </c>
      <c r="BT107" s="305" t="str">
        <f ca="true">+IF(OFFSET('Water Data'!$D$28,0,10*ROW('Water Data'!D101))="","",OFFSET('Water Data'!$D$28,0,10*ROW('Water Data'!D101)))</f>
        <v/>
      </c>
      <c r="BU107" s="305" t="str">
        <f ca="true">+IF(OFFSET('Water Data'!$D$29,0,10*ROW('Water Data'!D101))="","",OFFSET('Water Data'!$D$29,0,10*ROW('Water Data'!D101)))</f>
        <v/>
      </c>
      <c r="BV107" s="305" t="str">
        <f ca="true">+IF(OFFSET('Water Data'!$E$27,0,10*ROW('Water Data'!E101))="","",OFFSET('Water Data'!$E$27,0,10*ROW('Water Data'!E101)))</f>
        <v/>
      </c>
      <c r="BW107" s="305" t="str">
        <f ca="true">+IF(OFFSET('Water Data'!$E$28,0,10*ROW('Water Data'!E101))="","",OFFSET('Water Data'!$E$28,0,10*ROW('Water Data'!E101)))</f>
        <v/>
      </c>
      <c r="BX107" s="305" t="str">
        <f ca="true">+IF(OFFSET('Water Data'!$E$29,0,10*ROW('Water Data'!E101))="","",OFFSET('Water Data'!$E$29,0,10*ROW('Water Data'!E101)))</f>
        <v/>
      </c>
      <c r="BY107" s="305" t="str">
        <f ca="true">+IF(OFFSET('Water Data'!$F$27,0,10*ROW('Water Data'!F101))="","",OFFSET('Water Data'!$F$27,0,10*ROW('Water Data'!F101)))</f>
        <v/>
      </c>
      <c r="BZ107" s="305" t="str">
        <f ca="true">+IF(OFFSET('Water Data'!$F$28,0,10*ROW('Water Data'!F101))="","",OFFSET('Water Data'!$F$28,0,10*ROW('Water Data'!F101)))</f>
        <v/>
      </c>
      <c r="CA107" s="305" t="str">
        <f ca="true">+IF(OFFSET('Water Data'!$F$29,0,10*ROW('Water Data'!F101))="","",OFFSET('Water Data'!$F$29,0,10*ROW('Water Data'!F101)))</f>
        <v/>
      </c>
      <c r="CB107" s="305" t="str">
        <f ca="true">+IF(OFFSET('Water Data'!$G$27,0,10*ROW('Water Data'!G101))="","",OFFSET('Water Data'!$G$27,0,10*ROW('Water Data'!G101)))</f>
        <v/>
      </c>
      <c r="CC107" s="305" t="str">
        <f ca="true">+IF(OFFSET('Water Data'!$G$28,0,10*ROW('Water Data'!G101))="","",OFFSET('Water Data'!$G$28,0,10*ROW('Water Data'!G101)))</f>
        <v/>
      </c>
      <c r="CD107" s="305" t="str">
        <f ca="true">+IF(OFFSET('Water Data'!$G$29,0,10*ROW('Water Data'!G101))="","",OFFSET('Water Data'!$G$29,0,10*ROW('Water Data'!G101)))</f>
        <v/>
      </c>
      <c r="CE107" s="305" t="str">
        <f ca="true">+IF(OFFSET('Water Data'!$H$27,0,10*ROW('Water Data'!H101))="","",OFFSET('Water Data'!$H$27,0,10*ROW('Water Data'!H101)))</f>
        <v/>
      </c>
      <c r="CF107" s="305" t="str">
        <f ca="true">+IF(OFFSET('Water Data'!$H$28,0,10*ROW('Water Data'!H101))="","",OFFSET('Water Data'!$H$28,0,10*ROW('Water Data'!H101)))</f>
        <v/>
      </c>
      <c r="CG107" s="305" t="str">
        <f ca="true">+IF(OFFSET('Water Data'!$H$29,0,10*ROW('Water Data'!H101))="","",OFFSET('Water Data'!$H$29,0,10*ROW('Water Data'!H101)))</f>
        <v/>
      </c>
      <c r="CH107" s="305" t="str">
        <f ca="true">+IF(OFFSET('Water Data'!$I$27,0,10*ROW('Water Data'!I101))="","",OFFSET('Water Data'!$I$27,0,10*ROW('Water Data'!I101)))</f>
        <v/>
      </c>
      <c r="CI107" s="305" t="str">
        <f ca="true">+IF(OFFSET('Water Data'!$I$28,0,10*ROW('Water Data'!I101))="","",OFFSET('Water Data'!$I$28,0,10*ROW('Water Data'!I101)))</f>
        <v/>
      </c>
      <c r="CJ107" s="305" t="str">
        <f ca="true">+IF(OFFSET('Water Data'!$I$29,0,10*ROW('Water Data'!I101))="","",OFFSET('Water Data'!$I$29,0,10*ROW('Water Data'!I101)))</f>
        <v/>
      </c>
      <c r="CK107" s="305" t="str">
        <f ca="true">+IF(OFFSET('Sanitation Data'!$D$28,0,10*ROW('Sanitation Data'!D101))="","",OFFSET('Sanitation Data'!$D$28,0,10*ROW('Sanitation Data'!D101)))</f>
        <v/>
      </c>
      <c r="CL107" s="305" t="str">
        <f ca="true">+IF(OFFSET('Sanitation Data'!$D$29,0,10*ROW('Sanitation Data'!D101))="","",OFFSET('Sanitation Data'!$D$29,0,10*ROW('Sanitation Data'!D101)))</f>
        <v/>
      </c>
      <c r="CM107" s="305" t="str">
        <f ca="true">+IF(OFFSET('Sanitation Data'!$D$30,0,10*ROW('Sanitation Data'!D101))="","",OFFSET('Sanitation Data'!$D$30,0,10*ROW('Sanitation Data'!D101)))</f>
        <v/>
      </c>
      <c r="CN107" s="305" t="str">
        <f ca="true">+IF(OFFSET('Sanitation Data'!$D$31,0,10*ROW('Sanitation Data'!D101))="","",OFFSET('Sanitation Data'!$D$31,0,10*ROW('Sanitation Data'!D101)))</f>
        <v/>
      </c>
      <c r="CO107" s="305" t="str">
        <f ca="true">+IF(OFFSET('Sanitation Data'!$D$32,0,10*ROW('Sanitation Data'!D101))="","",OFFSET('Sanitation Data'!$D$32,0,10*ROW('Sanitation Data'!D101)))</f>
        <v/>
      </c>
      <c r="CP107" s="305" t="str">
        <f ca="true">+IF(OFFSET('Sanitation Data'!$E$28,0,10*ROW('Sanitation Data'!E101))="","",OFFSET('Sanitation Data'!$E$28,0,10*ROW('Sanitation Data'!E101)))</f>
        <v/>
      </c>
      <c r="CQ107" s="305" t="str">
        <f ca="true">+IF(OFFSET('Sanitation Data'!$E$29,0,10*ROW('Sanitation Data'!E101))="","",OFFSET('Sanitation Data'!$E$29,0,10*ROW('Sanitation Data'!E101)))</f>
        <v/>
      </c>
      <c r="CR107" s="305" t="str">
        <f ca="true">+IF(OFFSET('Sanitation Data'!$E$30,0,10*ROW('Sanitation Data'!E101))="","",OFFSET('Sanitation Data'!$E$30,0,10*ROW('Sanitation Data'!E101)))</f>
        <v/>
      </c>
      <c r="CS107" s="305" t="str">
        <f ca="true">+IF(OFFSET('Sanitation Data'!$E$31,0,10*ROW('Sanitation Data'!E101))="","",OFFSET('Sanitation Data'!$E$31,0,10*ROW('Sanitation Data'!E101)))</f>
        <v/>
      </c>
      <c r="CT107" s="305" t="str">
        <f ca="true">+IF(OFFSET('Sanitation Data'!$E$32,0,10*ROW('Sanitation Data'!E101))="","",OFFSET('Sanitation Data'!$E$32,0,10*ROW('Sanitation Data'!E101)))</f>
        <v/>
      </c>
      <c r="CU107" s="305" t="str">
        <f ca="true">+IF(OFFSET('Sanitation Data'!$F$28,0,10*ROW('Sanitation Data'!F101))="","",OFFSET('Sanitation Data'!$F$28,0,10*ROW('Sanitation Data'!F101)))</f>
        <v/>
      </c>
      <c r="CV107" s="305" t="str">
        <f ca="true">+IF(OFFSET('Sanitation Data'!$F$29,0,10*ROW('Sanitation Data'!F101))="","",OFFSET('Sanitation Data'!$F$29,0,10*ROW('Sanitation Data'!F101)))</f>
        <v/>
      </c>
      <c r="CW107" s="305" t="str">
        <f ca="true">+IF(OFFSET('Sanitation Data'!$F$30,0,10*ROW('Sanitation Data'!F101))="","",OFFSET('Sanitation Data'!$F$30,0,10*ROW('Sanitation Data'!F101)))</f>
        <v/>
      </c>
      <c r="CX107" s="305" t="str">
        <f ca="true">+IF(OFFSET('Sanitation Data'!$F$31,0,10*ROW('Sanitation Data'!F101))="","",OFFSET('Sanitation Data'!$F$31,0,10*ROW('Sanitation Data'!F101)))</f>
        <v/>
      </c>
      <c r="CY107" s="305" t="str">
        <f ca="true">+IF(OFFSET('Sanitation Data'!$F$32,0,10*ROW('Sanitation Data'!F101))="","",OFFSET('Sanitation Data'!$F$32,0,10*ROW('Sanitation Data'!F101)))</f>
        <v/>
      </c>
      <c r="CZ107" s="305" t="str">
        <f ca="true">+IF(OFFSET('Sanitation Data'!$G$28,0,10*ROW('Sanitation Data'!G101))="","",OFFSET('Sanitation Data'!$G$28,0,10*ROW('Sanitation Data'!G101)))</f>
        <v/>
      </c>
      <c r="DA107" s="305" t="str">
        <f ca="true">+IF(OFFSET('Sanitation Data'!$G$29,0,10*ROW('Sanitation Data'!G101))="","",OFFSET('Sanitation Data'!$G$29,0,10*ROW('Sanitation Data'!G101)))</f>
        <v/>
      </c>
      <c r="DB107" s="305" t="str">
        <f ca="true">+IF(OFFSET('Sanitation Data'!$G$30,0,10*ROW('Sanitation Data'!G101))="","",OFFSET('Sanitation Data'!$G$30,0,10*ROW('Sanitation Data'!G101)))</f>
        <v/>
      </c>
      <c r="DC107" s="305" t="str">
        <f ca="true">+IF(OFFSET('Sanitation Data'!$G$31,0,10*ROW('Sanitation Data'!G101))="","",OFFSET('Sanitation Data'!$G$31,0,10*ROW('Sanitation Data'!G101)))</f>
        <v/>
      </c>
      <c r="DD107" s="305" t="str">
        <f ca="true">+IF(OFFSET('Sanitation Data'!$G$32,0,10*ROW('Sanitation Data'!G101))="","",OFFSET('Sanitation Data'!$G$32,0,10*ROW('Sanitation Data'!G101)))</f>
        <v/>
      </c>
      <c r="DE107" s="305" t="str">
        <f ca="true">+IF(OFFSET('Sanitation Data'!$H$28,0,10*ROW('Sanitation Data'!H101))="","",OFFSET('Sanitation Data'!$H$28,0,10*ROW('Sanitation Data'!H101)))</f>
        <v/>
      </c>
      <c r="DF107" s="305" t="str">
        <f ca="true">+IF(OFFSET('Sanitation Data'!$H$29,0,10*ROW('Sanitation Data'!H101))="","",OFFSET('Sanitation Data'!$H$29,0,10*ROW('Sanitation Data'!H101)))</f>
        <v/>
      </c>
      <c r="DG107" s="305" t="str">
        <f ca="true">+IF(OFFSET('Sanitation Data'!$H$30,0,10*ROW('Sanitation Data'!H101))="","",OFFSET('Sanitation Data'!$H$30,0,10*ROW('Sanitation Data'!H101)))</f>
        <v/>
      </c>
      <c r="DH107" s="305" t="str">
        <f ca="true">+IF(OFFSET('Sanitation Data'!$H$31,0,10*ROW('Sanitation Data'!H101))="","",OFFSET('Sanitation Data'!$H$31,0,10*ROW('Sanitation Data'!H101)))</f>
        <v/>
      </c>
      <c r="DI107" s="305" t="str">
        <f ca="true">+IF(OFFSET('Sanitation Data'!$H$32,0,10*ROW('Sanitation Data'!H101))="","",OFFSET('Sanitation Data'!$H$32,0,10*ROW('Sanitation Data'!H101)))</f>
        <v/>
      </c>
      <c r="DJ107" s="305" t="str">
        <f ca="true">+IF(OFFSET('Sanitation Data'!$I$28,0,10*ROW('Sanitation Data'!I101))="","",OFFSET('Sanitation Data'!$I$28,0,10*ROW('Sanitation Data'!I101)))</f>
        <v/>
      </c>
      <c r="DK107" s="305" t="str">
        <f ca="true">+IF(OFFSET('Sanitation Data'!$I$29,0,10*ROW('Sanitation Data'!I101))="","",OFFSET('Sanitation Data'!$I$29,0,10*ROW('Sanitation Data'!I101)))</f>
        <v/>
      </c>
      <c r="DL107" s="305" t="str">
        <f ca="true">+IF(OFFSET('Sanitation Data'!$I$30,0,10*ROW('Sanitation Data'!I101))="","",OFFSET('Sanitation Data'!$I$30,0,10*ROW('Sanitation Data'!I101)))</f>
        <v/>
      </c>
      <c r="DM107" s="305" t="str">
        <f ca="true">+IF(OFFSET('Sanitation Data'!$I$31,0,10*ROW('Sanitation Data'!I101))="","",OFFSET('Sanitation Data'!$I$31,0,10*ROW('Sanitation Data'!I101)))</f>
        <v/>
      </c>
      <c r="DN107" s="305" t="str">
        <f ca="true">+IF(OFFSET('Sanitation Data'!$I$32,0,10*ROW('Sanitation Data'!I101))="","",OFFSET('Sanitation Data'!$I$32,0,10*ROW('Sanitation Data'!I101)))</f>
        <v/>
      </c>
      <c r="DO107" s="305" t="str">
        <f ca="true">+IF(OFFSET('Hygiene Data'!$D$11,0,10*ROW('Hygiene Data'!D101))="","",OFFSET('Hygiene Data'!$D$11,0,10*ROW('Hygiene Data'!D101)))</f>
        <v/>
      </c>
      <c r="DP107" s="305" t="str">
        <f ca="true">+IF(OFFSET('Hygiene Data'!$D$12,0,10*ROW('Hygiene Data'!D101))="","",OFFSET('Hygiene Data'!$D$12,0,10*ROW('Hygiene Data'!D101)))</f>
        <v/>
      </c>
      <c r="DQ107" s="305" t="str">
        <f ca="true">+IF(OFFSET('Hygiene Data'!$D$13,0,10*ROW('Hygiene Data'!D101))="","",OFFSET('Hygiene Data'!$D$13,0,10*ROW('Hygiene Data'!D101)))</f>
        <v/>
      </c>
      <c r="DR107" s="305" t="str">
        <f ca="true">+IF(OFFSET('Hygiene Data'!$E$11,0,10*ROW('Hygiene Data'!E101))="","",OFFSET('Hygiene Data'!$E$11,0,10*ROW('Hygiene Data'!E101)))</f>
        <v/>
      </c>
      <c r="DS107" s="305" t="str">
        <f ca="true">+IF(OFFSET('Hygiene Data'!$E$12,0,10*ROW('Hygiene Data'!E101))="","",OFFSET('Hygiene Data'!$E$12,0,10*ROW('Hygiene Data'!E101)))</f>
        <v/>
      </c>
      <c r="DT107" s="305" t="str">
        <f ca="true">+IF(OFFSET('Hygiene Data'!$E$13,0,10*ROW('Hygiene Data'!E101))="","",OFFSET('Hygiene Data'!$E$13,0,10*ROW('Hygiene Data'!E101)))</f>
        <v/>
      </c>
      <c r="DU107" s="305" t="str">
        <f ca="true">+IF(OFFSET('Hygiene Data'!$F$11,0,10*ROW('Hygiene Data'!F101))="","",OFFSET('Hygiene Data'!$F$11,0,10*ROW('Hygiene Data'!F101)))</f>
        <v/>
      </c>
      <c r="DV107" s="305" t="str">
        <f ca="true">+IF(OFFSET('Hygiene Data'!$F$12,0,10*ROW('Hygiene Data'!F101))="","",OFFSET('Hygiene Data'!$F$12,0,10*ROW('Hygiene Data'!F101)))</f>
        <v/>
      </c>
      <c r="DW107" s="305" t="str">
        <f ca="true">+IF(OFFSET('Hygiene Data'!$F$13,0,10*ROW('Hygiene Data'!F101))="","",OFFSET('Hygiene Data'!$F$13,0,10*ROW('Hygiene Data'!F101)))</f>
        <v/>
      </c>
      <c r="DX107" s="305" t="str">
        <f ca="true">+IF(OFFSET('Hygiene Data'!$G$11,0,10*ROW('Hygiene Data'!G101))="","",OFFSET('Hygiene Data'!$G$11,0,10*ROW('Hygiene Data'!G101)))</f>
        <v/>
      </c>
      <c r="DY107" s="305" t="str">
        <f ca="true">+IF(OFFSET('Hygiene Data'!$G$12,0,10*ROW('Hygiene Data'!G101))="","",OFFSET('Hygiene Data'!$G$12,0,10*ROW('Hygiene Data'!G101)))</f>
        <v/>
      </c>
      <c r="DZ107" s="305" t="str">
        <f ca="true">+IF(OFFSET('Hygiene Data'!$G$13,0,10*ROW('Hygiene Data'!G101))="","",OFFSET('Hygiene Data'!$G$13,0,10*ROW('Hygiene Data'!G101)))</f>
        <v/>
      </c>
      <c r="EA107" s="305" t="str">
        <f ca="true">+IF(OFFSET('Hygiene Data'!$H$11,0,10*ROW('Hygiene Data'!H101))="","",OFFSET('Hygiene Data'!$H$11,0,10*ROW('Hygiene Data'!H101)))</f>
        <v/>
      </c>
      <c r="EB107" s="305" t="str">
        <f ca="true">+IF(OFFSET('Hygiene Data'!$H$12,0,10*ROW('Hygiene Data'!H101))="","",OFFSET('Hygiene Data'!$H$12,0,10*ROW('Hygiene Data'!H101)))</f>
        <v/>
      </c>
      <c r="EC107" s="305" t="str">
        <f ca="true">+IF(OFFSET('Hygiene Data'!$H$13,0,10*ROW('Hygiene Data'!H101))="","",OFFSET('Hygiene Data'!$H$13,0,10*ROW('Hygiene Data'!H101)))</f>
        <v/>
      </c>
      <c r="ED107" s="305" t="str">
        <f ca="true">+IF(OFFSET('Hygiene Data'!$I$11,0,10*ROW('Hygiene Data'!I101))="","",OFFSET('Hygiene Data'!$I$11,0,10*ROW('Hygiene Data'!I101)))</f>
        <v/>
      </c>
      <c r="EE107" s="305" t="str">
        <f ca="true">+IF(OFFSET('Hygiene Data'!$I$12,0,10*ROW('Hygiene Data'!I101))="","",OFFSET('Hygiene Data'!$I$12,0,10*ROW('Hygiene Data'!I101)))</f>
        <v/>
      </c>
      <c r="EF107" s="305"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61" t="str">
        <f t="shared" ca="true" si="1"/>
        <v/>
      </c>
      <c r="D108" s="9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5"/>
      <c r="BS108" s="305" t="str">
        <f ca="true">+IF(OFFSET('Water Data'!$D$27,0,10*ROW('Water Data'!D102))="","",OFFSET('Water Data'!$D$27,0,10*ROW('Water Data'!D102)))</f>
        <v/>
      </c>
      <c r="BT108" s="305" t="str">
        <f ca="true">+IF(OFFSET('Water Data'!$D$28,0,10*ROW('Water Data'!D102))="","",OFFSET('Water Data'!$D$28,0,10*ROW('Water Data'!D102)))</f>
        <v/>
      </c>
      <c r="BU108" s="305" t="str">
        <f ca="true">+IF(OFFSET('Water Data'!$D$29,0,10*ROW('Water Data'!D102))="","",OFFSET('Water Data'!$D$29,0,10*ROW('Water Data'!D102)))</f>
        <v/>
      </c>
      <c r="BV108" s="305" t="str">
        <f ca="true">+IF(OFFSET('Water Data'!$E$27,0,10*ROW('Water Data'!E102))="","",OFFSET('Water Data'!$E$27,0,10*ROW('Water Data'!E102)))</f>
        <v/>
      </c>
      <c r="BW108" s="305" t="str">
        <f ca="true">+IF(OFFSET('Water Data'!$E$28,0,10*ROW('Water Data'!E102))="","",OFFSET('Water Data'!$E$28,0,10*ROW('Water Data'!E102)))</f>
        <v/>
      </c>
      <c r="BX108" s="305" t="str">
        <f ca="true">+IF(OFFSET('Water Data'!$E$29,0,10*ROW('Water Data'!E102))="","",OFFSET('Water Data'!$E$29,0,10*ROW('Water Data'!E102)))</f>
        <v/>
      </c>
      <c r="BY108" s="305" t="str">
        <f ca="true">+IF(OFFSET('Water Data'!$F$27,0,10*ROW('Water Data'!F102))="","",OFFSET('Water Data'!$F$27,0,10*ROW('Water Data'!F102)))</f>
        <v/>
      </c>
      <c r="BZ108" s="305" t="str">
        <f ca="true">+IF(OFFSET('Water Data'!$F$28,0,10*ROW('Water Data'!F102))="","",OFFSET('Water Data'!$F$28,0,10*ROW('Water Data'!F102)))</f>
        <v/>
      </c>
      <c r="CA108" s="305" t="str">
        <f ca="true">+IF(OFFSET('Water Data'!$F$29,0,10*ROW('Water Data'!F102))="","",OFFSET('Water Data'!$F$29,0,10*ROW('Water Data'!F102)))</f>
        <v/>
      </c>
      <c r="CB108" s="305" t="str">
        <f ca="true">+IF(OFFSET('Water Data'!$G$27,0,10*ROW('Water Data'!G102))="","",OFFSET('Water Data'!$G$27,0,10*ROW('Water Data'!G102)))</f>
        <v/>
      </c>
      <c r="CC108" s="305" t="str">
        <f ca="true">+IF(OFFSET('Water Data'!$G$28,0,10*ROW('Water Data'!G102))="","",OFFSET('Water Data'!$G$28,0,10*ROW('Water Data'!G102)))</f>
        <v/>
      </c>
      <c r="CD108" s="305" t="str">
        <f ca="true">+IF(OFFSET('Water Data'!$G$29,0,10*ROW('Water Data'!G102))="","",OFFSET('Water Data'!$G$29,0,10*ROW('Water Data'!G102)))</f>
        <v/>
      </c>
      <c r="CE108" s="305" t="str">
        <f ca="true">+IF(OFFSET('Water Data'!$H$27,0,10*ROW('Water Data'!H102))="","",OFFSET('Water Data'!$H$27,0,10*ROW('Water Data'!H102)))</f>
        <v/>
      </c>
      <c r="CF108" s="305" t="str">
        <f ca="true">+IF(OFFSET('Water Data'!$H$28,0,10*ROW('Water Data'!H102))="","",OFFSET('Water Data'!$H$28,0,10*ROW('Water Data'!H102)))</f>
        <v/>
      </c>
      <c r="CG108" s="305" t="str">
        <f ca="true">+IF(OFFSET('Water Data'!$H$29,0,10*ROW('Water Data'!H102))="","",OFFSET('Water Data'!$H$29,0,10*ROW('Water Data'!H102)))</f>
        <v/>
      </c>
      <c r="CH108" s="305" t="str">
        <f ca="true">+IF(OFFSET('Water Data'!$I$27,0,10*ROW('Water Data'!I102))="","",OFFSET('Water Data'!$I$27,0,10*ROW('Water Data'!I102)))</f>
        <v/>
      </c>
      <c r="CI108" s="305" t="str">
        <f ca="true">+IF(OFFSET('Water Data'!$I$28,0,10*ROW('Water Data'!I102))="","",OFFSET('Water Data'!$I$28,0,10*ROW('Water Data'!I102)))</f>
        <v/>
      </c>
      <c r="CJ108" s="305" t="str">
        <f ca="true">+IF(OFFSET('Water Data'!$I$29,0,10*ROW('Water Data'!I102))="","",OFFSET('Water Data'!$I$29,0,10*ROW('Water Data'!I102)))</f>
        <v/>
      </c>
      <c r="CK108" s="305" t="str">
        <f ca="true">+IF(OFFSET('Sanitation Data'!$D$28,0,10*ROW('Sanitation Data'!D102))="","",OFFSET('Sanitation Data'!$D$28,0,10*ROW('Sanitation Data'!D102)))</f>
        <v/>
      </c>
      <c r="CL108" s="305" t="str">
        <f ca="true">+IF(OFFSET('Sanitation Data'!$D$29,0,10*ROW('Sanitation Data'!D102))="","",OFFSET('Sanitation Data'!$D$29,0,10*ROW('Sanitation Data'!D102)))</f>
        <v/>
      </c>
      <c r="CM108" s="305" t="str">
        <f ca="true">+IF(OFFSET('Sanitation Data'!$D$30,0,10*ROW('Sanitation Data'!D102))="","",OFFSET('Sanitation Data'!$D$30,0,10*ROW('Sanitation Data'!D102)))</f>
        <v/>
      </c>
      <c r="CN108" s="305" t="str">
        <f ca="true">+IF(OFFSET('Sanitation Data'!$D$31,0,10*ROW('Sanitation Data'!D102))="","",OFFSET('Sanitation Data'!$D$31,0,10*ROW('Sanitation Data'!D102)))</f>
        <v/>
      </c>
      <c r="CO108" s="305" t="str">
        <f ca="true">+IF(OFFSET('Sanitation Data'!$D$32,0,10*ROW('Sanitation Data'!D102))="","",OFFSET('Sanitation Data'!$D$32,0,10*ROW('Sanitation Data'!D102)))</f>
        <v/>
      </c>
      <c r="CP108" s="305" t="str">
        <f ca="true">+IF(OFFSET('Sanitation Data'!$E$28,0,10*ROW('Sanitation Data'!E102))="","",OFFSET('Sanitation Data'!$E$28,0,10*ROW('Sanitation Data'!E102)))</f>
        <v/>
      </c>
      <c r="CQ108" s="305" t="str">
        <f ca="true">+IF(OFFSET('Sanitation Data'!$E$29,0,10*ROW('Sanitation Data'!E102))="","",OFFSET('Sanitation Data'!$E$29,0,10*ROW('Sanitation Data'!E102)))</f>
        <v/>
      </c>
      <c r="CR108" s="305" t="str">
        <f ca="true">+IF(OFFSET('Sanitation Data'!$E$30,0,10*ROW('Sanitation Data'!E102))="","",OFFSET('Sanitation Data'!$E$30,0,10*ROW('Sanitation Data'!E102)))</f>
        <v/>
      </c>
      <c r="CS108" s="305" t="str">
        <f ca="true">+IF(OFFSET('Sanitation Data'!$E$31,0,10*ROW('Sanitation Data'!E102))="","",OFFSET('Sanitation Data'!$E$31,0,10*ROW('Sanitation Data'!E102)))</f>
        <v/>
      </c>
      <c r="CT108" s="305" t="str">
        <f ca="true">+IF(OFFSET('Sanitation Data'!$E$32,0,10*ROW('Sanitation Data'!E102))="","",OFFSET('Sanitation Data'!$E$32,0,10*ROW('Sanitation Data'!E102)))</f>
        <v/>
      </c>
      <c r="CU108" s="305" t="str">
        <f ca="true">+IF(OFFSET('Sanitation Data'!$F$28,0,10*ROW('Sanitation Data'!F102))="","",OFFSET('Sanitation Data'!$F$28,0,10*ROW('Sanitation Data'!F102)))</f>
        <v/>
      </c>
      <c r="CV108" s="305" t="str">
        <f ca="true">+IF(OFFSET('Sanitation Data'!$F$29,0,10*ROW('Sanitation Data'!F102))="","",OFFSET('Sanitation Data'!$F$29,0,10*ROW('Sanitation Data'!F102)))</f>
        <v/>
      </c>
      <c r="CW108" s="305" t="str">
        <f ca="true">+IF(OFFSET('Sanitation Data'!$F$30,0,10*ROW('Sanitation Data'!F102))="","",OFFSET('Sanitation Data'!$F$30,0,10*ROW('Sanitation Data'!F102)))</f>
        <v/>
      </c>
      <c r="CX108" s="305" t="str">
        <f ca="true">+IF(OFFSET('Sanitation Data'!$F$31,0,10*ROW('Sanitation Data'!F102))="","",OFFSET('Sanitation Data'!$F$31,0,10*ROW('Sanitation Data'!F102)))</f>
        <v/>
      </c>
      <c r="CY108" s="305" t="str">
        <f ca="true">+IF(OFFSET('Sanitation Data'!$F$32,0,10*ROW('Sanitation Data'!F102))="","",OFFSET('Sanitation Data'!$F$32,0,10*ROW('Sanitation Data'!F102)))</f>
        <v/>
      </c>
      <c r="CZ108" s="305" t="str">
        <f ca="true">+IF(OFFSET('Sanitation Data'!$G$28,0,10*ROW('Sanitation Data'!G102))="","",OFFSET('Sanitation Data'!$G$28,0,10*ROW('Sanitation Data'!G102)))</f>
        <v/>
      </c>
      <c r="DA108" s="305" t="str">
        <f ca="true">+IF(OFFSET('Sanitation Data'!$G$29,0,10*ROW('Sanitation Data'!G102))="","",OFFSET('Sanitation Data'!$G$29,0,10*ROW('Sanitation Data'!G102)))</f>
        <v/>
      </c>
      <c r="DB108" s="305" t="str">
        <f ca="true">+IF(OFFSET('Sanitation Data'!$G$30,0,10*ROW('Sanitation Data'!G102))="","",OFFSET('Sanitation Data'!$G$30,0,10*ROW('Sanitation Data'!G102)))</f>
        <v/>
      </c>
      <c r="DC108" s="305" t="str">
        <f ca="true">+IF(OFFSET('Sanitation Data'!$G$31,0,10*ROW('Sanitation Data'!G102))="","",OFFSET('Sanitation Data'!$G$31,0,10*ROW('Sanitation Data'!G102)))</f>
        <v/>
      </c>
      <c r="DD108" s="305" t="str">
        <f ca="true">+IF(OFFSET('Sanitation Data'!$G$32,0,10*ROW('Sanitation Data'!G102))="","",OFFSET('Sanitation Data'!$G$32,0,10*ROW('Sanitation Data'!G102)))</f>
        <v/>
      </c>
      <c r="DE108" s="305" t="str">
        <f ca="true">+IF(OFFSET('Sanitation Data'!$H$28,0,10*ROW('Sanitation Data'!H102))="","",OFFSET('Sanitation Data'!$H$28,0,10*ROW('Sanitation Data'!H102)))</f>
        <v/>
      </c>
      <c r="DF108" s="305" t="str">
        <f ca="true">+IF(OFFSET('Sanitation Data'!$H$29,0,10*ROW('Sanitation Data'!H102))="","",OFFSET('Sanitation Data'!$H$29,0,10*ROW('Sanitation Data'!H102)))</f>
        <v/>
      </c>
      <c r="DG108" s="305" t="str">
        <f ca="true">+IF(OFFSET('Sanitation Data'!$H$30,0,10*ROW('Sanitation Data'!H102))="","",OFFSET('Sanitation Data'!$H$30,0,10*ROW('Sanitation Data'!H102)))</f>
        <v/>
      </c>
      <c r="DH108" s="305" t="str">
        <f ca="true">+IF(OFFSET('Sanitation Data'!$H$31,0,10*ROW('Sanitation Data'!H102))="","",OFFSET('Sanitation Data'!$H$31,0,10*ROW('Sanitation Data'!H102)))</f>
        <v/>
      </c>
      <c r="DI108" s="305" t="str">
        <f ca="true">+IF(OFFSET('Sanitation Data'!$H$32,0,10*ROW('Sanitation Data'!H102))="","",OFFSET('Sanitation Data'!$H$32,0,10*ROW('Sanitation Data'!H102)))</f>
        <v/>
      </c>
      <c r="DJ108" s="305" t="str">
        <f ca="true">+IF(OFFSET('Sanitation Data'!$I$28,0,10*ROW('Sanitation Data'!I102))="","",OFFSET('Sanitation Data'!$I$28,0,10*ROW('Sanitation Data'!I102)))</f>
        <v/>
      </c>
      <c r="DK108" s="305" t="str">
        <f ca="true">+IF(OFFSET('Sanitation Data'!$I$29,0,10*ROW('Sanitation Data'!I102))="","",OFFSET('Sanitation Data'!$I$29,0,10*ROW('Sanitation Data'!I102)))</f>
        <v/>
      </c>
      <c r="DL108" s="305" t="str">
        <f ca="true">+IF(OFFSET('Sanitation Data'!$I$30,0,10*ROW('Sanitation Data'!I102))="","",OFFSET('Sanitation Data'!$I$30,0,10*ROW('Sanitation Data'!I102)))</f>
        <v/>
      </c>
      <c r="DM108" s="305" t="str">
        <f ca="true">+IF(OFFSET('Sanitation Data'!$I$31,0,10*ROW('Sanitation Data'!I102))="","",OFFSET('Sanitation Data'!$I$31,0,10*ROW('Sanitation Data'!I102)))</f>
        <v/>
      </c>
      <c r="DN108" s="305" t="str">
        <f ca="true">+IF(OFFSET('Sanitation Data'!$I$32,0,10*ROW('Sanitation Data'!I102))="","",OFFSET('Sanitation Data'!$I$32,0,10*ROW('Sanitation Data'!I102)))</f>
        <v/>
      </c>
      <c r="DO108" s="305" t="str">
        <f ca="true">+IF(OFFSET('Hygiene Data'!$D$11,0,10*ROW('Hygiene Data'!D102))="","",OFFSET('Hygiene Data'!$D$11,0,10*ROW('Hygiene Data'!D102)))</f>
        <v/>
      </c>
      <c r="DP108" s="305" t="str">
        <f ca="true">+IF(OFFSET('Hygiene Data'!$D$12,0,10*ROW('Hygiene Data'!D102))="","",OFFSET('Hygiene Data'!$D$12,0,10*ROW('Hygiene Data'!D102)))</f>
        <v/>
      </c>
      <c r="DQ108" s="305" t="str">
        <f ca="true">+IF(OFFSET('Hygiene Data'!$D$13,0,10*ROW('Hygiene Data'!D102))="","",OFFSET('Hygiene Data'!$D$13,0,10*ROW('Hygiene Data'!D102)))</f>
        <v/>
      </c>
      <c r="DR108" s="305" t="str">
        <f ca="true">+IF(OFFSET('Hygiene Data'!$E$11,0,10*ROW('Hygiene Data'!E102))="","",OFFSET('Hygiene Data'!$E$11,0,10*ROW('Hygiene Data'!E102)))</f>
        <v/>
      </c>
      <c r="DS108" s="305" t="str">
        <f ca="true">+IF(OFFSET('Hygiene Data'!$E$12,0,10*ROW('Hygiene Data'!E102))="","",OFFSET('Hygiene Data'!$E$12,0,10*ROW('Hygiene Data'!E102)))</f>
        <v/>
      </c>
      <c r="DT108" s="305" t="str">
        <f ca="true">+IF(OFFSET('Hygiene Data'!$E$13,0,10*ROW('Hygiene Data'!E102))="","",OFFSET('Hygiene Data'!$E$13,0,10*ROW('Hygiene Data'!E102)))</f>
        <v/>
      </c>
      <c r="DU108" s="305" t="str">
        <f ca="true">+IF(OFFSET('Hygiene Data'!$F$11,0,10*ROW('Hygiene Data'!F102))="","",OFFSET('Hygiene Data'!$F$11,0,10*ROW('Hygiene Data'!F102)))</f>
        <v/>
      </c>
      <c r="DV108" s="305" t="str">
        <f ca="true">+IF(OFFSET('Hygiene Data'!$F$12,0,10*ROW('Hygiene Data'!F102))="","",OFFSET('Hygiene Data'!$F$12,0,10*ROW('Hygiene Data'!F102)))</f>
        <v/>
      </c>
      <c r="DW108" s="305" t="str">
        <f ca="true">+IF(OFFSET('Hygiene Data'!$F$13,0,10*ROW('Hygiene Data'!F102))="","",OFFSET('Hygiene Data'!$F$13,0,10*ROW('Hygiene Data'!F102)))</f>
        <v/>
      </c>
      <c r="DX108" s="305" t="str">
        <f ca="true">+IF(OFFSET('Hygiene Data'!$G$11,0,10*ROW('Hygiene Data'!G102))="","",OFFSET('Hygiene Data'!$G$11,0,10*ROW('Hygiene Data'!G102)))</f>
        <v/>
      </c>
      <c r="DY108" s="305" t="str">
        <f ca="true">+IF(OFFSET('Hygiene Data'!$G$12,0,10*ROW('Hygiene Data'!G102))="","",OFFSET('Hygiene Data'!$G$12,0,10*ROW('Hygiene Data'!G102)))</f>
        <v/>
      </c>
      <c r="DZ108" s="305" t="str">
        <f ca="true">+IF(OFFSET('Hygiene Data'!$G$13,0,10*ROW('Hygiene Data'!G102))="","",OFFSET('Hygiene Data'!$G$13,0,10*ROW('Hygiene Data'!G102)))</f>
        <v/>
      </c>
      <c r="EA108" s="305" t="str">
        <f ca="true">+IF(OFFSET('Hygiene Data'!$H$11,0,10*ROW('Hygiene Data'!H102))="","",OFFSET('Hygiene Data'!$H$11,0,10*ROW('Hygiene Data'!H102)))</f>
        <v/>
      </c>
      <c r="EB108" s="305" t="str">
        <f ca="true">+IF(OFFSET('Hygiene Data'!$H$12,0,10*ROW('Hygiene Data'!H102))="","",OFFSET('Hygiene Data'!$H$12,0,10*ROW('Hygiene Data'!H102)))</f>
        <v/>
      </c>
      <c r="EC108" s="305" t="str">
        <f ca="true">+IF(OFFSET('Hygiene Data'!$H$13,0,10*ROW('Hygiene Data'!H102))="","",OFFSET('Hygiene Data'!$H$13,0,10*ROW('Hygiene Data'!H102)))</f>
        <v/>
      </c>
      <c r="ED108" s="305" t="str">
        <f ca="true">+IF(OFFSET('Hygiene Data'!$I$11,0,10*ROW('Hygiene Data'!I102))="","",OFFSET('Hygiene Data'!$I$11,0,10*ROW('Hygiene Data'!I102)))</f>
        <v/>
      </c>
      <c r="EE108" s="305" t="str">
        <f ca="true">+IF(OFFSET('Hygiene Data'!$I$12,0,10*ROW('Hygiene Data'!I102))="","",OFFSET('Hygiene Data'!$I$12,0,10*ROW('Hygiene Data'!I102)))</f>
        <v/>
      </c>
      <c r="EF108" s="305"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61" t="str">
        <f t="shared" ca="true" si="1"/>
        <v/>
      </c>
      <c r="D109" s="9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5"/>
      <c r="BS109" s="305" t="str">
        <f ca="true">+IF(OFFSET('Water Data'!$D$27,0,10*ROW('Water Data'!D103))="","",OFFSET('Water Data'!$D$27,0,10*ROW('Water Data'!D103)))</f>
        <v/>
      </c>
      <c r="BT109" s="305" t="str">
        <f ca="true">+IF(OFFSET('Water Data'!$D$28,0,10*ROW('Water Data'!D103))="","",OFFSET('Water Data'!$D$28,0,10*ROW('Water Data'!D103)))</f>
        <v/>
      </c>
      <c r="BU109" s="305" t="str">
        <f ca="true">+IF(OFFSET('Water Data'!$D$29,0,10*ROW('Water Data'!D103))="","",OFFSET('Water Data'!$D$29,0,10*ROW('Water Data'!D103)))</f>
        <v/>
      </c>
      <c r="BV109" s="305" t="str">
        <f ca="true">+IF(OFFSET('Water Data'!$E$27,0,10*ROW('Water Data'!E103))="","",OFFSET('Water Data'!$E$27,0,10*ROW('Water Data'!E103)))</f>
        <v/>
      </c>
      <c r="BW109" s="305" t="str">
        <f ca="true">+IF(OFFSET('Water Data'!$E$28,0,10*ROW('Water Data'!E103))="","",OFFSET('Water Data'!$E$28,0,10*ROW('Water Data'!E103)))</f>
        <v/>
      </c>
      <c r="BX109" s="305" t="str">
        <f ca="true">+IF(OFFSET('Water Data'!$E$29,0,10*ROW('Water Data'!E103))="","",OFFSET('Water Data'!$E$29,0,10*ROW('Water Data'!E103)))</f>
        <v/>
      </c>
      <c r="BY109" s="305" t="str">
        <f ca="true">+IF(OFFSET('Water Data'!$F$27,0,10*ROW('Water Data'!F103))="","",OFFSET('Water Data'!$F$27,0,10*ROW('Water Data'!F103)))</f>
        <v/>
      </c>
      <c r="BZ109" s="305" t="str">
        <f ca="true">+IF(OFFSET('Water Data'!$F$28,0,10*ROW('Water Data'!F103))="","",OFFSET('Water Data'!$F$28,0,10*ROW('Water Data'!F103)))</f>
        <v/>
      </c>
      <c r="CA109" s="305" t="str">
        <f ca="true">+IF(OFFSET('Water Data'!$F$29,0,10*ROW('Water Data'!F103))="","",OFFSET('Water Data'!$F$29,0,10*ROW('Water Data'!F103)))</f>
        <v/>
      </c>
      <c r="CB109" s="305" t="str">
        <f ca="true">+IF(OFFSET('Water Data'!$G$27,0,10*ROW('Water Data'!G103))="","",OFFSET('Water Data'!$G$27,0,10*ROW('Water Data'!G103)))</f>
        <v/>
      </c>
      <c r="CC109" s="305" t="str">
        <f ca="true">+IF(OFFSET('Water Data'!$G$28,0,10*ROW('Water Data'!G103))="","",OFFSET('Water Data'!$G$28,0,10*ROW('Water Data'!G103)))</f>
        <v/>
      </c>
      <c r="CD109" s="305" t="str">
        <f ca="true">+IF(OFFSET('Water Data'!$G$29,0,10*ROW('Water Data'!G103))="","",OFFSET('Water Data'!$G$29,0,10*ROW('Water Data'!G103)))</f>
        <v/>
      </c>
      <c r="CE109" s="305" t="str">
        <f ca="true">+IF(OFFSET('Water Data'!$H$27,0,10*ROW('Water Data'!H103))="","",OFFSET('Water Data'!$H$27,0,10*ROW('Water Data'!H103)))</f>
        <v/>
      </c>
      <c r="CF109" s="305" t="str">
        <f ca="true">+IF(OFFSET('Water Data'!$H$28,0,10*ROW('Water Data'!H103))="","",OFFSET('Water Data'!$H$28,0,10*ROW('Water Data'!H103)))</f>
        <v/>
      </c>
      <c r="CG109" s="305" t="str">
        <f ca="true">+IF(OFFSET('Water Data'!$H$29,0,10*ROW('Water Data'!H103))="","",OFFSET('Water Data'!$H$29,0,10*ROW('Water Data'!H103)))</f>
        <v/>
      </c>
      <c r="CH109" s="305" t="str">
        <f ca="true">+IF(OFFSET('Water Data'!$I$27,0,10*ROW('Water Data'!I103))="","",OFFSET('Water Data'!$I$27,0,10*ROW('Water Data'!I103)))</f>
        <v/>
      </c>
      <c r="CI109" s="305" t="str">
        <f ca="true">+IF(OFFSET('Water Data'!$I$28,0,10*ROW('Water Data'!I103))="","",OFFSET('Water Data'!$I$28,0,10*ROW('Water Data'!I103)))</f>
        <v/>
      </c>
      <c r="CJ109" s="305" t="str">
        <f ca="true">+IF(OFFSET('Water Data'!$I$29,0,10*ROW('Water Data'!I103))="","",OFFSET('Water Data'!$I$29,0,10*ROW('Water Data'!I103)))</f>
        <v/>
      </c>
      <c r="CK109" s="305" t="str">
        <f ca="true">+IF(OFFSET('Sanitation Data'!$D$28,0,10*ROW('Sanitation Data'!D103))="","",OFFSET('Sanitation Data'!$D$28,0,10*ROW('Sanitation Data'!D103)))</f>
        <v/>
      </c>
      <c r="CL109" s="305" t="str">
        <f ca="true">+IF(OFFSET('Sanitation Data'!$D$29,0,10*ROW('Sanitation Data'!D103))="","",OFFSET('Sanitation Data'!$D$29,0,10*ROW('Sanitation Data'!D103)))</f>
        <v/>
      </c>
      <c r="CM109" s="305" t="str">
        <f ca="true">+IF(OFFSET('Sanitation Data'!$D$30,0,10*ROW('Sanitation Data'!D103))="","",OFFSET('Sanitation Data'!$D$30,0,10*ROW('Sanitation Data'!D103)))</f>
        <v/>
      </c>
      <c r="CN109" s="305" t="str">
        <f ca="true">+IF(OFFSET('Sanitation Data'!$D$31,0,10*ROW('Sanitation Data'!D103))="","",OFFSET('Sanitation Data'!$D$31,0,10*ROW('Sanitation Data'!D103)))</f>
        <v/>
      </c>
      <c r="CO109" s="305" t="str">
        <f ca="true">+IF(OFFSET('Sanitation Data'!$D$32,0,10*ROW('Sanitation Data'!D103))="","",OFFSET('Sanitation Data'!$D$32,0,10*ROW('Sanitation Data'!D103)))</f>
        <v/>
      </c>
      <c r="CP109" s="305" t="str">
        <f ca="true">+IF(OFFSET('Sanitation Data'!$E$28,0,10*ROW('Sanitation Data'!E103))="","",OFFSET('Sanitation Data'!$E$28,0,10*ROW('Sanitation Data'!E103)))</f>
        <v/>
      </c>
      <c r="CQ109" s="305" t="str">
        <f ca="true">+IF(OFFSET('Sanitation Data'!$E$29,0,10*ROW('Sanitation Data'!E103))="","",OFFSET('Sanitation Data'!$E$29,0,10*ROW('Sanitation Data'!E103)))</f>
        <v/>
      </c>
      <c r="CR109" s="305" t="str">
        <f ca="true">+IF(OFFSET('Sanitation Data'!$E$30,0,10*ROW('Sanitation Data'!E103))="","",OFFSET('Sanitation Data'!$E$30,0,10*ROW('Sanitation Data'!E103)))</f>
        <v/>
      </c>
      <c r="CS109" s="305" t="str">
        <f ca="true">+IF(OFFSET('Sanitation Data'!$E$31,0,10*ROW('Sanitation Data'!E103))="","",OFFSET('Sanitation Data'!$E$31,0,10*ROW('Sanitation Data'!E103)))</f>
        <v/>
      </c>
      <c r="CT109" s="305" t="str">
        <f ca="true">+IF(OFFSET('Sanitation Data'!$E$32,0,10*ROW('Sanitation Data'!E103))="","",OFFSET('Sanitation Data'!$E$32,0,10*ROW('Sanitation Data'!E103)))</f>
        <v/>
      </c>
      <c r="CU109" s="305" t="str">
        <f ca="true">+IF(OFFSET('Sanitation Data'!$F$28,0,10*ROW('Sanitation Data'!F103))="","",OFFSET('Sanitation Data'!$F$28,0,10*ROW('Sanitation Data'!F103)))</f>
        <v/>
      </c>
      <c r="CV109" s="305" t="str">
        <f ca="true">+IF(OFFSET('Sanitation Data'!$F$29,0,10*ROW('Sanitation Data'!F103))="","",OFFSET('Sanitation Data'!$F$29,0,10*ROW('Sanitation Data'!F103)))</f>
        <v/>
      </c>
      <c r="CW109" s="305" t="str">
        <f ca="true">+IF(OFFSET('Sanitation Data'!$F$30,0,10*ROW('Sanitation Data'!F103))="","",OFFSET('Sanitation Data'!$F$30,0,10*ROW('Sanitation Data'!F103)))</f>
        <v/>
      </c>
      <c r="CX109" s="305" t="str">
        <f ca="true">+IF(OFFSET('Sanitation Data'!$F$31,0,10*ROW('Sanitation Data'!F103))="","",OFFSET('Sanitation Data'!$F$31,0,10*ROW('Sanitation Data'!F103)))</f>
        <v/>
      </c>
      <c r="CY109" s="305" t="str">
        <f ca="true">+IF(OFFSET('Sanitation Data'!$F$32,0,10*ROW('Sanitation Data'!F103))="","",OFFSET('Sanitation Data'!$F$32,0,10*ROW('Sanitation Data'!F103)))</f>
        <v/>
      </c>
      <c r="CZ109" s="305" t="str">
        <f ca="true">+IF(OFFSET('Sanitation Data'!$G$28,0,10*ROW('Sanitation Data'!G103))="","",OFFSET('Sanitation Data'!$G$28,0,10*ROW('Sanitation Data'!G103)))</f>
        <v/>
      </c>
      <c r="DA109" s="305" t="str">
        <f ca="true">+IF(OFFSET('Sanitation Data'!$G$29,0,10*ROW('Sanitation Data'!G103))="","",OFFSET('Sanitation Data'!$G$29,0,10*ROW('Sanitation Data'!G103)))</f>
        <v/>
      </c>
      <c r="DB109" s="305" t="str">
        <f ca="true">+IF(OFFSET('Sanitation Data'!$G$30,0,10*ROW('Sanitation Data'!G103))="","",OFFSET('Sanitation Data'!$G$30,0,10*ROW('Sanitation Data'!G103)))</f>
        <v/>
      </c>
      <c r="DC109" s="305" t="str">
        <f ca="true">+IF(OFFSET('Sanitation Data'!$G$31,0,10*ROW('Sanitation Data'!G103))="","",OFFSET('Sanitation Data'!$G$31,0,10*ROW('Sanitation Data'!G103)))</f>
        <v/>
      </c>
      <c r="DD109" s="305" t="str">
        <f ca="true">+IF(OFFSET('Sanitation Data'!$G$32,0,10*ROW('Sanitation Data'!G103))="","",OFFSET('Sanitation Data'!$G$32,0,10*ROW('Sanitation Data'!G103)))</f>
        <v/>
      </c>
      <c r="DE109" s="305" t="str">
        <f ca="true">+IF(OFFSET('Sanitation Data'!$H$28,0,10*ROW('Sanitation Data'!H103))="","",OFFSET('Sanitation Data'!$H$28,0,10*ROW('Sanitation Data'!H103)))</f>
        <v/>
      </c>
      <c r="DF109" s="305" t="str">
        <f ca="true">+IF(OFFSET('Sanitation Data'!$H$29,0,10*ROW('Sanitation Data'!H103))="","",OFFSET('Sanitation Data'!$H$29,0,10*ROW('Sanitation Data'!H103)))</f>
        <v/>
      </c>
      <c r="DG109" s="305" t="str">
        <f ca="true">+IF(OFFSET('Sanitation Data'!$H$30,0,10*ROW('Sanitation Data'!H103))="","",OFFSET('Sanitation Data'!$H$30,0,10*ROW('Sanitation Data'!H103)))</f>
        <v/>
      </c>
      <c r="DH109" s="305" t="str">
        <f ca="true">+IF(OFFSET('Sanitation Data'!$H$31,0,10*ROW('Sanitation Data'!H103))="","",OFFSET('Sanitation Data'!$H$31,0,10*ROW('Sanitation Data'!H103)))</f>
        <v/>
      </c>
      <c r="DI109" s="305" t="str">
        <f ca="true">+IF(OFFSET('Sanitation Data'!$H$32,0,10*ROW('Sanitation Data'!H103))="","",OFFSET('Sanitation Data'!$H$32,0,10*ROW('Sanitation Data'!H103)))</f>
        <v/>
      </c>
      <c r="DJ109" s="305" t="str">
        <f ca="true">+IF(OFFSET('Sanitation Data'!$I$28,0,10*ROW('Sanitation Data'!I103))="","",OFFSET('Sanitation Data'!$I$28,0,10*ROW('Sanitation Data'!I103)))</f>
        <v/>
      </c>
      <c r="DK109" s="305" t="str">
        <f ca="true">+IF(OFFSET('Sanitation Data'!$I$29,0,10*ROW('Sanitation Data'!I103))="","",OFFSET('Sanitation Data'!$I$29,0,10*ROW('Sanitation Data'!I103)))</f>
        <v/>
      </c>
      <c r="DL109" s="305" t="str">
        <f ca="true">+IF(OFFSET('Sanitation Data'!$I$30,0,10*ROW('Sanitation Data'!I103))="","",OFFSET('Sanitation Data'!$I$30,0,10*ROW('Sanitation Data'!I103)))</f>
        <v/>
      </c>
      <c r="DM109" s="305" t="str">
        <f ca="true">+IF(OFFSET('Sanitation Data'!$I$31,0,10*ROW('Sanitation Data'!I103))="","",OFFSET('Sanitation Data'!$I$31,0,10*ROW('Sanitation Data'!I103)))</f>
        <v/>
      </c>
      <c r="DN109" s="305" t="str">
        <f ca="true">+IF(OFFSET('Sanitation Data'!$I$32,0,10*ROW('Sanitation Data'!I103))="","",OFFSET('Sanitation Data'!$I$32,0,10*ROW('Sanitation Data'!I103)))</f>
        <v/>
      </c>
      <c r="DO109" s="305" t="str">
        <f ca="true">+IF(OFFSET('Hygiene Data'!$D$11,0,10*ROW('Hygiene Data'!D103))="","",OFFSET('Hygiene Data'!$D$11,0,10*ROW('Hygiene Data'!D103)))</f>
        <v/>
      </c>
      <c r="DP109" s="305" t="str">
        <f ca="true">+IF(OFFSET('Hygiene Data'!$D$12,0,10*ROW('Hygiene Data'!D103))="","",OFFSET('Hygiene Data'!$D$12,0,10*ROW('Hygiene Data'!D103)))</f>
        <v/>
      </c>
      <c r="DQ109" s="305" t="str">
        <f ca="true">+IF(OFFSET('Hygiene Data'!$D$13,0,10*ROW('Hygiene Data'!D103))="","",OFFSET('Hygiene Data'!$D$13,0,10*ROW('Hygiene Data'!D103)))</f>
        <v/>
      </c>
      <c r="DR109" s="305" t="str">
        <f ca="true">+IF(OFFSET('Hygiene Data'!$E$11,0,10*ROW('Hygiene Data'!E103))="","",OFFSET('Hygiene Data'!$E$11,0,10*ROW('Hygiene Data'!E103)))</f>
        <v/>
      </c>
      <c r="DS109" s="305" t="str">
        <f ca="true">+IF(OFFSET('Hygiene Data'!$E$12,0,10*ROW('Hygiene Data'!E103))="","",OFFSET('Hygiene Data'!$E$12,0,10*ROW('Hygiene Data'!E103)))</f>
        <v/>
      </c>
      <c r="DT109" s="305" t="str">
        <f ca="true">+IF(OFFSET('Hygiene Data'!$E$13,0,10*ROW('Hygiene Data'!E103))="","",OFFSET('Hygiene Data'!$E$13,0,10*ROW('Hygiene Data'!E103)))</f>
        <v/>
      </c>
      <c r="DU109" s="305" t="str">
        <f ca="true">+IF(OFFSET('Hygiene Data'!$F$11,0,10*ROW('Hygiene Data'!F103))="","",OFFSET('Hygiene Data'!$F$11,0,10*ROW('Hygiene Data'!F103)))</f>
        <v/>
      </c>
      <c r="DV109" s="305" t="str">
        <f ca="true">+IF(OFFSET('Hygiene Data'!$F$12,0,10*ROW('Hygiene Data'!F103))="","",OFFSET('Hygiene Data'!$F$12,0,10*ROW('Hygiene Data'!F103)))</f>
        <v/>
      </c>
      <c r="DW109" s="305" t="str">
        <f ca="true">+IF(OFFSET('Hygiene Data'!$F$13,0,10*ROW('Hygiene Data'!F103))="","",OFFSET('Hygiene Data'!$F$13,0,10*ROW('Hygiene Data'!F103)))</f>
        <v/>
      </c>
      <c r="DX109" s="305" t="str">
        <f ca="true">+IF(OFFSET('Hygiene Data'!$G$11,0,10*ROW('Hygiene Data'!G103))="","",OFFSET('Hygiene Data'!$G$11,0,10*ROW('Hygiene Data'!G103)))</f>
        <v/>
      </c>
      <c r="DY109" s="305" t="str">
        <f ca="true">+IF(OFFSET('Hygiene Data'!$G$12,0,10*ROW('Hygiene Data'!G103))="","",OFFSET('Hygiene Data'!$G$12,0,10*ROW('Hygiene Data'!G103)))</f>
        <v/>
      </c>
      <c r="DZ109" s="305" t="str">
        <f ca="true">+IF(OFFSET('Hygiene Data'!$G$13,0,10*ROW('Hygiene Data'!G103))="","",OFFSET('Hygiene Data'!$G$13,0,10*ROW('Hygiene Data'!G103)))</f>
        <v/>
      </c>
      <c r="EA109" s="305" t="str">
        <f ca="true">+IF(OFFSET('Hygiene Data'!$H$11,0,10*ROW('Hygiene Data'!H103))="","",OFFSET('Hygiene Data'!$H$11,0,10*ROW('Hygiene Data'!H103)))</f>
        <v/>
      </c>
      <c r="EB109" s="305" t="str">
        <f ca="true">+IF(OFFSET('Hygiene Data'!$H$12,0,10*ROW('Hygiene Data'!H103))="","",OFFSET('Hygiene Data'!$H$12,0,10*ROW('Hygiene Data'!H103)))</f>
        <v/>
      </c>
      <c r="EC109" s="305" t="str">
        <f ca="true">+IF(OFFSET('Hygiene Data'!$H$13,0,10*ROW('Hygiene Data'!H103))="","",OFFSET('Hygiene Data'!$H$13,0,10*ROW('Hygiene Data'!H103)))</f>
        <v/>
      </c>
      <c r="ED109" s="305" t="str">
        <f ca="true">+IF(OFFSET('Hygiene Data'!$I$11,0,10*ROW('Hygiene Data'!I103))="","",OFFSET('Hygiene Data'!$I$11,0,10*ROW('Hygiene Data'!I103)))</f>
        <v/>
      </c>
      <c r="EE109" s="305" t="str">
        <f ca="true">+IF(OFFSET('Hygiene Data'!$I$12,0,10*ROW('Hygiene Data'!I103))="","",OFFSET('Hygiene Data'!$I$12,0,10*ROW('Hygiene Data'!I103)))</f>
        <v/>
      </c>
      <c r="EF109" s="305"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61" t="str">
        <f t="shared" ca="true" si="1"/>
        <v/>
      </c>
      <c r="D110" s="9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5"/>
      <c r="BS110" s="305" t="str">
        <f ca="true">+IF(OFFSET('Water Data'!$D$27,0,10*ROW('Water Data'!D104))="","",OFFSET('Water Data'!$D$27,0,10*ROW('Water Data'!D104)))</f>
        <v/>
      </c>
      <c r="BT110" s="305" t="str">
        <f ca="true">+IF(OFFSET('Water Data'!$D$28,0,10*ROW('Water Data'!D104))="","",OFFSET('Water Data'!$D$28,0,10*ROW('Water Data'!D104)))</f>
        <v/>
      </c>
      <c r="BU110" s="305" t="str">
        <f ca="true">+IF(OFFSET('Water Data'!$D$29,0,10*ROW('Water Data'!D104))="","",OFFSET('Water Data'!$D$29,0,10*ROW('Water Data'!D104)))</f>
        <v/>
      </c>
      <c r="BV110" s="305" t="str">
        <f ca="true">+IF(OFFSET('Water Data'!$E$27,0,10*ROW('Water Data'!E104))="","",OFFSET('Water Data'!$E$27,0,10*ROW('Water Data'!E104)))</f>
        <v/>
      </c>
      <c r="BW110" s="305" t="str">
        <f ca="true">+IF(OFFSET('Water Data'!$E$28,0,10*ROW('Water Data'!E104))="","",OFFSET('Water Data'!$E$28,0,10*ROW('Water Data'!E104)))</f>
        <v/>
      </c>
      <c r="BX110" s="305" t="str">
        <f ca="true">+IF(OFFSET('Water Data'!$E$29,0,10*ROW('Water Data'!E104))="","",OFFSET('Water Data'!$E$29,0,10*ROW('Water Data'!E104)))</f>
        <v/>
      </c>
      <c r="BY110" s="305" t="str">
        <f ca="true">+IF(OFFSET('Water Data'!$F$27,0,10*ROW('Water Data'!F104))="","",OFFSET('Water Data'!$F$27,0,10*ROW('Water Data'!F104)))</f>
        <v/>
      </c>
      <c r="BZ110" s="305" t="str">
        <f ca="true">+IF(OFFSET('Water Data'!$F$28,0,10*ROW('Water Data'!F104))="","",OFFSET('Water Data'!$F$28,0,10*ROW('Water Data'!F104)))</f>
        <v/>
      </c>
      <c r="CA110" s="305" t="str">
        <f ca="true">+IF(OFFSET('Water Data'!$F$29,0,10*ROW('Water Data'!F104))="","",OFFSET('Water Data'!$F$29,0,10*ROW('Water Data'!F104)))</f>
        <v/>
      </c>
      <c r="CB110" s="305" t="str">
        <f ca="true">+IF(OFFSET('Water Data'!$G$27,0,10*ROW('Water Data'!G104))="","",OFFSET('Water Data'!$G$27,0,10*ROW('Water Data'!G104)))</f>
        <v/>
      </c>
      <c r="CC110" s="305" t="str">
        <f ca="true">+IF(OFFSET('Water Data'!$G$28,0,10*ROW('Water Data'!G104))="","",OFFSET('Water Data'!$G$28,0,10*ROW('Water Data'!G104)))</f>
        <v/>
      </c>
      <c r="CD110" s="305" t="str">
        <f ca="true">+IF(OFFSET('Water Data'!$G$29,0,10*ROW('Water Data'!G104))="","",OFFSET('Water Data'!$G$29,0,10*ROW('Water Data'!G104)))</f>
        <v/>
      </c>
      <c r="CE110" s="305" t="str">
        <f ca="true">+IF(OFFSET('Water Data'!$H$27,0,10*ROW('Water Data'!H104))="","",OFFSET('Water Data'!$H$27,0,10*ROW('Water Data'!H104)))</f>
        <v/>
      </c>
      <c r="CF110" s="305" t="str">
        <f ca="true">+IF(OFFSET('Water Data'!$H$28,0,10*ROW('Water Data'!H104))="","",OFFSET('Water Data'!$H$28,0,10*ROW('Water Data'!H104)))</f>
        <v/>
      </c>
      <c r="CG110" s="305" t="str">
        <f ca="true">+IF(OFFSET('Water Data'!$H$29,0,10*ROW('Water Data'!H104))="","",OFFSET('Water Data'!$H$29,0,10*ROW('Water Data'!H104)))</f>
        <v/>
      </c>
      <c r="CH110" s="305" t="str">
        <f ca="true">+IF(OFFSET('Water Data'!$I$27,0,10*ROW('Water Data'!I104))="","",OFFSET('Water Data'!$I$27,0,10*ROW('Water Data'!I104)))</f>
        <v/>
      </c>
      <c r="CI110" s="305" t="str">
        <f ca="true">+IF(OFFSET('Water Data'!$I$28,0,10*ROW('Water Data'!I104))="","",OFFSET('Water Data'!$I$28,0,10*ROW('Water Data'!I104)))</f>
        <v/>
      </c>
      <c r="CJ110" s="305" t="str">
        <f ca="true">+IF(OFFSET('Water Data'!$I$29,0,10*ROW('Water Data'!I104))="","",OFFSET('Water Data'!$I$29,0,10*ROW('Water Data'!I104)))</f>
        <v/>
      </c>
      <c r="CK110" s="305" t="str">
        <f ca="true">+IF(OFFSET('Sanitation Data'!$D$28,0,10*ROW('Sanitation Data'!D104))="","",OFFSET('Sanitation Data'!$D$28,0,10*ROW('Sanitation Data'!D104)))</f>
        <v/>
      </c>
      <c r="CL110" s="305" t="str">
        <f ca="true">+IF(OFFSET('Sanitation Data'!$D$29,0,10*ROW('Sanitation Data'!D104))="","",OFFSET('Sanitation Data'!$D$29,0,10*ROW('Sanitation Data'!D104)))</f>
        <v/>
      </c>
      <c r="CM110" s="305" t="str">
        <f ca="true">+IF(OFFSET('Sanitation Data'!$D$30,0,10*ROW('Sanitation Data'!D104))="","",OFFSET('Sanitation Data'!$D$30,0,10*ROW('Sanitation Data'!D104)))</f>
        <v/>
      </c>
      <c r="CN110" s="305" t="str">
        <f ca="true">+IF(OFFSET('Sanitation Data'!$D$31,0,10*ROW('Sanitation Data'!D104))="","",OFFSET('Sanitation Data'!$D$31,0,10*ROW('Sanitation Data'!D104)))</f>
        <v/>
      </c>
      <c r="CO110" s="305" t="str">
        <f ca="true">+IF(OFFSET('Sanitation Data'!$D$32,0,10*ROW('Sanitation Data'!D104))="","",OFFSET('Sanitation Data'!$D$32,0,10*ROW('Sanitation Data'!D104)))</f>
        <v/>
      </c>
      <c r="CP110" s="305" t="str">
        <f ca="true">+IF(OFFSET('Sanitation Data'!$E$28,0,10*ROW('Sanitation Data'!E104))="","",OFFSET('Sanitation Data'!$E$28,0,10*ROW('Sanitation Data'!E104)))</f>
        <v/>
      </c>
      <c r="CQ110" s="305" t="str">
        <f ca="true">+IF(OFFSET('Sanitation Data'!$E$29,0,10*ROW('Sanitation Data'!E104))="","",OFFSET('Sanitation Data'!$E$29,0,10*ROW('Sanitation Data'!E104)))</f>
        <v/>
      </c>
      <c r="CR110" s="305" t="str">
        <f ca="true">+IF(OFFSET('Sanitation Data'!$E$30,0,10*ROW('Sanitation Data'!E104))="","",OFFSET('Sanitation Data'!$E$30,0,10*ROW('Sanitation Data'!E104)))</f>
        <v/>
      </c>
      <c r="CS110" s="305" t="str">
        <f ca="true">+IF(OFFSET('Sanitation Data'!$E$31,0,10*ROW('Sanitation Data'!E104))="","",OFFSET('Sanitation Data'!$E$31,0,10*ROW('Sanitation Data'!E104)))</f>
        <v/>
      </c>
      <c r="CT110" s="305" t="str">
        <f ca="true">+IF(OFFSET('Sanitation Data'!$E$32,0,10*ROW('Sanitation Data'!E104))="","",OFFSET('Sanitation Data'!$E$32,0,10*ROW('Sanitation Data'!E104)))</f>
        <v/>
      </c>
      <c r="CU110" s="305" t="str">
        <f ca="true">+IF(OFFSET('Sanitation Data'!$F$28,0,10*ROW('Sanitation Data'!F104))="","",OFFSET('Sanitation Data'!$F$28,0,10*ROW('Sanitation Data'!F104)))</f>
        <v/>
      </c>
      <c r="CV110" s="305" t="str">
        <f ca="true">+IF(OFFSET('Sanitation Data'!$F$29,0,10*ROW('Sanitation Data'!F104))="","",OFFSET('Sanitation Data'!$F$29,0,10*ROW('Sanitation Data'!F104)))</f>
        <v/>
      </c>
      <c r="CW110" s="305" t="str">
        <f ca="true">+IF(OFFSET('Sanitation Data'!$F$30,0,10*ROW('Sanitation Data'!F104))="","",OFFSET('Sanitation Data'!$F$30,0,10*ROW('Sanitation Data'!F104)))</f>
        <v/>
      </c>
      <c r="CX110" s="305" t="str">
        <f ca="true">+IF(OFFSET('Sanitation Data'!$F$31,0,10*ROW('Sanitation Data'!F104))="","",OFFSET('Sanitation Data'!$F$31,0,10*ROW('Sanitation Data'!F104)))</f>
        <v/>
      </c>
      <c r="CY110" s="305" t="str">
        <f ca="true">+IF(OFFSET('Sanitation Data'!$F$32,0,10*ROW('Sanitation Data'!F104))="","",OFFSET('Sanitation Data'!$F$32,0,10*ROW('Sanitation Data'!F104)))</f>
        <v/>
      </c>
      <c r="CZ110" s="305" t="str">
        <f ca="true">+IF(OFFSET('Sanitation Data'!$G$28,0,10*ROW('Sanitation Data'!G104))="","",OFFSET('Sanitation Data'!$G$28,0,10*ROW('Sanitation Data'!G104)))</f>
        <v/>
      </c>
      <c r="DA110" s="305" t="str">
        <f ca="true">+IF(OFFSET('Sanitation Data'!$G$29,0,10*ROW('Sanitation Data'!G104))="","",OFFSET('Sanitation Data'!$G$29,0,10*ROW('Sanitation Data'!G104)))</f>
        <v/>
      </c>
      <c r="DB110" s="305" t="str">
        <f ca="true">+IF(OFFSET('Sanitation Data'!$G$30,0,10*ROW('Sanitation Data'!G104))="","",OFFSET('Sanitation Data'!$G$30,0,10*ROW('Sanitation Data'!G104)))</f>
        <v/>
      </c>
      <c r="DC110" s="305" t="str">
        <f ca="true">+IF(OFFSET('Sanitation Data'!$G$31,0,10*ROW('Sanitation Data'!G104))="","",OFFSET('Sanitation Data'!$G$31,0,10*ROW('Sanitation Data'!G104)))</f>
        <v/>
      </c>
      <c r="DD110" s="305" t="str">
        <f ca="true">+IF(OFFSET('Sanitation Data'!$G$32,0,10*ROW('Sanitation Data'!G104))="","",OFFSET('Sanitation Data'!$G$32,0,10*ROW('Sanitation Data'!G104)))</f>
        <v/>
      </c>
      <c r="DE110" s="305" t="str">
        <f ca="true">+IF(OFFSET('Sanitation Data'!$H$28,0,10*ROW('Sanitation Data'!H104))="","",OFFSET('Sanitation Data'!$H$28,0,10*ROW('Sanitation Data'!H104)))</f>
        <v/>
      </c>
      <c r="DF110" s="305" t="str">
        <f ca="true">+IF(OFFSET('Sanitation Data'!$H$29,0,10*ROW('Sanitation Data'!H104))="","",OFFSET('Sanitation Data'!$H$29,0,10*ROW('Sanitation Data'!H104)))</f>
        <v/>
      </c>
      <c r="DG110" s="305" t="str">
        <f ca="true">+IF(OFFSET('Sanitation Data'!$H$30,0,10*ROW('Sanitation Data'!H104))="","",OFFSET('Sanitation Data'!$H$30,0,10*ROW('Sanitation Data'!H104)))</f>
        <v/>
      </c>
      <c r="DH110" s="305" t="str">
        <f ca="true">+IF(OFFSET('Sanitation Data'!$H$31,0,10*ROW('Sanitation Data'!H104))="","",OFFSET('Sanitation Data'!$H$31,0,10*ROW('Sanitation Data'!H104)))</f>
        <v/>
      </c>
      <c r="DI110" s="305" t="str">
        <f ca="true">+IF(OFFSET('Sanitation Data'!$H$32,0,10*ROW('Sanitation Data'!H104))="","",OFFSET('Sanitation Data'!$H$32,0,10*ROW('Sanitation Data'!H104)))</f>
        <v/>
      </c>
      <c r="DJ110" s="305" t="str">
        <f ca="true">+IF(OFFSET('Sanitation Data'!$I$28,0,10*ROW('Sanitation Data'!I104))="","",OFFSET('Sanitation Data'!$I$28,0,10*ROW('Sanitation Data'!I104)))</f>
        <v/>
      </c>
      <c r="DK110" s="305" t="str">
        <f ca="true">+IF(OFFSET('Sanitation Data'!$I$29,0,10*ROW('Sanitation Data'!I104))="","",OFFSET('Sanitation Data'!$I$29,0,10*ROW('Sanitation Data'!I104)))</f>
        <v/>
      </c>
      <c r="DL110" s="305" t="str">
        <f ca="true">+IF(OFFSET('Sanitation Data'!$I$30,0,10*ROW('Sanitation Data'!I104))="","",OFFSET('Sanitation Data'!$I$30,0,10*ROW('Sanitation Data'!I104)))</f>
        <v/>
      </c>
      <c r="DM110" s="305" t="str">
        <f ca="true">+IF(OFFSET('Sanitation Data'!$I$31,0,10*ROW('Sanitation Data'!I104))="","",OFFSET('Sanitation Data'!$I$31,0,10*ROW('Sanitation Data'!I104)))</f>
        <v/>
      </c>
      <c r="DN110" s="305" t="str">
        <f ca="true">+IF(OFFSET('Sanitation Data'!$I$32,0,10*ROW('Sanitation Data'!I104))="","",OFFSET('Sanitation Data'!$I$32,0,10*ROW('Sanitation Data'!I104)))</f>
        <v/>
      </c>
      <c r="DO110" s="305" t="str">
        <f ca="true">+IF(OFFSET('Hygiene Data'!$D$11,0,10*ROW('Hygiene Data'!D104))="","",OFFSET('Hygiene Data'!$D$11,0,10*ROW('Hygiene Data'!D104)))</f>
        <v/>
      </c>
      <c r="DP110" s="305" t="str">
        <f ca="true">+IF(OFFSET('Hygiene Data'!$D$12,0,10*ROW('Hygiene Data'!D104))="","",OFFSET('Hygiene Data'!$D$12,0,10*ROW('Hygiene Data'!D104)))</f>
        <v/>
      </c>
      <c r="DQ110" s="305" t="str">
        <f ca="true">+IF(OFFSET('Hygiene Data'!$D$13,0,10*ROW('Hygiene Data'!D104))="","",OFFSET('Hygiene Data'!$D$13,0,10*ROW('Hygiene Data'!D104)))</f>
        <v/>
      </c>
      <c r="DR110" s="305" t="str">
        <f ca="true">+IF(OFFSET('Hygiene Data'!$E$11,0,10*ROW('Hygiene Data'!E104))="","",OFFSET('Hygiene Data'!$E$11,0,10*ROW('Hygiene Data'!E104)))</f>
        <v/>
      </c>
      <c r="DS110" s="305" t="str">
        <f ca="true">+IF(OFFSET('Hygiene Data'!$E$12,0,10*ROW('Hygiene Data'!E104))="","",OFFSET('Hygiene Data'!$E$12,0,10*ROW('Hygiene Data'!E104)))</f>
        <v/>
      </c>
      <c r="DT110" s="305" t="str">
        <f ca="true">+IF(OFFSET('Hygiene Data'!$E$13,0,10*ROW('Hygiene Data'!E104))="","",OFFSET('Hygiene Data'!$E$13,0,10*ROW('Hygiene Data'!E104)))</f>
        <v/>
      </c>
      <c r="DU110" s="305" t="str">
        <f ca="true">+IF(OFFSET('Hygiene Data'!$F$11,0,10*ROW('Hygiene Data'!F104))="","",OFFSET('Hygiene Data'!$F$11,0,10*ROW('Hygiene Data'!F104)))</f>
        <v/>
      </c>
      <c r="DV110" s="305" t="str">
        <f ca="true">+IF(OFFSET('Hygiene Data'!$F$12,0,10*ROW('Hygiene Data'!F104))="","",OFFSET('Hygiene Data'!$F$12,0,10*ROW('Hygiene Data'!F104)))</f>
        <v/>
      </c>
      <c r="DW110" s="305" t="str">
        <f ca="true">+IF(OFFSET('Hygiene Data'!$F$13,0,10*ROW('Hygiene Data'!F104))="","",OFFSET('Hygiene Data'!$F$13,0,10*ROW('Hygiene Data'!F104)))</f>
        <v/>
      </c>
      <c r="DX110" s="305" t="str">
        <f ca="true">+IF(OFFSET('Hygiene Data'!$G$11,0,10*ROW('Hygiene Data'!G104))="","",OFFSET('Hygiene Data'!$G$11,0,10*ROW('Hygiene Data'!G104)))</f>
        <v/>
      </c>
      <c r="DY110" s="305" t="str">
        <f ca="true">+IF(OFFSET('Hygiene Data'!$G$12,0,10*ROW('Hygiene Data'!G104))="","",OFFSET('Hygiene Data'!$G$12,0,10*ROW('Hygiene Data'!G104)))</f>
        <v/>
      </c>
      <c r="DZ110" s="305" t="str">
        <f ca="true">+IF(OFFSET('Hygiene Data'!$G$13,0,10*ROW('Hygiene Data'!G104))="","",OFFSET('Hygiene Data'!$G$13,0,10*ROW('Hygiene Data'!G104)))</f>
        <v/>
      </c>
      <c r="EA110" s="305" t="str">
        <f ca="true">+IF(OFFSET('Hygiene Data'!$H$11,0,10*ROW('Hygiene Data'!H104))="","",OFFSET('Hygiene Data'!$H$11,0,10*ROW('Hygiene Data'!H104)))</f>
        <v/>
      </c>
      <c r="EB110" s="305" t="str">
        <f ca="true">+IF(OFFSET('Hygiene Data'!$H$12,0,10*ROW('Hygiene Data'!H104))="","",OFFSET('Hygiene Data'!$H$12,0,10*ROW('Hygiene Data'!H104)))</f>
        <v/>
      </c>
      <c r="EC110" s="305" t="str">
        <f ca="true">+IF(OFFSET('Hygiene Data'!$H$13,0,10*ROW('Hygiene Data'!H104))="","",OFFSET('Hygiene Data'!$H$13,0,10*ROW('Hygiene Data'!H104)))</f>
        <v/>
      </c>
      <c r="ED110" s="305" t="str">
        <f ca="true">+IF(OFFSET('Hygiene Data'!$I$11,0,10*ROW('Hygiene Data'!I104))="","",OFFSET('Hygiene Data'!$I$11,0,10*ROW('Hygiene Data'!I104)))</f>
        <v/>
      </c>
      <c r="EE110" s="305" t="str">
        <f ca="true">+IF(OFFSET('Hygiene Data'!$I$12,0,10*ROW('Hygiene Data'!I104))="","",OFFSET('Hygiene Data'!$I$12,0,10*ROW('Hygiene Data'!I104)))</f>
        <v/>
      </c>
      <c r="EF110" s="305"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61" t="str">
        <f t="shared" ca="true" si="1"/>
        <v/>
      </c>
      <c r="D111" s="9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5"/>
      <c r="BS111" s="305" t="str">
        <f ca="true">+IF(OFFSET('Water Data'!$D$27,0,10*ROW('Water Data'!D105))="","",OFFSET('Water Data'!$D$27,0,10*ROW('Water Data'!D105)))</f>
        <v/>
      </c>
      <c r="BT111" s="305" t="str">
        <f ca="true">+IF(OFFSET('Water Data'!$D$28,0,10*ROW('Water Data'!D105))="","",OFFSET('Water Data'!$D$28,0,10*ROW('Water Data'!D105)))</f>
        <v/>
      </c>
      <c r="BU111" s="305" t="str">
        <f ca="true">+IF(OFFSET('Water Data'!$D$29,0,10*ROW('Water Data'!D105))="","",OFFSET('Water Data'!$D$29,0,10*ROW('Water Data'!D105)))</f>
        <v/>
      </c>
      <c r="BV111" s="305" t="str">
        <f ca="true">+IF(OFFSET('Water Data'!$E$27,0,10*ROW('Water Data'!E105))="","",OFFSET('Water Data'!$E$27,0,10*ROW('Water Data'!E105)))</f>
        <v/>
      </c>
      <c r="BW111" s="305" t="str">
        <f ca="true">+IF(OFFSET('Water Data'!$E$28,0,10*ROW('Water Data'!E105))="","",OFFSET('Water Data'!$E$28,0,10*ROW('Water Data'!E105)))</f>
        <v/>
      </c>
      <c r="BX111" s="305" t="str">
        <f ca="true">+IF(OFFSET('Water Data'!$E$29,0,10*ROW('Water Data'!E105))="","",OFFSET('Water Data'!$E$29,0,10*ROW('Water Data'!E105)))</f>
        <v/>
      </c>
      <c r="BY111" s="305" t="str">
        <f ca="true">+IF(OFFSET('Water Data'!$F$27,0,10*ROW('Water Data'!F105))="","",OFFSET('Water Data'!$F$27,0,10*ROW('Water Data'!F105)))</f>
        <v/>
      </c>
      <c r="BZ111" s="305" t="str">
        <f ca="true">+IF(OFFSET('Water Data'!$F$28,0,10*ROW('Water Data'!F105))="","",OFFSET('Water Data'!$F$28,0,10*ROW('Water Data'!F105)))</f>
        <v/>
      </c>
      <c r="CA111" s="305" t="str">
        <f ca="true">+IF(OFFSET('Water Data'!$F$29,0,10*ROW('Water Data'!F105))="","",OFFSET('Water Data'!$F$29,0,10*ROW('Water Data'!F105)))</f>
        <v/>
      </c>
      <c r="CB111" s="305" t="str">
        <f ca="true">+IF(OFFSET('Water Data'!$G$27,0,10*ROW('Water Data'!G105))="","",OFFSET('Water Data'!$G$27,0,10*ROW('Water Data'!G105)))</f>
        <v/>
      </c>
      <c r="CC111" s="305" t="str">
        <f ca="true">+IF(OFFSET('Water Data'!$G$28,0,10*ROW('Water Data'!G105))="","",OFFSET('Water Data'!$G$28,0,10*ROW('Water Data'!G105)))</f>
        <v/>
      </c>
      <c r="CD111" s="305" t="str">
        <f ca="true">+IF(OFFSET('Water Data'!$G$29,0,10*ROW('Water Data'!G105))="","",OFFSET('Water Data'!$G$29,0,10*ROW('Water Data'!G105)))</f>
        <v/>
      </c>
      <c r="CE111" s="305" t="str">
        <f ca="true">+IF(OFFSET('Water Data'!$H$27,0,10*ROW('Water Data'!H105))="","",OFFSET('Water Data'!$H$27,0,10*ROW('Water Data'!H105)))</f>
        <v/>
      </c>
      <c r="CF111" s="305" t="str">
        <f ca="true">+IF(OFFSET('Water Data'!$H$28,0,10*ROW('Water Data'!H105))="","",OFFSET('Water Data'!$H$28,0,10*ROW('Water Data'!H105)))</f>
        <v/>
      </c>
      <c r="CG111" s="305" t="str">
        <f ca="true">+IF(OFFSET('Water Data'!$H$29,0,10*ROW('Water Data'!H105))="","",OFFSET('Water Data'!$H$29,0,10*ROW('Water Data'!H105)))</f>
        <v/>
      </c>
      <c r="CH111" s="305" t="str">
        <f ca="true">+IF(OFFSET('Water Data'!$I$27,0,10*ROW('Water Data'!I105))="","",OFFSET('Water Data'!$I$27,0,10*ROW('Water Data'!I105)))</f>
        <v/>
      </c>
      <c r="CI111" s="305" t="str">
        <f ca="true">+IF(OFFSET('Water Data'!$I$28,0,10*ROW('Water Data'!I105))="","",OFFSET('Water Data'!$I$28,0,10*ROW('Water Data'!I105)))</f>
        <v/>
      </c>
      <c r="CJ111" s="305" t="str">
        <f ca="true">+IF(OFFSET('Water Data'!$I$29,0,10*ROW('Water Data'!I105))="","",OFFSET('Water Data'!$I$29,0,10*ROW('Water Data'!I105)))</f>
        <v/>
      </c>
      <c r="CK111" s="305" t="str">
        <f ca="true">+IF(OFFSET('Sanitation Data'!$D$28,0,10*ROW('Sanitation Data'!D105))="","",OFFSET('Sanitation Data'!$D$28,0,10*ROW('Sanitation Data'!D105)))</f>
        <v/>
      </c>
      <c r="CL111" s="305" t="str">
        <f ca="true">+IF(OFFSET('Sanitation Data'!$D$29,0,10*ROW('Sanitation Data'!D105))="","",OFFSET('Sanitation Data'!$D$29,0,10*ROW('Sanitation Data'!D105)))</f>
        <v/>
      </c>
      <c r="CM111" s="305" t="str">
        <f ca="true">+IF(OFFSET('Sanitation Data'!$D$30,0,10*ROW('Sanitation Data'!D105))="","",OFFSET('Sanitation Data'!$D$30,0,10*ROW('Sanitation Data'!D105)))</f>
        <v/>
      </c>
      <c r="CN111" s="305" t="str">
        <f ca="true">+IF(OFFSET('Sanitation Data'!$D$31,0,10*ROW('Sanitation Data'!D105))="","",OFFSET('Sanitation Data'!$D$31,0,10*ROW('Sanitation Data'!D105)))</f>
        <v/>
      </c>
      <c r="CO111" s="305" t="str">
        <f ca="true">+IF(OFFSET('Sanitation Data'!$D$32,0,10*ROW('Sanitation Data'!D105))="","",OFFSET('Sanitation Data'!$D$32,0,10*ROW('Sanitation Data'!D105)))</f>
        <v/>
      </c>
      <c r="CP111" s="305" t="str">
        <f ca="true">+IF(OFFSET('Sanitation Data'!$E$28,0,10*ROW('Sanitation Data'!E105))="","",OFFSET('Sanitation Data'!$E$28,0,10*ROW('Sanitation Data'!E105)))</f>
        <v/>
      </c>
      <c r="CQ111" s="305" t="str">
        <f ca="true">+IF(OFFSET('Sanitation Data'!$E$29,0,10*ROW('Sanitation Data'!E105))="","",OFFSET('Sanitation Data'!$E$29,0,10*ROW('Sanitation Data'!E105)))</f>
        <v/>
      </c>
      <c r="CR111" s="305" t="str">
        <f ca="true">+IF(OFFSET('Sanitation Data'!$E$30,0,10*ROW('Sanitation Data'!E105))="","",OFFSET('Sanitation Data'!$E$30,0,10*ROW('Sanitation Data'!E105)))</f>
        <v/>
      </c>
      <c r="CS111" s="305" t="str">
        <f ca="true">+IF(OFFSET('Sanitation Data'!$E$31,0,10*ROW('Sanitation Data'!E105))="","",OFFSET('Sanitation Data'!$E$31,0,10*ROW('Sanitation Data'!E105)))</f>
        <v/>
      </c>
      <c r="CT111" s="305" t="str">
        <f ca="true">+IF(OFFSET('Sanitation Data'!$E$32,0,10*ROW('Sanitation Data'!E105))="","",OFFSET('Sanitation Data'!$E$32,0,10*ROW('Sanitation Data'!E105)))</f>
        <v/>
      </c>
      <c r="CU111" s="305" t="str">
        <f ca="true">+IF(OFFSET('Sanitation Data'!$F$28,0,10*ROW('Sanitation Data'!F105))="","",OFFSET('Sanitation Data'!$F$28,0,10*ROW('Sanitation Data'!F105)))</f>
        <v/>
      </c>
      <c r="CV111" s="305" t="str">
        <f ca="true">+IF(OFFSET('Sanitation Data'!$F$29,0,10*ROW('Sanitation Data'!F105))="","",OFFSET('Sanitation Data'!$F$29,0,10*ROW('Sanitation Data'!F105)))</f>
        <v/>
      </c>
      <c r="CW111" s="305" t="str">
        <f ca="true">+IF(OFFSET('Sanitation Data'!$F$30,0,10*ROW('Sanitation Data'!F105))="","",OFFSET('Sanitation Data'!$F$30,0,10*ROW('Sanitation Data'!F105)))</f>
        <v/>
      </c>
      <c r="CX111" s="305" t="str">
        <f ca="true">+IF(OFFSET('Sanitation Data'!$F$31,0,10*ROW('Sanitation Data'!F105))="","",OFFSET('Sanitation Data'!$F$31,0,10*ROW('Sanitation Data'!F105)))</f>
        <v/>
      </c>
      <c r="CY111" s="305" t="str">
        <f ca="true">+IF(OFFSET('Sanitation Data'!$F$32,0,10*ROW('Sanitation Data'!F105))="","",OFFSET('Sanitation Data'!$F$32,0,10*ROW('Sanitation Data'!F105)))</f>
        <v/>
      </c>
      <c r="CZ111" s="305" t="str">
        <f ca="true">+IF(OFFSET('Sanitation Data'!$G$28,0,10*ROW('Sanitation Data'!G105))="","",OFFSET('Sanitation Data'!$G$28,0,10*ROW('Sanitation Data'!G105)))</f>
        <v/>
      </c>
      <c r="DA111" s="305" t="str">
        <f ca="true">+IF(OFFSET('Sanitation Data'!$G$29,0,10*ROW('Sanitation Data'!G105))="","",OFFSET('Sanitation Data'!$G$29,0,10*ROW('Sanitation Data'!G105)))</f>
        <v/>
      </c>
      <c r="DB111" s="305" t="str">
        <f ca="true">+IF(OFFSET('Sanitation Data'!$G$30,0,10*ROW('Sanitation Data'!G105))="","",OFFSET('Sanitation Data'!$G$30,0,10*ROW('Sanitation Data'!G105)))</f>
        <v/>
      </c>
      <c r="DC111" s="305" t="str">
        <f ca="true">+IF(OFFSET('Sanitation Data'!$G$31,0,10*ROW('Sanitation Data'!G105))="","",OFFSET('Sanitation Data'!$G$31,0,10*ROW('Sanitation Data'!G105)))</f>
        <v/>
      </c>
      <c r="DD111" s="305" t="str">
        <f ca="true">+IF(OFFSET('Sanitation Data'!$G$32,0,10*ROW('Sanitation Data'!G105))="","",OFFSET('Sanitation Data'!$G$32,0,10*ROW('Sanitation Data'!G105)))</f>
        <v/>
      </c>
      <c r="DE111" s="305" t="str">
        <f ca="true">+IF(OFFSET('Sanitation Data'!$H$28,0,10*ROW('Sanitation Data'!H105))="","",OFFSET('Sanitation Data'!$H$28,0,10*ROW('Sanitation Data'!H105)))</f>
        <v/>
      </c>
      <c r="DF111" s="305" t="str">
        <f ca="true">+IF(OFFSET('Sanitation Data'!$H$29,0,10*ROW('Sanitation Data'!H105))="","",OFFSET('Sanitation Data'!$H$29,0,10*ROW('Sanitation Data'!H105)))</f>
        <v/>
      </c>
      <c r="DG111" s="305" t="str">
        <f ca="true">+IF(OFFSET('Sanitation Data'!$H$30,0,10*ROW('Sanitation Data'!H105))="","",OFFSET('Sanitation Data'!$H$30,0,10*ROW('Sanitation Data'!H105)))</f>
        <v/>
      </c>
      <c r="DH111" s="305" t="str">
        <f ca="true">+IF(OFFSET('Sanitation Data'!$H$31,0,10*ROW('Sanitation Data'!H105))="","",OFFSET('Sanitation Data'!$H$31,0,10*ROW('Sanitation Data'!H105)))</f>
        <v/>
      </c>
      <c r="DI111" s="305" t="str">
        <f ca="true">+IF(OFFSET('Sanitation Data'!$H$32,0,10*ROW('Sanitation Data'!H105))="","",OFFSET('Sanitation Data'!$H$32,0,10*ROW('Sanitation Data'!H105)))</f>
        <v/>
      </c>
      <c r="DJ111" s="305" t="str">
        <f ca="true">+IF(OFFSET('Sanitation Data'!$I$28,0,10*ROW('Sanitation Data'!I105))="","",OFFSET('Sanitation Data'!$I$28,0,10*ROW('Sanitation Data'!I105)))</f>
        <v/>
      </c>
      <c r="DK111" s="305" t="str">
        <f ca="true">+IF(OFFSET('Sanitation Data'!$I$29,0,10*ROW('Sanitation Data'!I105))="","",OFFSET('Sanitation Data'!$I$29,0,10*ROW('Sanitation Data'!I105)))</f>
        <v/>
      </c>
      <c r="DL111" s="305" t="str">
        <f ca="true">+IF(OFFSET('Sanitation Data'!$I$30,0,10*ROW('Sanitation Data'!I105))="","",OFFSET('Sanitation Data'!$I$30,0,10*ROW('Sanitation Data'!I105)))</f>
        <v/>
      </c>
      <c r="DM111" s="305" t="str">
        <f ca="true">+IF(OFFSET('Sanitation Data'!$I$31,0,10*ROW('Sanitation Data'!I105))="","",OFFSET('Sanitation Data'!$I$31,0,10*ROW('Sanitation Data'!I105)))</f>
        <v/>
      </c>
      <c r="DN111" s="305" t="str">
        <f ca="true">+IF(OFFSET('Sanitation Data'!$I$32,0,10*ROW('Sanitation Data'!I105))="","",OFFSET('Sanitation Data'!$I$32,0,10*ROW('Sanitation Data'!I105)))</f>
        <v/>
      </c>
      <c r="DO111" s="305" t="str">
        <f ca="true">+IF(OFFSET('Hygiene Data'!$D$11,0,10*ROW('Hygiene Data'!D105))="","",OFFSET('Hygiene Data'!$D$11,0,10*ROW('Hygiene Data'!D105)))</f>
        <v/>
      </c>
      <c r="DP111" s="305" t="str">
        <f ca="true">+IF(OFFSET('Hygiene Data'!$D$12,0,10*ROW('Hygiene Data'!D105))="","",OFFSET('Hygiene Data'!$D$12,0,10*ROW('Hygiene Data'!D105)))</f>
        <v/>
      </c>
      <c r="DQ111" s="305" t="str">
        <f ca="true">+IF(OFFSET('Hygiene Data'!$D$13,0,10*ROW('Hygiene Data'!D105))="","",OFFSET('Hygiene Data'!$D$13,0,10*ROW('Hygiene Data'!D105)))</f>
        <v/>
      </c>
      <c r="DR111" s="305" t="str">
        <f ca="true">+IF(OFFSET('Hygiene Data'!$E$11,0,10*ROW('Hygiene Data'!E105))="","",OFFSET('Hygiene Data'!$E$11,0,10*ROW('Hygiene Data'!E105)))</f>
        <v/>
      </c>
      <c r="DS111" s="305" t="str">
        <f ca="true">+IF(OFFSET('Hygiene Data'!$E$12,0,10*ROW('Hygiene Data'!E105))="","",OFFSET('Hygiene Data'!$E$12,0,10*ROW('Hygiene Data'!E105)))</f>
        <v/>
      </c>
      <c r="DT111" s="305" t="str">
        <f ca="true">+IF(OFFSET('Hygiene Data'!$E$13,0,10*ROW('Hygiene Data'!E105))="","",OFFSET('Hygiene Data'!$E$13,0,10*ROW('Hygiene Data'!E105)))</f>
        <v/>
      </c>
      <c r="DU111" s="305" t="str">
        <f ca="true">+IF(OFFSET('Hygiene Data'!$F$11,0,10*ROW('Hygiene Data'!F105))="","",OFFSET('Hygiene Data'!$F$11,0,10*ROW('Hygiene Data'!F105)))</f>
        <v/>
      </c>
      <c r="DV111" s="305" t="str">
        <f ca="true">+IF(OFFSET('Hygiene Data'!$F$12,0,10*ROW('Hygiene Data'!F105))="","",OFFSET('Hygiene Data'!$F$12,0,10*ROW('Hygiene Data'!F105)))</f>
        <v/>
      </c>
      <c r="DW111" s="305" t="str">
        <f ca="true">+IF(OFFSET('Hygiene Data'!$F$13,0,10*ROW('Hygiene Data'!F105))="","",OFFSET('Hygiene Data'!$F$13,0,10*ROW('Hygiene Data'!F105)))</f>
        <v/>
      </c>
      <c r="DX111" s="305" t="str">
        <f ca="true">+IF(OFFSET('Hygiene Data'!$G$11,0,10*ROW('Hygiene Data'!G105))="","",OFFSET('Hygiene Data'!$G$11,0,10*ROW('Hygiene Data'!G105)))</f>
        <v/>
      </c>
      <c r="DY111" s="305" t="str">
        <f ca="true">+IF(OFFSET('Hygiene Data'!$G$12,0,10*ROW('Hygiene Data'!G105))="","",OFFSET('Hygiene Data'!$G$12,0,10*ROW('Hygiene Data'!G105)))</f>
        <v/>
      </c>
      <c r="DZ111" s="305" t="str">
        <f ca="true">+IF(OFFSET('Hygiene Data'!$G$13,0,10*ROW('Hygiene Data'!G105))="","",OFFSET('Hygiene Data'!$G$13,0,10*ROW('Hygiene Data'!G105)))</f>
        <v/>
      </c>
      <c r="EA111" s="305" t="str">
        <f ca="true">+IF(OFFSET('Hygiene Data'!$H$11,0,10*ROW('Hygiene Data'!H105))="","",OFFSET('Hygiene Data'!$H$11,0,10*ROW('Hygiene Data'!H105)))</f>
        <v/>
      </c>
      <c r="EB111" s="305" t="str">
        <f ca="true">+IF(OFFSET('Hygiene Data'!$H$12,0,10*ROW('Hygiene Data'!H105))="","",OFFSET('Hygiene Data'!$H$12,0,10*ROW('Hygiene Data'!H105)))</f>
        <v/>
      </c>
      <c r="EC111" s="305" t="str">
        <f ca="true">+IF(OFFSET('Hygiene Data'!$H$13,0,10*ROW('Hygiene Data'!H105))="","",OFFSET('Hygiene Data'!$H$13,0,10*ROW('Hygiene Data'!H105)))</f>
        <v/>
      </c>
      <c r="ED111" s="305" t="str">
        <f ca="true">+IF(OFFSET('Hygiene Data'!$I$11,0,10*ROW('Hygiene Data'!I105))="","",OFFSET('Hygiene Data'!$I$11,0,10*ROW('Hygiene Data'!I105)))</f>
        <v/>
      </c>
      <c r="EE111" s="305" t="str">
        <f ca="true">+IF(OFFSET('Hygiene Data'!$I$12,0,10*ROW('Hygiene Data'!I105))="","",OFFSET('Hygiene Data'!$I$12,0,10*ROW('Hygiene Data'!I105)))</f>
        <v/>
      </c>
      <c r="EF111" s="305"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61" t="str">
        <f t="shared" ca="true" si="1"/>
        <v/>
      </c>
      <c r="D112" s="9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5"/>
      <c r="BS112" s="305" t="str">
        <f ca="true">+IF(OFFSET('Water Data'!$D$27,0,10*ROW('Water Data'!D106))="","",OFFSET('Water Data'!$D$27,0,10*ROW('Water Data'!D106)))</f>
        <v/>
      </c>
      <c r="BT112" s="305" t="str">
        <f ca="true">+IF(OFFSET('Water Data'!$D$28,0,10*ROW('Water Data'!D106))="","",OFFSET('Water Data'!$D$28,0,10*ROW('Water Data'!D106)))</f>
        <v/>
      </c>
      <c r="BU112" s="305" t="str">
        <f ca="true">+IF(OFFSET('Water Data'!$D$29,0,10*ROW('Water Data'!D106))="","",OFFSET('Water Data'!$D$29,0,10*ROW('Water Data'!D106)))</f>
        <v/>
      </c>
      <c r="BV112" s="305" t="str">
        <f ca="true">+IF(OFFSET('Water Data'!$E$27,0,10*ROW('Water Data'!E106))="","",OFFSET('Water Data'!$E$27,0,10*ROW('Water Data'!E106)))</f>
        <v/>
      </c>
      <c r="BW112" s="305" t="str">
        <f ca="true">+IF(OFFSET('Water Data'!$E$28,0,10*ROW('Water Data'!E106))="","",OFFSET('Water Data'!$E$28,0,10*ROW('Water Data'!E106)))</f>
        <v/>
      </c>
      <c r="BX112" s="305" t="str">
        <f ca="true">+IF(OFFSET('Water Data'!$E$29,0,10*ROW('Water Data'!E106))="","",OFFSET('Water Data'!$E$29,0,10*ROW('Water Data'!E106)))</f>
        <v/>
      </c>
      <c r="BY112" s="305" t="str">
        <f ca="true">+IF(OFFSET('Water Data'!$F$27,0,10*ROW('Water Data'!F106))="","",OFFSET('Water Data'!$F$27,0,10*ROW('Water Data'!F106)))</f>
        <v/>
      </c>
      <c r="BZ112" s="305" t="str">
        <f ca="true">+IF(OFFSET('Water Data'!$F$28,0,10*ROW('Water Data'!F106))="","",OFFSET('Water Data'!$F$28,0,10*ROW('Water Data'!F106)))</f>
        <v/>
      </c>
      <c r="CA112" s="305" t="str">
        <f ca="true">+IF(OFFSET('Water Data'!$F$29,0,10*ROW('Water Data'!F106))="","",OFFSET('Water Data'!$F$29,0,10*ROW('Water Data'!F106)))</f>
        <v/>
      </c>
      <c r="CB112" s="305" t="str">
        <f ca="true">+IF(OFFSET('Water Data'!$G$27,0,10*ROW('Water Data'!G106))="","",OFFSET('Water Data'!$G$27,0,10*ROW('Water Data'!G106)))</f>
        <v/>
      </c>
      <c r="CC112" s="305" t="str">
        <f ca="true">+IF(OFFSET('Water Data'!$G$28,0,10*ROW('Water Data'!G106))="","",OFFSET('Water Data'!$G$28,0,10*ROW('Water Data'!G106)))</f>
        <v/>
      </c>
      <c r="CD112" s="305" t="str">
        <f ca="true">+IF(OFFSET('Water Data'!$G$29,0,10*ROW('Water Data'!G106))="","",OFFSET('Water Data'!$G$29,0,10*ROW('Water Data'!G106)))</f>
        <v/>
      </c>
      <c r="CE112" s="305" t="str">
        <f ca="true">+IF(OFFSET('Water Data'!$H$27,0,10*ROW('Water Data'!H106))="","",OFFSET('Water Data'!$H$27,0,10*ROW('Water Data'!H106)))</f>
        <v/>
      </c>
      <c r="CF112" s="305" t="str">
        <f ca="true">+IF(OFFSET('Water Data'!$H$28,0,10*ROW('Water Data'!H106))="","",OFFSET('Water Data'!$H$28,0,10*ROW('Water Data'!H106)))</f>
        <v/>
      </c>
      <c r="CG112" s="305" t="str">
        <f ca="true">+IF(OFFSET('Water Data'!$H$29,0,10*ROW('Water Data'!H106))="","",OFFSET('Water Data'!$H$29,0,10*ROW('Water Data'!H106)))</f>
        <v/>
      </c>
      <c r="CH112" s="305" t="str">
        <f ca="true">+IF(OFFSET('Water Data'!$I$27,0,10*ROW('Water Data'!I106))="","",OFFSET('Water Data'!$I$27,0,10*ROW('Water Data'!I106)))</f>
        <v/>
      </c>
      <c r="CI112" s="305" t="str">
        <f ca="true">+IF(OFFSET('Water Data'!$I$28,0,10*ROW('Water Data'!I106))="","",OFFSET('Water Data'!$I$28,0,10*ROW('Water Data'!I106)))</f>
        <v/>
      </c>
      <c r="CJ112" s="305" t="str">
        <f ca="true">+IF(OFFSET('Water Data'!$I$29,0,10*ROW('Water Data'!I106))="","",OFFSET('Water Data'!$I$29,0,10*ROW('Water Data'!I106)))</f>
        <v/>
      </c>
      <c r="CK112" s="305" t="str">
        <f ca="true">+IF(OFFSET('Sanitation Data'!$D$28,0,10*ROW('Sanitation Data'!D106))="","",OFFSET('Sanitation Data'!$D$28,0,10*ROW('Sanitation Data'!D106)))</f>
        <v/>
      </c>
      <c r="CL112" s="305" t="str">
        <f ca="true">+IF(OFFSET('Sanitation Data'!$D$29,0,10*ROW('Sanitation Data'!D106))="","",OFFSET('Sanitation Data'!$D$29,0,10*ROW('Sanitation Data'!D106)))</f>
        <v/>
      </c>
      <c r="CM112" s="305" t="str">
        <f ca="true">+IF(OFFSET('Sanitation Data'!$D$30,0,10*ROW('Sanitation Data'!D106))="","",OFFSET('Sanitation Data'!$D$30,0,10*ROW('Sanitation Data'!D106)))</f>
        <v/>
      </c>
      <c r="CN112" s="305" t="str">
        <f ca="true">+IF(OFFSET('Sanitation Data'!$D$31,0,10*ROW('Sanitation Data'!D106))="","",OFFSET('Sanitation Data'!$D$31,0,10*ROW('Sanitation Data'!D106)))</f>
        <v/>
      </c>
      <c r="CO112" s="305" t="str">
        <f ca="true">+IF(OFFSET('Sanitation Data'!$D$32,0,10*ROW('Sanitation Data'!D106))="","",OFFSET('Sanitation Data'!$D$32,0,10*ROW('Sanitation Data'!D106)))</f>
        <v/>
      </c>
      <c r="CP112" s="305" t="str">
        <f ca="true">+IF(OFFSET('Sanitation Data'!$E$28,0,10*ROW('Sanitation Data'!E106))="","",OFFSET('Sanitation Data'!$E$28,0,10*ROW('Sanitation Data'!E106)))</f>
        <v/>
      </c>
      <c r="CQ112" s="305" t="str">
        <f ca="true">+IF(OFFSET('Sanitation Data'!$E$29,0,10*ROW('Sanitation Data'!E106))="","",OFFSET('Sanitation Data'!$E$29,0,10*ROW('Sanitation Data'!E106)))</f>
        <v/>
      </c>
      <c r="CR112" s="305" t="str">
        <f ca="true">+IF(OFFSET('Sanitation Data'!$E$30,0,10*ROW('Sanitation Data'!E106))="","",OFFSET('Sanitation Data'!$E$30,0,10*ROW('Sanitation Data'!E106)))</f>
        <v/>
      </c>
      <c r="CS112" s="305" t="str">
        <f ca="true">+IF(OFFSET('Sanitation Data'!$E$31,0,10*ROW('Sanitation Data'!E106))="","",OFFSET('Sanitation Data'!$E$31,0,10*ROW('Sanitation Data'!E106)))</f>
        <v/>
      </c>
      <c r="CT112" s="305" t="str">
        <f ca="true">+IF(OFFSET('Sanitation Data'!$E$32,0,10*ROW('Sanitation Data'!E106))="","",OFFSET('Sanitation Data'!$E$32,0,10*ROW('Sanitation Data'!E106)))</f>
        <v/>
      </c>
      <c r="CU112" s="305" t="str">
        <f ca="true">+IF(OFFSET('Sanitation Data'!$F$28,0,10*ROW('Sanitation Data'!F106))="","",OFFSET('Sanitation Data'!$F$28,0,10*ROW('Sanitation Data'!F106)))</f>
        <v/>
      </c>
      <c r="CV112" s="305" t="str">
        <f ca="true">+IF(OFFSET('Sanitation Data'!$F$29,0,10*ROW('Sanitation Data'!F106))="","",OFFSET('Sanitation Data'!$F$29,0,10*ROW('Sanitation Data'!F106)))</f>
        <v/>
      </c>
      <c r="CW112" s="305" t="str">
        <f ca="true">+IF(OFFSET('Sanitation Data'!$F$30,0,10*ROW('Sanitation Data'!F106))="","",OFFSET('Sanitation Data'!$F$30,0,10*ROW('Sanitation Data'!F106)))</f>
        <v/>
      </c>
      <c r="CX112" s="305" t="str">
        <f ca="true">+IF(OFFSET('Sanitation Data'!$F$31,0,10*ROW('Sanitation Data'!F106))="","",OFFSET('Sanitation Data'!$F$31,0,10*ROW('Sanitation Data'!F106)))</f>
        <v/>
      </c>
      <c r="CY112" s="305" t="str">
        <f ca="true">+IF(OFFSET('Sanitation Data'!$F$32,0,10*ROW('Sanitation Data'!F106))="","",OFFSET('Sanitation Data'!$F$32,0,10*ROW('Sanitation Data'!F106)))</f>
        <v/>
      </c>
      <c r="CZ112" s="305" t="str">
        <f ca="true">+IF(OFFSET('Sanitation Data'!$G$28,0,10*ROW('Sanitation Data'!G106))="","",OFFSET('Sanitation Data'!$G$28,0,10*ROW('Sanitation Data'!G106)))</f>
        <v/>
      </c>
      <c r="DA112" s="305" t="str">
        <f ca="true">+IF(OFFSET('Sanitation Data'!$G$29,0,10*ROW('Sanitation Data'!G106))="","",OFFSET('Sanitation Data'!$G$29,0,10*ROW('Sanitation Data'!G106)))</f>
        <v/>
      </c>
      <c r="DB112" s="305" t="str">
        <f ca="true">+IF(OFFSET('Sanitation Data'!$G$30,0,10*ROW('Sanitation Data'!G106))="","",OFFSET('Sanitation Data'!$G$30,0,10*ROW('Sanitation Data'!G106)))</f>
        <v/>
      </c>
      <c r="DC112" s="305" t="str">
        <f ca="true">+IF(OFFSET('Sanitation Data'!$G$31,0,10*ROW('Sanitation Data'!G106))="","",OFFSET('Sanitation Data'!$G$31,0,10*ROW('Sanitation Data'!G106)))</f>
        <v/>
      </c>
      <c r="DD112" s="305" t="str">
        <f ca="true">+IF(OFFSET('Sanitation Data'!$G$32,0,10*ROW('Sanitation Data'!G106))="","",OFFSET('Sanitation Data'!$G$32,0,10*ROW('Sanitation Data'!G106)))</f>
        <v/>
      </c>
      <c r="DE112" s="305" t="str">
        <f ca="true">+IF(OFFSET('Sanitation Data'!$H$28,0,10*ROW('Sanitation Data'!H106))="","",OFFSET('Sanitation Data'!$H$28,0,10*ROW('Sanitation Data'!H106)))</f>
        <v/>
      </c>
      <c r="DF112" s="305" t="str">
        <f ca="true">+IF(OFFSET('Sanitation Data'!$H$29,0,10*ROW('Sanitation Data'!H106))="","",OFFSET('Sanitation Data'!$H$29,0,10*ROW('Sanitation Data'!H106)))</f>
        <v/>
      </c>
      <c r="DG112" s="305" t="str">
        <f ca="true">+IF(OFFSET('Sanitation Data'!$H$30,0,10*ROW('Sanitation Data'!H106))="","",OFFSET('Sanitation Data'!$H$30,0,10*ROW('Sanitation Data'!H106)))</f>
        <v/>
      </c>
      <c r="DH112" s="305" t="str">
        <f ca="true">+IF(OFFSET('Sanitation Data'!$H$31,0,10*ROW('Sanitation Data'!H106))="","",OFFSET('Sanitation Data'!$H$31,0,10*ROW('Sanitation Data'!H106)))</f>
        <v/>
      </c>
      <c r="DI112" s="305" t="str">
        <f ca="true">+IF(OFFSET('Sanitation Data'!$H$32,0,10*ROW('Sanitation Data'!H106))="","",OFFSET('Sanitation Data'!$H$32,0,10*ROW('Sanitation Data'!H106)))</f>
        <v/>
      </c>
      <c r="DJ112" s="305" t="str">
        <f ca="true">+IF(OFFSET('Sanitation Data'!$I$28,0,10*ROW('Sanitation Data'!I106))="","",OFFSET('Sanitation Data'!$I$28,0,10*ROW('Sanitation Data'!I106)))</f>
        <v/>
      </c>
      <c r="DK112" s="305" t="str">
        <f ca="true">+IF(OFFSET('Sanitation Data'!$I$29,0,10*ROW('Sanitation Data'!I106))="","",OFFSET('Sanitation Data'!$I$29,0,10*ROW('Sanitation Data'!I106)))</f>
        <v/>
      </c>
      <c r="DL112" s="305" t="str">
        <f ca="true">+IF(OFFSET('Sanitation Data'!$I$30,0,10*ROW('Sanitation Data'!I106))="","",OFFSET('Sanitation Data'!$I$30,0,10*ROW('Sanitation Data'!I106)))</f>
        <v/>
      </c>
      <c r="DM112" s="305" t="str">
        <f ca="true">+IF(OFFSET('Sanitation Data'!$I$31,0,10*ROW('Sanitation Data'!I106))="","",OFFSET('Sanitation Data'!$I$31,0,10*ROW('Sanitation Data'!I106)))</f>
        <v/>
      </c>
      <c r="DN112" s="305" t="str">
        <f ca="true">+IF(OFFSET('Sanitation Data'!$I$32,0,10*ROW('Sanitation Data'!I106))="","",OFFSET('Sanitation Data'!$I$32,0,10*ROW('Sanitation Data'!I106)))</f>
        <v/>
      </c>
      <c r="DO112" s="305" t="str">
        <f ca="true">+IF(OFFSET('Hygiene Data'!$D$11,0,10*ROW('Hygiene Data'!D106))="","",OFFSET('Hygiene Data'!$D$11,0,10*ROW('Hygiene Data'!D106)))</f>
        <v/>
      </c>
      <c r="DP112" s="305" t="str">
        <f ca="true">+IF(OFFSET('Hygiene Data'!$D$12,0,10*ROW('Hygiene Data'!D106))="","",OFFSET('Hygiene Data'!$D$12,0,10*ROW('Hygiene Data'!D106)))</f>
        <v/>
      </c>
      <c r="DQ112" s="305" t="str">
        <f ca="true">+IF(OFFSET('Hygiene Data'!$D$13,0,10*ROW('Hygiene Data'!D106))="","",OFFSET('Hygiene Data'!$D$13,0,10*ROW('Hygiene Data'!D106)))</f>
        <v/>
      </c>
      <c r="DR112" s="305" t="str">
        <f ca="true">+IF(OFFSET('Hygiene Data'!$E$11,0,10*ROW('Hygiene Data'!E106))="","",OFFSET('Hygiene Data'!$E$11,0,10*ROW('Hygiene Data'!E106)))</f>
        <v/>
      </c>
      <c r="DS112" s="305" t="str">
        <f ca="true">+IF(OFFSET('Hygiene Data'!$E$12,0,10*ROW('Hygiene Data'!E106))="","",OFFSET('Hygiene Data'!$E$12,0,10*ROW('Hygiene Data'!E106)))</f>
        <v/>
      </c>
      <c r="DT112" s="305" t="str">
        <f ca="true">+IF(OFFSET('Hygiene Data'!$E$13,0,10*ROW('Hygiene Data'!E106))="","",OFFSET('Hygiene Data'!$E$13,0,10*ROW('Hygiene Data'!E106)))</f>
        <v/>
      </c>
      <c r="DU112" s="305" t="str">
        <f ca="true">+IF(OFFSET('Hygiene Data'!$F$11,0,10*ROW('Hygiene Data'!F106))="","",OFFSET('Hygiene Data'!$F$11,0,10*ROW('Hygiene Data'!F106)))</f>
        <v/>
      </c>
      <c r="DV112" s="305" t="str">
        <f ca="true">+IF(OFFSET('Hygiene Data'!$F$12,0,10*ROW('Hygiene Data'!F106))="","",OFFSET('Hygiene Data'!$F$12,0,10*ROW('Hygiene Data'!F106)))</f>
        <v/>
      </c>
      <c r="DW112" s="305" t="str">
        <f ca="true">+IF(OFFSET('Hygiene Data'!$F$13,0,10*ROW('Hygiene Data'!F106))="","",OFFSET('Hygiene Data'!$F$13,0,10*ROW('Hygiene Data'!F106)))</f>
        <v/>
      </c>
      <c r="DX112" s="305" t="str">
        <f ca="true">+IF(OFFSET('Hygiene Data'!$G$11,0,10*ROW('Hygiene Data'!G106))="","",OFFSET('Hygiene Data'!$G$11,0,10*ROW('Hygiene Data'!G106)))</f>
        <v/>
      </c>
      <c r="DY112" s="305" t="str">
        <f ca="true">+IF(OFFSET('Hygiene Data'!$G$12,0,10*ROW('Hygiene Data'!G106))="","",OFFSET('Hygiene Data'!$G$12,0,10*ROW('Hygiene Data'!G106)))</f>
        <v/>
      </c>
      <c r="DZ112" s="305" t="str">
        <f ca="true">+IF(OFFSET('Hygiene Data'!$G$13,0,10*ROW('Hygiene Data'!G106))="","",OFFSET('Hygiene Data'!$G$13,0,10*ROW('Hygiene Data'!G106)))</f>
        <v/>
      </c>
      <c r="EA112" s="305" t="str">
        <f ca="true">+IF(OFFSET('Hygiene Data'!$H$11,0,10*ROW('Hygiene Data'!H106))="","",OFFSET('Hygiene Data'!$H$11,0,10*ROW('Hygiene Data'!H106)))</f>
        <v/>
      </c>
      <c r="EB112" s="305" t="str">
        <f ca="true">+IF(OFFSET('Hygiene Data'!$H$12,0,10*ROW('Hygiene Data'!H106))="","",OFFSET('Hygiene Data'!$H$12,0,10*ROW('Hygiene Data'!H106)))</f>
        <v/>
      </c>
      <c r="EC112" s="305" t="str">
        <f ca="true">+IF(OFFSET('Hygiene Data'!$H$13,0,10*ROW('Hygiene Data'!H106))="","",OFFSET('Hygiene Data'!$H$13,0,10*ROW('Hygiene Data'!H106)))</f>
        <v/>
      </c>
      <c r="ED112" s="305" t="str">
        <f ca="true">+IF(OFFSET('Hygiene Data'!$I$11,0,10*ROW('Hygiene Data'!I106))="","",OFFSET('Hygiene Data'!$I$11,0,10*ROW('Hygiene Data'!I106)))</f>
        <v/>
      </c>
      <c r="EE112" s="305" t="str">
        <f ca="true">+IF(OFFSET('Hygiene Data'!$I$12,0,10*ROW('Hygiene Data'!I106))="","",OFFSET('Hygiene Data'!$I$12,0,10*ROW('Hygiene Data'!I106)))</f>
        <v/>
      </c>
      <c r="EF112" s="305"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61" t="str">
        <f t="shared" ca="true" si="1"/>
        <v/>
      </c>
      <c r="D113" s="9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5"/>
      <c r="BS113" s="305" t="str">
        <f ca="true">+IF(OFFSET('Water Data'!$D$27,0,10*ROW('Water Data'!D107))="","",OFFSET('Water Data'!$D$27,0,10*ROW('Water Data'!D107)))</f>
        <v/>
      </c>
      <c r="BT113" s="305" t="str">
        <f ca="true">+IF(OFFSET('Water Data'!$D$28,0,10*ROW('Water Data'!D107))="","",OFFSET('Water Data'!$D$28,0,10*ROW('Water Data'!D107)))</f>
        <v/>
      </c>
      <c r="BU113" s="305" t="str">
        <f ca="true">+IF(OFFSET('Water Data'!$D$29,0,10*ROW('Water Data'!D107))="","",OFFSET('Water Data'!$D$29,0,10*ROW('Water Data'!D107)))</f>
        <v/>
      </c>
      <c r="BV113" s="305" t="str">
        <f ca="true">+IF(OFFSET('Water Data'!$E$27,0,10*ROW('Water Data'!E107))="","",OFFSET('Water Data'!$E$27,0,10*ROW('Water Data'!E107)))</f>
        <v/>
      </c>
      <c r="BW113" s="305" t="str">
        <f ca="true">+IF(OFFSET('Water Data'!$E$28,0,10*ROW('Water Data'!E107))="","",OFFSET('Water Data'!$E$28,0,10*ROW('Water Data'!E107)))</f>
        <v/>
      </c>
      <c r="BX113" s="305" t="str">
        <f ca="true">+IF(OFFSET('Water Data'!$E$29,0,10*ROW('Water Data'!E107))="","",OFFSET('Water Data'!$E$29,0,10*ROW('Water Data'!E107)))</f>
        <v/>
      </c>
      <c r="BY113" s="305" t="str">
        <f ca="true">+IF(OFFSET('Water Data'!$F$27,0,10*ROW('Water Data'!F107))="","",OFFSET('Water Data'!$F$27,0,10*ROW('Water Data'!F107)))</f>
        <v/>
      </c>
      <c r="BZ113" s="305" t="str">
        <f ca="true">+IF(OFFSET('Water Data'!$F$28,0,10*ROW('Water Data'!F107))="","",OFFSET('Water Data'!$F$28,0,10*ROW('Water Data'!F107)))</f>
        <v/>
      </c>
      <c r="CA113" s="305" t="str">
        <f ca="true">+IF(OFFSET('Water Data'!$F$29,0,10*ROW('Water Data'!F107))="","",OFFSET('Water Data'!$F$29,0,10*ROW('Water Data'!F107)))</f>
        <v/>
      </c>
      <c r="CB113" s="305" t="str">
        <f ca="true">+IF(OFFSET('Water Data'!$G$27,0,10*ROW('Water Data'!G107))="","",OFFSET('Water Data'!$G$27,0,10*ROW('Water Data'!G107)))</f>
        <v/>
      </c>
      <c r="CC113" s="305" t="str">
        <f ca="true">+IF(OFFSET('Water Data'!$G$28,0,10*ROW('Water Data'!G107))="","",OFFSET('Water Data'!$G$28,0,10*ROW('Water Data'!G107)))</f>
        <v/>
      </c>
      <c r="CD113" s="305" t="str">
        <f ca="true">+IF(OFFSET('Water Data'!$G$29,0,10*ROW('Water Data'!G107))="","",OFFSET('Water Data'!$G$29,0,10*ROW('Water Data'!G107)))</f>
        <v/>
      </c>
      <c r="CE113" s="305" t="str">
        <f ca="true">+IF(OFFSET('Water Data'!$H$27,0,10*ROW('Water Data'!H107))="","",OFFSET('Water Data'!$H$27,0,10*ROW('Water Data'!H107)))</f>
        <v/>
      </c>
      <c r="CF113" s="305" t="str">
        <f ca="true">+IF(OFFSET('Water Data'!$H$28,0,10*ROW('Water Data'!H107))="","",OFFSET('Water Data'!$H$28,0,10*ROW('Water Data'!H107)))</f>
        <v/>
      </c>
      <c r="CG113" s="305" t="str">
        <f ca="true">+IF(OFFSET('Water Data'!$H$29,0,10*ROW('Water Data'!H107))="","",OFFSET('Water Data'!$H$29,0,10*ROW('Water Data'!H107)))</f>
        <v/>
      </c>
      <c r="CH113" s="305" t="str">
        <f ca="true">+IF(OFFSET('Water Data'!$I$27,0,10*ROW('Water Data'!I107))="","",OFFSET('Water Data'!$I$27,0,10*ROW('Water Data'!I107)))</f>
        <v/>
      </c>
      <c r="CI113" s="305" t="str">
        <f ca="true">+IF(OFFSET('Water Data'!$I$28,0,10*ROW('Water Data'!I107))="","",OFFSET('Water Data'!$I$28,0,10*ROW('Water Data'!I107)))</f>
        <v/>
      </c>
      <c r="CJ113" s="305" t="str">
        <f ca="true">+IF(OFFSET('Water Data'!$I$29,0,10*ROW('Water Data'!I107))="","",OFFSET('Water Data'!$I$29,0,10*ROW('Water Data'!I107)))</f>
        <v/>
      </c>
      <c r="CK113" s="305" t="str">
        <f ca="true">+IF(OFFSET('Sanitation Data'!$D$28,0,10*ROW('Sanitation Data'!D107))="","",OFFSET('Sanitation Data'!$D$28,0,10*ROW('Sanitation Data'!D107)))</f>
        <v/>
      </c>
      <c r="CL113" s="305" t="str">
        <f ca="true">+IF(OFFSET('Sanitation Data'!$D$29,0,10*ROW('Sanitation Data'!D107))="","",OFFSET('Sanitation Data'!$D$29,0,10*ROW('Sanitation Data'!D107)))</f>
        <v/>
      </c>
      <c r="CM113" s="305" t="str">
        <f ca="true">+IF(OFFSET('Sanitation Data'!$D$30,0,10*ROW('Sanitation Data'!D107))="","",OFFSET('Sanitation Data'!$D$30,0,10*ROW('Sanitation Data'!D107)))</f>
        <v/>
      </c>
      <c r="CN113" s="305" t="str">
        <f ca="true">+IF(OFFSET('Sanitation Data'!$D$31,0,10*ROW('Sanitation Data'!D107))="","",OFFSET('Sanitation Data'!$D$31,0,10*ROW('Sanitation Data'!D107)))</f>
        <v/>
      </c>
      <c r="CO113" s="305" t="str">
        <f ca="true">+IF(OFFSET('Sanitation Data'!$D$32,0,10*ROW('Sanitation Data'!D107))="","",OFFSET('Sanitation Data'!$D$32,0,10*ROW('Sanitation Data'!D107)))</f>
        <v/>
      </c>
      <c r="CP113" s="305" t="str">
        <f ca="true">+IF(OFFSET('Sanitation Data'!$E$28,0,10*ROW('Sanitation Data'!E107))="","",OFFSET('Sanitation Data'!$E$28,0,10*ROW('Sanitation Data'!E107)))</f>
        <v/>
      </c>
      <c r="CQ113" s="305" t="str">
        <f ca="true">+IF(OFFSET('Sanitation Data'!$E$29,0,10*ROW('Sanitation Data'!E107))="","",OFFSET('Sanitation Data'!$E$29,0,10*ROW('Sanitation Data'!E107)))</f>
        <v/>
      </c>
      <c r="CR113" s="305" t="str">
        <f ca="true">+IF(OFFSET('Sanitation Data'!$E$30,0,10*ROW('Sanitation Data'!E107))="","",OFFSET('Sanitation Data'!$E$30,0,10*ROW('Sanitation Data'!E107)))</f>
        <v/>
      </c>
      <c r="CS113" s="305" t="str">
        <f ca="true">+IF(OFFSET('Sanitation Data'!$E$31,0,10*ROW('Sanitation Data'!E107))="","",OFFSET('Sanitation Data'!$E$31,0,10*ROW('Sanitation Data'!E107)))</f>
        <v/>
      </c>
      <c r="CT113" s="305" t="str">
        <f ca="true">+IF(OFFSET('Sanitation Data'!$E$32,0,10*ROW('Sanitation Data'!E107))="","",OFFSET('Sanitation Data'!$E$32,0,10*ROW('Sanitation Data'!E107)))</f>
        <v/>
      </c>
      <c r="CU113" s="305" t="str">
        <f ca="true">+IF(OFFSET('Sanitation Data'!$F$28,0,10*ROW('Sanitation Data'!F107))="","",OFFSET('Sanitation Data'!$F$28,0,10*ROW('Sanitation Data'!F107)))</f>
        <v/>
      </c>
      <c r="CV113" s="305" t="str">
        <f ca="true">+IF(OFFSET('Sanitation Data'!$F$29,0,10*ROW('Sanitation Data'!F107))="","",OFFSET('Sanitation Data'!$F$29,0,10*ROW('Sanitation Data'!F107)))</f>
        <v/>
      </c>
      <c r="CW113" s="305" t="str">
        <f ca="true">+IF(OFFSET('Sanitation Data'!$F$30,0,10*ROW('Sanitation Data'!F107))="","",OFFSET('Sanitation Data'!$F$30,0,10*ROW('Sanitation Data'!F107)))</f>
        <v/>
      </c>
      <c r="CX113" s="305" t="str">
        <f ca="true">+IF(OFFSET('Sanitation Data'!$F$31,0,10*ROW('Sanitation Data'!F107))="","",OFFSET('Sanitation Data'!$F$31,0,10*ROW('Sanitation Data'!F107)))</f>
        <v/>
      </c>
      <c r="CY113" s="305" t="str">
        <f ca="true">+IF(OFFSET('Sanitation Data'!$F$32,0,10*ROW('Sanitation Data'!F107))="","",OFFSET('Sanitation Data'!$F$32,0,10*ROW('Sanitation Data'!F107)))</f>
        <v/>
      </c>
      <c r="CZ113" s="305" t="str">
        <f ca="true">+IF(OFFSET('Sanitation Data'!$G$28,0,10*ROW('Sanitation Data'!G107))="","",OFFSET('Sanitation Data'!$G$28,0,10*ROW('Sanitation Data'!G107)))</f>
        <v/>
      </c>
      <c r="DA113" s="305" t="str">
        <f ca="true">+IF(OFFSET('Sanitation Data'!$G$29,0,10*ROW('Sanitation Data'!G107))="","",OFFSET('Sanitation Data'!$G$29,0,10*ROW('Sanitation Data'!G107)))</f>
        <v/>
      </c>
      <c r="DB113" s="305" t="str">
        <f ca="true">+IF(OFFSET('Sanitation Data'!$G$30,0,10*ROW('Sanitation Data'!G107))="","",OFFSET('Sanitation Data'!$G$30,0,10*ROW('Sanitation Data'!G107)))</f>
        <v/>
      </c>
      <c r="DC113" s="305" t="str">
        <f ca="true">+IF(OFFSET('Sanitation Data'!$G$31,0,10*ROW('Sanitation Data'!G107))="","",OFFSET('Sanitation Data'!$G$31,0,10*ROW('Sanitation Data'!G107)))</f>
        <v/>
      </c>
      <c r="DD113" s="305" t="str">
        <f ca="true">+IF(OFFSET('Sanitation Data'!$G$32,0,10*ROW('Sanitation Data'!G107))="","",OFFSET('Sanitation Data'!$G$32,0,10*ROW('Sanitation Data'!G107)))</f>
        <v/>
      </c>
      <c r="DE113" s="305" t="str">
        <f ca="true">+IF(OFFSET('Sanitation Data'!$H$28,0,10*ROW('Sanitation Data'!H107))="","",OFFSET('Sanitation Data'!$H$28,0,10*ROW('Sanitation Data'!H107)))</f>
        <v/>
      </c>
      <c r="DF113" s="305" t="str">
        <f ca="true">+IF(OFFSET('Sanitation Data'!$H$29,0,10*ROW('Sanitation Data'!H107))="","",OFFSET('Sanitation Data'!$H$29,0,10*ROW('Sanitation Data'!H107)))</f>
        <v/>
      </c>
      <c r="DG113" s="305" t="str">
        <f ca="true">+IF(OFFSET('Sanitation Data'!$H$30,0,10*ROW('Sanitation Data'!H107))="","",OFFSET('Sanitation Data'!$H$30,0,10*ROW('Sanitation Data'!H107)))</f>
        <v/>
      </c>
      <c r="DH113" s="305" t="str">
        <f ca="true">+IF(OFFSET('Sanitation Data'!$H$31,0,10*ROW('Sanitation Data'!H107))="","",OFFSET('Sanitation Data'!$H$31,0,10*ROW('Sanitation Data'!H107)))</f>
        <v/>
      </c>
      <c r="DI113" s="305" t="str">
        <f ca="true">+IF(OFFSET('Sanitation Data'!$H$32,0,10*ROW('Sanitation Data'!H107))="","",OFFSET('Sanitation Data'!$H$32,0,10*ROW('Sanitation Data'!H107)))</f>
        <v/>
      </c>
      <c r="DJ113" s="305" t="str">
        <f ca="true">+IF(OFFSET('Sanitation Data'!$I$28,0,10*ROW('Sanitation Data'!I107))="","",OFFSET('Sanitation Data'!$I$28,0,10*ROW('Sanitation Data'!I107)))</f>
        <v/>
      </c>
      <c r="DK113" s="305" t="str">
        <f ca="true">+IF(OFFSET('Sanitation Data'!$I$29,0,10*ROW('Sanitation Data'!I107))="","",OFFSET('Sanitation Data'!$I$29,0,10*ROW('Sanitation Data'!I107)))</f>
        <v/>
      </c>
      <c r="DL113" s="305" t="str">
        <f ca="true">+IF(OFFSET('Sanitation Data'!$I$30,0,10*ROW('Sanitation Data'!I107))="","",OFFSET('Sanitation Data'!$I$30,0,10*ROW('Sanitation Data'!I107)))</f>
        <v/>
      </c>
      <c r="DM113" s="305" t="str">
        <f ca="true">+IF(OFFSET('Sanitation Data'!$I$31,0,10*ROW('Sanitation Data'!I107))="","",OFFSET('Sanitation Data'!$I$31,0,10*ROW('Sanitation Data'!I107)))</f>
        <v/>
      </c>
      <c r="DN113" s="305" t="str">
        <f ca="true">+IF(OFFSET('Sanitation Data'!$I$32,0,10*ROW('Sanitation Data'!I107))="","",OFFSET('Sanitation Data'!$I$32,0,10*ROW('Sanitation Data'!I107)))</f>
        <v/>
      </c>
      <c r="DO113" s="305" t="str">
        <f ca="true">+IF(OFFSET('Hygiene Data'!$D$11,0,10*ROW('Hygiene Data'!D107))="","",OFFSET('Hygiene Data'!$D$11,0,10*ROW('Hygiene Data'!D107)))</f>
        <v/>
      </c>
      <c r="DP113" s="305" t="str">
        <f ca="true">+IF(OFFSET('Hygiene Data'!$D$12,0,10*ROW('Hygiene Data'!D107))="","",OFFSET('Hygiene Data'!$D$12,0,10*ROW('Hygiene Data'!D107)))</f>
        <v/>
      </c>
      <c r="DQ113" s="305" t="str">
        <f ca="true">+IF(OFFSET('Hygiene Data'!$D$13,0,10*ROW('Hygiene Data'!D107))="","",OFFSET('Hygiene Data'!$D$13,0,10*ROW('Hygiene Data'!D107)))</f>
        <v/>
      </c>
      <c r="DR113" s="305" t="str">
        <f ca="true">+IF(OFFSET('Hygiene Data'!$E$11,0,10*ROW('Hygiene Data'!E107))="","",OFFSET('Hygiene Data'!$E$11,0,10*ROW('Hygiene Data'!E107)))</f>
        <v/>
      </c>
      <c r="DS113" s="305" t="str">
        <f ca="true">+IF(OFFSET('Hygiene Data'!$E$12,0,10*ROW('Hygiene Data'!E107))="","",OFFSET('Hygiene Data'!$E$12,0,10*ROW('Hygiene Data'!E107)))</f>
        <v/>
      </c>
      <c r="DT113" s="305" t="str">
        <f ca="true">+IF(OFFSET('Hygiene Data'!$E$13,0,10*ROW('Hygiene Data'!E107))="","",OFFSET('Hygiene Data'!$E$13,0,10*ROW('Hygiene Data'!E107)))</f>
        <v/>
      </c>
      <c r="DU113" s="305" t="str">
        <f ca="true">+IF(OFFSET('Hygiene Data'!$F$11,0,10*ROW('Hygiene Data'!F107))="","",OFFSET('Hygiene Data'!$F$11,0,10*ROW('Hygiene Data'!F107)))</f>
        <v/>
      </c>
      <c r="DV113" s="305" t="str">
        <f ca="true">+IF(OFFSET('Hygiene Data'!$F$12,0,10*ROW('Hygiene Data'!F107))="","",OFFSET('Hygiene Data'!$F$12,0,10*ROW('Hygiene Data'!F107)))</f>
        <v/>
      </c>
      <c r="DW113" s="305" t="str">
        <f ca="true">+IF(OFFSET('Hygiene Data'!$F$13,0,10*ROW('Hygiene Data'!F107))="","",OFFSET('Hygiene Data'!$F$13,0,10*ROW('Hygiene Data'!F107)))</f>
        <v/>
      </c>
      <c r="DX113" s="305" t="str">
        <f ca="true">+IF(OFFSET('Hygiene Data'!$G$11,0,10*ROW('Hygiene Data'!G107))="","",OFFSET('Hygiene Data'!$G$11,0,10*ROW('Hygiene Data'!G107)))</f>
        <v/>
      </c>
      <c r="DY113" s="305" t="str">
        <f ca="true">+IF(OFFSET('Hygiene Data'!$G$12,0,10*ROW('Hygiene Data'!G107))="","",OFFSET('Hygiene Data'!$G$12,0,10*ROW('Hygiene Data'!G107)))</f>
        <v/>
      </c>
      <c r="DZ113" s="305" t="str">
        <f ca="true">+IF(OFFSET('Hygiene Data'!$G$13,0,10*ROW('Hygiene Data'!G107))="","",OFFSET('Hygiene Data'!$G$13,0,10*ROW('Hygiene Data'!G107)))</f>
        <v/>
      </c>
      <c r="EA113" s="305" t="str">
        <f ca="true">+IF(OFFSET('Hygiene Data'!$H$11,0,10*ROW('Hygiene Data'!H107))="","",OFFSET('Hygiene Data'!$H$11,0,10*ROW('Hygiene Data'!H107)))</f>
        <v/>
      </c>
      <c r="EB113" s="305" t="str">
        <f ca="true">+IF(OFFSET('Hygiene Data'!$H$12,0,10*ROW('Hygiene Data'!H107))="","",OFFSET('Hygiene Data'!$H$12,0,10*ROW('Hygiene Data'!H107)))</f>
        <v/>
      </c>
      <c r="EC113" s="305" t="str">
        <f ca="true">+IF(OFFSET('Hygiene Data'!$H$13,0,10*ROW('Hygiene Data'!H107))="","",OFFSET('Hygiene Data'!$H$13,0,10*ROW('Hygiene Data'!H107)))</f>
        <v/>
      </c>
      <c r="ED113" s="305" t="str">
        <f ca="true">+IF(OFFSET('Hygiene Data'!$I$11,0,10*ROW('Hygiene Data'!I107))="","",OFFSET('Hygiene Data'!$I$11,0,10*ROW('Hygiene Data'!I107)))</f>
        <v/>
      </c>
      <c r="EE113" s="305" t="str">
        <f ca="true">+IF(OFFSET('Hygiene Data'!$I$12,0,10*ROW('Hygiene Data'!I107))="","",OFFSET('Hygiene Data'!$I$12,0,10*ROW('Hygiene Data'!I107)))</f>
        <v/>
      </c>
      <c r="EF113" s="305"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61" t="str">
        <f t="shared" ca="true" si="1"/>
        <v/>
      </c>
      <c r="D114" s="9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5"/>
      <c r="BS114" s="305" t="str">
        <f ca="true">+IF(OFFSET('Water Data'!$D$27,0,10*ROW('Water Data'!D108))="","",OFFSET('Water Data'!$D$27,0,10*ROW('Water Data'!D108)))</f>
        <v/>
      </c>
      <c r="BT114" s="305" t="str">
        <f ca="true">+IF(OFFSET('Water Data'!$D$28,0,10*ROW('Water Data'!D108))="","",OFFSET('Water Data'!$D$28,0,10*ROW('Water Data'!D108)))</f>
        <v/>
      </c>
      <c r="BU114" s="305" t="str">
        <f ca="true">+IF(OFFSET('Water Data'!$D$29,0,10*ROW('Water Data'!D108))="","",OFFSET('Water Data'!$D$29,0,10*ROW('Water Data'!D108)))</f>
        <v/>
      </c>
      <c r="BV114" s="305" t="str">
        <f ca="true">+IF(OFFSET('Water Data'!$E$27,0,10*ROW('Water Data'!E108))="","",OFFSET('Water Data'!$E$27,0,10*ROW('Water Data'!E108)))</f>
        <v/>
      </c>
      <c r="BW114" s="305" t="str">
        <f ca="true">+IF(OFFSET('Water Data'!$E$28,0,10*ROW('Water Data'!E108))="","",OFFSET('Water Data'!$E$28,0,10*ROW('Water Data'!E108)))</f>
        <v/>
      </c>
      <c r="BX114" s="305" t="str">
        <f ca="true">+IF(OFFSET('Water Data'!$E$29,0,10*ROW('Water Data'!E108))="","",OFFSET('Water Data'!$E$29,0,10*ROW('Water Data'!E108)))</f>
        <v/>
      </c>
      <c r="BY114" s="305" t="str">
        <f ca="true">+IF(OFFSET('Water Data'!$F$27,0,10*ROW('Water Data'!F108))="","",OFFSET('Water Data'!$F$27,0,10*ROW('Water Data'!F108)))</f>
        <v/>
      </c>
      <c r="BZ114" s="305" t="str">
        <f ca="true">+IF(OFFSET('Water Data'!$F$28,0,10*ROW('Water Data'!F108))="","",OFFSET('Water Data'!$F$28,0,10*ROW('Water Data'!F108)))</f>
        <v/>
      </c>
      <c r="CA114" s="305" t="str">
        <f ca="true">+IF(OFFSET('Water Data'!$F$29,0,10*ROW('Water Data'!F108))="","",OFFSET('Water Data'!$F$29,0,10*ROW('Water Data'!F108)))</f>
        <v/>
      </c>
      <c r="CB114" s="305" t="str">
        <f ca="true">+IF(OFFSET('Water Data'!$G$27,0,10*ROW('Water Data'!G108))="","",OFFSET('Water Data'!$G$27,0,10*ROW('Water Data'!G108)))</f>
        <v/>
      </c>
      <c r="CC114" s="305" t="str">
        <f ca="true">+IF(OFFSET('Water Data'!$G$28,0,10*ROW('Water Data'!G108))="","",OFFSET('Water Data'!$G$28,0,10*ROW('Water Data'!G108)))</f>
        <v/>
      </c>
      <c r="CD114" s="305" t="str">
        <f ca="true">+IF(OFFSET('Water Data'!$G$29,0,10*ROW('Water Data'!G108))="","",OFFSET('Water Data'!$G$29,0,10*ROW('Water Data'!G108)))</f>
        <v/>
      </c>
      <c r="CE114" s="305" t="str">
        <f ca="true">+IF(OFFSET('Water Data'!$H$27,0,10*ROW('Water Data'!H108))="","",OFFSET('Water Data'!$H$27,0,10*ROW('Water Data'!H108)))</f>
        <v/>
      </c>
      <c r="CF114" s="305" t="str">
        <f ca="true">+IF(OFFSET('Water Data'!$H$28,0,10*ROW('Water Data'!H108))="","",OFFSET('Water Data'!$H$28,0,10*ROW('Water Data'!H108)))</f>
        <v/>
      </c>
      <c r="CG114" s="305" t="str">
        <f ca="true">+IF(OFFSET('Water Data'!$H$29,0,10*ROW('Water Data'!H108))="","",OFFSET('Water Data'!$H$29,0,10*ROW('Water Data'!H108)))</f>
        <v/>
      </c>
      <c r="CH114" s="305" t="str">
        <f ca="true">+IF(OFFSET('Water Data'!$I$27,0,10*ROW('Water Data'!I108))="","",OFFSET('Water Data'!$I$27,0,10*ROW('Water Data'!I108)))</f>
        <v/>
      </c>
      <c r="CI114" s="305" t="str">
        <f ca="true">+IF(OFFSET('Water Data'!$I$28,0,10*ROW('Water Data'!I108))="","",OFFSET('Water Data'!$I$28,0,10*ROW('Water Data'!I108)))</f>
        <v/>
      </c>
      <c r="CJ114" s="305" t="str">
        <f ca="true">+IF(OFFSET('Water Data'!$I$29,0,10*ROW('Water Data'!I108))="","",OFFSET('Water Data'!$I$29,0,10*ROW('Water Data'!I108)))</f>
        <v/>
      </c>
      <c r="CK114" s="305" t="str">
        <f ca="true">+IF(OFFSET('Sanitation Data'!$D$28,0,10*ROW('Sanitation Data'!D108))="","",OFFSET('Sanitation Data'!$D$28,0,10*ROW('Sanitation Data'!D108)))</f>
        <v/>
      </c>
      <c r="CL114" s="305" t="str">
        <f ca="true">+IF(OFFSET('Sanitation Data'!$D$29,0,10*ROW('Sanitation Data'!D108))="","",OFFSET('Sanitation Data'!$D$29,0,10*ROW('Sanitation Data'!D108)))</f>
        <v/>
      </c>
      <c r="CM114" s="305" t="str">
        <f ca="true">+IF(OFFSET('Sanitation Data'!$D$30,0,10*ROW('Sanitation Data'!D108))="","",OFFSET('Sanitation Data'!$D$30,0,10*ROW('Sanitation Data'!D108)))</f>
        <v/>
      </c>
      <c r="CN114" s="305" t="str">
        <f ca="true">+IF(OFFSET('Sanitation Data'!$D$31,0,10*ROW('Sanitation Data'!D108))="","",OFFSET('Sanitation Data'!$D$31,0,10*ROW('Sanitation Data'!D108)))</f>
        <v/>
      </c>
      <c r="CO114" s="305" t="str">
        <f ca="true">+IF(OFFSET('Sanitation Data'!$D$32,0,10*ROW('Sanitation Data'!D108))="","",OFFSET('Sanitation Data'!$D$32,0,10*ROW('Sanitation Data'!D108)))</f>
        <v/>
      </c>
      <c r="CP114" s="305" t="str">
        <f ca="true">+IF(OFFSET('Sanitation Data'!$E$28,0,10*ROW('Sanitation Data'!E108))="","",OFFSET('Sanitation Data'!$E$28,0,10*ROW('Sanitation Data'!E108)))</f>
        <v/>
      </c>
      <c r="CQ114" s="305" t="str">
        <f ca="true">+IF(OFFSET('Sanitation Data'!$E$29,0,10*ROW('Sanitation Data'!E108))="","",OFFSET('Sanitation Data'!$E$29,0,10*ROW('Sanitation Data'!E108)))</f>
        <v/>
      </c>
      <c r="CR114" s="305" t="str">
        <f ca="true">+IF(OFFSET('Sanitation Data'!$E$30,0,10*ROW('Sanitation Data'!E108))="","",OFFSET('Sanitation Data'!$E$30,0,10*ROW('Sanitation Data'!E108)))</f>
        <v/>
      </c>
      <c r="CS114" s="305" t="str">
        <f ca="true">+IF(OFFSET('Sanitation Data'!$E$31,0,10*ROW('Sanitation Data'!E108))="","",OFFSET('Sanitation Data'!$E$31,0,10*ROW('Sanitation Data'!E108)))</f>
        <v/>
      </c>
      <c r="CT114" s="305" t="str">
        <f ca="true">+IF(OFFSET('Sanitation Data'!$E$32,0,10*ROW('Sanitation Data'!E108))="","",OFFSET('Sanitation Data'!$E$32,0,10*ROW('Sanitation Data'!E108)))</f>
        <v/>
      </c>
      <c r="CU114" s="305" t="str">
        <f ca="true">+IF(OFFSET('Sanitation Data'!$F$28,0,10*ROW('Sanitation Data'!F108))="","",OFFSET('Sanitation Data'!$F$28,0,10*ROW('Sanitation Data'!F108)))</f>
        <v/>
      </c>
      <c r="CV114" s="305" t="str">
        <f ca="true">+IF(OFFSET('Sanitation Data'!$F$29,0,10*ROW('Sanitation Data'!F108))="","",OFFSET('Sanitation Data'!$F$29,0,10*ROW('Sanitation Data'!F108)))</f>
        <v/>
      </c>
      <c r="CW114" s="305" t="str">
        <f ca="true">+IF(OFFSET('Sanitation Data'!$F$30,0,10*ROW('Sanitation Data'!F108))="","",OFFSET('Sanitation Data'!$F$30,0,10*ROW('Sanitation Data'!F108)))</f>
        <v/>
      </c>
      <c r="CX114" s="305" t="str">
        <f ca="true">+IF(OFFSET('Sanitation Data'!$F$31,0,10*ROW('Sanitation Data'!F108))="","",OFFSET('Sanitation Data'!$F$31,0,10*ROW('Sanitation Data'!F108)))</f>
        <v/>
      </c>
      <c r="CY114" s="305" t="str">
        <f ca="true">+IF(OFFSET('Sanitation Data'!$F$32,0,10*ROW('Sanitation Data'!F108))="","",OFFSET('Sanitation Data'!$F$32,0,10*ROW('Sanitation Data'!F108)))</f>
        <v/>
      </c>
      <c r="CZ114" s="305" t="str">
        <f ca="true">+IF(OFFSET('Sanitation Data'!$G$28,0,10*ROW('Sanitation Data'!G108))="","",OFFSET('Sanitation Data'!$G$28,0,10*ROW('Sanitation Data'!G108)))</f>
        <v/>
      </c>
      <c r="DA114" s="305" t="str">
        <f ca="true">+IF(OFFSET('Sanitation Data'!$G$29,0,10*ROW('Sanitation Data'!G108))="","",OFFSET('Sanitation Data'!$G$29,0,10*ROW('Sanitation Data'!G108)))</f>
        <v/>
      </c>
      <c r="DB114" s="305" t="str">
        <f ca="true">+IF(OFFSET('Sanitation Data'!$G$30,0,10*ROW('Sanitation Data'!G108))="","",OFFSET('Sanitation Data'!$G$30,0,10*ROW('Sanitation Data'!G108)))</f>
        <v/>
      </c>
      <c r="DC114" s="305" t="str">
        <f ca="true">+IF(OFFSET('Sanitation Data'!$G$31,0,10*ROW('Sanitation Data'!G108))="","",OFFSET('Sanitation Data'!$G$31,0,10*ROW('Sanitation Data'!G108)))</f>
        <v/>
      </c>
      <c r="DD114" s="305" t="str">
        <f ca="true">+IF(OFFSET('Sanitation Data'!$G$32,0,10*ROW('Sanitation Data'!G108))="","",OFFSET('Sanitation Data'!$G$32,0,10*ROW('Sanitation Data'!G108)))</f>
        <v/>
      </c>
      <c r="DE114" s="305" t="str">
        <f ca="true">+IF(OFFSET('Sanitation Data'!$H$28,0,10*ROW('Sanitation Data'!H108))="","",OFFSET('Sanitation Data'!$H$28,0,10*ROW('Sanitation Data'!H108)))</f>
        <v/>
      </c>
      <c r="DF114" s="305" t="str">
        <f ca="true">+IF(OFFSET('Sanitation Data'!$H$29,0,10*ROW('Sanitation Data'!H108))="","",OFFSET('Sanitation Data'!$H$29,0,10*ROW('Sanitation Data'!H108)))</f>
        <v/>
      </c>
      <c r="DG114" s="305" t="str">
        <f ca="true">+IF(OFFSET('Sanitation Data'!$H$30,0,10*ROW('Sanitation Data'!H108))="","",OFFSET('Sanitation Data'!$H$30,0,10*ROW('Sanitation Data'!H108)))</f>
        <v/>
      </c>
      <c r="DH114" s="305" t="str">
        <f ca="true">+IF(OFFSET('Sanitation Data'!$H$31,0,10*ROW('Sanitation Data'!H108))="","",OFFSET('Sanitation Data'!$H$31,0,10*ROW('Sanitation Data'!H108)))</f>
        <v/>
      </c>
      <c r="DI114" s="305" t="str">
        <f ca="true">+IF(OFFSET('Sanitation Data'!$H$32,0,10*ROW('Sanitation Data'!H108))="","",OFFSET('Sanitation Data'!$H$32,0,10*ROW('Sanitation Data'!H108)))</f>
        <v/>
      </c>
      <c r="DJ114" s="305" t="str">
        <f ca="true">+IF(OFFSET('Sanitation Data'!$I$28,0,10*ROW('Sanitation Data'!I108))="","",OFFSET('Sanitation Data'!$I$28,0,10*ROW('Sanitation Data'!I108)))</f>
        <v/>
      </c>
      <c r="DK114" s="305" t="str">
        <f ca="true">+IF(OFFSET('Sanitation Data'!$I$29,0,10*ROW('Sanitation Data'!I108))="","",OFFSET('Sanitation Data'!$I$29,0,10*ROW('Sanitation Data'!I108)))</f>
        <v/>
      </c>
      <c r="DL114" s="305" t="str">
        <f ca="true">+IF(OFFSET('Sanitation Data'!$I$30,0,10*ROW('Sanitation Data'!I108))="","",OFFSET('Sanitation Data'!$I$30,0,10*ROW('Sanitation Data'!I108)))</f>
        <v/>
      </c>
      <c r="DM114" s="305" t="str">
        <f ca="true">+IF(OFFSET('Sanitation Data'!$I$31,0,10*ROW('Sanitation Data'!I108))="","",OFFSET('Sanitation Data'!$I$31,0,10*ROW('Sanitation Data'!I108)))</f>
        <v/>
      </c>
      <c r="DN114" s="305" t="str">
        <f ca="true">+IF(OFFSET('Sanitation Data'!$I$32,0,10*ROW('Sanitation Data'!I108))="","",OFFSET('Sanitation Data'!$I$32,0,10*ROW('Sanitation Data'!I108)))</f>
        <v/>
      </c>
      <c r="DO114" s="305" t="str">
        <f ca="true">+IF(OFFSET('Hygiene Data'!$D$11,0,10*ROW('Hygiene Data'!D108))="","",OFFSET('Hygiene Data'!$D$11,0,10*ROW('Hygiene Data'!D108)))</f>
        <v/>
      </c>
      <c r="DP114" s="305" t="str">
        <f ca="true">+IF(OFFSET('Hygiene Data'!$D$12,0,10*ROW('Hygiene Data'!D108))="","",OFFSET('Hygiene Data'!$D$12,0,10*ROW('Hygiene Data'!D108)))</f>
        <v/>
      </c>
      <c r="DQ114" s="305" t="str">
        <f ca="true">+IF(OFFSET('Hygiene Data'!$D$13,0,10*ROW('Hygiene Data'!D108))="","",OFFSET('Hygiene Data'!$D$13,0,10*ROW('Hygiene Data'!D108)))</f>
        <v/>
      </c>
      <c r="DR114" s="305" t="str">
        <f ca="true">+IF(OFFSET('Hygiene Data'!$E$11,0,10*ROW('Hygiene Data'!E108))="","",OFFSET('Hygiene Data'!$E$11,0,10*ROW('Hygiene Data'!E108)))</f>
        <v/>
      </c>
      <c r="DS114" s="305" t="str">
        <f ca="true">+IF(OFFSET('Hygiene Data'!$E$12,0,10*ROW('Hygiene Data'!E108))="","",OFFSET('Hygiene Data'!$E$12,0,10*ROW('Hygiene Data'!E108)))</f>
        <v/>
      </c>
      <c r="DT114" s="305" t="str">
        <f ca="true">+IF(OFFSET('Hygiene Data'!$E$13,0,10*ROW('Hygiene Data'!E108))="","",OFFSET('Hygiene Data'!$E$13,0,10*ROW('Hygiene Data'!E108)))</f>
        <v/>
      </c>
      <c r="DU114" s="305" t="str">
        <f ca="true">+IF(OFFSET('Hygiene Data'!$F$11,0,10*ROW('Hygiene Data'!F108))="","",OFFSET('Hygiene Data'!$F$11,0,10*ROW('Hygiene Data'!F108)))</f>
        <v/>
      </c>
      <c r="DV114" s="305" t="str">
        <f ca="true">+IF(OFFSET('Hygiene Data'!$F$12,0,10*ROW('Hygiene Data'!F108))="","",OFFSET('Hygiene Data'!$F$12,0,10*ROW('Hygiene Data'!F108)))</f>
        <v/>
      </c>
      <c r="DW114" s="305" t="str">
        <f ca="true">+IF(OFFSET('Hygiene Data'!$F$13,0,10*ROW('Hygiene Data'!F108))="","",OFFSET('Hygiene Data'!$F$13,0,10*ROW('Hygiene Data'!F108)))</f>
        <v/>
      </c>
      <c r="DX114" s="305" t="str">
        <f ca="true">+IF(OFFSET('Hygiene Data'!$G$11,0,10*ROW('Hygiene Data'!G108))="","",OFFSET('Hygiene Data'!$G$11,0,10*ROW('Hygiene Data'!G108)))</f>
        <v/>
      </c>
      <c r="DY114" s="305" t="str">
        <f ca="true">+IF(OFFSET('Hygiene Data'!$G$12,0,10*ROW('Hygiene Data'!G108))="","",OFFSET('Hygiene Data'!$G$12,0,10*ROW('Hygiene Data'!G108)))</f>
        <v/>
      </c>
      <c r="DZ114" s="305" t="str">
        <f ca="true">+IF(OFFSET('Hygiene Data'!$G$13,0,10*ROW('Hygiene Data'!G108))="","",OFFSET('Hygiene Data'!$G$13,0,10*ROW('Hygiene Data'!G108)))</f>
        <v/>
      </c>
      <c r="EA114" s="305" t="str">
        <f ca="true">+IF(OFFSET('Hygiene Data'!$H$11,0,10*ROW('Hygiene Data'!H108))="","",OFFSET('Hygiene Data'!$H$11,0,10*ROW('Hygiene Data'!H108)))</f>
        <v/>
      </c>
      <c r="EB114" s="305" t="str">
        <f ca="true">+IF(OFFSET('Hygiene Data'!$H$12,0,10*ROW('Hygiene Data'!H108))="","",OFFSET('Hygiene Data'!$H$12,0,10*ROW('Hygiene Data'!H108)))</f>
        <v/>
      </c>
      <c r="EC114" s="305" t="str">
        <f ca="true">+IF(OFFSET('Hygiene Data'!$H$13,0,10*ROW('Hygiene Data'!H108))="","",OFFSET('Hygiene Data'!$H$13,0,10*ROW('Hygiene Data'!H108)))</f>
        <v/>
      </c>
      <c r="ED114" s="305" t="str">
        <f ca="true">+IF(OFFSET('Hygiene Data'!$I$11,0,10*ROW('Hygiene Data'!I108))="","",OFFSET('Hygiene Data'!$I$11,0,10*ROW('Hygiene Data'!I108)))</f>
        <v/>
      </c>
      <c r="EE114" s="305" t="str">
        <f ca="true">+IF(OFFSET('Hygiene Data'!$I$12,0,10*ROW('Hygiene Data'!I108))="","",OFFSET('Hygiene Data'!$I$12,0,10*ROW('Hygiene Data'!I108)))</f>
        <v/>
      </c>
      <c r="EF114" s="305"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61" t="str">
        <f t="shared" ca="true" si="1"/>
        <v/>
      </c>
      <c r="D115" s="9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5"/>
      <c r="BS115" s="305" t="str">
        <f ca="true">+IF(OFFSET('Water Data'!$D$27,0,10*ROW('Water Data'!D109))="","",OFFSET('Water Data'!$D$27,0,10*ROW('Water Data'!D109)))</f>
        <v/>
      </c>
      <c r="BT115" s="305" t="str">
        <f ca="true">+IF(OFFSET('Water Data'!$D$28,0,10*ROW('Water Data'!D109))="","",OFFSET('Water Data'!$D$28,0,10*ROW('Water Data'!D109)))</f>
        <v/>
      </c>
      <c r="BU115" s="305" t="str">
        <f ca="true">+IF(OFFSET('Water Data'!$D$29,0,10*ROW('Water Data'!D109))="","",OFFSET('Water Data'!$D$29,0,10*ROW('Water Data'!D109)))</f>
        <v/>
      </c>
      <c r="BV115" s="305" t="str">
        <f ca="true">+IF(OFFSET('Water Data'!$E$27,0,10*ROW('Water Data'!E109))="","",OFFSET('Water Data'!$E$27,0,10*ROW('Water Data'!E109)))</f>
        <v/>
      </c>
      <c r="BW115" s="305" t="str">
        <f ca="true">+IF(OFFSET('Water Data'!$E$28,0,10*ROW('Water Data'!E109))="","",OFFSET('Water Data'!$E$28,0,10*ROW('Water Data'!E109)))</f>
        <v/>
      </c>
      <c r="BX115" s="305" t="str">
        <f ca="true">+IF(OFFSET('Water Data'!$E$29,0,10*ROW('Water Data'!E109))="","",OFFSET('Water Data'!$E$29,0,10*ROW('Water Data'!E109)))</f>
        <v/>
      </c>
      <c r="BY115" s="305" t="str">
        <f ca="true">+IF(OFFSET('Water Data'!$F$27,0,10*ROW('Water Data'!F109))="","",OFFSET('Water Data'!$F$27,0,10*ROW('Water Data'!F109)))</f>
        <v/>
      </c>
      <c r="BZ115" s="305" t="str">
        <f ca="true">+IF(OFFSET('Water Data'!$F$28,0,10*ROW('Water Data'!F109))="","",OFFSET('Water Data'!$F$28,0,10*ROW('Water Data'!F109)))</f>
        <v/>
      </c>
      <c r="CA115" s="305" t="str">
        <f ca="true">+IF(OFFSET('Water Data'!$F$29,0,10*ROW('Water Data'!F109))="","",OFFSET('Water Data'!$F$29,0,10*ROW('Water Data'!F109)))</f>
        <v/>
      </c>
      <c r="CB115" s="305" t="str">
        <f ca="true">+IF(OFFSET('Water Data'!$G$27,0,10*ROW('Water Data'!G109))="","",OFFSET('Water Data'!$G$27,0,10*ROW('Water Data'!G109)))</f>
        <v/>
      </c>
      <c r="CC115" s="305" t="str">
        <f ca="true">+IF(OFFSET('Water Data'!$G$28,0,10*ROW('Water Data'!G109))="","",OFFSET('Water Data'!$G$28,0,10*ROW('Water Data'!G109)))</f>
        <v/>
      </c>
      <c r="CD115" s="305" t="str">
        <f ca="true">+IF(OFFSET('Water Data'!$G$29,0,10*ROW('Water Data'!G109))="","",OFFSET('Water Data'!$G$29,0,10*ROW('Water Data'!G109)))</f>
        <v/>
      </c>
      <c r="CE115" s="305" t="str">
        <f ca="true">+IF(OFFSET('Water Data'!$H$27,0,10*ROW('Water Data'!H109))="","",OFFSET('Water Data'!$H$27,0,10*ROW('Water Data'!H109)))</f>
        <v/>
      </c>
      <c r="CF115" s="305" t="str">
        <f ca="true">+IF(OFFSET('Water Data'!$H$28,0,10*ROW('Water Data'!H109))="","",OFFSET('Water Data'!$H$28,0,10*ROW('Water Data'!H109)))</f>
        <v/>
      </c>
      <c r="CG115" s="305" t="str">
        <f ca="true">+IF(OFFSET('Water Data'!$H$29,0,10*ROW('Water Data'!H109))="","",OFFSET('Water Data'!$H$29,0,10*ROW('Water Data'!H109)))</f>
        <v/>
      </c>
      <c r="CH115" s="305" t="str">
        <f ca="true">+IF(OFFSET('Water Data'!$I$27,0,10*ROW('Water Data'!I109))="","",OFFSET('Water Data'!$I$27,0,10*ROW('Water Data'!I109)))</f>
        <v/>
      </c>
      <c r="CI115" s="305" t="str">
        <f ca="true">+IF(OFFSET('Water Data'!$I$28,0,10*ROW('Water Data'!I109))="","",OFFSET('Water Data'!$I$28,0,10*ROW('Water Data'!I109)))</f>
        <v/>
      </c>
      <c r="CJ115" s="305" t="str">
        <f ca="true">+IF(OFFSET('Water Data'!$I$29,0,10*ROW('Water Data'!I109))="","",OFFSET('Water Data'!$I$29,0,10*ROW('Water Data'!I109)))</f>
        <v/>
      </c>
      <c r="CK115" s="305" t="str">
        <f ca="true">+IF(OFFSET('Sanitation Data'!$D$28,0,10*ROW('Sanitation Data'!D109))="","",OFFSET('Sanitation Data'!$D$28,0,10*ROW('Sanitation Data'!D109)))</f>
        <v/>
      </c>
      <c r="CL115" s="305" t="str">
        <f ca="true">+IF(OFFSET('Sanitation Data'!$D$29,0,10*ROW('Sanitation Data'!D109))="","",OFFSET('Sanitation Data'!$D$29,0,10*ROW('Sanitation Data'!D109)))</f>
        <v/>
      </c>
      <c r="CM115" s="305" t="str">
        <f ca="true">+IF(OFFSET('Sanitation Data'!$D$30,0,10*ROW('Sanitation Data'!D109))="","",OFFSET('Sanitation Data'!$D$30,0,10*ROW('Sanitation Data'!D109)))</f>
        <v/>
      </c>
      <c r="CN115" s="305" t="str">
        <f ca="true">+IF(OFFSET('Sanitation Data'!$D$31,0,10*ROW('Sanitation Data'!D109))="","",OFFSET('Sanitation Data'!$D$31,0,10*ROW('Sanitation Data'!D109)))</f>
        <v/>
      </c>
      <c r="CO115" s="305" t="str">
        <f ca="true">+IF(OFFSET('Sanitation Data'!$D$32,0,10*ROW('Sanitation Data'!D109))="","",OFFSET('Sanitation Data'!$D$32,0,10*ROW('Sanitation Data'!D109)))</f>
        <v/>
      </c>
      <c r="CP115" s="305" t="str">
        <f ca="true">+IF(OFFSET('Sanitation Data'!$E$28,0,10*ROW('Sanitation Data'!E109))="","",OFFSET('Sanitation Data'!$E$28,0,10*ROW('Sanitation Data'!E109)))</f>
        <v/>
      </c>
      <c r="CQ115" s="305" t="str">
        <f ca="true">+IF(OFFSET('Sanitation Data'!$E$29,0,10*ROW('Sanitation Data'!E109))="","",OFFSET('Sanitation Data'!$E$29,0,10*ROW('Sanitation Data'!E109)))</f>
        <v/>
      </c>
      <c r="CR115" s="305" t="str">
        <f ca="true">+IF(OFFSET('Sanitation Data'!$E$30,0,10*ROW('Sanitation Data'!E109))="","",OFFSET('Sanitation Data'!$E$30,0,10*ROW('Sanitation Data'!E109)))</f>
        <v/>
      </c>
      <c r="CS115" s="305" t="str">
        <f ca="true">+IF(OFFSET('Sanitation Data'!$E$31,0,10*ROW('Sanitation Data'!E109))="","",OFFSET('Sanitation Data'!$E$31,0,10*ROW('Sanitation Data'!E109)))</f>
        <v/>
      </c>
      <c r="CT115" s="305" t="str">
        <f ca="true">+IF(OFFSET('Sanitation Data'!$E$32,0,10*ROW('Sanitation Data'!E109))="","",OFFSET('Sanitation Data'!$E$32,0,10*ROW('Sanitation Data'!E109)))</f>
        <v/>
      </c>
      <c r="CU115" s="305" t="str">
        <f ca="true">+IF(OFFSET('Sanitation Data'!$F$28,0,10*ROW('Sanitation Data'!F109))="","",OFFSET('Sanitation Data'!$F$28,0,10*ROW('Sanitation Data'!F109)))</f>
        <v/>
      </c>
      <c r="CV115" s="305" t="str">
        <f ca="true">+IF(OFFSET('Sanitation Data'!$F$29,0,10*ROW('Sanitation Data'!F109))="","",OFFSET('Sanitation Data'!$F$29,0,10*ROW('Sanitation Data'!F109)))</f>
        <v/>
      </c>
      <c r="CW115" s="305" t="str">
        <f ca="true">+IF(OFFSET('Sanitation Data'!$F$30,0,10*ROW('Sanitation Data'!F109))="","",OFFSET('Sanitation Data'!$F$30,0,10*ROW('Sanitation Data'!F109)))</f>
        <v/>
      </c>
      <c r="CX115" s="305" t="str">
        <f ca="true">+IF(OFFSET('Sanitation Data'!$F$31,0,10*ROW('Sanitation Data'!F109))="","",OFFSET('Sanitation Data'!$F$31,0,10*ROW('Sanitation Data'!F109)))</f>
        <v/>
      </c>
      <c r="CY115" s="305" t="str">
        <f ca="true">+IF(OFFSET('Sanitation Data'!$F$32,0,10*ROW('Sanitation Data'!F109))="","",OFFSET('Sanitation Data'!$F$32,0,10*ROW('Sanitation Data'!F109)))</f>
        <v/>
      </c>
      <c r="CZ115" s="305" t="str">
        <f ca="true">+IF(OFFSET('Sanitation Data'!$G$28,0,10*ROW('Sanitation Data'!G109))="","",OFFSET('Sanitation Data'!$G$28,0,10*ROW('Sanitation Data'!G109)))</f>
        <v/>
      </c>
      <c r="DA115" s="305" t="str">
        <f ca="true">+IF(OFFSET('Sanitation Data'!$G$29,0,10*ROW('Sanitation Data'!G109))="","",OFFSET('Sanitation Data'!$G$29,0,10*ROW('Sanitation Data'!G109)))</f>
        <v/>
      </c>
      <c r="DB115" s="305" t="str">
        <f ca="true">+IF(OFFSET('Sanitation Data'!$G$30,0,10*ROW('Sanitation Data'!G109))="","",OFFSET('Sanitation Data'!$G$30,0,10*ROW('Sanitation Data'!G109)))</f>
        <v/>
      </c>
      <c r="DC115" s="305" t="str">
        <f ca="true">+IF(OFFSET('Sanitation Data'!$G$31,0,10*ROW('Sanitation Data'!G109))="","",OFFSET('Sanitation Data'!$G$31,0,10*ROW('Sanitation Data'!G109)))</f>
        <v/>
      </c>
      <c r="DD115" s="305" t="str">
        <f ca="true">+IF(OFFSET('Sanitation Data'!$G$32,0,10*ROW('Sanitation Data'!G109))="","",OFFSET('Sanitation Data'!$G$32,0,10*ROW('Sanitation Data'!G109)))</f>
        <v/>
      </c>
      <c r="DE115" s="305" t="str">
        <f ca="true">+IF(OFFSET('Sanitation Data'!$H$28,0,10*ROW('Sanitation Data'!H109))="","",OFFSET('Sanitation Data'!$H$28,0,10*ROW('Sanitation Data'!H109)))</f>
        <v/>
      </c>
      <c r="DF115" s="305" t="str">
        <f ca="true">+IF(OFFSET('Sanitation Data'!$H$29,0,10*ROW('Sanitation Data'!H109))="","",OFFSET('Sanitation Data'!$H$29,0,10*ROW('Sanitation Data'!H109)))</f>
        <v/>
      </c>
      <c r="DG115" s="305" t="str">
        <f ca="true">+IF(OFFSET('Sanitation Data'!$H$30,0,10*ROW('Sanitation Data'!H109))="","",OFFSET('Sanitation Data'!$H$30,0,10*ROW('Sanitation Data'!H109)))</f>
        <v/>
      </c>
      <c r="DH115" s="305" t="str">
        <f ca="true">+IF(OFFSET('Sanitation Data'!$H$31,0,10*ROW('Sanitation Data'!H109))="","",OFFSET('Sanitation Data'!$H$31,0,10*ROW('Sanitation Data'!H109)))</f>
        <v/>
      </c>
      <c r="DI115" s="305" t="str">
        <f ca="true">+IF(OFFSET('Sanitation Data'!$H$32,0,10*ROW('Sanitation Data'!H109))="","",OFFSET('Sanitation Data'!$H$32,0,10*ROW('Sanitation Data'!H109)))</f>
        <v/>
      </c>
      <c r="DJ115" s="305" t="str">
        <f ca="true">+IF(OFFSET('Sanitation Data'!$I$28,0,10*ROW('Sanitation Data'!I109))="","",OFFSET('Sanitation Data'!$I$28,0,10*ROW('Sanitation Data'!I109)))</f>
        <v/>
      </c>
      <c r="DK115" s="305" t="str">
        <f ca="true">+IF(OFFSET('Sanitation Data'!$I$29,0,10*ROW('Sanitation Data'!I109))="","",OFFSET('Sanitation Data'!$I$29,0,10*ROW('Sanitation Data'!I109)))</f>
        <v/>
      </c>
      <c r="DL115" s="305" t="str">
        <f ca="true">+IF(OFFSET('Sanitation Data'!$I$30,0,10*ROW('Sanitation Data'!I109))="","",OFFSET('Sanitation Data'!$I$30,0,10*ROW('Sanitation Data'!I109)))</f>
        <v/>
      </c>
      <c r="DM115" s="305" t="str">
        <f ca="true">+IF(OFFSET('Sanitation Data'!$I$31,0,10*ROW('Sanitation Data'!I109))="","",OFFSET('Sanitation Data'!$I$31,0,10*ROW('Sanitation Data'!I109)))</f>
        <v/>
      </c>
      <c r="DN115" s="305" t="str">
        <f ca="true">+IF(OFFSET('Sanitation Data'!$I$32,0,10*ROW('Sanitation Data'!I109))="","",OFFSET('Sanitation Data'!$I$32,0,10*ROW('Sanitation Data'!I109)))</f>
        <v/>
      </c>
      <c r="DO115" s="305" t="str">
        <f ca="true">+IF(OFFSET('Hygiene Data'!$D$11,0,10*ROW('Hygiene Data'!D109))="","",OFFSET('Hygiene Data'!$D$11,0,10*ROW('Hygiene Data'!D109)))</f>
        <v/>
      </c>
      <c r="DP115" s="305" t="str">
        <f ca="true">+IF(OFFSET('Hygiene Data'!$D$12,0,10*ROW('Hygiene Data'!D109))="","",OFFSET('Hygiene Data'!$D$12,0,10*ROW('Hygiene Data'!D109)))</f>
        <v/>
      </c>
      <c r="DQ115" s="305" t="str">
        <f ca="true">+IF(OFFSET('Hygiene Data'!$D$13,0,10*ROW('Hygiene Data'!D109))="","",OFFSET('Hygiene Data'!$D$13,0,10*ROW('Hygiene Data'!D109)))</f>
        <v/>
      </c>
      <c r="DR115" s="305" t="str">
        <f ca="true">+IF(OFFSET('Hygiene Data'!$E$11,0,10*ROW('Hygiene Data'!E109))="","",OFFSET('Hygiene Data'!$E$11,0,10*ROW('Hygiene Data'!E109)))</f>
        <v/>
      </c>
      <c r="DS115" s="305" t="str">
        <f ca="true">+IF(OFFSET('Hygiene Data'!$E$12,0,10*ROW('Hygiene Data'!E109))="","",OFFSET('Hygiene Data'!$E$12,0,10*ROW('Hygiene Data'!E109)))</f>
        <v/>
      </c>
      <c r="DT115" s="305" t="str">
        <f ca="true">+IF(OFFSET('Hygiene Data'!$E$13,0,10*ROW('Hygiene Data'!E109))="","",OFFSET('Hygiene Data'!$E$13,0,10*ROW('Hygiene Data'!E109)))</f>
        <v/>
      </c>
      <c r="DU115" s="305" t="str">
        <f ca="true">+IF(OFFSET('Hygiene Data'!$F$11,0,10*ROW('Hygiene Data'!F109))="","",OFFSET('Hygiene Data'!$F$11,0,10*ROW('Hygiene Data'!F109)))</f>
        <v/>
      </c>
      <c r="DV115" s="305" t="str">
        <f ca="true">+IF(OFFSET('Hygiene Data'!$F$12,0,10*ROW('Hygiene Data'!F109))="","",OFFSET('Hygiene Data'!$F$12,0,10*ROW('Hygiene Data'!F109)))</f>
        <v/>
      </c>
      <c r="DW115" s="305" t="str">
        <f ca="true">+IF(OFFSET('Hygiene Data'!$F$13,0,10*ROW('Hygiene Data'!F109))="","",OFFSET('Hygiene Data'!$F$13,0,10*ROW('Hygiene Data'!F109)))</f>
        <v/>
      </c>
      <c r="DX115" s="305" t="str">
        <f ca="true">+IF(OFFSET('Hygiene Data'!$G$11,0,10*ROW('Hygiene Data'!G109))="","",OFFSET('Hygiene Data'!$G$11,0,10*ROW('Hygiene Data'!G109)))</f>
        <v/>
      </c>
      <c r="DY115" s="305" t="str">
        <f ca="true">+IF(OFFSET('Hygiene Data'!$G$12,0,10*ROW('Hygiene Data'!G109))="","",OFFSET('Hygiene Data'!$G$12,0,10*ROW('Hygiene Data'!G109)))</f>
        <v/>
      </c>
      <c r="DZ115" s="305" t="str">
        <f ca="true">+IF(OFFSET('Hygiene Data'!$G$13,0,10*ROW('Hygiene Data'!G109))="","",OFFSET('Hygiene Data'!$G$13,0,10*ROW('Hygiene Data'!G109)))</f>
        <v/>
      </c>
      <c r="EA115" s="305" t="str">
        <f ca="true">+IF(OFFSET('Hygiene Data'!$H$11,0,10*ROW('Hygiene Data'!H109))="","",OFFSET('Hygiene Data'!$H$11,0,10*ROW('Hygiene Data'!H109)))</f>
        <v/>
      </c>
      <c r="EB115" s="305" t="str">
        <f ca="true">+IF(OFFSET('Hygiene Data'!$H$12,0,10*ROW('Hygiene Data'!H109))="","",OFFSET('Hygiene Data'!$H$12,0,10*ROW('Hygiene Data'!H109)))</f>
        <v/>
      </c>
      <c r="EC115" s="305" t="str">
        <f ca="true">+IF(OFFSET('Hygiene Data'!$H$13,0,10*ROW('Hygiene Data'!H109))="","",OFFSET('Hygiene Data'!$H$13,0,10*ROW('Hygiene Data'!H109)))</f>
        <v/>
      </c>
      <c r="ED115" s="305" t="str">
        <f ca="true">+IF(OFFSET('Hygiene Data'!$I$11,0,10*ROW('Hygiene Data'!I109))="","",OFFSET('Hygiene Data'!$I$11,0,10*ROW('Hygiene Data'!I109)))</f>
        <v/>
      </c>
      <c r="EE115" s="305" t="str">
        <f ca="true">+IF(OFFSET('Hygiene Data'!$I$12,0,10*ROW('Hygiene Data'!I109))="","",OFFSET('Hygiene Data'!$I$12,0,10*ROW('Hygiene Data'!I109)))</f>
        <v/>
      </c>
      <c r="EF115" s="305"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61" t="str">
        <f t="shared" ca="true" si="1"/>
        <v/>
      </c>
      <c r="D116" s="9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5"/>
      <c r="BS116" s="305" t="str">
        <f ca="true">+IF(OFFSET('Water Data'!$D$27,0,10*ROW('Water Data'!D110))="","",OFFSET('Water Data'!$D$27,0,10*ROW('Water Data'!D110)))</f>
        <v/>
      </c>
      <c r="BT116" s="305" t="str">
        <f ca="true">+IF(OFFSET('Water Data'!$D$28,0,10*ROW('Water Data'!D110))="","",OFFSET('Water Data'!$D$28,0,10*ROW('Water Data'!D110)))</f>
        <v/>
      </c>
      <c r="BU116" s="305" t="str">
        <f ca="true">+IF(OFFSET('Water Data'!$D$29,0,10*ROW('Water Data'!D110))="","",OFFSET('Water Data'!$D$29,0,10*ROW('Water Data'!D110)))</f>
        <v/>
      </c>
      <c r="BV116" s="305" t="str">
        <f ca="true">+IF(OFFSET('Water Data'!$E$27,0,10*ROW('Water Data'!E110))="","",OFFSET('Water Data'!$E$27,0,10*ROW('Water Data'!E110)))</f>
        <v/>
      </c>
      <c r="BW116" s="305" t="str">
        <f ca="true">+IF(OFFSET('Water Data'!$E$28,0,10*ROW('Water Data'!E110))="","",OFFSET('Water Data'!$E$28,0,10*ROW('Water Data'!E110)))</f>
        <v/>
      </c>
      <c r="BX116" s="305" t="str">
        <f ca="true">+IF(OFFSET('Water Data'!$E$29,0,10*ROW('Water Data'!E110))="","",OFFSET('Water Data'!$E$29,0,10*ROW('Water Data'!E110)))</f>
        <v/>
      </c>
      <c r="BY116" s="305" t="str">
        <f ca="true">+IF(OFFSET('Water Data'!$F$27,0,10*ROW('Water Data'!F110))="","",OFFSET('Water Data'!$F$27,0,10*ROW('Water Data'!F110)))</f>
        <v/>
      </c>
      <c r="BZ116" s="305" t="str">
        <f ca="true">+IF(OFFSET('Water Data'!$F$28,0,10*ROW('Water Data'!F110))="","",OFFSET('Water Data'!$F$28,0,10*ROW('Water Data'!F110)))</f>
        <v/>
      </c>
      <c r="CA116" s="305" t="str">
        <f ca="true">+IF(OFFSET('Water Data'!$F$29,0,10*ROW('Water Data'!F110))="","",OFFSET('Water Data'!$F$29,0,10*ROW('Water Data'!F110)))</f>
        <v/>
      </c>
      <c r="CB116" s="305" t="str">
        <f ca="true">+IF(OFFSET('Water Data'!$G$27,0,10*ROW('Water Data'!G110))="","",OFFSET('Water Data'!$G$27,0,10*ROW('Water Data'!G110)))</f>
        <v/>
      </c>
      <c r="CC116" s="305" t="str">
        <f ca="true">+IF(OFFSET('Water Data'!$G$28,0,10*ROW('Water Data'!G110))="","",OFFSET('Water Data'!$G$28,0,10*ROW('Water Data'!G110)))</f>
        <v/>
      </c>
      <c r="CD116" s="305" t="str">
        <f ca="true">+IF(OFFSET('Water Data'!$G$29,0,10*ROW('Water Data'!G110))="","",OFFSET('Water Data'!$G$29,0,10*ROW('Water Data'!G110)))</f>
        <v/>
      </c>
      <c r="CE116" s="305" t="str">
        <f ca="true">+IF(OFFSET('Water Data'!$H$27,0,10*ROW('Water Data'!H110))="","",OFFSET('Water Data'!$H$27,0,10*ROW('Water Data'!H110)))</f>
        <v/>
      </c>
      <c r="CF116" s="305" t="str">
        <f ca="true">+IF(OFFSET('Water Data'!$H$28,0,10*ROW('Water Data'!H110))="","",OFFSET('Water Data'!$H$28,0,10*ROW('Water Data'!H110)))</f>
        <v/>
      </c>
      <c r="CG116" s="305" t="str">
        <f ca="true">+IF(OFFSET('Water Data'!$H$29,0,10*ROW('Water Data'!H110))="","",OFFSET('Water Data'!$H$29,0,10*ROW('Water Data'!H110)))</f>
        <v/>
      </c>
      <c r="CH116" s="305" t="str">
        <f ca="true">+IF(OFFSET('Water Data'!$I$27,0,10*ROW('Water Data'!I110))="","",OFFSET('Water Data'!$I$27,0,10*ROW('Water Data'!I110)))</f>
        <v/>
      </c>
      <c r="CI116" s="305" t="str">
        <f ca="true">+IF(OFFSET('Water Data'!$I$28,0,10*ROW('Water Data'!I110))="","",OFFSET('Water Data'!$I$28,0,10*ROW('Water Data'!I110)))</f>
        <v/>
      </c>
      <c r="CJ116" s="305" t="str">
        <f ca="true">+IF(OFFSET('Water Data'!$I$29,0,10*ROW('Water Data'!I110))="","",OFFSET('Water Data'!$I$29,0,10*ROW('Water Data'!I110)))</f>
        <v/>
      </c>
      <c r="CK116" s="305" t="str">
        <f ca="true">+IF(OFFSET('Sanitation Data'!$D$28,0,10*ROW('Sanitation Data'!D110))="","",OFFSET('Sanitation Data'!$D$28,0,10*ROW('Sanitation Data'!D110)))</f>
        <v/>
      </c>
      <c r="CL116" s="305" t="str">
        <f ca="true">+IF(OFFSET('Sanitation Data'!$D$29,0,10*ROW('Sanitation Data'!D110))="","",OFFSET('Sanitation Data'!$D$29,0,10*ROW('Sanitation Data'!D110)))</f>
        <v/>
      </c>
      <c r="CM116" s="305" t="str">
        <f ca="true">+IF(OFFSET('Sanitation Data'!$D$30,0,10*ROW('Sanitation Data'!D110))="","",OFFSET('Sanitation Data'!$D$30,0,10*ROW('Sanitation Data'!D110)))</f>
        <v/>
      </c>
      <c r="CN116" s="305" t="str">
        <f ca="true">+IF(OFFSET('Sanitation Data'!$D$31,0,10*ROW('Sanitation Data'!D110))="","",OFFSET('Sanitation Data'!$D$31,0,10*ROW('Sanitation Data'!D110)))</f>
        <v/>
      </c>
      <c r="CO116" s="305" t="str">
        <f ca="true">+IF(OFFSET('Sanitation Data'!$D$32,0,10*ROW('Sanitation Data'!D110))="","",OFFSET('Sanitation Data'!$D$32,0,10*ROW('Sanitation Data'!D110)))</f>
        <v/>
      </c>
      <c r="CP116" s="305" t="str">
        <f ca="true">+IF(OFFSET('Sanitation Data'!$E$28,0,10*ROW('Sanitation Data'!E110))="","",OFFSET('Sanitation Data'!$E$28,0,10*ROW('Sanitation Data'!E110)))</f>
        <v/>
      </c>
      <c r="CQ116" s="305" t="str">
        <f ca="true">+IF(OFFSET('Sanitation Data'!$E$29,0,10*ROW('Sanitation Data'!E110))="","",OFFSET('Sanitation Data'!$E$29,0,10*ROW('Sanitation Data'!E110)))</f>
        <v/>
      </c>
      <c r="CR116" s="305" t="str">
        <f ca="true">+IF(OFFSET('Sanitation Data'!$E$30,0,10*ROW('Sanitation Data'!E110))="","",OFFSET('Sanitation Data'!$E$30,0,10*ROW('Sanitation Data'!E110)))</f>
        <v/>
      </c>
      <c r="CS116" s="305" t="str">
        <f ca="true">+IF(OFFSET('Sanitation Data'!$E$31,0,10*ROW('Sanitation Data'!E110))="","",OFFSET('Sanitation Data'!$E$31,0,10*ROW('Sanitation Data'!E110)))</f>
        <v/>
      </c>
      <c r="CT116" s="305" t="str">
        <f ca="true">+IF(OFFSET('Sanitation Data'!$E$32,0,10*ROW('Sanitation Data'!E110))="","",OFFSET('Sanitation Data'!$E$32,0,10*ROW('Sanitation Data'!E110)))</f>
        <v/>
      </c>
      <c r="CU116" s="305" t="str">
        <f ca="true">+IF(OFFSET('Sanitation Data'!$F$28,0,10*ROW('Sanitation Data'!F110))="","",OFFSET('Sanitation Data'!$F$28,0,10*ROW('Sanitation Data'!F110)))</f>
        <v/>
      </c>
      <c r="CV116" s="305" t="str">
        <f ca="true">+IF(OFFSET('Sanitation Data'!$F$29,0,10*ROW('Sanitation Data'!F110))="","",OFFSET('Sanitation Data'!$F$29,0,10*ROW('Sanitation Data'!F110)))</f>
        <v/>
      </c>
      <c r="CW116" s="305" t="str">
        <f ca="true">+IF(OFFSET('Sanitation Data'!$F$30,0,10*ROW('Sanitation Data'!F110))="","",OFFSET('Sanitation Data'!$F$30,0,10*ROW('Sanitation Data'!F110)))</f>
        <v/>
      </c>
      <c r="CX116" s="305" t="str">
        <f ca="true">+IF(OFFSET('Sanitation Data'!$F$31,0,10*ROW('Sanitation Data'!F110))="","",OFFSET('Sanitation Data'!$F$31,0,10*ROW('Sanitation Data'!F110)))</f>
        <v/>
      </c>
      <c r="CY116" s="305" t="str">
        <f ca="true">+IF(OFFSET('Sanitation Data'!$F$32,0,10*ROW('Sanitation Data'!F110))="","",OFFSET('Sanitation Data'!$F$32,0,10*ROW('Sanitation Data'!F110)))</f>
        <v/>
      </c>
      <c r="CZ116" s="305" t="str">
        <f ca="true">+IF(OFFSET('Sanitation Data'!$G$28,0,10*ROW('Sanitation Data'!G110))="","",OFFSET('Sanitation Data'!$G$28,0,10*ROW('Sanitation Data'!G110)))</f>
        <v/>
      </c>
      <c r="DA116" s="305" t="str">
        <f ca="true">+IF(OFFSET('Sanitation Data'!$G$29,0,10*ROW('Sanitation Data'!G110))="","",OFFSET('Sanitation Data'!$G$29,0,10*ROW('Sanitation Data'!G110)))</f>
        <v/>
      </c>
      <c r="DB116" s="305" t="str">
        <f ca="true">+IF(OFFSET('Sanitation Data'!$G$30,0,10*ROW('Sanitation Data'!G110))="","",OFFSET('Sanitation Data'!$G$30,0,10*ROW('Sanitation Data'!G110)))</f>
        <v/>
      </c>
      <c r="DC116" s="305" t="str">
        <f ca="true">+IF(OFFSET('Sanitation Data'!$G$31,0,10*ROW('Sanitation Data'!G110))="","",OFFSET('Sanitation Data'!$G$31,0,10*ROW('Sanitation Data'!G110)))</f>
        <v/>
      </c>
      <c r="DD116" s="305" t="str">
        <f ca="true">+IF(OFFSET('Sanitation Data'!$G$32,0,10*ROW('Sanitation Data'!G110))="","",OFFSET('Sanitation Data'!$G$32,0,10*ROW('Sanitation Data'!G110)))</f>
        <v/>
      </c>
      <c r="DE116" s="305" t="str">
        <f ca="true">+IF(OFFSET('Sanitation Data'!$H$28,0,10*ROW('Sanitation Data'!H110))="","",OFFSET('Sanitation Data'!$H$28,0,10*ROW('Sanitation Data'!H110)))</f>
        <v/>
      </c>
      <c r="DF116" s="305" t="str">
        <f ca="true">+IF(OFFSET('Sanitation Data'!$H$29,0,10*ROW('Sanitation Data'!H110))="","",OFFSET('Sanitation Data'!$H$29,0,10*ROW('Sanitation Data'!H110)))</f>
        <v/>
      </c>
      <c r="DG116" s="305" t="str">
        <f ca="true">+IF(OFFSET('Sanitation Data'!$H$30,0,10*ROW('Sanitation Data'!H110))="","",OFFSET('Sanitation Data'!$H$30,0,10*ROW('Sanitation Data'!H110)))</f>
        <v/>
      </c>
      <c r="DH116" s="305" t="str">
        <f ca="true">+IF(OFFSET('Sanitation Data'!$H$31,0,10*ROW('Sanitation Data'!H110))="","",OFFSET('Sanitation Data'!$H$31,0,10*ROW('Sanitation Data'!H110)))</f>
        <v/>
      </c>
      <c r="DI116" s="305" t="str">
        <f ca="true">+IF(OFFSET('Sanitation Data'!$H$32,0,10*ROW('Sanitation Data'!H110))="","",OFFSET('Sanitation Data'!$H$32,0,10*ROW('Sanitation Data'!H110)))</f>
        <v/>
      </c>
      <c r="DJ116" s="305" t="str">
        <f ca="true">+IF(OFFSET('Sanitation Data'!$I$28,0,10*ROW('Sanitation Data'!I110))="","",OFFSET('Sanitation Data'!$I$28,0,10*ROW('Sanitation Data'!I110)))</f>
        <v/>
      </c>
      <c r="DK116" s="305" t="str">
        <f ca="true">+IF(OFFSET('Sanitation Data'!$I$29,0,10*ROW('Sanitation Data'!I110))="","",OFFSET('Sanitation Data'!$I$29,0,10*ROW('Sanitation Data'!I110)))</f>
        <v/>
      </c>
      <c r="DL116" s="305" t="str">
        <f ca="true">+IF(OFFSET('Sanitation Data'!$I$30,0,10*ROW('Sanitation Data'!I110))="","",OFFSET('Sanitation Data'!$I$30,0,10*ROW('Sanitation Data'!I110)))</f>
        <v/>
      </c>
      <c r="DM116" s="305" t="str">
        <f ca="true">+IF(OFFSET('Sanitation Data'!$I$31,0,10*ROW('Sanitation Data'!I110))="","",OFFSET('Sanitation Data'!$I$31,0,10*ROW('Sanitation Data'!I110)))</f>
        <v/>
      </c>
      <c r="DN116" s="305" t="str">
        <f ca="true">+IF(OFFSET('Sanitation Data'!$I$32,0,10*ROW('Sanitation Data'!I110))="","",OFFSET('Sanitation Data'!$I$32,0,10*ROW('Sanitation Data'!I110)))</f>
        <v/>
      </c>
      <c r="DO116" s="305" t="str">
        <f ca="true">+IF(OFFSET('Hygiene Data'!$D$11,0,10*ROW('Hygiene Data'!D110))="","",OFFSET('Hygiene Data'!$D$11,0,10*ROW('Hygiene Data'!D110)))</f>
        <v/>
      </c>
      <c r="DP116" s="305" t="str">
        <f ca="true">+IF(OFFSET('Hygiene Data'!$D$12,0,10*ROW('Hygiene Data'!D110))="","",OFFSET('Hygiene Data'!$D$12,0,10*ROW('Hygiene Data'!D110)))</f>
        <v/>
      </c>
      <c r="DQ116" s="305" t="str">
        <f ca="true">+IF(OFFSET('Hygiene Data'!$D$13,0,10*ROW('Hygiene Data'!D110))="","",OFFSET('Hygiene Data'!$D$13,0,10*ROW('Hygiene Data'!D110)))</f>
        <v/>
      </c>
      <c r="DR116" s="305" t="str">
        <f ca="true">+IF(OFFSET('Hygiene Data'!$E$11,0,10*ROW('Hygiene Data'!E110))="","",OFFSET('Hygiene Data'!$E$11,0,10*ROW('Hygiene Data'!E110)))</f>
        <v/>
      </c>
      <c r="DS116" s="305" t="str">
        <f ca="true">+IF(OFFSET('Hygiene Data'!$E$12,0,10*ROW('Hygiene Data'!E110))="","",OFFSET('Hygiene Data'!$E$12,0,10*ROW('Hygiene Data'!E110)))</f>
        <v/>
      </c>
      <c r="DT116" s="305" t="str">
        <f ca="true">+IF(OFFSET('Hygiene Data'!$E$13,0,10*ROW('Hygiene Data'!E110))="","",OFFSET('Hygiene Data'!$E$13,0,10*ROW('Hygiene Data'!E110)))</f>
        <v/>
      </c>
      <c r="DU116" s="305" t="str">
        <f ca="true">+IF(OFFSET('Hygiene Data'!$F$11,0,10*ROW('Hygiene Data'!F110))="","",OFFSET('Hygiene Data'!$F$11,0,10*ROW('Hygiene Data'!F110)))</f>
        <v/>
      </c>
      <c r="DV116" s="305" t="str">
        <f ca="true">+IF(OFFSET('Hygiene Data'!$F$12,0,10*ROW('Hygiene Data'!F110))="","",OFFSET('Hygiene Data'!$F$12,0,10*ROW('Hygiene Data'!F110)))</f>
        <v/>
      </c>
      <c r="DW116" s="305" t="str">
        <f ca="true">+IF(OFFSET('Hygiene Data'!$F$13,0,10*ROW('Hygiene Data'!F110))="","",OFFSET('Hygiene Data'!$F$13,0,10*ROW('Hygiene Data'!F110)))</f>
        <v/>
      </c>
      <c r="DX116" s="305" t="str">
        <f ca="true">+IF(OFFSET('Hygiene Data'!$G$11,0,10*ROW('Hygiene Data'!G110))="","",OFFSET('Hygiene Data'!$G$11,0,10*ROW('Hygiene Data'!G110)))</f>
        <v/>
      </c>
      <c r="DY116" s="305" t="str">
        <f ca="true">+IF(OFFSET('Hygiene Data'!$G$12,0,10*ROW('Hygiene Data'!G110))="","",OFFSET('Hygiene Data'!$G$12,0,10*ROW('Hygiene Data'!G110)))</f>
        <v/>
      </c>
      <c r="DZ116" s="305" t="str">
        <f ca="true">+IF(OFFSET('Hygiene Data'!$G$13,0,10*ROW('Hygiene Data'!G110))="","",OFFSET('Hygiene Data'!$G$13,0,10*ROW('Hygiene Data'!G110)))</f>
        <v/>
      </c>
      <c r="EA116" s="305" t="str">
        <f ca="true">+IF(OFFSET('Hygiene Data'!$H$11,0,10*ROW('Hygiene Data'!H110))="","",OFFSET('Hygiene Data'!$H$11,0,10*ROW('Hygiene Data'!H110)))</f>
        <v/>
      </c>
      <c r="EB116" s="305" t="str">
        <f ca="true">+IF(OFFSET('Hygiene Data'!$H$12,0,10*ROW('Hygiene Data'!H110))="","",OFFSET('Hygiene Data'!$H$12,0,10*ROW('Hygiene Data'!H110)))</f>
        <v/>
      </c>
      <c r="EC116" s="305" t="str">
        <f ca="true">+IF(OFFSET('Hygiene Data'!$H$13,0,10*ROW('Hygiene Data'!H110))="","",OFFSET('Hygiene Data'!$H$13,0,10*ROW('Hygiene Data'!H110)))</f>
        <v/>
      </c>
      <c r="ED116" s="305" t="str">
        <f ca="true">+IF(OFFSET('Hygiene Data'!$I$11,0,10*ROW('Hygiene Data'!I110))="","",OFFSET('Hygiene Data'!$I$11,0,10*ROW('Hygiene Data'!I110)))</f>
        <v/>
      </c>
      <c r="EE116" s="305" t="str">
        <f ca="true">+IF(OFFSET('Hygiene Data'!$I$12,0,10*ROW('Hygiene Data'!I110))="","",OFFSET('Hygiene Data'!$I$12,0,10*ROW('Hygiene Data'!I110)))</f>
        <v/>
      </c>
      <c r="EF116" s="305"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61" t="str">
        <f t="shared" ca="true" si="1"/>
        <v/>
      </c>
      <c r="D117" s="9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5"/>
      <c r="BS117" s="305" t="str">
        <f ca="true">+IF(OFFSET('Water Data'!$D$27,0,10*ROW('Water Data'!D111))="","",OFFSET('Water Data'!$D$27,0,10*ROW('Water Data'!D111)))</f>
        <v/>
      </c>
      <c r="BT117" s="305" t="str">
        <f ca="true">+IF(OFFSET('Water Data'!$D$28,0,10*ROW('Water Data'!D111))="","",OFFSET('Water Data'!$D$28,0,10*ROW('Water Data'!D111)))</f>
        <v/>
      </c>
      <c r="BU117" s="305" t="str">
        <f ca="true">+IF(OFFSET('Water Data'!$D$29,0,10*ROW('Water Data'!D111))="","",OFFSET('Water Data'!$D$29,0,10*ROW('Water Data'!D111)))</f>
        <v/>
      </c>
      <c r="BV117" s="305" t="str">
        <f ca="true">+IF(OFFSET('Water Data'!$E$27,0,10*ROW('Water Data'!E111))="","",OFFSET('Water Data'!$E$27,0,10*ROW('Water Data'!E111)))</f>
        <v/>
      </c>
      <c r="BW117" s="305" t="str">
        <f ca="true">+IF(OFFSET('Water Data'!$E$28,0,10*ROW('Water Data'!E111))="","",OFFSET('Water Data'!$E$28,0,10*ROW('Water Data'!E111)))</f>
        <v/>
      </c>
      <c r="BX117" s="305" t="str">
        <f ca="true">+IF(OFFSET('Water Data'!$E$29,0,10*ROW('Water Data'!E111))="","",OFFSET('Water Data'!$E$29,0,10*ROW('Water Data'!E111)))</f>
        <v/>
      </c>
      <c r="BY117" s="305" t="str">
        <f ca="true">+IF(OFFSET('Water Data'!$F$27,0,10*ROW('Water Data'!F111))="","",OFFSET('Water Data'!$F$27,0,10*ROW('Water Data'!F111)))</f>
        <v/>
      </c>
      <c r="BZ117" s="305" t="str">
        <f ca="true">+IF(OFFSET('Water Data'!$F$28,0,10*ROW('Water Data'!F111))="","",OFFSET('Water Data'!$F$28,0,10*ROW('Water Data'!F111)))</f>
        <v/>
      </c>
      <c r="CA117" s="305" t="str">
        <f ca="true">+IF(OFFSET('Water Data'!$F$29,0,10*ROW('Water Data'!F111))="","",OFFSET('Water Data'!$F$29,0,10*ROW('Water Data'!F111)))</f>
        <v/>
      </c>
      <c r="CB117" s="305" t="str">
        <f ca="true">+IF(OFFSET('Water Data'!$G$27,0,10*ROW('Water Data'!G111))="","",OFFSET('Water Data'!$G$27,0,10*ROW('Water Data'!G111)))</f>
        <v/>
      </c>
      <c r="CC117" s="305" t="str">
        <f ca="true">+IF(OFFSET('Water Data'!$G$28,0,10*ROW('Water Data'!G111))="","",OFFSET('Water Data'!$G$28,0,10*ROW('Water Data'!G111)))</f>
        <v/>
      </c>
      <c r="CD117" s="305" t="str">
        <f ca="true">+IF(OFFSET('Water Data'!$G$29,0,10*ROW('Water Data'!G111))="","",OFFSET('Water Data'!$G$29,0,10*ROW('Water Data'!G111)))</f>
        <v/>
      </c>
      <c r="CE117" s="305" t="str">
        <f ca="true">+IF(OFFSET('Water Data'!$H$27,0,10*ROW('Water Data'!H111))="","",OFFSET('Water Data'!$H$27,0,10*ROW('Water Data'!H111)))</f>
        <v/>
      </c>
      <c r="CF117" s="305" t="str">
        <f ca="true">+IF(OFFSET('Water Data'!$H$28,0,10*ROW('Water Data'!H111))="","",OFFSET('Water Data'!$H$28,0,10*ROW('Water Data'!H111)))</f>
        <v/>
      </c>
      <c r="CG117" s="305" t="str">
        <f ca="true">+IF(OFFSET('Water Data'!$H$29,0,10*ROW('Water Data'!H111))="","",OFFSET('Water Data'!$H$29,0,10*ROW('Water Data'!H111)))</f>
        <v/>
      </c>
      <c r="CH117" s="305" t="str">
        <f ca="true">+IF(OFFSET('Water Data'!$I$27,0,10*ROW('Water Data'!I111))="","",OFFSET('Water Data'!$I$27,0,10*ROW('Water Data'!I111)))</f>
        <v/>
      </c>
      <c r="CI117" s="305" t="str">
        <f ca="true">+IF(OFFSET('Water Data'!$I$28,0,10*ROW('Water Data'!I111))="","",OFFSET('Water Data'!$I$28,0,10*ROW('Water Data'!I111)))</f>
        <v/>
      </c>
      <c r="CJ117" s="305" t="str">
        <f ca="true">+IF(OFFSET('Water Data'!$I$29,0,10*ROW('Water Data'!I111))="","",OFFSET('Water Data'!$I$29,0,10*ROW('Water Data'!I111)))</f>
        <v/>
      </c>
      <c r="CK117" s="305" t="str">
        <f ca="true">+IF(OFFSET('Sanitation Data'!$D$28,0,10*ROW('Sanitation Data'!D111))="","",OFFSET('Sanitation Data'!$D$28,0,10*ROW('Sanitation Data'!D111)))</f>
        <v/>
      </c>
      <c r="CL117" s="305" t="str">
        <f ca="true">+IF(OFFSET('Sanitation Data'!$D$29,0,10*ROW('Sanitation Data'!D111))="","",OFFSET('Sanitation Data'!$D$29,0,10*ROW('Sanitation Data'!D111)))</f>
        <v/>
      </c>
      <c r="CM117" s="305" t="str">
        <f ca="true">+IF(OFFSET('Sanitation Data'!$D$30,0,10*ROW('Sanitation Data'!D111))="","",OFFSET('Sanitation Data'!$D$30,0,10*ROW('Sanitation Data'!D111)))</f>
        <v/>
      </c>
      <c r="CN117" s="305" t="str">
        <f ca="true">+IF(OFFSET('Sanitation Data'!$D$31,0,10*ROW('Sanitation Data'!D111))="","",OFFSET('Sanitation Data'!$D$31,0,10*ROW('Sanitation Data'!D111)))</f>
        <v/>
      </c>
      <c r="CO117" s="305" t="str">
        <f ca="true">+IF(OFFSET('Sanitation Data'!$D$32,0,10*ROW('Sanitation Data'!D111))="","",OFFSET('Sanitation Data'!$D$32,0,10*ROW('Sanitation Data'!D111)))</f>
        <v/>
      </c>
      <c r="CP117" s="305" t="str">
        <f ca="true">+IF(OFFSET('Sanitation Data'!$E$28,0,10*ROW('Sanitation Data'!E111))="","",OFFSET('Sanitation Data'!$E$28,0,10*ROW('Sanitation Data'!E111)))</f>
        <v/>
      </c>
      <c r="CQ117" s="305" t="str">
        <f ca="true">+IF(OFFSET('Sanitation Data'!$E$29,0,10*ROW('Sanitation Data'!E111))="","",OFFSET('Sanitation Data'!$E$29,0,10*ROW('Sanitation Data'!E111)))</f>
        <v/>
      </c>
      <c r="CR117" s="305" t="str">
        <f ca="true">+IF(OFFSET('Sanitation Data'!$E$30,0,10*ROW('Sanitation Data'!E111))="","",OFFSET('Sanitation Data'!$E$30,0,10*ROW('Sanitation Data'!E111)))</f>
        <v/>
      </c>
      <c r="CS117" s="305" t="str">
        <f ca="true">+IF(OFFSET('Sanitation Data'!$E$31,0,10*ROW('Sanitation Data'!E111))="","",OFFSET('Sanitation Data'!$E$31,0,10*ROW('Sanitation Data'!E111)))</f>
        <v/>
      </c>
      <c r="CT117" s="305" t="str">
        <f ca="true">+IF(OFFSET('Sanitation Data'!$E$32,0,10*ROW('Sanitation Data'!E111))="","",OFFSET('Sanitation Data'!$E$32,0,10*ROW('Sanitation Data'!E111)))</f>
        <v/>
      </c>
      <c r="CU117" s="305" t="str">
        <f ca="true">+IF(OFFSET('Sanitation Data'!$F$28,0,10*ROW('Sanitation Data'!F111))="","",OFFSET('Sanitation Data'!$F$28,0,10*ROW('Sanitation Data'!F111)))</f>
        <v/>
      </c>
      <c r="CV117" s="305" t="str">
        <f ca="true">+IF(OFFSET('Sanitation Data'!$F$29,0,10*ROW('Sanitation Data'!F111))="","",OFFSET('Sanitation Data'!$F$29,0,10*ROW('Sanitation Data'!F111)))</f>
        <v/>
      </c>
      <c r="CW117" s="305" t="str">
        <f ca="true">+IF(OFFSET('Sanitation Data'!$F$30,0,10*ROW('Sanitation Data'!F111))="","",OFFSET('Sanitation Data'!$F$30,0,10*ROW('Sanitation Data'!F111)))</f>
        <v/>
      </c>
      <c r="CX117" s="305" t="str">
        <f ca="true">+IF(OFFSET('Sanitation Data'!$F$31,0,10*ROW('Sanitation Data'!F111))="","",OFFSET('Sanitation Data'!$F$31,0,10*ROW('Sanitation Data'!F111)))</f>
        <v/>
      </c>
      <c r="CY117" s="305" t="str">
        <f ca="true">+IF(OFFSET('Sanitation Data'!$F$32,0,10*ROW('Sanitation Data'!F111))="","",OFFSET('Sanitation Data'!$F$32,0,10*ROW('Sanitation Data'!F111)))</f>
        <v/>
      </c>
      <c r="CZ117" s="305" t="str">
        <f ca="true">+IF(OFFSET('Sanitation Data'!$G$28,0,10*ROW('Sanitation Data'!G111))="","",OFFSET('Sanitation Data'!$G$28,0,10*ROW('Sanitation Data'!G111)))</f>
        <v/>
      </c>
      <c r="DA117" s="305" t="str">
        <f ca="true">+IF(OFFSET('Sanitation Data'!$G$29,0,10*ROW('Sanitation Data'!G111))="","",OFFSET('Sanitation Data'!$G$29,0,10*ROW('Sanitation Data'!G111)))</f>
        <v/>
      </c>
      <c r="DB117" s="305" t="str">
        <f ca="true">+IF(OFFSET('Sanitation Data'!$G$30,0,10*ROW('Sanitation Data'!G111))="","",OFFSET('Sanitation Data'!$G$30,0,10*ROW('Sanitation Data'!G111)))</f>
        <v/>
      </c>
      <c r="DC117" s="305" t="str">
        <f ca="true">+IF(OFFSET('Sanitation Data'!$G$31,0,10*ROW('Sanitation Data'!G111))="","",OFFSET('Sanitation Data'!$G$31,0,10*ROW('Sanitation Data'!G111)))</f>
        <v/>
      </c>
      <c r="DD117" s="305" t="str">
        <f ca="true">+IF(OFFSET('Sanitation Data'!$G$32,0,10*ROW('Sanitation Data'!G111))="","",OFFSET('Sanitation Data'!$G$32,0,10*ROW('Sanitation Data'!G111)))</f>
        <v/>
      </c>
      <c r="DE117" s="305" t="str">
        <f ca="true">+IF(OFFSET('Sanitation Data'!$H$28,0,10*ROW('Sanitation Data'!H111))="","",OFFSET('Sanitation Data'!$H$28,0,10*ROW('Sanitation Data'!H111)))</f>
        <v/>
      </c>
      <c r="DF117" s="305" t="str">
        <f ca="true">+IF(OFFSET('Sanitation Data'!$H$29,0,10*ROW('Sanitation Data'!H111))="","",OFFSET('Sanitation Data'!$H$29,0,10*ROW('Sanitation Data'!H111)))</f>
        <v/>
      </c>
      <c r="DG117" s="305" t="str">
        <f ca="true">+IF(OFFSET('Sanitation Data'!$H$30,0,10*ROW('Sanitation Data'!H111))="","",OFFSET('Sanitation Data'!$H$30,0,10*ROW('Sanitation Data'!H111)))</f>
        <v/>
      </c>
      <c r="DH117" s="305" t="str">
        <f ca="true">+IF(OFFSET('Sanitation Data'!$H$31,0,10*ROW('Sanitation Data'!H111))="","",OFFSET('Sanitation Data'!$H$31,0,10*ROW('Sanitation Data'!H111)))</f>
        <v/>
      </c>
      <c r="DI117" s="305" t="str">
        <f ca="true">+IF(OFFSET('Sanitation Data'!$H$32,0,10*ROW('Sanitation Data'!H111))="","",OFFSET('Sanitation Data'!$H$32,0,10*ROW('Sanitation Data'!H111)))</f>
        <v/>
      </c>
      <c r="DJ117" s="305" t="str">
        <f ca="true">+IF(OFFSET('Sanitation Data'!$I$28,0,10*ROW('Sanitation Data'!I111))="","",OFFSET('Sanitation Data'!$I$28,0,10*ROW('Sanitation Data'!I111)))</f>
        <v/>
      </c>
      <c r="DK117" s="305" t="str">
        <f ca="true">+IF(OFFSET('Sanitation Data'!$I$29,0,10*ROW('Sanitation Data'!I111))="","",OFFSET('Sanitation Data'!$I$29,0,10*ROW('Sanitation Data'!I111)))</f>
        <v/>
      </c>
      <c r="DL117" s="305" t="str">
        <f ca="true">+IF(OFFSET('Sanitation Data'!$I$30,0,10*ROW('Sanitation Data'!I111))="","",OFFSET('Sanitation Data'!$I$30,0,10*ROW('Sanitation Data'!I111)))</f>
        <v/>
      </c>
      <c r="DM117" s="305" t="str">
        <f ca="true">+IF(OFFSET('Sanitation Data'!$I$31,0,10*ROW('Sanitation Data'!I111))="","",OFFSET('Sanitation Data'!$I$31,0,10*ROW('Sanitation Data'!I111)))</f>
        <v/>
      </c>
      <c r="DN117" s="305" t="str">
        <f ca="true">+IF(OFFSET('Sanitation Data'!$I$32,0,10*ROW('Sanitation Data'!I111))="","",OFFSET('Sanitation Data'!$I$32,0,10*ROW('Sanitation Data'!I111)))</f>
        <v/>
      </c>
      <c r="DO117" s="305" t="str">
        <f ca="true">+IF(OFFSET('Hygiene Data'!$D$11,0,10*ROW('Hygiene Data'!D111))="","",OFFSET('Hygiene Data'!$D$11,0,10*ROW('Hygiene Data'!D111)))</f>
        <v/>
      </c>
      <c r="DP117" s="305" t="str">
        <f ca="true">+IF(OFFSET('Hygiene Data'!$D$12,0,10*ROW('Hygiene Data'!D111))="","",OFFSET('Hygiene Data'!$D$12,0,10*ROW('Hygiene Data'!D111)))</f>
        <v/>
      </c>
      <c r="DQ117" s="305" t="str">
        <f ca="true">+IF(OFFSET('Hygiene Data'!$D$13,0,10*ROW('Hygiene Data'!D111))="","",OFFSET('Hygiene Data'!$D$13,0,10*ROW('Hygiene Data'!D111)))</f>
        <v/>
      </c>
      <c r="DR117" s="305" t="str">
        <f ca="true">+IF(OFFSET('Hygiene Data'!$E$11,0,10*ROW('Hygiene Data'!E111))="","",OFFSET('Hygiene Data'!$E$11,0,10*ROW('Hygiene Data'!E111)))</f>
        <v/>
      </c>
      <c r="DS117" s="305" t="str">
        <f ca="true">+IF(OFFSET('Hygiene Data'!$E$12,0,10*ROW('Hygiene Data'!E111))="","",OFFSET('Hygiene Data'!$E$12,0,10*ROW('Hygiene Data'!E111)))</f>
        <v/>
      </c>
      <c r="DT117" s="305" t="str">
        <f ca="true">+IF(OFFSET('Hygiene Data'!$E$13,0,10*ROW('Hygiene Data'!E111))="","",OFFSET('Hygiene Data'!$E$13,0,10*ROW('Hygiene Data'!E111)))</f>
        <v/>
      </c>
      <c r="DU117" s="305" t="str">
        <f ca="true">+IF(OFFSET('Hygiene Data'!$F$11,0,10*ROW('Hygiene Data'!F111))="","",OFFSET('Hygiene Data'!$F$11,0,10*ROW('Hygiene Data'!F111)))</f>
        <v/>
      </c>
      <c r="DV117" s="305" t="str">
        <f ca="true">+IF(OFFSET('Hygiene Data'!$F$12,0,10*ROW('Hygiene Data'!F111))="","",OFFSET('Hygiene Data'!$F$12,0,10*ROW('Hygiene Data'!F111)))</f>
        <v/>
      </c>
      <c r="DW117" s="305" t="str">
        <f ca="true">+IF(OFFSET('Hygiene Data'!$F$13,0,10*ROW('Hygiene Data'!F111))="","",OFFSET('Hygiene Data'!$F$13,0,10*ROW('Hygiene Data'!F111)))</f>
        <v/>
      </c>
      <c r="DX117" s="305" t="str">
        <f ca="true">+IF(OFFSET('Hygiene Data'!$G$11,0,10*ROW('Hygiene Data'!G111))="","",OFFSET('Hygiene Data'!$G$11,0,10*ROW('Hygiene Data'!G111)))</f>
        <v/>
      </c>
      <c r="DY117" s="305" t="str">
        <f ca="true">+IF(OFFSET('Hygiene Data'!$G$12,0,10*ROW('Hygiene Data'!G111))="","",OFFSET('Hygiene Data'!$G$12,0,10*ROW('Hygiene Data'!G111)))</f>
        <v/>
      </c>
      <c r="DZ117" s="305" t="str">
        <f ca="true">+IF(OFFSET('Hygiene Data'!$G$13,0,10*ROW('Hygiene Data'!G111))="","",OFFSET('Hygiene Data'!$G$13,0,10*ROW('Hygiene Data'!G111)))</f>
        <v/>
      </c>
      <c r="EA117" s="305" t="str">
        <f ca="true">+IF(OFFSET('Hygiene Data'!$H$11,0,10*ROW('Hygiene Data'!H111))="","",OFFSET('Hygiene Data'!$H$11,0,10*ROW('Hygiene Data'!H111)))</f>
        <v/>
      </c>
      <c r="EB117" s="305" t="str">
        <f ca="true">+IF(OFFSET('Hygiene Data'!$H$12,0,10*ROW('Hygiene Data'!H111))="","",OFFSET('Hygiene Data'!$H$12,0,10*ROW('Hygiene Data'!H111)))</f>
        <v/>
      </c>
      <c r="EC117" s="305" t="str">
        <f ca="true">+IF(OFFSET('Hygiene Data'!$H$13,0,10*ROW('Hygiene Data'!H111))="","",OFFSET('Hygiene Data'!$H$13,0,10*ROW('Hygiene Data'!H111)))</f>
        <v/>
      </c>
      <c r="ED117" s="305" t="str">
        <f ca="true">+IF(OFFSET('Hygiene Data'!$I$11,0,10*ROW('Hygiene Data'!I111))="","",OFFSET('Hygiene Data'!$I$11,0,10*ROW('Hygiene Data'!I111)))</f>
        <v/>
      </c>
      <c r="EE117" s="305" t="str">
        <f ca="true">+IF(OFFSET('Hygiene Data'!$I$12,0,10*ROW('Hygiene Data'!I111))="","",OFFSET('Hygiene Data'!$I$12,0,10*ROW('Hygiene Data'!I111)))</f>
        <v/>
      </c>
      <c r="EF117" s="305"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61" t="str">
        <f t="shared" ca="true" si="1"/>
        <v/>
      </c>
      <c r="D118" s="9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5"/>
      <c r="BS118" s="305" t="str">
        <f ca="true">+IF(OFFSET('Water Data'!$D$27,0,10*ROW('Water Data'!D112))="","",OFFSET('Water Data'!$D$27,0,10*ROW('Water Data'!D112)))</f>
        <v/>
      </c>
      <c r="BT118" s="305" t="str">
        <f ca="true">+IF(OFFSET('Water Data'!$D$28,0,10*ROW('Water Data'!D112))="","",OFFSET('Water Data'!$D$28,0,10*ROW('Water Data'!D112)))</f>
        <v/>
      </c>
      <c r="BU118" s="305" t="str">
        <f ca="true">+IF(OFFSET('Water Data'!$D$29,0,10*ROW('Water Data'!D112))="","",OFFSET('Water Data'!$D$29,0,10*ROW('Water Data'!D112)))</f>
        <v/>
      </c>
      <c r="BV118" s="305" t="str">
        <f ca="true">+IF(OFFSET('Water Data'!$E$27,0,10*ROW('Water Data'!E112))="","",OFFSET('Water Data'!$E$27,0,10*ROW('Water Data'!E112)))</f>
        <v/>
      </c>
      <c r="BW118" s="305" t="str">
        <f ca="true">+IF(OFFSET('Water Data'!$E$28,0,10*ROW('Water Data'!E112))="","",OFFSET('Water Data'!$E$28,0,10*ROW('Water Data'!E112)))</f>
        <v/>
      </c>
      <c r="BX118" s="305" t="str">
        <f ca="true">+IF(OFFSET('Water Data'!$E$29,0,10*ROW('Water Data'!E112))="","",OFFSET('Water Data'!$E$29,0,10*ROW('Water Data'!E112)))</f>
        <v/>
      </c>
      <c r="BY118" s="305" t="str">
        <f ca="true">+IF(OFFSET('Water Data'!$F$27,0,10*ROW('Water Data'!F112))="","",OFFSET('Water Data'!$F$27,0,10*ROW('Water Data'!F112)))</f>
        <v/>
      </c>
      <c r="BZ118" s="305" t="str">
        <f ca="true">+IF(OFFSET('Water Data'!$F$28,0,10*ROW('Water Data'!F112))="","",OFFSET('Water Data'!$F$28,0,10*ROW('Water Data'!F112)))</f>
        <v/>
      </c>
      <c r="CA118" s="305" t="str">
        <f ca="true">+IF(OFFSET('Water Data'!$F$29,0,10*ROW('Water Data'!F112))="","",OFFSET('Water Data'!$F$29,0,10*ROW('Water Data'!F112)))</f>
        <v/>
      </c>
      <c r="CB118" s="305" t="str">
        <f ca="true">+IF(OFFSET('Water Data'!$G$27,0,10*ROW('Water Data'!G112))="","",OFFSET('Water Data'!$G$27,0,10*ROW('Water Data'!G112)))</f>
        <v/>
      </c>
      <c r="CC118" s="305" t="str">
        <f ca="true">+IF(OFFSET('Water Data'!$G$28,0,10*ROW('Water Data'!G112))="","",OFFSET('Water Data'!$G$28,0,10*ROW('Water Data'!G112)))</f>
        <v/>
      </c>
      <c r="CD118" s="305" t="str">
        <f ca="true">+IF(OFFSET('Water Data'!$G$29,0,10*ROW('Water Data'!G112))="","",OFFSET('Water Data'!$G$29,0,10*ROW('Water Data'!G112)))</f>
        <v/>
      </c>
      <c r="CE118" s="305" t="str">
        <f ca="true">+IF(OFFSET('Water Data'!$H$27,0,10*ROW('Water Data'!H112))="","",OFFSET('Water Data'!$H$27,0,10*ROW('Water Data'!H112)))</f>
        <v/>
      </c>
      <c r="CF118" s="305" t="str">
        <f ca="true">+IF(OFFSET('Water Data'!$H$28,0,10*ROW('Water Data'!H112))="","",OFFSET('Water Data'!$H$28,0,10*ROW('Water Data'!H112)))</f>
        <v/>
      </c>
      <c r="CG118" s="305" t="str">
        <f ca="true">+IF(OFFSET('Water Data'!$H$29,0,10*ROW('Water Data'!H112))="","",OFFSET('Water Data'!$H$29,0,10*ROW('Water Data'!H112)))</f>
        <v/>
      </c>
      <c r="CH118" s="305" t="str">
        <f ca="true">+IF(OFFSET('Water Data'!$I$27,0,10*ROW('Water Data'!I112))="","",OFFSET('Water Data'!$I$27,0,10*ROW('Water Data'!I112)))</f>
        <v/>
      </c>
      <c r="CI118" s="305" t="str">
        <f ca="true">+IF(OFFSET('Water Data'!$I$28,0,10*ROW('Water Data'!I112))="","",OFFSET('Water Data'!$I$28,0,10*ROW('Water Data'!I112)))</f>
        <v/>
      </c>
      <c r="CJ118" s="305" t="str">
        <f ca="true">+IF(OFFSET('Water Data'!$I$29,0,10*ROW('Water Data'!I112))="","",OFFSET('Water Data'!$I$29,0,10*ROW('Water Data'!I112)))</f>
        <v/>
      </c>
      <c r="CK118" s="305" t="str">
        <f ca="true">+IF(OFFSET('Sanitation Data'!$D$28,0,10*ROW('Sanitation Data'!D112))="","",OFFSET('Sanitation Data'!$D$28,0,10*ROW('Sanitation Data'!D112)))</f>
        <v/>
      </c>
      <c r="CL118" s="305" t="str">
        <f ca="true">+IF(OFFSET('Sanitation Data'!$D$29,0,10*ROW('Sanitation Data'!D112))="","",OFFSET('Sanitation Data'!$D$29,0,10*ROW('Sanitation Data'!D112)))</f>
        <v/>
      </c>
      <c r="CM118" s="305" t="str">
        <f ca="true">+IF(OFFSET('Sanitation Data'!$D$30,0,10*ROW('Sanitation Data'!D112))="","",OFFSET('Sanitation Data'!$D$30,0,10*ROW('Sanitation Data'!D112)))</f>
        <v/>
      </c>
      <c r="CN118" s="305" t="str">
        <f ca="true">+IF(OFFSET('Sanitation Data'!$D$31,0,10*ROW('Sanitation Data'!D112))="","",OFFSET('Sanitation Data'!$D$31,0,10*ROW('Sanitation Data'!D112)))</f>
        <v/>
      </c>
      <c r="CO118" s="305" t="str">
        <f ca="true">+IF(OFFSET('Sanitation Data'!$D$32,0,10*ROW('Sanitation Data'!D112))="","",OFFSET('Sanitation Data'!$D$32,0,10*ROW('Sanitation Data'!D112)))</f>
        <v/>
      </c>
      <c r="CP118" s="305" t="str">
        <f ca="true">+IF(OFFSET('Sanitation Data'!$E$28,0,10*ROW('Sanitation Data'!E112))="","",OFFSET('Sanitation Data'!$E$28,0,10*ROW('Sanitation Data'!E112)))</f>
        <v/>
      </c>
      <c r="CQ118" s="305" t="str">
        <f ca="true">+IF(OFFSET('Sanitation Data'!$E$29,0,10*ROW('Sanitation Data'!E112))="","",OFFSET('Sanitation Data'!$E$29,0,10*ROW('Sanitation Data'!E112)))</f>
        <v/>
      </c>
      <c r="CR118" s="305" t="str">
        <f ca="true">+IF(OFFSET('Sanitation Data'!$E$30,0,10*ROW('Sanitation Data'!E112))="","",OFFSET('Sanitation Data'!$E$30,0,10*ROW('Sanitation Data'!E112)))</f>
        <v/>
      </c>
      <c r="CS118" s="305" t="str">
        <f ca="true">+IF(OFFSET('Sanitation Data'!$E$31,0,10*ROW('Sanitation Data'!E112))="","",OFFSET('Sanitation Data'!$E$31,0,10*ROW('Sanitation Data'!E112)))</f>
        <v/>
      </c>
      <c r="CT118" s="305" t="str">
        <f ca="true">+IF(OFFSET('Sanitation Data'!$E$32,0,10*ROW('Sanitation Data'!E112))="","",OFFSET('Sanitation Data'!$E$32,0,10*ROW('Sanitation Data'!E112)))</f>
        <v/>
      </c>
      <c r="CU118" s="305" t="str">
        <f ca="true">+IF(OFFSET('Sanitation Data'!$F$28,0,10*ROW('Sanitation Data'!F112))="","",OFFSET('Sanitation Data'!$F$28,0,10*ROW('Sanitation Data'!F112)))</f>
        <v/>
      </c>
      <c r="CV118" s="305" t="str">
        <f ca="true">+IF(OFFSET('Sanitation Data'!$F$29,0,10*ROW('Sanitation Data'!F112))="","",OFFSET('Sanitation Data'!$F$29,0,10*ROW('Sanitation Data'!F112)))</f>
        <v/>
      </c>
      <c r="CW118" s="305" t="str">
        <f ca="true">+IF(OFFSET('Sanitation Data'!$F$30,0,10*ROW('Sanitation Data'!F112))="","",OFFSET('Sanitation Data'!$F$30,0,10*ROW('Sanitation Data'!F112)))</f>
        <v/>
      </c>
      <c r="CX118" s="305" t="str">
        <f ca="true">+IF(OFFSET('Sanitation Data'!$F$31,0,10*ROW('Sanitation Data'!F112))="","",OFFSET('Sanitation Data'!$F$31,0,10*ROW('Sanitation Data'!F112)))</f>
        <v/>
      </c>
      <c r="CY118" s="305" t="str">
        <f ca="true">+IF(OFFSET('Sanitation Data'!$F$32,0,10*ROW('Sanitation Data'!F112))="","",OFFSET('Sanitation Data'!$F$32,0,10*ROW('Sanitation Data'!F112)))</f>
        <v/>
      </c>
      <c r="CZ118" s="305" t="str">
        <f ca="true">+IF(OFFSET('Sanitation Data'!$G$28,0,10*ROW('Sanitation Data'!G112))="","",OFFSET('Sanitation Data'!$G$28,0,10*ROW('Sanitation Data'!G112)))</f>
        <v/>
      </c>
      <c r="DA118" s="305" t="str">
        <f ca="true">+IF(OFFSET('Sanitation Data'!$G$29,0,10*ROW('Sanitation Data'!G112))="","",OFFSET('Sanitation Data'!$G$29,0,10*ROW('Sanitation Data'!G112)))</f>
        <v/>
      </c>
      <c r="DB118" s="305" t="str">
        <f ca="true">+IF(OFFSET('Sanitation Data'!$G$30,0,10*ROW('Sanitation Data'!G112))="","",OFFSET('Sanitation Data'!$G$30,0,10*ROW('Sanitation Data'!G112)))</f>
        <v/>
      </c>
      <c r="DC118" s="305" t="str">
        <f ca="true">+IF(OFFSET('Sanitation Data'!$G$31,0,10*ROW('Sanitation Data'!G112))="","",OFFSET('Sanitation Data'!$G$31,0,10*ROW('Sanitation Data'!G112)))</f>
        <v/>
      </c>
      <c r="DD118" s="305" t="str">
        <f ca="true">+IF(OFFSET('Sanitation Data'!$G$32,0,10*ROW('Sanitation Data'!G112))="","",OFFSET('Sanitation Data'!$G$32,0,10*ROW('Sanitation Data'!G112)))</f>
        <v/>
      </c>
      <c r="DE118" s="305" t="str">
        <f ca="true">+IF(OFFSET('Sanitation Data'!$H$28,0,10*ROW('Sanitation Data'!H112))="","",OFFSET('Sanitation Data'!$H$28,0,10*ROW('Sanitation Data'!H112)))</f>
        <v/>
      </c>
      <c r="DF118" s="305" t="str">
        <f ca="true">+IF(OFFSET('Sanitation Data'!$H$29,0,10*ROW('Sanitation Data'!H112))="","",OFFSET('Sanitation Data'!$H$29,0,10*ROW('Sanitation Data'!H112)))</f>
        <v/>
      </c>
      <c r="DG118" s="305" t="str">
        <f ca="true">+IF(OFFSET('Sanitation Data'!$H$30,0,10*ROW('Sanitation Data'!H112))="","",OFFSET('Sanitation Data'!$H$30,0,10*ROW('Sanitation Data'!H112)))</f>
        <v/>
      </c>
      <c r="DH118" s="305" t="str">
        <f ca="true">+IF(OFFSET('Sanitation Data'!$H$31,0,10*ROW('Sanitation Data'!H112))="","",OFFSET('Sanitation Data'!$H$31,0,10*ROW('Sanitation Data'!H112)))</f>
        <v/>
      </c>
      <c r="DI118" s="305" t="str">
        <f ca="true">+IF(OFFSET('Sanitation Data'!$H$32,0,10*ROW('Sanitation Data'!H112))="","",OFFSET('Sanitation Data'!$H$32,0,10*ROW('Sanitation Data'!H112)))</f>
        <v/>
      </c>
      <c r="DJ118" s="305" t="str">
        <f ca="true">+IF(OFFSET('Sanitation Data'!$I$28,0,10*ROW('Sanitation Data'!I112))="","",OFFSET('Sanitation Data'!$I$28,0,10*ROW('Sanitation Data'!I112)))</f>
        <v/>
      </c>
      <c r="DK118" s="305" t="str">
        <f ca="true">+IF(OFFSET('Sanitation Data'!$I$29,0,10*ROW('Sanitation Data'!I112))="","",OFFSET('Sanitation Data'!$I$29,0,10*ROW('Sanitation Data'!I112)))</f>
        <v/>
      </c>
      <c r="DL118" s="305" t="str">
        <f ca="true">+IF(OFFSET('Sanitation Data'!$I$30,0,10*ROW('Sanitation Data'!I112))="","",OFFSET('Sanitation Data'!$I$30,0,10*ROW('Sanitation Data'!I112)))</f>
        <v/>
      </c>
      <c r="DM118" s="305" t="str">
        <f ca="true">+IF(OFFSET('Sanitation Data'!$I$31,0,10*ROW('Sanitation Data'!I112))="","",OFFSET('Sanitation Data'!$I$31,0,10*ROW('Sanitation Data'!I112)))</f>
        <v/>
      </c>
      <c r="DN118" s="305" t="str">
        <f ca="true">+IF(OFFSET('Sanitation Data'!$I$32,0,10*ROW('Sanitation Data'!I112))="","",OFFSET('Sanitation Data'!$I$32,0,10*ROW('Sanitation Data'!I112)))</f>
        <v/>
      </c>
      <c r="DO118" s="305" t="str">
        <f ca="true">+IF(OFFSET('Hygiene Data'!$D$11,0,10*ROW('Hygiene Data'!D112))="","",OFFSET('Hygiene Data'!$D$11,0,10*ROW('Hygiene Data'!D112)))</f>
        <v/>
      </c>
      <c r="DP118" s="305" t="str">
        <f ca="true">+IF(OFFSET('Hygiene Data'!$D$12,0,10*ROW('Hygiene Data'!D112))="","",OFFSET('Hygiene Data'!$D$12,0,10*ROW('Hygiene Data'!D112)))</f>
        <v/>
      </c>
      <c r="DQ118" s="305" t="str">
        <f ca="true">+IF(OFFSET('Hygiene Data'!$D$13,0,10*ROW('Hygiene Data'!D112))="","",OFFSET('Hygiene Data'!$D$13,0,10*ROW('Hygiene Data'!D112)))</f>
        <v/>
      </c>
      <c r="DR118" s="305" t="str">
        <f ca="true">+IF(OFFSET('Hygiene Data'!$E$11,0,10*ROW('Hygiene Data'!E112))="","",OFFSET('Hygiene Data'!$E$11,0,10*ROW('Hygiene Data'!E112)))</f>
        <v/>
      </c>
      <c r="DS118" s="305" t="str">
        <f ca="true">+IF(OFFSET('Hygiene Data'!$E$12,0,10*ROW('Hygiene Data'!E112))="","",OFFSET('Hygiene Data'!$E$12,0,10*ROW('Hygiene Data'!E112)))</f>
        <v/>
      </c>
      <c r="DT118" s="305" t="str">
        <f ca="true">+IF(OFFSET('Hygiene Data'!$E$13,0,10*ROW('Hygiene Data'!E112))="","",OFFSET('Hygiene Data'!$E$13,0,10*ROW('Hygiene Data'!E112)))</f>
        <v/>
      </c>
      <c r="DU118" s="305" t="str">
        <f ca="true">+IF(OFFSET('Hygiene Data'!$F$11,0,10*ROW('Hygiene Data'!F112))="","",OFFSET('Hygiene Data'!$F$11,0,10*ROW('Hygiene Data'!F112)))</f>
        <v/>
      </c>
      <c r="DV118" s="305" t="str">
        <f ca="true">+IF(OFFSET('Hygiene Data'!$F$12,0,10*ROW('Hygiene Data'!F112))="","",OFFSET('Hygiene Data'!$F$12,0,10*ROW('Hygiene Data'!F112)))</f>
        <v/>
      </c>
      <c r="DW118" s="305" t="str">
        <f ca="true">+IF(OFFSET('Hygiene Data'!$F$13,0,10*ROW('Hygiene Data'!F112))="","",OFFSET('Hygiene Data'!$F$13,0,10*ROW('Hygiene Data'!F112)))</f>
        <v/>
      </c>
      <c r="DX118" s="305" t="str">
        <f ca="true">+IF(OFFSET('Hygiene Data'!$G$11,0,10*ROW('Hygiene Data'!G112))="","",OFFSET('Hygiene Data'!$G$11,0,10*ROW('Hygiene Data'!G112)))</f>
        <v/>
      </c>
      <c r="DY118" s="305" t="str">
        <f ca="true">+IF(OFFSET('Hygiene Data'!$G$12,0,10*ROW('Hygiene Data'!G112))="","",OFFSET('Hygiene Data'!$G$12,0,10*ROW('Hygiene Data'!G112)))</f>
        <v/>
      </c>
      <c r="DZ118" s="305" t="str">
        <f ca="true">+IF(OFFSET('Hygiene Data'!$G$13,0,10*ROW('Hygiene Data'!G112))="","",OFFSET('Hygiene Data'!$G$13,0,10*ROW('Hygiene Data'!G112)))</f>
        <v/>
      </c>
      <c r="EA118" s="305" t="str">
        <f ca="true">+IF(OFFSET('Hygiene Data'!$H$11,0,10*ROW('Hygiene Data'!H112))="","",OFFSET('Hygiene Data'!$H$11,0,10*ROW('Hygiene Data'!H112)))</f>
        <v/>
      </c>
      <c r="EB118" s="305" t="str">
        <f ca="true">+IF(OFFSET('Hygiene Data'!$H$12,0,10*ROW('Hygiene Data'!H112))="","",OFFSET('Hygiene Data'!$H$12,0,10*ROW('Hygiene Data'!H112)))</f>
        <v/>
      </c>
      <c r="EC118" s="305" t="str">
        <f ca="true">+IF(OFFSET('Hygiene Data'!$H$13,0,10*ROW('Hygiene Data'!H112))="","",OFFSET('Hygiene Data'!$H$13,0,10*ROW('Hygiene Data'!H112)))</f>
        <v/>
      </c>
      <c r="ED118" s="305" t="str">
        <f ca="true">+IF(OFFSET('Hygiene Data'!$I$11,0,10*ROW('Hygiene Data'!I112))="","",OFFSET('Hygiene Data'!$I$11,0,10*ROW('Hygiene Data'!I112)))</f>
        <v/>
      </c>
      <c r="EE118" s="305" t="str">
        <f ca="true">+IF(OFFSET('Hygiene Data'!$I$12,0,10*ROW('Hygiene Data'!I112))="","",OFFSET('Hygiene Data'!$I$12,0,10*ROW('Hygiene Data'!I112)))</f>
        <v/>
      </c>
      <c r="EF118" s="305"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61" t="str">
        <f t="shared" ca="true" si="1"/>
        <v/>
      </c>
      <c r="D119" s="9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5"/>
      <c r="BS119" s="305" t="str">
        <f ca="true">+IF(OFFSET('Water Data'!$D$27,0,10*ROW('Water Data'!D113))="","",OFFSET('Water Data'!$D$27,0,10*ROW('Water Data'!D113)))</f>
        <v/>
      </c>
      <c r="BT119" s="305" t="str">
        <f ca="true">+IF(OFFSET('Water Data'!$D$28,0,10*ROW('Water Data'!D113))="","",OFFSET('Water Data'!$D$28,0,10*ROW('Water Data'!D113)))</f>
        <v/>
      </c>
      <c r="BU119" s="305" t="str">
        <f ca="true">+IF(OFFSET('Water Data'!$D$29,0,10*ROW('Water Data'!D113))="","",OFFSET('Water Data'!$D$29,0,10*ROW('Water Data'!D113)))</f>
        <v/>
      </c>
      <c r="BV119" s="305" t="str">
        <f ca="true">+IF(OFFSET('Water Data'!$E$27,0,10*ROW('Water Data'!E113))="","",OFFSET('Water Data'!$E$27,0,10*ROW('Water Data'!E113)))</f>
        <v/>
      </c>
      <c r="BW119" s="305" t="str">
        <f ca="true">+IF(OFFSET('Water Data'!$E$28,0,10*ROW('Water Data'!E113))="","",OFFSET('Water Data'!$E$28,0,10*ROW('Water Data'!E113)))</f>
        <v/>
      </c>
      <c r="BX119" s="305" t="str">
        <f ca="true">+IF(OFFSET('Water Data'!$E$29,0,10*ROW('Water Data'!E113))="","",OFFSET('Water Data'!$E$29,0,10*ROW('Water Data'!E113)))</f>
        <v/>
      </c>
      <c r="BY119" s="305" t="str">
        <f ca="true">+IF(OFFSET('Water Data'!$F$27,0,10*ROW('Water Data'!F113))="","",OFFSET('Water Data'!$F$27,0,10*ROW('Water Data'!F113)))</f>
        <v/>
      </c>
      <c r="BZ119" s="305" t="str">
        <f ca="true">+IF(OFFSET('Water Data'!$F$28,0,10*ROW('Water Data'!F113))="","",OFFSET('Water Data'!$F$28,0,10*ROW('Water Data'!F113)))</f>
        <v/>
      </c>
      <c r="CA119" s="305" t="str">
        <f ca="true">+IF(OFFSET('Water Data'!$F$29,0,10*ROW('Water Data'!F113))="","",OFFSET('Water Data'!$F$29,0,10*ROW('Water Data'!F113)))</f>
        <v/>
      </c>
      <c r="CB119" s="305" t="str">
        <f ca="true">+IF(OFFSET('Water Data'!$G$27,0,10*ROW('Water Data'!G113))="","",OFFSET('Water Data'!$G$27,0,10*ROW('Water Data'!G113)))</f>
        <v/>
      </c>
      <c r="CC119" s="305" t="str">
        <f ca="true">+IF(OFFSET('Water Data'!$G$28,0,10*ROW('Water Data'!G113))="","",OFFSET('Water Data'!$G$28,0,10*ROW('Water Data'!G113)))</f>
        <v/>
      </c>
      <c r="CD119" s="305" t="str">
        <f ca="true">+IF(OFFSET('Water Data'!$G$29,0,10*ROW('Water Data'!G113))="","",OFFSET('Water Data'!$G$29,0,10*ROW('Water Data'!G113)))</f>
        <v/>
      </c>
      <c r="CE119" s="305" t="str">
        <f ca="true">+IF(OFFSET('Water Data'!$H$27,0,10*ROW('Water Data'!H113))="","",OFFSET('Water Data'!$H$27,0,10*ROW('Water Data'!H113)))</f>
        <v/>
      </c>
      <c r="CF119" s="305" t="str">
        <f ca="true">+IF(OFFSET('Water Data'!$H$28,0,10*ROW('Water Data'!H113))="","",OFFSET('Water Data'!$H$28,0,10*ROW('Water Data'!H113)))</f>
        <v/>
      </c>
      <c r="CG119" s="305" t="str">
        <f ca="true">+IF(OFFSET('Water Data'!$H$29,0,10*ROW('Water Data'!H113))="","",OFFSET('Water Data'!$H$29,0,10*ROW('Water Data'!H113)))</f>
        <v/>
      </c>
      <c r="CH119" s="305" t="str">
        <f ca="true">+IF(OFFSET('Water Data'!$I$27,0,10*ROW('Water Data'!I113))="","",OFFSET('Water Data'!$I$27,0,10*ROW('Water Data'!I113)))</f>
        <v/>
      </c>
      <c r="CI119" s="305" t="str">
        <f ca="true">+IF(OFFSET('Water Data'!$I$28,0,10*ROW('Water Data'!I113))="","",OFFSET('Water Data'!$I$28,0,10*ROW('Water Data'!I113)))</f>
        <v/>
      </c>
      <c r="CJ119" s="305" t="str">
        <f ca="true">+IF(OFFSET('Water Data'!$I$29,0,10*ROW('Water Data'!I113))="","",OFFSET('Water Data'!$I$29,0,10*ROW('Water Data'!I113)))</f>
        <v/>
      </c>
      <c r="CK119" s="305" t="str">
        <f ca="true">+IF(OFFSET('Sanitation Data'!$D$28,0,10*ROW('Sanitation Data'!D113))="","",OFFSET('Sanitation Data'!$D$28,0,10*ROW('Sanitation Data'!D113)))</f>
        <v/>
      </c>
      <c r="CL119" s="305" t="str">
        <f ca="true">+IF(OFFSET('Sanitation Data'!$D$29,0,10*ROW('Sanitation Data'!D113))="","",OFFSET('Sanitation Data'!$D$29,0,10*ROW('Sanitation Data'!D113)))</f>
        <v/>
      </c>
      <c r="CM119" s="305" t="str">
        <f ca="true">+IF(OFFSET('Sanitation Data'!$D$30,0,10*ROW('Sanitation Data'!D113))="","",OFFSET('Sanitation Data'!$D$30,0,10*ROW('Sanitation Data'!D113)))</f>
        <v/>
      </c>
      <c r="CN119" s="305" t="str">
        <f ca="true">+IF(OFFSET('Sanitation Data'!$D$31,0,10*ROW('Sanitation Data'!D113))="","",OFFSET('Sanitation Data'!$D$31,0,10*ROW('Sanitation Data'!D113)))</f>
        <v/>
      </c>
      <c r="CO119" s="305" t="str">
        <f ca="true">+IF(OFFSET('Sanitation Data'!$D$32,0,10*ROW('Sanitation Data'!D113))="","",OFFSET('Sanitation Data'!$D$32,0,10*ROW('Sanitation Data'!D113)))</f>
        <v/>
      </c>
      <c r="CP119" s="305" t="str">
        <f ca="true">+IF(OFFSET('Sanitation Data'!$E$28,0,10*ROW('Sanitation Data'!E113))="","",OFFSET('Sanitation Data'!$E$28,0,10*ROW('Sanitation Data'!E113)))</f>
        <v/>
      </c>
      <c r="CQ119" s="305" t="str">
        <f ca="true">+IF(OFFSET('Sanitation Data'!$E$29,0,10*ROW('Sanitation Data'!E113))="","",OFFSET('Sanitation Data'!$E$29,0,10*ROW('Sanitation Data'!E113)))</f>
        <v/>
      </c>
      <c r="CR119" s="305" t="str">
        <f ca="true">+IF(OFFSET('Sanitation Data'!$E$30,0,10*ROW('Sanitation Data'!E113))="","",OFFSET('Sanitation Data'!$E$30,0,10*ROW('Sanitation Data'!E113)))</f>
        <v/>
      </c>
      <c r="CS119" s="305" t="str">
        <f ca="true">+IF(OFFSET('Sanitation Data'!$E$31,0,10*ROW('Sanitation Data'!E113))="","",OFFSET('Sanitation Data'!$E$31,0,10*ROW('Sanitation Data'!E113)))</f>
        <v/>
      </c>
      <c r="CT119" s="305" t="str">
        <f ca="true">+IF(OFFSET('Sanitation Data'!$E$32,0,10*ROW('Sanitation Data'!E113))="","",OFFSET('Sanitation Data'!$E$32,0,10*ROW('Sanitation Data'!E113)))</f>
        <v/>
      </c>
      <c r="CU119" s="305" t="str">
        <f ca="true">+IF(OFFSET('Sanitation Data'!$F$28,0,10*ROW('Sanitation Data'!F113))="","",OFFSET('Sanitation Data'!$F$28,0,10*ROW('Sanitation Data'!F113)))</f>
        <v/>
      </c>
      <c r="CV119" s="305" t="str">
        <f ca="true">+IF(OFFSET('Sanitation Data'!$F$29,0,10*ROW('Sanitation Data'!F113))="","",OFFSET('Sanitation Data'!$F$29,0,10*ROW('Sanitation Data'!F113)))</f>
        <v/>
      </c>
      <c r="CW119" s="305" t="str">
        <f ca="true">+IF(OFFSET('Sanitation Data'!$F$30,0,10*ROW('Sanitation Data'!F113))="","",OFFSET('Sanitation Data'!$F$30,0,10*ROW('Sanitation Data'!F113)))</f>
        <v/>
      </c>
      <c r="CX119" s="305" t="str">
        <f ca="true">+IF(OFFSET('Sanitation Data'!$F$31,0,10*ROW('Sanitation Data'!F113))="","",OFFSET('Sanitation Data'!$F$31,0,10*ROW('Sanitation Data'!F113)))</f>
        <v/>
      </c>
      <c r="CY119" s="305" t="str">
        <f ca="true">+IF(OFFSET('Sanitation Data'!$F$32,0,10*ROW('Sanitation Data'!F113))="","",OFFSET('Sanitation Data'!$F$32,0,10*ROW('Sanitation Data'!F113)))</f>
        <v/>
      </c>
      <c r="CZ119" s="305" t="str">
        <f ca="true">+IF(OFFSET('Sanitation Data'!$G$28,0,10*ROW('Sanitation Data'!G113))="","",OFFSET('Sanitation Data'!$G$28,0,10*ROW('Sanitation Data'!G113)))</f>
        <v/>
      </c>
      <c r="DA119" s="305" t="str">
        <f ca="true">+IF(OFFSET('Sanitation Data'!$G$29,0,10*ROW('Sanitation Data'!G113))="","",OFFSET('Sanitation Data'!$G$29,0,10*ROW('Sanitation Data'!G113)))</f>
        <v/>
      </c>
      <c r="DB119" s="305" t="str">
        <f ca="true">+IF(OFFSET('Sanitation Data'!$G$30,0,10*ROW('Sanitation Data'!G113))="","",OFFSET('Sanitation Data'!$G$30,0,10*ROW('Sanitation Data'!G113)))</f>
        <v/>
      </c>
      <c r="DC119" s="305" t="str">
        <f ca="true">+IF(OFFSET('Sanitation Data'!$G$31,0,10*ROW('Sanitation Data'!G113))="","",OFFSET('Sanitation Data'!$G$31,0,10*ROW('Sanitation Data'!G113)))</f>
        <v/>
      </c>
      <c r="DD119" s="305" t="str">
        <f ca="true">+IF(OFFSET('Sanitation Data'!$G$32,0,10*ROW('Sanitation Data'!G113))="","",OFFSET('Sanitation Data'!$G$32,0,10*ROW('Sanitation Data'!G113)))</f>
        <v/>
      </c>
      <c r="DE119" s="305" t="str">
        <f ca="true">+IF(OFFSET('Sanitation Data'!$H$28,0,10*ROW('Sanitation Data'!H113))="","",OFFSET('Sanitation Data'!$H$28,0,10*ROW('Sanitation Data'!H113)))</f>
        <v/>
      </c>
      <c r="DF119" s="305" t="str">
        <f ca="true">+IF(OFFSET('Sanitation Data'!$H$29,0,10*ROW('Sanitation Data'!H113))="","",OFFSET('Sanitation Data'!$H$29,0,10*ROW('Sanitation Data'!H113)))</f>
        <v/>
      </c>
      <c r="DG119" s="305" t="str">
        <f ca="true">+IF(OFFSET('Sanitation Data'!$H$30,0,10*ROW('Sanitation Data'!H113))="","",OFFSET('Sanitation Data'!$H$30,0,10*ROW('Sanitation Data'!H113)))</f>
        <v/>
      </c>
      <c r="DH119" s="305" t="str">
        <f ca="true">+IF(OFFSET('Sanitation Data'!$H$31,0,10*ROW('Sanitation Data'!H113))="","",OFFSET('Sanitation Data'!$H$31,0,10*ROW('Sanitation Data'!H113)))</f>
        <v/>
      </c>
      <c r="DI119" s="305" t="str">
        <f ca="true">+IF(OFFSET('Sanitation Data'!$H$32,0,10*ROW('Sanitation Data'!H113))="","",OFFSET('Sanitation Data'!$H$32,0,10*ROW('Sanitation Data'!H113)))</f>
        <v/>
      </c>
      <c r="DJ119" s="305" t="str">
        <f ca="true">+IF(OFFSET('Sanitation Data'!$I$28,0,10*ROW('Sanitation Data'!I113))="","",OFFSET('Sanitation Data'!$I$28,0,10*ROW('Sanitation Data'!I113)))</f>
        <v/>
      </c>
      <c r="DK119" s="305" t="str">
        <f ca="true">+IF(OFFSET('Sanitation Data'!$I$29,0,10*ROW('Sanitation Data'!I113))="","",OFFSET('Sanitation Data'!$I$29,0,10*ROW('Sanitation Data'!I113)))</f>
        <v/>
      </c>
      <c r="DL119" s="305" t="str">
        <f ca="true">+IF(OFFSET('Sanitation Data'!$I$30,0,10*ROW('Sanitation Data'!I113))="","",OFFSET('Sanitation Data'!$I$30,0,10*ROW('Sanitation Data'!I113)))</f>
        <v/>
      </c>
      <c r="DM119" s="305" t="str">
        <f ca="true">+IF(OFFSET('Sanitation Data'!$I$31,0,10*ROW('Sanitation Data'!I113))="","",OFFSET('Sanitation Data'!$I$31,0,10*ROW('Sanitation Data'!I113)))</f>
        <v/>
      </c>
      <c r="DN119" s="305" t="str">
        <f ca="true">+IF(OFFSET('Sanitation Data'!$I$32,0,10*ROW('Sanitation Data'!I113))="","",OFFSET('Sanitation Data'!$I$32,0,10*ROW('Sanitation Data'!I113)))</f>
        <v/>
      </c>
      <c r="DO119" s="305" t="str">
        <f ca="true">+IF(OFFSET('Hygiene Data'!$D$11,0,10*ROW('Hygiene Data'!D113))="","",OFFSET('Hygiene Data'!$D$11,0,10*ROW('Hygiene Data'!D113)))</f>
        <v/>
      </c>
      <c r="DP119" s="305" t="str">
        <f ca="true">+IF(OFFSET('Hygiene Data'!$D$12,0,10*ROW('Hygiene Data'!D113))="","",OFFSET('Hygiene Data'!$D$12,0,10*ROW('Hygiene Data'!D113)))</f>
        <v/>
      </c>
      <c r="DQ119" s="305" t="str">
        <f ca="true">+IF(OFFSET('Hygiene Data'!$D$13,0,10*ROW('Hygiene Data'!D113))="","",OFFSET('Hygiene Data'!$D$13,0,10*ROW('Hygiene Data'!D113)))</f>
        <v/>
      </c>
      <c r="DR119" s="305" t="str">
        <f ca="true">+IF(OFFSET('Hygiene Data'!$E$11,0,10*ROW('Hygiene Data'!E113))="","",OFFSET('Hygiene Data'!$E$11,0,10*ROW('Hygiene Data'!E113)))</f>
        <v/>
      </c>
      <c r="DS119" s="305" t="str">
        <f ca="true">+IF(OFFSET('Hygiene Data'!$E$12,0,10*ROW('Hygiene Data'!E113))="","",OFFSET('Hygiene Data'!$E$12,0,10*ROW('Hygiene Data'!E113)))</f>
        <v/>
      </c>
      <c r="DT119" s="305" t="str">
        <f ca="true">+IF(OFFSET('Hygiene Data'!$E$13,0,10*ROW('Hygiene Data'!E113))="","",OFFSET('Hygiene Data'!$E$13,0,10*ROW('Hygiene Data'!E113)))</f>
        <v/>
      </c>
      <c r="DU119" s="305" t="str">
        <f ca="true">+IF(OFFSET('Hygiene Data'!$F$11,0,10*ROW('Hygiene Data'!F113))="","",OFFSET('Hygiene Data'!$F$11,0,10*ROW('Hygiene Data'!F113)))</f>
        <v/>
      </c>
      <c r="DV119" s="305" t="str">
        <f ca="true">+IF(OFFSET('Hygiene Data'!$F$12,0,10*ROW('Hygiene Data'!F113))="","",OFFSET('Hygiene Data'!$F$12,0,10*ROW('Hygiene Data'!F113)))</f>
        <v/>
      </c>
      <c r="DW119" s="305" t="str">
        <f ca="true">+IF(OFFSET('Hygiene Data'!$F$13,0,10*ROW('Hygiene Data'!F113))="","",OFFSET('Hygiene Data'!$F$13,0,10*ROW('Hygiene Data'!F113)))</f>
        <v/>
      </c>
      <c r="DX119" s="305" t="str">
        <f ca="true">+IF(OFFSET('Hygiene Data'!$G$11,0,10*ROW('Hygiene Data'!G113))="","",OFFSET('Hygiene Data'!$G$11,0,10*ROW('Hygiene Data'!G113)))</f>
        <v/>
      </c>
      <c r="DY119" s="305" t="str">
        <f ca="true">+IF(OFFSET('Hygiene Data'!$G$12,0,10*ROW('Hygiene Data'!G113))="","",OFFSET('Hygiene Data'!$G$12,0,10*ROW('Hygiene Data'!G113)))</f>
        <v/>
      </c>
      <c r="DZ119" s="305" t="str">
        <f ca="true">+IF(OFFSET('Hygiene Data'!$G$13,0,10*ROW('Hygiene Data'!G113))="","",OFFSET('Hygiene Data'!$G$13,0,10*ROW('Hygiene Data'!G113)))</f>
        <v/>
      </c>
      <c r="EA119" s="305" t="str">
        <f ca="true">+IF(OFFSET('Hygiene Data'!$H$11,0,10*ROW('Hygiene Data'!H113))="","",OFFSET('Hygiene Data'!$H$11,0,10*ROW('Hygiene Data'!H113)))</f>
        <v/>
      </c>
      <c r="EB119" s="305" t="str">
        <f ca="true">+IF(OFFSET('Hygiene Data'!$H$12,0,10*ROW('Hygiene Data'!H113))="","",OFFSET('Hygiene Data'!$H$12,0,10*ROW('Hygiene Data'!H113)))</f>
        <v/>
      </c>
      <c r="EC119" s="305" t="str">
        <f ca="true">+IF(OFFSET('Hygiene Data'!$H$13,0,10*ROW('Hygiene Data'!H113))="","",OFFSET('Hygiene Data'!$H$13,0,10*ROW('Hygiene Data'!H113)))</f>
        <v/>
      </c>
      <c r="ED119" s="305" t="str">
        <f ca="true">+IF(OFFSET('Hygiene Data'!$I$11,0,10*ROW('Hygiene Data'!I113))="","",OFFSET('Hygiene Data'!$I$11,0,10*ROW('Hygiene Data'!I113)))</f>
        <v/>
      </c>
      <c r="EE119" s="305" t="str">
        <f ca="true">+IF(OFFSET('Hygiene Data'!$I$12,0,10*ROW('Hygiene Data'!I113))="","",OFFSET('Hygiene Data'!$I$12,0,10*ROW('Hygiene Data'!I113)))</f>
        <v/>
      </c>
      <c r="EF119" s="305"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61" t="str">
        <f t="shared" ca="true" si="1"/>
        <v/>
      </c>
      <c r="D120" s="9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5"/>
      <c r="BS120" s="305" t="str">
        <f ca="true">+IF(OFFSET('Water Data'!$D$27,0,10*ROW('Water Data'!D114))="","",OFFSET('Water Data'!$D$27,0,10*ROW('Water Data'!D114)))</f>
        <v/>
      </c>
      <c r="BT120" s="305" t="str">
        <f ca="true">+IF(OFFSET('Water Data'!$D$28,0,10*ROW('Water Data'!D114))="","",OFFSET('Water Data'!$D$28,0,10*ROW('Water Data'!D114)))</f>
        <v/>
      </c>
      <c r="BU120" s="305" t="str">
        <f ca="true">+IF(OFFSET('Water Data'!$D$29,0,10*ROW('Water Data'!D114))="","",OFFSET('Water Data'!$D$29,0,10*ROW('Water Data'!D114)))</f>
        <v/>
      </c>
      <c r="BV120" s="305" t="str">
        <f ca="true">+IF(OFFSET('Water Data'!$E$27,0,10*ROW('Water Data'!E114))="","",OFFSET('Water Data'!$E$27,0,10*ROW('Water Data'!E114)))</f>
        <v/>
      </c>
      <c r="BW120" s="305" t="str">
        <f ca="true">+IF(OFFSET('Water Data'!$E$28,0,10*ROW('Water Data'!E114))="","",OFFSET('Water Data'!$E$28,0,10*ROW('Water Data'!E114)))</f>
        <v/>
      </c>
      <c r="BX120" s="305" t="str">
        <f ca="true">+IF(OFFSET('Water Data'!$E$29,0,10*ROW('Water Data'!E114))="","",OFFSET('Water Data'!$E$29,0,10*ROW('Water Data'!E114)))</f>
        <v/>
      </c>
      <c r="BY120" s="305" t="str">
        <f ca="true">+IF(OFFSET('Water Data'!$F$27,0,10*ROW('Water Data'!F114))="","",OFFSET('Water Data'!$F$27,0,10*ROW('Water Data'!F114)))</f>
        <v/>
      </c>
      <c r="BZ120" s="305" t="str">
        <f ca="true">+IF(OFFSET('Water Data'!$F$28,0,10*ROW('Water Data'!F114))="","",OFFSET('Water Data'!$F$28,0,10*ROW('Water Data'!F114)))</f>
        <v/>
      </c>
      <c r="CA120" s="305" t="str">
        <f ca="true">+IF(OFFSET('Water Data'!$F$29,0,10*ROW('Water Data'!F114))="","",OFFSET('Water Data'!$F$29,0,10*ROW('Water Data'!F114)))</f>
        <v/>
      </c>
      <c r="CB120" s="305" t="str">
        <f ca="true">+IF(OFFSET('Water Data'!$G$27,0,10*ROW('Water Data'!G114))="","",OFFSET('Water Data'!$G$27,0,10*ROW('Water Data'!G114)))</f>
        <v/>
      </c>
      <c r="CC120" s="305" t="str">
        <f ca="true">+IF(OFFSET('Water Data'!$G$28,0,10*ROW('Water Data'!G114))="","",OFFSET('Water Data'!$G$28,0,10*ROW('Water Data'!G114)))</f>
        <v/>
      </c>
      <c r="CD120" s="305" t="str">
        <f ca="true">+IF(OFFSET('Water Data'!$G$29,0,10*ROW('Water Data'!G114))="","",OFFSET('Water Data'!$G$29,0,10*ROW('Water Data'!G114)))</f>
        <v/>
      </c>
      <c r="CE120" s="305" t="str">
        <f ca="true">+IF(OFFSET('Water Data'!$H$27,0,10*ROW('Water Data'!H114))="","",OFFSET('Water Data'!$H$27,0,10*ROW('Water Data'!H114)))</f>
        <v/>
      </c>
      <c r="CF120" s="305" t="str">
        <f ca="true">+IF(OFFSET('Water Data'!$H$28,0,10*ROW('Water Data'!H114))="","",OFFSET('Water Data'!$H$28,0,10*ROW('Water Data'!H114)))</f>
        <v/>
      </c>
      <c r="CG120" s="305" t="str">
        <f ca="true">+IF(OFFSET('Water Data'!$H$29,0,10*ROW('Water Data'!H114))="","",OFFSET('Water Data'!$H$29,0,10*ROW('Water Data'!H114)))</f>
        <v/>
      </c>
      <c r="CH120" s="305" t="str">
        <f ca="true">+IF(OFFSET('Water Data'!$I$27,0,10*ROW('Water Data'!I114))="","",OFFSET('Water Data'!$I$27,0,10*ROW('Water Data'!I114)))</f>
        <v/>
      </c>
      <c r="CI120" s="305" t="str">
        <f ca="true">+IF(OFFSET('Water Data'!$I$28,0,10*ROW('Water Data'!I114))="","",OFFSET('Water Data'!$I$28,0,10*ROW('Water Data'!I114)))</f>
        <v/>
      </c>
      <c r="CJ120" s="305" t="str">
        <f ca="true">+IF(OFFSET('Water Data'!$I$29,0,10*ROW('Water Data'!I114))="","",OFFSET('Water Data'!$I$29,0,10*ROW('Water Data'!I114)))</f>
        <v/>
      </c>
      <c r="CK120" s="305" t="str">
        <f ca="true">+IF(OFFSET('Sanitation Data'!$D$28,0,10*ROW('Sanitation Data'!D114))="","",OFFSET('Sanitation Data'!$D$28,0,10*ROW('Sanitation Data'!D114)))</f>
        <v/>
      </c>
      <c r="CL120" s="305" t="str">
        <f ca="true">+IF(OFFSET('Sanitation Data'!$D$29,0,10*ROW('Sanitation Data'!D114))="","",OFFSET('Sanitation Data'!$D$29,0,10*ROW('Sanitation Data'!D114)))</f>
        <v/>
      </c>
      <c r="CM120" s="305" t="str">
        <f ca="true">+IF(OFFSET('Sanitation Data'!$D$30,0,10*ROW('Sanitation Data'!D114))="","",OFFSET('Sanitation Data'!$D$30,0,10*ROW('Sanitation Data'!D114)))</f>
        <v/>
      </c>
      <c r="CN120" s="305" t="str">
        <f ca="true">+IF(OFFSET('Sanitation Data'!$D$31,0,10*ROW('Sanitation Data'!D114))="","",OFFSET('Sanitation Data'!$D$31,0,10*ROW('Sanitation Data'!D114)))</f>
        <v/>
      </c>
      <c r="CO120" s="305" t="str">
        <f ca="true">+IF(OFFSET('Sanitation Data'!$D$32,0,10*ROW('Sanitation Data'!D114))="","",OFFSET('Sanitation Data'!$D$32,0,10*ROW('Sanitation Data'!D114)))</f>
        <v/>
      </c>
      <c r="CP120" s="305" t="str">
        <f ca="true">+IF(OFFSET('Sanitation Data'!$E$28,0,10*ROW('Sanitation Data'!E114))="","",OFFSET('Sanitation Data'!$E$28,0,10*ROW('Sanitation Data'!E114)))</f>
        <v/>
      </c>
      <c r="CQ120" s="305" t="str">
        <f ca="true">+IF(OFFSET('Sanitation Data'!$E$29,0,10*ROW('Sanitation Data'!E114))="","",OFFSET('Sanitation Data'!$E$29,0,10*ROW('Sanitation Data'!E114)))</f>
        <v/>
      </c>
      <c r="CR120" s="305" t="str">
        <f ca="true">+IF(OFFSET('Sanitation Data'!$E$30,0,10*ROW('Sanitation Data'!E114))="","",OFFSET('Sanitation Data'!$E$30,0,10*ROW('Sanitation Data'!E114)))</f>
        <v/>
      </c>
      <c r="CS120" s="305" t="str">
        <f ca="true">+IF(OFFSET('Sanitation Data'!$E$31,0,10*ROW('Sanitation Data'!E114))="","",OFFSET('Sanitation Data'!$E$31,0,10*ROW('Sanitation Data'!E114)))</f>
        <v/>
      </c>
      <c r="CT120" s="305" t="str">
        <f ca="true">+IF(OFFSET('Sanitation Data'!$E$32,0,10*ROW('Sanitation Data'!E114))="","",OFFSET('Sanitation Data'!$E$32,0,10*ROW('Sanitation Data'!E114)))</f>
        <v/>
      </c>
      <c r="CU120" s="305" t="str">
        <f ca="true">+IF(OFFSET('Sanitation Data'!$F$28,0,10*ROW('Sanitation Data'!F114))="","",OFFSET('Sanitation Data'!$F$28,0,10*ROW('Sanitation Data'!F114)))</f>
        <v/>
      </c>
      <c r="CV120" s="305" t="str">
        <f ca="true">+IF(OFFSET('Sanitation Data'!$F$29,0,10*ROW('Sanitation Data'!F114))="","",OFFSET('Sanitation Data'!$F$29,0,10*ROW('Sanitation Data'!F114)))</f>
        <v/>
      </c>
      <c r="CW120" s="305" t="str">
        <f ca="true">+IF(OFFSET('Sanitation Data'!$F$30,0,10*ROW('Sanitation Data'!F114))="","",OFFSET('Sanitation Data'!$F$30,0,10*ROW('Sanitation Data'!F114)))</f>
        <v/>
      </c>
      <c r="CX120" s="305" t="str">
        <f ca="true">+IF(OFFSET('Sanitation Data'!$F$31,0,10*ROW('Sanitation Data'!F114))="","",OFFSET('Sanitation Data'!$F$31,0,10*ROW('Sanitation Data'!F114)))</f>
        <v/>
      </c>
      <c r="CY120" s="305" t="str">
        <f ca="true">+IF(OFFSET('Sanitation Data'!$F$32,0,10*ROW('Sanitation Data'!F114))="","",OFFSET('Sanitation Data'!$F$32,0,10*ROW('Sanitation Data'!F114)))</f>
        <v/>
      </c>
      <c r="CZ120" s="305" t="str">
        <f ca="true">+IF(OFFSET('Sanitation Data'!$G$28,0,10*ROW('Sanitation Data'!G114))="","",OFFSET('Sanitation Data'!$G$28,0,10*ROW('Sanitation Data'!G114)))</f>
        <v/>
      </c>
      <c r="DA120" s="305" t="str">
        <f ca="true">+IF(OFFSET('Sanitation Data'!$G$29,0,10*ROW('Sanitation Data'!G114))="","",OFFSET('Sanitation Data'!$G$29,0,10*ROW('Sanitation Data'!G114)))</f>
        <v/>
      </c>
      <c r="DB120" s="305" t="str">
        <f ca="true">+IF(OFFSET('Sanitation Data'!$G$30,0,10*ROW('Sanitation Data'!G114))="","",OFFSET('Sanitation Data'!$G$30,0,10*ROW('Sanitation Data'!G114)))</f>
        <v/>
      </c>
      <c r="DC120" s="305" t="str">
        <f ca="true">+IF(OFFSET('Sanitation Data'!$G$31,0,10*ROW('Sanitation Data'!G114))="","",OFFSET('Sanitation Data'!$G$31,0,10*ROW('Sanitation Data'!G114)))</f>
        <v/>
      </c>
      <c r="DD120" s="305" t="str">
        <f ca="true">+IF(OFFSET('Sanitation Data'!$G$32,0,10*ROW('Sanitation Data'!G114))="","",OFFSET('Sanitation Data'!$G$32,0,10*ROW('Sanitation Data'!G114)))</f>
        <v/>
      </c>
      <c r="DE120" s="305" t="str">
        <f ca="true">+IF(OFFSET('Sanitation Data'!$H$28,0,10*ROW('Sanitation Data'!H114))="","",OFFSET('Sanitation Data'!$H$28,0,10*ROW('Sanitation Data'!H114)))</f>
        <v/>
      </c>
      <c r="DF120" s="305" t="str">
        <f ca="true">+IF(OFFSET('Sanitation Data'!$H$29,0,10*ROW('Sanitation Data'!H114))="","",OFFSET('Sanitation Data'!$H$29,0,10*ROW('Sanitation Data'!H114)))</f>
        <v/>
      </c>
      <c r="DG120" s="305" t="str">
        <f ca="true">+IF(OFFSET('Sanitation Data'!$H$30,0,10*ROW('Sanitation Data'!H114))="","",OFFSET('Sanitation Data'!$H$30,0,10*ROW('Sanitation Data'!H114)))</f>
        <v/>
      </c>
      <c r="DH120" s="305" t="str">
        <f ca="true">+IF(OFFSET('Sanitation Data'!$H$31,0,10*ROW('Sanitation Data'!H114))="","",OFFSET('Sanitation Data'!$H$31,0,10*ROW('Sanitation Data'!H114)))</f>
        <v/>
      </c>
      <c r="DI120" s="305" t="str">
        <f ca="true">+IF(OFFSET('Sanitation Data'!$H$32,0,10*ROW('Sanitation Data'!H114))="","",OFFSET('Sanitation Data'!$H$32,0,10*ROW('Sanitation Data'!H114)))</f>
        <v/>
      </c>
      <c r="DJ120" s="305" t="str">
        <f ca="true">+IF(OFFSET('Sanitation Data'!$I$28,0,10*ROW('Sanitation Data'!I114))="","",OFFSET('Sanitation Data'!$I$28,0,10*ROW('Sanitation Data'!I114)))</f>
        <v/>
      </c>
      <c r="DK120" s="305" t="str">
        <f ca="true">+IF(OFFSET('Sanitation Data'!$I$29,0,10*ROW('Sanitation Data'!I114))="","",OFFSET('Sanitation Data'!$I$29,0,10*ROW('Sanitation Data'!I114)))</f>
        <v/>
      </c>
      <c r="DL120" s="305" t="str">
        <f ca="true">+IF(OFFSET('Sanitation Data'!$I$30,0,10*ROW('Sanitation Data'!I114))="","",OFFSET('Sanitation Data'!$I$30,0,10*ROW('Sanitation Data'!I114)))</f>
        <v/>
      </c>
      <c r="DM120" s="305" t="str">
        <f ca="true">+IF(OFFSET('Sanitation Data'!$I$31,0,10*ROW('Sanitation Data'!I114))="","",OFFSET('Sanitation Data'!$I$31,0,10*ROW('Sanitation Data'!I114)))</f>
        <v/>
      </c>
      <c r="DN120" s="305" t="str">
        <f ca="true">+IF(OFFSET('Sanitation Data'!$I$32,0,10*ROW('Sanitation Data'!I114))="","",OFFSET('Sanitation Data'!$I$32,0,10*ROW('Sanitation Data'!I114)))</f>
        <v/>
      </c>
      <c r="DO120" s="305" t="str">
        <f ca="true">+IF(OFFSET('Hygiene Data'!$D$11,0,10*ROW('Hygiene Data'!D114))="","",OFFSET('Hygiene Data'!$D$11,0,10*ROW('Hygiene Data'!D114)))</f>
        <v/>
      </c>
      <c r="DP120" s="305" t="str">
        <f ca="true">+IF(OFFSET('Hygiene Data'!$D$12,0,10*ROW('Hygiene Data'!D114))="","",OFFSET('Hygiene Data'!$D$12,0,10*ROW('Hygiene Data'!D114)))</f>
        <v/>
      </c>
      <c r="DQ120" s="305" t="str">
        <f ca="true">+IF(OFFSET('Hygiene Data'!$D$13,0,10*ROW('Hygiene Data'!D114))="","",OFFSET('Hygiene Data'!$D$13,0,10*ROW('Hygiene Data'!D114)))</f>
        <v/>
      </c>
      <c r="DR120" s="305" t="str">
        <f ca="true">+IF(OFFSET('Hygiene Data'!$E$11,0,10*ROW('Hygiene Data'!E114))="","",OFFSET('Hygiene Data'!$E$11,0,10*ROW('Hygiene Data'!E114)))</f>
        <v/>
      </c>
      <c r="DS120" s="305" t="str">
        <f ca="true">+IF(OFFSET('Hygiene Data'!$E$12,0,10*ROW('Hygiene Data'!E114))="","",OFFSET('Hygiene Data'!$E$12,0,10*ROW('Hygiene Data'!E114)))</f>
        <v/>
      </c>
      <c r="DT120" s="305" t="str">
        <f ca="true">+IF(OFFSET('Hygiene Data'!$E$13,0,10*ROW('Hygiene Data'!E114))="","",OFFSET('Hygiene Data'!$E$13,0,10*ROW('Hygiene Data'!E114)))</f>
        <v/>
      </c>
      <c r="DU120" s="305" t="str">
        <f ca="true">+IF(OFFSET('Hygiene Data'!$F$11,0,10*ROW('Hygiene Data'!F114))="","",OFFSET('Hygiene Data'!$F$11,0,10*ROW('Hygiene Data'!F114)))</f>
        <v/>
      </c>
      <c r="DV120" s="305" t="str">
        <f ca="true">+IF(OFFSET('Hygiene Data'!$F$12,0,10*ROW('Hygiene Data'!F114))="","",OFFSET('Hygiene Data'!$F$12,0,10*ROW('Hygiene Data'!F114)))</f>
        <v/>
      </c>
      <c r="DW120" s="305" t="str">
        <f ca="true">+IF(OFFSET('Hygiene Data'!$F$13,0,10*ROW('Hygiene Data'!F114))="","",OFFSET('Hygiene Data'!$F$13,0,10*ROW('Hygiene Data'!F114)))</f>
        <v/>
      </c>
      <c r="DX120" s="305" t="str">
        <f ca="true">+IF(OFFSET('Hygiene Data'!$G$11,0,10*ROW('Hygiene Data'!G114))="","",OFFSET('Hygiene Data'!$G$11,0,10*ROW('Hygiene Data'!G114)))</f>
        <v/>
      </c>
      <c r="DY120" s="305" t="str">
        <f ca="true">+IF(OFFSET('Hygiene Data'!$G$12,0,10*ROW('Hygiene Data'!G114))="","",OFFSET('Hygiene Data'!$G$12,0,10*ROW('Hygiene Data'!G114)))</f>
        <v/>
      </c>
      <c r="DZ120" s="305" t="str">
        <f ca="true">+IF(OFFSET('Hygiene Data'!$G$13,0,10*ROW('Hygiene Data'!G114))="","",OFFSET('Hygiene Data'!$G$13,0,10*ROW('Hygiene Data'!G114)))</f>
        <v/>
      </c>
      <c r="EA120" s="305" t="str">
        <f ca="true">+IF(OFFSET('Hygiene Data'!$H$11,0,10*ROW('Hygiene Data'!H114))="","",OFFSET('Hygiene Data'!$H$11,0,10*ROW('Hygiene Data'!H114)))</f>
        <v/>
      </c>
      <c r="EB120" s="305" t="str">
        <f ca="true">+IF(OFFSET('Hygiene Data'!$H$12,0,10*ROW('Hygiene Data'!H114))="","",OFFSET('Hygiene Data'!$H$12,0,10*ROW('Hygiene Data'!H114)))</f>
        <v/>
      </c>
      <c r="EC120" s="305" t="str">
        <f ca="true">+IF(OFFSET('Hygiene Data'!$H$13,0,10*ROW('Hygiene Data'!H114))="","",OFFSET('Hygiene Data'!$H$13,0,10*ROW('Hygiene Data'!H114)))</f>
        <v/>
      </c>
      <c r="ED120" s="305" t="str">
        <f ca="true">+IF(OFFSET('Hygiene Data'!$I$11,0,10*ROW('Hygiene Data'!I114))="","",OFFSET('Hygiene Data'!$I$11,0,10*ROW('Hygiene Data'!I114)))</f>
        <v/>
      </c>
      <c r="EE120" s="305" t="str">
        <f ca="true">+IF(OFFSET('Hygiene Data'!$I$12,0,10*ROW('Hygiene Data'!I114))="","",OFFSET('Hygiene Data'!$I$12,0,10*ROW('Hygiene Data'!I114)))</f>
        <v/>
      </c>
      <c r="EF120" s="305"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61" t="str">
        <f t="shared" ca="true" si="1"/>
        <v/>
      </c>
      <c r="D121" s="9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5"/>
      <c r="BS121" s="305" t="str">
        <f ca="true">+IF(OFFSET('Water Data'!$D$27,0,10*ROW('Water Data'!D115))="","",OFFSET('Water Data'!$D$27,0,10*ROW('Water Data'!D115)))</f>
        <v/>
      </c>
      <c r="BT121" s="305" t="str">
        <f ca="true">+IF(OFFSET('Water Data'!$D$28,0,10*ROW('Water Data'!D115))="","",OFFSET('Water Data'!$D$28,0,10*ROW('Water Data'!D115)))</f>
        <v/>
      </c>
      <c r="BU121" s="305" t="str">
        <f ca="true">+IF(OFFSET('Water Data'!$D$29,0,10*ROW('Water Data'!D115))="","",OFFSET('Water Data'!$D$29,0,10*ROW('Water Data'!D115)))</f>
        <v/>
      </c>
      <c r="BV121" s="305" t="str">
        <f ca="true">+IF(OFFSET('Water Data'!$E$27,0,10*ROW('Water Data'!E115))="","",OFFSET('Water Data'!$E$27,0,10*ROW('Water Data'!E115)))</f>
        <v/>
      </c>
      <c r="BW121" s="305" t="str">
        <f ca="true">+IF(OFFSET('Water Data'!$E$28,0,10*ROW('Water Data'!E115))="","",OFFSET('Water Data'!$E$28,0,10*ROW('Water Data'!E115)))</f>
        <v/>
      </c>
      <c r="BX121" s="305" t="str">
        <f ca="true">+IF(OFFSET('Water Data'!$E$29,0,10*ROW('Water Data'!E115))="","",OFFSET('Water Data'!$E$29,0,10*ROW('Water Data'!E115)))</f>
        <v/>
      </c>
      <c r="BY121" s="305" t="str">
        <f ca="true">+IF(OFFSET('Water Data'!$F$27,0,10*ROW('Water Data'!F115))="","",OFFSET('Water Data'!$F$27,0,10*ROW('Water Data'!F115)))</f>
        <v/>
      </c>
      <c r="BZ121" s="305" t="str">
        <f ca="true">+IF(OFFSET('Water Data'!$F$28,0,10*ROW('Water Data'!F115))="","",OFFSET('Water Data'!$F$28,0,10*ROW('Water Data'!F115)))</f>
        <v/>
      </c>
      <c r="CA121" s="305" t="str">
        <f ca="true">+IF(OFFSET('Water Data'!$F$29,0,10*ROW('Water Data'!F115))="","",OFFSET('Water Data'!$F$29,0,10*ROW('Water Data'!F115)))</f>
        <v/>
      </c>
      <c r="CB121" s="305" t="str">
        <f ca="true">+IF(OFFSET('Water Data'!$G$27,0,10*ROW('Water Data'!G115))="","",OFFSET('Water Data'!$G$27,0,10*ROW('Water Data'!G115)))</f>
        <v/>
      </c>
      <c r="CC121" s="305" t="str">
        <f ca="true">+IF(OFFSET('Water Data'!$G$28,0,10*ROW('Water Data'!G115))="","",OFFSET('Water Data'!$G$28,0,10*ROW('Water Data'!G115)))</f>
        <v/>
      </c>
      <c r="CD121" s="305" t="str">
        <f ca="true">+IF(OFFSET('Water Data'!$G$29,0,10*ROW('Water Data'!G115))="","",OFFSET('Water Data'!$G$29,0,10*ROW('Water Data'!G115)))</f>
        <v/>
      </c>
      <c r="CE121" s="305" t="str">
        <f ca="true">+IF(OFFSET('Water Data'!$H$27,0,10*ROW('Water Data'!H115))="","",OFFSET('Water Data'!$H$27,0,10*ROW('Water Data'!H115)))</f>
        <v/>
      </c>
      <c r="CF121" s="305" t="str">
        <f ca="true">+IF(OFFSET('Water Data'!$H$28,0,10*ROW('Water Data'!H115))="","",OFFSET('Water Data'!$H$28,0,10*ROW('Water Data'!H115)))</f>
        <v/>
      </c>
      <c r="CG121" s="305" t="str">
        <f ca="true">+IF(OFFSET('Water Data'!$H$29,0,10*ROW('Water Data'!H115))="","",OFFSET('Water Data'!$H$29,0,10*ROW('Water Data'!H115)))</f>
        <v/>
      </c>
      <c r="CH121" s="305" t="str">
        <f ca="true">+IF(OFFSET('Water Data'!$I$27,0,10*ROW('Water Data'!I115))="","",OFFSET('Water Data'!$I$27,0,10*ROW('Water Data'!I115)))</f>
        <v/>
      </c>
      <c r="CI121" s="305" t="str">
        <f ca="true">+IF(OFFSET('Water Data'!$I$28,0,10*ROW('Water Data'!I115))="","",OFFSET('Water Data'!$I$28,0,10*ROW('Water Data'!I115)))</f>
        <v/>
      </c>
      <c r="CJ121" s="305" t="str">
        <f ca="true">+IF(OFFSET('Water Data'!$I$29,0,10*ROW('Water Data'!I115))="","",OFFSET('Water Data'!$I$29,0,10*ROW('Water Data'!I115)))</f>
        <v/>
      </c>
      <c r="CK121" s="305" t="str">
        <f ca="true">+IF(OFFSET('Sanitation Data'!$D$28,0,10*ROW('Sanitation Data'!D115))="","",OFFSET('Sanitation Data'!$D$28,0,10*ROW('Sanitation Data'!D115)))</f>
        <v/>
      </c>
      <c r="CL121" s="305" t="str">
        <f ca="true">+IF(OFFSET('Sanitation Data'!$D$29,0,10*ROW('Sanitation Data'!D115))="","",OFFSET('Sanitation Data'!$D$29,0,10*ROW('Sanitation Data'!D115)))</f>
        <v/>
      </c>
      <c r="CM121" s="305" t="str">
        <f ca="true">+IF(OFFSET('Sanitation Data'!$D$30,0,10*ROW('Sanitation Data'!D115))="","",OFFSET('Sanitation Data'!$D$30,0,10*ROW('Sanitation Data'!D115)))</f>
        <v/>
      </c>
      <c r="CN121" s="305" t="str">
        <f ca="true">+IF(OFFSET('Sanitation Data'!$D$31,0,10*ROW('Sanitation Data'!D115))="","",OFFSET('Sanitation Data'!$D$31,0,10*ROW('Sanitation Data'!D115)))</f>
        <v/>
      </c>
      <c r="CO121" s="305" t="str">
        <f ca="true">+IF(OFFSET('Sanitation Data'!$D$32,0,10*ROW('Sanitation Data'!D115))="","",OFFSET('Sanitation Data'!$D$32,0,10*ROW('Sanitation Data'!D115)))</f>
        <v/>
      </c>
      <c r="CP121" s="305" t="str">
        <f ca="true">+IF(OFFSET('Sanitation Data'!$E$28,0,10*ROW('Sanitation Data'!E115))="","",OFFSET('Sanitation Data'!$E$28,0,10*ROW('Sanitation Data'!E115)))</f>
        <v/>
      </c>
      <c r="CQ121" s="305" t="str">
        <f ca="true">+IF(OFFSET('Sanitation Data'!$E$29,0,10*ROW('Sanitation Data'!E115))="","",OFFSET('Sanitation Data'!$E$29,0,10*ROW('Sanitation Data'!E115)))</f>
        <v/>
      </c>
      <c r="CR121" s="305" t="str">
        <f ca="true">+IF(OFFSET('Sanitation Data'!$E$30,0,10*ROW('Sanitation Data'!E115))="","",OFFSET('Sanitation Data'!$E$30,0,10*ROW('Sanitation Data'!E115)))</f>
        <v/>
      </c>
      <c r="CS121" s="305" t="str">
        <f ca="true">+IF(OFFSET('Sanitation Data'!$E$31,0,10*ROW('Sanitation Data'!E115))="","",OFFSET('Sanitation Data'!$E$31,0,10*ROW('Sanitation Data'!E115)))</f>
        <v/>
      </c>
      <c r="CT121" s="305" t="str">
        <f ca="true">+IF(OFFSET('Sanitation Data'!$E$32,0,10*ROW('Sanitation Data'!E115))="","",OFFSET('Sanitation Data'!$E$32,0,10*ROW('Sanitation Data'!E115)))</f>
        <v/>
      </c>
      <c r="CU121" s="305" t="str">
        <f ca="true">+IF(OFFSET('Sanitation Data'!$F$28,0,10*ROW('Sanitation Data'!F115))="","",OFFSET('Sanitation Data'!$F$28,0,10*ROW('Sanitation Data'!F115)))</f>
        <v/>
      </c>
      <c r="CV121" s="305" t="str">
        <f ca="true">+IF(OFFSET('Sanitation Data'!$F$29,0,10*ROW('Sanitation Data'!F115))="","",OFFSET('Sanitation Data'!$F$29,0,10*ROW('Sanitation Data'!F115)))</f>
        <v/>
      </c>
      <c r="CW121" s="305" t="str">
        <f ca="true">+IF(OFFSET('Sanitation Data'!$F$30,0,10*ROW('Sanitation Data'!F115))="","",OFFSET('Sanitation Data'!$F$30,0,10*ROW('Sanitation Data'!F115)))</f>
        <v/>
      </c>
      <c r="CX121" s="305" t="str">
        <f ca="true">+IF(OFFSET('Sanitation Data'!$F$31,0,10*ROW('Sanitation Data'!F115))="","",OFFSET('Sanitation Data'!$F$31,0,10*ROW('Sanitation Data'!F115)))</f>
        <v/>
      </c>
      <c r="CY121" s="305" t="str">
        <f ca="true">+IF(OFFSET('Sanitation Data'!$F$32,0,10*ROW('Sanitation Data'!F115))="","",OFFSET('Sanitation Data'!$F$32,0,10*ROW('Sanitation Data'!F115)))</f>
        <v/>
      </c>
      <c r="CZ121" s="305" t="str">
        <f ca="true">+IF(OFFSET('Sanitation Data'!$G$28,0,10*ROW('Sanitation Data'!G115))="","",OFFSET('Sanitation Data'!$G$28,0,10*ROW('Sanitation Data'!G115)))</f>
        <v/>
      </c>
      <c r="DA121" s="305" t="str">
        <f ca="true">+IF(OFFSET('Sanitation Data'!$G$29,0,10*ROW('Sanitation Data'!G115))="","",OFFSET('Sanitation Data'!$G$29,0,10*ROW('Sanitation Data'!G115)))</f>
        <v/>
      </c>
      <c r="DB121" s="305" t="str">
        <f ca="true">+IF(OFFSET('Sanitation Data'!$G$30,0,10*ROW('Sanitation Data'!G115))="","",OFFSET('Sanitation Data'!$G$30,0,10*ROW('Sanitation Data'!G115)))</f>
        <v/>
      </c>
      <c r="DC121" s="305" t="str">
        <f ca="true">+IF(OFFSET('Sanitation Data'!$G$31,0,10*ROW('Sanitation Data'!G115))="","",OFFSET('Sanitation Data'!$G$31,0,10*ROW('Sanitation Data'!G115)))</f>
        <v/>
      </c>
      <c r="DD121" s="305" t="str">
        <f ca="true">+IF(OFFSET('Sanitation Data'!$G$32,0,10*ROW('Sanitation Data'!G115))="","",OFFSET('Sanitation Data'!$G$32,0,10*ROW('Sanitation Data'!G115)))</f>
        <v/>
      </c>
      <c r="DE121" s="305" t="str">
        <f ca="true">+IF(OFFSET('Sanitation Data'!$H$28,0,10*ROW('Sanitation Data'!H115))="","",OFFSET('Sanitation Data'!$H$28,0,10*ROW('Sanitation Data'!H115)))</f>
        <v/>
      </c>
      <c r="DF121" s="305" t="str">
        <f ca="true">+IF(OFFSET('Sanitation Data'!$H$29,0,10*ROW('Sanitation Data'!H115))="","",OFFSET('Sanitation Data'!$H$29,0,10*ROW('Sanitation Data'!H115)))</f>
        <v/>
      </c>
      <c r="DG121" s="305" t="str">
        <f ca="true">+IF(OFFSET('Sanitation Data'!$H$30,0,10*ROW('Sanitation Data'!H115))="","",OFFSET('Sanitation Data'!$H$30,0,10*ROW('Sanitation Data'!H115)))</f>
        <v/>
      </c>
      <c r="DH121" s="305" t="str">
        <f ca="true">+IF(OFFSET('Sanitation Data'!$H$31,0,10*ROW('Sanitation Data'!H115))="","",OFFSET('Sanitation Data'!$H$31,0,10*ROW('Sanitation Data'!H115)))</f>
        <v/>
      </c>
      <c r="DI121" s="305" t="str">
        <f ca="true">+IF(OFFSET('Sanitation Data'!$H$32,0,10*ROW('Sanitation Data'!H115))="","",OFFSET('Sanitation Data'!$H$32,0,10*ROW('Sanitation Data'!H115)))</f>
        <v/>
      </c>
      <c r="DJ121" s="305" t="str">
        <f ca="true">+IF(OFFSET('Sanitation Data'!$I$28,0,10*ROW('Sanitation Data'!I115))="","",OFFSET('Sanitation Data'!$I$28,0,10*ROW('Sanitation Data'!I115)))</f>
        <v/>
      </c>
      <c r="DK121" s="305" t="str">
        <f ca="true">+IF(OFFSET('Sanitation Data'!$I$29,0,10*ROW('Sanitation Data'!I115))="","",OFFSET('Sanitation Data'!$I$29,0,10*ROW('Sanitation Data'!I115)))</f>
        <v/>
      </c>
      <c r="DL121" s="305" t="str">
        <f ca="true">+IF(OFFSET('Sanitation Data'!$I$30,0,10*ROW('Sanitation Data'!I115))="","",OFFSET('Sanitation Data'!$I$30,0,10*ROW('Sanitation Data'!I115)))</f>
        <v/>
      </c>
      <c r="DM121" s="305" t="str">
        <f ca="true">+IF(OFFSET('Sanitation Data'!$I$31,0,10*ROW('Sanitation Data'!I115))="","",OFFSET('Sanitation Data'!$I$31,0,10*ROW('Sanitation Data'!I115)))</f>
        <v/>
      </c>
      <c r="DN121" s="305" t="str">
        <f ca="true">+IF(OFFSET('Sanitation Data'!$I$32,0,10*ROW('Sanitation Data'!I115))="","",OFFSET('Sanitation Data'!$I$32,0,10*ROW('Sanitation Data'!I115)))</f>
        <v/>
      </c>
      <c r="DO121" s="305" t="str">
        <f ca="true">+IF(OFFSET('Hygiene Data'!$D$11,0,10*ROW('Hygiene Data'!D115))="","",OFFSET('Hygiene Data'!$D$11,0,10*ROW('Hygiene Data'!D115)))</f>
        <v/>
      </c>
      <c r="DP121" s="305" t="str">
        <f ca="true">+IF(OFFSET('Hygiene Data'!$D$12,0,10*ROW('Hygiene Data'!D115))="","",OFFSET('Hygiene Data'!$D$12,0,10*ROW('Hygiene Data'!D115)))</f>
        <v/>
      </c>
      <c r="DQ121" s="305" t="str">
        <f ca="true">+IF(OFFSET('Hygiene Data'!$D$13,0,10*ROW('Hygiene Data'!D115))="","",OFFSET('Hygiene Data'!$D$13,0,10*ROW('Hygiene Data'!D115)))</f>
        <v/>
      </c>
      <c r="DR121" s="305" t="str">
        <f ca="true">+IF(OFFSET('Hygiene Data'!$E$11,0,10*ROW('Hygiene Data'!E115))="","",OFFSET('Hygiene Data'!$E$11,0,10*ROW('Hygiene Data'!E115)))</f>
        <v/>
      </c>
      <c r="DS121" s="305" t="str">
        <f ca="true">+IF(OFFSET('Hygiene Data'!$E$12,0,10*ROW('Hygiene Data'!E115))="","",OFFSET('Hygiene Data'!$E$12,0,10*ROW('Hygiene Data'!E115)))</f>
        <v/>
      </c>
      <c r="DT121" s="305" t="str">
        <f ca="true">+IF(OFFSET('Hygiene Data'!$E$13,0,10*ROW('Hygiene Data'!E115))="","",OFFSET('Hygiene Data'!$E$13,0,10*ROW('Hygiene Data'!E115)))</f>
        <v/>
      </c>
      <c r="DU121" s="305" t="str">
        <f ca="true">+IF(OFFSET('Hygiene Data'!$F$11,0,10*ROW('Hygiene Data'!F115))="","",OFFSET('Hygiene Data'!$F$11,0,10*ROW('Hygiene Data'!F115)))</f>
        <v/>
      </c>
      <c r="DV121" s="305" t="str">
        <f ca="true">+IF(OFFSET('Hygiene Data'!$F$12,0,10*ROW('Hygiene Data'!F115))="","",OFFSET('Hygiene Data'!$F$12,0,10*ROW('Hygiene Data'!F115)))</f>
        <v/>
      </c>
      <c r="DW121" s="305" t="str">
        <f ca="true">+IF(OFFSET('Hygiene Data'!$F$13,0,10*ROW('Hygiene Data'!F115))="","",OFFSET('Hygiene Data'!$F$13,0,10*ROW('Hygiene Data'!F115)))</f>
        <v/>
      </c>
      <c r="DX121" s="305" t="str">
        <f ca="true">+IF(OFFSET('Hygiene Data'!$G$11,0,10*ROW('Hygiene Data'!G115))="","",OFFSET('Hygiene Data'!$G$11,0,10*ROW('Hygiene Data'!G115)))</f>
        <v/>
      </c>
      <c r="DY121" s="305" t="str">
        <f ca="true">+IF(OFFSET('Hygiene Data'!$G$12,0,10*ROW('Hygiene Data'!G115))="","",OFFSET('Hygiene Data'!$G$12,0,10*ROW('Hygiene Data'!G115)))</f>
        <v/>
      </c>
      <c r="DZ121" s="305" t="str">
        <f ca="true">+IF(OFFSET('Hygiene Data'!$G$13,0,10*ROW('Hygiene Data'!G115))="","",OFFSET('Hygiene Data'!$G$13,0,10*ROW('Hygiene Data'!G115)))</f>
        <v/>
      </c>
      <c r="EA121" s="305" t="str">
        <f ca="true">+IF(OFFSET('Hygiene Data'!$H$11,0,10*ROW('Hygiene Data'!H115))="","",OFFSET('Hygiene Data'!$H$11,0,10*ROW('Hygiene Data'!H115)))</f>
        <v/>
      </c>
      <c r="EB121" s="305" t="str">
        <f ca="true">+IF(OFFSET('Hygiene Data'!$H$12,0,10*ROW('Hygiene Data'!H115))="","",OFFSET('Hygiene Data'!$H$12,0,10*ROW('Hygiene Data'!H115)))</f>
        <v/>
      </c>
      <c r="EC121" s="305" t="str">
        <f ca="true">+IF(OFFSET('Hygiene Data'!$H$13,0,10*ROW('Hygiene Data'!H115))="","",OFFSET('Hygiene Data'!$H$13,0,10*ROW('Hygiene Data'!H115)))</f>
        <v/>
      </c>
      <c r="ED121" s="305" t="str">
        <f ca="true">+IF(OFFSET('Hygiene Data'!$I$11,0,10*ROW('Hygiene Data'!I115))="","",OFFSET('Hygiene Data'!$I$11,0,10*ROW('Hygiene Data'!I115)))</f>
        <v/>
      </c>
      <c r="EE121" s="305" t="str">
        <f ca="true">+IF(OFFSET('Hygiene Data'!$I$12,0,10*ROW('Hygiene Data'!I115))="","",OFFSET('Hygiene Data'!$I$12,0,10*ROW('Hygiene Data'!I115)))</f>
        <v/>
      </c>
      <c r="EF121" s="305"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61" t="str">
        <f t="shared" ca="true" si="1"/>
        <v/>
      </c>
      <c r="D122" s="9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5"/>
      <c r="BS122" s="305" t="str">
        <f ca="true">+IF(OFFSET('Water Data'!$D$27,0,10*ROW('Water Data'!D116))="","",OFFSET('Water Data'!$D$27,0,10*ROW('Water Data'!D116)))</f>
        <v/>
      </c>
      <c r="BT122" s="305" t="str">
        <f ca="true">+IF(OFFSET('Water Data'!$D$28,0,10*ROW('Water Data'!D116))="","",OFFSET('Water Data'!$D$28,0,10*ROW('Water Data'!D116)))</f>
        <v/>
      </c>
      <c r="BU122" s="305" t="str">
        <f ca="true">+IF(OFFSET('Water Data'!$D$29,0,10*ROW('Water Data'!D116))="","",OFFSET('Water Data'!$D$29,0,10*ROW('Water Data'!D116)))</f>
        <v/>
      </c>
      <c r="BV122" s="305" t="str">
        <f ca="true">+IF(OFFSET('Water Data'!$E$27,0,10*ROW('Water Data'!E116))="","",OFFSET('Water Data'!$E$27,0,10*ROW('Water Data'!E116)))</f>
        <v/>
      </c>
      <c r="BW122" s="305" t="str">
        <f ca="true">+IF(OFFSET('Water Data'!$E$28,0,10*ROW('Water Data'!E116))="","",OFFSET('Water Data'!$E$28,0,10*ROW('Water Data'!E116)))</f>
        <v/>
      </c>
      <c r="BX122" s="305" t="str">
        <f ca="true">+IF(OFFSET('Water Data'!$E$29,0,10*ROW('Water Data'!E116))="","",OFFSET('Water Data'!$E$29,0,10*ROW('Water Data'!E116)))</f>
        <v/>
      </c>
      <c r="BY122" s="305" t="str">
        <f ca="true">+IF(OFFSET('Water Data'!$F$27,0,10*ROW('Water Data'!F116))="","",OFFSET('Water Data'!$F$27,0,10*ROW('Water Data'!F116)))</f>
        <v/>
      </c>
      <c r="BZ122" s="305" t="str">
        <f ca="true">+IF(OFFSET('Water Data'!$F$28,0,10*ROW('Water Data'!F116))="","",OFFSET('Water Data'!$F$28,0,10*ROW('Water Data'!F116)))</f>
        <v/>
      </c>
      <c r="CA122" s="305" t="str">
        <f ca="true">+IF(OFFSET('Water Data'!$F$29,0,10*ROW('Water Data'!F116))="","",OFFSET('Water Data'!$F$29,0,10*ROW('Water Data'!F116)))</f>
        <v/>
      </c>
      <c r="CB122" s="305" t="str">
        <f ca="true">+IF(OFFSET('Water Data'!$G$27,0,10*ROW('Water Data'!G116))="","",OFFSET('Water Data'!$G$27,0,10*ROW('Water Data'!G116)))</f>
        <v/>
      </c>
      <c r="CC122" s="305" t="str">
        <f ca="true">+IF(OFFSET('Water Data'!$G$28,0,10*ROW('Water Data'!G116))="","",OFFSET('Water Data'!$G$28,0,10*ROW('Water Data'!G116)))</f>
        <v/>
      </c>
      <c r="CD122" s="305" t="str">
        <f ca="true">+IF(OFFSET('Water Data'!$G$29,0,10*ROW('Water Data'!G116))="","",OFFSET('Water Data'!$G$29,0,10*ROW('Water Data'!G116)))</f>
        <v/>
      </c>
      <c r="CE122" s="305" t="str">
        <f ca="true">+IF(OFFSET('Water Data'!$H$27,0,10*ROW('Water Data'!H116))="","",OFFSET('Water Data'!$H$27,0,10*ROW('Water Data'!H116)))</f>
        <v/>
      </c>
      <c r="CF122" s="305" t="str">
        <f ca="true">+IF(OFFSET('Water Data'!$H$28,0,10*ROW('Water Data'!H116))="","",OFFSET('Water Data'!$H$28,0,10*ROW('Water Data'!H116)))</f>
        <v/>
      </c>
      <c r="CG122" s="305" t="str">
        <f ca="true">+IF(OFFSET('Water Data'!$H$29,0,10*ROW('Water Data'!H116))="","",OFFSET('Water Data'!$H$29,0,10*ROW('Water Data'!H116)))</f>
        <v/>
      </c>
      <c r="CH122" s="305" t="str">
        <f ca="true">+IF(OFFSET('Water Data'!$I$27,0,10*ROW('Water Data'!I116))="","",OFFSET('Water Data'!$I$27,0,10*ROW('Water Data'!I116)))</f>
        <v/>
      </c>
      <c r="CI122" s="305" t="str">
        <f ca="true">+IF(OFFSET('Water Data'!$I$28,0,10*ROW('Water Data'!I116))="","",OFFSET('Water Data'!$I$28,0,10*ROW('Water Data'!I116)))</f>
        <v/>
      </c>
      <c r="CJ122" s="305" t="str">
        <f ca="true">+IF(OFFSET('Water Data'!$I$29,0,10*ROW('Water Data'!I116))="","",OFFSET('Water Data'!$I$29,0,10*ROW('Water Data'!I116)))</f>
        <v/>
      </c>
      <c r="CK122" s="305" t="str">
        <f ca="true">+IF(OFFSET('Sanitation Data'!$D$28,0,10*ROW('Sanitation Data'!D116))="","",OFFSET('Sanitation Data'!$D$28,0,10*ROW('Sanitation Data'!D116)))</f>
        <v/>
      </c>
      <c r="CL122" s="305" t="str">
        <f ca="true">+IF(OFFSET('Sanitation Data'!$D$29,0,10*ROW('Sanitation Data'!D116))="","",OFFSET('Sanitation Data'!$D$29,0,10*ROW('Sanitation Data'!D116)))</f>
        <v/>
      </c>
      <c r="CM122" s="305" t="str">
        <f ca="true">+IF(OFFSET('Sanitation Data'!$D$30,0,10*ROW('Sanitation Data'!D116))="","",OFFSET('Sanitation Data'!$D$30,0,10*ROW('Sanitation Data'!D116)))</f>
        <v/>
      </c>
      <c r="CN122" s="305" t="str">
        <f ca="true">+IF(OFFSET('Sanitation Data'!$D$31,0,10*ROW('Sanitation Data'!D116))="","",OFFSET('Sanitation Data'!$D$31,0,10*ROW('Sanitation Data'!D116)))</f>
        <v/>
      </c>
      <c r="CO122" s="305" t="str">
        <f ca="true">+IF(OFFSET('Sanitation Data'!$D$32,0,10*ROW('Sanitation Data'!D116))="","",OFFSET('Sanitation Data'!$D$32,0,10*ROW('Sanitation Data'!D116)))</f>
        <v/>
      </c>
      <c r="CP122" s="305" t="str">
        <f ca="true">+IF(OFFSET('Sanitation Data'!$E$28,0,10*ROW('Sanitation Data'!E116))="","",OFFSET('Sanitation Data'!$E$28,0,10*ROW('Sanitation Data'!E116)))</f>
        <v/>
      </c>
      <c r="CQ122" s="305" t="str">
        <f ca="true">+IF(OFFSET('Sanitation Data'!$E$29,0,10*ROW('Sanitation Data'!E116))="","",OFFSET('Sanitation Data'!$E$29,0,10*ROW('Sanitation Data'!E116)))</f>
        <v/>
      </c>
      <c r="CR122" s="305" t="str">
        <f ca="true">+IF(OFFSET('Sanitation Data'!$E$30,0,10*ROW('Sanitation Data'!E116))="","",OFFSET('Sanitation Data'!$E$30,0,10*ROW('Sanitation Data'!E116)))</f>
        <v/>
      </c>
      <c r="CS122" s="305" t="str">
        <f ca="true">+IF(OFFSET('Sanitation Data'!$E$31,0,10*ROW('Sanitation Data'!E116))="","",OFFSET('Sanitation Data'!$E$31,0,10*ROW('Sanitation Data'!E116)))</f>
        <v/>
      </c>
      <c r="CT122" s="305" t="str">
        <f ca="true">+IF(OFFSET('Sanitation Data'!$E$32,0,10*ROW('Sanitation Data'!E116))="","",OFFSET('Sanitation Data'!$E$32,0,10*ROW('Sanitation Data'!E116)))</f>
        <v/>
      </c>
      <c r="CU122" s="305" t="str">
        <f ca="true">+IF(OFFSET('Sanitation Data'!$F$28,0,10*ROW('Sanitation Data'!F116))="","",OFFSET('Sanitation Data'!$F$28,0,10*ROW('Sanitation Data'!F116)))</f>
        <v/>
      </c>
      <c r="CV122" s="305" t="str">
        <f ca="true">+IF(OFFSET('Sanitation Data'!$F$29,0,10*ROW('Sanitation Data'!F116))="","",OFFSET('Sanitation Data'!$F$29,0,10*ROW('Sanitation Data'!F116)))</f>
        <v/>
      </c>
      <c r="CW122" s="305" t="str">
        <f ca="true">+IF(OFFSET('Sanitation Data'!$F$30,0,10*ROW('Sanitation Data'!F116))="","",OFFSET('Sanitation Data'!$F$30,0,10*ROW('Sanitation Data'!F116)))</f>
        <v/>
      </c>
      <c r="CX122" s="305" t="str">
        <f ca="true">+IF(OFFSET('Sanitation Data'!$F$31,0,10*ROW('Sanitation Data'!F116))="","",OFFSET('Sanitation Data'!$F$31,0,10*ROW('Sanitation Data'!F116)))</f>
        <v/>
      </c>
      <c r="CY122" s="305" t="str">
        <f ca="true">+IF(OFFSET('Sanitation Data'!$F$32,0,10*ROW('Sanitation Data'!F116))="","",OFFSET('Sanitation Data'!$F$32,0,10*ROW('Sanitation Data'!F116)))</f>
        <v/>
      </c>
      <c r="CZ122" s="305" t="str">
        <f ca="true">+IF(OFFSET('Sanitation Data'!$G$28,0,10*ROW('Sanitation Data'!G116))="","",OFFSET('Sanitation Data'!$G$28,0,10*ROW('Sanitation Data'!G116)))</f>
        <v/>
      </c>
      <c r="DA122" s="305" t="str">
        <f ca="true">+IF(OFFSET('Sanitation Data'!$G$29,0,10*ROW('Sanitation Data'!G116))="","",OFFSET('Sanitation Data'!$G$29,0,10*ROW('Sanitation Data'!G116)))</f>
        <v/>
      </c>
      <c r="DB122" s="305" t="str">
        <f ca="true">+IF(OFFSET('Sanitation Data'!$G$30,0,10*ROW('Sanitation Data'!G116))="","",OFFSET('Sanitation Data'!$G$30,0,10*ROW('Sanitation Data'!G116)))</f>
        <v/>
      </c>
      <c r="DC122" s="305" t="str">
        <f ca="true">+IF(OFFSET('Sanitation Data'!$G$31,0,10*ROW('Sanitation Data'!G116))="","",OFFSET('Sanitation Data'!$G$31,0,10*ROW('Sanitation Data'!G116)))</f>
        <v/>
      </c>
      <c r="DD122" s="305" t="str">
        <f ca="true">+IF(OFFSET('Sanitation Data'!$G$32,0,10*ROW('Sanitation Data'!G116))="","",OFFSET('Sanitation Data'!$G$32,0,10*ROW('Sanitation Data'!G116)))</f>
        <v/>
      </c>
      <c r="DE122" s="305" t="str">
        <f ca="true">+IF(OFFSET('Sanitation Data'!$H$28,0,10*ROW('Sanitation Data'!H116))="","",OFFSET('Sanitation Data'!$H$28,0,10*ROW('Sanitation Data'!H116)))</f>
        <v/>
      </c>
      <c r="DF122" s="305" t="str">
        <f ca="true">+IF(OFFSET('Sanitation Data'!$H$29,0,10*ROW('Sanitation Data'!H116))="","",OFFSET('Sanitation Data'!$H$29,0,10*ROW('Sanitation Data'!H116)))</f>
        <v/>
      </c>
      <c r="DG122" s="305" t="str">
        <f ca="true">+IF(OFFSET('Sanitation Data'!$H$30,0,10*ROW('Sanitation Data'!H116))="","",OFFSET('Sanitation Data'!$H$30,0,10*ROW('Sanitation Data'!H116)))</f>
        <v/>
      </c>
      <c r="DH122" s="305" t="str">
        <f ca="true">+IF(OFFSET('Sanitation Data'!$H$31,0,10*ROW('Sanitation Data'!H116))="","",OFFSET('Sanitation Data'!$H$31,0,10*ROW('Sanitation Data'!H116)))</f>
        <v/>
      </c>
      <c r="DI122" s="305" t="str">
        <f ca="true">+IF(OFFSET('Sanitation Data'!$H$32,0,10*ROW('Sanitation Data'!H116))="","",OFFSET('Sanitation Data'!$H$32,0,10*ROW('Sanitation Data'!H116)))</f>
        <v/>
      </c>
      <c r="DJ122" s="305" t="str">
        <f ca="true">+IF(OFFSET('Sanitation Data'!$I$28,0,10*ROW('Sanitation Data'!I116))="","",OFFSET('Sanitation Data'!$I$28,0,10*ROW('Sanitation Data'!I116)))</f>
        <v/>
      </c>
      <c r="DK122" s="305" t="str">
        <f ca="true">+IF(OFFSET('Sanitation Data'!$I$29,0,10*ROW('Sanitation Data'!I116))="","",OFFSET('Sanitation Data'!$I$29,0,10*ROW('Sanitation Data'!I116)))</f>
        <v/>
      </c>
      <c r="DL122" s="305" t="str">
        <f ca="true">+IF(OFFSET('Sanitation Data'!$I$30,0,10*ROW('Sanitation Data'!I116))="","",OFFSET('Sanitation Data'!$I$30,0,10*ROW('Sanitation Data'!I116)))</f>
        <v/>
      </c>
      <c r="DM122" s="305" t="str">
        <f ca="true">+IF(OFFSET('Sanitation Data'!$I$31,0,10*ROW('Sanitation Data'!I116))="","",OFFSET('Sanitation Data'!$I$31,0,10*ROW('Sanitation Data'!I116)))</f>
        <v/>
      </c>
      <c r="DN122" s="305" t="str">
        <f ca="true">+IF(OFFSET('Sanitation Data'!$I$32,0,10*ROW('Sanitation Data'!I116))="","",OFFSET('Sanitation Data'!$I$32,0,10*ROW('Sanitation Data'!I116)))</f>
        <v/>
      </c>
      <c r="DO122" s="305" t="str">
        <f ca="true">+IF(OFFSET('Hygiene Data'!$D$11,0,10*ROW('Hygiene Data'!D116))="","",OFFSET('Hygiene Data'!$D$11,0,10*ROW('Hygiene Data'!D116)))</f>
        <v/>
      </c>
      <c r="DP122" s="305" t="str">
        <f ca="true">+IF(OFFSET('Hygiene Data'!$D$12,0,10*ROW('Hygiene Data'!D116))="","",OFFSET('Hygiene Data'!$D$12,0,10*ROW('Hygiene Data'!D116)))</f>
        <v/>
      </c>
      <c r="DQ122" s="305" t="str">
        <f ca="true">+IF(OFFSET('Hygiene Data'!$D$13,0,10*ROW('Hygiene Data'!D116))="","",OFFSET('Hygiene Data'!$D$13,0,10*ROW('Hygiene Data'!D116)))</f>
        <v/>
      </c>
      <c r="DR122" s="305" t="str">
        <f ca="true">+IF(OFFSET('Hygiene Data'!$E$11,0,10*ROW('Hygiene Data'!E116))="","",OFFSET('Hygiene Data'!$E$11,0,10*ROW('Hygiene Data'!E116)))</f>
        <v/>
      </c>
      <c r="DS122" s="305" t="str">
        <f ca="true">+IF(OFFSET('Hygiene Data'!$E$12,0,10*ROW('Hygiene Data'!E116))="","",OFFSET('Hygiene Data'!$E$12,0,10*ROW('Hygiene Data'!E116)))</f>
        <v/>
      </c>
      <c r="DT122" s="305" t="str">
        <f ca="true">+IF(OFFSET('Hygiene Data'!$E$13,0,10*ROW('Hygiene Data'!E116))="","",OFFSET('Hygiene Data'!$E$13,0,10*ROW('Hygiene Data'!E116)))</f>
        <v/>
      </c>
      <c r="DU122" s="305" t="str">
        <f ca="true">+IF(OFFSET('Hygiene Data'!$F$11,0,10*ROW('Hygiene Data'!F116))="","",OFFSET('Hygiene Data'!$F$11,0,10*ROW('Hygiene Data'!F116)))</f>
        <v/>
      </c>
      <c r="DV122" s="305" t="str">
        <f ca="true">+IF(OFFSET('Hygiene Data'!$F$12,0,10*ROW('Hygiene Data'!F116))="","",OFFSET('Hygiene Data'!$F$12,0,10*ROW('Hygiene Data'!F116)))</f>
        <v/>
      </c>
      <c r="DW122" s="305" t="str">
        <f ca="true">+IF(OFFSET('Hygiene Data'!$F$13,0,10*ROW('Hygiene Data'!F116))="","",OFFSET('Hygiene Data'!$F$13,0,10*ROW('Hygiene Data'!F116)))</f>
        <v/>
      </c>
      <c r="DX122" s="305" t="str">
        <f ca="true">+IF(OFFSET('Hygiene Data'!$G$11,0,10*ROW('Hygiene Data'!G116))="","",OFFSET('Hygiene Data'!$G$11,0,10*ROW('Hygiene Data'!G116)))</f>
        <v/>
      </c>
      <c r="DY122" s="305" t="str">
        <f ca="true">+IF(OFFSET('Hygiene Data'!$G$12,0,10*ROW('Hygiene Data'!G116))="","",OFFSET('Hygiene Data'!$G$12,0,10*ROW('Hygiene Data'!G116)))</f>
        <v/>
      </c>
      <c r="DZ122" s="305" t="str">
        <f ca="true">+IF(OFFSET('Hygiene Data'!$G$13,0,10*ROW('Hygiene Data'!G116))="","",OFFSET('Hygiene Data'!$G$13,0,10*ROW('Hygiene Data'!G116)))</f>
        <v/>
      </c>
      <c r="EA122" s="305" t="str">
        <f ca="true">+IF(OFFSET('Hygiene Data'!$H$11,0,10*ROW('Hygiene Data'!H116))="","",OFFSET('Hygiene Data'!$H$11,0,10*ROW('Hygiene Data'!H116)))</f>
        <v/>
      </c>
      <c r="EB122" s="305" t="str">
        <f ca="true">+IF(OFFSET('Hygiene Data'!$H$12,0,10*ROW('Hygiene Data'!H116))="","",OFFSET('Hygiene Data'!$H$12,0,10*ROW('Hygiene Data'!H116)))</f>
        <v/>
      </c>
      <c r="EC122" s="305" t="str">
        <f ca="true">+IF(OFFSET('Hygiene Data'!$H$13,0,10*ROW('Hygiene Data'!H116))="","",OFFSET('Hygiene Data'!$H$13,0,10*ROW('Hygiene Data'!H116)))</f>
        <v/>
      </c>
      <c r="ED122" s="305" t="str">
        <f ca="true">+IF(OFFSET('Hygiene Data'!$I$11,0,10*ROW('Hygiene Data'!I116))="","",OFFSET('Hygiene Data'!$I$11,0,10*ROW('Hygiene Data'!I116)))</f>
        <v/>
      </c>
      <c r="EE122" s="305" t="str">
        <f ca="true">+IF(OFFSET('Hygiene Data'!$I$12,0,10*ROW('Hygiene Data'!I116))="","",OFFSET('Hygiene Data'!$I$12,0,10*ROW('Hygiene Data'!I116)))</f>
        <v/>
      </c>
      <c r="EF122" s="305"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61" t="str">
        <f t="shared" ca="true" si="1"/>
        <v/>
      </c>
      <c r="D123" s="9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5"/>
      <c r="BS123" s="305" t="str">
        <f ca="true">+IF(OFFSET('Water Data'!$D$27,0,10*ROW('Water Data'!D117))="","",OFFSET('Water Data'!$D$27,0,10*ROW('Water Data'!D117)))</f>
        <v/>
      </c>
      <c r="BT123" s="305" t="str">
        <f ca="true">+IF(OFFSET('Water Data'!$D$28,0,10*ROW('Water Data'!D117))="","",OFFSET('Water Data'!$D$28,0,10*ROW('Water Data'!D117)))</f>
        <v/>
      </c>
      <c r="BU123" s="305" t="str">
        <f ca="true">+IF(OFFSET('Water Data'!$D$29,0,10*ROW('Water Data'!D117))="","",OFFSET('Water Data'!$D$29,0,10*ROW('Water Data'!D117)))</f>
        <v/>
      </c>
      <c r="BV123" s="305" t="str">
        <f ca="true">+IF(OFFSET('Water Data'!$E$27,0,10*ROW('Water Data'!E117))="","",OFFSET('Water Data'!$E$27,0,10*ROW('Water Data'!E117)))</f>
        <v/>
      </c>
      <c r="BW123" s="305" t="str">
        <f ca="true">+IF(OFFSET('Water Data'!$E$28,0,10*ROW('Water Data'!E117))="","",OFFSET('Water Data'!$E$28,0,10*ROW('Water Data'!E117)))</f>
        <v/>
      </c>
      <c r="BX123" s="305" t="str">
        <f ca="true">+IF(OFFSET('Water Data'!$E$29,0,10*ROW('Water Data'!E117))="","",OFFSET('Water Data'!$E$29,0,10*ROW('Water Data'!E117)))</f>
        <v/>
      </c>
      <c r="BY123" s="305" t="str">
        <f ca="true">+IF(OFFSET('Water Data'!$F$27,0,10*ROW('Water Data'!F117))="","",OFFSET('Water Data'!$F$27,0,10*ROW('Water Data'!F117)))</f>
        <v/>
      </c>
      <c r="BZ123" s="305" t="str">
        <f ca="true">+IF(OFFSET('Water Data'!$F$28,0,10*ROW('Water Data'!F117))="","",OFFSET('Water Data'!$F$28,0,10*ROW('Water Data'!F117)))</f>
        <v/>
      </c>
      <c r="CA123" s="305" t="str">
        <f ca="true">+IF(OFFSET('Water Data'!$F$29,0,10*ROW('Water Data'!F117))="","",OFFSET('Water Data'!$F$29,0,10*ROW('Water Data'!F117)))</f>
        <v/>
      </c>
      <c r="CB123" s="305" t="str">
        <f ca="true">+IF(OFFSET('Water Data'!$G$27,0,10*ROW('Water Data'!G117))="","",OFFSET('Water Data'!$G$27,0,10*ROW('Water Data'!G117)))</f>
        <v/>
      </c>
      <c r="CC123" s="305" t="str">
        <f ca="true">+IF(OFFSET('Water Data'!$G$28,0,10*ROW('Water Data'!G117))="","",OFFSET('Water Data'!$G$28,0,10*ROW('Water Data'!G117)))</f>
        <v/>
      </c>
      <c r="CD123" s="305" t="str">
        <f ca="true">+IF(OFFSET('Water Data'!$G$29,0,10*ROW('Water Data'!G117))="","",OFFSET('Water Data'!$G$29,0,10*ROW('Water Data'!G117)))</f>
        <v/>
      </c>
      <c r="CE123" s="305" t="str">
        <f ca="true">+IF(OFFSET('Water Data'!$H$27,0,10*ROW('Water Data'!H117))="","",OFFSET('Water Data'!$H$27,0,10*ROW('Water Data'!H117)))</f>
        <v/>
      </c>
      <c r="CF123" s="305" t="str">
        <f ca="true">+IF(OFFSET('Water Data'!$H$28,0,10*ROW('Water Data'!H117))="","",OFFSET('Water Data'!$H$28,0,10*ROW('Water Data'!H117)))</f>
        <v/>
      </c>
      <c r="CG123" s="305" t="str">
        <f ca="true">+IF(OFFSET('Water Data'!$H$29,0,10*ROW('Water Data'!H117))="","",OFFSET('Water Data'!$H$29,0,10*ROW('Water Data'!H117)))</f>
        <v/>
      </c>
      <c r="CH123" s="305" t="str">
        <f ca="true">+IF(OFFSET('Water Data'!$I$27,0,10*ROW('Water Data'!I117))="","",OFFSET('Water Data'!$I$27,0,10*ROW('Water Data'!I117)))</f>
        <v/>
      </c>
      <c r="CI123" s="305" t="str">
        <f ca="true">+IF(OFFSET('Water Data'!$I$28,0,10*ROW('Water Data'!I117))="","",OFFSET('Water Data'!$I$28,0,10*ROW('Water Data'!I117)))</f>
        <v/>
      </c>
      <c r="CJ123" s="305" t="str">
        <f ca="true">+IF(OFFSET('Water Data'!$I$29,0,10*ROW('Water Data'!I117))="","",OFFSET('Water Data'!$I$29,0,10*ROW('Water Data'!I117)))</f>
        <v/>
      </c>
      <c r="CK123" s="305" t="str">
        <f ca="true">+IF(OFFSET('Sanitation Data'!$D$28,0,10*ROW('Sanitation Data'!D117))="","",OFFSET('Sanitation Data'!$D$28,0,10*ROW('Sanitation Data'!D117)))</f>
        <v/>
      </c>
      <c r="CL123" s="305" t="str">
        <f ca="true">+IF(OFFSET('Sanitation Data'!$D$29,0,10*ROW('Sanitation Data'!D117))="","",OFFSET('Sanitation Data'!$D$29,0,10*ROW('Sanitation Data'!D117)))</f>
        <v/>
      </c>
      <c r="CM123" s="305" t="str">
        <f ca="true">+IF(OFFSET('Sanitation Data'!$D$30,0,10*ROW('Sanitation Data'!D117))="","",OFFSET('Sanitation Data'!$D$30,0,10*ROW('Sanitation Data'!D117)))</f>
        <v/>
      </c>
      <c r="CN123" s="305" t="str">
        <f ca="true">+IF(OFFSET('Sanitation Data'!$D$31,0,10*ROW('Sanitation Data'!D117))="","",OFFSET('Sanitation Data'!$D$31,0,10*ROW('Sanitation Data'!D117)))</f>
        <v/>
      </c>
      <c r="CO123" s="305" t="str">
        <f ca="true">+IF(OFFSET('Sanitation Data'!$D$32,0,10*ROW('Sanitation Data'!D117))="","",OFFSET('Sanitation Data'!$D$32,0,10*ROW('Sanitation Data'!D117)))</f>
        <v/>
      </c>
      <c r="CP123" s="305" t="str">
        <f ca="true">+IF(OFFSET('Sanitation Data'!$E$28,0,10*ROW('Sanitation Data'!E117))="","",OFFSET('Sanitation Data'!$E$28,0,10*ROW('Sanitation Data'!E117)))</f>
        <v/>
      </c>
      <c r="CQ123" s="305" t="str">
        <f ca="true">+IF(OFFSET('Sanitation Data'!$E$29,0,10*ROW('Sanitation Data'!E117))="","",OFFSET('Sanitation Data'!$E$29,0,10*ROW('Sanitation Data'!E117)))</f>
        <v/>
      </c>
      <c r="CR123" s="305" t="str">
        <f ca="true">+IF(OFFSET('Sanitation Data'!$E$30,0,10*ROW('Sanitation Data'!E117))="","",OFFSET('Sanitation Data'!$E$30,0,10*ROW('Sanitation Data'!E117)))</f>
        <v/>
      </c>
      <c r="CS123" s="305" t="str">
        <f ca="true">+IF(OFFSET('Sanitation Data'!$E$31,0,10*ROW('Sanitation Data'!E117))="","",OFFSET('Sanitation Data'!$E$31,0,10*ROW('Sanitation Data'!E117)))</f>
        <v/>
      </c>
      <c r="CT123" s="305" t="str">
        <f ca="true">+IF(OFFSET('Sanitation Data'!$E$32,0,10*ROW('Sanitation Data'!E117))="","",OFFSET('Sanitation Data'!$E$32,0,10*ROW('Sanitation Data'!E117)))</f>
        <v/>
      </c>
      <c r="CU123" s="305" t="str">
        <f ca="true">+IF(OFFSET('Sanitation Data'!$F$28,0,10*ROW('Sanitation Data'!F117))="","",OFFSET('Sanitation Data'!$F$28,0,10*ROW('Sanitation Data'!F117)))</f>
        <v/>
      </c>
      <c r="CV123" s="305" t="str">
        <f ca="true">+IF(OFFSET('Sanitation Data'!$F$29,0,10*ROW('Sanitation Data'!F117))="","",OFFSET('Sanitation Data'!$F$29,0,10*ROW('Sanitation Data'!F117)))</f>
        <v/>
      </c>
      <c r="CW123" s="305" t="str">
        <f ca="true">+IF(OFFSET('Sanitation Data'!$F$30,0,10*ROW('Sanitation Data'!F117))="","",OFFSET('Sanitation Data'!$F$30,0,10*ROW('Sanitation Data'!F117)))</f>
        <v/>
      </c>
      <c r="CX123" s="305" t="str">
        <f ca="true">+IF(OFFSET('Sanitation Data'!$F$31,0,10*ROW('Sanitation Data'!F117))="","",OFFSET('Sanitation Data'!$F$31,0,10*ROW('Sanitation Data'!F117)))</f>
        <v/>
      </c>
      <c r="CY123" s="305" t="str">
        <f ca="true">+IF(OFFSET('Sanitation Data'!$F$32,0,10*ROW('Sanitation Data'!F117))="","",OFFSET('Sanitation Data'!$F$32,0,10*ROW('Sanitation Data'!F117)))</f>
        <v/>
      </c>
      <c r="CZ123" s="305" t="str">
        <f ca="true">+IF(OFFSET('Sanitation Data'!$G$28,0,10*ROW('Sanitation Data'!G117))="","",OFFSET('Sanitation Data'!$G$28,0,10*ROW('Sanitation Data'!G117)))</f>
        <v/>
      </c>
      <c r="DA123" s="305" t="str">
        <f ca="true">+IF(OFFSET('Sanitation Data'!$G$29,0,10*ROW('Sanitation Data'!G117))="","",OFFSET('Sanitation Data'!$G$29,0,10*ROW('Sanitation Data'!G117)))</f>
        <v/>
      </c>
      <c r="DB123" s="305" t="str">
        <f ca="true">+IF(OFFSET('Sanitation Data'!$G$30,0,10*ROW('Sanitation Data'!G117))="","",OFFSET('Sanitation Data'!$G$30,0,10*ROW('Sanitation Data'!G117)))</f>
        <v/>
      </c>
      <c r="DC123" s="305" t="str">
        <f ca="true">+IF(OFFSET('Sanitation Data'!$G$31,0,10*ROW('Sanitation Data'!G117))="","",OFFSET('Sanitation Data'!$G$31,0,10*ROW('Sanitation Data'!G117)))</f>
        <v/>
      </c>
      <c r="DD123" s="305" t="str">
        <f ca="true">+IF(OFFSET('Sanitation Data'!$G$32,0,10*ROW('Sanitation Data'!G117))="","",OFFSET('Sanitation Data'!$G$32,0,10*ROW('Sanitation Data'!G117)))</f>
        <v/>
      </c>
      <c r="DE123" s="305" t="str">
        <f ca="true">+IF(OFFSET('Sanitation Data'!$H$28,0,10*ROW('Sanitation Data'!H117))="","",OFFSET('Sanitation Data'!$H$28,0,10*ROW('Sanitation Data'!H117)))</f>
        <v/>
      </c>
      <c r="DF123" s="305" t="str">
        <f ca="true">+IF(OFFSET('Sanitation Data'!$H$29,0,10*ROW('Sanitation Data'!H117))="","",OFFSET('Sanitation Data'!$H$29,0,10*ROW('Sanitation Data'!H117)))</f>
        <v/>
      </c>
      <c r="DG123" s="305" t="str">
        <f ca="true">+IF(OFFSET('Sanitation Data'!$H$30,0,10*ROW('Sanitation Data'!H117))="","",OFFSET('Sanitation Data'!$H$30,0,10*ROW('Sanitation Data'!H117)))</f>
        <v/>
      </c>
      <c r="DH123" s="305" t="str">
        <f ca="true">+IF(OFFSET('Sanitation Data'!$H$31,0,10*ROW('Sanitation Data'!H117))="","",OFFSET('Sanitation Data'!$H$31,0,10*ROW('Sanitation Data'!H117)))</f>
        <v/>
      </c>
      <c r="DI123" s="305" t="str">
        <f ca="true">+IF(OFFSET('Sanitation Data'!$H$32,0,10*ROW('Sanitation Data'!H117))="","",OFFSET('Sanitation Data'!$H$32,0,10*ROW('Sanitation Data'!H117)))</f>
        <v/>
      </c>
      <c r="DJ123" s="305" t="str">
        <f ca="true">+IF(OFFSET('Sanitation Data'!$I$28,0,10*ROW('Sanitation Data'!I117))="","",OFFSET('Sanitation Data'!$I$28,0,10*ROW('Sanitation Data'!I117)))</f>
        <v/>
      </c>
      <c r="DK123" s="305" t="str">
        <f ca="true">+IF(OFFSET('Sanitation Data'!$I$29,0,10*ROW('Sanitation Data'!I117))="","",OFFSET('Sanitation Data'!$I$29,0,10*ROW('Sanitation Data'!I117)))</f>
        <v/>
      </c>
      <c r="DL123" s="305" t="str">
        <f ca="true">+IF(OFFSET('Sanitation Data'!$I$30,0,10*ROW('Sanitation Data'!I117))="","",OFFSET('Sanitation Data'!$I$30,0,10*ROW('Sanitation Data'!I117)))</f>
        <v/>
      </c>
      <c r="DM123" s="305" t="str">
        <f ca="true">+IF(OFFSET('Sanitation Data'!$I$31,0,10*ROW('Sanitation Data'!I117))="","",OFFSET('Sanitation Data'!$I$31,0,10*ROW('Sanitation Data'!I117)))</f>
        <v/>
      </c>
      <c r="DN123" s="305" t="str">
        <f ca="true">+IF(OFFSET('Sanitation Data'!$I$32,0,10*ROW('Sanitation Data'!I117))="","",OFFSET('Sanitation Data'!$I$32,0,10*ROW('Sanitation Data'!I117)))</f>
        <v/>
      </c>
      <c r="DO123" s="305" t="str">
        <f ca="true">+IF(OFFSET('Hygiene Data'!$D$11,0,10*ROW('Hygiene Data'!D117))="","",OFFSET('Hygiene Data'!$D$11,0,10*ROW('Hygiene Data'!D117)))</f>
        <v/>
      </c>
      <c r="DP123" s="305" t="str">
        <f ca="true">+IF(OFFSET('Hygiene Data'!$D$12,0,10*ROW('Hygiene Data'!D117))="","",OFFSET('Hygiene Data'!$D$12,0,10*ROW('Hygiene Data'!D117)))</f>
        <v/>
      </c>
      <c r="DQ123" s="305" t="str">
        <f ca="true">+IF(OFFSET('Hygiene Data'!$D$13,0,10*ROW('Hygiene Data'!D117))="","",OFFSET('Hygiene Data'!$D$13,0,10*ROW('Hygiene Data'!D117)))</f>
        <v/>
      </c>
      <c r="DR123" s="305" t="str">
        <f ca="true">+IF(OFFSET('Hygiene Data'!$E$11,0,10*ROW('Hygiene Data'!E117))="","",OFFSET('Hygiene Data'!$E$11,0,10*ROW('Hygiene Data'!E117)))</f>
        <v/>
      </c>
      <c r="DS123" s="305" t="str">
        <f ca="true">+IF(OFFSET('Hygiene Data'!$E$12,0,10*ROW('Hygiene Data'!E117))="","",OFFSET('Hygiene Data'!$E$12,0,10*ROW('Hygiene Data'!E117)))</f>
        <v/>
      </c>
      <c r="DT123" s="305" t="str">
        <f ca="true">+IF(OFFSET('Hygiene Data'!$E$13,0,10*ROW('Hygiene Data'!E117))="","",OFFSET('Hygiene Data'!$E$13,0,10*ROW('Hygiene Data'!E117)))</f>
        <v/>
      </c>
      <c r="DU123" s="305" t="str">
        <f ca="true">+IF(OFFSET('Hygiene Data'!$F$11,0,10*ROW('Hygiene Data'!F117))="","",OFFSET('Hygiene Data'!$F$11,0,10*ROW('Hygiene Data'!F117)))</f>
        <v/>
      </c>
      <c r="DV123" s="305" t="str">
        <f ca="true">+IF(OFFSET('Hygiene Data'!$F$12,0,10*ROW('Hygiene Data'!F117))="","",OFFSET('Hygiene Data'!$F$12,0,10*ROW('Hygiene Data'!F117)))</f>
        <v/>
      </c>
      <c r="DW123" s="305" t="str">
        <f ca="true">+IF(OFFSET('Hygiene Data'!$F$13,0,10*ROW('Hygiene Data'!F117))="","",OFFSET('Hygiene Data'!$F$13,0,10*ROW('Hygiene Data'!F117)))</f>
        <v/>
      </c>
      <c r="DX123" s="305" t="str">
        <f ca="true">+IF(OFFSET('Hygiene Data'!$G$11,0,10*ROW('Hygiene Data'!G117))="","",OFFSET('Hygiene Data'!$G$11,0,10*ROW('Hygiene Data'!G117)))</f>
        <v/>
      </c>
      <c r="DY123" s="305" t="str">
        <f ca="true">+IF(OFFSET('Hygiene Data'!$G$12,0,10*ROW('Hygiene Data'!G117))="","",OFFSET('Hygiene Data'!$G$12,0,10*ROW('Hygiene Data'!G117)))</f>
        <v/>
      </c>
      <c r="DZ123" s="305" t="str">
        <f ca="true">+IF(OFFSET('Hygiene Data'!$G$13,0,10*ROW('Hygiene Data'!G117))="","",OFFSET('Hygiene Data'!$G$13,0,10*ROW('Hygiene Data'!G117)))</f>
        <v/>
      </c>
      <c r="EA123" s="305" t="str">
        <f ca="true">+IF(OFFSET('Hygiene Data'!$H$11,0,10*ROW('Hygiene Data'!H117))="","",OFFSET('Hygiene Data'!$H$11,0,10*ROW('Hygiene Data'!H117)))</f>
        <v/>
      </c>
      <c r="EB123" s="305" t="str">
        <f ca="true">+IF(OFFSET('Hygiene Data'!$H$12,0,10*ROW('Hygiene Data'!H117))="","",OFFSET('Hygiene Data'!$H$12,0,10*ROW('Hygiene Data'!H117)))</f>
        <v/>
      </c>
      <c r="EC123" s="305" t="str">
        <f ca="true">+IF(OFFSET('Hygiene Data'!$H$13,0,10*ROW('Hygiene Data'!H117))="","",OFFSET('Hygiene Data'!$H$13,0,10*ROW('Hygiene Data'!H117)))</f>
        <v/>
      </c>
      <c r="ED123" s="305" t="str">
        <f ca="true">+IF(OFFSET('Hygiene Data'!$I$11,0,10*ROW('Hygiene Data'!I117))="","",OFFSET('Hygiene Data'!$I$11,0,10*ROW('Hygiene Data'!I117)))</f>
        <v/>
      </c>
      <c r="EE123" s="305" t="str">
        <f ca="true">+IF(OFFSET('Hygiene Data'!$I$12,0,10*ROW('Hygiene Data'!I117))="","",OFFSET('Hygiene Data'!$I$12,0,10*ROW('Hygiene Data'!I117)))</f>
        <v/>
      </c>
      <c r="EF123" s="305"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61" t="str">
        <f t="shared" ca="true" si="1"/>
        <v/>
      </c>
      <c r="D124" s="9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5"/>
      <c r="BS124" s="305" t="str">
        <f ca="true">+IF(OFFSET('Water Data'!$D$27,0,10*ROW('Water Data'!D118))="","",OFFSET('Water Data'!$D$27,0,10*ROW('Water Data'!D118)))</f>
        <v/>
      </c>
      <c r="BT124" s="305" t="str">
        <f ca="true">+IF(OFFSET('Water Data'!$D$28,0,10*ROW('Water Data'!D118))="","",OFFSET('Water Data'!$D$28,0,10*ROW('Water Data'!D118)))</f>
        <v/>
      </c>
      <c r="BU124" s="305" t="str">
        <f ca="true">+IF(OFFSET('Water Data'!$D$29,0,10*ROW('Water Data'!D118))="","",OFFSET('Water Data'!$D$29,0,10*ROW('Water Data'!D118)))</f>
        <v/>
      </c>
      <c r="BV124" s="305" t="str">
        <f ca="true">+IF(OFFSET('Water Data'!$E$27,0,10*ROW('Water Data'!E118))="","",OFFSET('Water Data'!$E$27,0,10*ROW('Water Data'!E118)))</f>
        <v/>
      </c>
      <c r="BW124" s="305" t="str">
        <f ca="true">+IF(OFFSET('Water Data'!$E$28,0,10*ROW('Water Data'!E118))="","",OFFSET('Water Data'!$E$28,0,10*ROW('Water Data'!E118)))</f>
        <v/>
      </c>
      <c r="BX124" s="305" t="str">
        <f ca="true">+IF(OFFSET('Water Data'!$E$29,0,10*ROW('Water Data'!E118))="","",OFFSET('Water Data'!$E$29,0,10*ROW('Water Data'!E118)))</f>
        <v/>
      </c>
      <c r="BY124" s="305" t="str">
        <f ca="true">+IF(OFFSET('Water Data'!$F$27,0,10*ROW('Water Data'!F118))="","",OFFSET('Water Data'!$F$27,0,10*ROW('Water Data'!F118)))</f>
        <v/>
      </c>
      <c r="BZ124" s="305" t="str">
        <f ca="true">+IF(OFFSET('Water Data'!$F$28,0,10*ROW('Water Data'!F118))="","",OFFSET('Water Data'!$F$28,0,10*ROW('Water Data'!F118)))</f>
        <v/>
      </c>
      <c r="CA124" s="305" t="str">
        <f ca="true">+IF(OFFSET('Water Data'!$F$29,0,10*ROW('Water Data'!F118))="","",OFFSET('Water Data'!$F$29,0,10*ROW('Water Data'!F118)))</f>
        <v/>
      </c>
      <c r="CB124" s="305" t="str">
        <f ca="true">+IF(OFFSET('Water Data'!$G$27,0,10*ROW('Water Data'!G118))="","",OFFSET('Water Data'!$G$27,0,10*ROW('Water Data'!G118)))</f>
        <v/>
      </c>
      <c r="CC124" s="305" t="str">
        <f ca="true">+IF(OFFSET('Water Data'!$G$28,0,10*ROW('Water Data'!G118))="","",OFFSET('Water Data'!$G$28,0,10*ROW('Water Data'!G118)))</f>
        <v/>
      </c>
      <c r="CD124" s="305" t="str">
        <f ca="true">+IF(OFFSET('Water Data'!$G$29,0,10*ROW('Water Data'!G118))="","",OFFSET('Water Data'!$G$29,0,10*ROW('Water Data'!G118)))</f>
        <v/>
      </c>
      <c r="CE124" s="305" t="str">
        <f ca="true">+IF(OFFSET('Water Data'!$H$27,0,10*ROW('Water Data'!H118))="","",OFFSET('Water Data'!$H$27,0,10*ROW('Water Data'!H118)))</f>
        <v/>
      </c>
      <c r="CF124" s="305" t="str">
        <f ca="true">+IF(OFFSET('Water Data'!$H$28,0,10*ROW('Water Data'!H118))="","",OFFSET('Water Data'!$H$28,0,10*ROW('Water Data'!H118)))</f>
        <v/>
      </c>
      <c r="CG124" s="305" t="str">
        <f ca="true">+IF(OFFSET('Water Data'!$H$29,0,10*ROW('Water Data'!H118))="","",OFFSET('Water Data'!$H$29,0,10*ROW('Water Data'!H118)))</f>
        <v/>
      </c>
      <c r="CH124" s="305" t="str">
        <f ca="true">+IF(OFFSET('Water Data'!$I$27,0,10*ROW('Water Data'!I118))="","",OFFSET('Water Data'!$I$27,0,10*ROW('Water Data'!I118)))</f>
        <v/>
      </c>
      <c r="CI124" s="305" t="str">
        <f ca="true">+IF(OFFSET('Water Data'!$I$28,0,10*ROW('Water Data'!I118))="","",OFFSET('Water Data'!$I$28,0,10*ROW('Water Data'!I118)))</f>
        <v/>
      </c>
      <c r="CJ124" s="305" t="str">
        <f ca="true">+IF(OFFSET('Water Data'!$I$29,0,10*ROW('Water Data'!I118))="","",OFFSET('Water Data'!$I$29,0,10*ROW('Water Data'!I118)))</f>
        <v/>
      </c>
      <c r="CK124" s="305" t="str">
        <f ca="true">+IF(OFFSET('Sanitation Data'!$D$28,0,10*ROW('Sanitation Data'!D118))="","",OFFSET('Sanitation Data'!$D$28,0,10*ROW('Sanitation Data'!D118)))</f>
        <v/>
      </c>
      <c r="CL124" s="305" t="str">
        <f ca="true">+IF(OFFSET('Sanitation Data'!$D$29,0,10*ROW('Sanitation Data'!D118))="","",OFFSET('Sanitation Data'!$D$29,0,10*ROW('Sanitation Data'!D118)))</f>
        <v/>
      </c>
      <c r="CM124" s="305" t="str">
        <f ca="true">+IF(OFFSET('Sanitation Data'!$D$30,0,10*ROW('Sanitation Data'!D118))="","",OFFSET('Sanitation Data'!$D$30,0,10*ROW('Sanitation Data'!D118)))</f>
        <v/>
      </c>
      <c r="CN124" s="305" t="str">
        <f ca="true">+IF(OFFSET('Sanitation Data'!$D$31,0,10*ROW('Sanitation Data'!D118))="","",OFFSET('Sanitation Data'!$D$31,0,10*ROW('Sanitation Data'!D118)))</f>
        <v/>
      </c>
      <c r="CO124" s="305" t="str">
        <f ca="true">+IF(OFFSET('Sanitation Data'!$D$32,0,10*ROW('Sanitation Data'!D118))="","",OFFSET('Sanitation Data'!$D$32,0,10*ROW('Sanitation Data'!D118)))</f>
        <v/>
      </c>
      <c r="CP124" s="305" t="str">
        <f ca="true">+IF(OFFSET('Sanitation Data'!$E$28,0,10*ROW('Sanitation Data'!E118))="","",OFFSET('Sanitation Data'!$E$28,0,10*ROW('Sanitation Data'!E118)))</f>
        <v/>
      </c>
      <c r="CQ124" s="305" t="str">
        <f ca="true">+IF(OFFSET('Sanitation Data'!$E$29,0,10*ROW('Sanitation Data'!E118))="","",OFFSET('Sanitation Data'!$E$29,0,10*ROW('Sanitation Data'!E118)))</f>
        <v/>
      </c>
      <c r="CR124" s="305" t="str">
        <f ca="true">+IF(OFFSET('Sanitation Data'!$E$30,0,10*ROW('Sanitation Data'!E118))="","",OFFSET('Sanitation Data'!$E$30,0,10*ROW('Sanitation Data'!E118)))</f>
        <v/>
      </c>
      <c r="CS124" s="305" t="str">
        <f ca="true">+IF(OFFSET('Sanitation Data'!$E$31,0,10*ROW('Sanitation Data'!E118))="","",OFFSET('Sanitation Data'!$E$31,0,10*ROW('Sanitation Data'!E118)))</f>
        <v/>
      </c>
      <c r="CT124" s="305" t="str">
        <f ca="true">+IF(OFFSET('Sanitation Data'!$E$32,0,10*ROW('Sanitation Data'!E118))="","",OFFSET('Sanitation Data'!$E$32,0,10*ROW('Sanitation Data'!E118)))</f>
        <v/>
      </c>
      <c r="CU124" s="305" t="str">
        <f ca="true">+IF(OFFSET('Sanitation Data'!$F$28,0,10*ROW('Sanitation Data'!F118))="","",OFFSET('Sanitation Data'!$F$28,0,10*ROW('Sanitation Data'!F118)))</f>
        <v/>
      </c>
      <c r="CV124" s="305" t="str">
        <f ca="true">+IF(OFFSET('Sanitation Data'!$F$29,0,10*ROW('Sanitation Data'!F118))="","",OFFSET('Sanitation Data'!$F$29,0,10*ROW('Sanitation Data'!F118)))</f>
        <v/>
      </c>
      <c r="CW124" s="305" t="str">
        <f ca="true">+IF(OFFSET('Sanitation Data'!$F$30,0,10*ROW('Sanitation Data'!F118))="","",OFFSET('Sanitation Data'!$F$30,0,10*ROW('Sanitation Data'!F118)))</f>
        <v/>
      </c>
      <c r="CX124" s="305" t="str">
        <f ca="true">+IF(OFFSET('Sanitation Data'!$F$31,0,10*ROW('Sanitation Data'!F118))="","",OFFSET('Sanitation Data'!$F$31,0,10*ROW('Sanitation Data'!F118)))</f>
        <v/>
      </c>
      <c r="CY124" s="305" t="str">
        <f ca="true">+IF(OFFSET('Sanitation Data'!$F$32,0,10*ROW('Sanitation Data'!F118))="","",OFFSET('Sanitation Data'!$F$32,0,10*ROW('Sanitation Data'!F118)))</f>
        <v/>
      </c>
      <c r="CZ124" s="305" t="str">
        <f ca="true">+IF(OFFSET('Sanitation Data'!$G$28,0,10*ROW('Sanitation Data'!G118))="","",OFFSET('Sanitation Data'!$G$28,0,10*ROW('Sanitation Data'!G118)))</f>
        <v/>
      </c>
      <c r="DA124" s="305" t="str">
        <f ca="true">+IF(OFFSET('Sanitation Data'!$G$29,0,10*ROW('Sanitation Data'!G118))="","",OFFSET('Sanitation Data'!$G$29,0,10*ROW('Sanitation Data'!G118)))</f>
        <v/>
      </c>
      <c r="DB124" s="305" t="str">
        <f ca="true">+IF(OFFSET('Sanitation Data'!$G$30,0,10*ROW('Sanitation Data'!G118))="","",OFFSET('Sanitation Data'!$G$30,0,10*ROW('Sanitation Data'!G118)))</f>
        <v/>
      </c>
      <c r="DC124" s="305" t="str">
        <f ca="true">+IF(OFFSET('Sanitation Data'!$G$31,0,10*ROW('Sanitation Data'!G118))="","",OFFSET('Sanitation Data'!$G$31,0,10*ROW('Sanitation Data'!G118)))</f>
        <v/>
      </c>
      <c r="DD124" s="305" t="str">
        <f ca="true">+IF(OFFSET('Sanitation Data'!$G$32,0,10*ROW('Sanitation Data'!G118))="","",OFFSET('Sanitation Data'!$G$32,0,10*ROW('Sanitation Data'!G118)))</f>
        <v/>
      </c>
      <c r="DE124" s="305" t="str">
        <f ca="true">+IF(OFFSET('Sanitation Data'!$H$28,0,10*ROW('Sanitation Data'!H118))="","",OFFSET('Sanitation Data'!$H$28,0,10*ROW('Sanitation Data'!H118)))</f>
        <v/>
      </c>
      <c r="DF124" s="305" t="str">
        <f ca="true">+IF(OFFSET('Sanitation Data'!$H$29,0,10*ROW('Sanitation Data'!H118))="","",OFFSET('Sanitation Data'!$H$29,0,10*ROW('Sanitation Data'!H118)))</f>
        <v/>
      </c>
      <c r="DG124" s="305" t="str">
        <f ca="true">+IF(OFFSET('Sanitation Data'!$H$30,0,10*ROW('Sanitation Data'!H118))="","",OFFSET('Sanitation Data'!$H$30,0,10*ROW('Sanitation Data'!H118)))</f>
        <v/>
      </c>
      <c r="DH124" s="305" t="str">
        <f ca="true">+IF(OFFSET('Sanitation Data'!$H$31,0,10*ROW('Sanitation Data'!H118))="","",OFFSET('Sanitation Data'!$H$31,0,10*ROW('Sanitation Data'!H118)))</f>
        <v/>
      </c>
      <c r="DI124" s="305" t="str">
        <f ca="true">+IF(OFFSET('Sanitation Data'!$H$32,0,10*ROW('Sanitation Data'!H118))="","",OFFSET('Sanitation Data'!$H$32,0,10*ROW('Sanitation Data'!H118)))</f>
        <v/>
      </c>
      <c r="DJ124" s="305" t="str">
        <f ca="true">+IF(OFFSET('Sanitation Data'!$I$28,0,10*ROW('Sanitation Data'!I118))="","",OFFSET('Sanitation Data'!$I$28,0,10*ROW('Sanitation Data'!I118)))</f>
        <v/>
      </c>
      <c r="DK124" s="305" t="str">
        <f ca="true">+IF(OFFSET('Sanitation Data'!$I$29,0,10*ROW('Sanitation Data'!I118))="","",OFFSET('Sanitation Data'!$I$29,0,10*ROW('Sanitation Data'!I118)))</f>
        <v/>
      </c>
      <c r="DL124" s="305" t="str">
        <f ca="true">+IF(OFFSET('Sanitation Data'!$I$30,0,10*ROW('Sanitation Data'!I118))="","",OFFSET('Sanitation Data'!$I$30,0,10*ROW('Sanitation Data'!I118)))</f>
        <v/>
      </c>
      <c r="DM124" s="305" t="str">
        <f ca="true">+IF(OFFSET('Sanitation Data'!$I$31,0,10*ROW('Sanitation Data'!I118))="","",OFFSET('Sanitation Data'!$I$31,0,10*ROW('Sanitation Data'!I118)))</f>
        <v/>
      </c>
      <c r="DN124" s="305" t="str">
        <f ca="true">+IF(OFFSET('Sanitation Data'!$I$32,0,10*ROW('Sanitation Data'!I118))="","",OFFSET('Sanitation Data'!$I$32,0,10*ROW('Sanitation Data'!I118)))</f>
        <v/>
      </c>
      <c r="DO124" s="305" t="str">
        <f ca="true">+IF(OFFSET('Hygiene Data'!$D$11,0,10*ROW('Hygiene Data'!D118))="","",OFFSET('Hygiene Data'!$D$11,0,10*ROW('Hygiene Data'!D118)))</f>
        <v/>
      </c>
      <c r="DP124" s="305" t="str">
        <f ca="true">+IF(OFFSET('Hygiene Data'!$D$12,0,10*ROW('Hygiene Data'!D118))="","",OFFSET('Hygiene Data'!$D$12,0,10*ROW('Hygiene Data'!D118)))</f>
        <v/>
      </c>
      <c r="DQ124" s="305" t="str">
        <f ca="true">+IF(OFFSET('Hygiene Data'!$D$13,0,10*ROW('Hygiene Data'!D118))="","",OFFSET('Hygiene Data'!$D$13,0,10*ROW('Hygiene Data'!D118)))</f>
        <v/>
      </c>
      <c r="DR124" s="305" t="str">
        <f ca="true">+IF(OFFSET('Hygiene Data'!$E$11,0,10*ROW('Hygiene Data'!E118))="","",OFFSET('Hygiene Data'!$E$11,0,10*ROW('Hygiene Data'!E118)))</f>
        <v/>
      </c>
      <c r="DS124" s="305" t="str">
        <f ca="true">+IF(OFFSET('Hygiene Data'!$E$12,0,10*ROW('Hygiene Data'!E118))="","",OFFSET('Hygiene Data'!$E$12,0,10*ROW('Hygiene Data'!E118)))</f>
        <v/>
      </c>
      <c r="DT124" s="305" t="str">
        <f ca="true">+IF(OFFSET('Hygiene Data'!$E$13,0,10*ROW('Hygiene Data'!E118))="","",OFFSET('Hygiene Data'!$E$13,0,10*ROW('Hygiene Data'!E118)))</f>
        <v/>
      </c>
      <c r="DU124" s="305" t="str">
        <f ca="true">+IF(OFFSET('Hygiene Data'!$F$11,0,10*ROW('Hygiene Data'!F118))="","",OFFSET('Hygiene Data'!$F$11,0,10*ROW('Hygiene Data'!F118)))</f>
        <v/>
      </c>
      <c r="DV124" s="305" t="str">
        <f ca="true">+IF(OFFSET('Hygiene Data'!$F$12,0,10*ROW('Hygiene Data'!F118))="","",OFFSET('Hygiene Data'!$F$12,0,10*ROW('Hygiene Data'!F118)))</f>
        <v/>
      </c>
      <c r="DW124" s="305" t="str">
        <f ca="true">+IF(OFFSET('Hygiene Data'!$F$13,0,10*ROW('Hygiene Data'!F118))="","",OFFSET('Hygiene Data'!$F$13,0,10*ROW('Hygiene Data'!F118)))</f>
        <v/>
      </c>
      <c r="DX124" s="305" t="str">
        <f ca="true">+IF(OFFSET('Hygiene Data'!$G$11,0,10*ROW('Hygiene Data'!G118))="","",OFFSET('Hygiene Data'!$G$11,0,10*ROW('Hygiene Data'!G118)))</f>
        <v/>
      </c>
      <c r="DY124" s="305" t="str">
        <f ca="true">+IF(OFFSET('Hygiene Data'!$G$12,0,10*ROW('Hygiene Data'!G118))="","",OFFSET('Hygiene Data'!$G$12,0,10*ROW('Hygiene Data'!G118)))</f>
        <v/>
      </c>
      <c r="DZ124" s="305" t="str">
        <f ca="true">+IF(OFFSET('Hygiene Data'!$G$13,0,10*ROW('Hygiene Data'!G118))="","",OFFSET('Hygiene Data'!$G$13,0,10*ROW('Hygiene Data'!G118)))</f>
        <v/>
      </c>
      <c r="EA124" s="305" t="str">
        <f ca="true">+IF(OFFSET('Hygiene Data'!$H$11,0,10*ROW('Hygiene Data'!H118))="","",OFFSET('Hygiene Data'!$H$11,0,10*ROW('Hygiene Data'!H118)))</f>
        <v/>
      </c>
      <c r="EB124" s="305" t="str">
        <f ca="true">+IF(OFFSET('Hygiene Data'!$H$12,0,10*ROW('Hygiene Data'!H118))="","",OFFSET('Hygiene Data'!$H$12,0,10*ROW('Hygiene Data'!H118)))</f>
        <v/>
      </c>
      <c r="EC124" s="305" t="str">
        <f ca="true">+IF(OFFSET('Hygiene Data'!$H$13,0,10*ROW('Hygiene Data'!H118))="","",OFFSET('Hygiene Data'!$H$13,0,10*ROW('Hygiene Data'!H118)))</f>
        <v/>
      </c>
      <c r="ED124" s="305" t="str">
        <f ca="true">+IF(OFFSET('Hygiene Data'!$I$11,0,10*ROW('Hygiene Data'!I118))="","",OFFSET('Hygiene Data'!$I$11,0,10*ROW('Hygiene Data'!I118)))</f>
        <v/>
      </c>
      <c r="EE124" s="305" t="str">
        <f ca="true">+IF(OFFSET('Hygiene Data'!$I$12,0,10*ROW('Hygiene Data'!I118))="","",OFFSET('Hygiene Data'!$I$12,0,10*ROW('Hygiene Data'!I118)))</f>
        <v/>
      </c>
      <c r="EF124" s="305"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61" t="str">
        <f t="shared" ca="true" si="1"/>
        <v/>
      </c>
      <c r="D125" s="9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5"/>
      <c r="BS125" s="305" t="str">
        <f ca="true">+IF(OFFSET('Water Data'!$D$27,0,10*ROW('Water Data'!D119))="","",OFFSET('Water Data'!$D$27,0,10*ROW('Water Data'!D119)))</f>
        <v/>
      </c>
      <c r="BT125" s="305" t="str">
        <f ca="true">+IF(OFFSET('Water Data'!$D$28,0,10*ROW('Water Data'!D119))="","",OFFSET('Water Data'!$D$28,0,10*ROW('Water Data'!D119)))</f>
        <v/>
      </c>
      <c r="BU125" s="305" t="str">
        <f ca="true">+IF(OFFSET('Water Data'!$D$29,0,10*ROW('Water Data'!D119))="","",OFFSET('Water Data'!$D$29,0,10*ROW('Water Data'!D119)))</f>
        <v/>
      </c>
      <c r="BV125" s="305" t="str">
        <f ca="true">+IF(OFFSET('Water Data'!$E$27,0,10*ROW('Water Data'!E119))="","",OFFSET('Water Data'!$E$27,0,10*ROW('Water Data'!E119)))</f>
        <v/>
      </c>
      <c r="BW125" s="305" t="str">
        <f ca="true">+IF(OFFSET('Water Data'!$E$28,0,10*ROW('Water Data'!E119))="","",OFFSET('Water Data'!$E$28,0,10*ROW('Water Data'!E119)))</f>
        <v/>
      </c>
      <c r="BX125" s="305" t="str">
        <f ca="true">+IF(OFFSET('Water Data'!$E$29,0,10*ROW('Water Data'!E119))="","",OFFSET('Water Data'!$E$29,0,10*ROW('Water Data'!E119)))</f>
        <v/>
      </c>
      <c r="BY125" s="305" t="str">
        <f ca="true">+IF(OFFSET('Water Data'!$F$27,0,10*ROW('Water Data'!F119))="","",OFFSET('Water Data'!$F$27,0,10*ROW('Water Data'!F119)))</f>
        <v/>
      </c>
      <c r="BZ125" s="305" t="str">
        <f ca="true">+IF(OFFSET('Water Data'!$F$28,0,10*ROW('Water Data'!F119))="","",OFFSET('Water Data'!$F$28,0,10*ROW('Water Data'!F119)))</f>
        <v/>
      </c>
      <c r="CA125" s="305" t="str">
        <f ca="true">+IF(OFFSET('Water Data'!$F$29,0,10*ROW('Water Data'!F119))="","",OFFSET('Water Data'!$F$29,0,10*ROW('Water Data'!F119)))</f>
        <v/>
      </c>
      <c r="CB125" s="305" t="str">
        <f ca="true">+IF(OFFSET('Water Data'!$G$27,0,10*ROW('Water Data'!G119))="","",OFFSET('Water Data'!$G$27,0,10*ROW('Water Data'!G119)))</f>
        <v/>
      </c>
      <c r="CC125" s="305" t="str">
        <f ca="true">+IF(OFFSET('Water Data'!$G$28,0,10*ROW('Water Data'!G119))="","",OFFSET('Water Data'!$G$28,0,10*ROW('Water Data'!G119)))</f>
        <v/>
      </c>
      <c r="CD125" s="305" t="str">
        <f ca="true">+IF(OFFSET('Water Data'!$G$29,0,10*ROW('Water Data'!G119))="","",OFFSET('Water Data'!$G$29,0,10*ROW('Water Data'!G119)))</f>
        <v/>
      </c>
      <c r="CE125" s="305" t="str">
        <f ca="true">+IF(OFFSET('Water Data'!$H$27,0,10*ROW('Water Data'!H119))="","",OFFSET('Water Data'!$H$27,0,10*ROW('Water Data'!H119)))</f>
        <v/>
      </c>
      <c r="CF125" s="305" t="str">
        <f ca="true">+IF(OFFSET('Water Data'!$H$28,0,10*ROW('Water Data'!H119))="","",OFFSET('Water Data'!$H$28,0,10*ROW('Water Data'!H119)))</f>
        <v/>
      </c>
      <c r="CG125" s="305" t="str">
        <f ca="true">+IF(OFFSET('Water Data'!$H$29,0,10*ROW('Water Data'!H119))="","",OFFSET('Water Data'!$H$29,0,10*ROW('Water Data'!H119)))</f>
        <v/>
      </c>
      <c r="CH125" s="305" t="str">
        <f ca="true">+IF(OFFSET('Water Data'!$I$27,0,10*ROW('Water Data'!I119))="","",OFFSET('Water Data'!$I$27,0,10*ROW('Water Data'!I119)))</f>
        <v/>
      </c>
      <c r="CI125" s="305" t="str">
        <f ca="true">+IF(OFFSET('Water Data'!$I$28,0,10*ROW('Water Data'!I119))="","",OFFSET('Water Data'!$I$28,0,10*ROW('Water Data'!I119)))</f>
        <v/>
      </c>
      <c r="CJ125" s="305" t="str">
        <f ca="true">+IF(OFFSET('Water Data'!$I$29,0,10*ROW('Water Data'!I119))="","",OFFSET('Water Data'!$I$29,0,10*ROW('Water Data'!I119)))</f>
        <v/>
      </c>
      <c r="CK125" s="305" t="str">
        <f ca="true">+IF(OFFSET('Sanitation Data'!$D$28,0,10*ROW('Sanitation Data'!D119))="","",OFFSET('Sanitation Data'!$D$28,0,10*ROW('Sanitation Data'!D119)))</f>
        <v/>
      </c>
      <c r="CL125" s="305" t="str">
        <f ca="true">+IF(OFFSET('Sanitation Data'!$D$29,0,10*ROW('Sanitation Data'!D119))="","",OFFSET('Sanitation Data'!$D$29,0,10*ROW('Sanitation Data'!D119)))</f>
        <v/>
      </c>
      <c r="CM125" s="305" t="str">
        <f ca="true">+IF(OFFSET('Sanitation Data'!$D$30,0,10*ROW('Sanitation Data'!D119))="","",OFFSET('Sanitation Data'!$D$30,0,10*ROW('Sanitation Data'!D119)))</f>
        <v/>
      </c>
      <c r="CN125" s="305" t="str">
        <f ca="true">+IF(OFFSET('Sanitation Data'!$D$31,0,10*ROW('Sanitation Data'!D119))="","",OFFSET('Sanitation Data'!$D$31,0,10*ROW('Sanitation Data'!D119)))</f>
        <v/>
      </c>
      <c r="CO125" s="305" t="str">
        <f ca="true">+IF(OFFSET('Sanitation Data'!$D$32,0,10*ROW('Sanitation Data'!D119))="","",OFFSET('Sanitation Data'!$D$32,0,10*ROW('Sanitation Data'!D119)))</f>
        <v/>
      </c>
      <c r="CP125" s="305" t="str">
        <f ca="true">+IF(OFFSET('Sanitation Data'!$E$28,0,10*ROW('Sanitation Data'!E119))="","",OFFSET('Sanitation Data'!$E$28,0,10*ROW('Sanitation Data'!E119)))</f>
        <v/>
      </c>
      <c r="CQ125" s="305" t="str">
        <f ca="true">+IF(OFFSET('Sanitation Data'!$E$29,0,10*ROW('Sanitation Data'!E119))="","",OFFSET('Sanitation Data'!$E$29,0,10*ROW('Sanitation Data'!E119)))</f>
        <v/>
      </c>
      <c r="CR125" s="305" t="str">
        <f ca="true">+IF(OFFSET('Sanitation Data'!$E$30,0,10*ROW('Sanitation Data'!E119))="","",OFFSET('Sanitation Data'!$E$30,0,10*ROW('Sanitation Data'!E119)))</f>
        <v/>
      </c>
      <c r="CS125" s="305" t="str">
        <f ca="true">+IF(OFFSET('Sanitation Data'!$E$31,0,10*ROW('Sanitation Data'!E119))="","",OFFSET('Sanitation Data'!$E$31,0,10*ROW('Sanitation Data'!E119)))</f>
        <v/>
      </c>
      <c r="CT125" s="305" t="str">
        <f ca="true">+IF(OFFSET('Sanitation Data'!$E$32,0,10*ROW('Sanitation Data'!E119))="","",OFFSET('Sanitation Data'!$E$32,0,10*ROW('Sanitation Data'!E119)))</f>
        <v/>
      </c>
      <c r="CU125" s="305" t="str">
        <f ca="true">+IF(OFFSET('Sanitation Data'!$F$28,0,10*ROW('Sanitation Data'!F119))="","",OFFSET('Sanitation Data'!$F$28,0,10*ROW('Sanitation Data'!F119)))</f>
        <v/>
      </c>
      <c r="CV125" s="305" t="str">
        <f ca="true">+IF(OFFSET('Sanitation Data'!$F$29,0,10*ROW('Sanitation Data'!F119))="","",OFFSET('Sanitation Data'!$F$29,0,10*ROW('Sanitation Data'!F119)))</f>
        <v/>
      </c>
      <c r="CW125" s="305" t="str">
        <f ca="true">+IF(OFFSET('Sanitation Data'!$F$30,0,10*ROW('Sanitation Data'!F119))="","",OFFSET('Sanitation Data'!$F$30,0,10*ROW('Sanitation Data'!F119)))</f>
        <v/>
      </c>
      <c r="CX125" s="305" t="str">
        <f ca="true">+IF(OFFSET('Sanitation Data'!$F$31,0,10*ROW('Sanitation Data'!F119))="","",OFFSET('Sanitation Data'!$F$31,0,10*ROW('Sanitation Data'!F119)))</f>
        <v/>
      </c>
      <c r="CY125" s="305" t="str">
        <f ca="true">+IF(OFFSET('Sanitation Data'!$F$32,0,10*ROW('Sanitation Data'!F119))="","",OFFSET('Sanitation Data'!$F$32,0,10*ROW('Sanitation Data'!F119)))</f>
        <v/>
      </c>
      <c r="CZ125" s="305" t="str">
        <f ca="true">+IF(OFFSET('Sanitation Data'!$G$28,0,10*ROW('Sanitation Data'!G119))="","",OFFSET('Sanitation Data'!$G$28,0,10*ROW('Sanitation Data'!G119)))</f>
        <v/>
      </c>
      <c r="DA125" s="305" t="str">
        <f ca="true">+IF(OFFSET('Sanitation Data'!$G$29,0,10*ROW('Sanitation Data'!G119))="","",OFFSET('Sanitation Data'!$G$29,0,10*ROW('Sanitation Data'!G119)))</f>
        <v/>
      </c>
      <c r="DB125" s="305" t="str">
        <f ca="true">+IF(OFFSET('Sanitation Data'!$G$30,0,10*ROW('Sanitation Data'!G119))="","",OFFSET('Sanitation Data'!$G$30,0,10*ROW('Sanitation Data'!G119)))</f>
        <v/>
      </c>
      <c r="DC125" s="305" t="str">
        <f ca="true">+IF(OFFSET('Sanitation Data'!$G$31,0,10*ROW('Sanitation Data'!G119))="","",OFFSET('Sanitation Data'!$G$31,0,10*ROW('Sanitation Data'!G119)))</f>
        <v/>
      </c>
      <c r="DD125" s="305" t="str">
        <f ca="true">+IF(OFFSET('Sanitation Data'!$G$32,0,10*ROW('Sanitation Data'!G119))="","",OFFSET('Sanitation Data'!$G$32,0,10*ROW('Sanitation Data'!G119)))</f>
        <v/>
      </c>
      <c r="DE125" s="305" t="str">
        <f ca="true">+IF(OFFSET('Sanitation Data'!$H$28,0,10*ROW('Sanitation Data'!H119))="","",OFFSET('Sanitation Data'!$H$28,0,10*ROW('Sanitation Data'!H119)))</f>
        <v/>
      </c>
      <c r="DF125" s="305" t="str">
        <f ca="true">+IF(OFFSET('Sanitation Data'!$H$29,0,10*ROW('Sanitation Data'!H119))="","",OFFSET('Sanitation Data'!$H$29,0,10*ROW('Sanitation Data'!H119)))</f>
        <v/>
      </c>
      <c r="DG125" s="305" t="str">
        <f ca="true">+IF(OFFSET('Sanitation Data'!$H$30,0,10*ROW('Sanitation Data'!H119))="","",OFFSET('Sanitation Data'!$H$30,0,10*ROW('Sanitation Data'!H119)))</f>
        <v/>
      </c>
      <c r="DH125" s="305" t="str">
        <f ca="true">+IF(OFFSET('Sanitation Data'!$H$31,0,10*ROW('Sanitation Data'!H119))="","",OFFSET('Sanitation Data'!$H$31,0,10*ROW('Sanitation Data'!H119)))</f>
        <v/>
      </c>
      <c r="DI125" s="305" t="str">
        <f ca="true">+IF(OFFSET('Sanitation Data'!$H$32,0,10*ROW('Sanitation Data'!H119))="","",OFFSET('Sanitation Data'!$H$32,0,10*ROW('Sanitation Data'!H119)))</f>
        <v/>
      </c>
      <c r="DJ125" s="305" t="str">
        <f ca="true">+IF(OFFSET('Sanitation Data'!$I$28,0,10*ROW('Sanitation Data'!I119))="","",OFFSET('Sanitation Data'!$I$28,0,10*ROW('Sanitation Data'!I119)))</f>
        <v/>
      </c>
      <c r="DK125" s="305" t="str">
        <f ca="true">+IF(OFFSET('Sanitation Data'!$I$29,0,10*ROW('Sanitation Data'!I119))="","",OFFSET('Sanitation Data'!$I$29,0,10*ROW('Sanitation Data'!I119)))</f>
        <v/>
      </c>
      <c r="DL125" s="305" t="str">
        <f ca="true">+IF(OFFSET('Sanitation Data'!$I$30,0,10*ROW('Sanitation Data'!I119))="","",OFFSET('Sanitation Data'!$I$30,0,10*ROW('Sanitation Data'!I119)))</f>
        <v/>
      </c>
      <c r="DM125" s="305" t="str">
        <f ca="true">+IF(OFFSET('Sanitation Data'!$I$31,0,10*ROW('Sanitation Data'!I119))="","",OFFSET('Sanitation Data'!$I$31,0,10*ROW('Sanitation Data'!I119)))</f>
        <v/>
      </c>
      <c r="DN125" s="305" t="str">
        <f ca="true">+IF(OFFSET('Sanitation Data'!$I$32,0,10*ROW('Sanitation Data'!I119))="","",OFFSET('Sanitation Data'!$I$32,0,10*ROW('Sanitation Data'!I119)))</f>
        <v/>
      </c>
      <c r="DO125" s="305" t="str">
        <f ca="true">+IF(OFFSET('Hygiene Data'!$D$11,0,10*ROW('Hygiene Data'!D119))="","",OFFSET('Hygiene Data'!$D$11,0,10*ROW('Hygiene Data'!D119)))</f>
        <v/>
      </c>
      <c r="DP125" s="305" t="str">
        <f ca="true">+IF(OFFSET('Hygiene Data'!$D$12,0,10*ROW('Hygiene Data'!D119))="","",OFFSET('Hygiene Data'!$D$12,0,10*ROW('Hygiene Data'!D119)))</f>
        <v/>
      </c>
      <c r="DQ125" s="305" t="str">
        <f ca="true">+IF(OFFSET('Hygiene Data'!$D$13,0,10*ROW('Hygiene Data'!D119))="","",OFFSET('Hygiene Data'!$D$13,0,10*ROW('Hygiene Data'!D119)))</f>
        <v/>
      </c>
      <c r="DR125" s="305" t="str">
        <f ca="true">+IF(OFFSET('Hygiene Data'!$E$11,0,10*ROW('Hygiene Data'!E119))="","",OFFSET('Hygiene Data'!$E$11,0,10*ROW('Hygiene Data'!E119)))</f>
        <v/>
      </c>
      <c r="DS125" s="305" t="str">
        <f ca="true">+IF(OFFSET('Hygiene Data'!$E$12,0,10*ROW('Hygiene Data'!E119))="","",OFFSET('Hygiene Data'!$E$12,0,10*ROW('Hygiene Data'!E119)))</f>
        <v/>
      </c>
      <c r="DT125" s="305" t="str">
        <f ca="true">+IF(OFFSET('Hygiene Data'!$E$13,0,10*ROW('Hygiene Data'!E119))="","",OFFSET('Hygiene Data'!$E$13,0,10*ROW('Hygiene Data'!E119)))</f>
        <v/>
      </c>
      <c r="DU125" s="305" t="str">
        <f ca="true">+IF(OFFSET('Hygiene Data'!$F$11,0,10*ROW('Hygiene Data'!F119))="","",OFFSET('Hygiene Data'!$F$11,0,10*ROW('Hygiene Data'!F119)))</f>
        <v/>
      </c>
      <c r="DV125" s="305" t="str">
        <f ca="true">+IF(OFFSET('Hygiene Data'!$F$12,0,10*ROW('Hygiene Data'!F119))="","",OFFSET('Hygiene Data'!$F$12,0,10*ROW('Hygiene Data'!F119)))</f>
        <v/>
      </c>
      <c r="DW125" s="305" t="str">
        <f ca="true">+IF(OFFSET('Hygiene Data'!$F$13,0,10*ROW('Hygiene Data'!F119))="","",OFFSET('Hygiene Data'!$F$13,0,10*ROW('Hygiene Data'!F119)))</f>
        <v/>
      </c>
      <c r="DX125" s="305" t="str">
        <f ca="true">+IF(OFFSET('Hygiene Data'!$G$11,0,10*ROW('Hygiene Data'!G119))="","",OFFSET('Hygiene Data'!$G$11,0,10*ROW('Hygiene Data'!G119)))</f>
        <v/>
      </c>
      <c r="DY125" s="305" t="str">
        <f ca="true">+IF(OFFSET('Hygiene Data'!$G$12,0,10*ROW('Hygiene Data'!G119))="","",OFFSET('Hygiene Data'!$G$12,0,10*ROW('Hygiene Data'!G119)))</f>
        <v/>
      </c>
      <c r="DZ125" s="305" t="str">
        <f ca="true">+IF(OFFSET('Hygiene Data'!$G$13,0,10*ROW('Hygiene Data'!G119))="","",OFFSET('Hygiene Data'!$G$13,0,10*ROW('Hygiene Data'!G119)))</f>
        <v/>
      </c>
      <c r="EA125" s="305" t="str">
        <f ca="true">+IF(OFFSET('Hygiene Data'!$H$11,0,10*ROW('Hygiene Data'!H119))="","",OFFSET('Hygiene Data'!$H$11,0,10*ROW('Hygiene Data'!H119)))</f>
        <v/>
      </c>
      <c r="EB125" s="305" t="str">
        <f ca="true">+IF(OFFSET('Hygiene Data'!$H$12,0,10*ROW('Hygiene Data'!H119))="","",OFFSET('Hygiene Data'!$H$12,0,10*ROW('Hygiene Data'!H119)))</f>
        <v/>
      </c>
      <c r="EC125" s="305" t="str">
        <f ca="true">+IF(OFFSET('Hygiene Data'!$H$13,0,10*ROW('Hygiene Data'!H119))="","",OFFSET('Hygiene Data'!$H$13,0,10*ROW('Hygiene Data'!H119)))</f>
        <v/>
      </c>
      <c r="ED125" s="305" t="str">
        <f ca="true">+IF(OFFSET('Hygiene Data'!$I$11,0,10*ROW('Hygiene Data'!I119))="","",OFFSET('Hygiene Data'!$I$11,0,10*ROW('Hygiene Data'!I119)))</f>
        <v/>
      </c>
      <c r="EE125" s="305" t="str">
        <f ca="true">+IF(OFFSET('Hygiene Data'!$I$12,0,10*ROW('Hygiene Data'!I119))="","",OFFSET('Hygiene Data'!$I$12,0,10*ROW('Hygiene Data'!I119)))</f>
        <v/>
      </c>
      <c r="EF125" s="305"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61" t="str">
        <f t="shared" ca="true" si="1"/>
        <v/>
      </c>
      <c r="D126" s="9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5"/>
      <c r="BS126" s="305" t="str">
        <f ca="true">+IF(OFFSET('Water Data'!$D$27,0,10*ROW('Water Data'!D120))="","",OFFSET('Water Data'!$D$27,0,10*ROW('Water Data'!D120)))</f>
        <v/>
      </c>
      <c r="BT126" s="305" t="str">
        <f ca="true">+IF(OFFSET('Water Data'!$D$28,0,10*ROW('Water Data'!D120))="","",OFFSET('Water Data'!$D$28,0,10*ROW('Water Data'!D120)))</f>
        <v/>
      </c>
      <c r="BU126" s="305" t="str">
        <f ca="true">+IF(OFFSET('Water Data'!$D$29,0,10*ROW('Water Data'!D120))="","",OFFSET('Water Data'!$D$29,0,10*ROW('Water Data'!D120)))</f>
        <v/>
      </c>
      <c r="BV126" s="305" t="str">
        <f ca="true">+IF(OFFSET('Water Data'!$E$27,0,10*ROW('Water Data'!E120))="","",OFFSET('Water Data'!$E$27,0,10*ROW('Water Data'!E120)))</f>
        <v/>
      </c>
      <c r="BW126" s="305" t="str">
        <f ca="true">+IF(OFFSET('Water Data'!$E$28,0,10*ROW('Water Data'!E120))="","",OFFSET('Water Data'!$E$28,0,10*ROW('Water Data'!E120)))</f>
        <v/>
      </c>
      <c r="BX126" s="305" t="str">
        <f ca="true">+IF(OFFSET('Water Data'!$E$29,0,10*ROW('Water Data'!E120))="","",OFFSET('Water Data'!$E$29,0,10*ROW('Water Data'!E120)))</f>
        <v/>
      </c>
      <c r="BY126" s="305" t="str">
        <f ca="true">+IF(OFFSET('Water Data'!$F$27,0,10*ROW('Water Data'!F120))="","",OFFSET('Water Data'!$F$27,0,10*ROW('Water Data'!F120)))</f>
        <v/>
      </c>
      <c r="BZ126" s="305" t="str">
        <f ca="true">+IF(OFFSET('Water Data'!$F$28,0,10*ROW('Water Data'!F120))="","",OFFSET('Water Data'!$F$28,0,10*ROW('Water Data'!F120)))</f>
        <v/>
      </c>
      <c r="CA126" s="305" t="str">
        <f ca="true">+IF(OFFSET('Water Data'!$F$29,0,10*ROW('Water Data'!F120))="","",OFFSET('Water Data'!$F$29,0,10*ROW('Water Data'!F120)))</f>
        <v/>
      </c>
      <c r="CB126" s="305" t="str">
        <f ca="true">+IF(OFFSET('Water Data'!$G$27,0,10*ROW('Water Data'!G120))="","",OFFSET('Water Data'!$G$27,0,10*ROW('Water Data'!G120)))</f>
        <v/>
      </c>
      <c r="CC126" s="305" t="str">
        <f ca="true">+IF(OFFSET('Water Data'!$G$28,0,10*ROW('Water Data'!G120))="","",OFFSET('Water Data'!$G$28,0,10*ROW('Water Data'!G120)))</f>
        <v/>
      </c>
      <c r="CD126" s="305" t="str">
        <f ca="true">+IF(OFFSET('Water Data'!$G$29,0,10*ROW('Water Data'!G120))="","",OFFSET('Water Data'!$G$29,0,10*ROW('Water Data'!G120)))</f>
        <v/>
      </c>
      <c r="CE126" s="305" t="str">
        <f ca="true">+IF(OFFSET('Water Data'!$H$27,0,10*ROW('Water Data'!H120))="","",OFFSET('Water Data'!$H$27,0,10*ROW('Water Data'!H120)))</f>
        <v/>
      </c>
      <c r="CF126" s="305" t="str">
        <f ca="true">+IF(OFFSET('Water Data'!$H$28,0,10*ROW('Water Data'!H120))="","",OFFSET('Water Data'!$H$28,0,10*ROW('Water Data'!H120)))</f>
        <v/>
      </c>
      <c r="CG126" s="305" t="str">
        <f ca="true">+IF(OFFSET('Water Data'!$H$29,0,10*ROW('Water Data'!H120))="","",OFFSET('Water Data'!$H$29,0,10*ROW('Water Data'!H120)))</f>
        <v/>
      </c>
      <c r="CH126" s="305" t="str">
        <f ca="true">+IF(OFFSET('Water Data'!$I$27,0,10*ROW('Water Data'!I120))="","",OFFSET('Water Data'!$I$27,0,10*ROW('Water Data'!I120)))</f>
        <v/>
      </c>
      <c r="CI126" s="305" t="str">
        <f ca="true">+IF(OFFSET('Water Data'!$I$28,0,10*ROW('Water Data'!I120))="","",OFFSET('Water Data'!$I$28,0,10*ROW('Water Data'!I120)))</f>
        <v/>
      </c>
      <c r="CJ126" s="305" t="str">
        <f ca="true">+IF(OFFSET('Water Data'!$I$29,0,10*ROW('Water Data'!I120))="","",OFFSET('Water Data'!$I$29,0,10*ROW('Water Data'!I120)))</f>
        <v/>
      </c>
      <c r="CK126" s="305" t="str">
        <f ca="true">+IF(OFFSET('Sanitation Data'!$D$28,0,10*ROW('Sanitation Data'!D120))="","",OFFSET('Sanitation Data'!$D$28,0,10*ROW('Sanitation Data'!D120)))</f>
        <v/>
      </c>
      <c r="CL126" s="305" t="str">
        <f ca="true">+IF(OFFSET('Sanitation Data'!$D$29,0,10*ROW('Sanitation Data'!D120))="","",OFFSET('Sanitation Data'!$D$29,0,10*ROW('Sanitation Data'!D120)))</f>
        <v/>
      </c>
      <c r="CM126" s="305" t="str">
        <f ca="true">+IF(OFFSET('Sanitation Data'!$D$30,0,10*ROW('Sanitation Data'!D120))="","",OFFSET('Sanitation Data'!$D$30,0,10*ROW('Sanitation Data'!D120)))</f>
        <v/>
      </c>
      <c r="CN126" s="305" t="str">
        <f ca="true">+IF(OFFSET('Sanitation Data'!$D$31,0,10*ROW('Sanitation Data'!D120))="","",OFFSET('Sanitation Data'!$D$31,0,10*ROW('Sanitation Data'!D120)))</f>
        <v/>
      </c>
      <c r="CO126" s="305" t="str">
        <f ca="true">+IF(OFFSET('Sanitation Data'!$D$32,0,10*ROW('Sanitation Data'!D120))="","",OFFSET('Sanitation Data'!$D$32,0,10*ROW('Sanitation Data'!D120)))</f>
        <v/>
      </c>
      <c r="CP126" s="305" t="str">
        <f ca="true">+IF(OFFSET('Sanitation Data'!$E$28,0,10*ROW('Sanitation Data'!E120))="","",OFFSET('Sanitation Data'!$E$28,0,10*ROW('Sanitation Data'!E120)))</f>
        <v/>
      </c>
      <c r="CQ126" s="305" t="str">
        <f ca="true">+IF(OFFSET('Sanitation Data'!$E$29,0,10*ROW('Sanitation Data'!E120))="","",OFFSET('Sanitation Data'!$E$29,0,10*ROW('Sanitation Data'!E120)))</f>
        <v/>
      </c>
      <c r="CR126" s="305" t="str">
        <f ca="true">+IF(OFFSET('Sanitation Data'!$E$30,0,10*ROW('Sanitation Data'!E120))="","",OFFSET('Sanitation Data'!$E$30,0,10*ROW('Sanitation Data'!E120)))</f>
        <v/>
      </c>
      <c r="CS126" s="305" t="str">
        <f ca="true">+IF(OFFSET('Sanitation Data'!$E$31,0,10*ROW('Sanitation Data'!E120))="","",OFFSET('Sanitation Data'!$E$31,0,10*ROW('Sanitation Data'!E120)))</f>
        <v/>
      </c>
      <c r="CT126" s="305" t="str">
        <f ca="true">+IF(OFFSET('Sanitation Data'!$E$32,0,10*ROW('Sanitation Data'!E120))="","",OFFSET('Sanitation Data'!$E$32,0,10*ROW('Sanitation Data'!E120)))</f>
        <v/>
      </c>
      <c r="CU126" s="305" t="str">
        <f ca="true">+IF(OFFSET('Sanitation Data'!$F$28,0,10*ROW('Sanitation Data'!F120))="","",OFFSET('Sanitation Data'!$F$28,0,10*ROW('Sanitation Data'!F120)))</f>
        <v/>
      </c>
      <c r="CV126" s="305" t="str">
        <f ca="true">+IF(OFFSET('Sanitation Data'!$F$29,0,10*ROW('Sanitation Data'!F120))="","",OFFSET('Sanitation Data'!$F$29,0,10*ROW('Sanitation Data'!F120)))</f>
        <v/>
      </c>
      <c r="CW126" s="305" t="str">
        <f ca="true">+IF(OFFSET('Sanitation Data'!$F$30,0,10*ROW('Sanitation Data'!F120))="","",OFFSET('Sanitation Data'!$F$30,0,10*ROW('Sanitation Data'!F120)))</f>
        <v/>
      </c>
      <c r="CX126" s="305" t="str">
        <f ca="true">+IF(OFFSET('Sanitation Data'!$F$31,0,10*ROW('Sanitation Data'!F120))="","",OFFSET('Sanitation Data'!$F$31,0,10*ROW('Sanitation Data'!F120)))</f>
        <v/>
      </c>
      <c r="CY126" s="305" t="str">
        <f ca="true">+IF(OFFSET('Sanitation Data'!$F$32,0,10*ROW('Sanitation Data'!F120))="","",OFFSET('Sanitation Data'!$F$32,0,10*ROW('Sanitation Data'!F120)))</f>
        <v/>
      </c>
      <c r="CZ126" s="305" t="str">
        <f ca="true">+IF(OFFSET('Sanitation Data'!$G$28,0,10*ROW('Sanitation Data'!G120))="","",OFFSET('Sanitation Data'!$G$28,0,10*ROW('Sanitation Data'!G120)))</f>
        <v/>
      </c>
      <c r="DA126" s="305" t="str">
        <f ca="true">+IF(OFFSET('Sanitation Data'!$G$29,0,10*ROW('Sanitation Data'!G120))="","",OFFSET('Sanitation Data'!$G$29,0,10*ROW('Sanitation Data'!G120)))</f>
        <v/>
      </c>
      <c r="DB126" s="305" t="str">
        <f ca="true">+IF(OFFSET('Sanitation Data'!$G$30,0,10*ROW('Sanitation Data'!G120))="","",OFFSET('Sanitation Data'!$G$30,0,10*ROW('Sanitation Data'!G120)))</f>
        <v/>
      </c>
      <c r="DC126" s="305" t="str">
        <f ca="true">+IF(OFFSET('Sanitation Data'!$G$31,0,10*ROW('Sanitation Data'!G120))="","",OFFSET('Sanitation Data'!$G$31,0,10*ROW('Sanitation Data'!G120)))</f>
        <v/>
      </c>
      <c r="DD126" s="305" t="str">
        <f ca="true">+IF(OFFSET('Sanitation Data'!$G$32,0,10*ROW('Sanitation Data'!G120))="","",OFFSET('Sanitation Data'!$G$32,0,10*ROW('Sanitation Data'!G120)))</f>
        <v/>
      </c>
      <c r="DE126" s="305" t="str">
        <f ca="true">+IF(OFFSET('Sanitation Data'!$H$28,0,10*ROW('Sanitation Data'!H120))="","",OFFSET('Sanitation Data'!$H$28,0,10*ROW('Sanitation Data'!H120)))</f>
        <v/>
      </c>
      <c r="DF126" s="305" t="str">
        <f ca="true">+IF(OFFSET('Sanitation Data'!$H$29,0,10*ROW('Sanitation Data'!H120))="","",OFFSET('Sanitation Data'!$H$29,0,10*ROW('Sanitation Data'!H120)))</f>
        <v/>
      </c>
      <c r="DG126" s="305" t="str">
        <f ca="true">+IF(OFFSET('Sanitation Data'!$H$30,0,10*ROW('Sanitation Data'!H120))="","",OFFSET('Sanitation Data'!$H$30,0,10*ROW('Sanitation Data'!H120)))</f>
        <v/>
      </c>
      <c r="DH126" s="305" t="str">
        <f ca="true">+IF(OFFSET('Sanitation Data'!$H$31,0,10*ROW('Sanitation Data'!H120))="","",OFFSET('Sanitation Data'!$H$31,0,10*ROW('Sanitation Data'!H120)))</f>
        <v/>
      </c>
      <c r="DI126" s="305" t="str">
        <f ca="true">+IF(OFFSET('Sanitation Data'!$H$32,0,10*ROW('Sanitation Data'!H120))="","",OFFSET('Sanitation Data'!$H$32,0,10*ROW('Sanitation Data'!H120)))</f>
        <v/>
      </c>
      <c r="DJ126" s="305" t="str">
        <f ca="true">+IF(OFFSET('Sanitation Data'!$I$28,0,10*ROW('Sanitation Data'!I120))="","",OFFSET('Sanitation Data'!$I$28,0,10*ROW('Sanitation Data'!I120)))</f>
        <v/>
      </c>
      <c r="DK126" s="305" t="str">
        <f ca="true">+IF(OFFSET('Sanitation Data'!$I$29,0,10*ROW('Sanitation Data'!I120))="","",OFFSET('Sanitation Data'!$I$29,0,10*ROW('Sanitation Data'!I120)))</f>
        <v/>
      </c>
      <c r="DL126" s="305" t="str">
        <f ca="true">+IF(OFFSET('Sanitation Data'!$I$30,0,10*ROW('Sanitation Data'!I120))="","",OFFSET('Sanitation Data'!$I$30,0,10*ROW('Sanitation Data'!I120)))</f>
        <v/>
      </c>
      <c r="DM126" s="305" t="str">
        <f ca="true">+IF(OFFSET('Sanitation Data'!$I$31,0,10*ROW('Sanitation Data'!I120))="","",OFFSET('Sanitation Data'!$I$31,0,10*ROW('Sanitation Data'!I120)))</f>
        <v/>
      </c>
      <c r="DN126" s="305" t="str">
        <f ca="true">+IF(OFFSET('Sanitation Data'!$I$32,0,10*ROW('Sanitation Data'!I120))="","",OFFSET('Sanitation Data'!$I$32,0,10*ROW('Sanitation Data'!I120)))</f>
        <v/>
      </c>
      <c r="DO126" s="305" t="str">
        <f ca="true">+IF(OFFSET('Hygiene Data'!$D$11,0,10*ROW('Hygiene Data'!D120))="","",OFFSET('Hygiene Data'!$D$11,0,10*ROW('Hygiene Data'!D120)))</f>
        <v/>
      </c>
      <c r="DP126" s="305" t="str">
        <f ca="true">+IF(OFFSET('Hygiene Data'!$D$12,0,10*ROW('Hygiene Data'!D120))="","",OFFSET('Hygiene Data'!$D$12,0,10*ROW('Hygiene Data'!D120)))</f>
        <v/>
      </c>
      <c r="DQ126" s="305" t="str">
        <f ca="true">+IF(OFFSET('Hygiene Data'!$D$13,0,10*ROW('Hygiene Data'!D120))="","",OFFSET('Hygiene Data'!$D$13,0,10*ROW('Hygiene Data'!D120)))</f>
        <v/>
      </c>
      <c r="DR126" s="305" t="str">
        <f ca="true">+IF(OFFSET('Hygiene Data'!$E$11,0,10*ROW('Hygiene Data'!E120))="","",OFFSET('Hygiene Data'!$E$11,0,10*ROW('Hygiene Data'!E120)))</f>
        <v/>
      </c>
      <c r="DS126" s="305" t="str">
        <f ca="true">+IF(OFFSET('Hygiene Data'!$E$12,0,10*ROW('Hygiene Data'!E120))="","",OFFSET('Hygiene Data'!$E$12,0,10*ROW('Hygiene Data'!E120)))</f>
        <v/>
      </c>
      <c r="DT126" s="305" t="str">
        <f ca="true">+IF(OFFSET('Hygiene Data'!$E$13,0,10*ROW('Hygiene Data'!E120))="","",OFFSET('Hygiene Data'!$E$13,0,10*ROW('Hygiene Data'!E120)))</f>
        <v/>
      </c>
      <c r="DU126" s="305" t="str">
        <f ca="true">+IF(OFFSET('Hygiene Data'!$F$11,0,10*ROW('Hygiene Data'!F120))="","",OFFSET('Hygiene Data'!$F$11,0,10*ROW('Hygiene Data'!F120)))</f>
        <v/>
      </c>
      <c r="DV126" s="305" t="str">
        <f ca="true">+IF(OFFSET('Hygiene Data'!$F$12,0,10*ROW('Hygiene Data'!F120))="","",OFFSET('Hygiene Data'!$F$12,0,10*ROW('Hygiene Data'!F120)))</f>
        <v/>
      </c>
      <c r="DW126" s="305" t="str">
        <f ca="true">+IF(OFFSET('Hygiene Data'!$F$13,0,10*ROW('Hygiene Data'!F120))="","",OFFSET('Hygiene Data'!$F$13,0,10*ROW('Hygiene Data'!F120)))</f>
        <v/>
      </c>
      <c r="DX126" s="305" t="str">
        <f ca="true">+IF(OFFSET('Hygiene Data'!$G$11,0,10*ROW('Hygiene Data'!G120))="","",OFFSET('Hygiene Data'!$G$11,0,10*ROW('Hygiene Data'!G120)))</f>
        <v/>
      </c>
      <c r="DY126" s="305" t="str">
        <f ca="true">+IF(OFFSET('Hygiene Data'!$G$12,0,10*ROW('Hygiene Data'!G120))="","",OFFSET('Hygiene Data'!$G$12,0,10*ROW('Hygiene Data'!G120)))</f>
        <v/>
      </c>
      <c r="DZ126" s="305" t="str">
        <f ca="true">+IF(OFFSET('Hygiene Data'!$G$13,0,10*ROW('Hygiene Data'!G120))="","",OFFSET('Hygiene Data'!$G$13,0,10*ROW('Hygiene Data'!G120)))</f>
        <v/>
      </c>
      <c r="EA126" s="305" t="str">
        <f ca="true">+IF(OFFSET('Hygiene Data'!$H$11,0,10*ROW('Hygiene Data'!H120))="","",OFFSET('Hygiene Data'!$H$11,0,10*ROW('Hygiene Data'!H120)))</f>
        <v/>
      </c>
      <c r="EB126" s="305" t="str">
        <f ca="true">+IF(OFFSET('Hygiene Data'!$H$12,0,10*ROW('Hygiene Data'!H120))="","",OFFSET('Hygiene Data'!$H$12,0,10*ROW('Hygiene Data'!H120)))</f>
        <v/>
      </c>
      <c r="EC126" s="305" t="str">
        <f ca="true">+IF(OFFSET('Hygiene Data'!$H$13,0,10*ROW('Hygiene Data'!H120))="","",OFFSET('Hygiene Data'!$H$13,0,10*ROW('Hygiene Data'!H120)))</f>
        <v/>
      </c>
      <c r="ED126" s="305" t="str">
        <f ca="true">+IF(OFFSET('Hygiene Data'!$I$11,0,10*ROW('Hygiene Data'!I120))="","",OFFSET('Hygiene Data'!$I$11,0,10*ROW('Hygiene Data'!I120)))</f>
        <v/>
      </c>
      <c r="EE126" s="305" t="str">
        <f ca="true">+IF(OFFSET('Hygiene Data'!$I$12,0,10*ROW('Hygiene Data'!I120))="","",OFFSET('Hygiene Data'!$I$12,0,10*ROW('Hygiene Data'!I120)))</f>
        <v/>
      </c>
      <c r="EF126" s="305"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61" t="str">
        <f t="shared" ca="true" si="1"/>
        <v/>
      </c>
      <c r="D127" s="9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5"/>
      <c r="BS127" s="305" t="str">
        <f ca="true">+IF(OFFSET('Water Data'!$D$27,0,10*ROW('Water Data'!D121))="","",OFFSET('Water Data'!$D$27,0,10*ROW('Water Data'!D121)))</f>
        <v/>
      </c>
      <c r="BT127" s="305" t="str">
        <f ca="true">+IF(OFFSET('Water Data'!$D$28,0,10*ROW('Water Data'!D121))="","",OFFSET('Water Data'!$D$28,0,10*ROW('Water Data'!D121)))</f>
        <v/>
      </c>
      <c r="BU127" s="305" t="str">
        <f ca="true">+IF(OFFSET('Water Data'!$D$29,0,10*ROW('Water Data'!D121))="","",OFFSET('Water Data'!$D$29,0,10*ROW('Water Data'!D121)))</f>
        <v/>
      </c>
      <c r="BV127" s="305" t="str">
        <f ca="true">+IF(OFFSET('Water Data'!$E$27,0,10*ROW('Water Data'!E121))="","",OFFSET('Water Data'!$E$27,0,10*ROW('Water Data'!E121)))</f>
        <v/>
      </c>
      <c r="BW127" s="305" t="str">
        <f ca="true">+IF(OFFSET('Water Data'!$E$28,0,10*ROW('Water Data'!E121))="","",OFFSET('Water Data'!$E$28,0,10*ROW('Water Data'!E121)))</f>
        <v/>
      </c>
      <c r="BX127" s="305" t="str">
        <f ca="true">+IF(OFFSET('Water Data'!$E$29,0,10*ROW('Water Data'!E121))="","",OFFSET('Water Data'!$E$29,0,10*ROW('Water Data'!E121)))</f>
        <v/>
      </c>
      <c r="BY127" s="305" t="str">
        <f ca="true">+IF(OFFSET('Water Data'!$F$27,0,10*ROW('Water Data'!F121))="","",OFFSET('Water Data'!$F$27,0,10*ROW('Water Data'!F121)))</f>
        <v/>
      </c>
      <c r="BZ127" s="305" t="str">
        <f ca="true">+IF(OFFSET('Water Data'!$F$28,0,10*ROW('Water Data'!F121))="","",OFFSET('Water Data'!$F$28,0,10*ROW('Water Data'!F121)))</f>
        <v/>
      </c>
      <c r="CA127" s="305" t="str">
        <f ca="true">+IF(OFFSET('Water Data'!$F$29,0,10*ROW('Water Data'!F121))="","",OFFSET('Water Data'!$F$29,0,10*ROW('Water Data'!F121)))</f>
        <v/>
      </c>
      <c r="CB127" s="305" t="str">
        <f ca="true">+IF(OFFSET('Water Data'!$G$27,0,10*ROW('Water Data'!G121))="","",OFFSET('Water Data'!$G$27,0,10*ROW('Water Data'!G121)))</f>
        <v/>
      </c>
      <c r="CC127" s="305" t="str">
        <f ca="true">+IF(OFFSET('Water Data'!$G$28,0,10*ROW('Water Data'!G121))="","",OFFSET('Water Data'!$G$28,0,10*ROW('Water Data'!G121)))</f>
        <v/>
      </c>
      <c r="CD127" s="305" t="str">
        <f ca="true">+IF(OFFSET('Water Data'!$G$29,0,10*ROW('Water Data'!G121))="","",OFFSET('Water Data'!$G$29,0,10*ROW('Water Data'!G121)))</f>
        <v/>
      </c>
      <c r="CE127" s="305" t="str">
        <f ca="true">+IF(OFFSET('Water Data'!$H$27,0,10*ROW('Water Data'!H121))="","",OFFSET('Water Data'!$H$27,0,10*ROW('Water Data'!H121)))</f>
        <v/>
      </c>
      <c r="CF127" s="305" t="str">
        <f ca="true">+IF(OFFSET('Water Data'!$H$28,0,10*ROW('Water Data'!H121))="","",OFFSET('Water Data'!$H$28,0,10*ROW('Water Data'!H121)))</f>
        <v/>
      </c>
      <c r="CG127" s="305" t="str">
        <f ca="true">+IF(OFFSET('Water Data'!$H$29,0,10*ROW('Water Data'!H121))="","",OFFSET('Water Data'!$H$29,0,10*ROW('Water Data'!H121)))</f>
        <v/>
      </c>
      <c r="CH127" s="305" t="str">
        <f ca="true">+IF(OFFSET('Water Data'!$I$27,0,10*ROW('Water Data'!I121))="","",OFFSET('Water Data'!$I$27,0,10*ROW('Water Data'!I121)))</f>
        <v/>
      </c>
      <c r="CI127" s="305" t="str">
        <f ca="true">+IF(OFFSET('Water Data'!$I$28,0,10*ROW('Water Data'!I121))="","",OFFSET('Water Data'!$I$28,0,10*ROW('Water Data'!I121)))</f>
        <v/>
      </c>
      <c r="CJ127" s="305" t="str">
        <f ca="true">+IF(OFFSET('Water Data'!$I$29,0,10*ROW('Water Data'!I121))="","",OFFSET('Water Data'!$I$29,0,10*ROW('Water Data'!I121)))</f>
        <v/>
      </c>
      <c r="CK127" s="305" t="str">
        <f ca="true">+IF(OFFSET('Sanitation Data'!$D$28,0,10*ROW('Sanitation Data'!D121))="","",OFFSET('Sanitation Data'!$D$28,0,10*ROW('Sanitation Data'!D121)))</f>
        <v/>
      </c>
      <c r="CL127" s="305" t="str">
        <f ca="true">+IF(OFFSET('Sanitation Data'!$D$29,0,10*ROW('Sanitation Data'!D121))="","",OFFSET('Sanitation Data'!$D$29,0,10*ROW('Sanitation Data'!D121)))</f>
        <v/>
      </c>
      <c r="CM127" s="305" t="str">
        <f ca="true">+IF(OFFSET('Sanitation Data'!$D$30,0,10*ROW('Sanitation Data'!D121))="","",OFFSET('Sanitation Data'!$D$30,0,10*ROW('Sanitation Data'!D121)))</f>
        <v/>
      </c>
      <c r="CN127" s="305" t="str">
        <f ca="true">+IF(OFFSET('Sanitation Data'!$D$31,0,10*ROW('Sanitation Data'!D121))="","",OFFSET('Sanitation Data'!$D$31,0,10*ROW('Sanitation Data'!D121)))</f>
        <v/>
      </c>
      <c r="CO127" s="305" t="str">
        <f ca="true">+IF(OFFSET('Sanitation Data'!$D$32,0,10*ROW('Sanitation Data'!D121))="","",OFFSET('Sanitation Data'!$D$32,0,10*ROW('Sanitation Data'!D121)))</f>
        <v/>
      </c>
      <c r="CP127" s="305" t="str">
        <f ca="true">+IF(OFFSET('Sanitation Data'!$E$28,0,10*ROW('Sanitation Data'!E121))="","",OFFSET('Sanitation Data'!$E$28,0,10*ROW('Sanitation Data'!E121)))</f>
        <v/>
      </c>
      <c r="CQ127" s="305" t="str">
        <f ca="true">+IF(OFFSET('Sanitation Data'!$E$29,0,10*ROW('Sanitation Data'!E121))="","",OFFSET('Sanitation Data'!$E$29,0,10*ROW('Sanitation Data'!E121)))</f>
        <v/>
      </c>
      <c r="CR127" s="305" t="str">
        <f ca="true">+IF(OFFSET('Sanitation Data'!$E$30,0,10*ROW('Sanitation Data'!E121))="","",OFFSET('Sanitation Data'!$E$30,0,10*ROW('Sanitation Data'!E121)))</f>
        <v/>
      </c>
      <c r="CS127" s="305" t="str">
        <f ca="true">+IF(OFFSET('Sanitation Data'!$E$31,0,10*ROW('Sanitation Data'!E121))="","",OFFSET('Sanitation Data'!$E$31,0,10*ROW('Sanitation Data'!E121)))</f>
        <v/>
      </c>
      <c r="CT127" s="305" t="str">
        <f ca="true">+IF(OFFSET('Sanitation Data'!$E$32,0,10*ROW('Sanitation Data'!E121))="","",OFFSET('Sanitation Data'!$E$32,0,10*ROW('Sanitation Data'!E121)))</f>
        <v/>
      </c>
      <c r="CU127" s="305" t="str">
        <f ca="true">+IF(OFFSET('Sanitation Data'!$F$28,0,10*ROW('Sanitation Data'!F121))="","",OFFSET('Sanitation Data'!$F$28,0,10*ROW('Sanitation Data'!F121)))</f>
        <v/>
      </c>
      <c r="CV127" s="305" t="str">
        <f ca="true">+IF(OFFSET('Sanitation Data'!$F$29,0,10*ROW('Sanitation Data'!F121))="","",OFFSET('Sanitation Data'!$F$29,0,10*ROW('Sanitation Data'!F121)))</f>
        <v/>
      </c>
      <c r="CW127" s="305" t="str">
        <f ca="true">+IF(OFFSET('Sanitation Data'!$F$30,0,10*ROW('Sanitation Data'!F121))="","",OFFSET('Sanitation Data'!$F$30,0,10*ROW('Sanitation Data'!F121)))</f>
        <v/>
      </c>
      <c r="CX127" s="305" t="str">
        <f ca="true">+IF(OFFSET('Sanitation Data'!$F$31,0,10*ROW('Sanitation Data'!F121))="","",OFFSET('Sanitation Data'!$F$31,0,10*ROW('Sanitation Data'!F121)))</f>
        <v/>
      </c>
      <c r="CY127" s="305" t="str">
        <f ca="true">+IF(OFFSET('Sanitation Data'!$F$32,0,10*ROW('Sanitation Data'!F121))="","",OFFSET('Sanitation Data'!$F$32,0,10*ROW('Sanitation Data'!F121)))</f>
        <v/>
      </c>
      <c r="CZ127" s="305" t="str">
        <f ca="true">+IF(OFFSET('Sanitation Data'!$G$28,0,10*ROW('Sanitation Data'!G121))="","",OFFSET('Sanitation Data'!$G$28,0,10*ROW('Sanitation Data'!G121)))</f>
        <v/>
      </c>
      <c r="DA127" s="305" t="str">
        <f ca="true">+IF(OFFSET('Sanitation Data'!$G$29,0,10*ROW('Sanitation Data'!G121))="","",OFFSET('Sanitation Data'!$G$29,0,10*ROW('Sanitation Data'!G121)))</f>
        <v/>
      </c>
      <c r="DB127" s="305" t="str">
        <f ca="true">+IF(OFFSET('Sanitation Data'!$G$30,0,10*ROW('Sanitation Data'!G121))="","",OFFSET('Sanitation Data'!$G$30,0,10*ROW('Sanitation Data'!G121)))</f>
        <v/>
      </c>
      <c r="DC127" s="305" t="str">
        <f ca="true">+IF(OFFSET('Sanitation Data'!$G$31,0,10*ROW('Sanitation Data'!G121))="","",OFFSET('Sanitation Data'!$G$31,0,10*ROW('Sanitation Data'!G121)))</f>
        <v/>
      </c>
      <c r="DD127" s="305" t="str">
        <f ca="true">+IF(OFFSET('Sanitation Data'!$G$32,0,10*ROW('Sanitation Data'!G121))="","",OFFSET('Sanitation Data'!$G$32,0,10*ROW('Sanitation Data'!G121)))</f>
        <v/>
      </c>
      <c r="DE127" s="305" t="str">
        <f ca="true">+IF(OFFSET('Sanitation Data'!$H$28,0,10*ROW('Sanitation Data'!H121))="","",OFFSET('Sanitation Data'!$H$28,0,10*ROW('Sanitation Data'!H121)))</f>
        <v/>
      </c>
      <c r="DF127" s="305" t="str">
        <f ca="true">+IF(OFFSET('Sanitation Data'!$H$29,0,10*ROW('Sanitation Data'!H121))="","",OFFSET('Sanitation Data'!$H$29,0,10*ROW('Sanitation Data'!H121)))</f>
        <v/>
      </c>
      <c r="DG127" s="305" t="str">
        <f ca="true">+IF(OFFSET('Sanitation Data'!$H$30,0,10*ROW('Sanitation Data'!H121))="","",OFFSET('Sanitation Data'!$H$30,0,10*ROW('Sanitation Data'!H121)))</f>
        <v/>
      </c>
      <c r="DH127" s="305" t="str">
        <f ca="true">+IF(OFFSET('Sanitation Data'!$H$31,0,10*ROW('Sanitation Data'!H121))="","",OFFSET('Sanitation Data'!$H$31,0,10*ROW('Sanitation Data'!H121)))</f>
        <v/>
      </c>
      <c r="DI127" s="305" t="str">
        <f ca="true">+IF(OFFSET('Sanitation Data'!$H$32,0,10*ROW('Sanitation Data'!H121))="","",OFFSET('Sanitation Data'!$H$32,0,10*ROW('Sanitation Data'!H121)))</f>
        <v/>
      </c>
      <c r="DJ127" s="305" t="str">
        <f ca="true">+IF(OFFSET('Sanitation Data'!$I$28,0,10*ROW('Sanitation Data'!I121))="","",OFFSET('Sanitation Data'!$I$28,0,10*ROW('Sanitation Data'!I121)))</f>
        <v/>
      </c>
      <c r="DK127" s="305" t="str">
        <f ca="true">+IF(OFFSET('Sanitation Data'!$I$29,0,10*ROW('Sanitation Data'!I121))="","",OFFSET('Sanitation Data'!$I$29,0,10*ROW('Sanitation Data'!I121)))</f>
        <v/>
      </c>
      <c r="DL127" s="305" t="str">
        <f ca="true">+IF(OFFSET('Sanitation Data'!$I$30,0,10*ROW('Sanitation Data'!I121))="","",OFFSET('Sanitation Data'!$I$30,0,10*ROW('Sanitation Data'!I121)))</f>
        <v/>
      </c>
      <c r="DM127" s="305" t="str">
        <f ca="true">+IF(OFFSET('Sanitation Data'!$I$31,0,10*ROW('Sanitation Data'!I121))="","",OFFSET('Sanitation Data'!$I$31,0,10*ROW('Sanitation Data'!I121)))</f>
        <v/>
      </c>
      <c r="DN127" s="305" t="str">
        <f ca="true">+IF(OFFSET('Sanitation Data'!$I$32,0,10*ROW('Sanitation Data'!I121))="","",OFFSET('Sanitation Data'!$I$32,0,10*ROW('Sanitation Data'!I121)))</f>
        <v/>
      </c>
      <c r="DO127" s="305" t="str">
        <f ca="true">+IF(OFFSET('Hygiene Data'!$D$11,0,10*ROW('Hygiene Data'!D121))="","",OFFSET('Hygiene Data'!$D$11,0,10*ROW('Hygiene Data'!D121)))</f>
        <v/>
      </c>
      <c r="DP127" s="305" t="str">
        <f ca="true">+IF(OFFSET('Hygiene Data'!$D$12,0,10*ROW('Hygiene Data'!D121))="","",OFFSET('Hygiene Data'!$D$12,0,10*ROW('Hygiene Data'!D121)))</f>
        <v/>
      </c>
      <c r="DQ127" s="305" t="str">
        <f ca="true">+IF(OFFSET('Hygiene Data'!$D$13,0,10*ROW('Hygiene Data'!D121))="","",OFFSET('Hygiene Data'!$D$13,0,10*ROW('Hygiene Data'!D121)))</f>
        <v/>
      </c>
      <c r="DR127" s="305" t="str">
        <f ca="true">+IF(OFFSET('Hygiene Data'!$E$11,0,10*ROW('Hygiene Data'!E121))="","",OFFSET('Hygiene Data'!$E$11,0,10*ROW('Hygiene Data'!E121)))</f>
        <v/>
      </c>
      <c r="DS127" s="305" t="str">
        <f ca="true">+IF(OFFSET('Hygiene Data'!$E$12,0,10*ROW('Hygiene Data'!E121))="","",OFFSET('Hygiene Data'!$E$12,0,10*ROW('Hygiene Data'!E121)))</f>
        <v/>
      </c>
      <c r="DT127" s="305" t="str">
        <f ca="true">+IF(OFFSET('Hygiene Data'!$E$13,0,10*ROW('Hygiene Data'!E121))="","",OFFSET('Hygiene Data'!$E$13,0,10*ROW('Hygiene Data'!E121)))</f>
        <v/>
      </c>
      <c r="DU127" s="305" t="str">
        <f ca="true">+IF(OFFSET('Hygiene Data'!$F$11,0,10*ROW('Hygiene Data'!F121))="","",OFFSET('Hygiene Data'!$F$11,0,10*ROW('Hygiene Data'!F121)))</f>
        <v/>
      </c>
      <c r="DV127" s="305" t="str">
        <f ca="true">+IF(OFFSET('Hygiene Data'!$F$12,0,10*ROW('Hygiene Data'!F121))="","",OFFSET('Hygiene Data'!$F$12,0,10*ROW('Hygiene Data'!F121)))</f>
        <v/>
      </c>
      <c r="DW127" s="305" t="str">
        <f ca="true">+IF(OFFSET('Hygiene Data'!$F$13,0,10*ROW('Hygiene Data'!F121))="","",OFFSET('Hygiene Data'!$F$13,0,10*ROW('Hygiene Data'!F121)))</f>
        <v/>
      </c>
      <c r="DX127" s="305" t="str">
        <f ca="true">+IF(OFFSET('Hygiene Data'!$G$11,0,10*ROW('Hygiene Data'!G121))="","",OFFSET('Hygiene Data'!$G$11,0,10*ROW('Hygiene Data'!G121)))</f>
        <v/>
      </c>
      <c r="DY127" s="305" t="str">
        <f ca="true">+IF(OFFSET('Hygiene Data'!$G$12,0,10*ROW('Hygiene Data'!G121))="","",OFFSET('Hygiene Data'!$G$12,0,10*ROW('Hygiene Data'!G121)))</f>
        <v/>
      </c>
      <c r="DZ127" s="305" t="str">
        <f ca="true">+IF(OFFSET('Hygiene Data'!$G$13,0,10*ROW('Hygiene Data'!G121))="","",OFFSET('Hygiene Data'!$G$13,0,10*ROW('Hygiene Data'!G121)))</f>
        <v/>
      </c>
      <c r="EA127" s="305" t="str">
        <f ca="true">+IF(OFFSET('Hygiene Data'!$H$11,0,10*ROW('Hygiene Data'!H121))="","",OFFSET('Hygiene Data'!$H$11,0,10*ROW('Hygiene Data'!H121)))</f>
        <v/>
      </c>
      <c r="EB127" s="305" t="str">
        <f ca="true">+IF(OFFSET('Hygiene Data'!$H$12,0,10*ROW('Hygiene Data'!H121))="","",OFFSET('Hygiene Data'!$H$12,0,10*ROW('Hygiene Data'!H121)))</f>
        <v/>
      </c>
      <c r="EC127" s="305" t="str">
        <f ca="true">+IF(OFFSET('Hygiene Data'!$H$13,0,10*ROW('Hygiene Data'!H121))="","",OFFSET('Hygiene Data'!$H$13,0,10*ROW('Hygiene Data'!H121)))</f>
        <v/>
      </c>
      <c r="ED127" s="305" t="str">
        <f ca="true">+IF(OFFSET('Hygiene Data'!$I$11,0,10*ROW('Hygiene Data'!I121))="","",OFFSET('Hygiene Data'!$I$11,0,10*ROW('Hygiene Data'!I121)))</f>
        <v/>
      </c>
      <c r="EE127" s="305" t="str">
        <f ca="true">+IF(OFFSET('Hygiene Data'!$I$12,0,10*ROW('Hygiene Data'!I121))="","",OFFSET('Hygiene Data'!$I$12,0,10*ROW('Hygiene Data'!I121)))</f>
        <v/>
      </c>
      <c r="EF127" s="305"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61" t="str">
        <f t="shared" ca="true" si="1"/>
        <v/>
      </c>
      <c r="D128" s="9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5"/>
      <c r="BS128" s="305" t="str">
        <f ca="true">+IF(OFFSET('Water Data'!$D$27,0,10*ROW('Water Data'!D122))="","",OFFSET('Water Data'!$D$27,0,10*ROW('Water Data'!D122)))</f>
        <v/>
      </c>
      <c r="BT128" s="305" t="str">
        <f ca="true">+IF(OFFSET('Water Data'!$D$28,0,10*ROW('Water Data'!D122))="","",OFFSET('Water Data'!$D$28,0,10*ROW('Water Data'!D122)))</f>
        <v/>
      </c>
      <c r="BU128" s="305" t="str">
        <f ca="true">+IF(OFFSET('Water Data'!$D$29,0,10*ROW('Water Data'!D122))="","",OFFSET('Water Data'!$D$29,0,10*ROW('Water Data'!D122)))</f>
        <v/>
      </c>
      <c r="BV128" s="305" t="str">
        <f ca="true">+IF(OFFSET('Water Data'!$E$27,0,10*ROW('Water Data'!E122))="","",OFFSET('Water Data'!$E$27,0,10*ROW('Water Data'!E122)))</f>
        <v/>
      </c>
      <c r="BW128" s="305" t="str">
        <f ca="true">+IF(OFFSET('Water Data'!$E$28,0,10*ROW('Water Data'!E122))="","",OFFSET('Water Data'!$E$28,0,10*ROW('Water Data'!E122)))</f>
        <v/>
      </c>
      <c r="BX128" s="305" t="str">
        <f ca="true">+IF(OFFSET('Water Data'!$E$29,0,10*ROW('Water Data'!E122))="","",OFFSET('Water Data'!$E$29,0,10*ROW('Water Data'!E122)))</f>
        <v/>
      </c>
      <c r="BY128" s="305" t="str">
        <f ca="true">+IF(OFFSET('Water Data'!$F$27,0,10*ROW('Water Data'!F122))="","",OFFSET('Water Data'!$F$27,0,10*ROW('Water Data'!F122)))</f>
        <v/>
      </c>
      <c r="BZ128" s="305" t="str">
        <f ca="true">+IF(OFFSET('Water Data'!$F$28,0,10*ROW('Water Data'!F122))="","",OFFSET('Water Data'!$F$28,0,10*ROW('Water Data'!F122)))</f>
        <v/>
      </c>
      <c r="CA128" s="305" t="str">
        <f ca="true">+IF(OFFSET('Water Data'!$F$29,0,10*ROW('Water Data'!F122))="","",OFFSET('Water Data'!$F$29,0,10*ROW('Water Data'!F122)))</f>
        <v/>
      </c>
      <c r="CB128" s="305" t="str">
        <f ca="true">+IF(OFFSET('Water Data'!$G$27,0,10*ROW('Water Data'!G122))="","",OFFSET('Water Data'!$G$27,0,10*ROW('Water Data'!G122)))</f>
        <v/>
      </c>
      <c r="CC128" s="305" t="str">
        <f ca="true">+IF(OFFSET('Water Data'!$G$28,0,10*ROW('Water Data'!G122))="","",OFFSET('Water Data'!$G$28,0,10*ROW('Water Data'!G122)))</f>
        <v/>
      </c>
      <c r="CD128" s="305" t="str">
        <f ca="true">+IF(OFFSET('Water Data'!$G$29,0,10*ROW('Water Data'!G122))="","",OFFSET('Water Data'!$G$29,0,10*ROW('Water Data'!G122)))</f>
        <v/>
      </c>
      <c r="CE128" s="305" t="str">
        <f ca="true">+IF(OFFSET('Water Data'!$H$27,0,10*ROW('Water Data'!H122))="","",OFFSET('Water Data'!$H$27,0,10*ROW('Water Data'!H122)))</f>
        <v/>
      </c>
      <c r="CF128" s="305" t="str">
        <f ca="true">+IF(OFFSET('Water Data'!$H$28,0,10*ROW('Water Data'!H122))="","",OFFSET('Water Data'!$H$28,0,10*ROW('Water Data'!H122)))</f>
        <v/>
      </c>
      <c r="CG128" s="305" t="str">
        <f ca="true">+IF(OFFSET('Water Data'!$H$29,0,10*ROW('Water Data'!H122))="","",OFFSET('Water Data'!$H$29,0,10*ROW('Water Data'!H122)))</f>
        <v/>
      </c>
      <c r="CH128" s="305" t="str">
        <f ca="true">+IF(OFFSET('Water Data'!$I$27,0,10*ROW('Water Data'!I122))="","",OFFSET('Water Data'!$I$27,0,10*ROW('Water Data'!I122)))</f>
        <v/>
      </c>
      <c r="CI128" s="305" t="str">
        <f ca="true">+IF(OFFSET('Water Data'!$I$28,0,10*ROW('Water Data'!I122))="","",OFFSET('Water Data'!$I$28,0,10*ROW('Water Data'!I122)))</f>
        <v/>
      </c>
      <c r="CJ128" s="305" t="str">
        <f ca="true">+IF(OFFSET('Water Data'!$I$29,0,10*ROW('Water Data'!I122))="","",OFFSET('Water Data'!$I$29,0,10*ROW('Water Data'!I122)))</f>
        <v/>
      </c>
      <c r="CK128" s="305" t="str">
        <f ca="true">+IF(OFFSET('Sanitation Data'!$D$28,0,10*ROW('Sanitation Data'!D122))="","",OFFSET('Sanitation Data'!$D$28,0,10*ROW('Sanitation Data'!D122)))</f>
        <v/>
      </c>
      <c r="CL128" s="305" t="str">
        <f ca="true">+IF(OFFSET('Sanitation Data'!$D$29,0,10*ROW('Sanitation Data'!D122))="","",OFFSET('Sanitation Data'!$D$29,0,10*ROW('Sanitation Data'!D122)))</f>
        <v/>
      </c>
      <c r="CM128" s="305" t="str">
        <f ca="true">+IF(OFFSET('Sanitation Data'!$D$30,0,10*ROW('Sanitation Data'!D122))="","",OFFSET('Sanitation Data'!$D$30,0,10*ROW('Sanitation Data'!D122)))</f>
        <v/>
      </c>
      <c r="CN128" s="305" t="str">
        <f ca="true">+IF(OFFSET('Sanitation Data'!$D$31,0,10*ROW('Sanitation Data'!D122))="","",OFFSET('Sanitation Data'!$D$31,0,10*ROW('Sanitation Data'!D122)))</f>
        <v/>
      </c>
      <c r="CO128" s="305" t="str">
        <f ca="true">+IF(OFFSET('Sanitation Data'!$D$32,0,10*ROW('Sanitation Data'!D122))="","",OFFSET('Sanitation Data'!$D$32,0,10*ROW('Sanitation Data'!D122)))</f>
        <v/>
      </c>
      <c r="CP128" s="305" t="str">
        <f ca="true">+IF(OFFSET('Sanitation Data'!$E$28,0,10*ROW('Sanitation Data'!E122))="","",OFFSET('Sanitation Data'!$E$28,0,10*ROW('Sanitation Data'!E122)))</f>
        <v/>
      </c>
      <c r="CQ128" s="305" t="str">
        <f ca="true">+IF(OFFSET('Sanitation Data'!$E$29,0,10*ROW('Sanitation Data'!E122))="","",OFFSET('Sanitation Data'!$E$29,0,10*ROW('Sanitation Data'!E122)))</f>
        <v/>
      </c>
      <c r="CR128" s="305" t="str">
        <f ca="true">+IF(OFFSET('Sanitation Data'!$E$30,0,10*ROW('Sanitation Data'!E122))="","",OFFSET('Sanitation Data'!$E$30,0,10*ROW('Sanitation Data'!E122)))</f>
        <v/>
      </c>
      <c r="CS128" s="305" t="str">
        <f ca="true">+IF(OFFSET('Sanitation Data'!$E$31,0,10*ROW('Sanitation Data'!E122))="","",OFFSET('Sanitation Data'!$E$31,0,10*ROW('Sanitation Data'!E122)))</f>
        <v/>
      </c>
      <c r="CT128" s="305" t="str">
        <f ca="true">+IF(OFFSET('Sanitation Data'!$E$32,0,10*ROW('Sanitation Data'!E122))="","",OFFSET('Sanitation Data'!$E$32,0,10*ROW('Sanitation Data'!E122)))</f>
        <v/>
      </c>
      <c r="CU128" s="305" t="str">
        <f ca="true">+IF(OFFSET('Sanitation Data'!$F$28,0,10*ROW('Sanitation Data'!F122))="","",OFFSET('Sanitation Data'!$F$28,0,10*ROW('Sanitation Data'!F122)))</f>
        <v/>
      </c>
      <c r="CV128" s="305" t="str">
        <f ca="true">+IF(OFFSET('Sanitation Data'!$F$29,0,10*ROW('Sanitation Data'!F122))="","",OFFSET('Sanitation Data'!$F$29,0,10*ROW('Sanitation Data'!F122)))</f>
        <v/>
      </c>
      <c r="CW128" s="305" t="str">
        <f ca="true">+IF(OFFSET('Sanitation Data'!$F$30,0,10*ROW('Sanitation Data'!F122))="","",OFFSET('Sanitation Data'!$F$30,0,10*ROW('Sanitation Data'!F122)))</f>
        <v/>
      </c>
      <c r="CX128" s="305" t="str">
        <f ca="true">+IF(OFFSET('Sanitation Data'!$F$31,0,10*ROW('Sanitation Data'!F122))="","",OFFSET('Sanitation Data'!$F$31,0,10*ROW('Sanitation Data'!F122)))</f>
        <v/>
      </c>
      <c r="CY128" s="305" t="str">
        <f ca="true">+IF(OFFSET('Sanitation Data'!$F$32,0,10*ROW('Sanitation Data'!F122))="","",OFFSET('Sanitation Data'!$F$32,0,10*ROW('Sanitation Data'!F122)))</f>
        <v/>
      </c>
      <c r="CZ128" s="305" t="str">
        <f ca="true">+IF(OFFSET('Sanitation Data'!$G$28,0,10*ROW('Sanitation Data'!G122))="","",OFFSET('Sanitation Data'!$G$28,0,10*ROW('Sanitation Data'!G122)))</f>
        <v/>
      </c>
      <c r="DA128" s="305" t="str">
        <f ca="true">+IF(OFFSET('Sanitation Data'!$G$29,0,10*ROW('Sanitation Data'!G122))="","",OFFSET('Sanitation Data'!$G$29,0,10*ROW('Sanitation Data'!G122)))</f>
        <v/>
      </c>
      <c r="DB128" s="305" t="str">
        <f ca="true">+IF(OFFSET('Sanitation Data'!$G$30,0,10*ROW('Sanitation Data'!G122))="","",OFFSET('Sanitation Data'!$G$30,0,10*ROW('Sanitation Data'!G122)))</f>
        <v/>
      </c>
      <c r="DC128" s="305" t="str">
        <f ca="true">+IF(OFFSET('Sanitation Data'!$G$31,0,10*ROW('Sanitation Data'!G122))="","",OFFSET('Sanitation Data'!$G$31,0,10*ROW('Sanitation Data'!G122)))</f>
        <v/>
      </c>
      <c r="DD128" s="305" t="str">
        <f ca="true">+IF(OFFSET('Sanitation Data'!$G$32,0,10*ROW('Sanitation Data'!G122))="","",OFFSET('Sanitation Data'!$G$32,0,10*ROW('Sanitation Data'!G122)))</f>
        <v/>
      </c>
      <c r="DE128" s="305" t="str">
        <f ca="true">+IF(OFFSET('Sanitation Data'!$H$28,0,10*ROW('Sanitation Data'!H122))="","",OFFSET('Sanitation Data'!$H$28,0,10*ROW('Sanitation Data'!H122)))</f>
        <v/>
      </c>
      <c r="DF128" s="305" t="str">
        <f ca="true">+IF(OFFSET('Sanitation Data'!$H$29,0,10*ROW('Sanitation Data'!H122))="","",OFFSET('Sanitation Data'!$H$29,0,10*ROW('Sanitation Data'!H122)))</f>
        <v/>
      </c>
      <c r="DG128" s="305" t="str">
        <f ca="true">+IF(OFFSET('Sanitation Data'!$H$30,0,10*ROW('Sanitation Data'!H122))="","",OFFSET('Sanitation Data'!$H$30,0,10*ROW('Sanitation Data'!H122)))</f>
        <v/>
      </c>
      <c r="DH128" s="305" t="str">
        <f ca="true">+IF(OFFSET('Sanitation Data'!$H$31,0,10*ROW('Sanitation Data'!H122))="","",OFFSET('Sanitation Data'!$H$31,0,10*ROW('Sanitation Data'!H122)))</f>
        <v/>
      </c>
      <c r="DI128" s="305" t="str">
        <f ca="true">+IF(OFFSET('Sanitation Data'!$H$32,0,10*ROW('Sanitation Data'!H122))="","",OFFSET('Sanitation Data'!$H$32,0,10*ROW('Sanitation Data'!H122)))</f>
        <v/>
      </c>
      <c r="DJ128" s="305" t="str">
        <f ca="true">+IF(OFFSET('Sanitation Data'!$I$28,0,10*ROW('Sanitation Data'!I122))="","",OFFSET('Sanitation Data'!$I$28,0,10*ROW('Sanitation Data'!I122)))</f>
        <v/>
      </c>
      <c r="DK128" s="305" t="str">
        <f ca="true">+IF(OFFSET('Sanitation Data'!$I$29,0,10*ROW('Sanitation Data'!I122))="","",OFFSET('Sanitation Data'!$I$29,0,10*ROW('Sanitation Data'!I122)))</f>
        <v/>
      </c>
      <c r="DL128" s="305" t="str">
        <f ca="true">+IF(OFFSET('Sanitation Data'!$I$30,0,10*ROW('Sanitation Data'!I122))="","",OFFSET('Sanitation Data'!$I$30,0,10*ROW('Sanitation Data'!I122)))</f>
        <v/>
      </c>
      <c r="DM128" s="305" t="str">
        <f ca="true">+IF(OFFSET('Sanitation Data'!$I$31,0,10*ROW('Sanitation Data'!I122))="","",OFFSET('Sanitation Data'!$I$31,0,10*ROW('Sanitation Data'!I122)))</f>
        <v/>
      </c>
      <c r="DN128" s="305" t="str">
        <f ca="true">+IF(OFFSET('Sanitation Data'!$I$32,0,10*ROW('Sanitation Data'!I122))="","",OFFSET('Sanitation Data'!$I$32,0,10*ROW('Sanitation Data'!I122)))</f>
        <v/>
      </c>
      <c r="DO128" s="305" t="str">
        <f ca="true">+IF(OFFSET('Hygiene Data'!$D$11,0,10*ROW('Hygiene Data'!D122))="","",OFFSET('Hygiene Data'!$D$11,0,10*ROW('Hygiene Data'!D122)))</f>
        <v/>
      </c>
      <c r="DP128" s="305" t="str">
        <f ca="true">+IF(OFFSET('Hygiene Data'!$D$12,0,10*ROW('Hygiene Data'!D122))="","",OFFSET('Hygiene Data'!$D$12,0,10*ROW('Hygiene Data'!D122)))</f>
        <v/>
      </c>
      <c r="DQ128" s="305" t="str">
        <f ca="true">+IF(OFFSET('Hygiene Data'!$D$13,0,10*ROW('Hygiene Data'!D122))="","",OFFSET('Hygiene Data'!$D$13,0,10*ROW('Hygiene Data'!D122)))</f>
        <v/>
      </c>
      <c r="DR128" s="305" t="str">
        <f ca="true">+IF(OFFSET('Hygiene Data'!$E$11,0,10*ROW('Hygiene Data'!E122))="","",OFFSET('Hygiene Data'!$E$11,0,10*ROW('Hygiene Data'!E122)))</f>
        <v/>
      </c>
      <c r="DS128" s="305" t="str">
        <f ca="true">+IF(OFFSET('Hygiene Data'!$E$12,0,10*ROW('Hygiene Data'!E122))="","",OFFSET('Hygiene Data'!$E$12,0,10*ROW('Hygiene Data'!E122)))</f>
        <v/>
      </c>
      <c r="DT128" s="305" t="str">
        <f ca="true">+IF(OFFSET('Hygiene Data'!$E$13,0,10*ROW('Hygiene Data'!E122))="","",OFFSET('Hygiene Data'!$E$13,0,10*ROW('Hygiene Data'!E122)))</f>
        <v/>
      </c>
      <c r="DU128" s="305" t="str">
        <f ca="true">+IF(OFFSET('Hygiene Data'!$F$11,0,10*ROW('Hygiene Data'!F122))="","",OFFSET('Hygiene Data'!$F$11,0,10*ROW('Hygiene Data'!F122)))</f>
        <v/>
      </c>
      <c r="DV128" s="305" t="str">
        <f ca="true">+IF(OFFSET('Hygiene Data'!$F$12,0,10*ROW('Hygiene Data'!F122))="","",OFFSET('Hygiene Data'!$F$12,0,10*ROW('Hygiene Data'!F122)))</f>
        <v/>
      </c>
      <c r="DW128" s="305" t="str">
        <f ca="true">+IF(OFFSET('Hygiene Data'!$F$13,0,10*ROW('Hygiene Data'!F122))="","",OFFSET('Hygiene Data'!$F$13,0,10*ROW('Hygiene Data'!F122)))</f>
        <v/>
      </c>
      <c r="DX128" s="305" t="str">
        <f ca="true">+IF(OFFSET('Hygiene Data'!$G$11,0,10*ROW('Hygiene Data'!G122))="","",OFFSET('Hygiene Data'!$G$11,0,10*ROW('Hygiene Data'!G122)))</f>
        <v/>
      </c>
      <c r="DY128" s="305" t="str">
        <f ca="true">+IF(OFFSET('Hygiene Data'!$G$12,0,10*ROW('Hygiene Data'!G122))="","",OFFSET('Hygiene Data'!$G$12,0,10*ROW('Hygiene Data'!G122)))</f>
        <v/>
      </c>
      <c r="DZ128" s="305" t="str">
        <f ca="true">+IF(OFFSET('Hygiene Data'!$G$13,0,10*ROW('Hygiene Data'!G122))="","",OFFSET('Hygiene Data'!$G$13,0,10*ROW('Hygiene Data'!G122)))</f>
        <v/>
      </c>
      <c r="EA128" s="305" t="str">
        <f ca="true">+IF(OFFSET('Hygiene Data'!$H$11,0,10*ROW('Hygiene Data'!H122))="","",OFFSET('Hygiene Data'!$H$11,0,10*ROW('Hygiene Data'!H122)))</f>
        <v/>
      </c>
      <c r="EB128" s="305" t="str">
        <f ca="true">+IF(OFFSET('Hygiene Data'!$H$12,0,10*ROW('Hygiene Data'!H122))="","",OFFSET('Hygiene Data'!$H$12,0,10*ROW('Hygiene Data'!H122)))</f>
        <v/>
      </c>
      <c r="EC128" s="305" t="str">
        <f ca="true">+IF(OFFSET('Hygiene Data'!$H$13,0,10*ROW('Hygiene Data'!H122))="","",OFFSET('Hygiene Data'!$H$13,0,10*ROW('Hygiene Data'!H122)))</f>
        <v/>
      </c>
      <c r="ED128" s="305" t="str">
        <f ca="true">+IF(OFFSET('Hygiene Data'!$I$11,0,10*ROW('Hygiene Data'!I122))="","",OFFSET('Hygiene Data'!$I$11,0,10*ROW('Hygiene Data'!I122)))</f>
        <v/>
      </c>
      <c r="EE128" s="305" t="str">
        <f ca="true">+IF(OFFSET('Hygiene Data'!$I$12,0,10*ROW('Hygiene Data'!I122))="","",OFFSET('Hygiene Data'!$I$12,0,10*ROW('Hygiene Data'!I122)))</f>
        <v/>
      </c>
      <c r="EF128" s="305"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61" t="str">
        <f t="shared" ca="true" si="1"/>
        <v/>
      </c>
      <c r="D129" s="9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5"/>
      <c r="BS129" s="305" t="str">
        <f ca="true">+IF(OFFSET('Water Data'!$D$27,0,10*ROW('Water Data'!D123))="","",OFFSET('Water Data'!$D$27,0,10*ROW('Water Data'!D123)))</f>
        <v/>
      </c>
      <c r="BT129" s="305" t="str">
        <f ca="true">+IF(OFFSET('Water Data'!$D$28,0,10*ROW('Water Data'!D123))="","",OFFSET('Water Data'!$D$28,0,10*ROW('Water Data'!D123)))</f>
        <v/>
      </c>
      <c r="BU129" s="305" t="str">
        <f ca="true">+IF(OFFSET('Water Data'!$D$29,0,10*ROW('Water Data'!D123))="","",OFFSET('Water Data'!$D$29,0,10*ROW('Water Data'!D123)))</f>
        <v/>
      </c>
      <c r="BV129" s="305" t="str">
        <f ca="true">+IF(OFFSET('Water Data'!$E$27,0,10*ROW('Water Data'!E123))="","",OFFSET('Water Data'!$E$27,0,10*ROW('Water Data'!E123)))</f>
        <v/>
      </c>
      <c r="BW129" s="305" t="str">
        <f ca="true">+IF(OFFSET('Water Data'!$E$28,0,10*ROW('Water Data'!E123))="","",OFFSET('Water Data'!$E$28,0,10*ROW('Water Data'!E123)))</f>
        <v/>
      </c>
      <c r="BX129" s="305" t="str">
        <f ca="true">+IF(OFFSET('Water Data'!$E$29,0,10*ROW('Water Data'!E123))="","",OFFSET('Water Data'!$E$29,0,10*ROW('Water Data'!E123)))</f>
        <v/>
      </c>
      <c r="BY129" s="305" t="str">
        <f ca="true">+IF(OFFSET('Water Data'!$F$27,0,10*ROW('Water Data'!F123))="","",OFFSET('Water Data'!$F$27,0,10*ROW('Water Data'!F123)))</f>
        <v/>
      </c>
      <c r="BZ129" s="305" t="str">
        <f ca="true">+IF(OFFSET('Water Data'!$F$28,0,10*ROW('Water Data'!F123))="","",OFFSET('Water Data'!$F$28,0,10*ROW('Water Data'!F123)))</f>
        <v/>
      </c>
      <c r="CA129" s="305" t="str">
        <f ca="true">+IF(OFFSET('Water Data'!$F$29,0,10*ROW('Water Data'!F123))="","",OFFSET('Water Data'!$F$29,0,10*ROW('Water Data'!F123)))</f>
        <v/>
      </c>
      <c r="CB129" s="305" t="str">
        <f ca="true">+IF(OFFSET('Water Data'!$G$27,0,10*ROW('Water Data'!G123))="","",OFFSET('Water Data'!$G$27,0,10*ROW('Water Data'!G123)))</f>
        <v/>
      </c>
      <c r="CC129" s="305" t="str">
        <f ca="true">+IF(OFFSET('Water Data'!$G$28,0,10*ROW('Water Data'!G123))="","",OFFSET('Water Data'!$G$28,0,10*ROW('Water Data'!G123)))</f>
        <v/>
      </c>
      <c r="CD129" s="305" t="str">
        <f ca="true">+IF(OFFSET('Water Data'!$G$29,0,10*ROW('Water Data'!G123))="","",OFFSET('Water Data'!$G$29,0,10*ROW('Water Data'!G123)))</f>
        <v/>
      </c>
      <c r="CE129" s="305" t="str">
        <f ca="true">+IF(OFFSET('Water Data'!$H$27,0,10*ROW('Water Data'!H123))="","",OFFSET('Water Data'!$H$27,0,10*ROW('Water Data'!H123)))</f>
        <v/>
      </c>
      <c r="CF129" s="305" t="str">
        <f ca="true">+IF(OFFSET('Water Data'!$H$28,0,10*ROW('Water Data'!H123))="","",OFFSET('Water Data'!$H$28,0,10*ROW('Water Data'!H123)))</f>
        <v/>
      </c>
      <c r="CG129" s="305" t="str">
        <f ca="true">+IF(OFFSET('Water Data'!$H$29,0,10*ROW('Water Data'!H123))="","",OFFSET('Water Data'!$H$29,0,10*ROW('Water Data'!H123)))</f>
        <v/>
      </c>
      <c r="CH129" s="305" t="str">
        <f ca="true">+IF(OFFSET('Water Data'!$I$27,0,10*ROW('Water Data'!I123))="","",OFFSET('Water Data'!$I$27,0,10*ROW('Water Data'!I123)))</f>
        <v/>
      </c>
      <c r="CI129" s="305" t="str">
        <f ca="true">+IF(OFFSET('Water Data'!$I$28,0,10*ROW('Water Data'!I123))="","",OFFSET('Water Data'!$I$28,0,10*ROW('Water Data'!I123)))</f>
        <v/>
      </c>
      <c r="CJ129" s="305" t="str">
        <f ca="true">+IF(OFFSET('Water Data'!$I$29,0,10*ROW('Water Data'!I123))="","",OFFSET('Water Data'!$I$29,0,10*ROW('Water Data'!I123)))</f>
        <v/>
      </c>
      <c r="CK129" s="305" t="str">
        <f ca="true">+IF(OFFSET('Sanitation Data'!$D$28,0,10*ROW('Sanitation Data'!D123))="","",OFFSET('Sanitation Data'!$D$28,0,10*ROW('Sanitation Data'!D123)))</f>
        <v/>
      </c>
      <c r="CL129" s="305" t="str">
        <f ca="true">+IF(OFFSET('Sanitation Data'!$D$29,0,10*ROW('Sanitation Data'!D123))="","",OFFSET('Sanitation Data'!$D$29,0,10*ROW('Sanitation Data'!D123)))</f>
        <v/>
      </c>
      <c r="CM129" s="305" t="str">
        <f ca="true">+IF(OFFSET('Sanitation Data'!$D$30,0,10*ROW('Sanitation Data'!D123))="","",OFFSET('Sanitation Data'!$D$30,0,10*ROW('Sanitation Data'!D123)))</f>
        <v/>
      </c>
      <c r="CN129" s="305" t="str">
        <f ca="true">+IF(OFFSET('Sanitation Data'!$D$31,0,10*ROW('Sanitation Data'!D123))="","",OFFSET('Sanitation Data'!$D$31,0,10*ROW('Sanitation Data'!D123)))</f>
        <v/>
      </c>
      <c r="CO129" s="305" t="str">
        <f ca="true">+IF(OFFSET('Sanitation Data'!$D$32,0,10*ROW('Sanitation Data'!D123))="","",OFFSET('Sanitation Data'!$D$32,0,10*ROW('Sanitation Data'!D123)))</f>
        <v/>
      </c>
      <c r="CP129" s="305" t="str">
        <f ca="true">+IF(OFFSET('Sanitation Data'!$E$28,0,10*ROW('Sanitation Data'!E123))="","",OFFSET('Sanitation Data'!$E$28,0,10*ROW('Sanitation Data'!E123)))</f>
        <v/>
      </c>
      <c r="CQ129" s="305" t="str">
        <f ca="true">+IF(OFFSET('Sanitation Data'!$E$29,0,10*ROW('Sanitation Data'!E123))="","",OFFSET('Sanitation Data'!$E$29,0,10*ROW('Sanitation Data'!E123)))</f>
        <v/>
      </c>
      <c r="CR129" s="305" t="str">
        <f ca="true">+IF(OFFSET('Sanitation Data'!$E$30,0,10*ROW('Sanitation Data'!E123))="","",OFFSET('Sanitation Data'!$E$30,0,10*ROW('Sanitation Data'!E123)))</f>
        <v/>
      </c>
      <c r="CS129" s="305" t="str">
        <f ca="true">+IF(OFFSET('Sanitation Data'!$E$31,0,10*ROW('Sanitation Data'!E123))="","",OFFSET('Sanitation Data'!$E$31,0,10*ROW('Sanitation Data'!E123)))</f>
        <v/>
      </c>
      <c r="CT129" s="305" t="str">
        <f ca="true">+IF(OFFSET('Sanitation Data'!$E$32,0,10*ROW('Sanitation Data'!E123))="","",OFFSET('Sanitation Data'!$E$32,0,10*ROW('Sanitation Data'!E123)))</f>
        <v/>
      </c>
      <c r="CU129" s="305" t="str">
        <f ca="true">+IF(OFFSET('Sanitation Data'!$F$28,0,10*ROW('Sanitation Data'!F123))="","",OFFSET('Sanitation Data'!$F$28,0,10*ROW('Sanitation Data'!F123)))</f>
        <v/>
      </c>
      <c r="CV129" s="305" t="str">
        <f ca="true">+IF(OFFSET('Sanitation Data'!$F$29,0,10*ROW('Sanitation Data'!F123))="","",OFFSET('Sanitation Data'!$F$29,0,10*ROW('Sanitation Data'!F123)))</f>
        <v/>
      </c>
      <c r="CW129" s="305" t="str">
        <f ca="true">+IF(OFFSET('Sanitation Data'!$F$30,0,10*ROW('Sanitation Data'!F123))="","",OFFSET('Sanitation Data'!$F$30,0,10*ROW('Sanitation Data'!F123)))</f>
        <v/>
      </c>
      <c r="CX129" s="305" t="str">
        <f ca="true">+IF(OFFSET('Sanitation Data'!$F$31,0,10*ROW('Sanitation Data'!F123))="","",OFFSET('Sanitation Data'!$F$31,0,10*ROW('Sanitation Data'!F123)))</f>
        <v/>
      </c>
      <c r="CY129" s="305" t="str">
        <f ca="true">+IF(OFFSET('Sanitation Data'!$F$32,0,10*ROW('Sanitation Data'!F123))="","",OFFSET('Sanitation Data'!$F$32,0,10*ROW('Sanitation Data'!F123)))</f>
        <v/>
      </c>
      <c r="CZ129" s="305" t="str">
        <f ca="true">+IF(OFFSET('Sanitation Data'!$G$28,0,10*ROW('Sanitation Data'!G123))="","",OFFSET('Sanitation Data'!$G$28,0,10*ROW('Sanitation Data'!G123)))</f>
        <v/>
      </c>
      <c r="DA129" s="305" t="str">
        <f ca="true">+IF(OFFSET('Sanitation Data'!$G$29,0,10*ROW('Sanitation Data'!G123))="","",OFFSET('Sanitation Data'!$G$29,0,10*ROW('Sanitation Data'!G123)))</f>
        <v/>
      </c>
      <c r="DB129" s="305" t="str">
        <f ca="true">+IF(OFFSET('Sanitation Data'!$G$30,0,10*ROW('Sanitation Data'!G123))="","",OFFSET('Sanitation Data'!$G$30,0,10*ROW('Sanitation Data'!G123)))</f>
        <v/>
      </c>
      <c r="DC129" s="305" t="str">
        <f ca="true">+IF(OFFSET('Sanitation Data'!$G$31,0,10*ROW('Sanitation Data'!G123))="","",OFFSET('Sanitation Data'!$G$31,0,10*ROW('Sanitation Data'!G123)))</f>
        <v/>
      </c>
      <c r="DD129" s="305" t="str">
        <f ca="true">+IF(OFFSET('Sanitation Data'!$G$32,0,10*ROW('Sanitation Data'!G123))="","",OFFSET('Sanitation Data'!$G$32,0,10*ROW('Sanitation Data'!G123)))</f>
        <v/>
      </c>
      <c r="DE129" s="305" t="str">
        <f ca="true">+IF(OFFSET('Sanitation Data'!$H$28,0,10*ROW('Sanitation Data'!H123))="","",OFFSET('Sanitation Data'!$H$28,0,10*ROW('Sanitation Data'!H123)))</f>
        <v/>
      </c>
      <c r="DF129" s="305" t="str">
        <f ca="true">+IF(OFFSET('Sanitation Data'!$H$29,0,10*ROW('Sanitation Data'!H123))="","",OFFSET('Sanitation Data'!$H$29,0,10*ROW('Sanitation Data'!H123)))</f>
        <v/>
      </c>
      <c r="DG129" s="305" t="str">
        <f ca="true">+IF(OFFSET('Sanitation Data'!$H$30,0,10*ROW('Sanitation Data'!H123))="","",OFFSET('Sanitation Data'!$H$30,0,10*ROW('Sanitation Data'!H123)))</f>
        <v/>
      </c>
      <c r="DH129" s="305" t="str">
        <f ca="true">+IF(OFFSET('Sanitation Data'!$H$31,0,10*ROW('Sanitation Data'!H123))="","",OFFSET('Sanitation Data'!$H$31,0,10*ROW('Sanitation Data'!H123)))</f>
        <v/>
      </c>
      <c r="DI129" s="305" t="str">
        <f ca="true">+IF(OFFSET('Sanitation Data'!$H$32,0,10*ROW('Sanitation Data'!H123))="","",OFFSET('Sanitation Data'!$H$32,0,10*ROW('Sanitation Data'!H123)))</f>
        <v/>
      </c>
      <c r="DJ129" s="305" t="str">
        <f ca="true">+IF(OFFSET('Sanitation Data'!$I$28,0,10*ROW('Sanitation Data'!I123))="","",OFFSET('Sanitation Data'!$I$28,0,10*ROW('Sanitation Data'!I123)))</f>
        <v/>
      </c>
      <c r="DK129" s="305" t="str">
        <f ca="true">+IF(OFFSET('Sanitation Data'!$I$29,0,10*ROW('Sanitation Data'!I123))="","",OFFSET('Sanitation Data'!$I$29,0,10*ROW('Sanitation Data'!I123)))</f>
        <v/>
      </c>
      <c r="DL129" s="305" t="str">
        <f ca="true">+IF(OFFSET('Sanitation Data'!$I$30,0,10*ROW('Sanitation Data'!I123))="","",OFFSET('Sanitation Data'!$I$30,0,10*ROW('Sanitation Data'!I123)))</f>
        <v/>
      </c>
      <c r="DM129" s="305" t="str">
        <f ca="true">+IF(OFFSET('Sanitation Data'!$I$31,0,10*ROW('Sanitation Data'!I123))="","",OFFSET('Sanitation Data'!$I$31,0,10*ROW('Sanitation Data'!I123)))</f>
        <v/>
      </c>
      <c r="DN129" s="305" t="str">
        <f ca="true">+IF(OFFSET('Sanitation Data'!$I$32,0,10*ROW('Sanitation Data'!I123))="","",OFFSET('Sanitation Data'!$I$32,0,10*ROW('Sanitation Data'!I123)))</f>
        <v/>
      </c>
      <c r="DO129" s="305" t="str">
        <f ca="true">+IF(OFFSET('Hygiene Data'!$D$11,0,10*ROW('Hygiene Data'!D123))="","",OFFSET('Hygiene Data'!$D$11,0,10*ROW('Hygiene Data'!D123)))</f>
        <v/>
      </c>
      <c r="DP129" s="305" t="str">
        <f ca="true">+IF(OFFSET('Hygiene Data'!$D$12,0,10*ROW('Hygiene Data'!D123))="","",OFFSET('Hygiene Data'!$D$12,0,10*ROW('Hygiene Data'!D123)))</f>
        <v/>
      </c>
      <c r="DQ129" s="305" t="str">
        <f ca="true">+IF(OFFSET('Hygiene Data'!$D$13,0,10*ROW('Hygiene Data'!D123))="","",OFFSET('Hygiene Data'!$D$13,0,10*ROW('Hygiene Data'!D123)))</f>
        <v/>
      </c>
      <c r="DR129" s="305" t="str">
        <f ca="true">+IF(OFFSET('Hygiene Data'!$E$11,0,10*ROW('Hygiene Data'!E123))="","",OFFSET('Hygiene Data'!$E$11,0,10*ROW('Hygiene Data'!E123)))</f>
        <v/>
      </c>
      <c r="DS129" s="305" t="str">
        <f ca="true">+IF(OFFSET('Hygiene Data'!$E$12,0,10*ROW('Hygiene Data'!E123))="","",OFFSET('Hygiene Data'!$E$12,0,10*ROW('Hygiene Data'!E123)))</f>
        <v/>
      </c>
      <c r="DT129" s="305" t="str">
        <f ca="true">+IF(OFFSET('Hygiene Data'!$E$13,0,10*ROW('Hygiene Data'!E123))="","",OFFSET('Hygiene Data'!$E$13,0,10*ROW('Hygiene Data'!E123)))</f>
        <v/>
      </c>
      <c r="DU129" s="305" t="str">
        <f ca="true">+IF(OFFSET('Hygiene Data'!$F$11,0,10*ROW('Hygiene Data'!F123))="","",OFFSET('Hygiene Data'!$F$11,0,10*ROW('Hygiene Data'!F123)))</f>
        <v/>
      </c>
      <c r="DV129" s="305" t="str">
        <f ca="true">+IF(OFFSET('Hygiene Data'!$F$12,0,10*ROW('Hygiene Data'!F123))="","",OFFSET('Hygiene Data'!$F$12,0,10*ROW('Hygiene Data'!F123)))</f>
        <v/>
      </c>
      <c r="DW129" s="305" t="str">
        <f ca="true">+IF(OFFSET('Hygiene Data'!$F$13,0,10*ROW('Hygiene Data'!F123))="","",OFFSET('Hygiene Data'!$F$13,0,10*ROW('Hygiene Data'!F123)))</f>
        <v/>
      </c>
      <c r="DX129" s="305" t="str">
        <f ca="true">+IF(OFFSET('Hygiene Data'!$G$11,0,10*ROW('Hygiene Data'!G123))="","",OFFSET('Hygiene Data'!$G$11,0,10*ROW('Hygiene Data'!G123)))</f>
        <v/>
      </c>
      <c r="DY129" s="305" t="str">
        <f ca="true">+IF(OFFSET('Hygiene Data'!$G$12,0,10*ROW('Hygiene Data'!G123))="","",OFFSET('Hygiene Data'!$G$12,0,10*ROW('Hygiene Data'!G123)))</f>
        <v/>
      </c>
      <c r="DZ129" s="305" t="str">
        <f ca="true">+IF(OFFSET('Hygiene Data'!$G$13,0,10*ROW('Hygiene Data'!G123))="","",OFFSET('Hygiene Data'!$G$13,0,10*ROW('Hygiene Data'!G123)))</f>
        <v/>
      </c>
      <c r="EA129" s="305" t="str">
        <f ca="true">+IF(OFFSET('Hygiene Data'!$H$11,0,10*ROW('Hygiene Data'!H123))="","",OFFSET('Hygiene Data'!$H$11,0,10*ROW('Hygiene Data'!H123)))</f>
        <v/>
      </c>
      <c r="EB129" s="305" t="str">
        <f ca="true">+IF(OFFSET('Hygiene Data'!$H$12,0,10*ROW('Hygiene Data'!H123))="","",OFFSET('Hygiene Data'!$H$12,0,10*ROW('Hygiene Data'!H123)))</f>
        <v/>
      </c>
      <c r="EC129" s="305" t="str">
        <f ca="true">+IF(OFFSET('Hygiene Data'!$H$13,0,10*ROW('Hygiene Data'!H123))="","",OFFSET('Hygiene Data'!$H$13,0,10*ROW('Hygiene Data'!H123)))</f>
        <v/>
      </c>
      <c r="ED129" s="305" t="str">
        <f ca="true">+IF(OFFSET('Hygiene Data'!$I$11,0,10*ROW('Hygiene Data'!I123))="","",OFFSET('Hygiene Data'!$I$11,0,10*ROW('Hygiene Data'!I123)))</f>
        <v/>
      </c>
      <c r="EE129" s="305" t="str">
        <f ca="true">+IF(OFFSET('Hygiene Data'!$I$12,0,10*ROW('Hygiene Data'!I123))="","",OFFSET('Hygiene Data'!$I$12,0,10*ROW('Hygiene Data'!I123)))</f>
        <v/>
      </c>
      <c r="EF129" s="305"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61" t="str">
        <f t="shared" ca="true" si="1"/>
        <v/>
      </c>
      <c r="D130" s="9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5"/>
      <c r="BS130" s="305" t="str">
        <f ca="true">+IF(OFFSET('Water Data'!$D$27,0,10*ROW('Water Data'!D124))="","",OFFSET('Water Data'!$D$27,0,10*ROW('Water Data'!D124)))</f>
        <v/>
      </c>
      <c r="BT130" s="305" t="str">
        <f ca="true">+IF(OFFSET('Water Data'!$D$28,0,10*ROW('Water Data'!D124))="","",OFFSET('Water Data'!$D$28,0,10*ROW('Water Data'!D124)))</f>
        <v/>
      </c>
      <c r="BU130" s="305" t="str">
        <f ca="true">+IF(OFFSET('Water Data'!$D$29,0,10*ROW('Water Data'!D124))="","",OFFSET('Water Data'!$D$29,0,10*ROW('Water Data'!D124)))</f>
        <v/>
      </c>
      <c r="BV130" s="305" t="str">
        <f ca="true">+IF(OFFSET('Water Data'!$E$27,0,10*ROW('Water Data'!E124))="","",OFFSET('Water Data'!$E$27,0,10*ROW('Water Data'!E124)))</f>
        <v/>
      </c>
      <c r="BW130" s="305" t="str">
        <f ca="true">+IF(OFFSET('Water Data'!$E$28,0,10*ROW('Water Data'!E124))="","",OFFSET('Water Data'!$E$28,0,10*ROW('Water Data'!E124)))</f>
        <v/>
      </c>
      <c r="BX130" s="305" t="str">
        <f ca="true">+IF(OFFSET('Water Data'!$E$29,0,10*ROW('Water Data'!E124))="","",OFFSET('Water Data'!$E$29,0,10*ROW('Water Data'!E124)))</f>
        <v/>
      </c>
      <c r="BY130" s="305" t="str">
        <f ca="true">+IF(OFFSET('Water Data'!$F$27,0,10*ROW('Water Data'!F124))="","",OFFSET('Water Data'!$F$27,0,10*ROW('Water Data'!F124)))</f>
        <v/>
      </c>
      <c r="BZ130" s="305" t="str">
        <f ca="true">+IF(OFFSET('Water Data'!$F$28,0,10*ROW('Water Data'!F124))="","",OFFSET('Water Data'!$F$28,0,10*ROW('Water Data'!F124)))</f>
        <v/>
      </c>
      <c r="CA130" s="305" t="str">
        <f ca="true">+IF(OFFSET('Water Data'!$F$29,0,10*ROW('Water Data'!F124))="","",OFFSET('Water Data'!$F$29,0,10*ROW('Water Data'!F124)))</f>
        <v/>
      </c>
      <c r="CB130" s="305" t="str">
        <f ca="true">+IF(OFFSET('Water Data'!$G$27,0,10*ROW('Water Data'!G124))="","",OFFSET('Water Data'!$G$27,0,10*ROW('Water Data'!G124)))</f>
        <v/>
      </c>
      <c r="CC130" s="305" t="str">
        <f ca="true">+IF(OFFSET('Water Data'!$G$28,0,10*ROW('Water Data'!G124))="","",OFFSET('Water Data'!$G$28,0,10*ROW('Water Data'!G124)))</f>
        <v/>
      </c>
      <c r="CD130" s="305" t="str">
        <f ca="true">+IF(OFFSET('Water Data'!$G$29,0,10*ROW('Water Data'!G124))="","",OFFSET('Water Data'!$G$29,0,10*ROW('Water Data'!G124)))</f>
        <v/>
      </c>
      <c r="CE130" s="305" t="str">
        <f ca="true">+IF(OFFSET('Water Data'!$H$27,0,10*ROW('Water Data'!H124))="","",OFFSET('Water Data'!$H$27,0,10*ROW('Water Data'!H124)))</f>
        <v/>
      </c>
      <c r="CF130" s="305" t="str">
        <f ca="true">+IF(OFFSET('Water Data'!$H$28,0,10*ROW('Water Data'!H124))="","",OFFSET('Water Data'!$H$28,0,10*ROW('Water Data'!H124)))</f>
        <v/>
      </c>
      <c r="CG130" s="305" t="str">
        <f ca="true">+IF(OFFSET('Water Data'!$H$29,0,10*ROW('Water Data'!H124))="","",OFFSET('Water Data'!$H$29,0,10*ROW('Water Data'!H124)))</f>
        <v/>
      </c>
      <c r="CH130" s="305" t="str">
        <f ca="true">+IF(OFFSET('Water Data'!$I$27,0,10*ROW('Water Data'!I124))="","",OFFSET('Water Data'!$I$27,0,10*ROW('Water Data'!I124)))</f>
        <v/>
      </c>
      <c r="CI130" s="305" t="str">
        <f ca="true">+IF(OFFSET('Water Data'!$I$28,0,10*ROW('Water Data'!I124))="","",OFFSET('Water Data'!$I$28,0,10*ROW('Water Data'!I124)))</f>
        <v/>
      </c>
      <c r="CJ130" s="305" t="str">
        <f ca="true">+IF(OFFSET('Water Data'!$I$29,0,10*ROW('Water Data'!I124))="","",OFFSET('Water Data'!$I$29,0,10*ROW('Water Data'!I124)))</f>
        <v/>
      </c>
      <c r="CK130" s="305" t="str">
        <f ca="true">+IF(OFFSET('Sanitation Data'!$D$28,0,10*ROW('Sanitation Data'!D124))="","",OFFSET('Sanitation Data'!$D$28,0,10*ROW('Sanitation Data'!D124)))</f>
        <v/>
      </c>
      <c r="CL130" s="305" t="str">
        <f ca="true">+IF(OFFSET('Sanitation Data'!$D$29,0,10*ROW('Sanitation Data'!D124))="","",OFFSET('Sanitation Data'!$D$29,0,10*ROW('Sanitation Data'!D124)))</f>
        <v/>
      </c>
      <c r="CM130" s="305" t="str">
        <f ca="true">+IF(OFFSET('Sanitation Data'!$D$30,0,10*ROW('Sanitation Data'!D124))="","",OFFSET('Sanitation Data'!$D$30,0,10*ROW('Sanitation Data'!D124)))</f>
        <v/>
      </c>
      <c r="CN130" s="305" t="str">
        <f ca="true">+IF(OFFSET('Sanitation Data'!$D$31,0,10*ROW('Sanitation Data'!D124))="","",OFFSET('Sanitation Data'!$D$31,0,10*ROW('Sanitation Data'!D124)))</f>
        <v/>
      </c>
      <c r="CO130" s="305" t="str">
        <f ca="true">+IF(OFFSET('Sanitation Data'!$D$32,0,10*ROW('Sanitation Data'!D124))="","",OFFSET('Sanitation Data'!$D$32,0,10*ROW('Sanitation Data'!D124)))</f>
        <v/>
      </c>
      <c r="CP130" s="305" t="str">
        <f ca="true">+IF(OFFSET('Sanitation Data'!$E$28,0,10*ROW('Sanitation Data'!E124))="","",OFFSET('Sanitation Data'!$E$28,0,10*ROW('Sanitation Data'!E124)))</f>
        <v/>
      </c>
      <c r="CQ130" s="305" t="str">
        <f ca="true">+IF(OFFSET('Sanitation Data'!$E$29,0,10*ROW('Sanitation Data'!E124))="","",OFFSET('Sanitation Data'!$E$29,0,10*ROW('Sanitation Data'!E124)))</f>
        <v/>
      </c>
      <c r="CR130" s="305" t="str">
        <f ca="true">+IF(OFFSET('Sanitation Data'!$E$30,0,10*ROW('Sanitation Data'!E124))="","",OFFSET('Sanitation Data'!$E$30,0,10*ROW('Sanitation Data'!E124)))</f>
        <v/>
      </c>
      <c r="CS130" s="305" t="str">
        <f ca="true">+IF(OFFSET('Sanitation Data'!$E$31,0,10*ROW('Sanitation Data'!E124))="","",OFFSET('Sanitation Data'!$E$31,0,10*ROW('Sanitation Data'!E124)))</f>
        <v/>
      </c>
      <c r="CT130" s="305" t="str">
        <f ca="true">+IF(OFFSET('Sanitation Data'!$E$32,0,10*ROW('Sanitation Data'!E124))="","",OFFSET('Sanitation Data'!$E$32,0,10*ROW('Sanitation Data'!E124)))</f>
        <v/>
      </c>
      <c r="CU130" s="305" t="str">
        <f ca="true">+IF(OFFSET('Sanitation Data'!$F$28,0,10*ROW('Sanitation Data'!F124))="","",OFFSET('Sanitation Data'!$F$28,0,10*ROW('Sanitation Data'!F124)))</f>
        <v/>
      </c>
      <c r="CV130" s="305" t="str">
        <f ca="true">+IF(OFFSET('Sanitation Data'!$F$29,0,10*ROW('Sanitation Data'!F124))="","",OFFSET('Sanitation Data'!$F$29,0,10*ROW('Sanitation Data'!F124)))</f>
        <v/>
      </c>
      <c r="CW130" s="305" t="str">
        <f ca="true">+IF(OFFSET('Sanitation Data'!$F$30,0,10*ROW('Sanitation Data'!F124))="","",OFFSET('Sanitation Data'!$F$30,0,10*ROW('Sanitation Data'!F124)))</f>
        <v/>
      </c>
      <c r="CX130" s="305" t="str">
        <f ca="true">+IF(OFFSET('Sanitation Data'!$F$31,0,10*ROW('Sanitation Data'!F124))="","",OFFSET('Sanitation Data'!$F$31,0,10*ROW('Sanitation Data'!F124)))</f>
        <v/>
      </c>
      <c r="CY130" s="305" t="str">
        <f ca="true">+IF(OFFSET('Sanitation Data'!$F$32,0,10*ROW('Sanitation Data'!F124))="","",OFFSET('Sanitation Data'!$F$32,0,10*ROW('Sanitation Data'!F124)))</f>
        <v/>
      </c>
      <c r="CZ130" s="305" t="str">
        <f ca="true">+IF(OFFSET('Sanitation Data'!$G$28,0,10*ROW('Sanitation Data'!G124))="","",OFFSET('Sanitation Data'!$G$28,0,10*ROW('Sanitation Data'!G124)))</f>
        <v/>
      </c>
      <c r="DA130" s="305" t="str">
        <f ca="true">+IF(OFFSET('Sanitation Data'!$G$29,0,10*ROW('Sanitation Data'!G124))="","",OFFSET('Sanitation Data'!$G$29,0,10*ROW('Sanitation Data'!G124)))</f>
        <v/>
      </c>
      <c r="DB130" s="305" t="str">
        <f ca="true">+IF(OFFSET('Sanitation Data'!$G$30,0,10*ROW('Sanitation Data'!G124))="","",OFFSET('Sanitation Data'!$G$30,0,10*ROW('Sanitation Data'!G124)))</f>
        <v/>
      </c>
      <c r="DC130" s="305" t="str">
        <f ca="true">+IF(OFFSET('Sanitation Data'!$G$31,0,10*ROW('Sanitation Data'!G124))="","",OFFSET('Sanitation Data'!$G$31,0,10*ROW('Sanitation Data'!G124)))</f>
        <v/>
      </c>
      <c r="DD130" s="305" t="str">
        <f ca="true">+IF(OFFSET('Sanitation Data'!$G$32,0,10*ROW('Sanitation Data'!G124))="","",OFFSET('Sanitation Data'!$G$32,0,10*ROW('Sanitation Data'!G124)))</f>
        <v/>
      </c>
      <c r="DE130" s="305" t="str">
        <f ca="true">+IF(OFFSET('Sanitation Data'!$H$28,0,10*ROW('Sanitation Data'!H124))="","",OFFSET('Sanitation Data'!$H$28,0,10*ROW('Sanitation Data'!H124)))</f>
        <v/>
      </c>
      <c r="DF130" s="305" t="str">
        <f ca="true">+IF(OFFSET('Sanitation Data'!$H$29,0,10*ROW('Sanitation Data'!H124))="","",OFFSET('Sanitation Data'!$H$29,0,10*ROW('Sanitation Data'!H124)))</f>
        <v/>
      </c>
      <c r="DG130" s="305" t="str">
        <f ca="true">+IF(OFFSET('Sanitation Data'!$H$30,0,10*ROW('Sanitation Data'!H124))="","",OFFSET('Sanitation Data'!$H$30,0,10*ROW('Sanitation Data'!H124)))</f>
        <v/>
      </c>
      <c r="DH130" s="305" t="str">
        <f ca="true">+IF(OFFSET('Sanitation Data'!$H$31,0,10*ROW('Sanitation Data'!H124))="","",OFFSET('Sanitation Data'!$H$31,0,10*ROW('Sanitation Data'!H124)))</f>
        <v/>
      </c>
      <c r="DI130" s="305" t="str">
        <f ca="true">+IF(OFFSET('Sanitation Data'!$H$32,0,10*ROW('Sanitation Data'!H124))="","",OFFSET('Sanitation Data'!$H$32,0,10*ROW('Sanitation Data'!H124)))</f>
        <v/>
      </c>
      <c r="DJ130" s="305" t="str">
        <f ca="true">+IF(OFFSET('Sanitation Data'!$I$28,0,10*ROW('Sanitation Data'!I124))="","",OFFSET('Sanitation Data'!$I$28,0,10*ROW('Sanitation Data'!I124)))</f>
        <v/>
      </c>
      <c r="DK130" s="305" t="str">
        <f ca="true">+IF(OFFSET('Sanitation Data'!$I$29,0,10*ROW('Sanitation Data'!I124))="","",OFFSET('Sanitation Data'!$I$29,0,10*ROW('Sanitation Data'!I124)))</f>
        <v/>
      </c>
      <c r="DL130" s="305" t="str">
        <f ca="true">+IF(OFFSET('Sanitation Data'!$I$30,0,10*ROW('Sanitation Data'!I124))="","",OFFSET('Sanitation Data'!$I$30,0,10*ROW('Sanitation Data'!I124)))</f>
        <v/>
      </c>
      <c r="DM130" s="305" t="str">
        <f ca="true">+IF(OFFSET('Sanitation Data'!$I$31,0,10*ROW('Sanitation Data'!I124))="","",OFFSET('Sanitation Data'!$I$31,0,10*ROW('Sanitation Data'!I124)))</f>
        <v/>
      </c>
      <c r="DN130" s="305" t="str">
        <f ca="true">+IF(OFFSET('Sanitation Data'!$I$32,0,10*ROW('Sanitation Data'!I124))="","",OFFSET('Sanitation Data'!$I$32,0,10*ROW('Sanitation Data'!I124)))</f>
        <v/>
      </c>
      <c r="DO130" s="305" t="str">
        <f ca="true">+IF(OFFSET('Hygiene Data'!$D$11,0,10*ROW('Hygiene Data'!D124))="","",OFFSET('Hygiene Data'!$D$11,0,10*ROW('Hygiene Data'!D124)))</f>
        <v/>
      </c>
      <c r="DP130" s="305" t="str">
        <f ca="true">+IF(OFFSET('Hygiene Data'!$D$12,0,10*ROW('Hygiene Data'!D124))="","",OFFSET('Hygiene Data'!$D$12,0,10*ROW('Hygiene Data'!D124)))</f>
        <v/>
      </c>
      <c r="DQ130" s="305" t="str">
        <f ca="true">+IF(OFFSET('Hygiene Data'!$D$13,0,10*ROW('Hygiene Data'!D124))="","",OFFSET('Hygiene Data'!$D$13,0,10*ROW('Hygiene Data'!D124)))</f>
        <v/>
      </c>
      <c r="DR130" s="305" t="str">
        <f ca="true">+IF(OFFSET('Hygiene Data'!$E$11,0,10*ROW('Hygiene Data'!E124))="","",OFFSET('Hygiene Data'!$E$11,0,10*ROW('Hygiene Data'!E124)))</f>
        <v/>
      </c>
      <c r="DS130" s="305" t="str">
        <f ca="true">+IF(OFFSET('Hygiene Data'!$E$12,0,10*ROW('Hygiene Data'!E124))="","",OFFSET('Hygiene Data'!$E$12,0,10*ROW('Hygiene Data'!E124)))</f>
        <v/>
      </c>
      <c r="DT130" s="305" t="str">
        <f ca="true">+IF(OFFSET('Hygiene Data'!$E$13,0,10*ROW('Hygiene Data'!E124))="","",OFFSET('Hygiene Data'!$E$13,0,10*ROW('Hygiene Data'!E124)))</f>
        <v/>
      </c>
      <c r="DU130" s="305" t="str">
        <f ca="true">+IF(OFFSET('Hygiene Data'!$F$11,0,10*ROW('Hygiene Data'!F124))="","",OFFSET('Hygiene Data'!$F$11,0,10*ROW('Hygiene Data'!F124)))</f>
        <v/>
      </c>
      <c r="DV130" s="305" t="str">
        <f ca="true">+IF(OFFSET('Hygiene Data'!$F$12,0,10*ROW('Hygiene Data'!F124))="","",OFFSET('Hygiene Data'!$F$12,0,10*ROW('Hygiene Data'!F124)))</f>
        <v/>
      </c>
      <c r="DW130" s="305" t="str">
        <f ca="true">+IF(OFFSET('Hygiene Data'!$F$13,0,10*ROW('Hygiene Data'!F124))="","",OFFSET('Hygiene Data'!$F$13,0,10*ROW('Hygiene Data'!F124)))</f>
        <v/>
      </c>
      <c r="DX130" s="305" t="str">
        <f ca="true">+IF(OFFSET('Hygiene Data'!$G$11,0,10*ROW('Hygiene Data'!G124))="","",OFFSET('Hygiene Data'!$G$11,0,10*ROW('Hygiene Data'!G124)))</f>
        <v/>
      </c>
      <c r="DY130" s="305" t="str">
        <f ca="true">+IF(OFFSET('Hygiene Data'!$G$12,0,10*ROW('Hygiene Data'!G124))="","",OFFSET('Hygiene Data'!$G$12,0,10*ROW('Hygiene Data'!G124)))</f>
        <v/>
      </c>
      <c r="DZ130" s="305" t="str">
        <f ca="true">+IF(OFFSET('Hygiene Data'!$G$13,0,10*ROW('Hygiene Data'!G124))="","",OFFSET('Hygiene Data'!$G$13,0,10*ROW('Hygiene Data'!G124)))</f>
        <v/>
      </c>
      <c r="EA130" s="305" t="str">
        <f ca="true">+IF(OFFSET('Hygiene Data'!$H$11,0,10*ROW('Hygiene Data'!H124))="","",OFFSET('Hygiene Data'!$H$11,0,10*ROW('Hygiene Data'!H124)))</f>
        <v/>
      </c>
      <c r="EB130" s="305" t="str">
        <f ca="true">+IF(OFFSET('Hygiene Data'!$H$12,0,10*ROW('Hygiene Data'!H124))="","",OFFSET('Hygiene Data'!$H$12,0,10*ROW('Hygiene Data'!H124)))</f>
        <v/>
      </c>
      <c r="EC130" s="305" t="str">
        <f ca="true">+IF(OFFSET('Hygiene Data'!$H$13,0,10*ROW('Hygiene Data'!H124))="","",OFFSET('Hygiene Data'!$H$13,0,10*ROW('Hygiene Data'!H124)))</f>
        <v/>
      </c>
      <c r="ED130" s="305" t="str">
        <f ca="true">+IF(OFFSET('Hygiene Data'!$I$11,0,10*ROW('Hygiene Data'!I124))="","",OFFSET('Hygiene Data'!$I$11,0,10*ROW('Hygiene Data'!I124)))</f>
        <v/>
      </c>
      <c r="EE130" s="305" t="str">
        <f ca="true">+IF(OFFSET('Hygiene Data'!$I$12,0,10*ROW('Hygiene Data'!I124))="","",OFFSET('Hygiene Data'!$I$12,0,10*ROW('Hygiene Data'!I124)))</f>
        <v/>
      </c>
      <c r="EF130" s="305"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61" t="str">
        <f t="shared" ca="true" si="1"/>
        <v/>
      </c>
      <c r="D131" s="9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5"/>
      <c r="BS131" s="305" t="str">
        <f ca="true">+IF(OFFSET('Water Data'!$D$27,0,10*ROW('Water Data'!D125))="","",OFFSET('Water Data'!$D$27,0,10*ROW('Water Data'!D125)))</f>
        <v/>
      </c>
      <c r="BT131" s="305" t="str">
        <f ca="true">+IF(OFFSET('Water Data'!$D$28,0,10*ROW('Water Data'!D125))="","",OFFSET('Water Data'!$D$28,0,10*ROW('Water Data'!D125)))</f>
        <v/>
      </c>
      <c r="BU131" s="305" t="str">
        <f ca="true">+IF(OFFSET('Water Data'!$D$29,0,10*ROW('Water Data'!D125))="","",OFFSET('Water Data'!$D$29,0,10*ROW('Water Data'!D125)))</f>
        <v/>
      </c>
      <c r="BV131" s="305" t="str">
        <f ca="true">+IF(OFFSET('Water Data'!$E$27,0,10*ROW('Water Data'!E125))="","",OFFSET('Water Data'!$E$27,0,10*ROW('Water Data'!E125)))</f>
        <v/>
      </c>
      <c r="BW131" s="305" t="str">
        <f ca="true">+IF(OFFSET('Water Data'!$E$28,0,10*ROW('Water Data'!E125))="","",OFFSET('Water Data'!$E$28,0,10*ROW('Water Data'!E125)))</f>
        <v/>
      </c>
      <c r="BX131" s="305" t="str">
        <f ca="true">+IF(OFFSET('Water Data'!$E$29,0,10*ROW('Water Data'!E125))="","",OFFSET('Water Data'!$E$29,0,10*ROW('Water Data'!E125)))</f>
        <v/>
      </c>
      <c r="BY131" s="305" t="str">
        <f ca="true">+IF(OFFSET('Water Data'!$F$27,0,10*ROW('Water Data'!F125))="","",OFFSET('Water Data'!$F$27,0,10*ROW('Water Data'!F125)))</f>
        <v/>
      </c>
      <c r="BZ131" s="305" t="str">
        <f ca="true">+IF(OFFSET('Water Data'!$F$28,0,10*ROW('Water Data'!F125))="","",OFFSET('Water Data'!$F$28,0,10*ROW('Water Data'!F125)))</f>
        <v/>
      </c>
      <c r="CA131" s="305" t="str">
        <f ca="true">+IF(OFFSET('Water Data'!$F$29,0,10*ROW('Water Data'!F125))="","",OFFSET('Water Data'!$F$29,0,10*ROW('Water Data'!F125)))</f>
        <v/>
      </c>
      <c r="CB131" s="305" t="str">
        <f ca="true">+IF(OFFSET('Water Data'!$G$27,0,10*ROW('Water Data'!G125))="","",OFFSET('Water Data'!$G$27,0,10*ROW('Water Data'!G125)))</f>
        <v/>
      </c>
      <c r="CC131" s="305" t="str">
        <f ca="true">+IF(OFFSET('Water Data'!$G$28,0,10*ROW('Water Data'!G125))="","",OFFSET('Water Data'!$G$28,0,10*ROW('Water Data'!G125)))</f>
        <v/>
      </c>
      <c r="CD131" s="305" t="str">
        <f ca="true">+IF(OFFSET('Water Data'!$G$29,0,10*ROW('Water Data'!G125))="","",OFFSET('Water Data'!$G$29,0,10*ROW('Water Data'!G125)))</f>
        <v/>
      </c>
      <c r="CE131" s="305" t="str">
        <f ca="true">+IF(OFFSET('Water Data'!$H$27,0,10*ROW('Water Data'!H125))="","",OFFSET('Water Data'!$H$27,0,10*ROW('Water Data'!H125)))</f>
        <v/>
      </c>
      <c r="CF131" s="305" t="str">
        <f ca="true">+IF(OFFSET('Water Data'!$H$28,0,10*ROW('Water Data'!H125))="","",OFFSET('Water Data'!$H$28,0,10*ROW('Water Data'!H125)))</f>
        <v/>
      </c>
      <c r="CG131" s="305" t="str">
        <f ca="true">+IF(OFFSET('Water Data'!$H$29,0,10*ROW('Water Data'!H125))="","",OFFSET('Water Data'!$H$29,0,10*ROW('Water Data'!H125)))</f>
        <v/>
      </c>
      <c r="CH131" s="305" t="str">
        <f ca="true">+IF(OFFSET('Water Data'!$I$27,0,10*ROW('Water Data'!I125))="","",OFFSET('Water Data'!$I$27,0,10*ROW('Water Data'!I125)))</f>
        <v/>
      </c>
      <c r="CI131" s="305" t="str">
        <f ca="true">+IF(OFFSET('Water Data'!$I$28,0,10*ROW('Water Data'!I125))="","",OFFSET('Water Data'!$I$28,0,10*ROW('Water Data'!I125)))</f>
        <v/>
      </c>
      <c r="CJ131" s="305" t="str">
        <f ca="true">+IF(OFFSET('Water Data'!$I$29,0,10*ROW('Water Data'!I125))="","",OFFSET('Water Data'!$I$29,0,10*ROW('Water Data'!I125)))</f>
        <v/>
      </c>
      <c r="CK131" s="305" t="str">
        <f ca="true">+IF(OFFSET('Sanitation Data'!$D$28,0,10*ROW('Sanitation Data'!D125))="","",OFFSET('Sanitation Data'!$D$28,0,10*ROW('Sanitation Data'!D125)))</f>
        <v/>
      </c>
      <c r="CL131" s="305" t="str">
        <f ca="true">+IF(OFFSET('Sanitation Data'!$D$29,0,10*ROW('Sanitation Data'!D125))="","",OFFSET('Sanitation Data'!$D$29,0,10*ROW('Sanitation Data'!D125)))</f>
        <v/>
      </c>
      <c r="CM131" s="305" t="str">
        <f ca="true">+IF(OFFSET('Sanitation Data'!$D$30,0,10*ROW('Sanitation Data'!D125))="","",OFFSET('Sanitation Data'!$D$30,0,10*ROW('Sanitation Data'!D125)))</f>
        <v/>
      </c>
      <c r="CN131" s="305" t="str">
        <f ca="true">+IF(OFFSET('Sanitation Data'!$D$31,0,10*ROW('Sanitation Data'!D125))="","",OFFSET('Sanitation Data'!$D$31,0,10*ROW('Sanitation Data'!D125)))</f>
        <v/>
      </c>
      <c r="CO131" s="305" t="str">
        <f ca="true">+IF(OFFSET('Sanitation Data'!$D$32,0,10*ROW('Sanitation Data'!D125))="","",OFFSET('Sanitation Data'!$D$32,0,10*ROW('Sanitation Data'!D125)))</f>
        <v/>
      </c>
      <c r="CP131" s="305" t="str">
        <f ca="true">+IF(OFFSET('Sanitation Data'!$E$28,0,10*ROW('Sanitation Data'!E125))="","",OFFSET('Sanitation Data'!$E$28,0,10*ROW('Sanitation Data'!E125)))</f>
        <v/>
      </c>
      <c r="CQ131" s="305" t="str">
        <f ca="true">+IF(OFFSET('Sanitation Data'!$E$29,0,10*ROW('Sanitation Data'!E125))="","",OFFSET('Sanitation Data'!$E$29,0,10*ROW('Sanitation Data'!E125)))</f>
        <v/>
      </c>
      <c r="CR131" s="305" t="str">
        <f ca="true">+IF(OFFSET('Sanitation Data'!$E$30,0,10*ROW('Sanitation Data'!E125))="","",OFFSET('Sanitation Data'!$E$30,0,10*ROW('Sanitation Data'!E125)))</f>
        <v/>
      </c>
      <c r="CS131" s="305" t="str">
        <f ca="true">+IF(OFFSET('Sanitation Data'!$E$31,0,10*ROW('Sanitation Data'!E125))="","",OFFSET('Sanitation Data'!$E$31,0,10*ROW('Sanitation Data'!E125)))</f>
        <v/>
      </c>
      <c r="CT131" s="305" t="str">
        <f ca="true">+IF(OFFSET('Sanitation Data'!$E$32,0,10*ROW('Sanitation Data'!E125))="","",OFFSET('Sanitation Data'!$E$32,0,10*ROW('Sanitation Data'!E125)))</f>
        <v/>
      </c>
      <c r="CU131" s="305" t="str">
        <f ca="true">+IF(OFFSET('Sanitation Data'!$F$28,0,10*ROW('Sanitation Data'!F125))="","",OFFSET('Sanitation Data'!$F$28,0,10*ROW('Sanitation Data'!F125)))</f>
        <v/>
      </c>
      <c r="CV131" s="305" t="str">
        <f ca="true">+IF(OFFSET('Sanitation Data'!$F$29,0,10*ROW('Sanitation Data'!F125))="","",OFFSET('Sanitation Data'!$F$29,0,10*ROW('Sanitation Data'!F125)))</f>
        <v/>
      </c>
      <c r="CW131" s="305" t="str">
        <f ca="true">+IF(OFFSET('Sanitation Data'!$F$30,0,10*ROW('Sanitation Data'!F125))="","",OFFSET('Sanitation Data'!$F$30,0,10*ROW('Sanitation Data'!F125)))</f>
        <v/>
      </c>
      <c r="CX131" s="305" t="str">
        <f ca="true">+IF(OFFSET('Sanitation Data'!$F$31,0,10*ROW('Sanitation Data'!F125))="","",OFFSET('Sanitation Data'!$F$31,0,10*ROW('Sanitation Data'!F125)))</f>
        <v/>
      </c>
      <c r="CY131" s="305" t="str">
        <f ca="true">+IF(OFFSET('Sanitation Data'!$F$32,0,10*ROW('Sanitation Data'!F125))="","",OFFSET('Sanitation Data'!$F$32,0,10*ROW('Sanitation Data'!F125)))</f>
        <v/>
      </c>
      <c r="CZ131" s="305" t="str">
        <f ca="true">+IF(OFFSET('Sanitation Data'!$G$28,0,10*ROW('Sanitation Data'!G125))="","",OFFSET('Sanitation Data'!$G$28,0,10*ROW('Sanitation Data'!G125)))</f>
        <v/>
      </c>
      <c r="DA131" s="305" t="str">
        <f ca="true">+IF(OFFSET('Sanitation Data'!$G$29,0,10*ROW('Sanitation Data'!G125))="","",OFFSET('Sanitation Data'!$G$29,0,10*ROW('Sanitation Data'!G125)))</f>
        <v/>
      </c>
      <c r="DB131" s="305" t="str">
        <f ca="true">+IF(OFFSET('Sanitation Data'!$G$30,0,10*ROW('Sanitation Data'!G125))="","",OFFSET('Sanitation Data'!$G$30,0,10*ROW('Sanitation Data'!G125)))</f>
        <v/>
      </c>
      <c r="DC131" s="305" t="str">
        <f ca="true">+IF(OFFSET('Sanitation Data'!$G$31,0,10*ROW('Sanitation Data'!G125))="","",OFFSET('Sanitation Data'!$G$31,0,10*ROW('Sanitation Data'!G125)))</f>
        <v/>
      </c>
      <c r="DD131" s="305" t="str">
        <f ca="true">+IF(OFFSET('Sanitation Data'!$G$32,0,10*ROW('Sanitation Data'!G125))="","",OFFSET('Sanitation Data'!$G$32,0,10*ROW('Sanitation Data'!G125)))</f>
        <v/>
      </c>
      <c r="DE131" s="305" t="str">
        <f ca="true">+IF(OFFSET('Sanitation Data'!$H$28,0,10*ROW('Sanitation Data'!H125))="","",OFFSET('Sanitation Data'!$H$28,0,10*ROW('Sanitation Data'!H125)))</f>
        <v/>
      </c>
      <c r="DF131" s="305" t="str">
        <f ca="true">+IF(OFFSET('Sanitation Data'!$H$29,0,10*ROW('Sanitation Data'!H125))="","",OFFSET('Sanitation Data'!$H$29,0,10*ROW('Sanitation Data'!H125)))</f>
        <v/>
      </c>
      <c r="DG131" s="305" t="str">
        <f ca="true">+IF(OFFSET('Sanitation Data'!$H$30,0,10*ROW('Sanitation Data'!H125))="","",OFFSET('Sanitation Data'!$H$30,0,10*ROW('Sanitation Data'!H125)))</f>
        <v/>
      </c>
      <c r="DH131" s="305" t="str">
        <f ca="true">+IF(OFFSET('Sanitation Data'!$H$31,0,10*ROW('Sanitation Data'!H125))="","",OFFSET('Sanitation Data'!$H$31,0,10*ROW('Sanitation Data'!H125)))</f>
        <v/>
      </c>
      <c r="DI131" s="305" t="str">
        <f ca="true">+IF(OFFSET('Sanitation Data'!$H$32,0,10*ROW('Sanitation Data'!H125))="","",OFFSET('Sanitation Data'!$H$32,0,10*ROW('Sanitation Data'!H125)))</f>
        <v/>
      </c>
      <c r="DJ131" s="305" t="str">
        <f ca="true">+IF(OFFSET('Sanitation Data'!$I$28,0,10*ROW('Sanitation Data'!I125))="","",OFFSET('Sanitation Data'!$I$28,0,10*ROW('Sanitation Data'!I125)))</f>
        <v/>
      </c>
      <c r="DK131" s="305" t="str">
        <f ca="true">+IF(OFFSET('Sanitation Data'!$I$29,0,10*ROW('Sanitation Data'!I125))="","",OFFSET('Sanitation Data'!$I$29,0,10*ROW('Sanitation Data'!I125)))</f>
        <v/>
      </c>
      <c r="DL131" s="305" t="str">
        <f ca="true">+IF(OFFSET('Sanitation Data'!$I$30,0,10*ROW('Sanitation Data'!I125))="","",OFFSET('Sanitation Data'!$I$30,0,10*ROW('Sanitation Data'!I125)))</f>
        <v/>
      </c>
      <c r="DM131" s="305" t="str">
        <f ca="true">+IF(OFFSET('Sanitation Data'!$I$31,0,10*ROW('Sanitation Data'!I125))="","",OFFSET('Sanitation Data'!$I$31,0,10*ROW('Sanitation Data'!I125)))</f>
        <v/>
      </c>
      <c r="DN131" s="305" t="str">
        <f ca="true">+IF(OFFSET('Sanitation Data'!$I$32,0,10*ROW('Sanitation Data'!I125))="","",OFFSET('Sanitation Data'!$I$32,0,10*ROW('Sanitation Data'!I125)))</f>
        <v/>
      </c>
      <c r="DO131" s="305" t="str">
        <f ca="true">+IF(OFFSET('Hygiene Data'!$D$11,0,10*ROW('Hygiene Data'!D125))="","",OFFSET('Hygiene Data'!$D$11,0,10*ROW('Hygiene Data'!D125)))</f>
        <v/>
      </c>
      <c r="DP131" s="305" t="str">
        <f ca="true">+IF(OFFSET('Hygiene Data'!$D$12,0,10*ROW('Hygiene Data'!D125))="","",OFFSET('Hygiene Data'!$D$12,0,10*ROW('Hygiene Data'!D125)))</f>
        <v/>
      </c>
      <c r="DQ131" s="305" t="str">
        <f ca="true">+IF(OFFSET('Hygiene Data'!$D$13,0,10*ROW('Hygiene Data'!D125))="","",OFFSET('Hygiene Data'!$D$13,0,10*ROW('Hygiene Data'!D125)))</f>
        <v/>
      </c>
      <c r="DR131" s="305" t="str">
        <f ca="true">+IF(OFFSET('Hygiene Data'!$E$11,0,10*ROW('Hygiene Data'!E125))="","",OFFSET('Hygiene Data'!$E$11,0,10*ROW('Hygiene Data'!E125)))</f>
        <v/>
      </c>
      <c r="DS131" s="305" t="str">
        <f ca="true">+IF(OFFSET('Hygiene Data'!$E$12,0,10*ROW('Hygiene Data'!E125))="","",OFFSET('Hygiene Data'!$E$12,0,10*ROW('Hygiene Data'!E125)))</f>
        <v/>
      </c>
      <c r="DT131" s="305" t="str">
        <f ca="true">+IF(OFFSET('Hygiene Data'!$E$13,0,10*ROW('Hygiene Data'!E125))="","",OFFSET('Hygiene Data'!$E$13,0,10*ROW('Hygiene Data'!E125)))</f>
        <v/>
      </c>
      <c r="DU131" s="305" t="str">
        <f ca="true">+IF(OFFSET('Hygiene Data'!$F$11,0,10*ROW('Hygiene Data'!F125))="","",OFFSET('Hygiene Data'!$F$11,0,10*ROW('Hygiene Data'!F125)))</f>
        <v/>
      </c>
      <c r="DV131" s="305" t="str">
        <f ca="true">+IF(OFFSET('Hygiene Data'!$F$12,0,10*ROW('Hygiene Data'!F125))="","",OFFSET('Hygiene Data'!$F$12,0,10*ROW('Hygiene Data'!F125)))</f>
        <v/>
      </c>
      <c r="DW131" s="305" t="str">
        <f ca="true">+IF(OFFSET('Hygiene Data'!$F$13,0,10*ROW('Hygiene Data'!F125))="","",OFFSET('Hygiene Data'!$F$13,0,10*ROW('Hygiene Data'!F125)))</f>
        <v/>
      </c>
      <c r="DX131" s="305" t="str">
        <f ca="true">+IF(OFFSET('Hygiene Data'!$G$11,0,10*ROW('Hygiene Data'!G125))="","",OFFSET('Hygiene Data'!$G$11,0,10*ROW('Hygiene Data'!G125)))</f>
        <v/>
      </c>
      <c r="DY131" s="305" t="str">
        <f ca="true">+IF(OFFSET('Hygiene Data'!$G$12,0,10*ROW('Hygiene Data'!G125))="","",OFFSET('Hygiene Data'!$G$12,0,10*ROW('Hygiene Data'!G125)))</f>
        <v/>
      </c>
      <c r="DZ131" s="305" t="str">
        <f ca="true">+IF(OFFSET('Hygiene Data'!$G$13,0,10*ROW('Hygiene Data'!G125))="","",OFFSET('Hygiene Data'!$G$13,0,10*ROW('Hygiene Data'!G125)))</f>
        <v/>
      </c>
      <c r="EA131" s="305" t="str">
        <f ca="true">+IF(OFFSET('Hygiene Data'!$H$11,0,10*ROW('Hygiene Data'!H125))="","",OFFSET('Hygiene Data'!$H$11,0,10*ROW('Hygiene Data'!H125)))</f>
        <v/>
      </c>
      <c r="EB131" s="305" t="str">
        <f ca="true">+IF(OFFSET('Hygiene Data'!$H$12,0,10*ROW('Hygiene Data'!H125))="","",OFFSET('Hygiene Data'!$H$12,0,10*ROW('Hygiene Data'!H125)))</f>
        <v/>
      </c>
      <c r="EC131" s="305" t="str">
        <f ca="true">+IF(OFFSET('Hygiene Data'!$H$13,0,10*ROW('Hygiene Data'!H125))="","",OFFSET('Hygiene Data'!$H$13,0,10*ROW('Hygiene Data'!H125)))</f>
        <v/>
      </c>
      <c r="ED131" s="305" t="str">
        <f ca="true">+IF(OFFSET('Hygiene Data'!$I$11,0,10*ROW('Hygiene Data'!I125))="","",OFFSET('Hygiene Data'!$I$11,0,10*ROW('Hygiene Data'!I125)))</f>
        <v/>
      </c>
      <c r="EE131" s="305" t="str">
        <f ca="true">+IF(OFFSET('Hygiene Data'!$I$12,0,10*ROW('Hygiene Data'!I125))="","",OFFSET('Hygiene Data'!$I$12,0,10*ROW('Hygiene Data'!I125)))</f>
        <v/>
      </c>
      <c r="EF131" s="305"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61" t="str">
        <f t="shared" ca="true" si="1"/>
        <v/>
      </c>
      <c r="D132" s="9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5"/>
      <c r="BS132" s="305" t="str">
        <f ca="true">+IF(OFFSET('Water Data'!$D$27,0,10*ROW('Water Data'!D126))="","",OFFSET('Water Data'!$D$27,0,10*ROW('Water Data'!D126)))</f>
        <v/>
      </c>
      <c r="BT132" s="305" t="str">
        <f ca="true">+IF(OFFSET('Water Data'!$D$28,0,10*ROW('Water Data'!D126))="","",OFFSET('Water Data'!$D$28,0,10*ROW('Water Data'!D126)))</f>
        <v/>
      </c>
      <c r="BU132" s="305" t="str">
        <f ca="true">+IF(OFFSET('Water Data'!$D$29,0,10*ROW('Water Data'!D126))="","",OFFSET('Water Data'!$D$29,0,10*ROW('Water Data'!D126)))</f>
        <v/>
      </c>
      <c r="BV132" s="305" t="str">
        <f ca="true">+IF(OFFSET('Water Data'!$E$27,0,10*ROW('Water Data'!E126))="","",OFFSET('Water Data'!$E$27,0,10*ROW('Water Data'!E126)))</f>
        <v/>
      </c>
      <c r="BW132" s="305" t="str">
        <f ca="true">+IF(OFFSET('Water Data'!$E$28,0,10*ROW('Water Data'!E126))="","",OFFSET('Water Data'!$E$28,0,10*ROW('Water Data'!E126)))</f>
        <v/>
      </c>
      <c r="BX132" s="305" t="str">
        <f ca="true">+IF(OFFSET('Water Data'!$E$29,0,10*ROW('Water Data'!E126))="","",OFFSET('Water Data'!$E$29,0,10*ROW('Water Data'!E126)))</f>
        <v/>
      </c>
      <c r="BY132" s="305" t="str">
        <f ca="true">+IF(OFFSET('Water Data'!$F$27,0,10*ROW('Water Data'!F126))="","",OFFSET('Water Data'!$F$27,0,10*ROW('Water Data'!F126)))</f>
        <v/>
      </c>
      <c r="BZ132" s="305" t="str">
        <f ca="true">+IF(OFFSET('Water Data'!$F$28,0,10*ROW('Water Data'!F126))="","",OFFSET('Water Data'!$F$28,0,10*ROW('Water Data'!F126)))</f>
        <v/>
      </c>
      <c r="CA132" s="305" t="str">
        <f ca="true">+IF(OFFSET('Water Data'!$F$29,0,10*ROW('Water Data'!F126))="","",OFFSET('Water Data'!$F$29,0,10*ROW('Water Data'!F126)))</f>
        <v/>
      </c>
      <c r="CB132" s="305" t="str">
        <f ca="true">+IF(OFFSET('Water Data'!$G$27,0,10*ROW('Water Data'!G126))="","",OFFSET('Water Data'!$G$27,0,10*ROW('Water Data'!G126)))</f>
        <v/>
      </c>
      <c r="CC132" s="305" t="str">
        <f ca="true">+IF(OFFSET('Water Data'!$G$28,0,10*ROW('Water Data'!G126))="","",OFFSET('Water Data'!$G$28,0,10*ROW('Water Data'!G126)))</f>
        <v/>
      </c>
      <c r="CD132" s="305" t="str">
        <f ca="true">+IF(OFFSET('Water Data'!$G$29,0,10*ROW('Water Data'!G126))="","",OFFSET('Water Data'!$G$29,0,10*ROW('Water Data'!G126)))</f>
        <v/>
      </c>
      <c r="CE132" s="305" t="str">
        <f ca="true">+IF(OFFSET('Water Data'!$H$27,0,10*ROW('Water Data'!H126))="","",OFFSET('Water Data'!$H$27,0,10*ROW('Water Data'!H126)))</f>
        <v/>
      </c>
      <c r="CF132" s="305" t="str">
        <f ca="true">+IF(OFFSET('Water Data'!$H$28,0,10*ROW('Water Data'!H126))="","",OFFSET('Water Data'!$H$28,0,10*ROW('Water Data'!H126)))</f>
        <v/>
      </c>
      <c r="CG132" s="305" t="str">
        <f ca="true">+IF(OFFSET('Water Data'!$H$29,0,10*ROW('Water Data'!H126))="","",OFFSET('Water Data'!$H$29,0,10*ROW('Water Data'!H126)))</f>
        <v/>
      </c>
      <c r="CH132" s="305" t="str">
        <f ca="true">+IF(OFFSET('Water Data'!$I$27,0,10*ROW('Water Data'!I126))="","",OFFSET('Water Data'!$I$27,0,10*ROW('Water Data'!I126)))</f>
        <v/>
      </c>
      <c r="CI132" s="305" t="str">
        <f ca="true">+IF(OFFSET('Water Data'!$I$28,0,10*ROW('Water Data'!I126))="","",OFFSET('Water Data'!$I$28,0,10*ROW('Water Data'!I126)))</f>
        <v/>
      </c>
      <c r="CJ132" s="305" t="str">
        <f ca="true">+IF(OFFSET('Water Data'!$I$29,0,10*ROW('Water Data'!I126))="","",OFFSET('Water Data'!$I$29,0,10*ROW('Water Data'!I126)))</f>
        <v/>
      </c>
      <c r="CK132" s="305" t="str">
        <f ca="true">+IF(OFFSET('Sanitation Data'!$D$28,0,10*ROW('Sanitation Data'!D126))="","",OFFSET('Sanitation Data'!$D$28,0,10*ROW('Sanitation Data'!D126)))</f>
        <v/>
      </c>
      <c r="CL132" s="305" t="str">
        <f ca="true">+IF(OFFSET('Sanitation Data'!$D$29,0,10*ROW('Sanitation Data'!D126))="","",OFFSET('Sanitation Data'!$D$29,0,10*ROW('Sanitation Data'!D126)))</f>
        <v/>
      </c>
      <c r="CM132" s="305" t="str">
        <f ca="true">+IF(OFFSET('Sanitation Data'!$D$30,0,10*ROW('Sanitation Data'!D126))="","",OFFSET('Sanitation Data'!$D$30,0,10*ROW('Sanitation Data'!D126)))</f>
        <v/>
      </c>
      <c r="CN132" s="305" t="str">
        <f ca="true">+IF(OFFSET('Sanitation Data'!$D$31,0,10*ROW('Sanitation Data'!D126))="","",OFFSET('Sanitation Data'!$D$31,0,10*ROW('Sanitation Data'!D126)))</f>
        <v/>
      </c>
      <c r="CO132" s="305" t="str">
        <f ca="true">+IF(OFFSET('Sanitation Data'!$D$32,0,10*ROW('Sanitation Data'!D126))="","",OFFSET('Sanitation Data'!$D$32,0,10*ROW('Sanitation Data'!D126)))</f>
        <v/>
      </c>
      <c r="CP132" s="305" t="str">
        <f ca="true">+IF(OFFSET('Sanitation Data'!$E$28,0,10*ROW('Sanitation Data'!E126))="","",OFFSET('Sanitation Data'!$E$28,0,10*ROW('Sanitation Data'!E126)))</f>
        <v/>
      </c>
      <c r="CQ132" s="305" t="str">
        <f ca="true">+IF(OFFSET('Sanitation Data'!$E$29,0,10*ROW('Sanitation Data'!E126))="","",OFFSET('Sanitation Data'!$E$29,0,10*ROW('Sanitation Data'!E126)))</f>
        <v/>
      </c>
      <c r="CR132" s="305" t="str">
        <f ca="true">+IF(OFFSET('Sanitation Data'!$E$30,0,10*ROW('Sanitation Data'!E126))="","",OFFSET('Sanitation Data'!$E$30,0,10*ROW('Sanitation Data'!E126)))</f>
        <v/>
      </c>
      <c r="CS132" s="305" t="str">
        <f ca="true">+IF(OFFSET('Sanitation Data'!$E$31,0,10*ROW('Sanitation Data'!E126))="","",OFFSET('Sanitation Data'!$E$31,0,10*ROW('Sanitation Data'!E126)))</f>
        <v/>
      </c>
      <c r="CT132" s="305" t="str">
        <f ca="true">+IF(OFFSET('Sanitation Data'!$E$32,0,10*ROW('Sanitation Data'!E126))="","",OFFSET('Sanitation Data'!$E$32,0,10*ROW('Sanitation Data'!E126)))</f>
        <v/>
      </c>
      <c r="CU132" s="305" t="str">
        <f ca="true">+IF(OFFSET('Sanitation Data'!$F$28,0,10*ROW('Sanitation Data'!F126))="","",OFFSET('Sanitation Data'!$F$28,0,10*ROW('Sanitation Data'!F126)))</f>
        <v/>
      </c>
      <c r="CV132" s="305" t="str">
        <f ca="true">+IF(OFFSET('Sanitation Data'!$F$29,0,10*ROW('Sanitation Data'!F126))="","",OFFSET('Sanitation Data'!$F$29,0,10*ROW('Sanitation Data'!F126)))</f>
        <v/>
      </c>
      <c r="CW132" s="305" t="str">
        <f ca="true">+IF(OFFSET('Sanitation Data'!$F$30,0,10*ROW('Sanitation Data'!F126))="","",OFFSET('Sanitation Data'!$F$30,0,10*ROW('Sanitation Data'!F126)))</f>
        <v/>
      </c>
      <c r="CX132" s="305" t="str">
        <f ca="true">+IF(OFFSET('Sanitation Data'!$F$31,0,10*ROW('Sanitation Data'!F126))="","",OFFSET('Sanitation Data'!$F$31,0,10*ROW('Sanitation Data'!F126)))</f>
        <v/>
      </c>
      <c r="CY132" s="305" t="str">
        <f ca="true">+IF(OFFSET('Sanitation Data'!$F$32,0,10*ROW('Sanitation Data'!F126))="","",OFFSET('Sanitation Data'!$F$32,0,10*ROW('Sanitation Data'!F126)))</f>
        <v/>
      </c>
      <c r="CZ132" s="305" t="str">
        <f ca="true">+IF(OFFSET('Sanitation Data'!$G$28,0,10*ROW('Sanitation Data'!G126))="","",OFFSET('Sanitation Data'!$G$28,0,10*ROW('Sanitation Data'!G126)))</f>
        <v/>
      </c>
      <c r="DA132" s="305" t="str">
        <f ca="true">+IF(OFFSET('Sanitation Data'!$G$29,0,10*ROW('Sanitation Data'!G126))="","",OFFSET('Sanitation Data'!$G$29,0,10*ROW('Sanitation Data'!G126)))</f>
        <v/>
      </c>
      <c r="DB132" s="305" t="str">
        <f ca="true">+IF(OFFSET('Sanitation Data'!$G$30,0,10*ROW('Sanitation Data'!G126))="","",OFFSET('Sanitation Data'!$G$30,0,10*ROW('Sanitation Data'!G126)))</f>
        <v/>
      </c>
      <c r="DC132" s="305" t="str">
        <f ca="true">+IF(OFFSET('Sanitation Data'!$G$31,0,10*ROW('Sanitation Data'!G126))="","",OFFSET('Sanitation Data'!$G$31,0,10*ROW('Sanitation Data'!G126)))</f>
        <v/>
      </c>
      <c r="DD132" s="305" t="str">
        <f ca="true">+IF(OFFSET('Sanitation Data'!$G$32,0,10*ROW('Sanitation Data'!G126))="","",OFFSET('Sanitation Data'!$G$32,0,10*ROW('Sanitation Data'!G126)))</f>
        <v/>
      </c>
      <c r="DE132" s="305" t="str">
        <f ca="true">+IF(OFFSET('Sanitation Data'!$H$28,0,10*ROW('Sanitation Data'!H126))="","",OFFSET('Sanitation Data'!$H$28,0,10*ROW('Sanitation Data'!H126)))</f>
        <v/>
      </c>
      <c r="DF132" s="305" t="str">
        <f ca="true">+IF(OFFSET('Sanitation Data'!$H$29,0,10*ROW('Sanitation Data'!H126))="","",OFFSET('Sanitation Data'!$H$29,0,10*ROW('Sanitation Data'!H126)))</f>
        <v/>
      </c>
      <c r="DG132" s="305" t="str">
        <f ca="true">+IF(OFFSET('Sanitation Data'!$H$30,0,10*ROW('Sanitation Data'!H126))="","",OFFSET('Sanitation Data'!$H$30,0,10*ROW('Sanitation Data'!H126)))</f>
        <v/>
      </c>
      <c r="DH132" s="305" t="str">
        <f ca="true">+IF(OFFSET('Sanitation Data'!$H$31,0,10*ROW('Sanitation Data'!H126))="","",OFFSET('Sanitation Data'!$H$31,0,10*ROW('Sanitation Data'!H126)))</f>
        <v/>
      </c>
      <c r="DI132" s="305" t="str">
        <f ca="true">+IF(OFFSET('Sanitation Data'!$H$32,0,10*ROW('Sanitation Data'!H126))="","",OFFSET('Sanitation Data'!$H$32,0,10*ROW('Sanitation Data'!H126)))</f>
        <v/>
      </c>
      <c r="DJ132" s="305" t="str">
        <f ca="true">+IF(OFFSET('Sanitation Data'!$I$28,0,10*ROW('Sanitation Data'!I126))="","",OFFSET('Sanitation Data'!$I$28,0,10*ROW('Sanitation Data'!I126)))</f>
        <v/>
      </c>
      <c r="DK132" s="305" t="str">
        <f ca="true">+IF(OFFSET('Sanitation Data'!$I$29,0,10*ROW('Sanitation Data'!I126))="","",OFFSET('Sanitation Data'!$I$29,0,10*ROW('Sanitation Data'!I126)))</f>
        <v/>
      </c>
      <c r="DL132" s="305" t="str">
        <f ca="true">+IF(OFFSET('Sanitation Data'!$I$30,0,10*ROW('Sanitation Data'!I126))="","",OFFSET('Sanitation Data'!$I$30,0,10*ROW('Sanitation Data'!I126)))</f>
        <v/>
      </c>
      <c r="DM132" s="305" t="str">
        <f ca="true">+IF(OFFSET('Sanitation Data'!$I$31,0,10*ROW('Sanitation Data'!I126))="","",OFFSET('Sanitation Data'!$I$31,0,10*ROW('Sanitation Data'!I126)))</f>
        <v/>
      </c>
      <c r="DN132" s="305" t="str">
        <f ca="true">+IF(OFFSET('Sanitation Data'!$I$32,0,10*ROW('Sanitation Data'!I126))="","",OFFSET('Sanitation Data'!$I$32,0,10*ROW('Sanitation Data'!I126)))</f>
        <v/>
      </c>
      <c r="DO132" s="305" t="str">
        <f ca="true">+IF(OFFSET('Hygiene Data'!$D$11,0,10*ROW('Hygiene Data'!D126))="","",OFFSET('Hygiene Data'!$D$11,0,10*ROW('Hygiene Data'!D126)))</f>
        <v/>
      </c>
      <c r="DP132" s="305" t="str">
        <f ca="true">+IF(OFFSET('Hygiene Data'!$D$12,0,10*ROW('Hygiene Data'!D126))="","",OFFSET('Hygiene Data'!$D$12,0,10*ROW('Hygiene Data'!D126)))</f>
        <v/>
      </c>
      <c r="DQ132" s="305" t="str">
        <f ca="true">+IF(OFFSET('Hygiene Data'!$D$13,0,10*ROW('Hygiene Data'!D126))="","",OFFSET('Hygiene Data'!$D$13,0,10*ROW('Hygiene Data'!D126)))</f>
        <v/>
      </c>
      <c r="DR132" s="305" t="str">
        <f ca="true">+IF(OFFSET('Hygiene Data'!$E$11,0,10*ROW('Hygiene Data'!E126))="","",OFFSET('Hygiene Data'!$E$11,0,10*ROW('Hygiene Data'!E126)))</f>
        <v/>
      </c>
      <c r="DS132" s="305" t="str">
        <f ca="true">+IF(OFFSET('Hygiene Data'!$E$12,0,10*ROW('Hygiene Data'!E126))="","",OFFSET('Hygiene Data'!$E$12,0,10*ROW('Hygiene Data'!E126)))</f>
        <v/>
      </c>
      <c r="DT132" s="305" t="str">
        <f ca="true">+IF(OFFSET('Hygiene Data'!$E$13,0,10*ROW('Hygiene Data'!E126))="","",OFFSET('Hygiene Data'!$E$13,0,10*ROW('Hygiene Data'!E126)))</f>
        <v/>
      </c>
      <c r="DU132" s="305" t="str">
        <f ca="true">+IF(OFFSET('Hygiene Data'!$F$11,0,10*ROW('Hygiene Data'!F126))="","",OFFSET('Hygiene Data'!$F$11,0,10*ROW('Hygiene Data'!F126)))</f>
        <v/>
      </c>
      <c r="DV132" s="305" t="str">
        <f ca="true">+IF(OFFSET('Hygiene Data'!$F$12,0,10*ROW('Hygiene Data'!F126))="","",OFFSET('Hygiene Data'!$F$12,0,10*ROW('Hygiene Data'!F126)))</f>
        <v/>
      </c>
      <c r="DW132" s="305" t="str">
        <f ca="true">+IF(OFFSET('Hygiene Data'!$F$13,0,10*ROW('Hygiene Data'!F126))="","",OFFSET('Hygiene Data'!$F$13,0,10*ROW('Hygiene Data'!F126)))</f>
        <v/>
      </c>
      <c r="DX132" s="305" t="str">
        <f ca="true">+IF(OFFSET('Hygiene Data'!$G$11,0,10*ROW('Hygiene Data'!G126))="","",OFFSET('Hygiene Data'!$G$11,0,10*ROW('Hygiene Data'!G126)))</f>
        <v/>
      </c>
      <c r="DY132" s="305" t="str">
        <f ca="true">+IF(OFFSET('Hygiene Data'!$G$12,0,10*ROW('Hygiene Data'!G126))="","",OFFSET('Hygiene Data'!$G$12,0,10*ROW('Hygiene Data'!G126)))</f>
        <v/>
      </c>
      <c r="DZ132" s="305" t="str">
        <f ca="true">+IF(OFFSET('Hygiene Data'!$G$13,0,10*ROW('Hygiene Data'!G126))="","",OFFSET('Hygiene Data'!$G$13,0,10*ROW('Hygiene Data'!G126)))</f>
        <v/>
      </c>
      <c r="EA132" s="305" t="str">
        <f ca="true">+IF(OFFSET('Hygiene Data'!$H$11,0,10*ROW('Hygiene Data'!H126))="","",OFFSET('Hygiene Data'!$H$11,0,10*ROW('Hygiene Data'!H126)))</f>
        <v/>
      </c>
      <c r="EB132" s="305" t="str">
        <f ca="true">+IF(OFFSET('Hygiene Data'!$H$12,0,10*ROW('Hygiene Data'!H126))="","",OFFSET('Hygiene Data'!$H$12,0,10*ROW('Hygiene Data'!H126)))</f>
        <v/>
      </c>
      <c r="EC132" s="305" t="str">
        <f ca="true">+IF(OFFSET('Hygiene Data'!$H$13,0,10*ROW('Hygiene Data'!H126))="","",OFFSET('Hygiene Data'!$H$13,0,10*ROW('Hygiene Data'!H126)))</f>
        <v/>
      </c>
      <c r="ED132" s="305" t="str">
        <f ca="true">+IF(OFFSET('Hygiene Data'!$I$11,0,10*ROW('Hygiene Data'!I126))="","",OFFSET('Hygiene Data'!$I$11,0,10*ROW('Hygiene Data'!I126)))</f>
        <v/>
      </c>
      <c r="EE132" s="305" t="str">
        <f ca="true">+IF(OFFSET('Hygiene Data'!$I$12,0,10*ROW('Hygiene Data'!I126))="","",OFFSET('Hygiene Data'!$I$12,0,10*ROW('Hygiene Data'!I126)))</f>
        <v/>
      </c>
      <c r="EF132" s="305"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61" t="str">
        <f t="shared" ca="true" si="1"/>
        <v/>
      </c>
      <c r="D133" s="9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5"/>
      <c r="BS133" s="305" t="str">
        <f ca="true">+IF(OFFSET('Water Data'!$D$27,0,10*ROW('Water Data'!D127))="","",OFFSET('Water Data'!$D$27,0,10*ROW('Water Data'!D127)))</f>
        <v/>
      </c>
      <c r="BT133" s="305" t="str">
        <f ca="true">+IF(OFFSET('Water Data'!$D$28,0,10*ROW('Water Data'!D127))="","",OFFSET('Water Data'!$D$28,0,10*ROW('Water Data'!D127)))</f>
        <v/>
      </c>
      <c r="BU133" s="305" t="str">
        <f ca="true">+IF(OFFSET('Water Data'!$D$29,0,10*ROW('Water Data'!D127))="","",OFFSET('Water Data'!$D$29,0,10*ROW('Water Data'!D127)))</f>
        <v/>
      </c>
      <c r="BV133" s="305" t="str">
        <f ca="true">+IF(OFFSET('Water Data'!$E$27,0,10*ROW('Water Data'!E127))="","",OFFSET('Water Data'!$E$27,0,10*ROW('Water Data'!E127)))</f>
        <v/>
      </c>
      <c r="BW133" s="305" t="str">
        <f ca="true">+IF(OFFSET('Water Data'!$E$28,0,10*ROW('Water Data'!E127))="","",OFFSET('Water Data'!$E$28,0,10*ROW('Water Data'!E127)))</f>
        <v/>
      </c>
      <c r="BX133" s="305" t="str">
        <f ca="true">+IF(OFFSET('Water Data'!$E$29,0,10*ROW('Water Data'!E127))="","",OFFSET('Water Data'!$E$29,0,10*ROW('Water Data'!E127)))</f>
        <v/>
      </c>
      <c r="BY133" s="305" t="str">
        <f ca="true">+IF(OFFSET('Water Data'!$F$27,0,10*ROW('Water Data'!F127))="","",OFFSET('Water Data'!$F$27,0,10*ROW('Water Data'!F127)))</f>
        <v/>
      </c>
      <c r="BZ133" s="305" t="str">
        <f ca="true">+IF(OFFSET('Water Data'!$F$28,0,10*ROW('Water Data'!F127))="","",OFFSET('Water Data'!$F$28,0,10*ROW('Water Data'!F127)))</f>
        <v/>
      </c>
      <c r="CA133" s="305" t="str">
        <f ca="true">+IF(OFFSET('Water Data'!$F$29,0,10*ROW('Water Data'!F127))="","",OFFSET('Water Data'!$F$29,0,10*ROW('Water Data'!F127)))</f>
        <v/>
      </c>
      <c r="CB133" s="305" t="str">
        <f ca="true">+IF(OFFSET('Water Data'!$G$27,0,10*ROW('Water Data'!G127))="","",OFFSET('Water Data'!$G$27,0,10*ROW('Water Data'!G127)))</f>
        <v/>
      </c>
      <c r="CC133" s="305" t="str">
        <f ca="true">+IF(OFFSET('Water Data'!$G$28,0,10*ROW('Water Data'!G127))="","",OFFSET('Water Data'!$G$28,0,10*ROW('Water Data'!G127)))</f>
        <v/>
      </c>
      <c r="CD133" s="305" t="str">
        <f ca="true">+IF(OFFSET('Water Data'!$G$29,0,10*ROW('Water Data'!G127))="","",OFFSET('Water Data'!$G$29,0,10*ROW('Water Data'!G127)))</f>
        <v/>
      </c>
      <c r="CE133" s="305" t="str">
        <f ca="true">+IF(OFFSET('Water Data'!$H$27,0,10*ROW('Water Data'!H127))="","",OFFSET('Water Data'!$H$27,0,10*ROW('Water Data'!H127)))</f>
        <v/>
      </c>
      <c r="CF133" s="305" t="str">
        <f ca="true">+IF(OFFSET('Water Data'!$H$28,0,10*ROW('Water Data'!H127))="","",OFFSET('Water Data'!$H$28,0,10*ROW('Water Data'!H127)))</f>
        <v/>
      </c>
      <c r="CG133" s="305" t="str">
        <f ca="true">+IF(OFFSET('Water Data'!$H$29,0,10*ROW('Water Data'!H127))="","",OFFSET('Water Data'!$H$29,0,10*ROW('Water Data'!H127)))</f>
        <v/>
      </c>
      <c r="CH133" s="305" t="str">
        <f ca="true">+IF(OFFSET('Water Data'!$I$27,0,10*ROW('Water Data'!I127))="","",OFFSET('Water Data'!$I$27,0,10*ROW('Water Data'!I127)))</f>
        <v/>
      </c>
      <c r="CI133" s="305" t="str">
        <f ca="true">+IF(OFFSET('Water Data'!$I$28,0,10*ROW('Water Data'!I127))="","",OFFSET('Water Data'!$I$28,0,10*ROW('Water Data'!I127)))</f>
        <v/>
      </c>
      <c r="CJ133" s="305" t="str">
        <f ca="true">+IF(OFFSET('Water Data'!$I$29,0,10*ROW('Water Data'!I127))="","",OFFSET('Water Data'!$I$29,0,10*ROW('Water Data'!I127)))</f>
        <v/>
      </c>
      <c r="CK133" s="305" t="str">
        <f ca="true">+IF(OFFSET('Sanitation Data'!$D$28,0,10*ROW('Sanitation Data'!D127))="","",OFFSET('Sanitation Data'!$D$28,0,10*ROW('Sanitation Data'!D127)))</f>
        <v/>
      </c>
      <c r="CL133" s="305" t="str">
        <f ca="true">+IF(OFFSET('Sanitation Data'!$D$29,0,10*ROW('Sanitation Data'!D127))="","",OFFSET('Sanitation Data'!$D$29,0,10*ROW('Sanitation Data'!D127)))</f>
        <v/>
      </c>
      <c r="CM133" s="305" t="str">
        <f ca="true">+IF(OFFSET('Sanitation Data'!$D$30,0,10*ROW('Sanitation Data'!D127))="","",OFFSET('Sanitation Data'!$D$30,0,10*ROW('Sanitation Data'!D127)))</f>
        <v/>
      </c>
      <c r="CN133" s="305" t="str">
        <f ca="true">+IF(OFFSET('Sanitation Data'!$D$31,0,10*ROW('Sanitation Data'!D127))="","",OFFSET('Sanitation Data'!$D$31,0,10*ROW('Sanitation Data'!D127)))</f>
        <v/>
      </c>
      <c r="CO133" s="305" t="str">
        <f ca="true">+IF(OFFSET('Sanitation Data'!$D$32,0,10*ROW('Sanitation Data'!D127))="","",OFFSET('Sanitation Data'!$D$32,0,10*ROW('Sanitation Data'!D127)))</f>
        <v/>
      </c>
      <c r="CP133" s="305" t="str">
        <f ca="true">+IF(OFFSET('Sanitation Data'!$E$28,0,10*ROW('Sanitation Data'!E127))="","",OFFSET('Sanitation Data'!$E$28,0,10*ROW('Sanitation Data'!E127)))</f>
        <v/>
      </c>
      <c r="CQ133" s="305" t="str">
        <f ca="true">+IF(OFFSET('Sanitation Data'!$E$29,0,10*ROW('Sanitation Data'!E127))="","",OFFSET('Sanitation Data'!$E$29,0,10*ROW('Sanitation Data'!E127)))</f>
        <v/>
      </c>
      <c r="CR133" s="305" t="str">
        <f ca="true">+IF(OFFSET('Sanitation Data'!$E$30,0,10*ROW('Sanitation Data'!E127))="","",OFFSET('Sanitation Data'!$E$30,0,10*ROW('Sanitation Data'!E127)))</f>
        <v/>
      </c>
      <c r="CS133" s="305" t="str">
        <f ca="true">+IF(OFFSET('Sanitation Data'!$E$31,0,10*ROW('Sanitation Data'!E127))="","",OFFSET('Sanitation Data'!$E$31,0,10*ROW('Sanitation Data'!E127)))</f>
        <v/>
      </c>
      <c r="CT133" s="305" t="str">
        <f ca="true">+IF(OFFSET('Sanitation Data'!$E$32,0,10*ROW('Sanitation Data'!E127))="","",OFFSET('Sanitation Data'!$E$32,0,10*ROW('Sanitation Data'!E127)))</f>
        <v/>
      </c>
      <c r="CU133" s="305" t="str">
        <f ca="true">+IF(OFFSET('Sanitation Data'!$F$28,0,10*ROW('Sanitation Data'!F127))="","",OFFSET('Sanitation Data'!$F$28,0,10*ROW('Sanitation Data'!F127)))</f>
        <v/>
      </c>
      <c r="CV133" s="305" t="str">
        <f ca="true">+IF(OFFSET('Sanitation Data'!$F$29,0,10*ROW('Sanitation Data'!F127))="","",OFFSET('Sanitation Data'!$F$29,0,10*ROW('Sanitation Data'!F127)))</f>
        <v/>
      </c>
      <c r="CW133" s="305" t="str">
        <f ca="true">+IF(OFFSET('Sanitation Data'!$F$30,0,10*ROW('Sanitation Data'!F127))="","",OFFSET('Sanitation Data'!$F$30,0,10*ROW('Sanitation Data'!F127)))</f>
        <v/>
      </c>
      <c r="CX133" s="305" t="str">
        <f ca="true">+IF(OFFSET('Sanitation Data'!$F$31,0,10*ROW('Sanitation Data'!F127))="","",OFFSET('Sanitation Data'!$F$31,0,10*ROW('Sanitation Data'!F127)))</f>
        <v/>
      </c>
      <c r="CY133" s="305" t="str">
        <f ca="true">+IF(OFFSET('Sanitation Data'!$F$32,0,10*ROW('Sanitation Data'!F127))="","",OFFSET('Sanitation Data'!$F$32,0,10*ROW('Sanitation Data'!F127)))</f>
        <v/>
      </c>
      <c r="CZ133" s="305" t="str">
        <f ca="true">+IF(OFFSET('Sanitation Data'!$G$28,0,10*ROW('Sanitation Data'!G127))="","",OFFSET('Sanitation Data'!$G$28,0,10*ROW('Sanitation Data'!G127)))</f>
        <v/>
      </c>
      <c r="DA133" s="305" t="str">
        <f ca="true">+IF(OFFSET('Sanitation Data'!$G$29,0,10*ROW('Sanitation Data'!G127))="","",OFFSET('Sanitation Data'!$G$29,0,10*ROW('Sanitation Data'!G127)))</f>
        <v/>
      </c>
      <c r="DB133" s="305" t="str">
        <f ca="true">+IF(OFFSET('Sanitation Data'!$G$30,0,10*ROW('Sanitation Data'!G127))="","",OFFSET('Sanitation Data'!$G$30,0,10*ROW('Sanitation Data'!G127)))</f>
        <v/>
      </c>
      <c r="DC133" s="305" t="str">
        <f ca="true">+IF(OFFSET('Sanitation Data'!$G$31,0,10*ROW('Sanitation Data'!G127))="","",OFFSET('Sanitation Data'!$G$31,0,10*ROW('Sanitation Data'!G127)))</f>
        <v/>
      </c>
      <c r="DD133" s="305" t="str">
        <f ca="true">+IF(OFFSET('Sanitation Data'!$G$32,0,10*ROW('Sanitation Data'!G127))="","",OFFSET('Sanitation Data'!$G$32,0,10*ROW('Sanitation Data'!G127)))</f>
        <v/>
      </c>
      <c r="DE133" s="305" t="str">
        <f ca="true">+IF(OFFSET('Sanitation Data'!$H$28,0,10*ROW('Sanitation Data'!H127))="","",OFFSET('Sanitation Data'!$H$28,0,10*ROW('Sanitation Data'!H127)))</f>
        <v/>
      </c>
      <c r="DF133" s="305" t="str">
        <f ca="true">+IF(OFFSET('Sanitation Data'!$H$29,0,10*ROW('Sanitation Data'!H127))="","",OFFSET('Sanitation Data'!$H$29,0,10*ROW('Sanitation Data'!H127)))</f>
        <v/>
      </c>
      <c r="DG133" s="305" t="str">
        <f ca="true">+IF(OFFSET('Sanitation Data'!$H$30,0,10*ROW('Sanitation Data'!H127))="","",OFFSET('Sanitation Data'!$H$30,0,10*ROW('Sanitation Data'!H127)))</f>
        <v/>
      </c>
      <c r="DH133" s="305" t="str">
        <f ca="true">+IF(OFFSET('Sanitation Data'!$H$31,0,10*ROW('Sanitation Data'!H127))="","",OFFSET('Sanitation Data'!$H$31,0,10*ROW('Sanitation Data'!H127)))</f>
        <v/>
      </c>
      <c r="DI133" s="305" t="str">
        <f ca="true">+IF(OFFSET('Sanitation Data'!$H$32,0,10*ROW('Sanitation Data'!H127))="","",OFFSET('Sanitation Data'!$H$32,0,10*ROW('Sanitation Data'!H127)))</f>
        <v/>
      </c>
      <c r="DJ133" s="305" t="str">
        <f ca="true">+IF(OFFSET('Sanitation Data'!$I$28,0,10*ROW('Sanitation Data'!I127))="","",OFFSET('Sanitation Data'!$I$28,0,10*ROW('Sanitation Data'!I127)))</f>
        <v/>
      </c>
      <c r="DK133" s="305" t="str">
        <f ca="true">+IF(OFFSET('Sanitation Data'!$I$29,0,10*ROW('Sanitation Data'!I127))="","",OFFSET('Sanitation Data'!$I$29,0,10*ROW('Sanitation Data'!I127)))</f>
        <v/>
      </c>
      <c r="DL133" s="305" t="str">
        <f ca="true">+IF(OFFSET('Sanitation Data'!$I$30,0,10*ROW('Sanitation Data'!I127))="","",OFFSET('Sanitation Data'!$I$30,0,10*ROW('Sanitation Data'!I127)))</f>
        <v/>
      </c>
      <c r="DM133" s="305" t="str">
        <f ca="true">+IF(OFFSET('Sanitation Data'!$I$31,0,10*ROW('Sanitation Data'!I127))="","",OFFSET('Sanitation Data'!$I$31,0,10*ROW('Sanitation Data'!I127)))</f>
        <v/>
      </c>
      <c r="DN133" s="305" t="str">
        <f ca="true">+IF(OFFSET('Sanitation Data'!$I$32,0,10*ROW('Sanitation Data'!I127))="","",OFFSET('Sanitation Data'!$I$32,0,10*ROW('Sanitation Data'!I127)))</f>
        <v/>
      </c>
      <c r="DO133" s="305" t="str">
        <f ca="true">+IF(OFFSET('Hygiene Data'!$D$11,0,10*ROW('Hygiene Data'!D127))="","",OFFSET('Hygiene Data'!$D$11,0,10*ROW('Hygiene Data'!D127)))</f>
        <v/>
      </c>
      <c r="DP133" s="305" t="str">
        <f ca="true">+IF(OFFSET('Hygiene Data'!$D$12,0,10*ROW('Hygiene Data'!D127))="","",OFFSET('Hygiene Data'!$D$12,0,10*ROW('Hygiene Data'!D127)))</f>
        <v/>
      </c>
      <c r="DQ133" s="305" t="str">
        <f ca="true">+IF(OFFSET('Hygiene Data'!$D$13,0,10*ROW('Hygiene Data'!D127))="","",OFFSET('Hygiene Data'!$D$13,0,10*ROW('Hygiene Data'!D127)))</f>
        <v/>
      </c>
      <c r="DR133" s="305" t="str">
        <f ca="true">+IF(OFFSET('Hygiene Data'!$E$11,0,10*ROW('Hygiene Data'!E127))="","",OFFSET('Hygiene Data'!$E$11,0,10*ROW('Hygiene Data'!E127)))</f>
        <v/>
      </c>
      <c r="DS133" s="305" t="str">
        <f ca="true">+IF(OFFSET('Hygiene Data'!$E$12,0,10*ROW('Hygiene Data'!E127))="","",OFFSET('Hygiene Data'!$E$12,0,10*ROW('Hygiene Data'!E127)))</f>
        <v/>
      </c>
      <c r="DT133" s="305" t="str">
        <f ca="true">+IF(OFFSET('Hygiene Data'!$E$13,0,10*ROW('Hygiene Data'!E127))="","",OFFSET('Hygiene Data'!$E$13,0,10*ROW('Hygiene Data'!E127)))</f>
        <v/>
      </c>
      <c r="DU133" s="305" t="str">
        <f ca="true">+IF(OFFSET('Hygiene Data'!$F$11,0,10*ROW('Hygiene Data'!F127))="","",OFFSET('Hygiene Data'!$F$11,0,10*ROW('Hygiene Data'!F127)))</f>
        <v/>
      </c>
      <c r="DV133" s="305" t="str">
        <f ca="true">+IF(OFFSET('Hygiene Data'!$F$12,0,10*ROW('Hygiene Data'!F127))="","",OFFSET('Hygiene Data'!$F$12,0,10*ROW('Hygiene Data'!F127)))</f>
        <v/>
      </c>
      <c r="DW133" s="305" t="str">
        <f ca="true">+IF(OFFSET('Hygiene Data'!$F$13,0,10*ROW('Hygiene Data'!F127))="","",OFFSET('Hygiene Data'!$F$13,0,10*ROW('Hygiene Data'!F127)))</f>
        <v/>
      </c>
      <c r="DX133" s="305" t="str">
        <f ca="true">+IF(OFFSET('Hygiene Data'!$G$11,0,10*ROW('Hygiene Data'!G127))="","",OFFSET('Hygiene Data'!$G$11,0,10*ROW('Hygiene Data'!G127)))</f>
        <v/>
      </c>
      <c r="DY133" s="305" t="str">
        <f ca="true">+IF(OFFSET('Hygiene Data'!$G$12,0,10*ROW('Hygiene Data'!G127))="","",OFFSET('Hygiene Data'!$G$12,0,10*ROW('Hygiene Data'!G127)))</f>
        <v/>
      </c>
      <c r="DZ133" s="305" t="str">
        <f ca="true">+IF(OFFSET('Hygiene Data'!$G$13,0,10*ROW('Hygiene Data'!G127))="","",OFFSET('Hygiene Data'!$G$13,0,10*ROW('Hygiene Data'!G127)))</f>
        <v/>
      </c>
      <c r="EA133" s="305" t="str">
        <f ca="true">+IF(OFFSET('Hygiene Data'!$H$11,0,10*ROW('Hygiene Data'!H127))="","",OFFSET('Hygiene Data'!$H$11,0,10*ROW('Hygiene Data'!H127)))</f>
        <v/>
      </c>
      <c r="EB133" s="305" t="str">
        <f ca="true">+IF(OFFSET('Hygiene Data'!$H$12,0,10*ROW('Hygiene Data'!H127))="","",OFFSET('Hygiene Data'!$H$12,0,10*ROW('Hygiene Data'!H127)))</f>
        <v/>
      </c>
      <c r="EC133" s="305" t="str">
        <f ca="true">+IF(OFFSET('Hygiene Data'!$H$13,0,10*ROW('Hygiene Data'!H127))="","",OFFSET('Hygiene Data'!$H$13,0,10*ROW('Hygiene Data'!H127)))</f>
        <v/>
      </c>
      <c r="ED133" s="305" t="str">
        <f ca="true">+IF(OFFSET('Hygiene Data'!$I$11,0,10*ROW('Hygiene Data'!I127))="","",OFFSET('Hygiene Data'!$I$11,0,10*ROW('Hygiene Data'!I127)))</f>
        <v/>
      </c>
      <c r="EE133" s="305" t="str">
        <f ca="true">+IF(OFFSET('Hygiene Data'!$I$12,0,10*ROW('Hygiene Data'!I127))="","",OFFSET('Hygiene Data'!$I$12,0,10*ROW('Hygiene Data'!I127)))</f>
        <v/>
      </c>
      <c r="EF133" s="305"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61" t="str">
        <f t="shared" ca="true" si="1"/>
        <v/>
      </c>
      <c r="D134" s="9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5"/>
      <c r="BS134" s="305" t="str">
        <f ca="true">+IF(OFFSET('Water Data'!$D$27,0,10*ROW('Water Data'!D128))="","",OFFSET('Water Data'!$D$27,0,10*ROW('Water Data'!D128)))</f>
        <v/>
      </c>
      <c r="BT134" s="305" t="str">
        <f ca="true">+IF(OFFSET('Water Data'!$D$28,0,10*ROW('Water Data'!D128))="","",OFFSET('Water Data'!$D$28,0,10*ROW('Water Data'!D128)))</f>
        <v/>
      </c>
      <c r="BU134" s="305" t="str">
        <f ca="true">+IF(OFFSET('Water Data'!$D$29,0,10*ROW('Water Data'!D128))="","",OFFSET('Water Data'!$D$29,0,10*ROW('Water Data'!D128)))</f>
        <v/>
      </c>
      <c r="BV134" s="305" t="str">
        <f ca="true">+IF(OFFSET('Water Data'!$E$27,0,10*ROW('Water Data'!E128))="","",OFFSET('Water Data'!$E$27,0,10*ROW('Water Data'!E128)))</f>
        <v/>
      </c>
      <c r="BW134" s="305" t="str">
        <f ca="true">+IF(OFFSET('Water Data'!$E$28,0,10*ROW('Water Data'!E128))="","",OFFSET('Water Data'!$E$28,0,10*ROW('Water Data'!E128)))</f>
        <v/>
      </c>
      <c r="BX134" s="305" t="str">
        <f ca="true">+IF(OFFSET('Water Data'!$E$29,0,10*ROW('Water Data'!E128))="","",OFFSET('Water Data'!$E$29,0,10*ROW('Water Data'!E128)))</f>
        <v/>
      </c>
      <c r="BY134" s="305" t="str">
        <f ca="true">+IF(OFFSET('Water Data'!$F$27,0,10*ROW('Water Data'!F128))="","",OFFSET('Water Data'!$F$27,0,10*ROW('Water Data'!F128)))</f>
        <v/>
      </c>
      <c r="BZ134" s="305" t="str">
        <f ca="true">+IF(OFFSET('Water Data'!$F$28,0,10*ROW('Water Data'!F128))="","",OFFSET('Water Data'!$F$28,0,10*ROW('Water Data'!F128)))</f>
        <v/>
      </c>
      <c r="CA134" s="305" t="str">
        <f ca="true">+IF(OFFSET('Water Data'!$F$29,0,10*ROW('Water Data'!F128))="","",OFFSET('Water Data'!$F$29,0,10*ROW('Water Data'!F128)))</f>
        <v/>
      </c>
      <c r="CB134" s="305" t="str">
        <f ca="true">+IF(OFFSET('Water Data'!$G$27,0,10*ROW('Water Data'!G128))="","",OFFSET('Water Data'!$G$27,0,10*ROW('Water Data'!G128)))</f>
        <v/>
      </c>
      <c r="CC134" s="305" t="str">
        <f ca="true">+IF(OFFSET('Water Data'!$G$28,0,10*ROW('Water Data'!G128))="","",OFFSET('Water Data'!$G$28,0,10*ROW('Water Data'!G128)))</f>
        <v/>
      </c>
      <c r="CD134" s="305" t="str">
        <f ca="true">+IF(OFFSET('Water Data'!$G$29,0,10*ROW('Water Data'!G128))="","",OFFSET('Water Data'!$G$29,0,10*ROW('Water Data'!G128)))</f>
        <v/>
      </c>
      <c r="CE134" s="305" t="str">
        <f ca="true">+IF(OFFSET('Water Data'!$H$27,0,10*ROW('Water Data'!H128))="","",OFFSET('Water Data'!$H$27,0,10*ROW('Water Data'!H128)))</f>
        <v/>
      </c>
      <c r="CF134" s="305" t="str">
        <f ca="true">+IF(OFFSET('Water Data'!$H$28,0,10*ROW('Water Data'!H128))="","",OFFSET('Water Data'!$H$28,0,10*ROW('Water Data'!H128)))</f>
        <v/>
      </c>
      <c r="CG134" s="305" t="str">
        <f ca="true">+IF(OFFSET('Water Data'!$H$29,0,10*ROW('Water Data'!H128))="","",OFFSET('Water Data'!$H$29,0,10*ROW('Water Data'!H128)))</f>
        <v/>
      </c>
      <c r="CH134" s="305" t="str">
        <f ca="true">+IF(OFFSET('Water Data'!$I$27,0,10*ROW('Water Data'!I128))="","",OFFSET('Water Data'!$I$27,0,10*ROW('Water Data'!I128)))</f>
        <v/>
      </c>
      <c r="CI134" s="305" t="str">
        <f ca="true">+IF(OFFSET('Water Data'!$I$28,0,10*ROW('Water Data'!I128))="","",OFFSET('Water Data'!$I$28,0,10*ROW('Water Data'!I128)))</f>
        <v/>
      </c>
      <c r="CJ134" s="305" t="str">
        <f ca="true">+IF(OFFSET('Water Data'!$I$29,0,10*ROW('Water Data'!I128))="","",OFFSET('Water Data'!$I$29,0,10*ROW('Water Data'!I128)))</f>
        <v/>
      </c>
      <c r="CK134" s="305" t="str">
        <f ca="true">+IF(OFFSET('Sanitation Data'!$D$28,0,10*ROW('Sanitation Data'!D128))="","",OFFSET('Sanitation Data'!$D$28,0,10*ROW('Sanitation Data'!D128)))</f>
        <v/>
      </c>
      <c r="CL134" s="305" t="str">
        <f ca="true">+IF(OFFSET('Sanitation Data'!$D$29,0,10*ROW('Sanitation Data'!D128))="","",OFFSET('Sanitation Data'!$D$29,0,10*ROW('Sanitation Data'!D128)))</f>
        <v/>
      </c>
      <c r="CM134" s="305" t="str">
        <f ca="true">+IF(OFFSET('Sanitation Data'!$D$30,0,10*ROW('Sanitation Data'!D128))="","",OFFSET('Sanitation Data'!$D$30,0,10*ROW('Sanitation Data'!D128)))</f>
        <v/>
      </c>
      <c r="CN134" s="305" t="str">
        <f ca="true">+IF(OFFSET('Sanitation Data'!$D$31,0,10*ROW('Sanitation Data'!D128))="","",OFFSET('Sanitation Data'!$D$31,0,10*ROW('Sanitation Data'!D128)))</f>
        <v/>
      </c>
      <c r="CO134" s="305" t="str">
        <f ca="true">+IF(OFFSET('Sanitation Data'!$D$32,0,10*ROW('Sanitation Data'!D128))="","",OFFSET('Sanitation Data'!$D$32,0,10*ROW('Sanitation Data'!D128)))</f>
        <v/>
      </c>
      <c r="CP134" s="305" t="str">
        <f ca="true">+IF(OFFSET('Sanitation Data'!$E$28,0,10*ROW('Sanitation Data'!E128))="","",OFFSET('Sanitation Data'!$E$28,0,10*ROW('Sanitation Data'!E128)))</f>
        <v/>
      </c>
      <c r="CQ134" s="305" t="str">
        <f ca="true">+IF(OFFSET('Sanitation Data'!$E$29,0,10*ROW('Sanitation Data'!E128))="","",OFFSET('Sanitation Data'!$E$29,0,10*ROW('Sanitation Data'!E128)))</f>
        <v/>
      </c>
      <c r="CR134" s="305" t="str">
        <f ca="true">+IF(OFFSET('Sanitation Data'!$E$30,0,10*ROW('Sanitation Data'!E128))="","",OFFSET('Sanitation Data'!$E$30,0,10*ROW('Sanitation Data'!E128)))</f>
        <v/>
      </c>
      <c r="CS134" s="305" t="str">
        <f ca="true">+IF(OFFSET('Sanitation Data'!$E$31,0,10*ROW('Sanitation Data'!E128))="","",OFFSET('Sanitation Data'!$E$31,0,10*ROW('Sanitation Data'!E128)))</f>
        <v/>
      </c>
      <c r="CT134" s="305" t="str">
        <f ca="true">+IF(OFFSET('Sanitation Data'!$E$32,0,10*ROW('Sanitation Data'!E128))="","",OFFSET('Sanitation Data'!$E$32,0,10*ROW('Sanitation Data'!E128)))</f>
        <v/>
      </c>
      <c r="CU134" s="305" t="str">
        <f ca="true">+IF(OFFSET('Sanitation Data'!$F$28,0,10*ROW('Sanitation Data'!F128))="","",OFFSET('Sanitation Data'!$F$28,0,10*ROW('Sanitation Data'!F128)))</f>
        <v/>
      </c>
      <c r="CV134" s="305" t="str">
        <f ca="true">+IF(OFFSET('Sanitation Data'!$F$29,0,10*ROW('Sanitation Data'!F128))="","",OFFSET('Sanitation Data'!$F$29,0,10*ROW('Sanitation Data'!F128)))</f>
        <v/>
      </c>
      <c r="CW134" s="305" t="str">
        <f ca="true">+IF(OFFSET('Sanitation Data'!$F$30,0,10*ROW('Sanitation Data'!F128))="","",OFFSET('Sanitation Data'!$F$30,0,10*ROW('Sanitation Data'!F128)))</f>
        <v/>
      </c>
      <c r="CX134" s="305" t="str">
        <f ca="true">+IF(OFFSET('Sanitation Data'!$F$31,0,10*ROW('Sanitation Data'!F128))="","",OFFSET('Sanitation Data'!$F$31,0,10*ROW('Sanitation Data'!F128)))</f>
        <v/>
      </c>
      <c r="CY134" s="305" t="str">
        <f ca="true">+IF(OFFSET('Sanitation Data'!$F$32,0,10*ROW('Sanitation Data'!F128))="","",OFFSET('Sanitation Data'!$F$32,0,10*ROW('Sanitation Data'!F128)))</f>
        <v/>
      </c>
      <c r="CZ134" s="305" t="str">
        <f ca="true">+IF(OFFSET('Sanitation Data'!$G$28,0,10*ROW('Sanitation Data'!G128))="","",OFFSET('Sanitation Data'!$G$28,0,10*ROW('Sanitation Data'!G128)))</f>
        <v/>
      </c>
      <c r="DA134" s="305" t="str">
        <f ca="true">+IF(OFFSET('Sanitation Data'!$G$29,0,10*ROW('Sanitation Data'!G128))="","",OFFSET('Sanitation Data'!$G$29,0,10*ROW('Sanitation Data'!G128)))</f>
        <v/>
      </c>
      <c r="DB134" s="305" t="str">
        <f ca="true">+IF(OFFSET('Sanitation Data'!$G$30,0,10*ROW('Sanitation Data'!G128))="","",OFFSET('Sanitation Data'!$G$30,0,10*ROW('Sanitation Data'!G128)))</f>
        <v/>
      </c>
      <c r="DC134" s="305" t="str">
        <f ca="true">+IF(OFFSET('Sanitation Data'!$G$31,0,10*ROW('Sanitation Data'!G128))="","",OFFSET('Sanitation Data'!$G$31,0,10*ROW('Sanitation Data'!G128)))</f>
        <v/>
      </c>
      <c r="DD134" s="305" t="str">
        <f ca="true">+IF(OFFSET('Sanitation Data'!$G$32,0,10*ROW('Sanitation Data'!G128))="","",OFFSET('Sanitation Data'!$G$32,0,10*ROW('Sanitation Data'!G128)))</f>
        <v/>
      </c>
      <c r="DE134" s="305" t="str">
        <f ca="true">+IF(OFFSET('Sanitation Data'!$H$28,0,10*ROW('Sanitation Data'!H128))="","",OFFSET('Sanitation Data'!$H$28,0,10*ROW('Sanitation Data'!H128)))</f>
        <v/>
      </c>
      <c r="DF134" s="305" t="str">
        <f ca="true">+IF(OFFSET('Sanitation Data'!$H$29,0,10*ROW('Sanitation Data'!H128))="","",OFFSET('Sanitation Data'!$H$29,0,10*ROW('Sanitation Data'!H128)))</f>
        <v/>
      </c>
      <c r="DG134" s="305" t="str">
        <f ca="true">+IF(OFFSET('Sanitation Data'!$H$30,0,10*ROW('Sanitation Data'!H128))="","",OFFSET('Sanitation Data'!$H$30,0,10*ROW('Sanitation Data'!H128)))</f>
        <v/>
      </c>
      <c r="DH134" s="305" t="str">
        <f ca="true">+IF(OFFSET('Sanitation Data'!$H$31,0,10*ROW('Sanitation Data'!H128))="","",OFFSET('Sanitation Data'!$H$31,0,10*ROW('Sanitation Data'!H128)))</f>
        <v/>
      </c>
      <c r="DI134" s="305" t="str">
        <f ca="true">+IF(OFFSET('Sanitation Data'!$H$32,0,10*ROW('Sanitation Data'!H128))="","",OFFSET('Sanitation Data'!$H$32,0,10*ROW('Sanitation Data'!H128)))</f>
        <v/>
      </c>
      <c r="DJ134" s="305" t="str">
        <f ca="true">+IF(OFFSET('Sanitation Data'!$I$28,0,10*ROW('Sanitation Data'!I128))="","",OFFSET('Sanitation Data'!$I$28,0,10*ROW('Sanitation Data'!I128)))</f>
        <v/>
      </c>
      <c r="DK134" s="305" t="str">
        <f ca="true">+IF(OFFSET('Sanitation Data'!$I$29,0,10*ROW('Sanitation Data'!I128))="","",OFFSET('Sanitation Data'!$I$29,0,10*ROW('Sanitation Data'!I128)))</f>
        <v/>
      </c>
      <c r="DL134" s="305" t="str">
        <f ca="true">+IF(OFFSET('Sanitation Data'!$I$30,0,10*ROW('Sanitation Data'!I128))="","",OFFSET('Sanitation Data'!$I$30,0,10*ROW('Sanitation Data'!I128)))</f>
        <v/>
      </c>
      <c r="DM134" s="305" t="str">
        <f ca="true">+IF(OFFSET('Sanitation Data'!$I$31,0,10*ROW('Sanitation Data'!I128))="","",OFFSET('Sanitation Data'!$I$31,0,10*ROW('Sanitation Data'!I128)))</f>
        <v/>
      </c>
      <c r="DN134" s="305" t="str">
        <f ca="true">+IF(OFFSET('Sanitation Data'!$I$32,0,10*ROW('Sanitation Data'!I128))="","",OFFSET('Sanitation Data'!$I$32,0,10*ROW('Sanitation Data'!I128)))</f>
        <v/>
      </c>
      <c r="DO134" s="305" t="str">
        <f ca="true">+IF(OFFSET('Hygiene Data'!$D$11,0,10*ROW('Hygiene Data'!D128))="","",OFFSET('Hygiene Data'!$D$11,0,10*ROW('Hygiene Data'!D128)))</f>
        <v/>
      </c>
      <c r="DP134" s="305" t="str">
        <f ca="true">+IF(OFFSET('Hygiene Data'!$D$12,0,10*ROW('Hygiene Data'!D128))="","",OFFSET('Hygiene Data'!$D$12,0,10*ROW('Hygiene Data'!D128)))</f>
        <v/>
      </c>
      <c r="DQ134" s="305" t="str">
        <f ca="true">+IF(OFFSET('Hygiene Data'!$D$13,0,10*ROW('Hygiene Data'!D128))="","",OFFSET('Hygiene Data'!$D$13,0,10*ROW('Hygiene Data'!D128)))</f>
        <v/>
      </c>
      <c r="DR134" s="305" t="str">
        <f ca="true">+IF(OFFSET('Hygiene Data'!$E$11,0,10*ROW('Hygiene Data'!E128))="","",OFFSET('Hygiene Data'!$E$11,0,10*ROW('Hygiene Data'!E128)))</f>
        <v/>
      </c>
      <c r="DS134" s="305" t="str">
        <f ca="true">+IF(OFFSET('Hygiene Data'!$E$12,0,10*ROW('Hygiene Data'!E128))="","",OFFSET('Hygiene Data'!$E$12,0,10*ROW('Hygiene Data'!E128)))</f>
        <v/>
      </c>
      <c r="DT134" s="305" t="str">
        <f ca="true">+IF(OFFSET('Hygiene Data'!$E$13,0,10*ROW('Hygiene Data'!E128))="","",OFFSET('Hygiene Data'!$E$13,0,10*ROW('Hygiene Data'!E128)))</f>
        <v/>
      </c>
      <c r="DU134" s="305" t="str">
        <f ca="true">+IF(OFFSET('Hygiene Data'!$F$11,0,10*ROW('Hygiene Data'!F128))="","",OFFSET('Hygiene Data'!$F$11,0,10*ROW('Hygiene Data'!F128)))</f>
        <v/>
      </c>
      <c r="DV134" s="305" t="str">
        <f ca="true">+IF(OFFSET('Hygiene Data'!$F$12,0,10*ROW('Hygiene Data'!F128))="","",OFFSET('Hygiene Data'!$F$12,0,10*ROW('Hygiene Data'!F128)))</f>
        <v/>
      </c>
      <c r="DW134" s="305" t="str">
        <f ca="true">+IF(OFFSET('Hygiene Data'!$F$13,0,10*ROW('Hygiene Data'!F128))="","",OFFSET('Hygiene Data'!$F$13,0,10*ROW('Hygiene Data'!F128)))</f>
        <v/>
      </c>
      <c r="DX134" s="305" t="str">
        <f ca="true">+IF(OFFSET('Hygiene Data'!$G$11,0,10*ROW('Hygiene Data'!G128))="","",OFFSET('Hygiene Data'!$G$11,0,10*ROW('Hygiene Data'!G128)))</f>
        <v/>
      </c>
      <c r="DY134" s="305" t="str">
        <f ca="true">+IF(OFFSET('Hygiene Data'!$G$12,0,10*ROW('Hygiene Data'!G128))="","",OFFSET('Hygiene Data'!$G$12,0,10*ROW('Hygiene Data'!G128)))</f>
        <v/>
      </c>
      <c r="DZ134" s="305" t="str">
        <f ca="true">+IF(OFFSET('Hygiene Data'!$G$13,0,10*ROW('Hygiene Data'!G128))="","",OFFSET('Hygiene Data'!$G$13,0,10*ROW('Hygiene Data'!G128)))</f>
        <v/>
      </c>
      <c r="EA134" s="305" t="str">
        <f ca="true">+IF(OFFSET('Hygiene Data'!$H$11,0,10*ROW('Hygiene Data'!H128))="","",OFFSET('Hygiene Data'!$H$11,0,10*ROW('Hygiene Data'!H128)))</f>
        <v/>
      </c>
      <c r="EB134" s="305" t="str">
        <f ca="true">+IF(OFFSET('Hygiene Data'!$H$12,0,10*ROW('Hygiene Data'!H128))="","",OFFSET('Hygiene Data'!$H$12,0,10*ROW('Hygiene Data'!H128)))</f>
        <v/>
      </c>
      <c r="EC134" s="305" t="str">
        <f ca="true">+IF(OFFSET('Hygiene Data'!$H$13,0,10*ROW('Hygiene Data'!H128))="","",OFFSET('Hygiene Data'!$H$13,0,10*ROW('Hygiene Data'!H128)))</f>
        <v/>
      </c>
      <c r="ED134" s="305" t="str">
        <f ca="true">+IF(OFFSET('Hygiene Data'!$I$11,0,10*ROW('Hygiene Data'!I128))="","",OFFSET('Hygiene Data'!$I$11,0,10*ROW('Hygiene Data'!I128)))</f>
        <v/>
      </c>
      <c r="EE134" s="305" t="str">
        <f ca="true">+IF(OFFSET('Hygiene Data'!$I$12,0,10*ROW('Hygiene Data'!I128))="","",OFFSET('Hygiene Data'!$I$12,0,10*ROW('Hygiene Data'!I128)))</f>
        <v/>
      </c>
      <c r="EF134" s="305"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61" t="str">
        <f t="shared" ref="C135:C198" ca="true" si="2">+IF(ISNUMBER(VALUE(MID(A135,5,4))), VALUE(MID(A135, 5,4)),"")</f>
        <v/>
      </c>
      <c r="D135" s="9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5"/>
      <c r="BS135" s="305" t="str">
        <f ca="true">+IF(OFFSET('Water Data'!$D$27,0,10*ROW('Water Data'!D129))="","",OFFSET('Water Data'!$D$27,0,10*ROW('Water Data'!D129)))</f>
        <v/>
      </c>
      <c r="BT135" s="305" t="str">
        <f ca="true">+IF(OFFSET('Water Data'!$D$28,0,10*ROW('Water Data'!D129))="","",OFFSET('Water Data'!$D$28,0,10*ROW('Water Data'!D129)))</f>
        <v/>
      </c>
      <c r="BU135" s="305" t="str">
        <f ca="true">+IF(OFFSET('Water Data'!$D$29,0,10*ROW('Water Data'!D129))="","",OFFSET('Water Data'!$D$29,0,10*ROW('Water Data'!D129)))</f>
        <v/>
      </c>
      <c r="BV135" s="305" t="str">
        <f ca="true">+IF(OFFSET('Water Data'!$E$27,0,10*ROW('Water Data'!E129))="","",OFFSET('Water Data'!$E$27,0,10*ROW('Water Data'!E129)))</f>
        <v/>
      </c>
      <c r="BW135" s="305" t="str">
        <f ca="true">+IF(OFFSET('Water Data'!$E$28,0,10*ROW('Water Data'!E129))="","",OFFSET('Water Data'!$E$28,0,10*ROW('Water Data'!E129)))</f>
        <v/>
      </c>
      <c r="BX135" s="305" t="str">
        <f ca="true">+IF(OFFSET('Water Data'!$E$29,0,10*ROW('Water Data'!E129))="","",OFFSET('Water Data'!$E$29,0,10*ROW('Water Data'!E129)))</f>
        <v/>
      </c>
      <c r="BY135" s="305" t="str">
        <f ca="true">+IF(OFFSET('Water Data'!$F$27,0,10*ROW('Water Data'!F129))="","",OFFSET('Water Data'!$F$27,0,10*ROW('Water Data'!F129)))</f>
        <v/>
      </c>
      <c r="BZ135" s="305" t="str">
        <f ca="true">+IF(OFFSET('Water Data'!$F$28,0,10*ROW('Water Data'!F129))="","",OFFSET('Water Data'!$F$28,0,10*ROW('Water Data'!F129)))</f>
        <v/>
      </c>
      <c r="CA135" s="305" t="str">
        <f ca="true">+IF(OFFSET('Water Data'!$F$29,0,10*ROW('Water Data'!F129))="","",OFFSET('Water Data'!$F$29,0,10*ROW('Water Data'!F129)))</f>
        <v/>
      </c>
      <c r="CB135" s="305" t="str">
        <f ca="true">+IF(OFFSET('Water Data'!$G$27,0,10*ROW('Water Data'!G129))="","",OFFSET('Water Data'!$G$27,0,10*ROW('Water Data'!G129)))</f>
        <v/>
      </c>
      <c r="CC135" s="305" t="str">
        <f ca="true">+IF(OFFSET('Water Data'!$G$28,0,10*ROW('Water Data'!G129))="","",OFFSET('Water Data'!$G$28,0,10*ROW('Water Data'!G129)))</f>
        <v/>
      </c>
      <c r="CD135" s="305" t="str">
        <f ca="true">+IF(OFFSET('Water Data'!$G$29,0,10*ROW('Water Data'!G129))="","",OFFSET('Water Data'!$G$29,0,10*ROW('Water Data'!G129)))</f>
        <v/>
      </c>
      <c r="CE135" s="305" t="str">
        <f ca="true">+IF(OFFSET('Water Data'!$H$27,0,10*ROW('Water Data'!H129))="","",OFFSET('Water Data'!$H$27,0,10*ROW('Water Data'!H129)))</f>
        <v/>
      </c>
      <c r="CF135" s="305" t="str">
        <f ca="true">+IF(OFFSET('Water Data'!$H$28,0,10*ROW('Water Data'!H129))="","",OFFSET('Water Data'!$H$28,0,10*ROW('Water Data'!H129)))</f>
        <v/>
      </c>
      <c r="CG135" s="305" t="str">
        <f ca="true">+IF(OFFSET('Water Data'!$H$29,0,10*ROW('Water Data'!H129))="","",OFFSET('Water Data'!$H$29,0,10*ROW('Water Data'!H129)))</f>
        <v/>
      </c>
      <c r="CH135" s="305" t="str">
        <f ca="true">+IF(OFFSET('Water Data'!$I$27,0,10*ROW('Water Data'!I129))="","",OFFSET('Water Data'!$I$27,0,10*ROW('Water Data'!I129)))</f>
        <v/>
      </c>
      <c r="CI135" s="305" t="str">
        <f ca="true">+IF(OFFSET('Water Data'!$I$28,0,10*ROW('Water Data'!I129))="","",OFFSET('Water Data'!$I$28,0,10*ROW('Water Data'!I129)))</f>
        <v/>
      </c>
      <c r="CJ135" s="305" t="str">
        <f ca="true">+IF(OFFSET('Water Data'!$I$29,0,10*ROW('Water Data'!I129))="","",OFFSET('Water Data'!$I$29,0,10*ROW('Water Data'!I129)))</f>
        <v/>
      </c>
      <c r="CK135" s="305" t="str">
        <f ca="true">+IF(OFFSET('Sanitation Data'!$D$28,0,10*ROW('Sanitation Data'!D129))="","",OFFSET('Sanitation Data'!$D$28,0,10*ROW('Sanitation Data'!D129)))</f>
        <v/>
      </c>
      <c r="CL135" s="305" t="str">
        <f ca="true">+IF(OFFSET('Sanitation Data'!$D$29,0,10*ROW('Sanitation Data'!D129))="","",OFFSET('Sanitation Data'!$D$29,0,10*ROW('Sanitation Data'!D129)))</f>
        <v/>
      </c>
      <c r="CM135" s="305" t="str">
        <f ca="true">+IF(OFFSET('Sanitation Data'!$D$30,0,10*ROW('Sanitation Data'!D129))="","",OFFSET('Sanitation Data'!$D$30,0,10*ROW('Sanitation Data'!D129)))</f>
        <v/>
      </c>
      <c r="CN135" s="305" t="str">
        <f ca="true">+IF(OFFSET('Sanitation Data'!$D$31,0,10*ROW('Sanitation Data'!D129))="","",OFFSET('Sanitation Data'!$D$31,0,10*ROW('Sanitation Data'!D129)))</f>
        <v/>
      </c>
      <c r="CO135" s="305" t="str">
        <f ca="true">+IF(OFFSET('Sanitation Data'!$D$32,0,10*ROW('Sanitation Data'!D129))="","",OFFSET('Sanitation Data'!$D$32,0,10*ROW('Sanitation Data'!D129)))</f>
        <v/>
      </c>
      <c r="CP135" s="305" t="str">
        <f ca="true">+IF(OFFSET('Sanitation Data'!$E$28,0,10*ROW('Sanitation Data'!E129))="","",OFFSET('Sanitation Data'!$E$28,0,10*ROW('Sanitation Data'!E129)))</f>
        <v/>
      </c>
      <c r="CQ135" s="305" t="str">
        <f ca="true">+IF(OFFSET('Sanitation Data'!$E$29,0,10*ROW('Sanitation Data'!E129))="","",OFFSET('Sanitation Data'!$E$29,0,10*ROW('Sanitation Data'!E129)))</f>
        <v/>
      </c>
      <c r="CR135" s="305" t="str">
        <f ca="true">+IF(OFFSET('Sanitation Data'!$E$30,0,10*ROW('Sanitation Data'!E129))="","",OFFSET('Sanitation Data'!$E$30,0,10*ROW('Sanitation Data'!E129)))</f>
        <v/>
      </c>
      <c r="CS135" s="305" t="str">
        <f ca="true">+IF(OFFSET('Sanitation Data'!$E$31,0,10*ROW('Sanitation Data'!E129))="","",OFFSET('Sanitation Data'!$E$31,0,10*ROW('Sanitation Data'!E129)))</f>
        <v/>
      </c>
      <c r="CT135" s="305" t="str">
        <f ca="true">+IF(OFFSET('Sanitation Data'!$E$32,0,10*ROW('Sanitation Data'!E129))="","",OFFSET('Sanitation Data'!$E$32,0,10*ROW('Sanitation Data'!E129)))</f>
        <v/>
      </c>
      <c r="CU135" s="305" t="str">
        <f ca="true">+IF(OFFSET('Sanitation Data'!$F$28,0,10*ROW('Sanitation Data'!F129))="","",OFFSET('Sanitation Data'!$F$28,0,10*ROW('Sanitation Data'!F129)))</f>
        <v/>
      </c>
      <c r="CV135" s="305" t="str">
        <f ca="true">+IF(OFFSET('Sanitation Data'!$F$29,0,10*ROW('Sanitation Data'!F129))="","",OFFSET('Sanitation Data'!$F$29,0,10*ROW('Sanitation Data'!F129)))</f>
        <v/>
      </c>
      <c r="CW135" s="305" t="str">
        <f ca="true">+IF(OFFSET('Sanitation Data'!$F$30,0,10*ROW('Sanitation Data'!F129))="","",OFFSET('Sanitation Data'!$F$30,0,10*ROW('Sanitation Data'!F129)))</f>
        <v/>
      </c>
      <c r="CX135" s="305" t="str">
        <f ca="true">+IF(OFFSET('Sanitation Data'!$F$31,0,10*ROW('Sanitation Data'!F129))="","",OFFSET('Sanitation Data'!$F$31,0,10*ROW('Sanitation Data'!F129)))</f>
        <v/>
      </c>
      <c r="CY135" s="305" t="str">
        <f ca="true">+IF(OFFSET('Sanitation Data'!$F$32,0,10*ROW('Sanitation Data'!F129))="","",OFFSET('Sanitation Data'!$F$32,0,10*ROW('Sanitation Data'!F129)))</f>
        <v/>
      </c>
      <c r="CZ135" s="305" t="str">
        <f ca="true">+IF(OFFSET('Sanitation Data'!$G$28,0,10*ROW('Sanitation Data'!G129))="","",OFFSET('Sanitation Data'!$G$28,0,10*ROW('Sanitation Data'!G129)))</f>
        <v/>
      </c>
      <c r="DA135" s="305" t="str">
        <f ca="true">+IF(OFFSET('Sanitation Data'!$G$29,0,10*ROW('Sanitation Data'!G129))="","",OFFSET('Sanitation Data'!$G$29,0,10*ROW('Sanitation Data'!G129)))</f>
        <v/>
      </c>
      <c r="DB135" s="305" t="str">
        <f ca="true">+IF(OFFSET('Sanitation Data'!$G$30,0,10*ROW('Sanitation Data'!G129))="","",OFFSET('Sanitation Data'!$G$30,0,10*ROW('Sanitation Data'!G129)))</f>
        <v/>
      </c>
      <c r="DC135" s="305" t="str">
        <f ca="true">+IF(OFFSET('Sanitation Data'!$G$31,0,10*ROW('Sanitation Data'!G129))="","",OFFSET('Sanitation Data'!$G$31,0,10*ROW('Sanitation Data'!G129)))</f>
        <v/>
      </c>
      <c r="DD135" s="305" t="str">
        <f ca="true">+IF(OFFSET('Sanitation Data'!$G$32,0,10*ROW('Sanitation Data'!G129))="","",OFFSET('Sanitation Data'!$G$32,0,10*ROW('Sanitation Data'!G129)))</f>
        <v/>
      </c>
      <c r="DE135" s="305" t="str">
        <f ca="true">+IF(OFFSET('Sanitation Data'!$H$28,0,10*ROW('Sanitation Data'!H129))="","",OFFSET('Sanitation Data'!$H$28,0,10*ROW('Sanitation Data'!H129)))</f>
        <v/>
      </c>
      <c r="DF135" s="305" t="str">
        <f ca="true">+IF(OFFSET('Sanitation Data'!$H$29,0,10*ROW('Sanitation Data'!H129))="","",OFFSET('Sanitation Data'!$H$29,0,10*ROW('Sanitation Data'!H129)))</f>
        <v/>
      </c>
      <c r="DG135" s="305" t="str">
        <f ca="true">+IF(OFFSET('Sanitation Data'!$H$30,0,10*ROW('Sanitation Data'!H129))="","",OFFSET('Sanitation Data'!$H$30,0,10*ROW('Sanitation Data'!H129)))</f>
        <v/>
      </c>
      <c r="DH135" s="305" t="str">
        <f ca="true">+IF(OFFSET('Sanitation Data'!$H$31,0,10*ROW('Sanitation Data'!H129))="","",OFFSET('Sanitation Data'!$H$31,0,10*ROW('Sanitation Data'!H129)))</f>
        <v/>
      </c>
      <c r="DI135" s="305" t="str">
        <f ca="true">+IF(OFFSET('Sanitation Data'!$H$32,0,10*ROW('Sanitation Data'!H129))="","",OFFSET('Sanitation Data'!$H$32,0,10*ROW('Sanitation Data'!H129)))</f>
        <v/>
      </c>
      <c r="DJ135" s="305" t="str">
        <f ca="true">+IF(OFFSET('Sanitation Data'!$I$28,0,10*ROW('Sanitation Data'!I129))="","",OFFSET('Sanitation Data'!$I$28,0,10*ROW('Sanitation Data'!I129)))</f>
        <v/>
      </c>
      <c r="DK135" s="305" t="str">
        <f ca="true">+IF(OFFSET('Sanitation Data'!$I$29,0,10*ROW('Sanitation Data'!I129))="","",OFFSET('Sanitation Data'!$I$29,0,10*ROW('Sanitation Data'!I129)))</f>
        <v/>
      </c>
      <c r="DL135" s="305" t="str">
        <f ca="true">+IF(OFFSET('Sanitation Data'!$I$30,0,10*ROW('Sanitation Data'!I129))="","",OFFSET('Sanitation Data'!$I$30,0,10*ROW('Sanitation Data'!I129)))</f>
        <v/>
      </c>
      <c r="DM135" s="305" t="str">
        <f ca="true">+IF(OFFSET('Sanitation Data'!$I$31,0,10*ROW('Sanitation Data'!I129))="","",OFFSET('Sanitation Data'!$I$31,0,10*ROW('Sanitation Data'!I129)))</f>
        <v/>
      </c>
      <c r="DN135" s="305" t="str">
        <f ca="true">+IF(OFFSET('Sanitation Data'!$I$32,0,10*ROW('Sanitation Data'!I129))="","",OFFSET('Sanitation Data'!$I$32,0,10*ROW('Sanitation Data'!I129)))</f>
        <v/>
      </c>
      <c r="DO135" s="305" t="str">
        <f ca="true">+IF(OFFSET('Hygiene Data'!$D$11,0,10*ROW('Hygiene Data'!D129))="","",OFFSET('Hygiene Data'!$D$11,0,10*ROW('Hygiene Data'!D129)))</f>
        <v/>
      </c>
      <c r="DP135" s="305" t="str">
        <f ca="true">+IF(OFFSET('Hygiene Data'!$D$12,0,10*ROW('Hygiene Data'!D129))="","",OFFSET('Hygiene Data'!$D$12,0,10*ROW('Hygiene Data'!D129)))</f>
        <v/>
      </c>
      <c r="DQ135" s="305" t="str">
        <f ca="true">+IF(OFFSET('Hygiene Data'!$D$13,0,10*ROW('Hygiene Data'!D129))="","",OFFSET('Hygiene Data'!$D$13,0,10*ROW('Hygiene Data'!D129)))</f>
        <v/>
      </c>
      <c r="DR135" s="305" t="str">
        <f ca="true">+IF(OFFSET('Hygiene Data'!$E$11,0,10*ROW('Hygiene Data'!E129))="","",OFFSET('Hygiene Data'!$E$11,0,10*ROW('Hygiene Data'!E129)))</f>
        <v/>
      </c>
      <c r="DS135" s="305" t="str">
        <f ca="true">+IF(OFFSET('Hygiene Data'!$E$12,0,10*ROW('Hygiene Data'!E129))="","",OFFSET('Hygiene Data'!$E$12,0,10*ROW('Hygiene Data'!E129)))</f>
        <v/>
      </c>
      <c r="DT135" s="305" t="str">
        <f ca="true">+IF(OFFSET('Hygiene Data'!$E$13,0,10*ROW('Hygiene Data'!E129))="","",OFFSET('Hygiene Data'!$E$13,0,10*ROW('Hygiene Data'!E129)))</f>
        <v/>
      </c>
      <c r="DU135" s="305" t="str">
        <f ca="true">+IF(OFFSET('Hygiene Data'!$F$11,0,10*ROW('Hygiene Data'!F129))="","",OFFSET('Hygiene Data'!$F$11,0,10*ROW('Hygiene Data'!F129)))</f>
        <v/>
      </c>
      <c r="DV135" s="305" t="str">
        <f ca="true">+IF(OFFSET('Hygiene Data'!$F$12,0,10*ROW('Hygiene Data'!F129))="","",OFFSET('Hygiene Data'!$F$12,0,10*ROW('Hygiene Data'!F129)))</f>
        <v/>
      </c>
      <c r="DW135" s="305" t="str">
        <f ca="true">+IF(OFFSET('Hygiene Data'!$F$13,0,10*ROW('Hygiene Data'!F129))="","",OFFSET('Hygiene Data'!$F$13,0,10*ROW('Hygiene Data'!F129)))</f>
        <v/>
      </c>
      <c r="DX135" s="305" t="str">
        <f ca="true">+IF(OFFSET('Hygiene Data'!$G$11,0,10*ROW('Hygiene Data'!G129))="","",OFFSET('Hygiene Data'!$G$11,0,10*ROW('Hygiene Data'!G129)))</f>
        <v/>
      </c>
      <c r="DY135" s="305" t="str">
        <f ca="true">+IF(OFFSET('Hygiene Data'!$G$12,0,10*ROW('Hygiene Data'!G129))="","",OFFSET('Hygiene Data'!$G$12,0,10*ROW('Hygiene Data'!G129)))</f>
        <v/>
      </c>
      <c r="DZ135" s="305" t="str">
        <f ca="true">+IF(OFFSET('Hygiene Data'!$G$13,0,10*ROW('Hygiene Data'!G129))="","",OFFSET('Hygiene Data'!$G$13,0,10*ROW('Hygiene Data'!G129)))</f>
        <v/>
      </c>
      <c r="EA135" s="305" t="str">
        <f ca="true">+IF(OFFSET('Hygiene Data'!$H$11,0,10*ROW('Hygiene Data'!H129))="","",OFFSET('Hygiene Data'!$H$11,0,10*ROW('Hygiene Data'!H129)))</f>
        <v/>
      </c>
      <c r="EB135" s="305" t="str">
        <f ca="true">+IF(OFFSET('Hygiene Data'!$H$12,0,10*ROW('Hygiene Data'!H129))="","",OFFSET('Hygiene Data'!$H$12,0,10*ROW('Hygiene Data'!H129)))</f>
        <v/>
      </c>
      <c r="EC135" s="305" t="str">
        <f ca="true">+IF(OFFSET('Hygiene Data'!$H$13,0,10*ROW('Hygiene Data'!H129))="","",OFFSET('Hygiene Data'!$H$13,0,10*ROW('Hygiene Data'!H129)))</f>
        <v/>
      </c>
      <c r="ED135" s="305" t="str">
        <f ca="true">+IF(OFFSET('Hygiene Data'!$I$11,0,10*ROW('Hygiene Data'!I129))="","",OFFSET('Hygiene Data'!$I$11,0,10*ROW('Hygiene Data'!I129)))</f>
        <v/>
      </c>
      <c r="EE135" s="305" t="str">
        <f ca="true">+IF(OFFSET('Hygiene Data'!$I$12,0,10*ROW('Hygiene Data'!I129))="","",OFFSET('Hygiene Data'!$I$12,0,10*ROW('Hygiene Data'!I129)))</f>
        <v/>
      </c>
      <c r="EF135" s="305"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61" t="str">
        <f t="shared" ca="true" si="2"/>
        <v/>
      </c>
      <c r="D136" s="9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5"/>
      <c r="BS136" s="305" t="str">
        <f ca="true">+IF(OFFSET('Water Data'!$D$27,0,10*ROW('Water Data'!D130))="","",OFFSET('Water Data'!$D$27,0,10*ROW('Water Data'!D130)))</f>
        <v/>
      </c>
      <c r="BT136" s="305" t="str">
        <f ca="true">+IF(OFFSET('Water Data'!$D$28,0,10*ROW('Water Data'!D130))="","",OFFSET('Water Data'!$D$28,0,10*ROW('Water Data'!D130)))</f>
        <v/>
      </c>
      <c r="BU136" s="305" t="str">
        <f ca="true">+IF(OFFSET('Water Data'!$D$29,0,10*ROW('Water Data'!D130))="","",OFFSET('Water Data'!$D$29,0,10*ROW('Water Data'!D130)))</f>
        <v/>
      </c>
      <c r="BV136" s="305" t="str">
        <f ca="true">+IF(OFFSET('Water Data'!$E$27,0,10*ROW('Water Data'!E130))="","",OFFSET('Water Data'!$E$27,0,10*ROW('Water Data'!E130)))</f>
        <v/>
      </c>
      <c r="BW136" s="305" t="str">
        <f ca="true">+IF(OFFSET('Water Data'!$E$28,0,10*ROW('Water Data'!E130))="","",OFFSET('Water Data'!$E$28,0,10*ROW('Water Data'!E130)))</f>
        <v/>
      </c>
      <c r="BX136" s="305" t="str">
        <f ca="true">+IF(OFFSET('Water Data'!$E$29,0,10*ROW('Water Data'!E130))="","",OFFSET('Water Data'!$E$29,0,10*ROW('Water Data'!E130)))</f>
        <v/>
      </c>
      <c r="BY136" s="305" t="str">
        <f ca="true">+IF(OFFSET('Water Data'!$F$27,0,10*ROW('Water Data'!F130))="","",OFFSET('Water Data'!$F$27,0,10*ROW('Water Data'!F130)))</f>
        <v/>
      </c>
      <c r="BZ136" s="305" t="str">
        <f ca="true">+IF(OFFSET('Water Data'!$F$28,0,10*ROW('Water Data'!F130))="","",OFFSET('Water Data'!$F$28,0,10*ROW('Water Data'!F130)))</f>
        <v/>
      </c>
      <c r="CA136" s="305" t="str">
        <f ca="true">+IF(OFFSET('Water Data'!$F$29,0,10*ROW('Water Data'!F130))="","",OFFSET('Water Data'!$F$29,0,10*ROW('Water Data'!F130)))</f>
        <v/>
      </c>
      <c r="CB136" s="305" t="str">
        <f ca="true">+IF(OFFSET('Water Data'!$G$27,0,10*ROW('Water Data'!G130))="","",OFFSET('Water Data'!$G$27,0,10*ROW('Water Data'!G130)))</f>
        <v/>
      </c>
      <c r="CC136" s="305" t="str">
        <f ca="true">+IF(OFFSET('Water Data'!$G$28,0,10*ROW('Water Data'!G130))="","",OFFSET('Water Data'!$G$28,0,10*ROW('Water Data'!G130)))</f>
        <v/>
      </c>
      <c r="CD136" s="305" t="str">
        <f ca="true">+IF(OFFSET('Water Data'!$G$29,0,10*ROW('Water Data'!G130))="","",OFFSET('Water Data'!$G$29,0,10*ROW('Water Data'!G130)))</f>
        <v/>
      </c>
      <c r="CE136" s="305" t="str">
        <f ca="true">+IF(OFFSET('Water Data'!$H$27,0,10*ROW('Water Data'!H130))="","",OFFSET('Water Data'!$H$27,0,10*ROW('Water Data'!H130)))</f>
        <v/>
      </c>
      <c r="CF136" s="305" t="str">
        <f ca="true">+IF(OFFSET('Water Data'!$H$28,0,10*ROW('Water Data'!H130))="","",OFFSET('Water Data'!$H$28,0,10*ROW('Water Data'!H130)))</f>
        <v/>
      </c>
      <c r="CG136" s="305" t="str">
        <f ca="true">+IF(OFFSET('Water Data'!$H$29,0,10*ROW('Water Data'!H130))="","",OFFSET('Water Data'!$H$29,0,10*ROW('Water Data'!H130)))</f>
        <v/>
      </c>
      <c r="CH136" s="305" t="str">
        <f ca="true">+IF(OFFSET('Water Data'!$I$27,0,10*ROW('Water Data'!I130))="","",OFFSET('Water Data'!$I$27,0,10*ROW('Water Data'!I130)))</f>
        <v/>
      </c>
      <c r="CI136" s="305" t="str">
        <f ca="true">+IF(OFFSET('Water Data'!$I$28,0,10*ROW('Water Data'!I130))="","",OFFSET('Water Data'!$I$28,0,10*ROW('Water Data'!I130)))</f>
        <v/>
      </c>
      <c r="CJ136" s="305" t="str">
        <f ca="true">+IF(OFFSET('Water Data'!$I$29,0,10*ROW('Water Data'!I130))="","",OFFSET('Water Data'!$I$29,0,10*ROW('Water Data'!I130)))</f>
        <v/>
      </c>
      <c r="CK136" s="305" t="str">
        <f ca="true">+IF(OFFSET('Sanitation Data'!$D$28,0,10*ROW('Sanitation Data'!D130))="","",OFFSET('Sanitation Data'!$D$28,0,10*ROW('Sanitation Data'!D130)))</f>
        <v/>
      </c>
      <c r="CL136" s="305" t="str">
        <f ca="true">+IF(OFFSET('Sanitation Data'!$D$29,0,10*ROW('Sanitation Data'!D130))="","",OFFSET('Sanitation Data'!$D$29,0,10*ROW('Sanitation Data'!D130)))</f>
        <v/>
      </c>
      <c r="CM136" s="305" t="str">
        <f ca="true">+IF(OFFSET('Sanitation Data'!$D$30,0,10*ROW('Sanitation Data'!D130))="","",OFFSET('Sanitation Data'!$D$30,0,10*ROW('Sanitation Data'!D130)))</f>
        <v/>
      </c>
      <c r="CN136" s="305" t="str">
        <f ca="true">+IF(OFFSET('Sanitation Data'!$D$31,0,10*ROW('Sanitation Data'!D130))="","",OFFSET('Sanitation Data'!$D$31,0,10*ROW('Sanitation Data'!D130)))</f>
        <v/>
      </c>
      <c r="CO136" s="305" t="str">
        <f ca="true">+IF(OFFSET('Sanitation Data'!$D$32,0,10*ROW('Sanitation Data'!D130))="","",OFFSET('Sanitation Data'!$D$32,0,10*ROW('Sanitation Data'!D130)))</f>
        <v/>
      </c>
      <c r="CP136" s="305" t="str">
        <f ca="true">+IF(OFFSET('Sanitation Data'!$E$28,0,10*ROW('Sanitation Data'!E130))="","",OFFSET('Sanitation Data'!$E$28,0,10*ROW('Sanitation Data'!E130)))</f>
        <v/>
      </c>
      <c r="CQ136" s="305" t="str">
        <f ca="true">+IF(OFFSET('Sanitation Data'!$E$29,0,10*ROW('Sanitation Data'!E130))="","",OFFSET('Sanitation Data'!$E$29,0,10*ROW('Sanitation Data'!E130)))</f>
        <v/>
      </c>
      <c r="CR136" s="305" t="str">
        <f ca="true">+IF(OFFSET('Sanitation Data'!$E$30,0,10*ROW('Sanitation Data'!E130))="","",OFFSET('Sanitation Data'!$E$30,0,10*ROW('Sanitation Data'!E130)))</f>
        <v/>
      </c>
      <c r="CS136" s="305" t="str">
        <f ca="true">+IF(OFFSET('Sanitation Data'!$E$31,0,10*ROW('Sanitation Data'!E130))="","",OFFSET('Sanitation Data'!$E$31,0,10*ROW('Sanitation Data'!E130)))</f>
        <v/>
      </c>
      <c r="CT136" s="305" t="str">
        <f ca="true">+IF(OFFSET('Sanitation Data'!$E$32,0,10*ROW('Sanitation Data'!E130))="","",OFFSET('Sanitation Data'!$E$32,0,10*ROW('Sanitation Data'!E130)))</f>
        <v/>
      </c>
      <c r="CU136" s="305" t="str">
        <f ca="true">+IF(OFFSET('Sanitation Data'!$F$28,0,10*ROW('Sanitation Data'!F130))="","",OFFSET('Sanitation Data'!$F$28,0,10*ROW('Sanitation Data'!F130)))</f>
        <v/>
      </c>
      <c r="CV136" s="305" t="str">
        <f ca="true">+IF(OFFSET('Sanitation Data'!$F$29,0,10*ROW('Sanitation Data'!F130))="","",OFFSET('Sanitation Data'!$F$29,0,10*ROW('Sanitation Data'!F130)))</f>
        <v/>
      </c>
      <c r="CW136" s="305" t="str">
        <f ca="true">+IF(OFFSET('Sanitation Data'!$F$30,0,10*ROW('Sanitation Data'!F130))="","",OFFSET('Sanitation Data'!$F$30,0,10*ROW('Sanitation Data'!F130)))</f>
        <v/>
      </c>
      <c r="CX136" s="305" t="str">
        <f ca="true">+IF(OFFSET('Sanitation Data'!$F$31,0,10*ROW('Sanitation Data'!F130))="","",OFFSET('Sanitation Data'!$F$31,0,10*ROW('Sanitation Data'!F130)))</f>
        <v/>
      </c>
      <c r="CY136" s="305" t="str">
        <f ca="true">+IF(OFFSET('Sanitation Data'!$F$32,0,10*ROW('Sanitation Data'!F130))="","",OFFSET('Sanitation Data'!$F$32,0,10*ROW('Sanitation Data'!F130)))</f>
        <v/>
      </c>
      <c r="CZ136" s="305" t="str">
        <f ca="true">+IF(OFFSET('Sanitation Data'!$G$28,0,10*ROW('Sanitation Data'!G130))="","",OFFSET('Sanitation Data'!$G$28,0,10*ROW('Sanitation Data'!G130)))</f>
        <v/>
      </c>
      <c r="DA136" s="305" t="str">
        <f ca="true">+IF(OFFSET('Sanitation Data'!$G$29,0,10*ROW('Sanitation Data'!G130))="","",OFFSET('Sanitation Data'!$G$29,0,10*ROW('Sanitation Data'!G130)))</f>
        <v/>
      </c>
      <c r="DB136" s="305" t="str">
        <f ca="true">+IF(OFFSET('Sanitation Data'!$G$30,0,10*ROW('Sanitation Data'!G130))="","",OFFSET('Sanitation Data'!$G$30,0,10*ROW('Sanitation Data'!G130)))</f>
        <v/>
      </c>
      <c r="DC136" s="305" t="str">
        <f ca="true">+IF(OFFSET('Sanitation Data'!$G$31,0,10*ROW('Sanitation Data'!G130))="","",OFFSET('Sanitation Data'!$G$31,0,10*ROW('Sanitation Data'!G130)))</f>
        <v/>
      </c>
      <c r="DD136" s="305" t="str">
        <f ca="true">+IF(OFFSET('Sanitation Data'!$G$32,0,10*ROW('Sanitation Data'!G130))="","",OFFSET('Sanitation Data'!$G$32,0,10*ROW('Sanitation Data'!G130)))</f>
        <v/>
      </c>
      <c r="DE136" s="305" t="str">
        <f ca="true">+IF(OFFSET('Sanitation Data'!$H$28,0,10*ROW('Sanitation Data'!H130))="","",OFFSET('Sanitation Data'!$H$28,0,10*ROW('Sanitation Data'!H130)))</f>
        <v/>
      </c>
      <c r="DF136" s="305" t="str">
        <f ca="true">+IF(OFFSET('Sanitation Data'!$H$29,0,10*ROW('Sanitation Data'!H130))="","",OFFSET('Sanitation Data'!$H$29,0,10*ROW('Sanitation Data'!H130)))</f>
        <v/>
      </c>
      <c r="DG136" s="305" t="str">
        <f ca="true">+IF(OFFSET('Sanitation Data'!$H$30,0,10*ROW('Sanitation Data'!H130))="","",OFFSET('Sanitation Data'!$H$30,0,10*ROW('Sanitation Data'!H130)))</f>
        <v/>
      </c>
      <c r="DH136" s="305" t="str">
        <f ca="true">+IF(OFFSET('Sanitation Data'!$H$31,0,10*ROW('Sanitation Data'!H130))="","",OFFSET('Sanitation Data'!$H$31,0,10*ROW('Sanitation Data'!H130)))</f>
        <v/>
      </c>
      <c r="DI136" s="305" t="str">
        <f ca="true">+IF(OFFSET('Sanitation Data'!$H$32,0,10*ROW('Sanitation Data'!H130))="","",OFFSET('Sanitation Data'!$H$32,0,10*ROW('Sanitation Data'!H130)))</f>
        <v/>
      </c>
      <c r="DJ136" s="305" t="str">
        <f ca="true">+IF(OFFSET('Sanitation Data'!$I$28,0,10*ROW('Sanitation Data'!I130))="","",OFFSET('Sanitation Data'!$I$28,0,10*ROW('Sanitation Data'!I130)))</f>
        <v/>
      </c>
      <c r="DK136" s="305" t="str">
        <f ca="true">+IF(OFFSET('Sanitation Data'!$I$29,0,10*ROW('Sanitation Data'!I130))="","",OFFSET('Sanitation Data'!$I$29,0,10*ROW('Sanitation Data'!I130)))</f>
        <v/>
      </c>
      <c r="DL136" s="305" t="str">
        <f ca="true">+IF(OFFSET('Sanitation Data'!$I$30,0,10*ROW('Sanitation Data'!I130))="","",OFFSET('Sanitation Data'!$I$30,0,10*ROW('Sanitation Data'!I130)))</f>
        <v/>
      </c>
      <c r="DM136" s="305" t="str">
        <f ca="true">+IF(OFFSET('Sanitation Data'!$I$31,0,10*ROW('Sanitation Data'!I130))="","",OFFSET('Sanitation Data'!$I$31,0,10*ROW('Sanitation Data'!I130)))</f>
        <v/>
      </c>
      <c r="DN136" s="305" t="str">
        <f ca="true">+IF(OFFSET('Sanitation Data'!$I$32,0,10*ROW('Sanitation Data'!I130))="","",OFFSET('Sanitation Data'!$I$32,0,10*ROW('Sanitation Data'!I130)))</f>
        <v/>
      </c>
      <c r="DO136" s="305" t="str">
        <f ca="true">+IF(OFFSET('Hygiene Data'!$D$11,0,10*ROW('Hygiene Data'!D130))="","",OFFSET('Hygiene Data'!$D$11,0,10*ROW('Hygiene Data'!D130)))</f>
        <v/>
      </c>
      <c r="DP136" s="305" t="str">
        <f ca="true">+IF(OFFSET('Hygiene Data'!$D$12,0,10*ROW('Hygiene Data'!D130))="","",OFFSET('Hygiene Data'!$D$12,0,10*ROW('Hygiene Data'!D130)))</f>
        <v/>
      </c>
      <c r="DQ136" s="305" t="str">
        <f ca="true">+IF(OFFSET('Hygiene Data'!$D$13,0,10*ROW('Hygiene Data'!D130))="","",OFFSET('Hygiene Data'!$D$13,0,10*ROW('Hygiene Data'!D130)))</f>
        <v/>
      </c>
      <c r="DR136" s="305" t="str">
        <f ca="true">+IF(OFFSET('Hygiene Data'!$E$11,0,10*ROW('Hygiene Data'!E130))="","",OFFSET('Hygiene Data'!$E$11,0,10*ROW('Hygiene Data'!E130)))</f>
        <v/>
      </c>
      <c r="DS136" s="305" t="str">
        <f ca="true">+IF(OFFSET('Hygiene Data'!$E$12,0,10*ROW('Hygiene Data'!E130))="","",OFFSET('Hygiene Data'!$E$12,0,10*ROW('Hygiene Data'!E130)))</f>
        <v/>
      </c>
      <c r="DT136" s="305" t="str">
        <f ca="true">+IF(OFFSET('Hygiene Data'!$E$13,0,10*ROW('Hygiene Data'!E130))="","",OFFSET('Hygiene Data'!$E$13,0,10*ROW('Hygiene Data'!E130)))</f>
        <v/>
      </c>
      <c r="DU136" s="305" t="str">
        <f ca="true">+IF(OFFSET('Hygiene Data'!$F$11,0,10*ROW('Hygiene Data'!F130))="","",OFFSET('Hygiene Data'!$F$11,0,10*ROW('Hygiene Data'!F130)))</f>
        <v/>
      </c>
      <c r="DV136" s="305" t="str">
        <f ca="true">+IF(OFFSET('Hygiene Data'!$F$12,0,10*ROW('Hygiene Data'!F130))="","",OFFSET('Hygiene Data'!$F$12,0,10*ROW('Hygiene Data'!F130)))</f>
        <v/>
      </c>
      <c r="DW136" s="305" t="str">
        <f ca="true">+IF(OFFSET('Hygiene Data'!$F$13,0,10*ROW('Hygiene Data'!F130))="","",OFFSET('Hygiene Data'!$F$13,0,10*ROW('Hygiene Data'!F130)))</f>
        <v/>
      </c>
      <c r="DX136" s="305" t="str">
        <f ca="true">+IF(OFFSET('Hygiene Data'!$G$11,0,10*ROW('Hygiene Data'!G130))="","",OFFSET('Hygiene Data'!$G$11,0,10*ROW('Hygiene Data'!G130)))</f>
        <v/>
      </c>
      <c r="DY136" s="305" t="str">
        <f ca="true">+IF(OFFSET('Hygiene Data'!$G$12,0,10*ROW('Hygiene Data'!G130))="","",OFFSET('Hygiene Data'!$G$12,0,10*ROW('Hygiene Data'!G130)))</f>
        <v/>
      </c>
      <c r="DZ136" s="305" t="str">
        <f ca="true">+IF(OFFSET('Hygiene Data'!$G$13,0,10*ROW('Hygiene Data'!G130))="","",OFFSET('Hygiene Data'!$G$13,0,10*ROW('Hygiene Data'!G130)))</f>
        <v/>
      </c>
      <c r="EA136" s="305" t="str">
        <f ca="true">+IF(OFFSET('Hygiene Data'!$H$11,0,10*ROW('Hygiene Data'!H130))="","",OFFSET('Hygiene Data'!$H$11,0,10*ROW('Hygiene Data'!H130)))</f>
        <v/>
      </c>
      <c r="EB136" s="305" t="str">
        <f ca="true">+IF(OFFSET('Hygiene Data'!$H$12,0,10*ROW('Hygiene Data'!H130))="","",OFFSET('Hygiene Data'!$H$12,0,10*ROW('Hygiene Data'!H130)))</f>
        <v/>
      </c>
      <c r="EC136" s="305" t="str">
        <f ca="true">+IF(OFFSET('Hygiene Data'!$H$13,0,10*ROW('Hygiene Data'!H130))="","",OFFSET('Hygiene Data'!$H$13,0,10*ROW('Hygiene Data'!H130)))</f>
        <v/>
      </c>
      <c r="ED136" s="305" t="str">
        <f ca="true">+IF(OFFSET('Hygiene Data'!$I$11,0,10*ROW('Hygiene Data'!I130))="","",OFFSET('Hygiene Data'!$I$11,0,10*ROW('Hygiene Data'!I130)))</f>
        <v/>
      </c>
      <c r="EE136" s="305" t="str">
        <f ca="true">+IF(OFFSET('Hygiene Data'!$I$12,0,10*ROW('Hygiene Data'!I130))="","",OFFSET('Hygiene Data'!$I$12,0,10*ROW('Hygiene Data'!I130)))</f>
        <v/>
      </c>
      <c r="EF136" s="305"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61" t="str">
        <f t="shared" ca="true" si="2"/>
        <v/>
      </c>
      <c r="D137" s="9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5"/>
      <c r="BS137" s="305" t="str">
        <f ca="true">+IF(OFFSET('Water Data'!$D$27,0,10*ROW('Water Data'!D131))="","",OFFSET('Water Data'!$D$27,0,10*ROW('Water Data'!D131)))</f>
        <v/>
      </c>
      <c r="BT137" s="305" t="str">
        <f ca="true">+IF(OFFSET('Water Data'!$D$28,0,10*ROW('Water Data'!D131))="","",OFFSET('Water Data'!$D$28,0,10*ROW('Water Data'!D131)))</f>
        <v/>
      </c>
      <c r="BU137" s="305" t="str">
        <f ca="true">+IF(OFFSET('Water Data'!$D$29,0,10*ROW('Water Data'!D131))="","",OFFSET('Water Data'!$D$29,0,10*ROW('Water Data'!D131)))</f>
        <v/>
      </c>
      <c r="BV137" s="305" t="str">
        <f ca="true">+IF(OFFSET('Water Data'!$E$27,0,10*ROW('Water Data'!E131))="","",OFFSET('Water Data'!$E$27,0,10*ROW('Water Data'!E131)))</f>
        <v/>
      </c>
      <c r="BW137" s="305" t="str">
        <f ca="true">+IF(OFFSET('Water Data'!$E$28,0,10*ROW('Water Data'!E131))="","",OFFSET('Water Data'!$E$28,0,10*ROW('Water Data'!E131)))</f>
        <v/>
      </c>
      <c r="BX137" s="305" t="str">
        <f ca="true">+IF(OFFSET('Water Data'!$E$29,0,10*ROW('Water Data'!E131))="","",OFFSET('Water Data'!$E$29,0,10*ROW('Water Data'!E131)))</f>
        <v/>
      </c>
      <c r="BY137" s="305" t="str">
        <f ca="true">+IF(OFFSET('Water Data'!$F$27,0,10*ROW('Water Data'!F131))="","",OFFSET('Water Data'!$F$27,0,10*ROW('Water Data'!F131)))</f>
        <v/>
      </c>
      <c r="BZ137" s="305" t="str">
        <f ca="true">+IF(OFFSET('Water Data'!$F$28,0,10*ROW('Water Data'!F131))="","",OFFSET('Water Data'!$F$28,0,10*ROW('Water Data'!F131)))</f>
        <v/>
      </c>
      <c r="CA137" s="305" t="str">
        <f ca="true">+IF(OFFSET('Water Data'!$F$29,0,10*ROW('Water Data'!F131))="","",OFFSET('Water Data'!$F$29,0,10*ROW('Water Data'!F131)))</f>
        <v/>
      </c>
      <c r="CB137" s="305" t="str">
        <f ca="true">+IF(OFFSET('Water Data'!$G$27,0,10*ROW('Water Data'!G131))="","",OFFSET('Water Data'!$G$27,0,10*ROW('Water Data'!G131)))</f>
        <v/>
      </c>
      <c r="CC137" s="305" t="str">
        <f ca="true">+IF(OFFSET('Water Data'!$G$28,0,10*ROW('Water Data'!G131))="","",OFFSET('Water Data'!$G$28,0,10*ROW('Water Data'!G131)))</f>
        <v/>
      </c>
      <c r="CD137" s="305" t="str">
        <f ca="true">+IF(OFFSET('Water Data'!$G$29,0,10*ROW('Water Data'!G131))="","",OFFSET('Water Data'!$G$29,0,10*ROW('Water Data'!G131)))</f>
        <v/>
      </c>
      <c r="CE137" s="305" t="str">
        <f ca="true">+IF(OFFSET('Water Data'!$H$27,0,10*ROW('Water Data'!H131))="","",OFFSET('Water Data'!$H$27,0,10*ROW('Water Data'!H131)))</f>
        <v/>
      </c>
      <c r="CF137" s="305" t="str">
        <f ca="true">+IF(OFFSET('Water Data'!$H$28,0,10*ROW('Water Data'!H131))="","",OFFSET('Water Data'!$H$28,0,10*ROW('Water Data'!H131)))</f>
        <v/>
      </c>
      <c r="CG137" s="305" t="str">
        <f ca="true">+IF(OFFSET('Water Data'!$H$29,0,10*ROW('Water Data'!H131))="","",OFFSET('Water Data'!$H$29,0,10*ROW('Water Data'!H131)))</f>
        <v/>
      </c>
      <c r="CH137" s="305" t="str">
        <f ca="true">+IF(OFFSET('Water Data'!$I$27,0,10*ROW('Water Data'!I131))="","",OFFSET('Water Data'!$I$27,0,10*ROW('Water Data'!I131)))</f>
        <v/>
      </c>
      <c r="CI137" s="305" t="str">
        <f ca="true">+IF(OFFSET('Water Data'!$I$28,0,10*ROW('Water Data'!I131))="","",OFFSET('Water Data'!$I$28,0,10*ROW('Water Data'!I131)))</f>
        <v/>
      </c>
      <c r="CJ137" s="305" t="str">
        <f ca="true">+IF(OFFSET('Water Data'!$I$29,0,10*ROW('Water Data'!I131))="","",OFFSET('Water Data'!$I$29,0,10*ROW('Water Data'!I131)))</f>
        <v/>
      </c>
      <c r="CK137" s="305" t="str">
        <f ca="true">+IF(OFFSET('Sanitation Data'!$D$28,0,10*ROW('Sanitation Data'!D131))="","",OFFSET('Sanitation Data'!$D$28,0,10*ROW('Sanitation Data'!D131)))</f>
        <v/>
      </c>
      <c r="CL137" s="305" t="str">
        <f ca="true">+IF(OFFSET('Sanitation Data'!$D$29,0,10*ROW('Sanitation Data'!D131))="","",OFFSET('Sanitation Data'!$D$29,0,10*ROW('Sanitation Data'!D131)))</f>
        <v/>
      </c>
      <c r="CM137" s="305" t="str">
        <f ca="true">+IF(OFFSET('Sanitation Data'!$D$30,0,10*ROW('Sanitation Data'!D131))="","",OFFSET('Sanitation Data'!$D$30,0,10*ROW('Sanitation Data'!D131)))</f>
        <v/>
      </c>
      <c r="CN137" s="305" t="str">
        <f ca="true">+IF(OFFSET('Sanitation Data'!$D$31,0,10*ROW('Sanitation Data'!D131))="","",OFFSET('Sanitation Data'!$D$31,0,10*ROW('Sanitation Data'!D131)))</f>
        <v/>
      </c>
      <c r="CO137" s="305" t="str">
        <f ca="true">+IF(OFFSET('Sanitation Data'!$D$32,0,10*ROW('Sanitation Data'!D131))="","",OFFSET('Sanitation Data'!$D$32,0,10*ROW('Sanitation Data'!D131)))</f>
        <v/>
      </c>
      <c r="CP137" s="305" t="str">
        <f ca="true">+IF(OFFSET('Sanitation Data'!$E$28,0,10*ROW('Sanitation Data'!E131))="","",OFFSET('Sanitation Data'!$E$28,0,10*ROW('Sanitation Data'!E131)))</f>
        <v/>
      </c>
      <c r="CQ137" s="305" t="str">
        <f ca="true">+IF(OFFSET('Sanitation Data'!$E$29,0,10*ROW('Sanitation Data'!E131))="","",OFFSET('Sanitation Data'!$E$29,0,10*ROW('Sanitation Data'!E131)))</f>
        <v/>
      </c>
      <c r="CR137" s="305" t="str">
        <f ca="true">+IF(OFFSET('Sanitation Data'!$E$30,0,10*ROW('Sanitation Data'!E131))="","",OFFSET('Sanitation Data'!$E$30,0,10*ROW('Sanitation Data'!E131)))</f>
        <v/>
      </c>
      <c r="CS137" s="305" t="str">
        <f ca="true">+IF(OFFSET('Sanitation Data'!$E$31,0,10*ROW('Sanitation Data'!E131))="","",OFFSET('Sanitation Data'!$E$31,0,10*ROW('Sanitation Data'!E131)))</f>
        <v/>
      </c>
      <c r="CT137" s="305" t="str">
        <f ca="true">+IF(OFFSET('Sanitation Data'!$E$32,0,10*ROW('Sanitation Data'!E131))="","",OFFSET('Sanitation Data'!$E$32,0,10*ROW('Sanitation Data'!E131)))</f>
        <v/>
      </c>
      <c r="CU137" s="305" t="str">
        <f ca="true">+IF(OFFSET('Sanitation Data'!$F$28,0,10*ROW('Sanitation Data'!F131))="","",OFFSET('Sanitation Data'!$F$28,0,10*ROW('Sanitation Data'!F131)))</f>
        <v/>
      </c>
      <c r="CV137" s="305" t="str">
        <f ca="true">+IF(OFFSET('Sanitation Data'!$F$29,0,10*ROW('Sanitation Data'!F131))="","",OFFSET('Sanitation Data'!$F$29,0,10*ROW('Sanitation Data'!F131)))</f>
        <v/>
      </c>
      <c r="CW137" s="305" t="str">
        <f ca="true">+IF(OFFSET('Sanitation Data'!$F$30,0,10*ROW('Sanitation Data'!F131))="","",OFFSET('Sanitation Data'!$F$30,0,10*ROW('Sanitation Data'!F131)))</f>
        <v/>
      </c>
      <c r="CX137" s="305" t="str">
        <f ca="true">+IF(OFFSET('Sanitation Data'!$F$31,0,10*ROW('Sanitation Data'!F131))="","",OFFSET('Sanitation Data'!$F$31,0,10*ROW('Sanitation Data'!F131)))</f>
        <v/>
      </c>
      <c r="CY137" s="305" t="str">
        <f ca="true">+IF(OFFSET('Sanitation Data'!$F$32,0,10*ROW('Sanitation Data'!F131))="","",OFFSET('Sanitation Data'!$F$32,0,10*ROW('Sanitation Data'!F131)))</f>
        <v/>
      </c>
      <c r="CZ137" s="305" t="str">
        <f ca="true">+IF(OFFSET('Sanitation Data'!$G$28,0,10*ROW('Sanitation Data'!G131))="","",OFFSET('Sanitation Data'!$G$28,0,10*ROW('Sanitation Data'!G131)))</f>
        <v/>
      </c>
      <c r="DA137" s="305" t="str">
        <f ca="true">+IF(OFFSET('Sanitation Data'!$G$29,0,10*ROW('Sanitation Data'!G131))="","",OFFSET('Sanitation Data'!$G$29,0,10*ROW('Sanitation Data'!G131)))</f>
        <v/>
      </c>
      <c r="DB137" s="305" t="str">
        <f ca="true">+IF(OFFSET('Sanitation Data'!$G$30,0,10*ROW('Sanitation Data'!G131))="","",OFFSET('Sanitation Data'!$G$30,0,10*ROW('Sanitation Data'!G131)))</f>
        <v/>
      </c>
      <c r="DC137" s="305" t="str">
        <f ca="true">+IF(OFFSET('Sanitation Data'!$G$31,0,10*ROW('Sanitation Data'!G131))="","",OFFSET('Sanitation Data'!$G$31,0,10*ROW('Sanitation Data'!G131)))</f>
        <v/>
      </c>
      <c r="DD137" s="305" t="str">
        <f ca="true">+IF(OFFSET('Sanitation Data'!$G$32,0,10*ROW('Sanitation Data'!G131))="","",OFFSET('Sanitation Data'!$G$32,0,10*ROW('Sanitation Data'!G131)))</f>
        <v/>
      </c>
      <c r="DE137" s="305" t="str">
        <f ca="true">+IF(OFFSET('Sanitation Data'!$H$28,0,10*ROW('Sanitation Data'!H131))="","",OFFSET('Sanitation Data'!$H$28,0,10*ROW('Sanitation Data'!H131)))</f>
        <v/>
      </c>
      <c r="DF137" s="305" t="str">
        <f ca="true">+IF(OFFSET('Sanitation Data'!$H$29,0,10*ROW('Sanitation Data'!H131))="","",OFFSET('Sanitation Data'!$H$29,0,10*ROW('Sanitation Data'!H131)))</f>
        <v/>
      </c>
      <c r="DG137" s="305" t="str">
        <f ca="true">+IF(OFFSET('Sanitation Data'!$H$30,0,10*ROW('Sanitation Data'!H131))="","",OFFSET('Sanitation Data'!$H$30,0,10*ROW('Sanitation Data'!H131)))</f>
        <v/>
      </c>
      <c r="DH137" s="305" t="str">
        <f ca="true">+IF(OFFSET('Sanitation Data'!$H$31,0,10*ROW('Sanitation Data'!H131))="","",OFFSET('Sanitation Data'!$H$31,0,10*ROW('Sanitation Data'!H131)))</f>
        <v/>
      </c>
      <c r="DI137" s="305" t="str">
        <f ca="true">+IF(OFFSET('Sanitation Data'!$H$32,0,10*ROW('Sanitation Data'!H131))="","",OFFSET('Sanitation Data'!$H$32,0,10*ROW('Sanitation Data'!H131)))</f>
        <v/>
      </c>
      <c r="DJ137" s="305" t="str">
        <f ca="true">+IF(OFFSET('Sanitation Data'!$I$28,0,10*ROW('Sanitation Data'!I131))="","",OFFSET('Sanitation Data'!$I$28,0,10*ROW('Sanitation Data'!I131)))</f>
        <v/>
      </c>
      <c r="DK137" s="305" t="str">
        <f ca="true">+IF(OFFSET('Sanitation Data'!$I$29,0,10*ROW('Sanitation Data'!I131))="","",OFFSET('Sanitation Data'!$I$29,0,10*ROW('Sanitation Data'!I131)))</f>
        <v/>
      </c>
      <c r="DL137" s="305" t="str">
        <f ca="true">+IF(OFFSET('Sanitation Data'!$I$30,0,10*ROW('Sanitation Data'!I131))="","",OFFSET('Sanitation Data'!$I$30,0,10*ROW('Sanitation Data'!I131)))</f>
        <v/>
      </c>
      <c r="DM137" s="305" t="str">
        <f ca="true">+IF(OFFSET('Sanitation Data'!$I$31,0,10*ROW('Sanitation Data'!I131))="","",OFFSET('Sanitation Data'!$I$31,0,10*ROW('Sanitation Data'!I131)))</f>
        <v/>
      </c>
      <c r="DN137" s="305" t="str">
        <f ca="true">+IF(OFFSET('Sanitation Data'!$I$32,0,10*ROW('Sanitation Data'!I131))="","",OFFSET('Sanitation Data'!$I$32,0,10*ROW('Sanitation Data'!I131)))</f>
        <v/>
      </c>
      <c r="DO137" s="305" t="str">
        <f ca="true">+IF(OFFSET('Hygiene Data'!$D$11,0,10*ROW('Hygiene Data'!D131))="","",OFFSET('Hygiene Data'!$D$11,0,10*ROW('Hygiene Data'!D131)))</f>
        <v/>
      </c>
      <c r="DP137" s="305" t="str">
        <f ca="true">+IF(OFFSET('Hygiene Data'!$D$12,0,10*ROW('Hygiene Data'!D131))="","",OFFSET('Hygiene Data'!$D$12,0,10*ROW('Hygiene Data'!D131)))</f>
        <v/>
      </c>
      <c r="DQ137" s="305" t="str">
        <f ca="true">+IF(OFFSET('Hygiene Data'!$D$13,0,10*ROW('Hygiene Data'!D131))="","",OFFSET('Hygiene Data'!$D$13,0,10*ROW('Hygiene Data'!D131)))</f>
        <v/>
      </c>
      <c r="DR137" s="305" t="str">
        <f ca="true">+IF(OFFSET('Hygiene Data'!$E$11,0,10*ROW('Hygiene Data'!E131))="","",OFFSET('Hygiene Data'!$E$11,0,10*ROW('Hygiene Data'!E131)))</f>
        <v/>
      </c>
      <c r="DS137" s="305" t="str">
        <f ca="true">+IF(OFFSET('Hygiene Data'!$E$12,0,10*ROW('Hygiene Data'!E131))="","",OFFSET('Hygiene Data'!$E$12,0,10*ROW('Hygiene Data'!E131)))</f>
        <v/>
      </c>
      <c r="DT137" s="305" t="str">
        <f ca="true">+IF(OFFSET('Hygiene Data'!$E$13,0,10*ROW('Hygiene Data'!E131))="","",OFFSET('Hygiene Data'!$E$13,0,10*ROW('Hygiene Data'!E131)))</f>
        <v/>
      </c>
      <c r="DU137" s="305" t="str">
        <f ca="true">+IF(OFFSET('Hygiene Data'!$F$11,0,10*ROW('Hygiene Data'!F131))="","",OFFSET('Hygiene Data'!$F$11,0,10*ROW('Hygiene Data'!F131)))</f>
        <v/>
      </c>
      <c r="DV137" s="305" t="str">
        <f ca="true">+IF(OFFSET('Hygiene Data'!$F$12,0,10*ROW('Hygiene Data'!F131))="","",OFFSET('Hygiene Data'!$F$12,0,10*ROW('Hygiene Data'!F131)))</f>
        <v/>
      </c>
      <c r="DW137" s="305" t="str">
        <f ca="true">+IF(OFFSET('Hygiene Data'!$F$13,0,10*ROW('Hygiene Data'!F131))="","",OFFSET('Hygiene Data'!$F$13,0,10*ROW('Hygiene Data'!F131)))</f>
        <v/>
      </c>
      <c r="DX137" s="305" t="str">
        <f ca="true">+IF(OFFSET('Hygiene Data'!$G$11,0,10*ROW('Hygiene Data'!G131))="","",OFFSET('Hygiene Data'!$G$11,0,10*ROW('Hygiene Data'!G131)))</f>
        <v/>
      </c>
      <c r="DY137" s="305" t="str">
        <f ca="true">+IF(OFFSET('Hygiene Data'!$G$12,0,10*ROW('Hygiene Data'!G131))="","",OFFSET('Hygiene Data'!$G$12,0,10*ROW('Hygiene Data'!G131)))</f>
        <v/>
      </c>
      <c r="DZ137" s="305" t="str">
        <f ca="true">+IF(OFFSET('Hygiene Data'!$G$13,0,10*ROW('Hygiene Data'!G131))="","",OFFSET('Hygiene Data'!$G$13,0,10*ROW('Hygiene Data'!G131)))</f>
        <v/>
      </c>
      <c r="EA137" s="305" t="str">
        <f ca="true">+IF(OFFSET('Hygiene Data'!$H$11,0,10*ROW('Hygiene Data'!H131))="","",OFFSET('Hygiene Data'!$H$11,0,10*ROW('Hygiene Data'!H131)))</f>
        <v/>
      </c>
      <c r="EB137" s="305" t="str">
        <f ca="true">+IF(OFFSET('Hygiene Data'!$H$12,0,10*ROW('Hygiene Data'!H131))="","",OFFSET('Hygiene Data'!$H$12,0,10*ROW('Hygiene Data'!H131)))</f>
        <v/>
      </c>
      <c r="EC137" s="305" t="str">
        <f ca="true">+IF(OFFSET('Hygiene Data'!$H$13,0,10*ROW('Hygiene Data'!H131))="","",OFFSET('Hygiene Data'!$H$13,0,10*ROW('Hygiene Data'!H131)))</f>
        <v/>
      </c>
      <c r="ED137" s="305" t="str">
        <f ca="true">+IF(OFFSET('Hygiene Data'!$I$11,0,10*ROW('Hygiene Data'!I131))="","",OFFSET('Hygiene Data'!$I$11,0,10*ROW('Hygiene Data'!I131)))</f>
        <v/>
      </c>
      <c r="EE137" s="305" t="str">
        <f ca="true">+IF(OFFSET('Hygiene Data'!$I$12,0,10*ROW('Hygiene Data'!I131))="","",OFFSET('Hygiene Data'!$I$12,0,10*ROW('Hygiene Data'!I131)))</f>
        <v/>
      </c>
      <c r="EF137" s="305"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61" t="str">
        <f t="shared" ca="true" si="2"/>
        <v/>
      </c>
      <c r="D138" s="9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5"/>
      <c r="BS138" s="305" t="str">
        <f ca="true">+IF(OFFSET('Water Data'!$D$27,0,10*ROW('Water Data'!D132))="","",OFFSET('Water Data'!$D$27,0,10*ROW('Water Data'!D132)))</f>
        <v/>
      </c>
      <c r="BT138" s="305" t="str">
        <f ca="true">+IF(OFFSET('Water Data'!$D$28,0,10*ROW('Water Data'!D132))="","",OFFSET('Water Data'!$D$28,0,10*ROW('Water Data'!D132)))</f>
        <v/>
      </c>
      <c r="BU138" s="305" t="str">
        <f ca="true">+IF(OFFSET('Water Data'!$D$29,0,10*ROW('Water Data'!D132))="","",OFFSET('Water Data'!$D$29,0,10*ROW('Water Data'!D132)))</f>
        <v/>
      </c>
      <c r="BV138" s="305" t="str">
        <f ca="true">+IF(OFFSET('Water Data'!$E$27,0,10*ROW('Water Data'!E132))="","",OFFSET('Water Data'!$E$27,0,10*ROW('Water Data'!E132)))</f>
        <v/>
      </c>
      <c r="BW138" s="305" t="str">
        <f ca="true">+IF(OFFSET('Water Data'!$E$28,0,10*ROW('Water Data'!E132))="","",OFFSET('Water Data'!$E$28,0,10*ROW('Water Data'!E132)))</f>
        <v/>
      </c>
      <c r="BX138" s="305" t="str">
        <f ca="true">+IF(OFFSET('Water Data'!$E$29,0,10*ROW('Water Data'!E132))="","",OFFSET('Water Data'!$E$29,0,10*ROW('Water Data'!E132)))</f>
        <v/>
      </c>
      <c r="BY138" s="305" t="str">
        <f ca="true">+IF(OFFSET('Water Data'!$F$27,0,10*ROW('Water Data'!F132))="","",OFFSET('Water Data'!$F$27,0,10*ROW('Water Data'!F132)))</f>
        <v/>
      </c>
      <c r="BZ138" s="305" t="str">
        <f ca="true">+IF(OFFSET('Water Data'!$F$28,0,10*ROW('Water Data'!F132))="","",OFFSET('Water Data'!$F$28,0,10*ROW('Water Data'!F132)))</f>
        <v/>
      </c>
      <c r="CA138" s="305" t="str">
        <f ca="true">+IF(OFFSET('Water Data'!$F$29,0,10*ROW('Water Data'!F132))="","",OFFSET('Water Data'!$F$29,0,10*ROW('Water Data'!F132)))</f>
        <v/>
      </c>
      <c r="CB138" s="305" t="str">
        <f ca="true">+IF(OFFSET('Water Data'!$G$27,0,10*ROW('Water Data'!G132))="","",OFFSET('Water Data'!$G$27,0,10*ROW('Water Data'!G132)))</f>
        <v/>
      </c>
      <c r="CC138" s="305" t="str">
        <f ca="true">+IF(OFFSET('Water Data'!$G$28,0,10*ROW('Water Data'!G132))="","",OFFSET('Water Data'!$G$28,0,10*ROW('Water Data'!G132)))</f>
        <v/>
      </c>
      <c r="CD138" s="305" t="str">
        <f ca="true">+IF(OFFSET('Water Data'!$G$29,0,10*ROW('Water Data'!G132))="","",OFFSET('Water Data'!$G$29,0,10*ROW('Water Data'!G132)))</f>
        <v/>
      </c>
      <c r="CE138" s="305" t="str">
        <f ca="true">+IF(OFFSET('Water Data'!$H$27,0,10*ROW('Water Data'!H132))="","",OFFSET('Water Data'!$H$27,0,10*ROW('Water Data'!H132)))</f>
        <v/>
      </c>
      <c r="CF138" s="305" t="str">
        <f ca="true">+IF(OFFSET('Water Data'!$H$28,0,10*ROW('Water Data'!H132))="","",OFFSET('Water Data'!$H$28,0,10*ROW('Water Data'!H132)))</f>
        <v/>
      </c>
      <c r="CG138" s="305" t="str">
        <f ca="true">+IF(OFFSET('Water Data'!$H$29,0,10*ROW('Water Data'!H132))="","",OFFSET('Water Data'!$H$29,0,10*ROW('Water Data'!H132)))</f>
        <v/>
      </c>
      <c r="CH138" s="305" t="str">
        <f ca="true">+IF(OFFSET('Water Data'!$I$27,0,10*ROW('Water Data'!I132))="","",OFFSET('Water Data'!$I$27,0,10*ROW('Water Data'!I132)))</f>
        <v/>
      </c>
      <c r="CI138" s="305" t="str">
        <f ca="true">+IF(OFFSET('Water Data'!$I$28,0,10*ROW('Water Data'!I132))="","",OFFSET('Water Data'!$I$28,0,10*ROW('Water Data'!I132)))</f>
        <v/>
      </c>
      <c r="CJ138" s="305" t="str">
        <f ca="true">+IF(OFFSET('Water Data'!$I$29,0,10*ROW('Water Data'!I132))="","",OFFSET('Water Data'!$I$29,0,10*ROW('Water Data'!I132)))</f>
        <v/>
      </c>
      <c r="CK138" s="305" t="str">
        <f ca="true">+IF(OFFSET('Sanitation Data'!$D$28,0,10*ROW('Sanitation Data'!D132))="","",OFFSET('Sanitation Data'!$D$28,0,10*ROW('Sanitation Data'!D132)))</f>
        <v/>
      </c>
      <c r="CL138" s="305" t="str">
        <f ca="true">+IF(OFFSET('Sanitation Data'!$D$29,0,10*ROW('Sanitation Data'!D132))="","",OFFSET('Sanitation Data'!$D$29,0,10*ROW('Sanitation Data'!D132)))</f>
        <v/>
      </c>
      <c r="CM138" s="305" t="str">
        <f ca="true">+IF(OFFSET('Sanitation Data'!$D$30,0,10*ROW('Sanitation Data'!D132))="","",OFFSET('Sanitation Data'!$D$30,0,10*ROW('Sanitation Data'!D132)))</f>
        <v/>
      </c>
      <c r="CN138" s="305" t="str">
        <f ca="true">+IF(OFFSET('Sanitation Data'!$D$31,0,10*ROW('Sanitation Data'!D132))="","",OFFSET('Sanitation Data'!$D$31,0,10*ROW('Sanitation Data'!D132)))</f>
        <v/>
      </c>
      <c r="CO138" s="305" t="str">
        <f ca="true">+IF(OFFSET('Sanitation Data'!$D$32,0,10*ROW('Sanitation Data'!D132))="","",OFFSET('Sanitation Data'!$D$32,0,10*ROW('Sanitation Data'!D132)))</f>
        <v/>
      </c>
      <c r="CP138" s="305" t="str">
        <f ca="true">+IF(OFFSET('Sanitation Data'!$E$28,0,10*ROW('Sanitation Data'!E132))="","",OFFSET('Sanitation Data'!$E$28,0,10*ROW('Sanitation Data'!E132)))</f>
        <v/>
      </c>
      <c r="CQ138" s="305" t="str">
        <f ca="true">+IF(OFFSET('Sanitation Data'!$E$29,0,10*ROW('Sanitation Data'!E132))="","",OFFSET('Sanitation Data'!$E$29,0,10*ROW('Sanitation Data'!E132)))</f>
        <v/>
      </c>
      <c r="CR138" s="305" t="str">
        <f ca="true">+IF(OFFSET('Sanitation Data'!$E$30,0,10*ROW('Sanitation Data'!E132))="","",OFFSET('Sanitation Data'!$E$30,0,10*ROW('Sanitation Data'!E132)))</f>
        <v/>
      </c>
      <c r="CS138" s="305" t="str">
        <f ca="true">+IF(OFFSET('Sanitation Data'!$E$31,0,10*ROW('Sanitation Data'!E132))="","",OFFSET('Sanitation Data'!$E$31,0,10*ROW('Sanitation Data'!E132)))</f>
        <v/>
      </c>
      <c r="CT138" s="305" t="str">
        <f ca="true">+IF(OFFSET('Sanitation Data'!$E$32,0,10*ROW('Sanitation Data'!E132))="","",OFFSET('Sanitation Data'!$E$32,0,10*ROW('Sanitation Data'!E132)))</f>
        <v/>
      </c>
      <c r="CU138" s="305" t="str">
        <f ca="true">+IF(OFFSET('Sanitation Data'!$F$28,0,10*ROW('Sanitation Data'!F132))="","",OFFSET('Sanitation Data'!$F$28,0,10*ROW('Sanitation Data'!F132)))</f>
        <v/>
      </c>
      <c r="CV138" s="305" t="str">
        <f ca="true">+IF(OFFSET('Sanitation Data'!$F$29,0,10*ROW('Sanitation Data'!F132))="","",OFFSET('Sanitation Data'!$F$29,0,10*ROW('Sanitation Data'!F132)))</f>
        <v/>
      </c>
      <c r="CW138" s="305" t="str">
        <f ca="true">+IF(OFFSET('Sanitation Data'!$F$30,0,10*ROW('Sanitation Data'!F132))="","",OFFSET('Sanitation Data'!$F$30,0,10*ROW('Sanitation Data'!F132)))</f>
        <v/>
      </c>
      <c r="CX138" s="305" t="str">
        <f ca="true">+IF(OFFSET('Sanitation Data'!$F$31,0,10*ROW('Sanitation Data'!F132))="","",OFFSET('Sanitation Data'!$F$31,0,10*ROW('Sanitation Data'!F132)))</f>
        <v/>
      </c>
      <c r="CY138" s="305" t="str">
        <f ca="true">+IF(OFFSET('Sanitation Data'!$F$32,0,10*ROW('Sanitation Data'!F132))="","",OFFSET('Sanitation Data'!$F$32,0,10*ROW('Sanitation Data'!F132)))</f>
        <v/>
      </c>
      <c r="CZ138" s="305" t="str">
        <f ca="true">+IF(OFFSET('Sanitation Data'!$G$28,0,10*ROW('Sanitation Data'!G132))="","",OFFSET('Sanitation Data'!$G$28,0,10*ROW('Sanitation Data'!G132)))</f>
        <v/>
      </c>
      <c r="DA138" s="305" t="str">
        <f ca="true">+IF(OFFSET('Sanitation Data'!$G$29,0,10*ROW('Sanitation Data'!G132))="","",OFFSET('Sanitation Data'!$G$29,0,10*ROW('Sanitation Data'!G132)))</f>
        <v/>
      </c>
      <c r="DB138" s="305" t="str">
        <f ca="true">+IF(OFFSET('Sanitation Data'!$G$30,0,10*ROW('Sanitation Data'!G132))="","",OFFSET('Sanitation Data'!$G$30,0,10*ROW('Sanitation Data'!G132)))</f>
        <v/>
      </c>
      <c r="DC138" s="305" t="str">
        <f ca="true">+IF(OFFSET('Sanitation Data'!$G$31,0,10*ROW('Sanitation Data'!G132))="","",OFFSET('Sanitation Data'!$G$31,0,10*ROW('Sanitation Data'!G132)))</f>
        <v/>
      </c>
      <c r="DD138" s="305" t="str">
        <f ca="true">+IF(OFFSET('Sanitation Data'!$G$32,0,10*ROW('Sanitation Data'!G132))="","",OFFSET('Sanitation Data'!$G$32,0,10*ROW('Sanitation Data'!G132)))</f>
        <v/>
      </c>
      <c r="DE138" s="305" t="str">
        <f ca="true">+IF(OFFSET('Sanitation Data'!$H$28,0,10*ROW('Sanitation Data'!H132))="","",OFFSET('Sanitation Data'!$H$28,0,10*ROW('Sanitation Data'!H132)))</f>
        <v/>
      </c>
      <c r="DF138" s="305" t="str">
        <f ca="true">+IF(OFFSET('Sanitation Data'!$H$29,0,10*ROW('Sanitation Data'!H132))="","",OFFSET('Sanitation Data'!$H$29,0,10*ROW('Sanitation Data'!H132)))</f>
        <v/>
      </c>
      <c r="DG138" s="305" t="str">
        <f ca="true">+IF(OFFSET('Sanitation Data'!$H$30,0,10*ROW('Sanitation Data'!H132))="","",OFFSET('Sanitation Data'!$H$30,0,10*ROW('Sanitation Data'!H132)))</f>
        <v/>
      </c>
      <c r="DH138" s="305" t="str">
        <f ca="true">+IF(OFFSET('Sanitation Data'!$H$31,0,10*ROW('Sanitation Data'!H132))="","",OFFSET('Sanitation Data'!$H$31,0,10*ROW('Sanitation Data'!H132)))</f>
        <v/>
      </c>
      <c r="DI138" s="305" t="str">
        <f ca="true">+IF(OFFSET('Sanitation Data'!$H$32,0,10*ROW('Sanitation Data'!H132))="","",OFFSET('Sanitation Data'!$H$32,0,10*ROW('Sanitation Data'!H132)))</f>
        <v/>
      </c>
      <c r="DJ138" s="305" t="str">
        <f ca="true">+IF(OFFSET('Sanitation Data'!$I$28,0,10*ROW('Sanitation Data'!I132))="","",OFFSET('Sanitation Data'!$I$28,0,10*ROW('Sanitation Data'!I132)))</f>
        <v/>
      </c>
      <c r="DK138" s="305" t="str">
        <f ca="true">+IF(OFFSET('Sanitation Data'!$I$29,0,10*ROW('Sanitation Data'!I132))="","",OFFSET('Sanitation Data'!$I$29,0,10*ROW('Sanitation Data'!I132)))</f>
        <v/>
      </c>
      <c r="DL138" s="305" t="str">
        <f ca="true">+IF(OFFSET('Sanitation Data'!$I$30,0,10*ROW('Sanitation Data'!I132))="","",OFFSET('Sanitation Data'!$I$30,0,10*ROW('Sanitation Data'!I132)))</f>
        <v/>
      </c>
      <c r="DM138" s="305" t="str">
        <f ca="true">+IF(OFFSET('Sanitation Data'!$I$31,0,10*ROW('Sanitation Data'!I132))="","",OFFSET('Sanitation Data'!$I$31,0,10*ROW('Sanitation Data'!I132)))</f>
        <v/>
      </c>
      <c r="DN138" s="305" t="str">
        <f ca="true">+IF(OFFSET('Sanitation Data'!$I$32,0,10*ROW('Sanitation Data'!I132))="","",OFFSET('Sanitation Data'!$I$32,0,10*ROW('Sanitation Data'!I132)))</f>
        <v/>
      </c>
      <c r="DO138" s="305" t="str">
        <f ca="true">+IF(OFFSET('Hygiene Data'!$D$11,0,10*ROW('Hygiene Data'!D132))="","",OFFSET('Hygiene Data'!$D$11,0,10*ROW('Hygiene Data'!D132)))</f>
        <v/>
      </c>
      <c r="DP138" s="305" t="str">
        <f ca="true">+IF(OFFSET('Hygiene Data'!$D$12,0,10*ROW('Hygiene Data'!D132))="","",OFFSET('Hygiene Data'!$D$12,0,10*ROW('Hygiene Data'!D132)))</f>
        <v/>
      </c>
      <c r="DQ138" s="305" t="str">
        <f ca="true">+IF(OFFSET('Hygiene Data'!$D$13,0,10*ROW('Hygiene Data'!D132))="","",OFFSET('Hygiene Data'!$D$13,0,10*ROW('Hygiene Data'!D132)))</f>
        <v/>
      </c>
      <c r="DR138" s="305" t="str">
        <f ca="true">+IF(OFFSET('Hygiene Data'!$E$11,0,10*ROW('Hygiene Data'!E132))="","",OFFSET('Hygiene Data'!$E$11,0,10*ROW('Hygiene Data'!E132)))</f>
        <v/>
      </c>
      <c r="DS138" s="305" t="str">
        <f ca="true">+IF(OFFSET('Hygiene Data'!$E$12,0,10*ROW('Hygiene Data'!E132))="","",OFFSET('Hygiene Data'!$E$12,0,10*ROW('Hygiene Data'!E132)))</f>
        <v/>
      </c>
      <c r="DT138" s="305" t="str">
        <f ca="true">+IF(OFFSET('Hygiene Data'!$E$13,0,10*ROW('Hygiene Data'!E132))="","",OFFSET('Hygiene Data'!$E$13,0,10*ROW('Hygiene Data'!E132)))</f>
        <v/>
      </c>
      <c r="DU138" s="305" t="str">
        <f ca="true">+IF(OFFSET('Hygiene Data'!$F$11,0,10*ROW('Hygiene Data'!F132))="","",OFFSET('Hygiene Data'!$F$11,0,10*ROW('Hygiene Data'!F132)))</f>
        <v/>
      </c>
      <c r="DV138" s="305" t="str">
        <f ca="true">+IF(OFFSET('Hygiene Data'!$F$12,0,10*ROW('Hygiene Data'!F132))="","",OFFSET('Hygiene Data'!$F$12,0,10*ROW('Hygiene Data'!F132)))</f>
        <v/>
      </c>
      <c r="DW138" s="305" t="str">
        <f ca="true">+IF(OFFSET('Hygiene Data'!$F$13,0,10*ROW('Hygiene Data'!F132))="","",OFFSET('Hygiene Data'!$F$13,0,10*ROW('Hygiene Data'!F132)))</f>
        <v/>
      </c>
      <c r="DX138" s="305" t="str">
        <f ca="true">+IF(OFFSET('Hygiene Data'!$G$11,0,10*ROW('Hygiene Data'!G132))="","",OFFSET('Hygiene Data'!$G$11,0,10*ROW('Hygiene Data'!G132)))</f>
        <v/>
      </c>
      <c r="DY138" s="305" t="str">
        <f ca="true">+IF(OFFSET('Hygiene Data'!$G$12,0,10*ROW('Hygiene Data'!G132))="","",OFFSET('Hygiene Data'!$G$12,0,10*ROW('Hygiene Data'!G132)))</f>
        <v/>
      </c>
      <c r="DZ138" s="305" t="str">
        <f ca="true">+IF(OFFSET('Hygiene Data'!$G$13,0,10*ROW('Hygiene Data'!G132))="","",OFFSET('Hygiene Data'!$G$13,0,10*ROW('Hygiene Data'!G132)))</f>
        <v/>
      </c>
      <c r="EA138" s="305" t="str">
        <f ca="true">+IF(OFFSET('Hygiene Data'!$H$11,0,10*ROW('Hygiene Data'!H132))="","",OFFSET('Hygiene Data'!$H$11,0,10*ROW('Hygiene Data'!H132)))</f>
        <v/>
      </c>
      <c r="EB138" s="305" t="str">
        <f ca="true">+IF(OFFSET('Hygiene Data'!$H$12,0,10*ROW('Hygiene Data'!H132))="","",OFFSET('Hygiene Data'!$H$12,0,10*ROW('Hygiene Data'!H132)))</f>
        <v/>
      </c>
      <c r="EC138" s="305" t="str">
        <f ca="true">+IF(OFFSET('Hygiene Data'!$H$13,0,10*ROW('Hygiene Data'!H132))="","",OFFSET('Hygiene Data'!$H$13,0,10*ROW('Hygiene Data'!H132)))</f>
        <v/>
      </c>
      <c r="ED138" s="305" t="str">
        <f ca="true">+IF(OFFSET('Hygiene Data'!$I$11,0,10*ROW('Hygiene Data'!I132))="","",OFFSET('Hygiene Data'!$I$11,0,10*ROW('Hygiene Data'!I132)))</f>
        <v/>
      </c>
      <c r="EE138" s="305" t="str">
        <f ca="true">+IF(OFFSET('Hygiene Data'!$I$12,0,10*ROW('Hygiene Data'!I132))="","",OFFSET('Hygiene Data'!$I$12,0,10*ROW('Hygiene Data'!I132)))</f>
        <v/>
      </c>
      <c r="EF138" s="305"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61" t="str">
        <f t="shared" ca="true" si="2"/>
        <v/>
      </c>
      <c r="D139" s="9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5"/>
      <c r="BS139" s="305" t="str">
        <f ca="true">+IF(OFFSET('Water Data'!$D$27,0,10*ROW('Water Data'!D133))="","",OFFSET('Water Data'!$D$27,0,10*ROW('Water Data'!D133)))</f>
        <v/>
      </c>
      <c r="BT139" s="305" t="str">
        <f ca="true">+IF(OFFSET('Water Data'!$D$28,0,10*ROW('Water Data'!D133))="","",OFFSET('Water Data'!$D$28,0,10*ROW('Water Data'!D133)))</f>
        <v/>
      </c>
      <c r="BU139" s="305" t="str">
        <f ca="true">+IF(OFFSET('Water Data'!$D$29,0,10*ROW('Water Data'!D133))="","",OFFSET('Water Data'!$D$29,0,10*ROW('Water Data'!D133)))</f>
        <v/>
      </c>
      <c r="BV139" s="305" t="str">
        <f ca="true">+IF(OFFSET('Water Data'!$E$27,0,10*ROW('Water Data'!E133))="","",OFFSET('Water Data'!$E$27,0,10*ROW('Water Data'!E133)))</f>
        <v/>
      </c>
      <c r="BW139" s="305" t="str">
        <f ca="true">+IF(OFFSET('Water Data'!$E$28,0,10*ROW('Water Data'!E133))="","",OFFSET('Water Data'!$E$28,0,10*ROW('Water Data'!E133)))</f>
        <v/>
      </c>
      <c r="BX139" s="305" t="str">
        <f ca="true">+IF(OFFSET('Water Data'!$E$29,0,10*ROW('Water Data'!E133))="","",OFFSET('Water Data'!$E$29,0,10*ROW('Water Data'!E133)))</f>
        <v/>
      </c>
      <c r="BY139" s="305" t="str">
        <f ca="true">+IF(OFFSET('Water Data'!$F$27,0,10*ROW('Water Data'!F133))="","",OFFSET('Water Data'!$F$27,0,10*ROW('Water Data'!F133)))</f>
        <v/>
      </c>
      <c r="BZ139" s="305" t="str">
        <f ca="true">+IF(OFFSET('Water Data'!$F$28,0,10*ROW('Water Data'!F133))="","",OFFSET('Water Data'!$F$28,0,10*ROW('Water Data'!F133)))</f>
        <v/>
      </c>
      <c r="CA139" s="305" t="str">
        <f ca="true">+IF(OFFSET('Water Data'!$F$29,0,10*ROW('Water Data'!F133))="","",OFFSET('Water Data'!$F$29,0,10*ROW('Water Data'!F133)))</f>
        <v/>
      </c>
      <c r="CB139" s="305" t="str">
        <f ca="true">+IF(OFFSET('Water Data'!$G$27,0,10*ROW('Water Data'!G133))="","",OFFSET('Water Data'!$G$27,0,10*ROW('Water Data'!G133)))</f>
        <v/>
      </c>
      <c r="CC139" s="305" t="str">
        <f ca="true">+IF(OFFSET('Water Data'!$G$28,0,10*ROW('Water Data'!G133))="","",OFFSET('Water Data'!$G$28,0,10*ROW('Water Data'!G133)))</f>
        <v/>
      </c>
      <c r="CD139" s="305" t="str">
        <f ca="true">+IF(OFFSET('Water Data'!$G$29,0,10*ROW('Water Data'!G133))="","",OFFSET('Water Data'!$G$29,0,10*ROW('Water Data'!G133)))</f>
        <v/>
      </c>
      <c r="CE139" s="305" t="str">
        <f ca="true">+IF(OFFSET('Water Data'!$H$27,0,10*ROW('Water Data'!H133))="","",OFFSET('Water Data'!$H$27,0,10*ROW('Water Data'!H133)))</f>
        <v/>
      </c>
      <c r="CF139" s="305" t="str">
        <f ca="true">+IF(OFFSET('Water Data'!$H$28,0,10*ROW('Water Data'!H133))="","",OFFSET('Water Data'!$H$28,0,10*ROW('Water Data'!H133)))</f>
        <v/>
      </c>
      <c r="CG139" s="305" t="str">
        <f ca="true">+IF(OFFSET('Water Data'!$H$29,0,10*ROW('Water Data'!H133))="","",OFFSET('Water Data'!$H$29,0,10*ROW('Water Data'!H133)))</f>
        <v/>
      </c>
      <c r="CH139" s="305" t="str">
        <f ca="true">+IF(OFFSET('Water Data'!$I$27,0,10*ROW('Water Data'!I133))="","",OFFSET('Water Data'!$I$27,0,10*ROW('Water Data'!I133)))</f>
        <v/>
      </c>
      <c r="CI139" s="305" t="str">
        <f ca="true">+IF(OFFSET('Water Data'!$I$28,0,10*ROW('Water Data'!I133))="","",OFFSET('Water Data'!$I$28,0,10*ROW('Water Data'!I133)))</f>
        <v/>
      </c>
      <c r="CJ139" s="305" t="str">
        <f ca="true">+IF(OFFSET('Water Data'!$I$29,0,10*ROW('Water Data'!I133))="","",OFFSET('Water Data'!$I$29,0,10*ROW('Water Data'!I133)))</f>
        <v/>
      </c>
      <c r="CK139" s="305" t="str">
        <f ca="true">+IF(OFFSET('Sanitation Data'!$D$28,0,10*ROW('Sanitation Data'!D133))="","",OFFSET('Sanitation Data'!$D$28,0,10*ROW('Sanitation Data'!D133)))</f>
        <v/>
      </c>
      <c r="CL139" s="305" t="str">
        <f ca="true">+IF(OFFSET('Sanitation Data'!$D$29,0,10*ROW('Sanitation Data'!D133))="","",OFFSET('Sanitation Data'!$D$29,0,10*ROW('Sanitation Data'!D133)))</f>
        <v/>
      </c>
      <c r="CM139" s="305" t="str">
        <f ca="true">+IF(OFFSET('Sanitation Data'!$D$30,0,10*ROW('Sanitation Data'!D133))="","",OFFSET('Sanitation Data'!$D$30,0,10*ROW('Sanitation Data'!D133)))</f>
        <v/>
      </c>
      <c r="CN139" s="305" t="str">
        <f ca="true">+IF(OFFSET('Sanitation Data'!$D$31,0,10*ROW('Sanitation Data'!D133))="","",OFFSET('Sanitation Data'!$D$31,0,10*ROW('Sanitation Data'!D133)))</f>
        <v/>
      </c>
      <c r="CO139" s="305" t="str">
        <f ca="true">+IF(OFFSET('Sanitation Data'!$D$32,0,10*ROW('Sanitation Data'!D133))="","",OFFSET('Sanitation Data'!$D$32,0,10*ROW('Sanitation Data'!D133)))</f>
        <v/>
      </c>
      <c r="CP139" s="305" t="str">
        <f ca="true">+IF(OFFSET('Sanitation Data'!$E$28,0,10*ROW('Sanitation Data'!E133))="","",OFFSET('Sanitation Data'!$E$28,0,10*ROW('Sanitation Data'!E133)))</f>
        <v/>
      </c>
      <c r="CQ139" s="305" t="str">
        <f ca="true">+IF(OFFSET('Sanitation Data'!$E$29,0,10*ROW('Sanitation Data'!E133))="","",OFFSET('Sanitation Data'!$E$29,0,10*ROW('Sanitation Data'!E133)))</f>
        <v/>
      </c>
      <c r="CR139" s="305" t="str">
        <f ca="true">+IF(OFFSET('Sanitation Data'!$E$30,0,10*ROW('Sanitation Data'!E133))="","",OFFSET('Sanitation Data'!$E$30,0,10*ROW('Sanitation Data'!E133)))</f>
        <v/>
      </c>
      <c r="CS139" s="305" t="str">
        <f ca="true">+IF(OFFSET('Sanitation Data'!$E$31,0,10*ROW('Sanitation Data'!E133))="","",OFFSET('Sanitation Data'!$E$31,0,10*ROW('Sanitation Data'!E133)))</f>
        <v/>
      </c>
      <c r="CT139" s="305" t="str">
        <f ca="true">+IF(OFFSET('Sanitation Data'!$E$32,0,10*ROW('Sanitation Data'!E133))="","",OFFSET('Sanitation Data'!$E$32,0,10*ROW('Sanitation Data'!E133)))</f>
        <v/>
      </c>
      <c r="CU139" s="305" t="str">
        <f ca="true">+IF(OFFSET('Sanitation Data'!$F$28,0,10*ROW('Sanitation Data'!F133))="","",OFFSET('Sanitation Data'!$F$28,0,10*ROW('Sanitation Data'!F133)))</f>
        <v/>
      </c>
      <c r="CV139" s="305" t="str">
        <f ca="true">+IF(OFFSET('Sanitation Data'!$F$29,0,10*ROW('Sanitation Data'!F133))="","",OFFSET('Sanitation Data'!$F$29,0,10*ROW('Sanitation Data'!F133)))</f>
        <v/>
      </c>
      <c r="CW139" s="305" t="str">
        <f ca="true">+IF(OFFSET('Sanitation Data'!$F$30,0,10*ROW('Sanitation Data'!F133))="","",OFFSET('Sanitation Data'!$F$30,0,10*ROW('Sanitation Data'!F133)))</f>
        <v/>
      </c>
      <c r="CX139" s="305" t="str">
        <f ca="true">+IF(OFFSET('Sanitation Data'!$F$31,0,10*ROW('Sanitation Data'!F133))="","",OFFSET('Sanitation Data'!$F$31,0,10*ROW('Sanitation Data'!F133)))</f>
        <v/>
      </c>
      <c r="CY139" s="305" t="str">
        <f ca="true">+IF(OFFSET('Sanitation Data'!$F$32,0,10*ROW('Sanitation Data'!F133))="","",OFFSET('Sanitation Data'!$F$32,0,10*ROW('Sanitation Data'!F133)))</f>
        <v/>
      </c>
      <c r="CZ139" s="305" t="str">
        <f ca="true">+IF(OFFSET('Sanitation Data'!$G$28,0,10*ROW('Sanitation Data'!G133))="","",OFFSET('Sanitation Data'!$G$28,0,10*ROW('Sanitation Data'!G133)))</f>
        <v/>
      </c>
      <c r="DA139" s="305" t="str">
        <f ca="true">+IF(OFFSET('Sanitation Data'!$G$29,0,10*ROW('Sanitation Data'!G133))="","",OFFSET('Sanitation Data'!$G$29,0,10*ROW('Sanitation Data'!G133)))</f>
        <v/>
      </c>
      <c r="DB139" s="305" t="str">
        <f ca="true">+IF(OFFSET('Sanitation Data'!$G$30,0,10*ROW('Sanitation Data'!G133))="","",OFFSET('Sanitation Data'!$G$30,0,10*ROW('Sanitation Data'!G133)))</f>
        <v/>
      </c>
      <c r="DC139" s="305" t="str">
        <f ca="true">+IF(OFFSET('Sanitation Data'!$G$31,0,10*ROW('Sanitation Data'!G133))="","",OFFSET('Sanitation Data'!$G$31,0,10*ROW('Sanitation Data'!G133)))</f>
        <v/>
      </c>
      <c r="DD139" s="305" t="str">
        <f ca="true">+IF(OFFSET('Sanitation Data'!$G$32,0,10*ROW('Sanitation Data'!G133))="","",OFFSET('Sanitation Data'!$G$32,0,10*ROW('Sanitation Data'!G133)))</f>
        <v/>
      </c>
      <c r="DE139" s="305" t="str">
        <f ca="true">+IF(OFFSET('Sanitation Data'!$H$28,0,10*ROW('Sanitation Data'!H133))="","",OFFSET('Sanitation Data'!$H$28,0,10*ROW('Sanitation Data'!H133)))</f>
        <v/>
      </c>
      <c r="DF139" s="305" t="str">
        <f ca="true">+IF(OFFSET('Sanitation Data'!$H$29,0,10*ROW('Sanitation Data'!H133))="","",OFFSET('Sanitation Data'!$H$29,0,10*ROW('Sanitation Data'!H133)))</f>
        <v/>
      </c>
      <c r="DG139" s="305" t="str">
        <f ca="true">+IF(OFFSET('Sanitation Data'!$H$30,0,10*ROW('Sanitation Data'!H133))="","",OFFSET('Sanitation Data'!$H$30,0,10*ROW('Sanitation Data'!H133)))</f>
        <v/>
      </c>
      <c r="DH139" s="305" t="str">
        <f ca="true">+IF(OFFSET('Sanitation Data'!$H$31,0,10*ROW('Sanitation Data'!H133))="","",OFFSET('Sanitation Data'!$H$31,0,10*ROW('Sanitation Data'!H133)))</f>
        <v/>
      </c>
      <c r="DI139" s="305" t="str">
        <f ca="true">+IF(OFFSET('Sanitation Data'!$H$32,0,10*ROW('Sanitation Data'!H133))="","",OFFSET('Sanitation Data'!$H$32,0,10*ROW('Sanitation Data'!H133)))</f>
        <v/>
      </c>
      <c r="DJ139" s="305" t="str">
        <f ca="true">+IF(OFFSET('Sanitation Data'!$I$28,0,10*ROW('Sanitation Data'!I133))="","",OFFSET('Sanitation Data'!$I$28,0,10*ROW('Sanitation Data'!I133)))</f>
        <v/>
      </c>
      <c r="DK139" s="305" t="str">
        <f ca="true">+IF(OFFSET('Sanitation Data'!$I$29,0,10*ROW('Sanitation Data'!I133))="","",OFFSET('Sanitation Data'!$I$29,0,10*ROW('Sanitation Data'!I133)))</f>
        <v/>
      </c>
      <c r="DL139" s="305" t="str">
        <f ca="true">+IF(OFFSET('Sanitation Data'!$I$30,0,10*ROW('Sanitation Data'!I133))="","",OFFSET('Sanitation Data'!$I$30,0,10*ROW('Sanitation Data'!I133)))</f>
        <v/>
      </c>
      <c r="DM139" s="305" t="str">
        <f ca="true">+IF(OFFSET('Sanitation Data'!$I$31,0,10*ROW('Sanitation Data'!I133))="","",OFFSET('Sanitation Data'!$I$31,0,10*ROW('Sanitation Data'!I133)))</f>
        <v/>
      </c>
      <c r="DN139" s="305" t="str">
        <f ca="true">+IF(OFFSET('Sanitation Data'!$I$32,0,10*ROW('Sanitation Data'!I133))="","",OFFSET('Sanitation Data'!$I$32,0,10*ROW('Sanitation Data'!I133)))</f>
        <v/>
      </c>
      <c r="DO139" s="305" t="str">
        <f ca="true">+IF(OFFSET('Hygiene Data'!$D$11,0,10*ROW('Hygiene Data'!D133))="","",OFFSET('Hygiene Data'!$D$11,0,10*ROW('Hygiene Data'!D133)))</f>
        <v/>
      </c>
      <c r="DP139" s="305" t="str">
        <f ca="true">+IF(OFFSET('Hygiene Data'!$D$12,0,10*ROW('Hygiene Data'!D133))="","",OFFSET('Hygiene Data'!$D$12,0,10*ROW('Hygiene Data'!D133)))</f>
        <v/>
      </c>
      <c r="DQ139" s="305" t="str">
        <f ca="true">+IF(OFFSET('Hygiene Data'!$D$13,0,10*ROW('Hygiene Data'!D133))="","",OFFSET('Hygiene Data'!$D$13,0,10*ROW('Hygiene Data'!D133)))</f>
        <v/>
      </c>
      <c r="DR139" s="305" t="str">
        <f ca="true">+IF(OFFSET('Hygiene Data'!$E$11,0,10*ROW('Hygiene Data'!E133))="","",OFFSET('Hygiene Data'!$E$11,0,10*ROW('Hygiene Data'!E133)))</f>
        <v/>
      </c>
      <c r="DS139" s="305" t="str">
        <f ca="true">+IF(OFFSET('Hygiene Data'!$E$12,0,10*ROW('Hygiene Data'!E133))="","",OFFSET('Hygiene Data'!$E$12,0,10*ROW('Hygiene Data'!E133)))</f>
        <v/>
      </c>
      <c r="DT139" s="305" t="str">
        <f ca="true">+IF(OFFSET('Hygiene Data'!$E$13,0,10*ROW('Hygiene Data'!E133))="","",OFFSET('Hygiene Data'!$E$13,0,10*ROW('Hygiene Data'!E133)))</f>
        <v/>
      </c>
      <c r="DU139" s="305" t="str">
        <f ca="true">+IF(OFFSET('Hygiene Data'!$F$11,0,10*ROW('Hygiene Data'!F133))="","",OFFSET('Hygiene Data'!$F$11,0,10*ROW('Hygiene Data'!F133)))</f>
        <v/>
      </c>
      <c r="DV139" s="305" t="str">
        <f ca="true">+IF(OFFSET('Hygiene Data'!$F$12,0,10*ROW('Hygiene Data'!F133))="","",OFFSET('Hygiene Data'!$F$12,0,10*ROW('Hygiene Data'!F133)))</f>
        <v/>
      </c>
      <c r="DW139" s="305" t="str">
        <f ca="true">+IF(OFFSET('Hygiene Data'!$F$13,0,10*ROW('Hygiene Data'!F133))="","",OFFSET('Hygiene Data'!$F$13,0,10*ROW('Hygiene Data'!F133)))</f>
        <v/>
      </c>
      <c r="DX139" s="305" t="str">
        <f ca="true">+IF(OFFSET('Hygiene Data'!$G$11,0,10*ROW('Hygiene Data'!G133))="","",OFFSET('Hygiene Data'!$G$11,0,10*ROW('Hygiene Data'!G133)))</f>
        <v/>
      </c>
      <c r="DY139" s="305" t="str">
        <f ca="true">+IF(OFFSET('Hygiene Data'!$G$12,0,10*ROW('Hygiene Data'!G133))="","",OFFSET('Hygiene Data'!$G$12,0,10*ROW('Hygiene Data'!G133)))</f>
        <v/>
      </c>
      <c r="DZ139" s="305" t="str">
        <f ca="true">+IF(OFFSET('Hygiene Data'!$G$13,0,10*ROW('Hygiene Data'!G133))="","",OFFSET('Hygiene Data'!$G$13,0,10*ROW('Hygiene Data'!G133)))</f>
        <v/>
      </c>
      <c r="EA139" s="305" t="str">
        <f ca="true">+IF(OFFSET('Hygiene Data'!$H$11,0,10*ROW('Hygiene Data'!H133))="","",OFFSET('Hygiene Data'!$H$11,0,10*ROW('Hygiene Data'!H133)))</f>
        <v/>
      </c>
      <c r="EB139" s="305" t="str">
        <f ca="true">+IF(OFFSET('Hygiene Data'!$H$12,0,10*ROW('Hygiene Data'!H133))="","",OFFSET('Hygiene Data'!$H$12,0,10*ROW('Hygiene Data'!H133)))</f>
        <v/>
      </c>
      <c r="EC139" s="305" t="str">
        <f ca="true">+IF(OFFSET('Hygiene Data'!$H$13,0,10*ROW('Hygiene Data'!H133))="","",OFFSET('Hygiene Data'!$H$13,0,10*ROW('Hygiene Data'!H133)))</f>
        <v/>
      </c>
      <c r="ED139" s="305" t="str">
        <f ca="true">+IF(OFFSET('Hygiene Data'!$I$11,0,10*ROW('Hygiene Data'!I133))="","",OFFSET('Hygiene Data'!$I$11,0,10*ROW('Hygiene Data'!I133)))</f>
        <v/>
      </c>
      <c r="EE139" s="305" t="str">
        <f ca="true">+IF(OFFSET('Hygiene Data'!$I$12,0,10*ROW('Hygiene Data'!I133))="","",OFFSET('Hygiene Data'!$I$12,0,10*ROW('Hygiene Data'!I133)))</f>
        <v/>
      </c>
      <c r="EF139" s="305"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61" t="str">
        <f t="shared" ca="true" si="2"/>
        <v/>
      </c>
      <c r="D140" s="9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5"/>
      <c r="BS140" s="305" t="str">
        <f ca="true">+IF(OFFSET('Water Data'!$D$27,0,10*ROW('Water Data'!D134))="","",OFFSET('Water Data'!$D$27,0,10*ROW('Water Data'!D134)))</f>
        <v/>
      </c>
      <c r="BT140" s="305" t="str">
        <f ca="true">+IF(OFFSET('Water Data'!$D$28,0,10*ROW('Water Data'!D134))="","",OFFSET('Water Data'!$D$28,0,10*ROW('Water Data'!D134)))</f>
        <v/>
      </c>
      <c r="BU140" s="305" t="str">
        <f ca="true">+IF(OFFSET('Water Data'!$D$29,0,10*ROW('Water Data'!D134))="","",OFFSET('Water Data'!$D$29,0,10*ROW('Water Data'!D134)))</f>
        <v/>
      </c>
      <c r="BV140" s="305" t="str">
        <f ca="true">+IF(OFFSET('Water Data'!$E$27,0,10*ROW('Water Data'!E134))="","",OFFSET('Water Data'!$E$27,0,10*ROW('Water Data'!E134)))</f>
        <v/>
      </c>
      <c r="BW140" s="305" t="str">
        <f ca="true">+IF(OFFSET('Water Data'!$E$28,0,10*ROW('Water Data'!E134))="","",OFFSET('Water Data'!$E$28,0,10*ROW('Water Data'!E134)))</f>
        <v/>
      </c>
      <c r="BX140" s="305" t="str">
        <f ca="true">+IF(OFFSET('Water Data'!$E$29,0,10*ROW('Water Data'!E134))="","",OFFSET('Water Data'!$E$29,0,10*ROW('Water Data'!E134)))</f>
        <v/>
      </c>
      <c r="BY140" s="305" t="str">
        <f ca="true">+IF(OFFSET('Water Data'!$F$27,0,10*ROW('Water Data'!F134))="","",OFFSET('Water Data'!$F$27,0,10*ROW('Water Data'!F134)))</f>
        <v/>
      </c>
      <c r="BZ140" s="305" t="str">
        <f ca="true">+IF(OFFSET('Water Data'!$F$28,0,10*ROW('Water Data'!F134))="","",OFFSET('Water Data'!$F$28,0,10*ROW('Water Data'!F134)))</f>
        <v/>
      </c>
      <c r="CA140" s="305" t="str">
        <f ca="true">+IF(OFFSET('Water Data'!$F$29,0,10*ROW('Water Data'!F134))="","",OFFSET('Water Data'!$F$29,0,10*ROW('Water Data'!F134)))</f>
        <v/>
      </c>
      <c r="CB140" s="305" t="str">
        <f ca="true">+IF(OFFSET('Water Data'!$G$27,0,10*ROW('Water Data'!G134))="","",OFFSET('Water Data'!$G$27,0,10*ROW('Water Data'!G134)))</f>
        <v/>
      </c>
      <c r="CC140" s="305" t="str">
        <f ca="true">+IF(OFFSET('Water Data'!$G$28,0,10*ROW('Water Data'!G134))="","",OFFSET('Water Data'!$G$28,0,10*ROW('Water Data'!G134)))</f>
        <v/>
      </c>
      <c r="CD140" s="305" t="str">
        <f ca="true">+IF(OFFSET('Water Data'!$G$29,0,10*ROW('Water Data'!G134))="","",OFFSET('Water Data'!$G$29,0,10*ROW('Water Data'!G134)))</f>
        <v/>
      </c>
      <c r="CE140" s="305" t="str">
        <f ca="true">+IF(OFFSET('Water Data'!$H$27,0,10*ROW('Water Data'!H134))="","",OFFSET('Water Data'!$H$27,0,10*ROW('Water Data'!H134)))</f>
        <v/>
      </c>
      <c r="CF140" s="305" t="str">
        <f ca="true">+IF(OFFSET('Water Data'!$H$28,0,10*ROW('Water Data'!H134))="","",OFFSET('Water Data'!$H$28,0,10*ROW('Water Data'!H134)))</f>
        <v/>
      </c>
      <c r="CG140" s="305" t="str">
        <f ca="true">+IF(OFFSET('Water Data'!$H$29,0,10*ROW('Water Data'!H134))="","",OFFSET('Water Data'!$H$29,0,10*ROW('Water Data'!H134)))</f>
        <v/>
      </c>
      <c r="CH140" s="305" t="str">
        <f ca="true">+IF(OFFSET('Water Data'!$I$27,0,10*ROW('Water Data'!I134))="","",OFFSET('Water Data'!$I$27,0,10*ROW('Water Data'!I134)))</f>
        <v/>
      </c>
      <c r="CI140" s="305" t="str">
        <f ca="true">+IF(OFFSET('Water Data'!$I$28,0,10*ROW('Water Data'!I134))="","",OFFSET('Water Data'!$I$28,0,10*ROW('Water Data'!I134)))</f>
        <v/>
      </c>
      <c r="CJ140" s="305" t="str">
        <f ca="true">+IF(OFFSET('Water Data'!$I$29,0,10*ROW('Water Data'!I134))="","",OFFSET('Water Data'!$I$29,0,10*ROW('Water Data'!I134)))</f>
        <v/>
      </c>
      <c r="CK140" s="305" t="str">
        <f ca="true">+IF(OFFSET('Sanitation Data'!$D$28,0,10*ROW('Sanitation Data'!D134))="","",OFFSET('Sanitation Data'!$D$28,0,10*ROW('Sanitation Data'!D134)))</f>
        <v/>
      </c>
      <c r="CL140" s="305" t="str">
        <f ca="true">+IF(OFFSET('Sanitation Data'!$D$29,0,10*ROW('Sanitation Data'!D134))="","",OFFSET('Sanitation Data'!$D$29,0,10*ROW('Sanitation Data'!D134)))</f>
        <v/>
      </c>
      <c r="CM140" s="305" t="str">
        <f ca="true">+IF(OFFSET('Sanitation Data'!$D$30,0,10*ROW('Sanitation Data'!D134))="","",OFFSET('Sanitation Data'!$D$30,0,10*ROW('Sanitation Data'!D134)))</f>
        <v/>
      </c>
      <c r="CN140" s="305" t="str">
        <f ca="true">+IF(OFFSET('Sanitation Data'!$D$31,0,10*ROW('Sanitation Data'!D134))="","",OFFSET('Sanitation Data'!$D$31,0,10*ROW('Sanitation Data'!D134)))</f>
        <v/>
      </c>
      <c r="CO140" s="305" t="str">
        <f ca="true">+IF(OFFSET('Sanitation Data'!$D$32,0,10*ROW('Sanitation Data'!D134))="","",OFFSET('Sanitation Data'!$D$32,0,10*ROW('Sanitation Data'!D134)))</f>
        <v/>
      </c>
      <c r="CP140" s="305" t="str">
        <f ca="true">+IF(OFFSET('Sanitation Data'!$E$28,0,10*ROW('Sanitation Data'!E134))="","",OFFSET('Sanitation Data'!$E$28,0,10*ROW('Sanitation Data'!E134)))</f>
        <v/>
      </c>
      <c r="CQ140" s="305" t="str">
        <f ca="true">+IF(OFFSET('Sanitation Data'!$E$29,0,10*ROW('Sanitation Data'!E134))="","",OFFSET('Sanitation Data'!$E$29,0,10*ROW('Sanitation Data'!E134)))</f>
        <v/>
      </c>
      <c r="CR140" s="305" t="str">
        <f ca="true">+IF(OFFSET('Sanitation Data'!$E$30,0,10*ROW('Sanitation Data'!E134))="","",OFFSET('Sanitation Data'!$E$30,0,10*ROW('Sanitation Data'!E134)))</f>
        <v/>
      </c>
      <c r="CS140" s="305" t="str">
        <f ca="true">+IF(OFFSET('Sanitation Data'!$E$31,0,10*ROW('Sanitation Data'!E134))="","",OFFSET('Sanitation Data'!$E$31,0,10*ROW('Sanitation Data'!E134)))</f>
        <v/>
      </c>
      <c r="CT140" s="305" t="str">
        <f ca="true">+IF(OFFSET('Sanitation Data'!$E$32,0,10*ROW('Sanitation Data'!E134))="","",OFFSET('Sanitation Data'!$E$32,0,10*ROW('Sanitation Data'!E134)))</f>
        <v/>
      </c>
      <c r="CU140" s="305" t="str">
        <f ca="true">+IF(OFFSET('Sanitation Data'!$F$28,0,10*ROW('Sanitation Data'!F134))="","",OFFSET('Sanitation Data'!$F$28,0,10*ROW('Sanitation Data'!F134)))</f>
        <v/>
      </c>
      <c r="CV140" s="305" t="str">
        <f ca="true">+IF(OFFSET('Sanitation Data'!$F$29,0,10*ROW('Sanitation Data'!F134))="","",OFFSET('Sanitation Data'!$F$29,0,10*ROW('Sanitation Data'!F134)))</f>
        <v/>
      </c>
      <c r="CW140" s="305" t="str">
        <f ca="true">+IF(OFFSET('Sanitation Data'!$F$30,0,10*ROW('Sanitation Data'!F134))="","",OFFSET('Sanitation Data'!$F$30,0,10*ROW('Sanitation Data'!F134)))</f>
        <v/>
      </c>
      <c r="CX140" s="305" t="str">
        <f ca="true">+IF(OFFSET('Sanitation Data'!$F$31,0,10*ROW('Sanitation Data'!F134))="","",OFFSET('Sanitation Data'!$F$31,0,10*ROW('Sanitation Data'!F134)))</f>
        <v/>
      </c>
      <c r="CY140" s="305" t="str">
        <f ca="true">+IF(OFFSET('Sanitation Data'!$F$32,0,10*ROW('Sanitation Data'!F134))="","",OFFSET('Sanitation Data'!$F$32,0,10*ROW('Sanitation Data'!F134)))</f>
        <v/>
      </c>
      <c r="CZ140" s="305" t="str">
        <f ca="true">+IF(OFFSET('Sanitation Data'!$G$28,0,10*ROW('Sanitation Data'!G134))="","",OFFSET('Sanitation Data'!$G$28,0,10*ROW('Sanitation Data'!G134)))</f>
        <v/>
      </c>
      <c r="DA140" s="305" t="str">
        <f ca="true">+IF(OFFSET('Sanitation Data'!$G$29,0,10*ROW('Sanitation Data'!G134))="","",OFFSET('Sanitation Data'!$G$29,0,10*ROW('Sanitation Data'!G134)))</f>
        <v/>
      </c>
      <c r="DB140" s="305" t="str">
        <f ca="true">+IF(OFFSET('Sanitation Data'!$G$30,0,10*ROW('Sanitation Data'!G134))="","",OFFSET('Sanitation Data'!$G$30,0,10*ROW('Sanitation Data'!G134)))</f>
        <v/>
      </c>
      <c r="DC140" s="305" t="str">
        <f ca="true">+IF(OFFSET('Sanitation Data'!$G$31,0,10*ROW('Sanitation Data'!G134))="","",OFFSET('Sanitation Data'!$G$31,0,10*ROW('Sanitation Data'!G134)))</f>
        <v/>
      </c>
      <c r="DD140" s="305" t="str">
        <f ca="true">+IF(OFFSET('Sanitation Data'!$G$32,0,10*ROW('Sanitation Data'!G134))="","",OFFSET('Sanitation Data'!$G$32,0,10*ROW('Sanitation Data'!G134)))</f>
        <v/>
      </c>
      <c r="DE140" s="305" t="str">
        <f ca="true">+IF(OFFSET('Sanitation Data'!$H$28,0,10*ROW('Sanitation Data'!H134))="","",OFFSET('Sanitation Data'!$H$28,0,10*ROW('Sanitation Data'!H134)))</f>
        <v/>
      </c>
      <c r="DF140" s="305" t="str">
        <f ca="true">+IF(OFFSET('Sanitation Data'!$H$29,0,10*ROW('Sanitation Data'!H134))="","",OFFSET('Sanitation Data'!$H$29,0,10*ROW('Sanitation Data'!H134)))</f>
        <v/>
      </c>
      <c r="DG140" s="305" t="str">
        <f ca="true">+IF(OFFSET('Sanitation Data'!$H$30,0,10*ROW('Sanitation Data'!H134))="","",OFFSET('Sanitation Data'!$H$30,0,10*ROW('Sanitation Data'!H134)))</f>
        <v/>
      </c>
      <c r="DH140" s="305" t="str">
        <f ca="true">+IF(OFFSET('Sanitation Data'!$H$31,0,10*ROW('Sanitation Data'!H134))="","",OFFSET('Sanitation Data'!$H$31,0,10*ROW('Sanitation Data'!H134)))</f>
        <v/>
      </c>
      <c r="DI140" s="305" t="str">
        <f ca="true">+IF(OFFSET('Sanitation Data'!$H$32,0,10*ROW('Sanitation Data'!H134))="","",OFFSET('Sanitation Data'!$H$32,0,10*ROW('Sanitation Data'!H134)))</f>
        <v/>
      </c>
      <c r="DJ140" s="305" t="str">
        <f ca="true">+IF(OFFSET('Sanitation Data'!$I$28,0,10*ROW('Sanitation Data'!I134))="","",OFFSET('Sanitation Data'!$I$28,0,10*ROW('Sanitation Data'!I134)))</f>
        <v/>
      </c>
      <c r="DK140" s="305" t="str">
        <f ca="true">+IF(OFFSET('Sanitation Data'!$I$29,0,10*ROW('Sanitation Data'!I134))="","",OFFSET('Sanitation Data'!$I$29,0,10*ROW('Sanitation Data'!I134)))</f>
        <v/>
      </c>
      <c r="DL140" s="305" t="str">
        <f ca="true">+IF(OFFSET('Sanitation Data'!$I$30,0,10*ROW('Sanitation Data'!I134))="","",OFFSET('Sanitation Data'!$I$30,0,10*ROW('Sanitation Data'!I134)))</f>
        <v/>
      </c>
      <c r="DM140" s="305" t="str">
        <f ca="true">+IF(OFFSET('Sanitation Data'!$I$31,0,10*ROW('Sanitation Data'!I134))="","",OFFSET('Sanitation Data'!$I$31,0,10*ROW('Sanitation Data'!I134)))</f>
        <v/>
      </c>
      <c r="DN140" s="305" t="str">
        <f ca="true">+IF(OFFSET('Sanitation Data'!$I$32,0,10*ROW('Sanitation Data'!I134))="","",OFFSET('Sanitation Data'!$I$32,0,10*ROW('Sanitation Data'!I134)))</f>
        <v/>
      </c>
      <c r="DO140" s="305" t="str">
        <f ca="true">+IF(OFFSET('Hygiene Data'!$D$11,0,10*ROW('Hygiene Data'!D134))="","",OFFSET('Hygiene Data'!$D$11,0,10*ROW('Hygiene Data'!D134)))</f>
        <v/>
      </c>
      <c r="DP140" s="305" t="str">
        <f ca="true">+IF(OFFSET('Hygiene Data'!$D$12,0,10*ROW('Hygiene Data'!D134))="","",OFFSET('Hygiene Data'!$D$12,0,10*ROW('Hygiene Data'!D134)))</f>
        <v/>
      </c>
      <c r="DQ140" s="305" t="str">
        <f ca="true">+IF(OFFSET('Hygiene Data'!$D$13,0,10*ROW('Hygiene Data'!D134))="","",OFFSET('Hygiene Data'!$D$13,0,10*ROW('Hygiene Data'!D134)))</f>
        <v/>
      </c>
      <c r="DR140" s="305" t="str">
        <f ca="true">+IF(OFFSET('Hygiene Data'!$E$11,0,10*ROW('Hygiene Data'!E134))="","",OFFSET('Hygiene Data'!$E$11,0,10*ROW('Hygiene Data'!E134)))</f>
        <v/>
      </c>
      <c r="DS140" s="305" t="str">
        <f ca="true">+IF(OFFSET('Hygiene Data'!$E$12,0,10*ROW('Hygiene Data'!E134))="","",OFFSET('Hygiene Data'!$E$12,0,10*ROW('Hygiene Data'!E134)))</f>
        <v/>
      </c>
      <c r="DT140" s="305" t="str">
        <f ca="true">+IF(OFFSET('Hygiene Data'!$E$13,0,10*ROW('Hygiene Data'!E134))="","",OFFSET('Hygiene Data'!$E$13,0,10*ROW('Hygiene Data'!E134)))</f>
        <v/>
      </c>
      <c r="DU140" s="305" t="str">
        <f ca="true">+IF(OFFSET('Hygiene Data'!$F$11,0,10*ROW('Hygiene Data'!F134))="","",OFFSET('Hygiene Data'!$F$11,0,10*ROW('Hygiene Data'!F134)))</f>
        <v/>
      </c>
      <c r="DV140" s="305" t="str">
        <f ca="true">+IF(OFFSET('Hygiene Data'!$F$12,0,10*ROW('Hygiene Data'!F134))="","",OFFSET('Hygiene Data'!$F$12,0,10*ROW('Hygiene Data'!F134)))</f>
        <v/>
      </c>
      <c r="DW140" s="305" t="str">
        <f ca="true">+IF(OFFSET('Hygiene Data'!$F$13,0,10*ROW('Hygiene Data'!F134))="","",OFFSET('Hygiene Data'!$F$13,0,10*ROW('Hygiene Data'!F134)))</f>
        <v/>
      </c>
      <c r="DX140" s="305" t="str">
        <f ca="true">+IF(OFFSET('Hygiene Data'!$G$11,0,10*ROW('Hygiene Data'!G134))="","",OFFSET('Hygiene Data'!$G$11,0,10*ROW('Hygiene Data'!G134)))</f>
        <v/>
      </c>
      <c r="DY140" s="305" t="str">
        <f ca="true">+IF(OFFSET('Hygiene Data'!$G$12,0,10*ROW('Hygiene Data'!G134))="","",OFFSET('Hygiene Data'!$G$12,0,10*ROW('Hygiene Data'!G134)))</f>
        <v/>
      </c>
      <c r="DZ140" s="305" t="str">
        <f ca="true">+IF(OFFSET('Hygiene Data'!$G$13,0,10*ROW('Hygiene Data'!G134))="","",OFFSET('Hygiene Data'!$G$13,0,10*ROW('Hygiene Data'!G134)))</f>
        <v/>
      </c>
      <c r="EA140" s="305" t="str">
        <f ca="true">+IF(OFFSET('Hygiene Data'!$H$11,0,10*ROW('Hygiene Data'!H134))="","",OFFSET('Hygiene Data'!$H$11,0,10*ROW('Hygiene Data'!H134)))</f>
        <v/>
      </c>
      <c r="EB140" s="305" t="str">
        <f ca="true">+IF(OFFSET('Hygiene Data'!$H$12,0,10*ROW('Hygiene Data'!H134))="","",OFFSET('Hygiene Data'!$H$12,0,10*ROW('Hygiene Data'!H134)))</f>
        <v/>
      </c>
      <c r="EC140" s="305" t="str">
        <f ca="true">+IF(OFFSET('Hygiene Data'!$H$13,0,10*ROW('Hygiene Data'!H134))="","",OFFSET('Hygiene Data'!$H$13,0,10*ROW('Hygiene Data'!H134)))</f>
        <v/>
      </c>
      <c r="ED140" s="305" t="str">
        <f ca="true">+IF(OFFSET('Hygiene Data'!$I$11,0,10*ROW('Hygiene Data'!I134))="","",OFFSET('Hygiene Data'!$I$11,0,10*ROW('Hygiene Data'!I134)))</f>
        <v/>
      </c>
      <c r="EE140" s="305" t="str">
        <f ca="true">+IF(OFFSET('Hygiene Data'!$I$12,0,10*ROW('Hygiene Data'!I134))="","",OFFSET('Hygiene Data'!$I$12,0,10*ROW('Hygiene Data'!I134)))</f>
        <v/>
      </c>
      <c r="EF140" s="305"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61" t="str">
        <f t="shared" ca="true" si="2"/>
        <v/>
      </c>
      <c r="D141" s="9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5"/>
      <c r="BS141" s="305" t="str">
        <f ca="true">+IF(OFFSET('Water Data'!$D$27,0,10*ROW('Water Data'!D135))="","",OFFSET('Water Data'!$D$27,0,10*ROW('Water Data'!D135)))</f>
        <v/>
      </c>
      <c r="BT141" s="305" t="str">
        <f ca="true">+IF(OFFSET('Water Data'!$D$28,0,10*ROW('Water Data'!D135))="","",OFFSET('Water Data'!$D$28,0,10*ROW('Water Data'!D135)))</f>
        <v/>
      </c>
      <c r="BU141" s="305" t="str">
        <f ca="true">+IF(OFFSET('Water Data'!$D$29,0,10*ROW('Water Data'!D135))="","",OFFSET('Water Data'!$D$29,0,10*ROW('Water Data'!D135)))</f>
        <v/>
      </c>
      <c r="BV141" s="305" t="str">
        <f ca="true">+IF(OFFSET('Water Data'!$E$27,0,10*ROW('Water Data'!E135))="","",OFFSET('Water Data'!$E$27,0,10*ROW('Water Data'!E135)))</f>
        <v/>
      </c>
      <c r="BW141" s="305" t="str">
        <f ca="true">+IF(OFFSET('Water Data'!$E$28,0,10*ROW('Water Data'!E135))="","",OFFSET('Water Data'!$E$28,0,10*ROW('Water Data'!E135)))</f>
        <v/>
      </c>
      <c r="BX141" s="305" t="str">
        <f ca="true">+IF(OFFSET('Water Data'!$E$29,0,10*ROW('Water Data'!E135))="","",OFFSET('Water Data'!$E$29,0,10*ROW('Water Data'!E135)))</f>
        <v/>
      </c>
      <c r="BY141" s="305" t="str">
        <f ca="true">+IF(OFFSET('Water Data'!$F$27,0,10*ROW('Water Data'!F135))="","",OFFSET('Water Data'!$F$27,0,10*ROW('Water Data'!F135)))</f>
        <v/>
      </c>
      <c r="BZ141" s="305" t="str">
        <f ca="true">+IF(OFFSET('Water Data'!$F$28,0,10*ROW('Water Data'!F135))="","",OFFSET('Water Data'!$F$28,0,10*ROW('Water Data'!F135)))</f>
        <v/>
      </c>
      <c r="CA141" s="305" t="str">
        <f ca="true">+IF(OFFSET('Water Data'!$F$29,0,10*ROW('Water Data'!F135))="","",OFFSET('Water Data'!$F$29,0,10*ROW('Water Data'!F135)))</f>
        <v/>
      </c>
      <c r="CB141" s="305" t="str">
        <f ca="true">+IF(OFFSET('Water Data'!$G$27,0,10*ROW('Water Data'!G135))="","",OFFSET('Water Data'!$G$27,0,10*ROW('Water Data'!G135)))</f>
        <v/>
      </c>
      <c r="CC141" s="305" t="str">
        <f ca="true">+IF(OFFSET('Water Data'!$G$28,0,10*ROW('Water Data'!G135))="","",OFFSET('Water Data'!$G$28,0,10*ROW('Water Data'!G135)))</f>
        <v/>
      </c>
      <c r="CD141" s="305" t="str">
        <f ca="true">+IF(OFFSET('Water Data'!$G$29,0,10*ROW('Water Data'!G135))="","",OFFSET('Water Data'!$G$29,0,10*ROW('Water Data'!G135)))</f>
        <v/>
      </c>
      <c r="CE141" s="305" t="str">
        <f ca="true">+IF(OFFSET('Water Data'!$H$27,0,10*ROW('Water Data'!H135))="","",OFFSET('Water Data'!$H$27,0,10*ROW('Water Data'!H135)))</f>
        <v/>
      </c>
      <c r="CF141" s="305" t="str">
        <f ca="true">+IF(OFFSET('Water Data'!$H$28,0,10*ROW('Water Data'!H135))="","",OFFSET('Water Data'!$H$28,0,10*ROW('Water Data'!H135)))</f>
        <v/>
      </c>
      <c r="CG141" s="305" t="str">
        <f ca="true">+IF(OFFSET('Water Data'!$H$29,0,10*ROW('Water Data'!H135))="","",OFFSET('Water Data'!$H$29,0,10*ROW('Water Data'!H135)))</f>
        <v/>
      </c>
      <c r="CH141" s="305" t="str">
        <f ca="true">+IF(OFFSET('Water Data'!$I$27,0,10*ROW('Water Data'!I135))="","",OFFSET('Water Data'!$I$27,0,10*ROW('Water Data'!I135)))</f>
        <v/>
      </c>
      <c r="CI141" s="305" t="str">
        <f ca="true">+IF(OFFSET('Water Data'!$I$28,0,10*ROW('Water Data'!I135))="","",OFFSET('Water Data'!$I$28,0,10*ROW('Water Data'!I135)))</f>
        <v/>
      </c>
      <c r="CJ141" s="305" t="str">
        <f ca="true">+IF(OFFSET('Water Data'!$I$29,0,10*ROW('Water Data'!I135))="","",OFFSET('Water Data'!$I$29,0,10*ROW('Water Data'!I135)))</f>
        <v/>
      </c>
      <c r="CK141" s="305" t="str">
        <f ca="true">+IF(OFFSET('Sanitation Data'!$D$28,0,10*ROW('Sanitation Data'!D135))="","",OFFSET('Sanitation Data'!$D$28,0,10*ROW('Sanitation Data'!D135)))</f>
        <v/>
      </c>
      <c r="CL141" s="305" t="str">
        <f ca="true">+IF(OFFSET('Sanitation Data'!$D$29,0,10*ROW('Sanitation Data'!D135))="","",OFFSET('Sanitation Data'!$D$29,0,10*ROW('Sanitation Data'!D135)))</f>
        <v/>
      </c>
      <c r="CM141" s="305" t="str">
        <f ca="true">+IF(OFFSET('Sanitation Data'!$D$30,0,10*ROW('Sanitation Data'!D135))="","",OFFSET('Sanitation Data'!$D$30,0,10*ROW('Sanitation Data'!D135)))</f>
        <v/>
      </c>
      <c r="CN141" s="305" t="str">
        <f ca="true">+IF(OFFSET('Sanitation Data'!$D$31,0,10*ROW('Sanitation Data'!D135))="","",OFFSET('Sanitation Data'!$D$31,0,10*ROW('Sanitation Data'!D135)))</f>
        <v/>
      </c>
      <c r="CO141" s="305" t="str">
        <f ca="true">+IF(OFFSET('Sanitation Data'!$D$32,0,10*ROW('Sanitation Data'!D135))="","",OFFSET('Sanitation Data'!$D$32,0,10*ROW('Sanitation Data'!D135)))</f>
        <v/>
      </c>
      <c r="CP141" s="305" t="str">
        <f ca="true">+IF(OFFSET('Sanitation Data'!$E$28,0,10*ROW('Sanitation Data'!E135))="","",OFFSET('Sanitation Data'!$E$28,0,10*ROW('Sanitation Data'!E135)))</f>
        <v/>
      </c>
      <c r="CQ141" s="305" t="str">
        <f ca="true">+IF(OFFSET('Sanitation Data'!$E$29,0,10*ROW('Sanitation Data'!E135))="","",OFFSET('Sanitation Data'!$E$29,0,10*ROW('Sanitation Data'!E135)))</f>
        <v/>
      </c>
      <c r="CR141" s="305" t="str">
        <f ca="true">+IF(OFFSET('Sanitation Data'!$E$30,0,10*ROW('Sanitation Data'!E135))="","",OFFSET('Sanitation Data'!$E$30,0,10*ROW('Sanitation Data'!E135)))</f>
        <v/>
      </c>
      <c r="CS141" s="305" t="str">
        <f ca="true">+IF(OFFSET('Sanitation Data'!$E$31,0,10*ROW('Sanitation Data'!E135))="","",OFFSET('Sanitation Data'!$E$31,0,10*ROW('Sanitation Data'!E135)))</f>
        <v/>
      </c>
      <c r="CT141" s="305" t="str">
        <f ca="true">+IF(OFFSET('Sanitation Data'!$E$32,0,10*ROW('Sanitation Data'!E135))="","",OFFSET('Sanitation Data'!$E$32,0,10*ROW('Sanitation Data'!E135)))</f>
        <v/>
      </c>
      <c r="CU141" s="305" t="str">
        <f ca="true">+IF(OFFSET('Sanitation Data'!$F$28,0,10*ROW('Sanitation Data'!F135))="","",OFFSET('Sanitation Data'!$F$28,0,10*ROW('Sanitation Data'!F135)))</f>
        <v/>
      </c>
      <c r="CV141" s="305" t="str">
        <f ca="true">+IF(OFFSET('Sanitation Data'!$F$29,0,10*ROW('Sanitation Data'!F135))="","",OFFSET('Sanitation Data'!$F$29,0,10*ROW('Sanitation Data'!F135)))</f>
        <v/>
      </c>
      <c r="CW141" s="305" t="str">
        <f ca="true">+IF(OFFSET('Sanitation Data'!$F$30,0,10*ROW('Sanitation Data'!F135))="","",OFFSET('Sanitation Data'!$F$30,0,10*ROW('Sanitation Data'!F135)))</f>
        <v/>
      </c>
      <c r="CX141" s="305" t="str">
        <f ca="true">+IF(OFFSET('Sanitation Data'!$F$31,0,10*ROW('Sanitation Data'!F135))="","",OFFSET('Sanitation Data'!$F$31,0,10*ROW('Sanitation Data'!F135)))</f>
        <v/>
      </c>
      <c r="CY141" s="305" t="str">
        <f ca="true">+IF(OFFSET('Sanitation Data'!$F$32,0,10*ROW('Sanitation Data'!F135))="","",OFFSET('Sanitation Data'!$F$32,0,10*ROW('Sanitation Data'!F135)))</f>
        <v/>
      </c>
      <c r="CZ141" s="305" t="str">
        <f ca="true">+IF(OFFSET('Sanitation Data'!$G$28,0,10*ROW('Sanitation Data'!G135))="","",OFFSET('Sanitation Data'!$G$28,0,10*ROW('Sanitation Data'!G135)))</f>
        <v/>
      </c>
      <c r="DA141" s="305" t="str">
        <f ca="true">+IF(OFFSET('Sanitation Data'!$G$29,0,10*ROW('Sanitation Data'!G135))="","",OFFSET('Sanitation Data'!$G$29,0,10*ROW('Sanitation Data'!G135)))</f>
        <v/>
      </c>
      <c r="DB141" s="305" t="str">
        <f ca="true">+IF(OFFSET('Sanitation Data'!$G$30,0,10*ROW('Sanitation Data'!G135))="","",OFFSET('Sanitation Data'!$G$30,0,10*ROW('Sanitation Data'!G135)))</f>
        <v/>
      </c>
      <c r="DC141" s="305" t="str">
        <f ca="true">+IF(OFFSET('Sanitation Data'!$G$31,0,10*ROW('Sanitation Data'!G135))="","",OFFSET('Sanitation Data'!$G$31,0,10*ROW('Sanitation Data'!G135)))</f>
        <v/>
      </c>
      <c r="DD141" s="305" t="str">
        <f ca="true">+IF(OFFSET('Sanitation Data'!$G$32,0,10*ROW('Sanitation Data'!G135))="","",OFFSET('Sanitation Data'!$G$32,0,10*ROW('Sanitation Data'!G135)))</f>
        <v/>
      </c>
      <c r="DE141" s="305" t="str">
        <f ca="true">+IF(OFFSET('Sanitation Data'!$H$28,0,10*ROW('Sanitation Data'!H135))="","",OFFSET('Sanitation Data'!$H$28,0,10*ROW('Sanitation Data'!H135)))</f>
        <v/>
      </c>
      <c r="DF141" s="305" t="str">
        <f ca="true">+IF(OFFSET('Sanitation Data'!$H$29,0,10*ROW('Sanitation Data'!H135))="","",OFFSET('Sanitation Data'!$H$29,0,10*ROW('Sanitation Data'!H135)))</f>
        <v/>
      </c>
      <c r="DG141" s="305" t="str">
        <f ca="true">+IF(OFFSET('Sanitation Data'!$H$30,0,10*ROW('Sanitation Data'!H135))="","",OFFSET('Sanitation Data'!$H$30,0,10*ROW('Sanitation Data'!H135)))</f>
        <v/>
      </c>
      <c r="DH141" s="305" t="str">
        <f ca="true">+IF(OFFSET('Sanitation Data'!$H$31,0,10*ROW('Sanitation Data'!H135))="","",OFFSET('Sanitation Data'!$H$31,0,10*ROW('Sanitation Data'!H135)))</f>
        <v/>
      </c>
      <c r="DI141" s="305" t="str">
        <f ca="true">+IF(OFFSET('Sanitation Data'!$H$32,0,10*ROW('Sanitation Data'!H135))="","",OFFSET('Sanitation Data'!$H$32,0,10*ROW('Sanitation Data'!H135)))</f>
        <v/>
      </c>
      <c r="DJ141" s="305" t="str">
        <f ca="true">+IF(OFFSET('Sanitation Data'!$I$28,0,10*ROW('Sanitation Data'!I135))="","",OFFSET('Sanitation Data'!$I$28,0,10*ROW('Sanitation Data'!I135)))</f>
        <v/>
      </c>
      <c r="DK141" s="305" t="str">
        <f ca="true">+IF(OFFSET('Sanitation Data'!$I$29,0,10*ROW('Sanitation Data'!I135))="","",OFFSET('Sanitation Data'!$I$29,0,10*ROW('Sanitation Data'!I135)))</f>
        <v/>
      </c>
      <c r="DL141" s="305" t="str">
        <f ca="true">+IF(OFFSET('Sanitation Data'!$I$30,0,10*ROW('Sanitation Data'!I135))="","",OFFSET('Sanitation Data'!$I$30,0,10*ROW('Sanitation Data'!I135)))</f>
        <v/>
      </c>
      <c r="DM141" s="305" t="str">
        <f ca="true">+IF(OFFSET('Sanitation Data'!$I$31,0,10*ROW('Sanitation Data'!I135))="","",OFFSET('Sanitation Data'!$I$31,0,10*ROW('Sanitation Data'!I135)))</f>
        <v/>
      </c>
      <c r="DN141" s="305" t="str">
        <f ca="true">+IF(OFFSET('Sanitation Data'!$I$32,0,10*ROW('Sanitation Data'!I135))="","",OFFSET('Sanitation Data'!$I$32,0,10*ROW('Sanitation Data'!I135)))</f>
        <v/>
      </c>
      <c r="DO141" s="305" t="str">
        <f ca="true">+IF(OFFSET('Hygiene Data'!$D$11,0,10*ROW('Hygiene Data'!D135))="","",OFFSET('Hygiene Data'!$D$11,0,10*ROW('Hygiene Data'!D135)))</f>
        <v/>
      </c>
      <c r="DP141" s="305" t="str">
        <f ca="true">+IF(OFFSET('Hygiene Data'!$D$12,0,10*ROW('Hygiene Data'!D135))="","",OFFSET('Hygiene Data'!$D$12,0,10*ROW('Hygiene Data'!D135)))</f>
        <v/>
      </c>
      <c r="DQ141" s="305" t="str">
        <f ca="true">+IF(OFFSET('Hygiene Data'!$D$13,0,10*ROW('Hygiene Data'!D135))="","",OFFSET('Hygiene Data'!$D$13,0,10*ROW('Hygiene Data'!D135)))</f>
        <v/>
      </c>
      <c r="DR141" s="305" t="str">
        <f ca="true">+IF(OFFSET('Hygiene Data'!$E$11,0,10*ROW('Hygiene Data'!E135))="","",OFFSET('Hygiene Data'!$E$11,0,10*ROW('Hygiene Data'!E135)))</f>
        <v/>
      </c>
      <c r="DS141" s="305" t="str">
        <f ca="true">+IF(OFFSET('Hygiene Data'!$E$12,0,10*ROW('Hygiene Data'!E135))="","",OFFSET('Hygiene Data'!$E$12,0,10*ROW('Hygiene Data'!E135)))</f>
        <v/>
      </c>
      <c r="DT141" s="305" t="str">
        <f ca="true">+IF(OFFSET('Hygiene Data'!$E$13,0,10*ROW('Hygiene Data'!E135))="","",OFFSET('Hygiene Data'!$E$13,0,10*ROW('Hygiene Data'!E135)))</f>
        <v/>
      </c>
      <c r="DU141" s="305" t="str">
        <f ca="true">+IF(OFFSET('Hygiene Data'!$F$11,0,10*ROW('Hygiene Data'!F135))="","",OFFSET('Hygiene Data'!$F$11,0,10*ROW('Hygiene Data'!F135)))</f>
        <v/>
      </c>
      <c r="DV141" s="305" t="str">
        <f ca="true">+IF(OFFSET('Hygiene Data'!$F$12,0,10*ROW('Hygiene Data'!F135))="","",OFFSET('Hygiene Data'!$F$12,0,10*ROW('Hygiene Data'!F135)))</f>
        <v/>
      </c>
      <c r="DW141" s="305" t="str">
        <f ca="true">+IF(OFFSET('Hygiene Data'!$F$13,0,10*ROW('Hygiene Data'!F135))="","",OFFSET('Hygiene Data'!$F$13,0,10*ROW('Hygiene Data'!F135)))</f>
        <v/>
      </c>
      <c r="DX141" s="305" t="str">
        <f ca="true">+IF(OFFSET('Hygiene Data'!$G$11,0,10*ROW('Hygiene Data'!G135))="","",OFFSET('Hygiene Data'!$G$11,0,10*ROW('Hygiene Data'!G135)))</f>
        <v/>
      </c>
      <c r="DY141" s="305" t="str">
        <f ca="true">+IF(OFFSET('Hygiene Data'!$G$12,0,10*ROW('Hygiene Data'!G135))="","",OFFSET('Hygiene Data'!$G$12,0,10*ROW('Hygiene Data'!G135)))</f>
        <v/>
      </c>
      <c r="DZ141" s="305" t="str">
        <f ca="true">+IF(OFFSET('Hygiene Data'!$G$13,0,10*ROW('Hygiene Data'!G135))="","",OFFSET('Hygiene Data'!$G$13,0,10*ROW('Hygiene Data'!G135)))</f>
        <v/>
      </c>
      <c r="EA141" s="305" t="str">
        <f ca="true">+IF(OFFSET('Hygiene Data'!$H$11,0,10*ROW('Hygiene Data'!H135))="","",OFFSET('Hygiene Data'!$H$11,0,10*ROW('Hygiene Data'!H135)))</f>
        <v/>
      </c>
      <c r="EB141" s="305" t="str">
        <f ca="true">+IF(OFFSET('Hygiene Data'!$H$12,0,10*ROW('Hygiene Data'!H135))="","",OFFSET('Hygiene Data'!$H$12,0,10*ROW('Hygiene Data'!H135)))</f>
        <v/>
      </c>
      <c r="EC141" s="305" t="str">
        <f ca="true">+IF(OFFSET('Hygiene Data'!$H$13,0,10*ROW('Hygiene Data'!H135))="","",OFFSET('Hygiene Data'!$H$13,0,10*ROW('Hygiene Data'!H135)))</f>
        <v/>
      </c>
      <c r="ED141" s="305" t="str">
        <f ca="true">+IF(OFFSET('Hygiene Data'!$I$11,0,10*ROW('Hygiene Data'!I135))="","",OFFSET('Hygiene Data'!$I$11,0,10*ROW('Hygiene Data'!I135)))</f>
        <v/>
      </c>
      <c r="EE141" s="305" t="str">
        <f ca="true">+IF(OFFSET('Hygiene Data'!$I$12,0,10*ROW('Hygiene Data'!I135))="","",OFFSET('Hygiene Data'!$I$12,0,10*ROW('Hygiene Data'!I135)))</f>
        <v/>
      </c>
      <c r="EF141" s="305"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61" t="str">
        <f t="shared" ca="true" si="2"/>
        <v/>
      </c>
      <c r="D142" s="9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5"/>
      <c r="BS142" s="305" t="str">
        <f ca="true">+IF(OFFSET('Water Data'!$D$27,0,10*ROW('Water Data'!D136))="","",OFFSET('Water Data'!$D$27,0,10*ROW('Water Data'!D136)))</f>
        <v/>
      </c>
      <c r="BT142" s="305" t="str">
        <f ca="true">+IF(OFFSET('Water Data'!$D$28,0,10*ROW('Water Data'!D136))="","",OFFSET('Water Data'!$D$28,0,10*ROW('Water Data'!D136)))</f>
        <v/>
      </c>
      <c r="BU142" s="305" t="str">
        <f ca="true">+IF(OFFSET('Water Data'!$D$29,0,10*ROW('Water Data'!D136))="","",OFFSET('Water Data'!$D$29,0,10*ROW('Water Data'!D136)))</f>
        <v/>
      </c>
      <c r="BV142" s="305" t="str">
        <f ca="true">+IF(OFFSET('Water Data'!$E$27,0,10*ROW('Water Data'!E136))="","",OFFSET('Water Data'!$E$27,0,10*ROW('Water Data'!E136)))</f>
        <v/>
      </c>
      <c r="BW142" s="305" t="str">
        <f ca="true">+IF(OFFSET('Water Data'!$E$28,0,10*ROW('Water Data'!E136))="","",OFFSET('Water Data'!$E$28,0,10*ROW('Water Data'!E136)))</f>
        <v/>
      </c>
      <c r="BX142" s="305" t="str">
        <f ca="true">+IF(OFFSET('Water Data'!$E$29,0,10*ROW('Water Data'!E136))="","",OFFSET('Water Data'!$E$29,0,10*ROW('Water Data'!E136)))</f>
        <v/>
      </c>
      <c r="BY142" s="305" t="str">
        <f ca="true">+IF(OFFSET('Water Data'!$F$27,0,10*ROW('Water Data'!F136))="","",OFFSET('Water Data'!$F$27,0,10*ROW('Water Data'!F136)))</f>
        <v/>
      </c>
      <c r="BZ142" s="305" t="str">
        <f ca="true">+IF(OFFSET('Water Data'!$F$28,0,10*ROW('Water Data'!F136))="","",OFFSET('Water Data'!$F$28,0,10*ROW('Water Data'!F136)))</f>
        <v/>
      </c>
      <c r="CA142" s="305" t="str">
        <f ca="true">+IF(OFFSET('Water Data'!$F$29,0,10*ROW('Water Data'!F136))="","",OFFSET('Water Data'!$F$29,0,10*ROW('Water Data'!F136)))</f>
        <v/>
      </c>
      <c r="CB142" s="305" t="str">
        <f ca="true">+IF(OFFSET('Water Data'!$G$27,0,10*ROW('Water Data'!G136))="","",OFFSET('Water Data'!$G$27,0,10*ROW('Water Data'!G136)))</f>
        <v/>
      </c>
      <c r="CC142" s="305" t="str">
        <f ca="true">+IF(OFFSET('Water Data'!$G$28,0,10*ROW('Water Data'!G136))="","",OFFSET('Water Data'!$G$28,0,10*ROW('Water Data'!G136)))</f>
        <v/>
      </c>
      <c r="CD142" s="305" t="str">
        <f ca="true">+IF(OFFSET('Water Data'!$G$29,0,10*ROW('Water Data'!G136))="","",OFFSET('Water Data'!$G$29,0,10*ROW('Water Data'!G136)))</f>
        <v/>
      </c>
      <c r="CE142" s="305" t="str">
        <f ca="true">+IF(OFFSET('Water Data'!$H$27,0,10*ROW('Water Data'!H136))="","",OFFSET('Water Data'!$H$27,0,10*ROW('Water Data'!H136)))</f>
        <v/>
      </c>
      <c r="CF142" s="305" t="str">
        <f ca="true">+IF(OFFSET('Water Data'!$H$28,0,10*ROW('Water Data'!H136))="","",OFFSET('Water Data'!$H$28,0,10*ROW('Water Data'!H136)))</f>
        <v/>
      </c>
      <c r="CG142" s="305" t="str">
        <f ca="true">+IF(OFFSET('Water Data'!$H$29,0,10*ROW('Water Data'!H136))="","",OFFSET('Water Data'!$H$29,0,10*ROW('Water Data'!H136)))</f>
        <v/>
      </c>
      <c r="CH142" s="305" t="str">
        <f ca="true">+IF(OFFSET('Water Data'!$I$27,0,10*ROW('Water Data'!I136))="","",OFFSET('Water Data'!$I$27,0,10*ROW('Water Data'!I136)))</f>
        <v/>
      </c>
      <c r="CI142" s="305" t="str">
        <f ca="true">+IF(OFFSET('Water Data'!$I$28,0,10*ROW('Water Data'!I136))="","",OFFSET('Water Data'!$I$28,0,10*ROW('Water Data'!I136)))</f>
        <v/>
      </c>
      <c r="CJ142" s="305" t="str">
        <f ca="true">+IF(OFFSET('Water Data'!$I$29,0,10*ROW('Water Data'!I136))="","",OFFSET('Water Data'!$I$29,0,10*ROW('Water Data'!I136)))</f>
        <v/>
      </c>
      <c r="CK142" s="305" t="str">
        <f ca="true">+IF(OFFSET('Sanitation Data'!$D$28,0,10*ROW('Sanitation Data'!D136))="","",OFFSET('Sanitation Data'!$D$28,0,10*ROW('Sanitation Data'!D136)))</f>
        <v/>
      </c>
      <c r="CL142" s="305" t="str">
        <f ca="true">+IF(OFFSET('Sanitation Data'!$D$29,0,10*ROW('Sanitation Data'!D136))="","",OFFSET('Sanitation Data'!$D$29,0,10*ROW('Sanitation Data'!D136)))</f>
        <v/>
      </c>
      <c r="CM142" s="305" t="str">
        <f ca="true">+IF(OFFSET('Sanitation Data'!$D$30,0,10*ROW('Sanitation Data'!D136))="","",OFFSET('Sanitation Data'!$D$30,0,10*ROW('Sanitation Data'!D136)))</f>
        <v/>
      </c>
      <c r="CN142" s="305" t="str">
        <f ca="true">+IF(OFFSET('Sanitation Data'!$D$31,0,10*ROW('Sanitation Data'!D136))="","",OFFSET('Sanitation Data'!$D$31,0,10*ROW('Sanitation Data'!D136)))</f>
        <v/>
      </c>
      <c r="CO142" s="305" t="str">
        <f ca="true">+IF(OFFSET('Sanitation Data'!$D$32,0,10*ROW('Sanitation Data'!D136))="","",OFFSET('Sanitation Data'!$D$32,0,10*ROW('Sanitation Data'!D136)))</f>
        <v/>
      </c>
      <c r="CP142" s="305" t="str">
        <f ca="true">+IF(OFFSET('Sanitation Data'!$E$28,0,10*ROW('Sanitation Data'!E136))="","",OFFSET('Sanitation Data'!$E$28,0,10*ROW('Sanitation Data'!E136)))</f>
        <v/>
      </c>
      <c r="CQ142" s="305" t="str">
        <f ca="true">+IF(OFFSET('Sanitation Data'!$E$29,0,10*ROW('Sanitation Data'!E136))="","",OFFSET('Sanitation Data'!$E$29,0,10*ROW('Sanitation Data'!E136)))</f>
        <v/>
      </c>
      <c r="CR142" s="305" t="str">
        <f ca="true">+IF(OFFSET('Sanitation Data'!$E$30,0,10*ROW('Sanitation Data'!E136))="","",OFFSET('Sanitation Data'!$E$30,0,10*ROW('Sanitation Data'!E136)))</f>
        <v/>
      </c>
      <c r="CS142" s="305" t="str">
        <f ca="true">+IF(OFFSET('Sanitation Data'!$E$31,0,10*ROW('Sanitation Data'!E136))="","",OFFSET('Sanitation Data'!$E$31,0,10*ROW('Sanitation Data'!E136)))</f>
        <v/>
      </c>
      <c r="CT142" s="305" t="str">
        <f ca="true">+IF(OFFSET('Sanitation Data'!$E$32,0,10*ROW('Sanitation Data'!E136))="","",OFFSET('Sanitation Data'!$E$32,0,10*ROW('Sanitation Data'!E136)))</f>
        <v/>
      </c>
      <c r="CU142" s="305" t="str">
        <f ca="true">+IF(OFFSET('Sanitation Data'!$F$28,0,10*ROW('Sanitation Data'!F136))="","",OFFSET('Sanitation Data'!$F$28,0,10*ROW('Sanitation Data'!F136)))</f>
        <v/>
      </c>
      <c r="CV142" s="305" t="str">
        <f ca="true">+IF(OFFSET('Sanitation Data'!$F$29,0,10*ROW('Sanitation Data'!F136))="","",OFFSET('Sanitation Data'!$F$29,0,10*ROW('Sanitation Data'!F136)))</f>
        <v/>
      </c>
      <c r="CW142" s="305" t="str">
        <f ca="true">+IF(OFFSET('Sanitation Data'!$F$30,0,10*ROW('Sanitation Data'!F136))="","",OFFSET('Sanitation Data'!$F$30,0,10*ROW('Sanitation Data'!F136)))</f>
        <v/>
      </c>
      <c r="CX142" s="305" t="str">
        <f ca="true">+IF(OFFSET('Sanitation Data'!$F$31,0,10*ROW('Sanitation Data'!F136))="","",OFFSET('Sanitation Data'!$F$31,0,10*ROW('Sanitation Data'!F136)))</f>
        <v/>
      </c>
      <c r="CY142" s="305" t="str">
        <f ca="true">+IF(OFFSET('Sanitation Data'!$F$32,0,10*ROW('Sanitation Data'!F136))="","",OFFSET('Sanitation Data'!$F$32,0,10*ROW('Sanitation Data'!F136)))</f>
        <v/>
      </c>
      <c r="CZ142" s="305" t="str">
        <f ca="true">+IF(OFFSET('Sanitation Data'!$G$28,0,10*ROW('Sanitation Data'!G136))="","",OFFSET('Sanitation Data'!$G$28,0,10*ROW('Sanitation Data'!G136)))</f>
        <v/>
      </c>
      <c r="DA142" s="305" t="str">
        <f ca="true">+IF(OFFSET('Sanitation Data'!$G$29,0,10*ROW('Sanitation Data'!G136))="","",OFFSET('Sanitation Data'!$G$29,0,10*ROW('Sanitation Data'!G136)))</f>
        <v/>
      </c>
      <c r="DB142" s="305" t="str">
        <f ca="true">+IF(OFFSET('Sanitation Data'!$G$30,0,10*ROW('Sanitation Data'!G136))="","",OFFSET('Sanitation Data'!$G$30,0,10*ROW('Sanitation Data'!G136)))</f>
        <v/>
      </c>
      <c r="DC142" s="305" t="str">
        <f ca="true">+IF(OFFSET('Sanitation Data'!$G$31,0,10*ROW('Sanitation Data'!G136))="","",OFFSET('Sanitation Data'!$G$31,0,10*ROW('Sanitation Data'!G136)))</f>
        <v/>
      </c>
      <c r="DD142" s="305" t="str">
        <f ca="true">+IF(OFFSET('Sanitation Data'!$G$32,0,10*ROW('Sanitation Data'!G136))="","",OFFSET('Sanitation Data'!$G$32,0,10*ROW('Sanitation Data'!G136)))</f>
        <v/>
      </c>
      <c r="DE142" s="305" t="str">
        <f ca="true">+IF(OFFSET('Sanitation Data'!$H$28,0,10*ROW('Sanitation Data'!H136))="","",OFFSET('Sanitation Data'!$H$28,0,10*ROW('Sanitation Data'!H136)))</f>
        <v/>
      </c>
      <c r="DF142" s="305" t="str">
        <f ca="true">+IF(OFFSET('Sanitation Data'!$H$29,0,10*ROW('Sanitation Data'!H136))="","",OFFSET('Sanitation Data'!$H$29,0,10*ROW('Sanitation Data'!H136)))</f>
        <v/>
      </c>
      <c r="DG142" s="305" t="str">
        <f ca="true">+IF(OFFSET('Sanitation Data'!$H$30,0,10*ROW('Sanitation Data'!H136))="","",OFFSET('Sanitation Data'!$H$30,0,10*ROW('Sanitation Data'!H136)))</f>
        <v/>
      </c>
      <c r="DH142" s="305" t="str">
        <f ca="true">+IF(OFFSET('Sanitation Data'!$H$31,0,10*ROW('Sanitation Data'!H136))="","",OFFSET('Sanitation Data'!$H$31,0,10*ROW('Sanitation Data'!H136)))</f>
        <v/>
      </c>
      <c r="DI142" s="305" t="str">
        <f ca="true">+IF(OFFSET('Sanitation Data'!$H$32,0,10*ROW('Sanitation Data'!H136))="","",OFFSET('Sanitation Data'!$H$32,0,10*ROW('Sanitation Data'!H136)))</f>
        <v/>
      </c>
      <c r="DJ142" s="305" t="str">
        <f ca="true">+IF(OFFSET('Sanitation Data'!$I$28,0,10*ROW('Sanitation Data'!I136))="","",OFFSET('Sanitation Data'!$I$28,0,10*ROW('Sanitation Data'!I136)))</f>
        <v/>
      </c>
      <c r="DK142" s="305" t="str">
        <f ca="true">+IF(OFFSET('Sanitation Data'!$I$29,0,10*ROW('Sanitation Data'!I136))="","",OFFSET('Sanitation Data'!$I$29,0,10*ROW('Sanitation Data'!I136)))</f>
        <v/>
      </c>
      <c r="DL142" s="305" t="str">
        <f ca="true">+IF(OFFSET('Sanitation Data'!$I$30,0,10*ROW('Sanitation Data'!I136))="","",OFFSET('Sanitation Data'!$I$30,0,10*ROW('Sanitation Data'!I136)))</f>
        <v/>
      </c>
      <c r="DM142" s="305" t="str">
        <f ca="true">+IF(OFFSET('Sanitation Data'!$I$31,0,10*ROW('Sanitation Data'!I136))="","",OFFSET('Sanitation Data'!$I$31,0,10*ROW('Sanitation Data'!I136)))</f>
        <v/>
      </c>
      <c r="DN142" s="305" t="str">
        <f ca="true">+IF(OFFSET('Sanitation Data'!$I$32,0,10*ROW('Sanitation Data'!I136))="","",OFFSET('Sanitation Data'!$I$32,0,10*ROW('Sanitation Data'!I136)))</f>
        <v/>
      </c>
      <c r="DO142" s="305" t="str">
        <f ca="true">+IF(OFFSET('Hygiene Data'!$D$11,0,10*ROW('Hygiene Data'!D136))="","",OFFSET('Hygiene Data'!$D$11,0,10*ROW('Hygiene Data'!D136)))</f>
        <v/>
      </c>
      <c r="DP142" s="305" t="str">
        <f ca="true">+IF(OFFSET('Hygiene Data'!$D$12,0,10*ROW('Hygiene Data'!D136))="","",OFFSET('Hygiene Data'!$D$12,0,10*ROW('Hygiene Data'!D136)))</f>
        <v/>
      </c>
      <c r="DQ142" s="305" t="str">
        <f ca="true">+IF(OFFSET('Hygiene Data'!$D$13,0,10*ROW('Hygiene Data'!D136))="","",OFFSET('Hygiene Data'!$D$13,0,10*ROW('Hygiene Data'!D136)))</f>
        <v/>
      </c>
      <c r="DR142" s="305" t="str">
        <f ca="true">+IF(OFFSET('Hygiene Data'!$E$11,0,10*ROW('Hygiene Data'!E136))="","",OFFSET('Hygiene Data'!$E$11,0,10*ROW('Hygiene Data'!E136)))</f>
        <v/>
      </c>
      <c r="DS142" s="305" t="str">
        <f ca="true">+IF(OFFSET('Hygiene Data'!$E$12,0,10*ROW('Hygiene Data'!E136))="","",OFFSET('Hygiene Data'!$E$12,0,10*ROW('Hygiene Data'!E136)))</f>
        <v/>
      </c>
      <c r="DT142" s="305" t="str">
        <f ca="true">+IF(OFFSET('Hygiene Data'!$E$13,0,10*ROW('Hygiene Data'!E136))="","",OFFSET('Hygiene Data'!$E$13,0,10*ROW('Hygiene Data'!E136)))</f>
        <v/>
      </c>
      <c r="DU142" s="305" t="str">
        <f ca="true">+IF(OFFSET('Hygiene Data'!$F$11,0,10*ROW('Hygiene Data'!F136))="","",OFFSET('Hygiene Data'!$F$11,0,10*ROW('Hygiene Data'!F136)))</f>
        <v/>
      </c>
      <c r="DV142" s="305" t="str">
        <f ca="true">+IF(OFFSET('Hygiene Data'!$F$12,0,10*ROW('Hygiene Data'!F136))="","",OFFSET('Hygiene Data'!$F$12,0,10*ROW('Hygiene Data'!F136)))</f>
        <v/>
      </c>
      <c r="DW142" s="305" t="str">
        <f ca="true">+IF(OFFSET('Hygiene Data'!$F$13,0,10*ROW('Hygiene Data'!F136))="","",OFFSET('Hygiene Data'!$F$13,0,10*ROW('Hygiene Data'!F136)))</f>
        <v/>
      </c>
      <c r="DX142" s="305" t="str">
        <f ca="true">+IF(OFFSET('Hygiene Data'!$G$11,0,10*ROW('Hygiene Data'!G136))="","",OFFSET('Hygiene Data'!$G$11,0,10*ROW('Hygiene Data'!G136)))</f>
        <v/>
      </c>
      <c r="DY142" s="305" t="str">
        <f ca="true">+IF(OFFSET('Hygiene Data'!$G$12,0,10*ROW('Hygiene Data'!G136))="","",OFFSET('Hygiene Data'!$G$12,0,10*ROW('Hygiene Data'!G136)))</f>
        <v/>
      </c>
      <c r="DZ142" s="305" t="str">
        <f ca="true">+IF(OFFSET('Hygiene Data'!$G$13,0,10*ROW('Hygiene Data'!G136))="","",OFFSET('Hygiene Data'!$G$13,0,10*ROW('Hygiene Data'!G136)))</f>
        <v/>
      </c>
      <c r="EA142" s="305" t="str">
        <f ca="true">+IF(OFFSET('Hygiene Data'!$H$11,0,10*ROW('Hygiene Data'!H136))="","",OFFSET('Hygiene Data'!$H$11,0,10*ROW('Hygiene Data'!H136)))</f>
        <v/>
      </c>
      <c r="EB142" s="305" t="str">
        <f ca="true">+IF(OFFSET('Hygiene Data'!$H$12,0,10*ROW('Hygiene Data'!H136))="","",OFFSET('Hygiene Data'!$H$12,0,10*ROW('Hygiene Data'!H136)))</f>
        <v/>
      </c>
      <c r="EC142" s="305" t="str">
        <f ca="true">+IF(OFFSET('Hygiene Data'!$H$13,0,10*ROW('Hygiene Data'!H136))="","",OFFSET('Hygiene Data'!$H$13,0,10*ROW('Hygiene Data'!H136)))</f>
        <v/>
      </c>
      <c r="ED142" s="305" t="str">
        <f ca="true">+IF(OFFSET('Hygiene Data'!$I$11,0,10*ROW('Hygiene Data'!I136))="","",OFFSET('Hygiene Data'!$I$11,0,10*ROW('Hygiene Data'!I136)))</f>
        <v/>
      </c>
      <c r="EE142" s="305" t="str">
        <f ca="true">+IF(OFFSET('Hygiene Data'!$I$12,0,10*ROW('Hygiene Data'!I136))="","",OFFSET('Hygiene Data'!$I$12,0,10*ROW('Hygiene Data'!I136)))</f>
        <v/>
      </c>
      <c r="EF142" s="305"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61" t="str">
        <f t="shared" ca="true" si="2"/>
        <v/>
      </c>
      <c r="D143" s="9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5"/>
      <c r="BS143" s="305" t="str">
        <f ca="true">+IF(OFFSET('Water Data'!$D$27,0,10*ROW('Water Data'!D137))="","",OFFSET('Water Data'!$D$27,0,10*ROW('Water Data'!D137)))</f>
        <v/>
      </c>
      <c r="BT143" s="305" t="str">
        <f ca="true">+IF(OFFSET('Water Data'!$D$28,0,10*ROW('Water Data'!D137))="","",OFFSET('Water Data'!$D$28,0,10*ROW('Water Data'!D137)))</f>
        <v/>
      </c>
      <c r="BU143" s="305" t="str">
        <f ca="true">+IF(OFFSET('Water Data'!$D$29,0,10*ROW('Water Data'!D137))="","",OFFSET('Water Data'!$D$29,0,10*ROW('Water Data'!D137)))</f>
        <v/>
      </c>
      <c r="BV143" s="305" t="str">
        <f ca="true">+IF(OFFSET('Water Data'!$E$27,0,10*ROW('Water Data'!E137))="","",OFFSET('Water Data'!$E$27,0,10*ROW('Water Data'!E137)))</f>
        <v/>
      </c>
      <c r="BW143" s="305" t="str">
        <f ca="true">+IF(OFFSET('Water Data'!$E$28,0,10*ROW('Water Data'!E137))="","",OFFSET('Water Data'!$E$28,0,10*ROW('Water Data'!E137)))</f>
        <v/>
      </c>
      <c r="BX143" s="305" t="str">
        <f ca="true">+IF(OFFSET('Water Data'!$E$29,0,10*ROW('Water Data'!E137))="","",OFFSET('Water Data'!$E$29,0,10*ROW('Water Data'!E137)))</f>
        <v/>
      </c>
      <c r="BY143" s="305" t="str">
        <f ca="true">+IF(OFFSET('Water Data'!$F$27,0,10*ROW('Water Data'!F137))="","",OFFSET('Water Data'!$F$27,0,10*ROW('Water Data'!F137)))</f>
        <v/>
      </c>
      <c r="BZ143" s="305" t="str">
        <f ca="true">+IF(OFFSET('Water Data'!$F$28,0,10*ROW('Water Data'!F137))="","",OFFSET('Water Data'!$F$28,0,10*ROW('Water Data'!F137)))</f>
        <v/>
      </c>
      <c r="CA143" s="305" t="str">
        <f ca="true">+IF(OFFSET('Water Data'!$F$29,0,10*ROW('Water Data'!F137))="","",OFFSET('Water Data'!$F$29,0,10*ROW('Water Data'!F137)))</f>
        <v/>
      </c>
      <c r="CB143" s="305" t="str">
        <f ca="true">+IF(OFFSET('Water Data'!$G$27,0,10*ROW('Water Data'!G137))="","",OFFSET('Water Data'!$G$27,0,10*ROW('Water Data'!G137)))</f>
        <v/>
      </c>
      <c r="CC143" s="305" t="str">
        <f ca="true">+IF(OFFSET('Water Data'!$G$28,0,10*ROW('Water Data'!G137))="","",OFFSET('Water Data'!$G$28,0,10*ROW('Water Data'!G137)))</f>
        <v/>
      </c>
      <c r="CD143" s="305" t="str">
        <f ca="true">+IF(OFFSET('Water Data'!$G$29,0,10*ROW('Water Data'!G137))="","",OFFSET('Water Data'!$G$29,0,10*ROW('Water Data'!G137)))</f>
        <v/>
      </c>
      <c r="CE143" s="305" t="str">
        <f ca="true">+IF(OFFSET('Water Data'!$H$27,0,10*ROW('Water Data'!H137))="","",OFFSET('Water Data'!$H$27,0,10*ROW('Water Data'!H137)))</f>
        <v/>
      </c>
      <c r="CF143" s="305" t="str">
        <f ca="true">+IF(OFFSET('Water Data'!$H$28,0,10*ROW('Water Data'!H137))="","",OFFSET('Water Data'!$H$28,0,10*ROW('Water Data'!H137)))</f>
        <v/>
      </c>
      <c r="CG143" s="305" t="str">
        <f ca="true">+IF(OFFSET('Water Data'!$H$29,0,10*ROW('Water Data'!H137))="","",OFFSET('Water Data'!$H$29,0,10*ROW('Water Data'!H137)))</f>
        <v/>
      </c>
      <c r="CH143" s="305" t="str">
        <f ca="true">+IF(OFFSET('Water Data'!$I$27,0,10*ROW('Water Data'!I137))="","",OFFSET('Water Data'!$I$27,0,10*ROW('Water Data'!I137)))</f>
        <v/>
      </c>
      <c r="CI143" s="305" t="str">
        <f ca="true">+IF(OFFSET('Water Data'!$I$28,0,10*ROW('Water Data'!I137))="","",OFFSET('Water Data'!$I$28,0,10*ROW('Water Data'!I137)))</f>
        <v/>
      </c>
      <c r="CJ143" s="305" t="str">
        <f ca="true">+IF(OFFSET('Water Data'!$I$29,0,10*ROW('Water Data'!I137))="","",OFFSET('Water Data'!$I$29,0,10*ROW('Water Data'!I137)))</f>
        <v/>
      </c>
      <c r="CK143" s="305" t="str">
        <f ca="true">+IF(OFFSET('Sanitation Data'!$D$28,0,10*ROW('Sanitation Data'!D137))="","",OFFSET('Sanitation Data'!$D$28,0,10*ROW('Sanitation Data'!D137)))</f>
        <v/>
      </c>
      <c r="CL143" s="305" t="str">
        <f ca="true">+IF(OFFSET('Sanitation Data'!$D$29,0,10*ROW('Sanitation Data'!D137))="","",OFFSET('Sanitation Data'!$D$29,0,10*ROW('Sanitation Data'!D137)))</f>
        <v/>
      </c>
      <c r="CM143" s="305" t="str">
        <f ca="true">+IF(OFFSET('Sanitation Data'!$D$30,0,10*ROW('Sanitation Data'!D137))="","",OFFSET('Sanitation Data'!$D$30,0,10*ROW('Sanitation Data'!D137)))</f>
        <v/>
      </c>
      <c r="CN143" s="305" t="str">
        <f ca="true">+IF(OFFSET('Sanitation Data'!$D$31,0,10*ROW('Sanitation Data'!D137))="","",OFFSET('Sanitation Data'!$D$31,0,10*ROW('Sanitation Data'!D137)))</f>
        <v/>
      </c>
      <c r="CO143" s="305" t="str">
        <f ca="true">+IF(OFFSET('Sanitation Data'!$D$32,0,10*ROW('Sanitation Data'!D137))="","",OFFSET('Sanitation Data'!$D$32,0,10*ROW('Sanitation Data'!D137)))</f>
        <v/>
      </c>
      <c r="CP143" s="305" t="str">
        <f ca="true">+IF(OFFSET('Sanitation Data'!$E$28,0,10*ROW('Sanitation Data'!E137))="","",OFFSET('Sanitation Data'!$E$28,0,10*ROW('Sanitation Data'!E137)))</f>
        <v/>
      </c>
      <c r="CQ143" s="305" t="str">
        <f ca="true">+IF(OFFSET('Sanitation Data'!$E$29,0,10*ROW('Sanitation Data'!E137))="","",OFFSET('Sanitation Data'!$E$29,0,10*ROW('Sanitation Data'!E137)))</f>
        <v/>
      </c>
      <c r="CR143" s="305" t="str">
        <f ca="true">+IF(OFFSET('Sanitation Data'!$E$30,0,10*ROW('Sanitation Data'!E137))="","",OFFSET('Sanitation Data'!$E$30,0,10*ROW('Sanitation Data'!E137)))</f>
        <v/>
      </c>
      <c r="CS143" s="305" t="str">
        <f ca="true">+IF(OFFSET('Sanitation Data'!$E$31,0,10*ROW('Sanitation Data'!E137))="","",OFFSET('Sanitation Data'!$E$31,0,10*ROW('Sanitation Data'!E137)))</f>
        <v/>
      </c>
      <c r="CT143" s="305" t="str">
        <f ca="true">+IF(OFFSET('Sanitation Data'!$E$32,0,10*ROW('Sanitation Data'!E137))="","",OFFSET('Sanitation Data'!$E$32,0,10*ROW('Sanitation Data'!E137)))</f>
        <v/>
      </c>
      <c r="CU143" s="305" t="str">
        <f ca="true">+IF(OFFSET('Sanitation Data'!$F$28,0,10*ROW('Sanitation Data'!F137))="","",OFFSET('Sanitation Data'!$F$28,0,10*ROW('Sanitation Data'!F137)))</f>
        <v/>
      </c>
      <c r="CV143" s="305" t="str">
        <f ca="true">+IF(OFFSET('Sanitation Data'!$F$29,0,10*ROW('Sanitation Data'!F137))="","",OFFSET('Sanitation Data'!$F$29,0,10*ROW('Sanitation Data'!F137)))</f>
        <v/>
      </c>
      <c r="CW143" s="305" t="str">
        <f ca="true">+IF(OFFSET('Sanitation Data'!$F$30,0,10*ROW('Sanitation Data'!F137))="","",OFFSET('Sanitation Data'!$F$30,0,10*ROW('Sanitation Data'!F137)))</f>
        <v/>
      </c>
      <c r="CX143" s="305" t="str">
        <f ca="true">+IF(OFFSET('Sanitation Data'!$F$31,0,10*ROW('Sanitation Data'!F137))="","",OFFSET('Sanitation Data'!$F$31,0,10*ROW('Sanitation Data'!F137)))</f>
        <v/>
      </c>
      <c r="CY143" s="305" t="str">
        <f ca="true">+IF(OFFSET('Sanitation Data'!$F$32,0,10*ROW('Sanitation Data'!F137))="","",OFFSET('Sanitation Data'!$F$32,0,10*ROW('Sanitation Data'!F137)))</f>
        <v/>
      </c>
      <c r="CZ143" s="305" t="str">
        <f ca="true">+IF(OFFSET('Sanitation Data'!$G$28,0,10*ROW('Sanitation Data'!G137))="","",OFFSET('Sanitation Data'!$G$28,0,10*ROW('Sanitation Data'!G137)))</f>
        <v/>
      </c>
      <c r="DA143" s="305" t="str">
        <f ca="true">+IF(OFFSET('Sanitation Data'!$G$29,0,10*ROW('Sanitation Data'!G137))="","",OFFSET('Sanitation Data'!$G$29,0,10*ROW('Sanitation Data'!G137)))</f>
        <v/>
      </c>
      <c r="DB143" s="305" t="str">
        <f ca="true">+IF(OFFSET('Sanitation Data'!$G$30,0,10*ROW('Sanitation Data'!G137))="","",OFFSET('Sanitation Data'!$G$30,0,10*ROW('Sanitation Data'!G137)))</f>
        <v/>
      </c>
      <c r="DC143" s="305" t="str">
        <f ca="true">+IF(OFFSET('Sanitation Data'!$G$31,0,10*ROW('Sanitation Data'!G137))="","",OFFSET('Sanitation Data'!$G$31,0,10*ROW('Sanitation Data'!G137)))</f>
        <v/>
      </c>
      <c r="DD143" s="305" t="str">
        <f ca="true">+IF(OFFSET('Sanitation Data'!$G$32,0,10*ROW('Sanitation Data'!G137))="","",OFFSET('Sanitation Data'!$G$32,0,10*ROW('Sanitation Data'!G137)))</f>
        <v/>
      </c>
      <c r="DE143" s="305" t="str">
        <f ca="true">+IF(OFFSET('Sanitation Data'!$H$28,0,10*ROW('Sanitation Data'!H137))="","",OFFSET('Sanitation Data'!$H$28,0,10*ROW('Sanitation Data'!H137)))</f>
        <v/>
      </c>
      <c r="DF143" s="305" t="str">
        <f ca="true">+IF(OFFSET('Sanitation Data'!$H$29,0,10*ROW('Sanitation Data'!H137))="","",OFFSET('Sanitation Data'!$H$29,0,10*ROW('Sanitation Data'!H137)))</f>
        <v/>
      </c>
      <c r="DG143" s="305" t="str">
        <f ca="true">+IF(OFFSET('Sanitation Data'!$H$30,0,10*ROW('Sanitation Data'!H137))="","",OFFSET('Sanitation Data'!$H$30,0,10*ROW('Sanitation Data'!H137)))</f>
        <v/>
      </c>
      <c r="DH143" s="305" t="str">
        <f ca="true">+IF(OFFSET('Sanitation Data'!$H$31,0,10*ROW('Sanitation Data'!H137))="","",OFFSET('Sanitation Data'!$H$31,0,10*ROW('Sanitation Data'!H137)))</f>
        <v/>
      </c>
      <c r="DI143" s="305" t="str">
        <f ca="true">+IF(OFFSET('Sanitation Data'!$H$32,0,10*ROW('Sanitation Data'!H137))="","",OFFSET('Sanitation Data'!$H$32,0,10*ROW('Sanitation Data'!H137)))</f>
        <v/>
      </c>
      <c r="DJ143" s="305" t="str">
        <f ca="true">+IF(OFFSET('Sanitation Data'!$I$28,0,10*ROW('Sanitation Data'!I137))="","",OFFSET('Sanitation Data'!$I$28,0,10*ROW('Sanitation Data'!I137)))</f>
        <v/>
      </c>
      <c r="DK143" s="305" t="str">
        <f ca="true">+IF(OFFSET('Sanitation Data'!$I$29,0,10*ROW('Sanitation Data'!I137))="","",OFFSET('Sanitation Data'!$I$29,0,10*ROW('Sanitation Data'!I137)))</f>
        <v/>
      </c>
      <c r="DL143" s="305" t="str">
        <f ca="true">+IF(OFFSET('Sanitation Data'!$I$30,0,10*ROW('Sanitation Data'!I137))="","",OFFSET('Sanitation Data'!$I$30,0,10*ROW('Sanitation Data'!I137)))</f>
        <v/>
      </c>
      <c r="DM143" s="305" t="str">
        <f ca="true">+IF(OFFSET('Sanitation Data'!$I$31,0,10*ROW('Sanitation Data'!I137))="","",OFFSET('Sanitation Data'!$I$31,0,10*ROW('Sanitation Data'!I137)))</f>
        <v/>
      </c>
      <c r="DN143" s="305" t="str">
        <f ca="true">+IF(OFFSET('Sanitation Data'!$I$32,0,10*ROW('Sanitation Data'!I137))="","",OFFSET('Sanitation Data'!$I$32,0,10*ROW('Sanitation Data'!I137)))</f>
        <v/>
      </c>
      <c r="DO143" s="305" t="str">
        <f ca="true">+IF(OFFSET('Hygiene Data'!$D$11,0,10*ROW('Hygiene Data'!D137))="","",OFFSET('Hygiene Data'!$D$11,0,10*ROW('Hygiene Data'!D137)))</f>
        <v/>
      </c>
      <c r="DP143" s="305" t="str">
        <f ca="true">+IF(OFFSET('Hygiene Data'!$D$12,0,10*ROW('Hygiene Data'!D137))="","",OFFSET('Hygiene Data'!$D$12,0,10*ROW('Hygiene Data'!D137)))</f>
        <v/>
      </c>
      <c r="DQ143" s="305" t="str">
        <f ca="true">+IF(OFFSET('Hygiene Data'!$D$13,0,10*ROW('Hygiene Data'!D137))="","",OFFSET('Hygiene Data'!$D$13,0,10*ROW('Hygiene Data'!D137)))</f>
        <v/>
      </c>
      <c r="DR143" s="305" t="str">
        <f ca="true">+IF(OFFSET('Hygiene Data'!$E$11,0,10*ROW('Hygiene Data'!E137))="","",OFFSET('Hygiene Data'!$E$11,0,10*ROW('Hygiene Data'!E137)))</f>
        <v/>
      </c>
      <c r="DS143" s="305" t="str">
        <f ca="true">+IF(OFFSET('Hygiene Data'!$E$12,0,10*ROW('Hygiene Data'!E137))="","",OFFSET('Hygiene Data'!$E$12,0,10*ROW('Hygiene Data'!E137)))</f>
        <v/>
      </c>
      <c r="DT143" s="305" t="str">
        <f ca="true">+IF(OFFSET('Hygiene Data'!$E$13,0,10*ROW('Hygiene Data'!E137))="","",OFFSET('Hygiene Data'!$E$13,0,10*ROW('Hygiene Data'!E137)))</f>
        <v/>
      </c>
      <c r="DU143" s="305" t="str">
        <f ca="true">+IF(OFFSET('Hygiene Data'!$F$11,0,10*ROW('Hygiene Data'!F137))="","",OFFSET('Hygiene Data'!$F$11,0,10*ROW('Hygiene Data'!F137)))</f>
        <v/>
      </c>
      <c r="DV143" s="305" t="str">
        <f ca="true">+IF(OFFSET('Hygiene Data'!$F$12,0,10*ROW('Hygiene Data'!F137))="","",OFFSET('Hygiene Data'!$F$12,0,10*ROW('Hygiene Data'!F137)))</f>
        <v/>
      </c>
      <c r="DW143" s="305" t="str">
        <f ca="true">+IF(OFFSET('Hygiene Data'!$F$13,0,10*ROW('Hygiene Data'!F137))="","",OFFSET('Hygiene Data'!$F$13,0,10*ROW('Hygiene Data'!F137)))</f>
        <v/>
      </c>
      <c r="DX143" s="305" t="str">
        <f ca="true">+IF(OFFSET('Hygiene Data'!$G$11,0,10*ROW('Hygiene Data'!G137))="","",OFFSET('Hygiene Data'!$G$11,0,10*ROW('Hygiene Data'!G137)))</f>
        <v/>
      </c>
      <c r="DY143" s="305" t="str">
        <f ca="true">+IF(OFFSET('Hygiene Data'!$G$12,0,10*ROW('Hygiene Data'!G137))="","",OFFSET('Hygiene Data'!$G$12,0,10*ROW('Hygiene Data'!G137)))</f>
        <v/>
      </c>
      <c r="DZ143" s="305" t="str">
        <f ca="true">+IF(OFFSET('Hygiene Data'!$G$13,0,10*ROW('Hygiene Data'!G137))="","",OFFSET('Hygiene Data'!$G$13,0,10*ROW('Hygiene Data'!G137)))</f>
        <v/>
      </c>
      <c r="EA143" s="305" t="str">
        <f ca="true">+IF(OFFSET('Hygiene Data'!$H$11,0,10*ROW('Hygiene Data'!H137))="","",OFFSET('Hygiene Data'!$H$11,0,10*ROW('Hygiene Data'!H137)))</f>
        <v/>
      </c>
      <c r="EB143" s="305" t="str">
        <f ca="true">+IF(OFFSET('Hygiene Data'!$H$12,0,10*ROW('Hygiene Data'!H137))="","",OFFSET('Hygiene Data'!$H$12,0,10*ROW('Hygiene Data'!H137)))</f>
        <v/>
      </c>
      <c r="EC143" s="305" t="str">
        <f ca="true">+IF(OFFSET('Hygiene Data'!$H$13,0,10*ROW('Hygiene Data'!H137))="","",OFFSET('Hygiene Data'!$H$13,0,10*ROW('Hygiene Data'!H137)))</f>
        <v/>
      </c>
      <c r="ED143" s="305" t="str">
        <f ca="true">+IF(OFFSET('Hygiene Data'!$I$11,0,10*ROW('Hygiene Data'!I137))="","",OFFSET('Hygiene Data'!$I$11,0,10*ROW('Hygiene Data'!I137)))</f>
        <v/>
      </c>
      <c r="EE143" s="305" t="str">
        <f ca="true">+IF(OFFSET('Hygiene Data'!$I$12,0,10*ROW('Hygiene Data'!I137))="","",OFFSET('Hygiene Data'!$I$12,0,10*ROW('Hygiene Data'!I137)))</f>
        <v/>
      </c>
      <c r="EF143" s="305"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61" t="str">
        <f t="shared" ca="true" si="2"/>
        <v/>
      </c>
      <c r="D144" s="9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5"/>
      <c r="BS144" s="305" t="str">
        <f ca="true">+IF(OFFSET('Water Data'!$D$27,0,10*ROW('Water Data'!D138))="","",OFFSET('Water Data'!$D$27,0,10*ROW('Water Data'!D138)))</f>
        <v/>
      </c>
      <c r="BT144" s="305" t="str">
        <f ca="true">+IF(OFFSET('Water Data'!$D$28,0,10*ROW('Water Data'!D138))="","",OFFSET('Water Data'!$D$28,0,10*ROW('Water Data'!D138)))</f>
        <v/>
      </c>
      <c r="BU144" s="305" t="str">
        <f ca="true">+IF(OFFSET('Water Data'!$D$29,0,10*ROW('Water Data'!D138))="","",OFFSET('Water Data'!$D$29,0,10*ROW('Water Data'!D138)))</f>
        <v/>
      </c>
      <c r="BV144" s="305" t="str">
        <f ca="true">+IF(OFFSET('Water Data'!$E$27,0,10*ROW('Water Data'!E138))="","",OFFSET('Water Data'!$E$27,0,10*ROW('Water Data'!E138)))</f>
        <v/>
      </c>
      <c r="BW144" s="305" t="str">
        <f ca="true">+IF(OFFSET('Water Data'!$E$28,0,10*ROW('Water Data'!E138))="","",OFFSET('Water Data'!$E$28,0,10*ROW('Water Data'!E138)))</f>
        <v/>
      </c>
      <c r="BX144" s="305" t="str">
        <f ca="true">+IF(OFFSET('Water Data'!$E$29,0,10*ROW('Water Data'!E138))="","",OFFSET('Water Data'!$E$29,0,10*ROW('Water Data'!E138)))</f>
        <v/>
      </c>
      <c r="BY144" s="305" t="str">
        <f ca="true">+IF(OFFSET('Water Data'!$F$27,0,10*ROW('Water Data'!F138))="","",OFFSET('Water Data'!$F$27,0,10*ROW('Water Data'!F138)))</f>
        <v/>
      </c>
      <c r="BZ144" s="305" t="str">
        <f ca="true">+IF(OFFSET('Water Data'!$F$28,0,10*ROW('Water Data'!F138))="","",OFFSET('Water Data'!$F$28,0,10*ROW('Water Data'!F138)))</f>
        <v/>
      </c>
      <c r="CA144" s="305" t="str">
        <f ca="true">+IF(OFFSET('Water Data'!$F$29,0,10*ROW('Water Data'!F138))="","",OFFSET('Water Data'!$F$29,0,10*ROW('Water Data'!F138)))</f>
        <v/>
      </c>
      <c r="CB144" s="305" t="str">
        <f ca="true">+IF(OFFSET('Water Data'!$G$27,0,10*ROW('Water Data'!G138))="","",OFFSET('Water Data'!$G$27,0,10*ROW('Water Data'!G138)))</f>
        <v/>
      </c>
      <c r="CC144" s="305" t="str">
        <f ca="true">+IF(OFFSET('Water Data'!$G$28,0,10*ROW('Water Data'!G138))="","",OFFSET('Water Data'!$G$28,0,10*ROW('Water Data'!G138)))</f>
        <v/>
      </c>
      <c r="CD144" s="305" t="str">
        <f ca="true">+IF(OFFSET('Water Data'!$G$29,0,10*ROW('Water Data'!G138))="","",OFFSET('Water Data'!$G$29,0,10*ROW('Water Data'!G138)))</f>
        <v/>
      </c>
      <c r="CE144" s="305" t="str">
        <f ca="true">+IF(OFFSET('Water Data'!$H$27,0,10*ROW('Water Data'!H138))="","",OFFSET('Water Data'!$H$27,0,10*ROW('Water Data'!H138)))</f>
        <v/>
      </c>
      <c r="CF144" s="305" t="str">
        <f ca="true">+IF(OFFSET('Water Data'!$H$28,0,10*ROW('Water Data'!H138))="","",OFFSET('Water Data'!$H$28,0,10*ROW('Water Data'!H138)))</f>
        <v/>
      </c>
      <c r="CG144" s="305" t="str">
        <f ca="true">+IF(OFFSET('Water Data'!$H$29,0,10*ROW('Water Data'!H138))="","",OFFSET('Water Data'!$H$29,0,10*ROW('Water Data'!H138)))</f>
        <v/>
      </c>
      <c r="CH144" s="305" t="str">
        <f ca="true">+IF(OFFSET('Water Data'!$I$27,0,10*ROW('Water Data'!I138))="","",OFFSET('Water Data'!$I$27,0,10*ROW('Water Data'!I138)))</f>
        <v/>
      </c>
      <c r="CI144" s="305" t="str">
        <f ca="true">+IF(OFFSET('Water Data'!$I$28,0,10*ROW('Water Data'!I138))="","",OFFSET('Water Data'!$I$28,0,10*ROW('Water Data'!I138)))</f>
        <v/>
      </c>
      <c r="CJ144" s="305" t="str">
        <f ca="true">+IF(OFFSET('Water Data'!$I$29,0,10*ROW('Water Data'!I138))="","",OFFSET('Water Data'!$I$29,0,10*ROW('Water Data'!I138)))</f>
        <v/>
      </c>
      <c r="CK144" s="305" t="str">
        <f ca="true">+IF(OFFSET('Sanitation Data'!$D$28,0,10*ROW('Sanitation Data'!D138))="","",OFFSET('Sanitation Data'!$D$28,0,10*ROW('Sanitation Data'!D138)))</f>
        <v/>
      </c>
      <c r="CL144" s="305" t="str">
        <f ca="true">+IF(OFFSET('Sanitation Data'!$D$29,0,10*ROW('Sanitation Data'!D138))="","",OFFSET('Sanitation Data'!$D$29,0,10*ROW('Sanitation Data'!D138)))</f>
        <v/>
      </c>
      <c r="CM144" s="305" t="str">
        <f ca="true">+IF(OFFSET('Sanitation Data'!$D$30,0,10*ROW('Sanitation Data'!D138))="","",OFFSET('Sanitation Data'!$D$30,0,10*ROW('Sanitation Data'!D138)))</f>
        <v/>
      </c>
      <c r="CN144" s="305" t="str">
        <f ca="true">+IF(OFFSET('Sanitation Data'!$D$31,0,10*ROW('Sanitation Data'!D138))="","",OFFSET('Sanitation Data'!$D$31,0,10*ROW('Sanitation Data'!D138)))</f>
        <v/>
      </c>
      <c r="CO144" s="305" t="str">
        <f ca="true">+IF(OFFSET('Sanitation Data'!$D$32,0,10*ROW('Sanitation Data'!D138))="","",OFFSET('Sanitation Data'!$D$32,0,10*ROW('Sanitation Data'!D138)))</f>
        <v/>
      </c>
      <c r="CP144" s="305" t="str">
        <f ca="true">+IF(OFFSET('Sanitation Data'!$E$28,0,10*ROW('Sanitation Data'!E138))="","",OFFSET('Sanitation Data'!$E$28,0,10*ROW('Sanitation Data'!E138)))</f>
        <v/>
      </c>
      <c r="CQ144" s="305" t="str">
        <f ca="true">+IF(OFFSET('Sanitation Data'!$E$29,0,10*ROW('Sanitation Data'!E138))="","",OFFSET('Sanitation Data'!$E$29,0,10*ROW('Sanitation Data'!E138)))</f>
        <v/>
      </c>
      <c r="CR144" s="305" t="str">
        <f ca="true">+IF(OFFSET('Sanitation Data'!$E$30,0,10*ROW('Sanitation Data'!E138))="","",OFFSET('Sanitation Data'!$E$30,0,10*ROW('Sanitation Data'!E138)))</f>
        <v/>
      </c>
      <c r="CS144" s="305" t="str">
        <f ca="true">+IF(OFFSET('Sanitation Data'!$E$31,0,10*ROW('Sanitation Data'!E138))="","",OFFSET('Sanitation Data'!$E$31,0,10*ROW('Sanitation Data'!E138)))</f>
        <v/>
      </c>
      <c r="CT144" s="305" t="str">
        <f ca="true">+IF(OFFSET('Sanitation Data'!$E$32,0,10*ROW('Sanitation Data'!E138))="","",OFFSET('Sanitation Data'!$E$32,0,10*ROW('Sanitation Data'!E138)))</f>
        <v/>
      </c>
      <c r="CU144" s="305" t="str">
        <f ca="true">+IF(OFFSET('Sanitation Data'!$F$28,0,10*ROW('Sanitation Data'!F138))="","",OFFSET('Sanitation Data'!$F$28,0,10*ROW('Sanitation Data'!F138)))</f>
        <v/>
      </c>
      <c r="CV144" s="305" t="str">
        <f ca="true">+IF(OFFSET('Sanitation Data'!$F$29,0,10*ROW('Sanitation Data'!F138))="","",OFFSET('Sanitation Data'!$F$29,0,10*ROW('Sanitation Data'!F138)))</f>
        <v/>
      </c>
      <c r="CW144" s="305" t="str">
        <f ca="true">+IF(OFFSET('Sanitation Data'!$F$30,0,10*ROW('Sanitation Data'!F138))="","",OFFSET('Sanitation Data'!$F$30,0,10*ROW('Sanitation Data'!F138)))</f>
        <v/>
      </c>
      <c r="CX144" s="305" t="str">
        <f ca="true">+IF(OFFSET('Sanitation Data'!$F$31,0,10*ROW('Sanitation Data'!F138))="","",OFFSET('Sanitation Data'!$F$31,0,10*ROW('Sanitation Data'!F138)))</f>
        <v/>
      </c>
      <c r="CY144" s="305" t="str">
        <f ca="true">+IF(OFFSET('Sanitation Data'!$F$32,0,10*ROW('Sanitation Data'!F138))="","",OFFSET('Sanitation Data'!$F$32,0,10*ROW('Sanitation Data'!F138)))</f>
        <v/>
      </c>
      <c r="CZ144" s="305" t="str">
        <f ca="true">+IF(OFFSET('Sanitation Data'!$G$28,0,10*ROW('Sanitation Data'!G138))="","",OFFSET('Sanitation Data'!$G$28,0,10*ROW('Sanitation Data'!G138)))</f>
        <v/>
      </c>
      <c r="DA144" s="305" t="str">
        <f ca="true">+IF(OFFSET('Sanitation Data'!$G$29,0,10*ROW('Sanitation Data'!G138))="","",OFFSET('Sanitation Data'!$G$29,0,10*ROW('Sanitation Data'!G138)))</f>
        <v/>
      </c>
      <c r="DB144" s="305" t="str">
        <f ca="true">+IF(OFFSET('Sanitation Data'!$G$30,0,10*ROW('Sanitation Data'!G138))="","",OFFSET('Sanitation Data'!$G$30,0,10*ROW('Sanitation Data'!G138)))</f>
        <v/>
      </c>
      <c r="DC144" s="305" t="str">
        <f ca="true">+IF(OFFSET('Sanitation Data'!$G$31,0,10*ROW('Sanitation Data'!G138))="","",OFFSET('Sanitation Data'!$G$31,0,10*ROW('Sanitation Data'!G138)))</f>
        <v/>
      </c>
      <c r="DD144" s="305" t="str">
        <f ca="true">+IF(OFFSET('Sanitation Data'!$G$32,0,10*ROW('Sanitation Data'!G138))="","",OFFSET('Sanitation Data'!$G$32,0,10*ROW('Sanitation Data'!G138)))</f>
        <v/>
      </c>
      <c r="DE144" s="305" t="str">
        <f ca="true">+IF(OFFSET('Sanitation Data'!$H$28,0,10*ROW('Sanitation Data'!H138))="","",OFFSET('Sanitation Data'!$H$28,0,10*ROW('Sanitation Data'!H138)))</f>
        <v/>
      </c>
      <c r="DF144" s="305" t="str">
        <f ca="true">+IF(OFFSET('Sanitation Data'!$H$29,0,10*ROW('Sanitation Data'!H138))="","",OFFSET('Sanitation Data'!$H$29,0,10*ROW('Sanitation Data'!H138)))</f>
        <v/>
      </c>
      <c r="DG144" s="305" t="str">
        <f ca="true">+IF(OFFSET('Sanitation Data'!$H$30,0,10*ROW('Sanitation Data'!H138))="","",OFFSET('Sanitation Data'!$H$30,0,10*ROW('Sanitation Data'!H138)))</f>
        <v/>
      </c>
      <c r="DH144" s="305" t="str">
        <f ca="true">+IF(OFFSET('Sanitation Data'!$H$31,0,10*ROW('Sanitation Data'!H138))="","",OFFSET('Sanitation Data'!$H$31,0,10*ROW('Sanitation Data'!H138)))</f>
        <v/>
      </c>
      <c r="DI144" s="305" t="str">
        <f ca="true">+IF(OFFSET('Sanitation Data'!$H$32,0,10*ROW('Sanitation Data'!H138))="","",OFFSET('Sanitation Data'!$H$32,0,10*ROW('Sanitation Data'!H138)))</f>
        <v/>
      </c>
      <c r="DJ144" s="305" t="str">
        <f ca="true">+IF(OFFSET('Sanitation Data'!$I$28,0,10*ROW('Sanitation Data'!I138))="","",OFFSET('Sanitation Data'!$I$28,0,10*ROW('Sanitation Data'!I138)))</f>
        <v/>
      </c>
      <c r="DK144" s="305" t="str">
        <f ca="true">+IF(OFFSET('Sanitation Data'!$I$29,0,10*ROW('Sanitation Data'!I138))="","",OFFSET('Sanitation Data'!$I$29,0,10*ROW('Sanitation Data'!I138)))</f>
        <v/>
      </c>
      <c r="DL144" s="305" t="str">
        <f ca="true">+IF(OFFSET('Sanitation Data'!$I$30,0,10*ROW('Sanitation Data'!I138))="","",OFFSET('Sanitation Data'!$I$30,0,10*ROW('Sanitation Data'!I138)))</f>
        <v/>
      </c>
      <c r="DM144" s="305" t="str">
        <f ca="true">+IF(OFFSET('Sanitation Data'!$I$31,0,10*ROW('Sanitation Data'!I138))="","",OFFSET('Sanitation Data'!$I$31,0,10*ROW('Sanitation Data'!I138)))</f>
        <v/>
      </c>
      <c r="DN144" s="305" t="str">
        <f ca="true">+IF(OFFSET('Sanitation Data'!$I$32,0,10*ROW('Sanitation Data'!I138))="","",OFFSET('Sanitation Data'!$I$32,0,10*ROW('Sanitation Data'!I138)))</f>
        <v/>
      </c>
      <c r="DO144" s="305" t="str">
        <f ca="true">+IF(OFFSET('Hygiene Data'!$D$11,0,10*ROW('Hygiene Data'!D138))="","",OFFSET('Hygiene Data'!$D$11,0,10*ROW('Hygiene Data'!D138)))</f>
        <v/>
      </c>
      <c r="DP144" s="305" t="str">
        <f ca="true">+IF(OFFSET('Hygiene Data'!$D$12,0,10*ROW('Hygiene Data'!D138))="","",OFFSET('Hygiene Data'!$D$12,0,10*ROW('Hygiene Data'!D138)))</f>
        <v/>
      </c>
      <c r="DQ144" s="305" t="str">
        <f ca="true">+IF(OFFSET('Hygiene Data'!$D$13,0,10*ROW('Hygiene Data'!D138))="","",OFFSET('Hygiene Data'!$D$13,0,10*ROW('Hygiene Data'!D138)))</f>
        <v/>
      </c>
      <c r="DR144" s="305" t="str">
        <f ca="true">+IF(OFFSET('Hygiene Data'!$E$11,0,10*ROW('Hygiene Data'!E138))="","",OFFSET('Hygiene Data'!$E$11,0,10*ROW('Hygiene Data'!E138)))</f>
        <v/>
      </c>
      <c r="DS144" s="305" t="str">
        <f ca="true">+IF(OFFSET('Hygiene Data'!$E$12,0,10*ROW('Hygiene Data'!E138))="","",OFFSET('Hygiene Data'!$E$12,0,10*ROW('Hygiene Data'!E138)))</f>
        <v/>
      </c>
      <c r="DT144" s="305" t="str">
        <f ca="true">+IF(OFFSET('Hygiene Data'!$E$13,0,10*ROW('Hygiene Data'!E138))="","",OFFSET('Hygiene Data'!$E$13,0,10*ROW('Hygiene Data'!E138)))</f>
        <v/>
      </c>
      <c r="DU144" s="305" t="str">
        <f ca="true">+IF(OFFSET('Hygiene Data'!$F$11,0,10*ROW('Hygiene Data'!F138))="","",OFFSET('Hygiene Data'!$F$11,0,10*ROW('Hygiene Data'!F138)))</f>
        <v/>
      </c>
      <c r="DV144" s="305" t="str">
        <f ca="true">+IF(OFFSET('Hygiene Data'!$F$12,0,10*ROW('Hygiene Data'!F138))="","",OFFSET('Hygiene Data'!$F$12,0,10*ROW('Hygiene Data'!F138)))</f>
        <v/>
      </c>
      <c r="DW144" s="305" t="str">
        <f ca="true">+IF(OFFSET('Hygiene Data'!$F$13,0,10*ROW('Hygiene Data'!F138))="","",OFFSET('Hygiene Data'!$F$13,0,10*ROW('Hygiene Data'!F138)))</f>
        <v/>
      </c>
      <c r="DX144" s="305" t="str">
        <f ca="true">+IF(OFFSET('Hygiene Data'!$G$11,0,10*ROW('Hygiene Data'!G138))="","",OFFSET('Hygiene Data'!$G$11,0,10*ROW('Hygiene Data'!G138)))</f>
        <v/>
      </c>
      <c r="DY144" s="305" t="str">
        <f ca="true">+IF(OFFSET('Hygiene Data'!$G$12,0,10*ROW('Hygiene Data'!G138))="","",OFFSET('Hygiene Data'!$G$12,0,10*ROW('Hygiene Data'!G138)))</f>
        <v/>
      </c>
      <c r="DZ144" s="305" t="str">
        <f ca="true">+IF(OFFSET('Hygiene Data'!$G$13,0,10*ROW('Hygiene Data'!G138))="","",OFFSET('Hygiene Data'!$G$13,0,10*ROW('Hygiene Data'!G138)))</f>
        <v/>
      </c>
      <c r="EA144" s="305" t="str">
        <f ca="true">+IF(OFFSET('Hygiene Data'!$H$11,0,10*ROW('Hygiene Data'!H138))="","",OFFSET('Hygiene Data'!$H$11,0,10*ROW('Hygiene Data'!H138)))</f>
        <v/>
      </c>
      <c r="EB144" s="305" t="str">
        <f ca="true">+IF(OFFSET('Hygiene Data'!$H$12,0,10*ROW('Hygiene Data'!H138))="","",OFFSET('Hygiene Data'!$H$12,0,10*ROW('Hygiene Data'!H138)))</f>
        <v/>
      </c>
      <c r="EC144" s="305" t="str">
        <f ca="true">+IF(OFFSET('Hygiene Data'!$H$13,0,10*ROW('Hygiene Data'!H138))="","",OFFSET('Hygiene Data'!$H$13,0,10*ROW('Hygiene Data'!H138)))</f>
        <v/>
      </c>
      <c r="ED144" s="305" t="str">
        <f ca="true">+IF(OFFSET('Hygiene Data'!$I$11,0,10*ROW('Hygiene Data'!I138))="","",OFFSET('Hygiene Data'!$I$11,0,10*ROW('Hygiene Data'!I138)))</f>
        <v/>
      </c>
      <c r="EE144" s="305" t="str">
        <f ca="true">+IF(OFFSET('Hygiene Data'!$I$12,0,10*ROW('Hygiene Data'!I138))="","",OFFSET('Hygiene Data'!$I$12,0,10*ROW('Hygiene Data'!I138)))</f>
        <v/>
      </c>
      <c r="EF144" s="305"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61" t="str">
        <f t="shared" ca="true" si="2"/>
        <v/>
      </c>
      <c r="D145" s="9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5"/>
      <c r="BS145" s="305" t="str">
        <f ca="true">+IF(OFFSET('Water Data'!$D$27,0,10*ROW('Water Data'!D139))="","",OFFSET('Water Data'!$D$27,0,10*ROW('Water Data'!D139)))</f>
        <v/>
      </c>
      <c r="BT145" s="305" t="str">
        <f ca="true">+IF(OFFSET('Water Data'!$D$28,0,10*ROW('Water Data'!D139))="","",OFFSET('Water Data'!$D$28,0,10*ROW('Water Data'!D139)))</f>
        <v/>
      </c>
      <c r="BU145" s="305" t="str">
        <f ca="true">+IF(OFFSET('Water Data'!$D$29,0,10*ROW('Water Data'!D139))="","",OFFSET('Water Data'!$D$29,0,10*ROW('Water Data'!D139)))</f>
        <v/>
      </c>
      <c r="BV145" s="305" t="str">
        <f ca="true">+IF(OFFSET('Water Data'!$E$27,0,10*ROW('Water Data'!E139))="","",OFFSET('Water Data'!$E$27,0,10*ROW('Water Data'!E139)))</f>
        <v/>
      </c>
      <c r="BW145" s="305" t="str">
        <f ca="true">+IF(OFFSET('Water Data'!$E$28,0,10*ROW('Water Data'!E139))="","",OFFSET('Water Data'!$E$28,0,10*ROW('Water Data'!E139)))</f>
        <v/>
      </c>
      <c r="BX145" s="305" t="str">
        <f ca="true">+IF(OFFSET('Water Data'!$E$29,0,10*ROW('Water Data'!E139))="","",OFFSET('Water Data'!$E$29,0,10*ROW('Water Data'!E139)))</f>
        <v/>
      </c>
      <c r="BY145" s="305" t="str">
        <f ca="true">+IF(OFFSET('Water Data'!$F$27,0,10*ROW('Water Data'!F139))="","",OFFSET('Water Data'!$F$27,0,10*ROW('Water Data'!F139)))</f>
        <v/>
      </c>
      <c r="BZ145" s="305" t="str">
        <f ca="true">+IF(OFFSET('Water Data'!$F$28,0,10*ROW('Water Data'!F139))="","",OFFSET('Water Data'!$F$28,0,10*ROW('Water Data'!F139)))</f>
        <v/>
      </c>
      <c r="CA145" s="305" t="str">
        <f ca="true">+IF(OFFSET('Water Data'!$F$29,0,10*ROW('Water Data'!F139))="","",OFFSET('Water Data'!$F$29,0,10*ROW('Water Data'!F139)))</f>
        <v/>
      </c>
      <c r="CB145" s="305" t="str">
        <f ca="true">+IF(OFFSET('Water Data'!$G$27,0,10*ROW('Water Data'!G139))="","",OFFSET('Water Data'!$G$27,0,10*ROW('Water Data'!G139)))</f>
        <v/>
      </c>
      <c r="CC145" s="305" t="str">
        <f ca="true">+IF(OFFSET('Water Data'!$G$28,0,10*ROW('Water Data'!G139))="","",OFFSET('Water Data'!$G$28,0,10*ROW('Water Data'!G139)))</f>
        <v/>
      </c>
      <c r="CD145" s="305" t="str">
        <f ca="true">+IF(OFFSET('Water Data'!$G$29,0,10*ROW('Water Data'!G139))="","",OFFSET('Water Data'!$G$29,0,10*ROW('Water Data'!G139)))</f>
        <v/>
      </c>
      <c r="CE145" s="305" t="str">
        <f ca="true">+IF(OFFSET('Water Data'!$H$27,0,10*ROW('Water Data'!H139))="","",OFFSET('Water Data'!$H$27,0,10*ROW('Water Data'!H139)))</f>
        <v/>
      </c>
      <c r="CF145" s="305" t="str">
        <f ca="true">+IF(OFFSET('Water Data'!$H$28,0,10*ROW('Water Data'!H139))="","",OFFSET('Water Data'!$H$28,0,10*ROW('Water Data'!H139)))</f>
        <v/>
      </c>
      <c r="CG145" s="305" t="str">
        <f ca="true">+IF(OFFSET('Water Data'!$H$29,0,10*ROW('Water Data'!H139))="","",OFFSET('Water Data'!$H$29,0,10*ROW('Water Data'!H139)))</f>
        <v/>
      </c>
      <c r="CH145" s="305" t="str">
        <f ca="true">+IF(OFFSET('Water Data'!$I$27,0,10*ROW('Water Data'!I139))="","",OFFSET('Water Data'!$I$27,0,10*ROW('Water Data'!I139)))</f>
        <v/>
      </c>
      <c r="CI145" s="305" t="str">
        <f ca="true">+IF(OFFSET('Water Data'!$I$28,0,10*ROW('Water Data'!I139))="","",OFFSET('Water Data'!$I$28,0,10*ROW('Water Data'!I139)))</f>
        <v/>
      </c>
      <c r="CJ145" s="305" t="str">
        <f ca="true">+IF(OFFSET('Water Data'!$I$29,0,10*ROW('Water Data'!I139))="","",OFFSET('Water Data'!$I$29,0,10*ROW('Water Data'!I139)))</f>
        <v/>
      </c>
      <c r="CK145" s="305" t="str">
        <f ca="true">+IF(OFFSET('Sanitation Data'!$D$28,0,10*ROW('Sanitation Data'!D139))="","",OFFSET('Sanitation Data'!$D$28,0,10*ROW('Sanitation Data'!D139)))</f>
        <v/>
      </c>
      <c r="CL145" s="305" t="str">
        <f ca="true">+IF(OFFSET('Sanitation Data'!$D$29,0,10*ROW('Sanitation Data'!D139))="","",OFFSET('Sanitation Data'!$D$29,0,10*ROW('Sanitation Data'!D139)))</f>
        <v/>
      </c>
      <c r="CM145" s="305" t="str">
        <f ca="true">+IF(OFFSET('Sanitation Data'!$D$30,0,10*ROW('Sanitation Data'!D139))="","",OFFSET('Sanitation Data'!$D$30,0,10*ROW('Sanitation Data'!D139)))</f>
        <v/>
      </c>
      <c r="CN145" s="305" t="str">
        <f ca="true">+IF(OFFSET('Sanitation Data'!$D$31,0,10*ROW('Sanitation Data'!D139))="","",OFFSET('Sanitation Data'!$D$31,0,10*ROW('Sanitation Data'!D139)))</f>
        <v/>
      </c>
      <c r="CO145" s="305" t="str">
        <f ca="true">+IF(OFFSET('Sanitation Data'!$D$32,0,10*ROW('Sanitation Data'!D139))="","",OFFSET('Sanitation Data'!$D$32,0,10*ROW('Sanitation Data'!D139)))</f>
        <v/>
      </c>
      <c r="CP145" s="305" t="str">
        <f ca="true">+IF(OFFSET('Sanitation Data'!$E$28,0,10*ROW('Sanitation Data'!E139))="","",OFFSET('Sanitation Data'!$E$28,0,10*ROW('Sanitation Data'!E139)))</f>
        <v/>
      </c>
      <c r="CQ145" s="305" t="str">
        <f ca="true">+IF(OFFSET('Sanitation Data'!$E$29,0,10*ROW('Sanitation Data'!E139))="","",OFFSET('Sanitation Data'!$E$29,0,10*ROW('Sanitation Data'!E139)))</f>
        <v/>
      </c>
      <c r="CR145" s="305" t="str">
        <f ca="true">+IF(OFFSET('Sanitation Data'!$E$30,0,10*ROW('Sanitation Data'!E139))="","",OFFSET('Sanitation Data'!$E$30,0,10*ROW('Sanitation Data'!E139)))</f>
        <v/>
      </c>
      <c r="CS145" s="305" t="str">
        <f ca="true">+IF(OFFSET('Sanitation Data'!$E$31,0,10*ROW('Sanitation Data'!E139))="","",OFFSET('Sanitation Data'!$E$31,0,10*ROW('Sanitation Data'!E139)))</f>
        <v/>
      </c>
      <c r="CT145" s="305" t="str">
        <f ca="true">+IF(OFFSET('Sanitation Data'!$E$32,0,10*ROW('Sanitation Data'!E139))="","",OFFSET('Sanitation Data'!$E$32,0,10*ROW('Sanitation Data'!E139)))</f>
        <v/>
      </c>
      <c r="CU145" s="305" t="str">
        <f ca="true">+IF(OFFSET('Sanitation Data'!$F$28,0,10*ROW('Sanitation Data'!F139))="","",OFFSET('Sanitation Data'!$F$28,0,10*ROW('Sanitation Data'!F139)))</f>
        <v/>
      </c>
      <c r="CV145" s="305" t="str">
        <f ca="true">+IF(OFFSET('Sanitation Data'!$F$29,0,10*ROW('Sanitation Data'!F139))="","",OFFSET('Sanitation Data'!$F$29,0,10*ROW('Sanitation Data'!F139)))</f>
        <v/>
      </c>
      <c r="CW145" s="305" t="str">
        <f ca="true">+IF(OFFSET('Sanitation Data'!$F$30,0,10*ROW('Sanitation Data'!F139))="","",OFFSET('Sanitation Data'!$F$30,0,10*ROW('Sanitation Data'!F139)))</f>
        <v/>
      </c>
      <c r="CX145" s="305" t="str">
        <f ca="true">+IF(OFFSET('Sanitation Data'!$F$31,0,10*ROW('Sanitation Data'!F139))="","",OFFSET('Sanitation Data'!$F$31,0,10*ROW('Sanitation Data'!F139)))</f>
        <v/>
      </c>
      <c r="CY145" s="305" t="str">
        <f ca="true">+IF(OFFSET('Sanitation Data'!$F$32,0,10*ROW('Sanitation Data'!F139))="","",OFFSET('Sanitation Data'!$F$32,0,10*ROW('Sanitation Data'!F139)))</f>
        <v/>
      </c>
      <c r="CZ145" s="305" t="str">
        <f ca="true">+IF(OFFSET('Sanitation Data'!$G$28,0,10*ROW('Sanitation Data'!G139))="","",OFFSET('Sanitation Data'!$G$28,0,10*ROW('Sanitation Data'!G139)))</f>
        <v/>
      </c>
      <c r="DA145" s="305" t="str">
        <f ca="true">+IF(OFFSET('Sanitation Data'!$G$29,0,10*ROW('Sanitation Data'!G139))="","",OFFSET('Sanitation Data'!$G$29,0,10*ROW('Sanitation Data'!G139)))</f>
        <v/>
      </c>
      <c r="DB145" s="305" t="str">
        <f ca="true">+IF(OFFSET('Sanitation Data'!$G$30,0,10*ROW('Sanitation Data'!G139))="","",OFFSET('Sanitation Data'!$G$30,0,10*ROW('Sanitation Data'!G139)))</f>
        <v/>
      </c>
      <c r="DC145" s="305" t="str">
        <f ca="true">+IF(OFFSET('Sanitation Data'!$G$31,0,10*ROW('Sanitation Data'!G139))="","",OFFSET('Sanitation Data'!$G$31,0,10*ROW('Sanitation Data'!G139)))</f>
        <v/>
      </c>
      <c r="DD145" s="305" t="str">
        <f ca="true">+IF(OFFSET('Sanitation Data'!$G$32,0,10*ROW('Sanitation Data'!G139))="","",OFFSET('Sanitation Data'!$G$32,0,10*ROW('Sanitation Data'!G139)))</f>
        <v/>
      </c>
      <c r="DE145" s="305" t="str">
        <f ca="true">+IF(OFFSET('Sanitation Data'!$H$28,0,10*ROW('Sanitation Data'!H139))="","",OFFSET('Sanitation Data'!$H$28,0,10*ROW('Sanitation Data'!H139)))</f>
        <v/>
      </c>
      <c r="DF145" s="305" t="str">
        <f ca="true">+IF(OFFSET('Sanitation Data'!$H$29,0,10*ROW('Sanitation Data'!H139))="","",OFFSET('Sanitation Data'!$H$29,0,10*ROW('Sanitation Data'!H139)))</f>
        <v/>
      </c>
      <c r="DG145" s="305" t="str">
        <f ca="true">+IF(OFFSET('Sanitation Data'!$H$30,0,10*ROW('Sanitation Data'!H139))="","",OFFSET('Sanitation Data'!$H$30,0,10*ROW('Sanitation Data'!H139)))</f>
        <v/>
      </c>
      <c r="DH145" s="305" t="str">
        <f ca="true">+IF(OFFSET('Sanitation Data'!$H$31,0,10*ROW('Sanitation Data'!H139))="","",OFFSET('Sanitation Data'!$H$31,0,10*ROW('Sanitation Data'!H139)))</f>
        <v/>
      </c>
      <c r="DI145" s="305" t="str">
        <f ca="true">+IF(OFFSET('Sanitation Data'!$H$32,0,10*ROW('Sanitation Data'!H139))="","",OFFSET('Sanitation Data'!$H$32,0,10*ROW('Sanitation Data'!H139)))</f>
        <v/>
      </c>
      <c r="DJ145" s="305" t="str">
        <f ca="true">+IF(OFFSET('Sanitation Data'!$I$28,0,10*ROW('Sanitation Data'!I139))="","",OFFSET('Sanitation Data'!$I$28,0,10*ROW('Sanitation Data'!I139)))</f>
        <v/>
      </c>
      <c r="DK145" s="305" t="str">
        <f ca="true">+IF(OFFSET('Sanitation Data'!$I$29,0,10*ROW('Sanitation Data'!I139))="","",OFFSET('Sanitation Data'!$I$29,0,10*ROW('Sanitation Data'!I139)))</f>
        <v/>
      </c>
      <c r="DL145" s="305" t="str">
        <f ca="true">+IF(OFFSET('Sanitation Data'!$I$30,0,10*ROW('Sanitation Data'!I139))="","",OFFSET('Sanitation Data'!$I$30,0,10*ROW('Sanitation Data'!I139)))</f>
        <v/>
      </c>
      <c r="DM145" s="305" t="str">
        <f ca="true">+IF(OFFSET('Sanitation Data'!$I$31,0,10*ROW('Sanitation Data'!I139))="","",OFFSET('Sanitation Data'!$I$31,0,10*ROW('Sanitation Data'!I139)))</f>
        <v/>
      </c>
      <c r="DN145" s="305" t="str">
        <f ca="true">+IF(OFFSET('Sanitation Data'!$I$32,0,10*ROW('Sanitation Data'!I139))="","",OFFSET('Sanitation Data'!$I$32,0,10*ROW('Sanitation Data'!I139)))</f>
        <v/>
      </c>
      <c r="DO145" s="305" t="str">
        <f ca="true">+IF(OFFSET('Hygiene Data'!$D$11,0,10*ROW('Hygiene Data'!D139))="","",OFFSET('Hygiene Data'!$D$11,0,10*ROW('Hygiene Data'!D139)))</f>
        <v/>
      </c>
      <c r="DP145" s="305" t="str">
        <f ca="true">+IF(OFFSET('Hygiene Data'!$D$12,0,10*ROW('Hygiene Data'!D139))="","",OFFSET('Hygiene Data'!$D$12,0,10*ROW('Hygiene Data'!D139)))</f>
        <v/>
      </c>
      <c r="DQ145" s="305" t="str">
        <f ca="true">+IF(OFFSET('Hygiene Data'!$D$13,0,10*ROW('Hygiene Data'!D139))="","",OFFSET('Hygiene Data'!$D$13,0,10*ROW('Hygiene Data'!D139)))</f>
        <v/>
      </c>
      <c r="DR145" s="305" t="str">
        <f ca="true">+IF(OFFSET('Hygiene Data'!$E$11,0,10*ROW('Hygiene Data'!E139))="","",OFFSET('Hygiene Data'!$E$11,0,10*ROW('Hygiene Data'!E139)))</f>
        <v/>
      </c>
      <c r="DS145" s="305" t="str">
        <f ca="true">+IF(OFFSET('Hygiene Data'!$E$12,0,10*ROW('Hygiene Data'!E139))="","",OFFSET('Hygiene Data'!$E$12,0,10*ROW('Hygiene Data'!E139)))</f>
        <v/>
      </c>
      <c r="DT145" s="305" t="str">
        <f ca="true">+IF(OFFSET('Hygiene Data'!$E$13,0,10*ROW('Hygiene Data'!E139))="","",OFFSET('Hygiene Data'!$E$13,0,10*ROW('Hygiene Data'!E139)))</f>
        <v/>
      </c>
      <c r="DU145" s="305" t="str">
        <f ca="true">+IF(OFFSET('Hygiene Data'!$F$11,0,10*ROW('Hygiene Data'!F139))="","",OFFSET('Hygiene Data'!$F$11,0,10*ROW('Hygiene Data'!F139)))</f>
        <v/>
      </c>
      <c r="DV145" s="305" t="str">
        <f ca="true">+IF(OFFSET('Hygiene Data'!$F$12,0,10*ROW('Hygiene Data'!F139))="","",OFFSET('Hygiene Data'!$F$12,0,10*ROW('Hygiene Data'!F139)))</f>
        <v/>
      </c>
      <c r="DW145" s="305" t="str">
        <f ca="true">+IF(OFFSET('Hygiene Data'!$F$13,0,10*ROW('Hygiene Data'!F139))="","",OFFSET('Hygiene Data'!$F$13,0,10*ROW('Hygiene Data'!F139)))</f>
        <v/>
      </c>
      <c r="DX145" s="305" t="str">
        <f ca="true">+IF(OFFSET('Hygiene Data'!$G$11,0,10*ROW('Hygiene Data'!G139))="","",OFFSET('Hygiene Data'!$G$11,0,10*ROW('Hygiene Data'!G139)))</f>
        <v/>
      </c>
      <c r="DY145" s="305" t="str">
        <f ca="true">+IF(OFFSET('Hygiene Data'!$G$12,0,10*ROW('Hygiene Data'!G139))="","",OFFSET('Hygiene Data'!$G$12,0,10*ROW('Hygiene Data'!G139)))</f>
        <v/>
      </c>
      <c r="DZ145" s="305" t="str">
        <f ca="true">+IF(OFFSET('Hygiene Data'!$G$13,0,10*ROW('Hygiene Data'!G139))="","",OFFSET('Hygiene Data'!$G$13,0,10*ROW('Hygiene Data'!G139)))</f>
        <v/>
      </c>
      <c r="EA145" s="305" t="str">
        <f ca="true">+IF(OFFSET('Hygiene Data'!$H$11,0,10*ROW('Hygiene Data'!H139))="","",OFFSET('Hygiene Data'!$H$11,0,10*ROW('Hygiene Data'!H139)))</f>
        <v/>
      </c>
      <c r="EB145" s="305" t="str">
        <f ca="true">+IF(OFFSET('Hygiene Data'!$H$12,0,10*ROW('Hygiene Data'!H139))="","",OFFSET('Hygiene Data'!$H$12,0,10*ROW('Hygiene Data'!H139)))</f>
        <v/>
      </c>
      <c r="EC145" s="305" t="str">
        <f ca="true">+IF(OFFSET('Hygiene Data'!$H$13,0,10*ROW('Hygiene Data'!H139))="","",OFFSET('Hygiene Data'!$H$13,0,10*ROW('Hygiene Data'!H139)))</f>
        <v/>
      </c>
      <c r="ED145" s="305" t="str">
        <f ca="true">+IF(OFFSET('Hygiene Data'!$I$11,0,10*ROW('Hygiene Data'!I139))="","",OFFSET('Hygiene Data'!$I$11,0,10*ROW('Hygiene Data'!I139)))</f>
        <v/>
      </c>
      <c r="EE145" s="305" t="str">
        <f ca="true">+IF(OFFSET('Hygiene Data'!$I$12,0,10*ROW('Hygiene Data'!I139))="","",OFFSET('Hygiene Data'!$I$12,0,10*ROW('Hygiene Data'!I139)))</f>
        <v/>
      </c>
      <c r="EF145" s="305"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61" t="str">
        <f t="shared" ca="true" si="2"/>
        <v/>
      </c>
      <c r="D146" s="9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5"/>
      <c r="BS146" s="305" t="str">
        <f ca="true">+IF(OFFSET('Water Data'!$D$27,0,10*ROW('Water Data'!D140))="","",OFFSET('Water Data'!$D$27,0,10*ROW('Water Data'!D140)))</f>
        <v/>
      </c>
      <c r="BT146" s="305" t="str">
        <f ca="true">+IF(OFFSET('Water Data'!$D$28,0,10*ROW('Water Data'!D140))="","",OFFSET('Water Data'!$D$28,0,10*ROW('Water Data'!D140)))</f>
        <v/>
      </c>
      <c r="BU146" s="305" t="str">
        <f ca="true">+IF(OFFSET('Water Data'!$D$29,0,10*ROW('Water Data'!D140))="","",OFFSET('Water Data'!$D$29,0,10*ROW('Water Data'!D140)))</f>
        <v/>
      </c>
      <c r="BV146" s="305" t="str">
        <f ca="true">+IF(OFFSET('Water Data'!$E$27,0,10*ROW('Water Data'!E140))="","",OFFSET('Water Data'!$E$27,0,10*ROW('Water Data'!E140)))</f>
        <v/>
      </c>
      <c r="BW146" s="305" t="str">
        <f ca="true">+IF(OFFSET('Water Data'!$E$28,0,10*ROW('Water Data'!E140))="","",OFFSET('Water Data'!$E$28,0,10*ROW('Water Data'!E140)))</f>
        <v/>
      </c>
      <c r="BX146" s="305" t="str">
        <f ca="true">+IF(OFFSET('Water Data'!$E$29,0,10*ROW('Water Data'!E140))="","",OFFSET('Water Data'!$E$29,0,10*ROW('Water Data'!E140)))</f>
        <v/>
      </c>
      <c r="BY146" s="305" t="str">
        <f ca="true">+IF(OFFSET('Water Data'!$F$27,0,10*ROW('Water Data'!F140))="","",OFFSET('Water Data'!$F$27,0,10*ROW('Water Data'!F140)))</f>
        <v/>
      </c>
      <c r="BZ146" s="305" t="str">
        <f ca="true">+IF(OFFSET('Water Data'!$F$28,0,10*ROW('Water Data'!F140))="","",OFFSET('Water Data'!$F$28,0,10*ROW('Water Data'!F140)))</f>
        <v/>
      </c>
      <c r="CA146" s="305" t="str">
        <f ca="true">+IF(OFFSET('Water Data'!$F$29,0,10*ROW('Water Data'!F140))="","",OFFSET('Water Data'!$F$29,0,10*ROW('Water Data'!F140)))</f>
        <v/>
      </c>
      <c r="CB146" s="305" t="str">
        <f ca="true">+IF(OFFSET('Water Data'!$G$27,0,10*ROW('Water Data'!G140))="","",OFFSET('Water Data'!$G$27,0,10*ROW('Water Data'!G140)))</f>
        <v/>
      </c>
      <c r="CC146" s="305" t="str">
        <f ca="true">+IF(OFFSET('Water Data'!$G$28,0,10*ROW('Water Data'!G140))="","",OFFSET('Water Data'!$G$28,0,10*ROW('Water Data'!G140)))</f>
        <v/>
      </c>
      <c r="CD146" s="305" t="str">
        <f ca="true">+IF(OFFSET('Water Data'!$G$29,0,10*ROW('Water Data'!G140))="","",OFFSET('Water Data'!$G$29,0,10*ROW('Water Data'!G140)))</f>
        <v/>
      </c>
      <c r="CE146" s="305" t="str">
        <f ca="true">+IF(OFFSET('Water Data'!$H$27,0,10*ROW('Water Data'!H140))="","",OFFSET('Water Data'!$H$27,0,10*ROW('Water Data'!H140)))</f>
        <v/>
      </c>
      <c r="CF146" s="305" t="str">
        <f ca="true">+IF(OFFSET('Water Data'!$H$28,0,10*ROW('Water Data'!H140))="","",OFFSET('Water Data'!$H$28,0,10*ROW('Water Data'!H140)))</f>
        <v/>
      </c>
      <c r="CG146" s="305" t="str">
        <f ca="true">+IF(OFFSET('Water Data'!$H$29,0,10*ROW('Water Data'!H140))="","",OFFSET('Water Data'!$H$29,0,10*ROW('Water Data'!H140)))</f>
        <v/>
      </c>
      <c r="CH146" s="305" t="str">
        <f ca="true">+IF(OFFSET('Water Data'!$I$27,0,10*ROW('Water Data'!I140))="","",OFFSET('Water Data'!$I$27,0,10*ROW('Water Data'!I140)))</f>
        <v/>
      </c>
      <c r="CI146" s="305" t="str">
        <f ca="true">+IF(OFFSET('Water Data'!$I$28,0,10*ROW('Water Data'!I140))="","",OFFSET('Water Data'!$I$28,0,10*ROW('Water Data'!I140)))</f>
        <v/>
      </c>
      <c r="CJ146" s="305" t="str">
        <f ca="true">+IF(OFFSET('Water Data'!$I$29,0,10*ROW('Water Data'!I140))="","",OFFSET('Water Data'!$I$29,0,10*ROW('Water Data'!I140)))</f>
        <v/>
      </c>
      <c r="CK146" s="305" t="str">
        <f ca="true">+IF(OFFSET('Sanitation Data'!$D$28,0,10*ROW('Sanitation Data'!D140))="","",OFFSET('Sanitation Data'!$D$28,0,10*ROW('Sanitation Data'!D140)))</f>
        <v/>
      </c>
      <c r="CL146" s="305" t="str">
        <f ca="true">+IF(OFFSET('Sanitation Data'!$D$29,0,10*ROW('Sanitation Data'!D140))="","",OFFSET('Sanitation Data'!$D$29,0,10*ROW('Sanitation Data'!D140)))</f>
        <v/>
      </c>
      <c r="CM146" s="305" t="str">
        <f ca="true">+IF(OFFSET('Sanitation Data'!$D$30,0,10*ROW('Sanitation Data'!D140))="","",OFFSET('Sanitation Data'!$D$30,0,10*ROW('Sanitation Data'!D140)))</f>
        <v/>
      </c>
      <c r="CN146" s="305" t="str">
        <f ca="true">+IF(OFFSET('Sanitation Data'!$D$31,0,10*ROW('Sanitation Data'!D140))="","",OFFSET('Sanitation Data'!$D$31,0,10*ROW('Sanitation Data'!D140)))</f>
        <v/>
      </c>
      <c r="CO146" s="305" t="str">
        <f ca="true">+IF(OFFSET('Sanitation Data'!$D$32,0,10*ROW('Sanitation Data'!D140))="","",OFFSET('Sanitation Data'!$D$32,0,10*ROW('Sanitation Data'!D140)))</f>
        <v/>
      </c>
      <c r="CP146" s="305" t="str">
        <f ca="true">+IF(OFFSET('Sanitation Data'!$E$28,0,10*ROW('Sanitation Data'!E140))="","",OFFSET('Sanitation Data'!$E$28,0,10*ROW('Sanitation Data'!E140)))</f>
        <v/>
      </c>
      <c r="CQ146" s="305" t="str">
        <f ca="true">+IF(OFFSET('Sanitation Data'!$E$29,0,10*ROW('Sanitation Data'!E140))="","",OFFSET('Sanitation Data'!$E$29,0,10*ROW('Sanitation Data'!E140)))</f>
        <v/>
      </c>
      <c r="CR146" s="305" t="str">
        <f ca="true">+IF(OFFSET('Sanitation Data'!$E$30,0,10*ROW('Sanitation Data'!E140))="","",OFFSET('Sanitation Data'!$E$30,0,10*ROW('Sanitation Data'!E140)))</f>
        <v/>
      </c>
      <c r="CS146" s="305" t="str">
        <f ca="true">+IF(OFFSET('Sanitation Data'!$E$31,0,10*ROW('Sanitation Data'!E140))="","",OFFSET('Sanitation Data'!$E$31,0,10*ROW('Sanitation Data'!E140)))</f>
        <v/>
      </c>
      <c r="CT146" s="305" t="str">
        <f ca="true">+IF(OFFSET('Sanitation Data'!$E$32,0,10*ROW('Sanitation Data'!E140))="","",OFFSET('Sanitation Data'!$E$32,0,10*ROW('Sanitation Data'!E140)))</f>
        <v/>
      </c>
      <c r="CU146" s="305" t="str">
        <f ca="true">+IF(OFFSET('Sanitation Data'!$F$28,0,10*ROW('Sanitation Data'!F140))="","",OFFSET('Sanitation Data'!$F$28,0,10*ROW('Sanitation Data'!F140)))</f>
        <v/>
      </c>
      <c r="CV146" s="305" t="str">
        <f ca="true">+IF(OFFSET('Sanitation Data'!$F$29,0,10*ROW('Sanitation Data'!F140))="","",OFFSET('Sanitation Data'!$F$29,0,10*ROW('Sanitation Data'!F140)))</f>
        <v/>
      </c>
      <c r="CW146" s="305" t="str">
        <f ca="true">+IF(OFFSET('Sanitation Data'!$F$30,0,10*ROW('Sanitation Data'!F140))="","",OFFSET('Sanitation Data'!$F$30,0,10*ROW('Sanitation Data'!F140)))</f>
        <v/>
      </c>
      <c r="CX146" s="305" t="str">
        <f ca="true">+IF(OFFSET('Sanitation Data'!$F$31,0,10*ROW('Sanitation Data'!F140))="","",OFFSET('Sanitation Data'!$F$31,0,10*ROW('Sanitation Data'!F140)))</f>
        <v/>
      </c>
      <c r="CY146" s="305" t="str">
        <f ca="true">+IF(OFFSET('Sanitation Data'!$F$32,0,10*ROW('Sanitation Data'!F140))="","",OFFSET('Sanitation Data'!$F$32,0,10*ROW('Sanitation Data'!F140)))</f>
        <v/>
      </c>
      <c r="CZ146" s="305" t="str">
        <f ca="true">+IF(OFFSET('Sanitation Data'!$G$28,0,10*ROW('Sanitation Data'!G140))="","",OFFSET('Sanitation Data'!$G$28,0,10*ROW('Sanitation Data'!G140)))</f>
        <v/>
      </c>
      <c r="DA146" s="305" t="str">
        <f ca="true">+IF(OFFSET('Sanitation Data'!$G$29,0,10*ROW('Sanitation Data'!G140))="","",OFFSET('Sanitation Data'!$G$29,0,10*ROW('Sanitation Data'!G140)))</f>
        <v/>
      </c>
      <c r="DB146" s="305" t="str">
        <f ca="true">+IF(OFFSET('Sanitation Data'!$G$30,0,10*ROW('Sanitation Data'!G140))="","",OFFSET('Sanitation Data'!$G$30,0,10*ROW('Sanitation Data'!G140)))</f>
        <v/>
      </c>
      <c r="DC146" s="305" t="str">
        <f ca="true">+IF(OFFSET('Sanitation Data'!$G$31,0,10*ROW('Sanitation Data'!G140))="","",OFFSET('Sanitation Data'!$G$31,0,10*ROW('Sanitation Data'!G140)))</f>
        <v/>
      </c>
      <c r="DD146" s="305" t="str">
        <f ca="true">+IF(OFFSET('Sanitation Data'!$G$32,0,10*ROW('Sanitation Data'!G140))="","",OFFSET('Sanitation Data'!$G$32,0,10*ROW('Sanitation Data'!G140)))</f>
        <v/>
      </c>
      <c r="DE146" s="305" t="str">
        <f ca="true">+IF(OFFSET('Sanitation Data'!$H$28,0,10*ROW('Sanitation Data'!H140))="","",OFFSET('Sanitation Data'!$H$28,0,10*ROW('Sanitation Data'!H140)))</f>
        <v/>
      </c>
      <c r="DF146" s="305" t="str">
        <f ca="true">+IF(OFFSET('Sanitation Data'!$H$29,0,10*ROW('Sanitation Data'!H140))="","",OFFSET('Sanitation Data'!$H$29,0,10*ROW('Sanitation Data'!H140)))</f>
        <v/>
      </c>
      <c r="DG146" s="305" t="str">
        <f ca="true">+IF(OFFSET('Sanitation Data'!$H$30,0,10*ROW('Sanitation Data'!H140))="","",OFFSET('Sanitation Data'!$H$30,0,10*ROW('Sanitation Data'!H140)))</f>
        <v/>
      </c>
      <c r="DH146" s="305" t="str">
        <f ca="true">+IF(OFFSET('Sanitation Data'!$H$31,0,10*ROW('Sanitation Data'!H140))="","",OFFSET('Sanitation Data'!$H$31,0,10*ROW('Sanitation Data'!H140)))</f>
        <v/>
      </c>
      <c r="DI146" s="305" t="str">
        <f ca="true">+IF(OFFSET('Sanitation Data'!$H$32,0,10*ROW('Sanitation Data'!H140))="","",OFFSET('Sanitation Data'!$H$32,0,10*ROW('Sanitation Data'!H140)))</f>
        <v/>
      </c>
      <c r="DJ146" s="305" t="str">
        <f ca="true">+IF(OFFSET('Sanitation Data'!$I$28,0,10*ROW('Sanitation Data'!I140))="","",OFFSET('Sanitation Data'!$I$28,0,10*ROW('Sanitation Data'!I140)))</f>
        <v/>
      </c>
      <c r="DK146" s="305" t="str">
        <f ca="true">+IF(OFFSET('Sanitation Data'!$I$29,0,10*ROW('Sanitation Data'!I140))="","",OFFSET('Sanitation Data'!$I$29,0,10*ROW('Sanitation Data'!I140)))</f>
        <v/>
      </c>
      <c r="DL146" s="305" t="str">
        <f ca="true">+IF(OFFSET('Sanitation Data'!$I$30,0,10*ROW('Sanitation Data'!I140))="","",OFFSET('Sanitation Data'!$I$30,0,10*ROW('Sanitation Data'!I140)))</f>
        <v/>
      </c>
      <c r="DM146" s="305" t="str">
        <f ca="true">+IF(OFFSET('Sanitation Data'!$I$31,0,10*ROW('Sanitation Data'!I140))="","",OFFSET('Sanitation Data'!$I$31,0,10*ROW('Sanitation Data'!I140)))</f>
        <v/>
      </c>
      <c r="DN146" s="305" t="str">
        <f ca="true">+IF(OFFSET('Sanitation Data'!$I$32,0,10*ROW('Sanitation Data'!I140))="","",OFFSET('Sanitation Data'!$I$32,0,10*ROW('Sanitation Data'!I140)))</f>
        <v/>
      </c>
      <c r="DO146" s="305" t="str">
        <f ca="true">+IF(OFFSET('Hygiene Data'!$D$11,0,10*ROW('Hygiene Data'!D140))="","",OFFSET('Hygiene Data'!$D$11,0,10*ROW('Hygiene Data'!D140)))</f>
        <v/>
      </c>
      <c r="DP146" s="305" t="str">
        <f ca="true">+IF(OFFSET('Hygiene Data'!$D$12,0,10*ROW('Hygiene Data'!D140))="","",OFFSET('Hygiene Data'!$D$12,0,10*ROW('Hygiene Data'!D140)))</f>
        <v/>
      </c>
      <c r="DQ146" s="305" t="str">
        <f ca="true">+IF(OFFSET('Hygiene Data'!$D$13,0,10*ROW('Hygiene Data'!D140))="","",OFFSET('Hygiene Data'!$D$13,0,10*ROW('Hygiene Data'!D140)))</f>
        <v/>
      </c>
      <c r="DR146" s="305" t="str">
        <f ca="true">+IF(OFFSET('Hygiene Data'!$E$11,0,10*ROW('Hygiene Data'!E140))="","",OFFSET('Hygiene Data'!$E$11,0,10*ROW('Hygiene Data'!E140)))</f>
        <v/>
      </c>
      <c r="DS146" s="305" t="str">
        <f ca="true">+IF(OFFSET('Hygiene Data'!$E$12,0,10*ROW('Hygiene Data'!E140))="","",OFFSET('Hygiene Data'!$E$12,0,10*ROW('Hygiene Data'!E140)))</f>
        <v/>
      </c>
      <c r="DT146" s="305" t="str">
        <f ca="true">+IF(OFFSET('Hygiene Data'!$E$13,0,10*ROW('Hygiene Data'!E140))="","",OFFSET('Hygiene Data'!$E$13,0,10*ROW('Hygiene Data'!E140)))</f>
        <v/>
      </c>
      <c r="DU146" s="305" t="str">
        <f ca="true">+IF(OFFSET('Hygiene Data'!$F$11,0,10*ROW('Hygiene Data'!F140))="","",OFFSET('Hygiene Data'!$F$11,0,10*ROW('Hygiene Data'!F140)))</f>
        <v/>
      </c>
      <c r="DV146" s="305" t="str">
        <f ca="true">+IF(OFFSET('Hygiene Data'!$F$12,0,10*ROW('Hygiene Data'!F140))="","",OFFSET('Hygiene Data'!$F$12,0,10*ROW('Hygiene Data'!F140)))</f>
        <v/>
      </c>
      <c r="DW146" s="305" t="str">
        <f ca="true">+IF(OFFSET('Hygiene Data'!$F$13,0,10*ROW('Hygiene Data'!F140))="","",OFFSET('Hygiene Data'!$F$13,0,10*ROW('Hygiene Data'!F140)))</f>
        <v/>
      </c>
      <c r="DX146" s="305" t="str">
        <f ca="true">+IF(OFFSET('Hygiene Data'!$G$11,0,10*ROW('Hygiene Data'!G140))="","",OFFSET('Hygiene Data'!$G$11,0,10*ROW('Hygiene Data'!G140)))</f>
        <v/>
      </c>
      <c r="DY146" s="305" t="str">
        <f ca="true">+IF(OFFSET('Hygiene Data'!$G$12,0,10*ROW('Hygiene Data'!G140))="","",OFFSET('Hygiene Data'!$G$12,0,10*ROW('Hygiene Data'!G140)))</f>
        <v/>
      </c>
      <c r="DZ146" s="305" t="str">
        <f ca="true">+IF(OFFSET('Hygiene Data'!$G$13,0,10*ROW('Hygiene Data'!G140))="","",OFFSET('Hygiene Data'!$G$13,0,10*ROW('Hygiene Data'!G140)))</f>
        <v/>
      </c>
      <c r="EA146" s="305" t="str">
        <f ca="true">+IF(OFFSET('Hygiene Data'!$H$11,0,10*ROW('Hygiene Data'!H140))="","",OFFSET('Hygiene Data'!$H$11,0,10*ROW('Hygiene Data'!H140)))</f>
        <v/>
      </c>
      <c r="EB146" s="305" t="str">
        <f ca="true">+IF(OFFSET('Hygiene Data'!$H$12,0,10*ROW('Hygiene Data'!H140))="","",OFFSET('Hygiene Data'!$H$12,0,10*ROW('Hygiene Data'!H140)))</f>
        <v/>
      </c>
      <c r="EC146" s="305" t="str">
        <f ca="true">+IF(OFFSET('Hygiene Data'!$H$13,0,10*ROW('Hygiene Data'!H140))="","",OFFSET('Hygiene Data'!$H$13,0,10*ROW('Hygiene Data'!H140)))</f>
        <v/>
      </c>
      <c r="ED146" s="305" t="str">
        <f ca="true">+IF(OFFSET('Hygiene Data'!$I$11,0,10*ROW('Hygiene Data'!I140))="","",OFFSET('Hygiene Data'!$I$11,0,10*ROW('Hygiene Data'!I140)))</f>
        <v/>
      </c>
      <c r="EE146" s="305" t="str">
        <f ca="true">+IF(OFFSET('Hygiene Data'!$I$12,0,10*ROW('Hygiene Data'!I140))="","",OFFSET('Hygiene Data'!$I$12,0,10*ROW('Hygiene Data'!I140)))</f>
        <v/>
      </c>
      <c r="EF146" s="305"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61" t="str">
        <f t="shared" ca="true" si="2"/>
        <v/>
      </c>
      <c r="D147" s="9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5"/>
      <c r="BS147" s="305" t="str">
        <f ca="true">+IF(OFFSET('Water Data'!$D$27,0,10*ROW('Water Data'!D141))="","",OFFSET('Water Data'!$D$27,0,10*ROW('Water Data'!D141)))</f>
        <v/>
      </c>
      <c r="BT147" s="305" t="str">
        <f ca="true">+IF(OFFSET('Water Data'!$D$28,0,10*ROW('Water Data'!D141))="","",OFFSET('Water Data'!$D$28,0,10*ROW('Water Data'!D141)))</f>
        <v/>
      </c>
      <c r="BU147" s="305" t="str">
        <f ca="true">+IF(OFFSET('Water Data'!$D$29,0,10*ROW('Water Data'!D141))="","",OFFSET('Water Data'!$D$29,0,10*ROW('Water Data'!D141)))</f>
        <v/>
      </c>
      <c r="BV147" s="305" t="str">
        <f ca="true">+IF(OFFSET('Water Data'!$E$27,0,10*ROW('Water Data'!E141))="","",OFFSET('Water Data'!$E$27,0,10*ROW('Water Data'!E141)))</f>
        <v/>
      </c>
      <c r="BW147" s="305" t="str">
        <f ca="true">+IF(OFFSET('Water Data'!$E$28,0,10*ROW('Water Data'!E141))="","",OFFSET('Water Data'!$E$28,0,10*ROW('Water Data'!E141)))</f>
        <v/>
      </c>
      <c r="BX147" s="305" t="str">
        <f ca="true">+IF(OFFSET('Water Data'!$E$29,0,10*ROW('Water Data'!E141))="","",OFFSET('Water Data'!$E$29,0,10*ROW('Water Data'!E141)))</f>
        <v/>
      </c>
      <c r="BY147" s="305" t="str">
        <f ca="true">+IF(OFFSET('Water Data'!$F$27,0,10*ROW('Water Data'!F141))="","",OFFSET('Water Data'!$F$27,0,10*ROW('Water Data'!F141)))</f>
        <v/>
      </c>
      <c r="BZ147" s="305" t="str">
        <f ca="true">+IF(OFFSET('Water Data'!$F$28,0,10*ROW('Water Data'!F141))="","",OFFSET('Water Data'!$F$28,0,10*ROW('Water Data'!F141)))</f>
        <v/>
      </c>
      <c r="CA147" s="305" t="str">
        <f ca="true">+IF(OFFSET('Water Data'!$F$29,0,10*ROW('Water Data'!F141))="","",OFFSET('Water Data'!$F$29,0,10*ROW('Water Data'!F141)))</f>
        <v/>
      </c>
      <c r="CB147" s="305" t="str">
        <f ca="true">+IF(OFFSET('Water Data'!$G$27,0,10*ROW('Water Data'!G141))="","",OFFSET('Water Data'!$G$27,0,10*ROW('Water Data'!G141)))</f>
        <v/>
      </c>
      <c r="CC147" s="305" t="str">
        <f ca="true">+IF(OFFSET('Water Data'!$G$28,0,10*ROW('Water Data'!G141))="","",OFFSET('Water Data'!$G$28,0,10*ROW('Water Data'!G141)))</f>
        <v/>
      </c>
      <c r="CD147" s="305" t="str">
        <f ca="true">+IF(OFFSET('Water Data'!$G$29,0,10*ROW('Water Data'!G141))="","",OFFSET('Water Data'!$G$29,0,10*ROW('Water Data'!G141)))</f>
        <v/>
      </c>
      <c r="CE147" s="305" t="str">
        <f ca="true">+IF(OFFSET('Water Data'!$H$27,0,10*ROW('Water Data'!H141))="","",OFFSET('Water Data'!$H$27,0,10*ROW('Water Data'!H141)))</f>
        <v/>
      </c>
      <c r="CF147" s="305" t="str">
        <f ca="true">+IF(OFFSET('Water Data'!$H$28,0,10*ROW('Water Data'!H141))="","",OFFSET('Water Data'!$H$28,0,10*ROW('Water Data'!H141)))</f>
        <v/>
      </c>
      <c r="CG147" s="305" t="str">
        <f ca="true">+IF(OFFSET('Water Data'!$H$29,0,10*ROW('Water Data'!H141))="","",OFFSET('Water Data'!$H$29,0,10*ROW('Water Data'!H141)))</f>
        <v/>
      </c>
      <c r="CH147" s="305" t="str">
        <f ca="true">+IF(OFFSET('Water Data'!$I$27,0,10*ROW('Water Data'!I141))="","",OFFSET('Water Data'!$I$27,0,10*ROW('Water Data'!I141)))</f>
        <v/>
      </c>
      <c r="CI147" s="305" t="str">
        <f ca="true">+IF(OFFSET('Water Data'!$I$28,0,10*ROW('Water Data'!I141))="","",OFFSET('Water Data'!$I$28,0,10*ROW('Water Data'!I141)))</f>
        <v/>
      </c>
      <c r="CJ147" s="305" t="str">
        <f ca="true">+IF(OFFSET('Water Data'!$I$29,0,10*ROW('Water Data'!I141))="","",OFFSET('Water Data'!$I$29,0,10*ROW('Water Data'!I141)))</f>
        <v/>
      </c>
      <c r="CK147" s="305" t="str">
        <f ca="true">+IF(OFFSET('Sanitation Data'!$D$28,0,10*ROW('Sanitation Data'!D141))="","",OFFSET('Sanitation Data'!$D$28,0,10*ROW('Sanitation Data'!D141)))</f>
        <v/>
      </c>
      <c r="CL147" s="305" t="str">
        <f ca="true">+IF(OFFSET('Sanitation Data'!$D$29,0,10*ROW('Sanitation Data'!D141))="","",OFFSET('Sanitation Data'!$D$29,0,10*ROW('Sanitation Data'!D141)))</f>
        <v/>
      </c>
      <c r="CM147" s="305" t="str">
        <f ca="true">+IF(OFFSET('Sanitation Data'!$D$30,0,10*ROW('Sanitation Data'!D141))="","",OFFSET('Sanitation Data'!$D$30,0,10*ROW('Sanitation Data'!D141)))</f>
        <v/>
      </c>
      <c r="CN147" s="305" t="str">
        <f ca="true">+IF(OFFSET('Sanitation Data'!$D$31,0,10*ROW('Sanitation Data'!D141))="","",OFFSET('Sanitation Data'!$D$31,0,10*ROW('Sanitation Data'!D141)))</f>
        <v/>
      </c>
      <c r="CO147" s="305" t="str">
        <f ca="true">+IF(OFFSET('Sanitation Data'!$D$32,0,10*ROW('Sanitation Data'!D141))="","",OFFSET('Sanitation Data'!$D$32,0,10*ROW('Sanitation Data'!D141)))</f>
        <v/>
      </c>
      <c r="CP147" s="305" t="str">
        <f ca="true">+IF(OFFSET('Sanitation Data'!$E$28,0,10*ROW('Sanitation Data'!E141))="","",OFFSET('Sanitation Data'!$E$28,0,10*ROW('Sanitation Data'!E141)))</f>
        <v/>
      </c>
      <c r="CQ147" s="305" t="str">
        <f ca="true">+IF(OFFSET('Sanitation Data'!$E$29,0,10*ROW('Sanitation Data'!E141))="","",OFFSET('Sanitation Data'!$E$29,0,10*ROW('Sanitation Data'!E141)))</f>
        <v/>
      </c>
      <c r="CR147" s="305" t="str">
        <f ca="true">+IF(OFFSET('Sanitation Data'!$E$30,0,10*ROW('Sanitation Data'!E141))="","",OFFSET('Sanitation Data'!$E$30,0,10*ROW('Sanitation Data'!E141)))</f>
        <v/>
      </c>
      <c r="CS147" s="305" t="str">
        <f ca="true">+IF(OFFSET('Sanitation Data'!$E$31,0,10*ROW('Sanitation Data'!E141))="","",OFFSET('Sanitation Data'!$E$31,0,10*ROW('Sanitation Data'!E141)))</f>
        <v/>
      </c>
      <c r="CT147" s="305" t="str">
        <f ca="true">+IF(OFFSET('Sanitation Data'!$E$32,0,10*ROW('Sanitation Data'!E141))="","",OFFSET('Sanitation Data'!$E$32,0,10*ROW('Sanitation Data'!E141)))</f>
        <v/>
      </c>
      <c r="CU147" s="305" t="str">
        <f ca="true">+IF(OFFSET('Sanitation Data'!$F$28,0,10*ROW('Sanitation Data'!F141))="","",OFFSET('Sanitation Data'!$F$28,0,10*ROW('Sanitation Data'!F141)))</f>
        <v/>
      </c>
      <c r="CV147" s="305" t="str">
        <f ca="true">+IF(OFFSET('Sanitation Data'!$F$29,0,10*ROW('Sanitation Data'!F141))="","",OFFSET('Sanitation Data'!$F$29,0,10*ROW('Sanitation Data'!F141)))</f>
        <v/>
      </c>
      <c r="CW147" s="305" t="str">
        <f ca="true">+IF(OFFSET('Sanitation Data'!$F$30,0,10*ROW('Sanitation Data'!F141))="","",OFFSET('Sanitation Data'!$F$30,0,10*ROW('Sanitation Data'!F141)))</f>
        <v/>
      </c>
      <c r="CX147" s="305" t="str">
        <f ca="true">+IF(OFFSET('Sanitation Data'!$F$31,0,10*ROW('Sanitation Data'!F141))="","",OFFSET('Sanitation Data'!$F$31,0,10*ROW('Sanitation Data'!F141)))</f>
        <v/>
      </c>
      <c r="CY147" s="305" t="str">
        <f ca="true">+IF(OFFSET('Sanitation Data'!$F$32,0,10*ROW('Sanitation Data'!F141))="","",OFFSET('Sanitation Data'!$F$32,0,10*ROW('Sanitation Data'!F141)))</f>
        <v/>
      </c>
      <c r="CZ147" s="305" t="str">
        <f ca="true">+IF(OFFSET('Sanitation Data'!$G$28,0,10*ROW('Sanitation Data'!G141))="","",OFFSET('Sanitation Data'!$G$28,0,10*ROW('Sanitation Data'!G141)))</f>
        <v/>
      </c>
      <c r="DA147" s="305" t="str">
        <f ca="true">+IF(OFFSET('Sanitation Data'!$G$29,0,10*ROW('Sanitation Data'!G141))="","",OFFSET('Sanitation Data'!$G$29,0,10*ROW('Sanitation Data'!G141)))</f>
        <v/>
      </c>
      <c r="DB147" s="305" t="str">
        <f ca="true">+IF(OFFSET('Sanitation Data'!$G$30,0,10*ROW('Sanitation Data'!G141))="","",OFFSET('Sanitation Data'!$G$30,0,10*ROW('Sanitation Data'!G141)))</f>
        <v/>
      </c>
      <c r="DC147" s="305" t="str">
        <f ca="true">+IF(OFFSET('Sanitation Data'!$G$31,0,10*ROW('Sanitation Data'!G141))="","",OFFSET('Sanitation Data'!$G$31,0,10*ROW('Sanitation Data'!G141)))</f>
        <v/>
      </c>
      <c r="DD147" s="305" t="str">
        <f ca="true">+IF(OFFSET('Sanitation Data'!$G$32,0,10*ROW('Sanitation Data'!G141))="","",OFFSET('Sanitation Data'!$G$32,0,10*ROW('Sanitation Data'!G141)))</f>
        <v/>
      </c>
      <c r="DE147" s="305" t="str">
        <f ca="true">+IF(OFFSET('Sanitation Data'!$H$28,0,10*ROW('Sanitation Data'!H141))="","",OFFSET('Sanitation Data'!$H$28,0,10*ROW('Sanitation Data'!H141)))</f>
        <v/>
      </c>
      <c r="DF147" s="305" t="str">
        <f ca="true">+IF(OFFSET('Sanitation Data'!$H$29,0,10*ROW('Sanitation Data'!H141))="","",OFFSET('Sanitation Data'!$H$29,0,10*ROW('Sanitation Data'!H141)))</f>
        <v/>
      </c>
      <c r="DG147" s="305" t="str">
        <f ca="true">+IF(OFFSET('Sanitation Data'!$H$30,0,10*ROW('Sanitation Data'!H141))="","",OFFSET('Sanitation Data'!$H$30,0,10*ROW('Sanitation Data'!H141)))</f>
        <v/>
      </c>
      <c r="DH147" s="305" t="str">
        <f ca="true">+IF(OFFSET('Sanitation Data'!$H$31,0,10*ROW('Sanitation Data'!H141))="","",OFFSET('Sanitation Data'!$H$31,0,10*ROW('Sanitation Data'!H141)))</f>
        <v/>
      </c>
      <c r="DI147" s="305" t="str">
        <f ca="true">+IF(OFFSET('Sanitation Data'!$H$32,0,10*ROW('Sanitation Data'!H141))="","",OFFSET('Sanitation Data'!$H$32,0,10*ROW('Sanitation Data'!H141)))</f>
        <v/>
      </c>
      <c r="DJ147" s="305" t="str">
        <f ca="true">+IF(OFFSET('Sanitation Data'!$I$28,0,10*ROW('Sanitation Data'!I141))="","",OFFSET('Sanitation Data'!$I$28,0,10*ROW('Sanitation Data'!I141)))</f>
        <v/>
      </c>
      <c r="DK147" s="305" t="str">
        <f ca="true">+IF(OFFSET('Sanitation Data'!$I$29,0,10*ROW('Sanitation Data'!I141))="","",OFFSET('Sanitation Data'!$I$29,0,10*ROW('Sanitation Data'!I141)))</f>
        <v/>
      </c>
      <c r="DL147" s="305" t="str">
        <f ca="true">+IF(OFFSET('Sanitation Data'!$I$30,0,10*ROW('Sanitation Data'!I141))="","",OFFSET('Sanitation Data'!$I$30,0,10*ROW('Sanitation Data'!I141)))</f>
        <v/>
      </c>
      <c r="DM147" s="305" t="str">
        <f ca="true">+IF(OFFSET('Sanitation Data'!$I$31,0,10*ROW('Sanitation Data'!I141))="","",OFFSET('Sanitation Data'!$I$31,0,10*ROW('Sanitation Data'!I141)))</f>
        <v/>
      </c>
      <c r="DN147" s="305" t="str">
        <f ca="true">+IF(OFFSET('Sanitation Data'!$I$32,0,10*ROW('Sanitation Data'!I141))="","",OFFSET('Sanitation Data'!$I$32,0,10*ROW('Sanitation Data'!I141)))</f>
        <v/>
      </c>
      <c r="DO147" s="305" t="str">
        <f ca="true">+IF(OFFSET('Hygiene Data'!$D$11,0,10*ROW('Hygiene Data'!D141))="","",OFFSET('Hygiene Data'!$D$11,0,10*ROW('Hygiene Data'!D141)))</f>
        <v/>
      </c>
      <c r="DP147" s="305" t="str">
        <f ca="true">+IF(OFFSET('Hygiene Data'!$D$12,0,10*ROW('Hygiene Data'!D141))="","",OFFSET('Hygiene Data'!$D$12,0,10*ROW('Hygiene Data'!D141)))</f>
        <v/>
      </c>
      <c r="DQ147" s="305" t="str">
        <f ca="true">+IF(OFFSET('Hygiene Data'!$D$13,0,10*ROW('Hygiene Data'!D141))="","",OFFSET('Hygiene Data'!$D$13,0,10*ROW('Hygiene Data'!D141)))</f>
        <v/>
      </c>
      <c r="DR147" s="305" t="str">
        <f ca="true">+IF(OFFSET('Hygiene Data'!$E$11,0,10*ROW('Hygiene Data'!E141))="","",OFFSET('Hygiene Data'!$E$11,0,10*ROW('Hygiene Data'!E141)))</f>
        <v/>
      </c>
      <c r="DS147" s="305" t="str">
        <f ca="true">+IF(OFFSET('Hygiene Data'!$E$12,0,10*ROW('Hygiene Data'!E141))="","",OFFSET('Hygiene Data'!$E$12,0,10*ROW('Hygiene Data'!E141)))</f>
        <v/>
      </c>
      <c r="DT147" s="305" t="str">
        <f ca="true">+IF(OFFSET('Hygiene Data'!$E$13,0,10*ROW('Hygiene Data'!E141))="","",OFFSET('Hygiene Data'!$E$13,0,10*ROW('Hygiene Data'!E141)))</f>
        <v/>
      </c>
      <c r="DU147" s="305" t="str">
        <f ca="true">+IF(OFFSET('Hygiene Data'!$F$11,0,10*ROW('Hygiene Data'!F141))="","",OFFSET('Hygiene Data'!$F$11,0,10*ROW('Hygiene Data'!F141)))</f>
        <v/>
      </c>
      <c r="DV147" s="305" t="str">
        <f ca="true">+IF(OFFSET('Hygiene Data'!$F$12,0,10*ROW('Hygiene Data'!F141))="","",OFFSET('Hygiene Data'!$F$12,0,10*ROW('Hygiene Data'!F141)))</f>
        <v/>
      </c>
      <c r="DW147" s="305" t="str">
        <f ca="true">+IF(OFFSET('Hygiene Data'!$F$13,0,10*ROW('Hygiene Data'!F141))="","",OFFSET('Hygiene Data'!$F$13,0,10*ROW('Hygiene Data'!F141)))</f>
        <v/>
      </c>
      <c r="DX147" s="305" t="str">
        <f ca="true">+IF(OFFSET('Hygiene Data'!$G$11,0,10*ROW('Hygiene Data'!G141))="","",OFFSET('Hygiene Data'!$G$11,0,10*ROW('Hygiene Data'!G141)))</f>
        <v/>
      </c>
      <c r="DY147" s="305" t="str">
        <f ca="true">+IF(OFFSET('Hygiene Data'!$G$12,0,10*ROW('Hygiene Data'!G141))="","",OFFSET('Hygiene Data'!$G$12,0,10*ROW('Hygiene Data'!G141)))</f>
        <v/>
      </c>
      <c r="DZ147" s="305" t="str">
        <f ca="true">+IF(OFFSET('Hygiene Data'!$G$13,0,10*ROW('Hygiene Data'!G141))="","",OFFSET('Hygiene Data'!$G$13,0,10*ROW('Hygiene Data'!G141)))</f>
        <v/>
      </c>
      <c r="EA147" s="305" t="str">
        <f ca="true">+IF(OFFSET('Hygiene Data'!$H$11,0,10*ROW('Hygiene Data'!H141))="","",OFFSET('Hygiene Data'!$H$11,0,10*ROW('Hygiene Data'!H141)))</f>
        <v/>
      </c>
      <c r="EB147" s="305" t="str">
        <f ca="true">+IF(OFFSET('Hygiene Data'!$H$12,0,10*ROW('Hygiene Data'!H141))="","",OFFSET('Hygiene Data'!$H$12,0,10*ROW('Hygiene Data'!H141)))</f>
        <v/>
      </c>
      <c r="EC147" s="305" t="str">
        <f ca="true">+IF(OFFSET('Hygiene Data'!$H$13,0,10*ROW('Hygiene Data'!H141))="","",OFFSET('Hygiene Data'!$H$13,0,10*ROW('Hygiene Data'!H141)))</f>
        <v/>
      </c>
      <c r="ED147" s="305" t="str">
        <f ca="true">+IF(OFFSET('Hygiene Data'!$I$11,0,10*ROW('Hygiene Data'!I141))="","",OFFSET('Hygiene Data'!$I$11,0,10*ROW('Hygiene Data'!I141)))</f>
        <v/>
      </c>
      <c r="EE147" s="305" t="str">
        <f ca="true">+IF(OFFSET('Hygiene Data'!$I$12,0,10*ROW('Hygiene Data'!I141))="","",OFFSET('Hygiene Data'!$I$12,0,10*ROW('Hygiene Data'!I141)))</f>
        <v/>
      </c>
      <c r="EF147" s="305"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61" t="str">
        <f t="shared" ca="true" si="2"/>
        <v/>
      </c>
      <c r="D148" s="9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5"/>
      <c r="BS148" s="305" t="str">
        <f ca="true">+IF(OFFSET('Water Data'!$D$27,0,10*ROW('Water Data'!D142))="","",OFFSET('Water Data'!$D$27,0,10*ROW('Water Data'!D142)))</f>
        <v/>
      </c>
      <c r="BT148" s="305" t="str">
        <f ca="true">+IF(OFFSET('Water Data'!$D$28,0,10*ROW('Water Data'!D142))="","",OFFSET('Water Data'!$D$28,0,10*ROW('Water Data'!D142)))</f>
        <v/>
      </c>
      <c r="BU148" s="305" t="str">
        <f ca="true">+IF(OFFSET('Water Data'!$D$29,0,10*ROW('Water Data'!D142))="","",OFFSET('Water Data'!$D$29,0,10*ROW('Water Data'!D142)))</f>
        <v/>
      </c>
      <c r="BV148" s="305" t="str">
        <f ca="true">+IF(OFFSET('Water Data'!$E$27,0,10*ROW('Water Data'!E142))="","",OFFSET('Water Data'!$E$27,0,10*ROW('Water Data'!E142)))</f>
        <v/>
      </c>
      <c r="BW148" s="305" t="str">
        <f ca="true">+IF(OFFSET('Water Data'!$E$28,0,10*ROW('Water Data'!E142))="","",OFFSET('Water Data'!$E$28,0,10*ROW('Water Data'!E142)))</f>
        <v/>
      </c>
      <c r="BX148" s="305" t="str">
        <f ca="true">+IF(OFFSET('Water Data'!$E$29,0,10*ROW('Water Data'!E142))="","",OFFSET('Water Data'!$E$29,0,10*ROW('Water Data'!E142)))</f>
        <v/>
      </c>
      <c r="BY148" s="305" t="str">
        <f ca="true">+IF(OFFSET('Water Data'!$F$27,0,10*ROW('Water Data'!F142))="","",OFFSET('Water Data'!$F$27,0,10*ROW('Water Data'!F142)))</f>
        <v/>
      </c>
      <c r="BZ148" s="305" t="str">
        <f ca="true">+IF(OFFSET('Water Data'!$F$28,0,10*ROW('Water Data'!F142))="","",OFFSET('Water Data'!$F$28,0,10*ROW('Water Data'!F142)))</f>
        <v/>
      </c>
      <c r="CA148" s="305" t="str">
        <f ca="true">+IF(OFFSET('Water Data'!$F$29,0,10*ROW('Water Data'!F142))="","",OFFSET('Water Data'!$F$29,0,10*ROW('Water Data'!F142)))</f>
        <v/>
      </c>
      <c r="CB148" s="305" t="str">
        <f ca="true">+IF(OFFSET('Water Data'!$G$27,0,10*ROW('Water Data'!G142))="","",OFFSET('Water Data'!$G$27,0,10*ROW('Water Data'!G142)))</f>
        <v/>
      </c>
      <c r="CC148" s="305" t="str">
        <f ca="true">+IF(OFFSET('Water Data'!$G$28,0,10*ROW('Water Data'!G142))="","",OFFSET('Water Data'!$G$28,0,10*ROW('Water Data'!G142)))</f>
        <v/>
      </c>
      <c r="CD148" s="305" t="str">
        <f ca="true">+IF(OFFSET('Water Data'!$G$29,0,10*ROW('Water Data'!G142))="","",OFFSET('Water Data'!$G$29,0,10*ROW('Water Data'!G142)))</f>
        <v/>
      </c>
      <c r="CE148" s="305" t="str">
        <f ca="true">+IF(OFFSET('Water Data'!$H$27,0,10*ROW('Water Data'!H142))="","",OFFSET('Water Data'!$H$27,0,10*ROW('Water Data'!H142)))</f>
        <v/>
      </c>
      <c r="CF148" s="305" t="str">
        <f ca="true">+IF(OFFSET('Water Data'!$H$28,0,10*ROW('Water Data'!H142))="","",OFFSET('Water Data'!$H$28,0,10*ROW('Water Data'!H142)))</f>
        <v/>
      </c>
      <c r="CG148" s="305" t="str">
        <f ca="true">+IF(OFFSET('Water Data'!$H$29,0,10*ROW('Water Data'!H142))="","",OFFSET('Water Data'!$H$29,0,10*ROW('Water Data'!H142)))</f>
        <v/>
      </c>
      <c r="CH148" s="305" t="str">
        <f ca="true">+IF(OFFSET('Water Data'!$I$27,0,10*ROW('Water Data'!I142))="","",OFFSET('Water Data'!$I$27,0,10*ROW('Water Data'!I142)))</f>
        <v/>
      </c>
      <c r="CI148" s="305" t="str">
        <f ca="true">+IF(OFFSET('Water Data'!$I$28,0,10*ROW('Water Data'!I142))="","",OFFSET('Water Data'!$I$28,0,10*ROW('Water Data'!I142)))</f>
        <v/>
      </c>
      <c r="CJ148" s="305" t="str">
        <f ca="true">+IF(OFFSET('Water Data'!$I$29,0,10*ROW('Water Data'!I142))="","",OFFSET('Water Data'!$I$29,0,10*ROW('Water Data'!I142)))</f>
        <v/>
      </c>
      <c r="CK148" s="305" t="str">
        <f ca="true">+IF(OFFSET('Sanitation Data'!$D$28,0,10*ROW('Sanitation Data'!D142))="","",OFFSET('Sanitation Data'!$D$28,0,10*ROW('Sanitation Data'!D142)))</f>
        <v/>
      </c>
      <c r="CL148" s="305" t="str">
        <f ca="true">+IF(OFFSET('Sanitation Data'!$D$29,0,10*ROW('Sanitation Data'!D142))="","",OFFSET('Sanitation Data'!$D$29,0,10*ROW('Sanitation Data'!D142)))</f>
        <v/>
      </c>
      <c r="CM148" s="305" t="str">
        <f ca="true">+IF(OFFSET('Sanitation Data'!$D$30,0,10*ROW('Sanitation Data'!D142))="","",OFFSET('Sanitation Data'!$D$30,0,10*ROW('Sanitation Data'!D142)))</f>
        <v/>
      </c>
      <c r="CN148" s="305" t="str">
        <f ca="true">+IF(OFFSET('Sanitation Data'!$D$31,0,10*ROW('Sanitation Data'!D142))="","",OFFSET('Sanitation Data'!$D$31,0,10*ROW('Sanitation Data'!D142)))</f>
        <v/>
      </c>
      <c r="CO148" s="305" t="str">
        <f ca="true">+IF(OFFSET('Sanitation Data'!$D$32,0,10*ROW('Sanitation Data'!D142))="","",OFFSET('Sanitation Data'!$D$32,0,10*ROW('Sanitation Data'!D142)))</f>
        <v/>
      </c>
      <c r="CP148" s="305" t="str">
        <f ca="true">+IF(OFFSET('Sanitation Data'!$E$28,0,10*ROW('Sanitation Data'!E142))="","",OFFSET('Sanitation Data'!$E$28,0,10*ROW('Sanitation Data'!E142)))</f>
        <v/>
      </c>
      <c r="CQ148" s="305" t="str">
        <f ca="true">+IF(OFFSET('Sanitation Data'!$E$29,0,10*ROW('Sanitation Data'!E142))="","",OFFSET('Sanitation Data'!$E$29,0,10*ROW('Sanitation Data'!E142)))</f>
        <v/>
      </c>
      <c r="CR148" s="305" t="str">
        <f ca="true">+IF(OFFSET('Sanitation Data'!$E$30,0,10*ROW('Sanitation Data'!E142))="","",OFFSET('Sanitation Data'!$E$30,0,10*ROW('Sanitation Data'!E142)))</f>
        <v/>
      </c>
      <c r="CS148" s="305" t="str">
        <f ca="true">+IF(OFFSET('Sanitation Data'!$E$31,0,10*ROW('Sanitation Data'!E142))="","",OFFSET('Sanitation Data'!$E$31,0,10*ROW('Sanitation Data'!E142)))</f>
        <v/>
      </c>
      <c r="CT148" s="305" t="str">
        <f ca="true">+IF(OFFSET('Sanitation Data'!$E$32,0,10*ROW('Sanitation Data'!E142))="","",OFFSET('Sanitation Data'!$E$32,0,10*ROW('Sanitation Data'!E142)))</f>
        <v/>
      </c>
      <c r="CU148" s="305" t="str">
        <f ca="true">+IF(OFFSET('Sanitation Data'!$F$28,0,10*ROW('Sanitation Data'!F142))="","",OFFSET('Sanitation Data'!$F$28,0,10*ROW('Sanitation Data'!F142)))</f>
        <v/>
      </c>
      <c r="CV148" s="305" t="str">
        <f ca="true">+IF(OFFSET('Sanitation Data'!$F$29,0,10*ROW('Sanitation Data'!F142))="","",OFFSET('Sanitation Data'!$F$29,0,10*ROW('Sanitation Data'!F142)))</f>
        <v/>
      </c>
      <c r="CW148" s="305" t="str">
        <f ca="true">+IF(OFFSET('Sanitation Data'!$F$30,0,10*ROW('Sanitation Data'!F142))="","",OFFSET('Sanitation Data'!$F$30,0,10*ROW('Sanitation Data'!F142)))</f>
        <v/>
      </c>
      <c r="CX148" s="305" t="str">
        <f ca="true">+IF(OFFSET('Sanitation Data'!$F$31,0,10*ROW('Sanitation Data'!F142))="","",OFFSET('Sanitation Data'!$F$31,0,10*ROW('Sanitation Data'!F142)))</f>
        <v/>
      </c>
      <c r="CY148" s="305" t="str">
        <f ca="true">+IF(OFFSET('Sanitation Data'!$F$32,0,10*ROW('Sanitation Data'!F142))="","",OFFSET('Sanitation Data'!$F$32,0,10*ROW('Sanitation Data'!F142)))</f>
        <v/>
      </c>
      <c r="CZ148" s="305" t="str">
        <f ca="true">+IF(OFFSET('Sanitation Data'!$G$28,0,10*ROW('Sanitation Data'!G142))="","",OFFSET('Sanitation Data'!$G$28,0,10*ROW('Sanitation Data'!G142)))</f>
        <v/>
      </c>
      <c r="DA148" s="305" t="str">
        <f ca="true">+IF(OFFSET('Sanitation Data'!$G$29,0,10*ROW('Sanitation Data'!G142))="","",OFFSET('Sanitation Data'!$G$29,0,10*ROW('Sanitation Data'!G142)))</f>
        <v/>
      </c>
      <c r="DB148" s="305" t="str">
        <f ca="true">+IF(OFFSET('Sanitation Data'!$G$30,0,10*ROW('Sanitation Data'!G142))="","",OFFSET('Sanitation Data'!$G$30,0,10*ROW('Sanitation Data'!G142)))</f>
        <v/>
      </c>
      <c r="DC148" s="305" t="str">
        <f ca="true">+IF(OFFSET('Sanitation Data'!$G$31,0,10*ROW('Sanitation Data'!G142))="","",OFFSET('Sanitation Data'!$G$31,0,10*ROW('Sanitation Data'!G142)))</f>
        <v/>
      </c>
      <c r="DD148" s="305" t="str">
        <f ca="true">+IF(OFFSET('Sanitation Data'!$G$32,0,10*ROW('Sanitation Data'!G142))="","",OFFSET('Sanitation Data'!$G$32,0,10*ROW('Sanitation Data'!G142)))</f>
        <v/>
      </c>
      <c r="DE148" s="305" t="str">
        <f ca="true">+IF(OFFSET('Sanitation Data'!$H$28,0,10*ROW('Sanitation Data'!H142))="","",OFFSET('Sanitation Data'!$H$28,0,10*ROW('Sanitation Data'!H142)))</f>
        <v/>
      </c>
      <c r="DF148" s="305" t="str">
        <f ca="true">+IF(OFFSET('Sanitation Data'!$H$29,0,10*ROW('Sanitation Data'!H142))="","",OFFSET('Sanitation Data'!$H$29,0,10*ROW('Sanitation Data'!H142)))</f>
        <v/>
      </c>
      <c r="DG148" s="305" t="str">
        <f ca="true">+IF(OFFSET('Sanitation Data'!$H$30,0,10*ROW('Sanitation Data'!H142))="","",OFFSET('Sanitation Data'!$H$30,0,10*ROW('Sanitation Data'!H142)))</f>
        <v/>
      </c>
      <c r="DH148" s="305" t="str">
        <f ca="true">+IF(OFFSET('Sanitation Data'!$H$31,0,10*ROW('Sanitation Data'!H142))="","",OFFSET('Sanitation Data'!$H$31,0,10*ROW('Sanitation Data'!H142)))</f>
        <v/>
      </c>
      <c r="DI148" s="305" t="str">
        <f ca="true">+IF(OFFSET('Sanitation Data'!$H$32,0,10*ROW('Sanitation Data'!H142))="","",OFFSET('Sanitation Data'!$H$32,0,10*ROW('Sanitation Data'!H142)))</f>
        <v/>
      </c>
      <c r="DJ148" s="305" t="str">
        <f ca="true">+IF(OFFSET('Sanitation Data'!$I$28,0,10*ROW('Sanitation Data'!I142))="","",OFFSET('Sanitation Data'!$I$28,0,10*ROW('Sanitation Data'!I142)))</f>
        <v/>
      </c>
      <c r="DK148" s="305" t="str">
        <f ca="true">+IF(OFFSET('Sanitation Data'!$I$29,0,10*ROW('Sanitation Data'!I142))="","",OFFSET('Sanitation Data'!$I$29,0,10*ROW('Sanitation Data'!I142)))</f>
        <v/>
      </c>
      <c r="DL148" s="305" t="str">
        <f ca="true">+IF(OFFSET('Sanitation Data'!$I$30,0,10*ROW('Sanitation Data'!I142))="","",OFFSET('Sanitation Data'!$I$30,0,10*ROW('Sanitation Data'!I142)))</f>
        <v/>
      </c>
      <c r="DM148" s="305" t="str">
        <f ca="true">+IF(OFFSET('Sanitation Data'!$I$31,0,10*ROW('Sanitation Data'!I142))="","",OFFSET('Sanitation Data'!$I$31,0,10*ROW('Sanitation Data'!I142)))</f>
        <v/>
      </c>
      <c r="DN148" s="305" t="str">
        <f ca="true">+IF(OFFSET('Sanitation Data'!$I$32,0,10*ROW('Sanitation Data'!I142))="","",OFFSET('Sanitation Data'!$I$32,0,10*ROW('Sanitation Data'!I142)))</f>
        <v/>
      </c>
      <c r="DO148" s="305" t="str">
        <f ca="true">+IF(OFFSET('Hygiene Data'!$D$11,0,10*ROW('Hygiene Data'!D142))="","",OFFSET('Hygiene Data'!$D$11,0,10*ROW('Hygiene Data'!D142)))</f>
        <v/>
      </c>
      <c r="DP148" s="305" t="str">
        <f ca="true">+IF(OFFSET('Hygiene Data'!$D$12,0,10*ROW('Hygiene Data'!D142))="","",OFFSET('Hygiene Data'!$D$12,0,10*ROW('Hygiene Data'!D142)))</f>
        <v/>
      </c>
      <c r="DQ148" s="305" t="str">
        <f ca="true">+IF(OFFSET('Hygiene Data'!$D$13,0,10*ROW('Hygiene Data'!D142))="","",OFFSET('Hygiene Data'!$D$13,0,10*ROW('Hygiene Data'!D142)))</f>
        <v/>
      </c>
      <c r="DR148" s="305" t="str">
        <f ca="true">+IF(OFFSET('Hygiene Data'!$E$11,0,10*ROW('Hygiene Data'!E142))="","",OFFSET('Hygiene Data'!$E$11,0,10*ROW('Hygiene Data'!E142)))</f>
        <v/>
      </c>
      <c r="DS148" s="305" t="str">
        <f ca="true">+IF(OFFSET('Hygiene Data'!$E$12,0,10*ROW('Hygiene Data'!E142))="","",OFFSET('Hygiene Data'!$E$12,0,10*ROW('Hygiene Data'!E142)))</f>
        <v/>
      </c>
      <c r="DT148" s="305" t="str">
        <f ca="true">+IF(OFFSET('Hygiene Data'!$E$13,0,10*ROW('Hygiene Data'!E142))="","",OFFSET('Hygiene Data'!$E$13,0,10*ROW('Hygiene Data'!E142)))</f>
        <v/>
      </c>
      <c r="DU148" s="305" t="str">
        <f ca="true">+IF(OFFSET('Hygiene Data'!$F$11,0,10*ROW('Hygiene Data'!F142))="","",OFFSET('Hygiene Data'!$F$11,0,10*ROW('Hygiene Data'!F142)))</f>
        <v/>
      </c>
      <c r="DV148" s="305" t="str">
        <f ca="true">+IF(OFFSET('Hygiene Data'!$F$12,0,10*ROW('Hygiene Data'!F142))="","",OFFSET('Hygiene Data'!$F$12,0,10*ROW('Hygiene Data'!F142)))</f>
        <v/>
      </c>
      <c r="DW148" s="305" t="str">
        <f ca="true">+IF(OFFSET('Hygiene Data'!$F$13,0,10*ROW('Hygiene Data'!F142))="","",OFFSET('Hygiene Data'!$F$13,0,10*ROW('Hygiene Data'!F142)))</f>
        <v/>
      </c>
      <c r="DX148" s="305" t="str">
        <f ca="true">+IF(OFFSET('Hygiene Data'!$G$11,0,10*ROW('Hygiene Data'!G142))="","",OFFSET('Hygiene Data'!$G$11,0,10*ROW('Hygiene Data'!G142)))</f>
        <v/>
      </c>
      <c r="DY148" s="305" t="str">
        <f ca="true">+IF(OFFSET('Hygiene Data'!$G$12,0,10*ROW('Hygiene Data'!G142))="","",OFFSET('Hygiene Data'!$G$12,0,10*ROW('Hygiene Data'!G142)))</f>
        <v/>
      </c>
      <c r="DZ148" s="305" t="str">
        <f ca="true">+IF(OFFSET('Hygiene Data'!$G$13,0,10*ROW('Hygiene Data'!G142))="","",OFFSET('Hygiene Data'!$G$13,0,10*ROW('Hygiene Data'!G142)))</f>
        <v/>
      </c>
      <c r="EA148" s="305" t="str">
        <f ca="true">+IF(OFFSET('Hygiene Data'!$H$11,0,10*ROW('Hygiene Data'!H142))="","",OFFSET('Hygiene Data'!$H$11,0,10*ROW('Hygiene Data'!H142)))</f>
        <v/>
      </c>
      <c r="EB148" s="305" t="str">
        <f ca="true">+IF(OFFSET('Hygiene Data'!$H$12,0,10*ROW('Hygiene Data'!H142))="","",OFFSET('Hygiene Data'!$H$12,0,10*ROW('Hygiene Data'!H142)))</f>
        <v/>
      </c>
      <c r="EC148" s="305" t="str">
        <f ca="true">+IF(OFFSET('Hygiene Data'!$H$13,0,10*ROW('Hygiene Data'!H142))="","",OFFSET('Hygiene Data'!$H$13,0,10*ROW('Hygiene Data'!H142)))</f>
        <v/>
      </c>
      <c r="ED148" s="305" t="str">
        <f ca="true">+IF(OFFSET('Hygiene Data'!$I$11,0,10*ROW('Hygiene Data'!I142))="","",OFFSET('Hygiene Data'!$I$11,0,10*ROW('Hygiene Data'!I142)))</f>
        <v/>
      </c>
      <c r="EE148" s="305" t="str">
        <f ca="true">+IF(OFFSET('Hygiene Data'!$I$12,0,10*ROW('Hygiene Data'!I142))="","",OFFSET('Hygiene Data'!$I$12,0,10*ROW('Hygiene Data'!I142)))</f>
        <v/>
      </c>
      <c r="EF148" s="305"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61" t="str">
        <f t="shared" ca="true" si="2"/>
        <v/>
      </c>
      <c r="D149" s="9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5"/>
      <c r="BS149" s="305" t="str">
        <f ca="true">+IF(OFFSET('Water Data'!$D$27,0,10*ROW('Water Data'!D143))="","",OFFSET('Water Data'!$D$27,0,10*ROW('Water Data'!D143)))</f>
        <v/>
      </c>
      <c r="BT149" s="305" t="str">
        <f ca="true">+IF(OFFSET('Water Data'!$D$28,0,10*ROW('Water Data'!D143))="","",OFFSET('Water Data'!$D$28,0,10*ROW('Water Data'!D143)))</f>
        <v/>
      </c>
      <c r="BU149" s="305" t="str">
        <f ca="true">+IF(OFFSET('Water Data'!$D$29,0,10*ROW('Water Data'!D143))="","",OFFSET('Water Data'!$D$29,0,10*ROW('Water Data'!D143)))</f>
        <v/>
      </c>
      <c r="BV149" s="305" t="str">
        <f ca="true">+IF(OFFSET('Water Data'!$E$27,0,10*ROW('Water Data'!E143))="","",OFFSET('Water Data'!$E$27,0,10*ROW('Water Data'!E143)))</f>
        <v/>
      </c>
      <c r="BW149" s="305" t="str">
        <f ca="true">+IF(OFFSET('Water Data'!$E$28,0,10*ROW('Water Data'!E143))="","",OFFSET('Water Data'!$E$28,0,10*ROW('Water Data'!E143)))</f>
        <v/>
      </c>
      <c r="BX149" s="305" t="str">
        <f ca="true">+IF(OFFSET('Water Data'!$E$29,0,10*ROW('Water Data'!E143))="","",OFFSET('Water Data'!$E$29,0,10*ROW('Water Data'!E143)))</f>
        <v/>
      </c>
      <c r="BY149" s="305" t="str">
        <f ca="true">+IF(OFFSET('Water Data'!$F$27,0,10*ROW('Water Data'!F143))="","",OFFSET('Water Data'!$F$27,0,10*ROW('Water Data'!F143)))</f>
        <v/>
      </c>
      <c r="BZ149" s="305" t="str">
        <f ca="true">+IF(OFFSET('Water Data'!$F$28,0,10*ROW('Water Data'!F143))="","",OFFSET('Water Data'!$F$28,0,10*ROW('Water Data'!F143)))</f>
        <v/>
      </c>
      <c r="CA149" s="305" t="str">
        <f ca="true">+IF(OFFSET('Water Data'!$F$29,0,10*ROW('Water Data'!F143))="","",OFFSET('Water Data'!$F$29,0,10*ROW('Water Data'!F143)))</f>
        <v/>
      </c>
      <c r="CB149" s="305" t="str">
        <f ca="true">+IF(OFFSET('Water Data'!$G$27,0,10*ROW('Water Data'!G143))="","",OFFSET('Water Data'!$G$27,0,10*ROW('Water Data'!G143)))</f>
        <v/>
      </c>
      <c r="CC149" s="305" t="str">
        <f ca="true">+IF(OFFSET('Water Data'!$G$28,0,10*ROW('Water Data'!G143))="","",OFFSET('Water Data'!$G$28,0,10*ROW('Water Data'!G143)))</f>
        <v/>
      </c>
      <c r="CD149" s="305" t="str">
        <f ca="true">+IF(OFFSET('Water Data'!$G$29,0,10*ROW('Water Data'!G143))="","",OFFSET('Water Data'!$G$29,0,10*ROW('Water Data'!G143)))</f>
        <v/>
      </c>
      <c r="CE149" s="305" t="str">
        <f ca="true">+IF(OFFSET('Water Data'!$H$27,0,10*ROW('Water Data'!H143))="","",OFFSET('Water Data'!$H$27,0,10*ROW('Water Data'!H143)))</f>
        <v/>
      </c>
      <c r="CF149" s="305" t="str">
        <f ca="true">+IF(OFFSET('Water Data'!$H$28,0,10*ROW('Water Data'!H143))="","",OFFSET('Water Data'!$H$28,0,10*ROW('Water Data'!H143)))</f>
        <v/>
      </c>
      <c r="CG149" s="305" t="str">
        <f ca="true">+IF(OFFSET('Water Data'!$H$29,0,10*ROW('Water Data'!H143))="","",OFFSET('Water Data'!$H$29,0,10*ROW('Water Data'!H143)))</f>
        <v/>
      </c>
      <c r="CH149" s="305" t="str">
        <f ca="true">+IF(OFFSET('Water Data'!$I$27,0,10*ROW('Water Data'!I143))="","",OFFSET('Water Data'!$I$27,0,10*ROW('Water Data'!I143)))</f>
        <v/>
      </c>
      <c r="CI149" s="305" t="str">
        <f ca="true">+IF(OFFSET('Water Data'!$I$28,0,10*ROW('Water Data'!I143))="","",OFFSET('Water Data'!$I$28,0,10*ROW('Water Data'!I143)))</f>
        <v/>
      </c>
      <c r="CJ149" s="305" t="str">
        <f ca="true">+IF(OFFSET('Water Data'!$I$29,0,10*ROW('Water Data'!I143))="","",OFFSET('Water Data'!$I$29,0,10*ROW('Water Data'!I143)))</f>
        <v/>
      </c>
      <c r="CK149" s="305" t="str">
        <f ca="true">+IF(OFFSET('Sanitation Data'!$D$28,0,10*ROW('Sanitation Data'!D143))="","",OFFSET('Sanitation Data'!$D$28,0,10*ROW('Sanitation Data'!D143)))</f>
        <v/>
      </c>
      <c r="CL149" s="305" t="str">
        <f ca="true">+IF(OFFSET('Sanitation Data'!$D$29,0,10*ROW('Sanitation Data'!D143))="","",OFFSET('Sanitation Data'!$D$29,0,10*ROW('Sanitation Data'!D143)))</f>
        <v/>
      </c>
      <c r="CM149" s="305" t="str">
        <f ca="true">+IF(OFFSET('Sanitation Data'!$D$30,0,10*ROW('Sanitation Data'!D143))="","",OFFSET('Sanitation Data'!$D$30,0,10*ROW('Sanitation Data'!D143)))</f>
        <v/>
      </c>
      <c r="CN149" s="305" t="str">
        <f ca="true">+IF(OFFSET('Sanitation Data'!$D$31,0,10*ROW('Sanitation Data'!D143))="","",OFFSET('Sanitation Data'!$D$31,0,10*ROW('Sanitation Data'!D143)))</f>
        <v/>
      </c>
      <c r="CO149" s="305" t="str">
        <f ca="true">+IF(OFFSET('Sanitation Data'!$D$32,0,10*ROW('Sanitation Data'!D143))="","",OFFSET('Sanitation Data'!$D$32,0,10*ROW('Sanitation Data'!D143)))</f>
        <v/>
      </c>
      <c r="CP149" s="305" t="str">
        <f ca="true">+IF(OFFSET('Sanitation Data'!$E$28,0,10*ROW('Sanitation Data'!E143))="","",OFFSET('Sanitation Data'!$E$28,0,10*ROW('Sanitation Data'!E143)))</f>
        <v/>
      </c>
      <c r="CQ149" s="305" t="str">
        <f ca="true">+IF(OFFSET('Sanitation Data'!$E$29,0,10*ROW('Sanitation Data'!E143))="","",OFFSET('Sanitation Data'!$E$29,0,10*ROW('Sanitation Data'!E143)))</f>
        <v/>
      </c>
      <c r="CR149" s="305" t="str">
        <f ca="true">+IF(OFFSET('Sanitation Data'!$E$30,0,10*ROW('Sanitation Data'!E143))="","",OFFSET('Sanitation Data'!$E$30,0,10*ROW('Sanitation Data'!E143)))</f>
        <v/>
      </c>
      <c r="CS149" s="305" t="str">
        <f ca="true">+IF(OFFSET('Sanitation Data'!$E$31,0,10*ROW('Sanitation Data'!E143))="","",OFFSET('Sanitation Data'!$E$31,0,10*ROW('Sanitation Data'!E143)))</f>
        <v/>
      </c>
      <c r="CT149" s="305" t="str">
        <f ca="true">+IF(OFFSET('Sanitation Data'!$E$32,0,10*ROW('Sanitation Data'!E143))="","",OFFSET('Sanitation Data'!$E$32,0,10*ROW('Sanitation Data'!E143)))</f>
        <v/>
      </c>
      <c r="CU149" s="305" t="str">
        <f ca="true">+IF(OFFSET('Sanitation Data'!$F$28,0,10*ROW('Sanitation Data'!F143))="","",OFFSET('Sanitation Data'!$F$28,0,10*ROW('Sanitation Data'!F143)))</f>
        <v/>
      </c>
      <c r="CV149" s="305" t="str">
        <f ca="true">+IF(OFFSET('Sanitation Data'!$F$29,0,10*ROW('Sanitation Data'!F143))="","",OFFSET('Sanitation Data'!$F$29,0,10*ROW('Sanitation Data'!F143)))</f>
        <v/>
      </c>
      <c r="CW149" s="305" t="str">
        <f ca="true">+IF(OFFSET('Sanitation Data'!$F$30,0,10*ROW('Sanitation Data'!F143))="","",OFFSET('Sanitation Data'!$F$30,0,10*ROW('Sanitation Data'!F143)))</f>
        <v/>
      </c>
      <c r="CX149" s="305" t="str">
        <f ca="true">+IF(OFFSET('Sanitation Data'!$F$31,0,10*ROW('Sanitation Data'!F143))="","",OFFSET('Sanitation Data'!$F$31,0,10*ROW('Sanitation Data'!F143)))</f>
        <v/>
      </c>
      <c r="CY149" s="305" t="str">
        <f ca="true">+IF(OFFSET('Sanitation Data'!$F$32,0,10*ROW('Sanitation Data'!F143))="","",OFFSET('Sanitation Data'!$F$32,0,10*ROW('Sanitation Data'!F143)))</f>
        <v/>
      </c>
      <c r="CZ149" s="305" t="str">
        <f ca="true">+IF(OFFSET('Sanitation Data'!$G$28,0,10*ROW('Sanitation Data'!G143))="","",OFFSET('Sanitation Data'!$G$28,0,10*ROW('Sanitation Data'!G143)))</f>
        <v/>
      </c>
      <c r="DA149" s="305" t="str">
        <f ca="true">+IF(OFFSET('Sanitation Data'!$G$29,0,10*ROW('Sanitation Data'!G143))="","",OFFSET('Sanitation Data'!$G$29,0,10*ROW('Sanitation Data'!G143)))</f>
        <v/>
      </c>
      <c r="DB149" s="305" t="str">
        <f ca="true">+IF(OFFSET('Sanitation Data'!$G$30,0,10*ROW('Sanitation Data'!G143))="","",OFFSET('Sanitation Data'!$G$30,0,10*ROW('Sanitation Data'!G143)))</f>
        <v/>
      </c>
      <c r="DC149" s="305" t="str">
        <f ca="true">+IF(OFFSET('Sanitation Data'!$G$31,0,10*ROW('Sanitation Data'!G143))="","",OFFSET('Sanitation Data'!$G$31,0,10*ROW('Sanitation Data'!G143)))</f>
        <v/>
      </c>
      <c r="DD149" s="305" t="str">
        <f ca="true">+IF(OFFSET('Sanitation Data'!$G$32,0,10*ROW('Sanitation Data'!G143))="","",OFFSET('Sanitation Data'!$G$32,0,10*ROW('Sanitation Data'!G143)))</f>
        <v/>
      </c>
      <c r="DE149" s="305" t="str">
        <f ca="true">+IF(OFFSET('Sanitation Data'!$H$28,0,10*ROW('Sanitation Data'!H143))="","",OFFSET('Sanitation Data'!$H$28,0,10*ROW('Sanitation Data'!H143)))</f>
        <v/>
      </c>
      <c r="DF149" s="305" t="str">
        <f ca="true">+IF(OFFSET('Sanitation Data'!$H$29,0,10*ROW('Sanitation Data'!H143))="","",OFFSET('Sanitation Data'!$H$29,0,10*ROW('Sanitation Data'!H143)))</f>
        <v/>
      </c>
      <c r="DG149" s="305" t="str">
        <f ca="true">+IF(OFFSET('Sanitation Data'!$H$30,0,10*ROW('Sanitation Data'!H143))="","",OFFSET('Sanitation Data'!$H$30,0,10*ROW('Sanitation Data'!H143)))</f>
        <v/>
      </c>
      <c r="DH149" s="305" t="str">
        <f ca="true">+IF(OFFSET('Sanitation Data'!$H$31,0,10*ROW('Sanitation Data'!H143))="","",OFFSET('Sanitation Data'!$H$31,0,10*ROW('Sanitation Data'!H143)))</f>
        <v/>
      </c>
      <c r="DI149" s="305" t="str">
        <f ca="true">+IF(OFFSET('Sanitation Data'!$H$32,0,10*ROW('Sanitation Data'!H143))="","",OFFSET('Sanitation Data'!$H$32,0,10*ROW('Sanitation Data'!H143)))</f>
        <v/>
      </c>
      <c r="DJ149" s="305" t="str">
        <f ca="true">+IF(OFFSET('Sanitation Data'!$I$28,0,10*ROW('Sanitation Data'!I143))="","",OFFSET('Sanitation Data'!$I$28,0,10*ROW('Sanitation Data'!I143)))</f>
        <v/>
      </c>
      <c r="DK149" s="305" t="str">
        <f ca="true">+IF(OFFSET('Sanitation Data'!$I$29,0,10*ROW('Sanitation Data'!I143))="","",OFFSET('Sanitation Data'!$I$29,0,10*ROW('Sanitation Data'!I143)))</f>
        <v/>
      </c>
      <c r="DL149" s="305" t="str">
        <f ca="true">+IF(OFFSET('Sanitation Data'!$I$30,0,10*ROW('Sanitation Data'!I143))="","",OFFSET('Sanitation Data'!$I$30,0,10*ROW('Sanitation Data'!I143)))</f>
        <v/>
      </c>
      <c r="DM149" s="305" t="str">
        <f ca="true">+IF(OFFSET('Sanitation Data'!$I$31,0,10*ROW('Sanitation Data'!I143))="","",OFFSET('Sanitation Data'!$I$31,0,10*ROW('Sanitation Data'!I143)))</f>
        <v/>
      </c>
      <c r="DN149" s="305" t="str">
        <f ca="true">+IF(OFFSET('Sanitation Data'!$I$32,0,10*ROW('Sanitation Data'!I143))="","",OFFSET('Sanitation Data'!$I$32,0,10*ROW('Sanitation Data'!I143)))</f>
        <v/>
      </c>
      <c r="DO149" s="305" t="str">
        <f ca="true">+IF(OFFSET('Hygiene Data'!$D$11,0,10*ROW('Hygiene Data'!D143))="","",OFFSET('Hygiene Data'!$D$11,0,10*ROW('Hygiene Data'!D143)))</f>
        <v/>
      </c>
      <c r="DP149" s="305" t="str">
        <f ca="true">+IF(OFFSET('Hygiene Data'!$D$12,0,10*ROW('Hygiene Data'!D143))="","",OFFSET('Hygiene Data'!$D$12,0,10*ROW('Hygiene Data'!D143)))</f>
        <v/>
      </c>
      <c r="DQ149" s="305" t="str">
        <f ca="true">+IF(OFFSET('Hygiene Data'!$D$13,0,10*ROW('Hygiene Data'!D143))="","",OFFSET('Hygiene Data'!$D$13,0,10*ROW('Hygiene Data'!D143)))</f>
        <v/>
      </c>
      <c r="DR149" s="305" t="str">
        <f ca="true">+IF(OFFSET('Hygiene Data'!$E$11,0,10*ROW('Hygiene Data'!E143))="","",OFFSET('Hygiene Data'!$E$11,0,10*ROW('Hygiene Data'!E143)))</f>
        <v/>
      </c>
      <c r="DS149" s="305" t="str">
        <f ca="true">+IF(OFFSET('Hygiene Data'!$E$12,0,10*ROW('Hygiene Data'!E143))="","",OFFSET('Hygiene Data'!$E$12,0,10*ROW('Hygiene Data'!E143)))</f>
        <v/>
      </c>
      <c r="DT149" s="305" t="str">
        <f ca="true">+IF(OFFSET('Hygiene Data'!$E$13,0,10*ROW('Hygiene Data'!E143))="","",OFFSET('Hygiene Data'!$E$13,0,10*ROW('Hygiene Data'!E143)))</f>
        <v/>
      </c>
      <c r="DU149" s="305" t="str">
        <f ca="true">+IF(OFFSET('Hygiene Data'!$F$11,0,10*ROW('Hygiene Data'!F143))="","",OFFSET('Hygiene Data'!$F$11,0,10*ROW('Hygiene Data'!F143)))</f>
        <v/>
      </c>
      <c r="DV149" s="305" t="str">
        <f ca="true">+IF(OFFSET('Hygiene Data'!$F$12,0,10*ROW('Hygiene Data'!F143))="","",OFFSET('Hygiene Data'!$F$12,0,10*ROW('Hygiene Data'!F143)))</f>
        <v/>
      </c>
      <c r="DW149" s="305" t="str">
        <f ca="true">+IF(OFFSET('Hygiene Data'!$F$13,0,10*ROW('Hygiene Data'!F143))="","",OFFSET('Hygiene Data'!$F$13,0,10*ROW('Hygiene Data'!F143)))</f>
        <v/>
      </c>
      <c r="DX149" s="305" t="str">
        <f ca="true">+IF(OFFSET('Hygiene Data'!$G$11,0,10*ROW('Hygiene Data'!G143))="","",OFFSET('Hygiene Data'!$G$11,0,10*ROW('Hygiene Data'!G143)))</f>
        <v/>
      </c>
      <c r="DY149" s="305" t="str">
        <f ca="true">+IF(OFFSET('Hygiene Data'!$G$12,0,10*ROW('Hygiene Data'!G143))="","",OFFSET('Hygiene Data'!$G$12,0,10*ROW('Hygiene Data'!G143)))</f>
        <v/>
      </c>
      <c r="DZ149" s="305" t="str">
        <f ca="true">+IF(OFFSET('Hygiene Data'!$G$13,0,10*ROW('Hygiene Data'!G143))="","",OFFSET('Hygiene Data'!$G$13,0,10*ROW('Hygiene Data'!G143)))</f>
        <v/>
      </c>
      <c r="EA149" s="305" t="str">
        <f ca="true">+IF(OFFSET('Hygiene Data'!$H$11,0,10*ROW('Hygiene Data'!H143))="","",OFFSET('Hygiene Data'!$H$11,0,10*ROW('Hygiene Data'!H143)))</f>
        <v/>
      </c>
      <c r="EB149" s="305" t="str">
        <f ca="true">+IF(OFFSET('Hygiene Data'!$H$12,0,10*ROW('Hygiene Data'!H143))="","",OFFSET('Hygiene Data'!$H$12,0,10*ROW('Hygiene Data'!H143)))</f>
        <v/>
      </c>
      <c r="EC149" s="305" t="str">
        <f ca="true">+IF(OFFSET('Hygiene Data'!$H$13,0,10*ROW('Hygiene Data'!H143))="","",OFFSET('Hygiene Data'!$H$13,0,10*ROW('Hygiene Data'!H143)))</f>
        <v/>
      </c>
      <c r="ED149" s="305" t="str">
        <f ca="true">+IF(OFFSET('Hygiene Data'!$I$11,0,10*ROW('Hygiene Data'!I143))="","",OFFSET('Hygiene Data'!$I$11,0,10*ROW('Hygiene Data'!I143)))</f>
        <v/>
      </c>
      <c r="EE149" s="305" t="str">
        <f ca="true">+IF(OFFSET('Hygiene Data'!$I$12,0,10*ROW('Hygiene Data'!I143))="","",OFFSET('Hygiene Data'!$I$12,0,10*ROW('Hygiene Data'!I143)))</f>
        <v/>
      </c>
      <c r="EF149" s="305"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61" t="str">
        <f t="shared" ca="true" si="2"/>
        <v/>
      </c>
      <c r="D150" s="9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5"/>
      <c r="BS150" s="305" t="str">
        <f ca="true">+IF(OFFSET('Water Data'!$D$27,0,10*ROW('Water Data'!D144))="","",OFFSET('Water Data'!$D$27,0,10*ROW('Water Data'!D144)))</f>
        <v/>
      </c>
      <c r="BT150" s="305" t="str">
        <f ca="true">+IF(OFFSET('Water Data'!$D$28,0,10*ROW('Water Data'!D144))="","",OFFSET('Water Data'!$D$28,0,10*ROW('Water Data'!D144)))</f>
        <v/>
      </c>
      <c r="BU150" s="305" t="str">
        <f ca="true">+IF(OFFSET('Water Data'!$D$29,0,10*ROW('Water Data'!D144))="","",OFFSET('Water Data'!$D$29,0,10*ROW('Water Data'!D144)))</f>
        <v/>
      </c>
      <c r="BV150" s="305" t="str">
        <f ca="true">+IF(OFFSET('Water Data'!$E$27,0,10*ROW('Water Data'!E144))="","",OFFSET('Water Data'!$E$27,0,10*ROW('Water Data'!E144)))</f>
        <v/>
      </c>
      <c r="BW150" s="305" t="str">
        <f ca="true">+IF(OFFSET('Water Data'!$E$28,0,10*ROW('Water Data'!E144))="","",OFFSET('Water Data'!$E$28,0,10*ROW('Water Data'!E144)))</f>
        <v/>
      </c>
      <c r="BX150" s="305" t="str">
        <f ca="true">+IF(OFFSET('Water Data'!$E$29,0,10*ROW('Water Data'!E144))="","",OFFSET('Water Data'!$E$29,0,10*ROW('Water Data'!E144)))</f>
        <v/>
      </c>
      <c r="BY150" s="305" t="str">
        <f ca="true">+IF(OFFSET('Water Data'!$F$27,0,10*ROW('Water Data'!F144))="","",OFFSET('Water Data'!$F$27,0,10*ROW('Water Data'!F144)))</f>
        <v/>
      </c>
      <c r="BZ150" s="305" t="str">
        <f ca="true">+IF(OFFSET('Water Data'!$F$28,0,10*ROW('Water Data'!F144))="","",OFFSET('Water Data'!$F$28,0,10*ROW('Water Data'!F144)))</f>
        <v/>
      </c>
      <c r="CA150" s="305" t="str">
        <f ca="true">+IF(OFFSET('Water Data'!$F$29,0,10*ROW('Water Data'!F144))="","",OFFSET('Water Data'!$F$29,0,10*ROW('Water Data'!F144)))</f>
        <v/>
      </c>
      <c r="CB150" s="305" t="str">
        <f ca="true">+IF(OFFSET('Water Data'!$G$27,0,10*ROW('Water Data'!G144))="","",OFFSET('Water Data'!$G$27,0,10*ROW('Water Data'!G144)))</f>
        <v/>
      </c>
      <c r="CC150" s="305" t="str">
        <f ca="true">+IF(OFFSET('Water Data'!$G$28,0,10*ROW('Water Data'!G144))="","",OFFSET('Water Data'!$G$28,0,10*ROW('Water Data'!G144)))</f>
        <v/>
      </c>
      <c r="CD150" s="305" t="str">
        <f ca="true">+IF(OFFSET('Water Data'!$G$29,0,10*ROW('Water Data'!G144))="","",OFFSET('Water Data'!$G$29,0,10*ROW('Water Data'!G144)))</f>
        <v/>
      </c>
      <c r="CE150" s="305" t="str">
        <f ca="true">+IF(OFFSET('Water Data'!$H$27,0,10*ROW('Water Data'!H144))="","",OFFSET('Water Data'!$H$27,0,10*ROW('Water Data'!H144)))</f>
        <v/>
      </c>
      <c r="CF150" s="305" t="str">
        <f ca="true">+IF(OFFSET('Water Data'!$H$28,0,10*ROW('Water Data'!H144))="","",OFFSET('Water Data'!$H$28,0,10*ROW('Water Data'!H144)))</f>
        <v/>
      </c>
      <c r="CG150" s="305" t="str">
        <f ca="true">+IF(OFFSET('Water Data'!$H$29,0,10*ROW('Water Data'!H144))="","",OFFSET('Water Data'!$H$29,0,10*ROW('Water Data'!H144)))</f>
        <v/>
      </c>
      <c r="CH150" s="305" t="str">
        <f ca="true">+IF(OFFSET('Water Data'!$I$27,0,10*ROW('Water Data'!I144))="","",OFFSET('Water Data'!$I$27,0,10*ROW('Water Data'!I144)))</f>
        <v/>
      </c>
      <c r="CI150" s="305" t="str">
        <f ca="true">+IF(OFFSET('Water Data'!$I$28,0,10*ROW('Water Data'!I144))="","",OFFSET('Water Data'!$I$28,0,10*ROW('Water Data'!I144)))</f>
        <v/>
      </c>
      <c r="CJ150" s="305" t="str">
        <f ca="true">+IF(OFFSET('Water Data'!$I$29,0,10*ROW('Water Data'!I144))="","",OFFSET('Water Data'!$I$29,0,10*ROW('Water Data'!I144)))</f>
        <v/>
      </c>
      <c r="CK150" s="305" t="str">
        <f ca="true">+IF(OFFSET('Sanitation Data'!$D$28,0,10*ROW('Sanitation Data'!D144))="","",OFFSET('Sanitation Data'!$D$28,0,10*ROW('Sanitation Data'!D144)))</f>
        <v/>
      </c>
      <c r="CL150" s="305" t="str">
        <f ca="true">+IF(OFFSET('Sanitation Data'!$D$29,0,10*ROW('Sanitation Data'!D144))="","",OFFSET('Sanitation Data'!$D$29,0,10*ROW('Sanitation Data'!D144)))</f>
        <v/>
      </c>
      <c r="CM150" s="305" t="str">
        <f ca="true">+IF(OFFSET('Sanitation Data'!$D$30,0,10*ROW('Sanitation Data'!D144))="","",OFFSET('Sanitation Data'!$D$30,0,10*ROW('Sanitation Data'!D144)))</f>
        <v/>
      </c>
      <c r="CN150" s="305" t="str">
        <f ca="true">+IF(OFFSET('Sanitation Data'!$D$31,0,10*ROW('Sanitation Data'!D144))="","",OFFSET('Sanitation Data'!$D$31,0,10*ROW('Sanitation Data'!D144)))</f>
        <v/>
      </c>
      <c r="CO150" s="305" t="str">
        <f ca="true">+IF(OFFSET('Sanitation Data'!$D$32,0,10*ROW('Sanitation Data'!D144))="","",OFFSET('Sanitation Data'!$D$32,0,10*ROW('Sanitation Data'!D144)))</f>
        <v/>
      </c>
      <c r="CP150" s="305" t="str">
        <f ca="true">+IF(OFFSET('Sanitation Data'!$E$28,0,10*ROW('Sanitation Data'!E144))="","",OFFSET('Sanitation Data'!$E$28,0,10*ROW('Sanitation Data'!E144)))</f>
        <v/>
      </c>
      <c r="CQ150" s="305" t="str">
        <f ca="true">+IF(OFFSET('Sanitation Data'!$E$29,0,10*ROW('Sanitation Data'!E144))="","",OFFSET('Sanitation Data'!$E$29,0,10*ROW('Sanitation Data'!E144)))</f>
        <v/>
      </c>
      <c r="CR150" s="305" t="str">
        <f ca="true">+IF(OFFSET('Sanitation Data'!$E$30,0,10*ROW('Sanitation Data'!E144))="","",OFFSET('Sanitation Data'!$E$30,0,10*ROW('Sanitation Data'!E144)))</f>
        <v/>
      </c>
      <c r="CS150" s="305" t="str">
        <f ca="true">+IF(OFFSET('Sanitation Data'!$E$31,0,10*ROW('Sanitation Data'!E144))="","",OFFSET('Sanitation Data'!$E$31,0,10*ROW('Sanitation Data'!E144)))</f>
        <v/>
      </c>
      <c r="CT150" s="305" t="str">
        <f ca="true">+IF(OFFSET('Sanitation Data'!$E$32,0,10*ROW('Sanitation Data'!E144))="","",OFFSET('Sanitation Data'!$E$32,0,10*ROW('Sanitation Data'!E144)))</f>
        <v/>
      </c>
      <c r="CU150" s="305" t="str">
        <f ca="true">+IF(OFFSET('Sanitation Data'!$F$28,0,10*ROW('Sanitation Data'!F144))="","",OFFSET('Sanitation Data'!$F$28,0,10*ROW('Sanitation Data'!F144)))</f>
        <v/>
      </c>
      <c r="CV150" s="305" t="str">
        <f ca="true">+IF(OFFSET('Sanitation Data'!$F$29,0,10*ROW('Sanitation Data'!F144))="","",OFFSET('Sanitation Data'!$F$29,0,10*ROW('Sanitation Data'!F144)))</f>
        <v/>
      </c>
      <c r="CW150" s="305" t="str">
        <f ca="true">+IF(OFFSET('Sanitation Data'!$F$30,0,10*ROW('Sanitation Data'!F144))="","",OFFSET('Sanitation Data'!$F$30,0,10*ROW('Sanitation Data'!F144)))</f>
        <v/>
      </c>
      <c r="CX150" s="305" t="str">
        <f ca="true">+IF(OFFSET('Sanitation Data'!$F$31,0,10*ROW('Sanitation Data'!F144))="","",OFFSET('Sanitation Data'!$F$31,0,10*ROW('Sanitation Data'!F144)))</f>
        <v/>
      </c>
      <c r="CY150" s="305" t="str">
        <f ca="true">+IF(OFFSET('Sanitation Data'!$F$32,0,10*ROW('Sanitation Data'!F144))="","",OFFSET('Sanitation Data'!$F$32,0,10*ROW('Sanitation Data'!F144)))</f>
        <v/>
      </c>
      <c r="CZ150" s="305" t="str">
        <f ca="true">+IF(OFFSET('Sanitation Data'!$G$28,0,10*ROW('Sanitation Data'!G144))="","",OFFSET('Sanitation Data'!$G$28,0,10*ROW('Sanitation Data'!G144)))</f>
        <v/>
      </c>
      <c r="DA150" s="305" t="str">
        <f ca="true">+IF(OFFSET('Sanitation Data'!$G$29,0,10*ROW('Sanitation Data'!G144))="","",OFFSET('Sanitation Data'!$G$29,0,10*ROW('Sanitation Data'!G144)))</f>
        <v/>
      </c>
      <c r="DB150" s="305" t="str">
        <f ca="true">+IF(OFFSET('Sanitation Data'!$G$30,0,10*ROW('Sanitation Data'!G144))="","",OFFSET('Sanitation Data'!$G$30,0,10*ROW('Sanitation Data'!G144)))</f>
        <v/>
      </c>
      <c r="DC150" s="305" t="str">
        <f ca="true">+IF(OFFSET('Sanitation Data'!$G$31,0,10*ROW('Sanitation Data'!G144))="","",OFFSET('Sanitation Data'!$G$31,0,10*ROW('Sanitation Data'!G144)))</f>
        <v/>
      </c>
      <c r="DD150" s="305" t="str">
        <f ca="true">+IF(OFFSET('Sanitation Data'!$G$32,0,10*ROW('Sanitation Data'!G144))="","",OFFSET('Sanitation Data'!$G$32,0,10*ROW('Sanitation Data'!G144)))</f>
        <v/>
      </c>
      <c r="DE150" s="305" t="str">
        <f ca="true">+IF(OFFSET('Sanitation Data'!$H$28,0,10*ROW('Sanitation Data'!H144))="","",OFFSET('Sanitation Data'!$H$28,0,10*ROW('Sanitation Data'!H144)))</f>
        <v/>
      </c>
      <c r="DF150" s="305" t="str">
        <f ca="true">+IF(OFFSET('Sanitation Data'!$H$29,0,10*ROW('Sanitation Data'!H144))="","",OFFSET('Sanitation Data'!$H$29,0,10*ROW('Sanitation Data'!H144)))</f>
        <v/>
      </c>
      <c r="DG150" s="305" t="str">
        <f ca="true">+IF(OFFSET('Sanitation Data'!$H$30,0,10*ROW('Sanitation Data'!H144))="","",OFFSET('Sanitation Data'!$H$30,0,10*ROW('Sanitation Data'!H144)))</f>
        <v/>
      </c>
      <c r="DH150" s="305" t="str">
        <f ca="true">+IF(OFFSET('Sanitation Data'!$H$31,0,10*ROW('Sanitation Data'!H144))="","",OFFSET('Sanitation Data'!$H$31,0,10*ROW('Sanitation Data'!H144)))</f>
        <v/>
      </c>
      <c r="DI150" s="305" t="str">
        <f ca="true">+IF(OFFSET('Sanitation Data'!$H$32,0,10*ROW('Sanitation Data'!H144))="","",OFFSET('Sanitation Data'!$H$32,0,10*ROW('Sanitation Data'!H144)))</f>
        <v/>
      </c>
      <c r="DJ150" s="305" t="str">
        <f ca="true">+IF(OFFSET('Sanitation Data'!$I$28,0,10*ROW('Sanitation Data'!I144))="","",OFFSET('Sanitation Data'!$I$28,0,10*ROW('Sanitation Data'!I144)))</f>
        <v/>
      </c>
      <c r="DK150" s="305" t="str">
        <f ca="true">+IF(OFFSET('Sanitation Data'!$I$29,0,10*ROW('Sanitation Data'!I144))="","",OFFSET('Sanitation Data'!$I$29,0,10*ROW('Sanitation Data'!I144)))</f>
        <v/>
      </c>
      <c r="DL150" s="305" t="str">
        <f ca="true">+IF(OFFSET('Sanitation Data'!$I$30,0,10*ROW('Sanitation Data'!I144))="","",OFFSET('Sanitation Data'!$I$30,0,10*ROW('Sanitation Data'!I144)))</f>
        <v/>
      </c>
      <c r="DM150" s="305" t="str">
        <f ca="true">+IF(OFFSET('Sanitation Data'!$I$31,0,10*ROW('Sanitation Data'!I144))="","",OFFSET('Sanitation Data'!$I$31,0,10*ROW('Sanitation Data'!I144)))</f>
        <v/>
      </c>
      <c r="DN150" s="305" t="str">
        <f ca="true">+IF(OFFSET('Sanitation Data'!$I$32,0,10*ROW('Sanitation Data'!I144))="","",OFFSET('Sanitation Data'!$I$32,0,10*ROW('Sanitation Data'!I144)))</f>
        <v/>
      </c>
      <c r="DO150" s="305" t="str">
        <f ca="true">+IF(OFFSET('Hygiene Data'!$D$11,0,10*ROW('Hygiene Data'!D144))="","",OFFSET('Hygiene Data'!$D$11,0,10*ROW('Hygiene Data'!D144)))</f>
        <v/>
      </c>
      <c r="DP150" s="305" t="str">
        <f ca="true">+IF(OFFSET('Hygiene Data'!$D$12,0,10*ROW('Hygiene Data'!D144))="","",OFFSET('Hygiene Data'!$D$12,0,10*ROW('Hygiene Data'!D144)))</f>
        <v/>
      </c>
      <c r="DQ150" s="305" t="str">
        <f ca="true">+IF(OFFSET('Hygiene Data'!$D$13,0,10*ROW('Hygiene Data'!D144))="","",OFFSET('Hygiene Data'!$D$13,0,10*ROW('Hygiene Data'!D144)))</f>
        <v/>
      </c>
      <c r="DR150" s="305" t="str">
        <f ca="true">+IF(OFFSET('Hygiene Data'!$E$11,0,10*ROW('Hygiene Data'!E144))="","",OFFSET('Hygiene Data'!$E$11,0,10*ROW('Hygiene Data'!E144)))</f>
        <v/>
      </c>
      <c r="DS150" s="305" t="str">
        <f ca="true">+IF(OFFSET('Hygiene Data'!$E$12,0,10*ROW('Hygiene Data'!E144))="","",OFFSET('Hygiene Data'!$E$12,0,10*ROW('Hygiene Data'!E144)))</f>
        <v/>
      </c>
      <c r="DT150" s="305" t="str">
        <f ca="true">+IF(OFFSET('Hygiene Data'!$E$13,0,10*ROW('Hygiene Data'!E144))="","",OFFSET('Hygiene Data'!$E$13,0,10*ROW('Hygiene Data'!E144)))</f>
        <v/>
      </c>
      <c r="DU150" s="305" t="str">
        <f ca="true">+IF(OFFSET('Hygiene Data'!$F$11,0,10*ROW('Hygiene Data'!F144))="","",OFFSET('Hygiene Data'!$F$11,0,10*ROW('Hygiene Data'!F144)))</f>
        <v/>
      </c>
      <c r="DV150" s="305" t="str">
        <f ca="true">+IF(OFFSET('Hygiene Data'!$F$12,0,10*ROW('Hygiene Data'!F144))="","",OFFSET('Hygiene Data'!$F$12,0,10*ROW('Hygiene Data'!F144)))</f>
        <v/>
      </c>
      <c r="DW150" s="305" t="str">
        <f ca="true">+IF(OFFSET('Hygiene Data'!$F$13,0,10*ROW('Hygiene Data'!F144))="","",OFFSET('Hygiene Data'!$F$13,0,10*ROW('Hygiene Data'!F144)))</f>
        <v/>
      </c>
      <c r="DX150" s="305" t="str">
        <f ca="true">+IF(OFFSET('Hygiene Data'!$G$11,0,10*ROW('Hygiene Data'!G144))="","",OFFSET('Hygiene Data'!$G$11,0,10*ROW('Hygiene Data'!G144)))</f>
        <v/>
      </c>
      <c r="DY150" s="305" t="str">
        <f ca="true">+IF(OFFSET('Hygiene Data'!$G$12,0,10*ROW('Hygiene Data'!G144))="","",OFFSET('Hygiene Data'!$G$12,0,10*ROW('Hygiene Data'!G144)))</f>
        <v/>
      </c>
      <c r="DZ150" s="305" t="str">
        <f ca="true">+IF(OFFSET('Hygiene Data'!$G$13,0,10*ROW('Hygiene Data'!G144))="","",OFFSET('Hygiene Data'!$G$13,0,10*ROW('Hygiene Data'!G144)))</f>
        <v/>
      </c>
      <c r="EA150" s="305" t="str">
        <f ca="true">+IF(OFFSET('Hygiene Data'!$H$11,0,10*ROW('Hygiene Data'!H144))="","",OFFSET('Hygiene Data'!$H$11,0,10*ROW('Hygiene Data'!H144)))</f>
        <v/>
      </c>
      <c r="EB150" s="305" t="str">
        <f ca="true">+IF(OFFSET('Hygiene Data'!$H$12,0,10*ROW('Hygiene Data'!H144))="","",OFFSET('Hygiene Data'!$H$12,0,10*ROW('Hygiene Data'!H144)))</f>
        <v/>
      </c>
      <c r="EC150" s="305" t="str">
        <f ca="true">+IF(OFFSET('Hygiene Data'!$H$13,0,10*ROW('Hygiene Data'!H144))="","",OFFSET('Hygiene Data'!$H$13,0,10*ROW('Hygiene Data'!H144)))</f>
        <v/>
      </c>
      <c r="ED150" s="305" t="str">
        <f ca="true">+IF(OFFSET('Hygiene Data'!$I$11,0,10*ROW('Hygiene Data'!I144))="","",OFFSET('Hygiene Data'!$I$11,0,10*ROW('Hygiene Data'!I144)))</f>
        <v/>
      </c>
      <c r="EE150" s="305" t="str">
        <f ca="true">+IF(OFFSET('Hygiene Data'!$I$12,0,10*ROW('Hygiene Data'!I144))="","",OFFSET('Hygiene Data'!$I$12,0,10*ROW('Hygiene Data'!I144)))</f>
        <v/>
      </c>
      <c r="EF150" s="305"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61" t="str">
        <f t="shared" ca="true" si="2"/>
        <v/>
      </c>
      <c r="D151" s="9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5"/>
      <c r="BS151" s="305" t="str">
        <f ca="true">+IF(OFFSET('Water Data'!$D$27,0,10*ROW('Water Data'!D145))="","",OFFSET('Water Data'!$D$27,0,10*ROW('Water Data'!D145)))</f>
        <v/>
      </c>
      <c r="BT151" s="305" t="str">
        <f ca="true">+IF(OFFSET('Water Data'!$D$28,0,10*ROW('Water Data'!D145))="","",OFFSET('Water Data'!$D$28,0,10*ROW('Water Data'!D145)))</f>
        <v/>
      </c>
      <c r="BU151" s="305" t="str">
        <f ca="true">+IF(OFFSET('Water Data'!$D$29,0,10*ROW('Water Data'!D145))="","",OFFSET('Water Data'!$D$29,0,10*ROW('Water Data'!D145)))</f>
        <v/>
      </c>
      <c r="BV151" s="305" t="str">
        <f ca="true">+IF(OFFSET('Water Data'!$E$27,0,10*ROW('Water Data'!E145))="","",OFFSET('Water Data'!$E$27,0,10*ROW('Water Data'!E145)))</f>
        <v/>
      </c>
      <c r="BW151" s="305" t="str">
        <f ca="true">+IF(OFFSET('Water Data'!$E$28,0,10*ROW('Water Data'!E145))="","",OFFSET('Water Data'!$E$28,0,10*ROW('Water Data'!E145)))</f>
        <v/>
      </c>
      <c r="BX151" s="305" t="str">
        <f ca="true">+IF(OFFSET('Water Data'!$E$29,0,10*ROW('Water Data'!E145))="","",OFFSET('Water Data'!$E$29,0,10*ROW('Water Data'!E145)))</f>
        <v/>
      </c>
      <c r="BY151" s="305" t="str">
        <f ca="true">+IF(OFFSET('Water Data'!$F$27,0,10*ROW('Water Data'!F145))="","",OFFSET('Water Data'!$F$27,0,10*ROW('Water Data'!F145)))</f>
        <v/>
      </c>
      <c r="BZ151" s="305" t="str">
        <f ca="true">+IF(OFFSET('Water Data'!$F$28,0,10*ROW('Water Data'!F145))="","",OFFSET('Water Data'!$F$28,0,10*ROW('Water Data'!F145)))</f>
        <v/>
      </c>
      <c r="CA151" s="305" t="str">
        <f ca="true">+IF(OFFSET('Water Data'!$F$29,0,10*ROW('Water Data'!F145))="","",OFFSET('Water Data'!$F$29,0,10*ROW('Water Data'!F145)))</f>
        <v/>
      </c>
      <c r="CB151" s="305" t="str">
        <f ca="true">+IF(OFFSET('Water Data'!$G$27,0,10*ROW('Water Data'!G145))="","",OFFSET('Water Data'!$G$27,0,10*ROW('Water Data'!G145)))</f>
        <v/>
      </c>
      <c r="CC151" s="305" t="str">
        <f ca="true">+IF(OFFSET('Water Data'!$G$28,0,10*ROW('Water Data'!G145))="","",OFFSET('Water Data'!$G$28,0,10*ROW('Water Data'!G145)))</f>
        <v/>
      </c>
      <c r="CD151" s="305" t="str">
        <f ca="true">+IF(OFFSET('Water Data'!$G$29,0,10*ROW('Water Data'!G145))="","",OFFSET('Water Data'!$G$29,0,10*ROW('Water Data'!G145)))</f>
        <v/>
      </c>
      <c r="CE151" s="305" t="str">
        <f ca="true">+IF(OFFSET('Water Data'!$H$27,0,10*ROW('Water Data'!H145))="","",OFFSET('Water Data'!$H$27,0,10*ROW('Water Data'!H145)))</f>
        <v/>
      </c>
      <c r="CF151" s="305" t="str">
        <f ca="true">+IF(OFFSET('Water Data'!$H$28,0,10*ROW('Water Data'!H145))="","",OFFSET('Water Data'!$H$28,0,10*ROW('Water Data'!H145)))</f>
        <v/>
      </c>
      <c r="CG151" s="305" t="str">
        <f ca="true">+IF(OFFSET('Water Data'!$H$29,0,10*ROW('Water Data'!H145))="","",OFFSET('Water Data'!$H$29,0,10*ROW('Water Data'!H145)))</f>
        <v/>
      </c>
      <c r="CH151" s="305" t="str">
        <f ca="true">+IF(OFFSET('Water Data'!$I$27,0,10*ROW('Water Data'!I145))="","",OFFSET('Water Data'!$I$27,0,10*ROW('Water Data'!I145)))</f>
        <v/>
      </c>
      <c r="CI151" s="305" t="str">
        <f ca="true">+IF(OFFSET('Water Data'!$I$28,0,10*ROW('Water Data'!I145))="","",OFFSET('Water Data'!$I$28,0,10*ROW('Water Data'!I145)))</f>
        <v/>
      </c>
      <c r="CJ151" s="305" t="str">
        <f ca="true">+IF(OFFSET('Water Data'!$I$29,0,10*ROW('Water Data'!I145))="","",OFFSET('Water Data'!$I$29,0,10*ROW('Water Data'!I145)))</f>
        <v/>
      </c>
      <c r="CK151" s="305" t="str">
        <f ca="true">+IF(OFFSET('Sanitation Data'!$D$28,0,10*ROW('Sanitation Data'!D145))="","",OFFSET('Sanitation Data'!$D$28,0,10*ROW('Sanitation Data'!D145)))</f>
        <v/>
      </c>
      <c r="CL151" s="305" t="str">
        <f ca="true">+IF(OFFSET('Sanitation Data'!$D$29,0,10*ROW('Sanitation Data'!D145))="","",OFFSET('Sanitation Data'!$D$29,0,10*ROW('Sanitation Data'!D145)))</f>
        <v/>
      </c>
      <c r="CM151" s="305" t="str">
        <f ca="true">+IF(OFFSET('Sanitation Data'!$D$30,0,10*ROW('Sanitation Data'!D145))="","",OFFSET('Sanitation Data'!$D$30,0,10*ROW('Sanitation Data'!D145)))</f>
        <v/>
      </c>
      <c r="CN151" s="305" t="str">
        <f ca="true">+IF(OFFSET('Sanitation Data'!$D$31,0,10*ROW('Sanitation Data'!D145))="","",OFFSET('Sanitation Data'!$D$31,0,10*ROW('Sanitation Data'!D145)))</f>
        <v/>
      </c>
      <c r="CO151" s="305" t="str">
        <f ca="true">+IF(OFFSET('Sanitation Data'!$D$32,0,10*ROW('Sanitation Data'!D145))="","",OFFSET('Sanitation Data'!$D$32,0,10*ROW('Sanitation Data'!D145)))</f>
        <v/>
      </c>
      <c r="CP151" s="305" t="str">
        <f ca="true">+IF(OFFSET('Sanitation Data'!$E$28,0,10*ROW('Sanitation Data'!E145))="","",OFFSET('Sanitation Data'!$E$28,0,10*ROW('Sanitation Data'!E145)))</f>
        <v/>
      </c>
      <c r="CQ151" s="305" t="str">
        <f ca="true">+IF(OFFSET('Sanitation Data'!$E$29,0,10*ROW('Sanitation Data'!E145))="","",OFFSET('Sanitation Data'!$E$29,0,10*ROW('Sanitation Data'!E145)))</f>
        <v/>
      </c>
      <c r="CR151" s="305" t="str">
        <f ca="true">+IF(OFFSET('Sanitation Data'!$E$30,0,10*ROW('Sanitation Data'!E145))="","",OFFSET('Sanitation Data'!$E$30,0,10*ROW('Sanitation Data'!E145)))</f>
        <v/>
      </c>
      <c r="CS151" s="305" t="str">
        <f ca="true">+IF(OFFSET('Sanitation Data'!$E$31,0,10*ROW('Sanitation Data'!E145))="","",OFFSET('Sanitation Data'!$E$31,0,10*ROW('Sanitation Data'!E145)))</f>
        <v/>
      </c>
      <c r="CT151" s="305" t="str">
        <f ca="true">+IF(OFFSET('Sanitation Data'!$E$32,0,10*ROW('Sanitation Data'!E145))="","",OFFSET('Sanitation Data'!$E$32,0,10*ROW('Sanitation Data'!E145)))</f>
        <v/>
      </c>
      <c r="CU151" s="305" t="str">
        <f ca="true">+IF(OFFSET('Sanitation Data'!$F$28,0,10*ROW('Sanitation Data'!F145))="","",OFFSET('Sanitation Data'!$F$28,0,10*ROW('Sanitation Data'!F145)))</f>
        <v/>
      </c>
      <c r="CV151" s="305" t="str">
        <f ca="true">+IF(OFFSET('Sanitation Data'!$F$29,0,10*ROW('Sanitation Data'!F145))="","",OFFSET('Sanitation Data'!$F$29,0,10*ROW('Sanitation Data'!F145)))</f>
        <v/>
      </c>
      <c r="CW151" s="305" t="str">
        <f ca="true">+IF(OFFSET('Sanitation Data'!$F$30,0,10*ROW('Sanitation Data'!F145))="","",OFFSET('Sanitation Data'!$F$30,0,10*ROW('Sanitation Data'!F145)))</f>
        <v/>
      </c>
      <c r="CX151" s="305" t="str">
        <f ca="true">+IF(OFFSET('Sanitation Data'!$F$31,0,10*ROW('Sanitation Data'!F145))="","",OFFSET('Sanitation Data'!$F$31,0,10*ROW('Sanitation Data'!F145)))</f>
        <v/>
      </c>
      <c r="CY151" s="305" t="str">
        <f ca="true">+IF(OFFSET('Sanitation Data'!$F$32,0,10*ROW('Sanitation Data'!F145))="","",OFFSET('Sanitation Data'!$F$32,0,10*ROW('Sanitation Data'!F145)))</f>
        <v/>
      </c>
      <c r="CZ151" s="305" t="str">
        <f ca="true">+IF(OFFSET('Sanitation Data'!$G$28,0,10*ROW('Sanitation Data'!G145))="","",OFFSET('Sanitation Data'!$G$28,0,10*ROW('Sanitation Data'!G145)))</f>
        <v/>
      </c>
      <c r="DA151" s="305" t="str">
        <f ca="true">+IF(OFFSET('Sanitation Data'!$G$29,0,10*ROW('Sanitation Data'!G145))="","",OFFSET('Sanitation Data'!$G$29,0,10*ROW('Sanitation Data'!G145)))</f>
        <v/>
      </c>
      <c r="DB151" s="305" t="str">
        <f ca="true">+IF(OFFSET('Sanitation Data'!$G$30,0,10*ROW('Sanitation Data'!G145))="","",OFFSET('Sanitation Data'!$G$30,0,10*ROW('Sanitation Data'!G145)))</f>
        <v/>
      </c>
      <c r="DC151" s="305" t="str">
        <f ca="true">+IF(OFFSET('Sanitation Data'!$G$31,0,10*ROW('Sanitation Data'!G145))="","",OFFSET('Sanitation Data'!$G$31,0,10*ROW('Sanitation Data'!G145)))</f>
        <v/>
      </c>
      <c r="DD151" s="305" t="str">
        <f ca="true">+IF(OFFSET('Sanitation Data'!$G$32,0,10*ROW('Sanitation Data'!G145))="","",OFFSET('Sanitation Data'!$G$32,0,10*ROW('Sanitation Data'!G145)))</f>
        <v/>
      </c>
      <c r="DE151" s="305" t="str">
        <f ca="true">+IF(OFFSET('Sanitation Data'!$H$28,0,10*ROW('Sanitation Data'!H145))="","",OFFSET('Sanitation Data'!$H$28,0,10*ROW('Sanitation Data'!H145)))</f>
        <v/>
      </c>
      <c r="DF151" s="305" t="str">
        <f ca="true">+IF(OFFSET('Sanitation Data'!$H$29,0,10*ROW('Sanitation Data'!H145))="","",OFFSET('Sanitation Data'!$H$29,0,10*ROW('Sanitation Data'!H145)))</f>
        <v/>
      </c>
      <c r="DG151" s="305" t="str">
        <f ca="true">+IF(OFFSET('Sanitation Data'!$H$30,0,10*ROW('Sanitation Data'!H145))="","",OFFSET('Sanitation Data'!$H$30,0,10*ROW('Sanitation Data'!H145)))</f>
        <v/>
      </c>
      <c r="DH151" s="305" t="str">
        <f ca="true">+IF(OFFSET('Sanitation Data'!$H$31,0,10*ROW('Sanitation Data'!H145))="","",OFFSET('Sanitation Data'!$H$31,0,10*ROW('Sanitation Data'!H145)))</f>
        <v/>
      </c>
      <c r="DI151" s="305" t="str">
        <f ca="true">+IF(OFFSET('Sanitation Data'!$H$32,0,10*ROW('Sanitation Data'!H145))="","",OFFSET('Sanitation Data'!$H$32,0,10*ROW('Sanitation Data'!H145)))</f>
        <v/>
      </c>
      <c r="DJ151" s="305" t="str">
        <f ca="true">+IF(OFFSET('Sanitation Data'!$I$28,0,10*ROW('Sanitation Data'!I145))="","",OFFSET('Sanitation Data'!$I$28,0,10*ROW('Sanitation Data'!I145)))</f>
        <v/>
      </c>
      <c r="DK151" s="305" t="str">
        <f ca="true">+IF(OFFSET('Sanitation Data'!$I$29,0,10*ROW('Sanitation Data'!I145))="","",OFFSET('Sanitation Data'!$I$29,0,10*ROW('Sanitation Data'!I145)))</f>
        <v/>
      </c>
      <c r="DL151" s="305" t="str">
        <f ca="true">+IF(OFFSET('Sanitation Data'!$I$30,0,10*ROW('Sanitation Data'!I145))="","",OFFSET('Sanitation Data'!$I$30,0,10*ROW('Sanitation Data'!I145)))</f>
        <v/>
      </c>
      <c r="DM151" s="305" t="str">
        <f ca="true">+IF(OFFSET('Sanitation Data'!$I$31,0,10*ROW('Sanitation Data'!I145))="","",OFFSET('Sanitation Data'!$I$31,0,10*ROW('Sanitation Data'!I145)))</f>
        <v/>
      </c>
      <c r="DN151" s="305" t="str">
        <f ca="true">+IF(OFFSET('Sanitation Data'!$I$32,0,10*ROW('Sanitation Data'!I145))="","",OFFSET('Sanitation Data'!$I$32,0,10*ROW('Sanitation Data'!I145)))</f>
        <v/>
      </c>
      <c r="DO151" s="305" t="str">
        <f ca="true">+IF(OFFSET('Hygiene Data'!$D$11,0,10*ROW('Hygiene Data'!D145))="","",OFFSET('Hygiene Data'!$D$11,0,10*ROW('Hygiene Data'!D145)))</f>
        <v/>
      </c>
      <c r="DP151" s="305" t="str">
        <f ca="true">+IF(OFFSET('Hygiene Data'!$D$12,0,10*ROW('Hygiene Data'!D145))="","",OFFSET('Hygiene Data'!$D$12,0,10*ROW('Hygiene Data'!D145)))</f>
        <v/>
      </c>
      <c r="DQ151" s="305" t="str">
        <f ca="true">+IF(OFFSET('Hygiene Data'!$D$13,0,10*ROW('Hygiene Data'!D145))="","",OFFSET('Hygiene Data'!$D$13,0,10*ROW('Hygiene Data'!D145)))</f>
        <v/>
      </c>
      <c r="DR151" s="305" t="str">
        <f ca="true">+IF(OFFSET('Hygiene Data'!$E$11,0,10*ROW('Hygiene Data'!E145))="","",OFFSET('Hygiene Data'!$E$11,0,10*ROW('Hygiene Data'!E145)))</f>
        <v/>
      </c>
      <c r="DS151" s="305" t="str">
        <f ca="true">+IF(OFFSET('Hygiene Data'!$E$12,0,10*ROW('Hygiene Data'!E145))="","",OFFSET('Hygiene Data'!$E$12,0,10*ROW('Hygiene Data'!E145)))</f>
        <v/>
      </c>
      <c r="DT151" s="305" t="str">
        <f ca="true">+IF(OFFSET('Hygiene Data'!$E$13,0,10*ROW('Hygiene Data'!E145))="","",OFFSET('Hygiene Data'!$E$13,0,10*ROW('Hygiene Data'!E145)))</f>
        <v/>
      </c>
      <c r="DU151" s="305" t="str">
        <f ca="true">+IF(OFFSET('Hygiene Data'!$F$11,0,10*ROW('Hygiene Data'!F145))="","",OFFSET('Hygiene Data'!$F$11,0,10*ROW('Hygiene Data'!F145)))</f>
        <v/>
      </c>
      <c r="DV151" s="305" t="str">
        <f ca="true">+IF(OFFSET('Hygiene Data'!$F$12,0,10*ROW('Hygiene Data'!F145))="","",OFFSET('Hygiene Data'!$F$12,0,10*ROW('Hygiene Data'!F145)))</f>
        <v/>
      </c>
      <c r="DW151" s="305" t="str">
        <f ca="true">+IF(OFFSET('Hygiene Data'!$F$13,0,10*ROW('Hygiene Data'!F145))="","",OFFSET('Hygiene Data'!$F$13,0,10*ROW('Hygiene Data'!F145)))</f>
        <v/>
      </c>
      <c r="DX151" s="305" t="str">
        <f ca="true">+IF(OFFSET('Hygiene Data'!$G$11,0,10*ROW('Hygiene Data'!G145))="","",OFFSET('Hygiene Data'!$G$11,0,10*ROW('Hygiene Data'!G145)))</f>
        <v/>
      </c>
      <c r="DY151" s="305" t="str">
        <f ca="true">+IF(OFFSET('Hygiene Data'!$G$12,0,10*ROW('Hygiene Data'!G145))="","",OFFSET('Hygiene Data'!$G$12,0,10*ROW('Hygiene Data'!G145)))</f>
        <v/>
      </c>
      <c r="DZ151" s="305" t="str">
        <f ca="true">+IF(OFFSET('Hygiene Data'!$G$13,0,10*ROW('Hygiene Data'!G145))="","",OFFSET('Hygiene Data'!$G$13,0,10*ROW('Hygiene Data'!G145)))</f>
        <v/>
      </c>
      <c r="EA151" s="305" t="str">
        <f ca="true">+IF(OFFSET('Hygiene Data'!$H$11,0,10*ROW('Hygiene Data'!H145))="","",OFFSET('Hygiene Data'!$H$11,0,10*ROW('Hygiene Data'!H145)))</f>
        <v/>
      </c>
      <c r="EB151" s="305" t="str">
        <f ca="true">+IF(OFFSET('Hygiene Data'!$H$12,0,10*ROW('Hygiene Data'!H145))="","",OFFSET('Hygiene Data'!$H$12,0,10*ROW('Hygiene Data'!H145)))</f>
        <v/>
      </c>
      <c r="EC151" s="305" t="str">
        <f ca="true">+IF(OFFSET('Hygiene Data'!$H$13,0,10*ROW('Hygiene Data'!H145))="","",OFFSET('Hygiene Data'!$H$13,0,10*ROW('Hygiene Data'!H145)))</f>
        <v/>
      </c>
      <c r="ED151" s="305" t="str">
        <f ca="true">+IF(OFFSET('Hygiene Data'!$I$11,0,10*ROW('Hygiene Data'!I145))="","",OFFSET('Hygiene Data'!$I$11,0,10*ROW('Hygiene Data'!I145)))</f>
        <v/>
      </c>
      <c r="EE151" s="305" t="str">
        <f ca="true">+IF(OFFSET('Hygiene Data'!$I$12,0,10*ROW('Hygiene Data'!I145))="","",OFFSET('Hygiene Data'!$I$12,0,10*ROW('Hygiene Data'!I145)))</f>
        <v/>
      </c>
      <c r="EF151" s="305"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61" t="str">
        <f t="shared" ca="true" si="2"/>
        <v/>
      </c>
      <c r="D152" s="9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5"/>
      <c r="BS152" s="305" t="str">
        <f ca="true">+IF(OFFSET('Water Data'!$D$27,0,10*ROW('Water Data'!D146))="","",OFFSET('Water Data'!$D$27,0,10*ROW('Water Data'!D146)))</f>
        <v/>
      </c>
      <c r="BT152" s="305" t="str">
        <f ca="true">+IF(OFFSET('Water Data'!$D$28,0,10*ROW('Water Data'!D146))="","",OFFSET('Water Data'!$D$28,0,10*ROW('Water Data'!D146)))</f>
        <v/>
      </c>
      <c r="BU152" s="305" t="str">
        <f ca="true">+IF(OFFSET('Water Data'!$D$29,0,10*ROW('Water Data'!D146))="","",OFFSET('Water Data'!$D$29,0,10*ROW('Water Data'!D146)))</f>
        <v/>
      </c>
      <c r="BV152" s="305" t="str">
        <f ca="true">+IF(OFFSET('Water Data'!$E$27,0,10*ROW('Water Data'!E146))="","",OFFSET('Water Data'!$E$27,0,10*ROW('Water Data'!E146)))</f>
        <v/>
      </c>
      <c r="BW152" s="305" t="str">
        <f ca="true">+IF(OFFSET('Water Data'!$E$28,0,10*ROW('Water Data'!E146))="","",OFFSET('Water Data'!$E$28,0,10*ROW('Water Data'!E146)))</f>
        <v/>
      </c>
      <c r="BX152" s="305" t="str">
        <f ca="true">+IF(OFFSET('Water Data'!$E$29,0,10*ROW('Water Data'!E146))="","",OFFSET('Water Data'!$E$29,0,10*ROW('Water Data'!E146)))</f>
        <v/>
      </c>
      <c r="BY152" s="305" t="str">
        <f ca="true">+IF(OFFSET('Water Data'!$F$27,0,10*ROW('Water Data'!F146))="","",OFFSET('Water Data'!$F$27,0,10*ROW('Water Data'!F146)))</f>
        <v/>
      </c>
      <c r="BZ152" s="305" t="str">
        <f ca="true">+IF(OFFSET('Water Data'!$F$28,0,10*ROW('Water Data'!F146))="","",OFFSET('Water Data'!$F$28,0,10*ROW('Water Data'!F146)))</f>
        <v/>
      </c>
      <c r="CA152" s="305" t="str">
        <f ca="true">+IF(OFFSET('Water Data'!$F$29,0,10*ROW('Water Data'!F146))="","",OFFSET('Water Data'!$F$29,0,10*ROW('Water Data'!F146)))</f>
        <v/>
      </c>
      <c r="CB152" s="305" t="str">
        <f ca="true">+IF(OFFSET('Water Data'!$G$27,0,10*ROW('Water Data'!G146))="","",OFFSET('Water Data'!$G$27,0,10*ROW('Water Data'!G146)))</f>
        <v/>
      </c>
      <c r="CC152" s="305" t="str">
        <f ca="true">+IF(OFFSET('Water Data'!$G$28,0,10*ROW('Water Data'!G146))="","",OFFSET('Water Data'!$G$28,0,10*ROW('Water Data'!G146)))</f>
        <v/>
      </c>
      <c r="CD152" s="305" t="str">
        <f ca="true">+IF(OFFSET('Water Data'!$G$29,0,10*ROW('Water Data'!G146))="","",OFFSET('Water Data'!$G$29,0,10*ROW('Water Data'!G146)))</f>
        <v/>
      </c>
      <c r="CE152" s="305" t="str">
        <f ca="true">+IF(OFFSET('Water Data'!$H$27,0,10*ROW('Water Data'!H146))="","",OFFSET('Water Data'!$H$27,0,10*ROW('Water Data'!H146)))</f>
        <v/>
      </c>
      <c r="CF152" s="305" t="str">
        <f ca="true">+IF(OFFSET('Water Data'!$H$28,0,10*ROW('Water Data'!H146))="","",OFFSET('Water Data'!$H$28,0,10*ROW('Water Data'!H146)))</f>
        <v/>
      </c>
      <c r="CG152" s="305" t="str">
        <f ca="true">+IF(OFFSET('Water Data'!$H$29,0,10*ROW('Water Data'!H146))="","",OFFSET('Water Data'!$H$29,0,10*ROW('Water Data'!H146)))</f>
        <v/>
      </c>
      <c r="CH152" s="305" t="str">
        <f ca="true">+IF(OFFSET('Water Data'!$I$27,0,10*ROW('Water Data'!I146))="","",OFFSET('Water Data'!$I$27,0,10*ROW('Water Data'!I146)))</f>
        <v/>
      </c>
      <c r="CI152" s="305" t="str">
        <f ca="true">+IF(OFFSET('Water Data'!$I$28,0,10*ROW('Water Data'!I146))="","",OFFSET('Water Data'!$I$28,0,10*ROW('Water Data'!I146)))</f>
        <v/>
      </c>
      <c r="CJ152" s="305" t="str">
        <f ca="true">+IF(OFFSET('Water Data'!$I$29,0,10*ROW('Water Data'!I146))="","",OFFSET('Water Data'!$I$29,0,10*ROW('Water Data'!I146)))</f>
        <v/>
      </c>
      <c r="CK152" s="305" t="str">
        <f ca="true">+IF(OFFSET('Sanitation Data'!$D$28,0,10*ROW('Sanitation Data'!D146))="","",OFFSET('Sanitation Data'!$D$28,0,10*ROW('Sanitation Data'!D146)))</f>
        <v/>
      </c>
      <c r="CL152" s="305" t="str">
        <f ca="true">+IF(OFFSET('Sanitation Data'!$D$29,0,10*ROW('Sanitation Data'!D146))="","",OFFSET('Sanitation Data'!$D$29,0,10*ROW('Sanitation Data'!D146)))</f>
        <v/>
      </c>
      <c r="CM152" s="305" t="str">
        <f ca="true">+IF(OFFSET('Sanitation Data'!$D$30,0,10*ROW('Sanitation Data'!D146))="","",OFFSET('Sanitation Data'!$D$30,0,10*ROW('Sanitation Data'!D146)))</f>
        <v/>
      </c>
      <c r="CN152" s="305" t="str">
        <f ca="true">+IF(OFFSET('Sanitation Data'!$D$31,0,10*ROW('Sanitation Data'!D146))="","",OFFSET('Sanitation Data'!$D$31,0,10*ROW('Sanitation Data'!D146)))</f>
        <v/>
      </c>
      <c r="CO152" s="305" t="str">
        <f ca="true">+IF(OFFSET('Sanitation Data'!$D$32,0,10*ROW('Sanitation Data'!D146))="","",OFFSET('Sanitation Data'!$D$32,0,10*ROW('Sanitation Data'!D146)))</f>
        <v/>
      </c>
      <c r="CP152" s="305" t="str">
        <f ca="true">+IF(OFFSET('Sanitation Data'!$E$28,0,10*ROW('Sanitation Data'!E146))="","",OFFSET('Sanitation Data'!$E$28,0,10*ROW('Sanitation Data'!E146)))</f>
        <v/>
      </c>
      <c r="CQ152" s="305" t="str">
        <f ca="true">+IF(OFFSET('Sanitation Data'!$E$29,0,10*ROW('Sanitation Data'!E146))="","",OFFSET('Sanitation Data'!$E$29,0,10*ROW('Sanitation Data'!E146)))</f>
        <v/>
      </c>
      <c r="CR152" s="305" t="str">
        <f ca="true">+IF(OFFSET('Sanitation Data'!$E$30,0,10*ROW('Sanitation Data'!E146))="","",OFFSET('Sanitation Data'!$E$30,0,10*ROW('Sanitation Data'!E146)))</f>
        <v/>
      </c>
      <c r="CS152" s="305" t="str">
        <f ca="true">+IF(OFFSET('Sanitation Data'!$E$31,0,10*ROW('Sanitation Data'!E146))="","",OFFSET('Sanitation Data'!$E$31,0,10*ROW('Sanitation Data'!E146)))</f>
        <v/>
      </c>
      <c r="CT152" s="305" t="str">
        <f ca="true">+IF(OFFSET('Sanitation Data'!$E$32,0,10*ROW('Sanitation Data'!E146))="","",OFFSET('Sanitation Data'!$E$32,0,10*ROW('Sanitation Data'!E146)))</f>
        <v/>
      </c>
      <c r="CU152" s="305" t="str">
        <f ca="true">+IF(OFFSET('Sanitation Data'!$F$28,0,10*ROW('Sanitation Data'!F146))="","",OFFSET('Sanitation Data'!$F$28,0,10*ROW('Sanitation Data'!F146)))</f>
        <v/>
      </c>
      <c r="CV152" s="305" t="str">
        <f ca="true">+IF(OFFSET('Sanitation Data'!$F$29,0,10*ROW('Sanitation Data'!F146))="","",OFFSET('Sanitation Data'!$F$29,0,10*ROW('Sanitation Data'!F146)))</f>
        <v/>
      </c>
      <c r="CW152" s="305" t="str">
        <f ca="true">+IF(OFFSET('Sanitation Data'!$F$30,0,10*ROW('Sanitation Data'!F146))="","",OFFSET('Sanitation Data'!$F$30,0,10*ROW('Sanitation Data'!F146)))</f>
        <v/>
      </c>
      <c r="CX152" s="305" t="str">
        <f ca="true">+IF(OFFSET('Sanitation Data'!$F$31,0,10*ROW('Sanitation Data'!F146))="","",OFFSET('Sanitation Data'!$F$31,0,10*ROW('Sanitation Data'!F146)))</f>
        <v/>
      </c>
      <c r="CY152" s="305" t="str">
        <f ca="true">+IF(OFFSET('Sanitation Data'!$F$32,0,10*ROW('Sanitation Data'!F146))="","",OFFSET('Sanitation Data'!$F$32,0,10*ROW('Sanitation Data'!F146)))</f>
        <v/>
      </c>
      <c r="CZ152" s="305" t="str">
        <f ca="true">+IF(OFFSET('Sanitation Data'!$G$28,0,10*ROW('Sanitation Data'!G146))="","",OFFSET('Sanitation Data'!$G$28,0,10*ROW('Sanitation Data'!G146)))</f>
        <v/>
      </c>
      <c r="DA152" s="305" t="str">
        <f ca="true">+IF(OFFSET('Sanitation Data'!$G$29,0,10*ROW('Sanitation Data'!G146))="","",OFFSET('Sanitation Data'!$G$29,0,10*ROW('Sanitation Data'!G146)))</f>
        <v/>
      </c>
      <c r="DB152" s="305" t="str">
        <f ca="true">+IF(OFFSET('Sanitation Data'!$G$30,0,10*ROW('Sanitation Data'!G146))="","",OFFSET('Sanitation Data'!$G$30,0,10*ROW('Sanitation Data'!G146)))</f>
        <v/>
      </c>
      <c r="DC152" s="305" t="str">
        <f ca="true">+IF(OFFSET('Sanitation Data'!$G$31,0,10*ROW('Sanitation Data'!G146))="","",OFFSET('Sanitation Data'!$G$31,0,10*ROW('Sanitation Data'!G146)))</f>
        <v/>
      </c>
      <c r="DD152" s="305" t="str">
        <f ca="true">+IF(OFFSET('Sanitation Data'!$G$32,0,10*ROW('Sanitation Data'!G146))="","",OFFSET('Sanitation Data'!$G$32,0,10*ROW('Sanitation Data'!G146)))</f>
        <v/>
      </c>
      <c r="DE152" s="305" t="str">
        <f ca="true">+IF(OFFSET('Sanitation Data'!$H$28,0,10*ROW('Sanitation Data'!H146))="","",OFFSET('Sanitation Data'!$H$28,0,10*ROW('Sanitation Data'!H146)))</f>
        <v/>
      </c>
      <c r="DF152" s="305" t="str">
        <f ca="true">+IF(OFFSET('Sanitation Data'!$H$29,0,10*ROW('Sanitation Data'!H146))="","",OFFSET('Sanitation Data'!$H$29,0,10*ROW('Sanitation Data'!H146)))</f>
        <v/>
      </c>
      <c r="DG152" s="305" t="str">
        <f ca="true">+IF(OFFSET('Sanitation Data'!$H$30,0,10*ROW('Sanitation Data'!H146))="","",OFFSET('Sanitation Data'!$H$30,0,10*ROW('Sanitation Data'!H146)))</f>
        <v/>
      </c>
      <c r="DH152" s="305" t="str">
        <f ca="true">+IF(OFFSET('Sanitation Data'!$H$31,0,10*ROW('Sanitation Data'!H146))="","",OFFSET('Sanitation Data'!$H$31,0,10*ROW('Sanitation Data'!H146)))</f>
        <v/>
      </c>
      <c r="DI152" s="305" t="str">
        <f ca="true">+IF(OFFSET('Sanitation Data'!$H$32,0,10*ROW('Sanitation Data'!H146))="","",OFFSET('Sanitation Data'!$H$32,0,10*ROW('Sanitation Data'!H146)))</f>
        <v/>
      </c>
      <c r="DJ152" s="305" t="str">
        <f ca="true">+IF(OFFSET('Sanitation Data'!$I$28,0,10*ROW('Sanitation Data'!I146))="","",OFFSET('Sanitation Data'!$I$28,0,10*ROW('Sanitation Data'!I146)))</f>
        <v/>
      </c>
      <c r="DK152" s="305" t="str">
        <f ca="true">+IF(OFFSET('Sanitation Data'!$I$29,0,10*ROW('Sanitation Data'!I146))="","",OFFSET('Sanitation Data'!$I$29,0,10*ROW('Sanitation Data'!I146)))</f>
        <v/>
      </c>
      <c r="DL152" s="305" t="str">
        <f ca="true">+IF(OFFSET('Sanitation Data'!$I$30,0,10*ROW('Sanitation Data'!I146))="","",OFFSET('Sanitation Data'!$I$30,0,10*ROW('Sanitation Data'!I146)))</f>
        <v/>
      </c>
      <c r="DM152" s="305" t="str">
        <f ca="true">+IF(OFFSET('Sanitation Data'!$I$31,0,10*ROW('Sanitation Data'!I146))="","",OFFSET('Sanitation Data'!$I$31,0,10*ROW('Sanitation Data'!I146)))</f>
        <v/>
      </c>
      <c r="DN152" s="305" t="str">
        <f ca="true">+IF(OFFSET('Sanitation Data'!$I$32,0,10*ROW('Sanitation Data'!I146))="","",OFFSET('Sanitation Data'!$I$32,0,10*ROW('Sanitation Data'!I146)))</f>
        <v/>
      </c>
      <c r="DO152" s="305" t="str">
        <f ca="true">+IF(OFFSET('Hygiene Data'!$D$11,0,10*ROW('Hygiene Data'!D146))="","",OFFSET('Hygiene Data'!$D$11,0,10*ROW('Hygiene Data'!D146)))</f>
        <v/>
      </c>
      <c r="DP152" s="305" t="str">
        <f ca="true">+IF(OFFSET('Hygiene Data'!$D$12,0,10*ROW('Hygiene Data'!D146))="","",OFFSET('Hygiene Data'!$D$12,0,10*ROW('Hygiene Data'!D146)))</f>
        <v/>
      </c>
      <c r="DQ152" s="305" t="str">
        <f ca="true">+IF(OFFSET('Hygiene Data'!$D$13,0,10*ROW('Hygiene Data'!D146))="","",OFFSET('Hygiene Data'!$D$13,0,10*ROW('Hygiene Data'!D146)))</f>
        <v/>
      </c>
      <c r="DR152" s="305" t="str">
        <f ca="true">+IF(OFFSET('Hygiene Data'!$E$11,0,10*ROW('Hygiene Data'!E146))="","",OFFSET('Hygiene Data'!$E$11,0,10*ROW('Hygiene Data'!E146)))</f>
        <v/>
      </c>
      <c r="DS152" s="305" t="str">
        <f ca="true">+IF(OFFSET('Hygiene Data'!$E$12,0,10*ROW('Hygiene Data'!E146))="","",OFFSET('Hygiene Data'!$E$12,0,10*ROW('Hygiene Data'!E146)))</f>
        <v/>
      </c>
      <c r="DT152" s="305" t="str">
        <f ca="true">+IF(OFFSET('Hygiene Data'!$E$13,0,10*ROW('Hygiene Data'!E146))="","",OFFSET('Hygiene Data'!$E$13,0,10*ROW('Hygiene Data'!E146)))</f>
        <v/>
      </c>
      <c r="DU152" s="305" t="str">
        <f ca="true">+IF(OFFSET('Hygiene Data'!$F$11,0,10*ROW('Hygiene Data'!F146))="","",OFFSET('Hygiene Data'!$F$11,0,10*ROW('Hygiene Data'!F146)))</f>
        <v/>
      </c>
      <c r="DV152" s="305" t="str">
        <f ca="true">+IF(OFFSET('Hygiene Data'!$F$12,0,10*ROW('Hygiene Data'!F146))="","",OFFSET('Hygiene Data'!$F$12,0,10*ROW('Hygiene Data'!F146)))</f>
        <v/>
      </c>
      <c r="DW152" s="305" t="str">
        <f ca="true">+IF(OFFSET('Hygiene Data'!$F$13,0,10*ROW('Hygiene Data'!F146))="","",OFFSET('Hygiene Data'!$F$13,0,10*ROW('Hygiene Data'!F146)))</f>
        <v/>
      </c>
      <c r="DX152" s="305" t="str">
        <f ca="true">+IF(OFFSET('Hygiene Data'!$G$11,0,10*ROW('Hygiene Data'!G146))="","",OFFSET('Hygiene Data'!$G$11,0,10*ROW('Hygiene Data'!G146)))</f>
        <v/>
      </c>
      <c r="DY152" s="305" t="str">
        <f ca="true">+IF(OFFSET('Hygiene Data'!$G$12,0,10*ROW('Hygiene Data'!G146))="","",OFFSET('Hygiene Data'!$G$12,0,10*ROW('Hygiene Data'!G146)))</f>
        <v/>
      </c>
      <c r="DZ152" s="305" t="str">
        <f ca="true">+IF(OFFSET('Hygiene Data'!$G$13,0,10*ROW('Hygiene Data'!G146))="","",OFFSET('Hygiene Data'!$G$13,0,10*ROW('Hygiene Data'!G146)))</f>
        <v/>
      </c>
      <c r="EA152" s="305" t="str">
        <f ca="true">+IF(OFFSET('Hygiene Data'!$H$11,0,10*ROW('Hygiene Data'!H146))="","",OFFSET('Hygiene Data'!$H$11,0,10*ROW('Hygiene Data'!H146)))</f>
        <v/>
      </c>
      <c r="EB152" s="305" t="str">
        <f ca="true">+IF(OFFSET('Hygiene Data'!$H$12,0,10*ROW('Hygiene Data'!H146))="","",OFFSET('Hygiene Data'!$H$12,0,10*ROW('Hygiene Data'!H146)))</f>
        <v/>
      </c>
      <c r="EC152" s="305" t="str">
        <f ca="true">+IF(OFFSET('Hygiene Data'!$H$13,0,10*ROW('Hygiene Data'!H146))="","",OFFSET('Hygiene Data'!$H$13,0,10*ROW('Hygiene Data'!H146)))</f>
        <v/>
      </c>
      <c r="ED152" s="305" t="str">
        <f ca="true">+IF(OFFSET('Hygiene Data'!$I$11,0,10*ROW('Hygiene Data'!I146))="","",OFFSET('Hygiene Data'!$I$11,0,10*ROW('Hygiene Data'!I146)))</f>
        <v/>
      </c>
      <c r="EE152" s="305" t="str">
        <f ca="true">+IF(OFFSET('Hygiene Data'!$I$12,0,10*ROW('Hygiene Data'!I146))="","",OFFSET('Hygiene Data'!$I$12,0,10*ROW('Hygiene Data'!I146)))</f>
        <v/>
      </c>
      <c r="EF152" s="305"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61" t="str">
        <f t="shared" ca="true" si="2"/>
        <v/>
      </c>
      <c r="D153" s="9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5"/>
      <c r="BS153" s="305" t="str">
        <f ca="true">+IF(OFFSET('Water Data'!$D$27,0,10*ROW('Water Data'!D147))="","",OFFSET('Water Data'!$D$27,0,10*ROW('Water Data'!D147)))</f>
        <v/>
      </c>
      <c r="BT153" s="305" t="str">
        <f ca="true">+IF(OFFSET('Water Data'!$D$28,0,10*ROW('Water Data'!D147))="","",OFFSET('Water Data'!$D$28,0,10*ROW('Water Data'!D147)))</f>
        <v/>
      </c>
      <c r="BU153" s="305" t="str">
        <f ca="true">+IF(OFFSET('Water Data'!$D$29,0,10*ROW('Water Data'!D147))="","",OFFSET('Water Data'!$D$29,0,10*ROW('Water Data'!D147)))</f>
        <v/>
      </c>
      <c r="BV153" s="305" t="str">
        <f ca="true">+IF(OFFSET('Water Data'!$E$27,0,10*ROW('Water Data'!E147))="","",OFFSET('Water Data'!$E$27,0,10*ROW('Water Data'!E147)))</f>
        <v/>
      </c>
      <c r="BW153" s="305" t="str">
        <f ca="true">+IF(OFFSET('Water Data'!$E$28,0,10*ROW('Water Data'!E147))="","",OFFSET('Water Data'!$E$28,0,10*ROW('Water Data'!E147)))</f>
        <v/>
      </c>
      <c r="BX153" s="305" t="str">
        <f ca="true">+IF(OFFSET('Water Data'!$E$29,0,10*ROW('Water Data'!E147))="","",OFFSET('Water Data'!$E$29,0,10*ROW('Water Data'!E147)))</f>
        <v/>
      </c>
      <c r="BY153" s="305" t="str">
        <f ca="true">+IF(OFFSET('Water Data'!$F$27,0,10*ROW('Water Data'!F147))="","",OFFSET('Water Data'!$F$27,0,10*ROW('Water Data'!F147)))</f>
        <v/>
      </c>
      <c r="BZ153" s="305" t="str">
        <f ca="true">+IF(OFFSET('Water Data'!$F$28,0,10*ROW('Water Data'!F147))="","",OFFSET('Water Data'!$F$28,0,10*ROW('Water Data'!F147)))</f>
        <v/>
      </c>
      <c r="CA153" s="305" t="str">
        <f ca="true">+IF(OFFSET('Water Data'!$F$29,0,10*ROW('Water Data'!F147))="","",OFFSET('Water Data'!$F$29,0,10*ROW('Water Data'!F147)))</f>
        <v/>
      </c>
      <c r="CB153" s="305" t="str">
        <f ca="true">+IF(OFFSET('Water Data'!$G$27,0,10*ROW('Water Data'!G147))="","",OFFSET('Water Data'!$G$27,0,10*ROW('Water Data'!G147)))</f>
        <v/>
      </c>
      <c r="CC153" s="305" t="str">
        <f ca="true">+IF(OFFSET('Water Data'!$G$28,0,10*ROW('Water Data'!G147))="","",OFFSET('Water Data'!$G$28,0,10*ROW('Water Data'!G147)))</f>
        <v/>
      </c>
      <c r="CD153" s="305" t="str">
        <f ca="true">+IF(OFFSET('Water Data'!$G$29,0,10*ROW('Water Data'!G147))="","",OFFSET('Water Data'!$G$29,0,10*ROW('Water Data'!G147)))</f>
        <v/>
      </c>
      <c r="CE153" s="305" t="str">
        <f ca="true">+IF(OFFSET('Water Data'!$H$27,0,10*ROW('Water Data'!H147))="","",OFFSET('Water Data'!$H$27,0,10*ROW('Water Data'!H147)))</f>
        <v/>
      </c>
      <c r="CF153" s="305" t="str">
        <f ca="true">+IF(OFFSET('Water Data'!$H$28,0,10*ROW('Water Data'!H147))="","",OFFSET('Water Data'!$H$28,0,10*ROW('Water Data'!H147)))</f>
        <v/>
      </c>
      <c r="CG153" s="305" t="str">
        <f ca="true">+IF(OFFSET('Water Data'!$H$29,0,10*ROW('Water Data'!H147))="","",OFFSET('Water Data'!$H$29,0,10*ROW('Water Data'!H147)))</f>
        <v/>
      </c>
      <c r="CH153" s="305" t="str">
        <f ca="true">+IF(OFFSET('Water Data'!$I$27,0,10*ROW('Water Data'!I147))="","",OFFSET('Water Data'!$I$27,0,10*ROW('Water Data'!I147)))</f>
        <v/>
      </c>
      <c r="CI153" s="305" t="str">
        <f ca="true">+IF(OFFSET('Water Data'!$I$28,0,10*ROW('Water Data'!I147))="","",OFFSET('Water Data'!$I$28,0,10*ROW('Water Data'!I147)))</f>
        <v/>
      </c>
      <c r="CJ153" s="305" t="str">
        <f ca="true">+IF(OFFSET('Water Data'!$I$29,0,10*ROW('Water Data'!I147))="","",OFFSET('Water Data'!$I$29,0,10*ROW('Water Data'!I147)))</f>
        <v/>
      </c>
      <c r="CK153" s="305" t="str">
        <f ca="true">+IF(OFFSET('Sanitation Data'!$D$28,0,10*ROW('Sanitation Data'!D147))="","",OFFSET('Sanitation Data'!$D$28,0,10*ROW('Sanitation Data'!D147)))</f>
        <v/>
      </c>
      <c r="CL153" s="305" t="str">
        <f ca="true">+IF(OFFSET('Sanitation Data'!$D$29,0,10*ROW('Sanitation Data'!D147))="","",OFFSET('Sanitation Data'!$D$29,0,10*ROW('Sanitation Data'!D147)))</f>
        <v/>
      </c>
      <c r="CM153" s="305" t="str">
        <f ca="true">+IF(OFFSET('Sanitation Data'!$D$30,0,10*ROW('Sanitation Data'!D147))="","",OFFSET('Sanitation Data'!$D$30,0,10*ROW('Sanitation Data'!D147)))</f>
        <v/>
      </c>
      <c r="CN153" s="305" t="str">
        <f ca="true">+IF(OFFSET('Sanitation Data'!$D$31,0,10*ROW('Sanitation Data'!D147))="","",OFFSET('Sanitation Data'!$D$31,0,10*ROW('Sanitation Data'!D147)))</f>
        <v/>
      </c>
      <c r="CO153" s="305" t="str">
        <f ca="true">+IF(OFFSET('Sanitation Data'!$D$32,0,10*ROW('Sanitation Data'!D147))="","",OFFSET('Sanitation Data'!$D$32,0,10*ROW('Sanitation Data'!D147)))</f>
        <v/>
      </c>
      <c r="CP153" s="305" t="str">
        <f ca="true">+IF(OFFSET('Sanitation Data'!$E$28,0,10*ROW('Sanitation Data'!E147))="","",OFFSET('Sanitation Data'!$E$28,0,10*ROW('Sanitation Data'!E147)))</f>
        <v/>
      </c>
      <c r="CQ153" s="305" t="str">
        <f ca="true">+IF(OFFSET('Sanitation Data'!$E$29,0,10*ROW('Sanitation Data'!E147))="","",OFFSET('Sanitation Data'!$E$29,0,10*ROW('Sanitation Data'!E147)))</f>
        <v/>
      </c>
      <c r="CR153" s="305" t="str">
        <f ca="true">+IF(OFFSET('Sanitation Data'!$E$30,0,10*ROW('Sanitation Data'!E147))="","",OFFSET('Sanitation Data'!$E$30,0,10*ROW('Sanitation Data'!E147)))</f>
        <v/>
      </c>
      <c r="CS153" s="305" t="str">
        <f ca="true">+IF(OFFSET('Sanitation Data'!$E$31,0,10*ROW('Sanitation Data'!E147))="","",OFFSET('Sanitation Data'!$E$31,0,10*ROW('Sanitation Data'!E147)))</f>
        <v/>
      </c>
      <c r="CT153" s="305" t="str">
        <f ca="true">+IF(OFFSET('Sanitation Data'!$E$32,0,10*ROW('Sanitation Data'!E147))="","",OFFSET('Sanitation Data'!$E$32,0,10*ROW('Sanitation Data'!E147)))</f>
        <v/>
      </c>
      <c r="CU153" s="305" t="str">
        <f ca="true">+IF(OFFSET('Sanitation Data'!$F$28,0,10*ROW('Sanitation Data'!F147))="","",OFFSET('Sanitation Data'!$F$28,0,10*ROW('Sanitation Data'!F147)))</f>
        <v/>
      </c>
      <c r="CV153" s="305" t="str">
        <f ca="true">+IF(OFFSET('Sanitation Data'!$F$29,0,10*ROW('Sanitation Data'!F147))="","",OFFSET('Sanitation Data'!$F$29,0,10*ROW('Sanitation Data'!F147)))</f>
        <v/>
      </c>
      <c r="CW153" s="305" t="str">
        <f ca="true">+IF(OFFSET('Sanitation Data'!$F$30,0,10*ROW('Sanitation Data'!F147))="","",OFFSET('Sanitation Data'!$F$30,0,10*ROW('Sanitation Data'!F147)))</f>
        <v/>
      </c>
      <c r="CX153" s="305" t="str">
        <f ca="true">+IF(OFFSET('Sanitation Data'!$F$31,0,10*ROW('Sanitation Data'!F147))="","",OFFSET('Sanitation Data'!$F$31,0,10*ROW('Sanitation Data'!F147)))</f>
        <v/>
      </c>
      <c r="CY153" s="305" t="str">
        <f ca="true">+IF(OFFSET('Sanitation Data'!$F$32,0,10*ROW('Sanitation Data'!F147))="","",OFFSET('Sanitation Data'!$F$32,0,10*ROW('Sanitation Data'!F147)))</f>
        <v/>
      </c>
      <c r="CZ153" s="305" t="str">
        <f ca="true">+IF(OFFSET('Sanitation Data'!$G$28,0,10*ROW('Sanitation Data'!G147))="","",OFFSET('Sanitation Data'!$G$28,0,10*ROW('Sanitation Data'!G147)))</f>
        <v/>
      </c>
      <c r="DA153" s="305" t="str">
        <f ca="true">+IF(OFFSET('Sanitation Data'!$G$29,0,10*ROW('Sanitation Data'!G147))="","",OFFSET('Sanitation Data'!$G$29,0,10*ROW('Sanitation Data'!G147)))</f>
        <v/>
      </c>
      <c r="DB153" s="305" t="str">
        <f ca="true">+IF(OFFSET('Sanitation Data'!$G$30,0,10*ROW('Sanitation Data'!G147))="","",OFFSET('Sanitation Data'!$G$30,0,10*ROW('Sanitation Data'!G147)))</f>
        <v/>
      </c>
      <c r="DC153" s="305" t="str">
        <f ca="true">+IF(OFFSET('Sanitation Data'!$G$31,0,10*ROW('Sanitation Data'!G147))="","",OFFSET('Sanitation Data'!$G$31,0,10*ROW('Sanitation Data'!G147)))</f>
        <v/>
      </c>
      <c r="DD153" s="305" t="str">
        <f ca="true">+IF(OFFSET('Sanitation Data'!$G$32,0,10*ROW('Sanitation Data'!G147))="","",OFFSET('Sanitation Data'!$G$32,0,10*ROW('Sanitation Data'!G147)))</f>
        <v/>
      </c>
      <c r="DE153" s="305" t="str">
        <f ca="true">+IF(OFFSET('Sanitation Data'!$H$28,0,10*ROW('Sanitation Data'!H147))="","",OFFSET('Sanitation Data'!$H$28,0,10*ROW('Sanitation Data'!H147)))</f>
        <v/>
      </c>
      <c r="DF153" s="305" t="str">
        <f ca="true">+IF(OFFSET('Sanitation Data'!$H$29,0,10*ROW('Sanitation Data'!H147))="","",OFFSET('Sanitation Data'!$H$29,0,10*ROW('Sanitation Data'!H147)))</f>
        <v/>
      </c>
      <c r="DG153" s="305" t="str">
        <f ca="true">+IF(OFFSET('Sanitation Data'!$H$30,0,10*ROW('Sanitation Data'!H147))="","",OFFSET('Sanitation Data'!$H$30,0,10*ROW('Sanitation Data'!H147)))</f>
        <v/>
      </c>
      <c r="DH153" s="305" t="str">
        <f ca="true">+IF(OFFSET('Sanitation Data'!$H$31,0,10*ROW('Sanitation Data'!H147))="","",OFFSET('Sanitation Data'!$H$31,0,10*ROW('Sanitation Data'!H147)))</f>
        <v/>
      </c>
      <c r="DI153" s="305" t="str">
        <f ca="true">+IF(OFFSET('Sanitation Data'!$H$32,0,10*ROW('Sanitation Data'!H147))="","",OFFSET('Sanitation Data'!$H$32,0,10*ROW('Sanitation Data'!H147)))</f>
        <v/>
      </c>
      <c r="DJ153" s="305" t="str">
        <f ca="true">+IF(OFFSET('Sanitation Data'!$I$28,0,10*ROW('Sanitation Data'!I147))="","",OFFSET('Sanitation Data'!$I$28,0,10*ROW('Sanitation Data'!I147)))</f>
        <v/>
      </c>
      <c r="DK153" s="305" t="str">
        <f ca="true">+IF(OFFSET('Sanitation Data'!$I$29,0,10*ROW('Sanitation Data'!I147))="","",OFFSET('Sanitation Data'!$I$29,0,10*ROW('Sanitation Data'!I147)))</f>
        <v/>
      </c>
      <c r="DL153" s="305" t="str">
        <f ca="true">+IF(OFFSET('Sanitation Data'!$I$30,0,10*ROW('Sanitation Data'!I147))="","",OFFSET('Sanitation Data'!$I$30,0,10*ROW('Sanitation Data'!I147)))</f>
        <v/>
      </c>
      <c r="DM153" s="305" t="str">
        <f ca="true">+IF(OFFSET('Sanitation Data'!$I$31,0,10*ROW('Sanitation Data'!I147))="","",OFFSET('Sanitation Data'!$I$31,0,10*ROW('Sanitation Data'!I147)))</f>
        <v/>
      </c>
      <c r="DN153" s="305" t="str">
        <f ca="true">+IF(OFFSET('Sanitation Data'!$I$32,0,10*ROW('Sanitation Data'!I147))="","",OFFSET('Sanitation Data'!$I$32,0,10*ROW('Sanitation Data'!I147)))</f>
        <v/>
      </c>
      <c r="DO153" s="305" t="str">
        <f ca="true">+IF(OFFSET('Hygiene Data'!$D$11,0,10*ROW('Hygiene Data'!D147))="","",OFFSET('Hygiene Data'!$D$11,0,10*ROW('Hygiene Data'!D147)))</f>
        <v/>
      </c>
      <c r="DP153" s="305" t="str">
        <f ca="true">+IF(OFFSET('Hygiene Data'!$D$12,0,10*ROW('Hygiene Data'!D147))="","",OFFSET('Hygiene Data'!$D$12,0,10*ROW('Hygiene Data'!D147)))</f>
        <v/>
      </c>
      <c r="DQ153" s="305" t="str">
        <f ca="true">+IF(OFFSET('Hygiene Data'!$D$13,0,10*ROW('Hygiene Data'!D147))="","",OFFSET('Hygiene Data'!$D$13,0,10*ROW('Hygiene Data'!D147)))</f>
        <v/>
      </c>
      <c r="DR153" s="305" t="str">
        <f ca="true">+IF(OFFSET('Hygiene Data'!$E$11,0,10*ROW('Hygiene Data'!E147))="","",OFFSET('Hygiene Data'!$E$11,0,10*ROW('Hygiene Data'!E147)))</f>
        <v/>
      </c>
      <c r="DS153" s="305" t="str">
        <f ca="true">+IF(OFFSET('Hygiene Data'!$E$12,0,10*ROW('Hygiene Data'!E147))="","",OFFSET('Hygiene Data'!$E$12,0,10*ROW('Hygiene Data'!E147)))</f>
        <v/>
      </c>
      <c r="DT153" s="305" t="str">
        <f ca="true">+IF(OFFSET('Hygiene Data'!$E$13,0,10*ROW('Hygiene Data'!E147))="","",OFFSET('Hygiene Data'!$E$13,0,10*ROW('Hygiene Data'!E147)))</f>
        <v/>
      </c>
      <c r="DU153" s="305" t="str">
        <f ca="true">+IF(OFFSET('Hygiene Data'!$F$11,0,10*ROW('Hygiene Data'!F147))="","",OFFSET('Hygiene Data'!$F$11,0,10*ROW('Hygiene Data'!F147)))</f>
        <v/>
      </c>
      <c r="DV153" s="305" t="str">
        <f ca="true">+IF(OFFSET('Hygiene Data'!$F$12,0,10*ROW('Hygiene Data'!F147))="","",OFFSET('Hygiene Data'!$F$12,0,10*ROW('Hygiene Data'!F147)))</f>
        <v/>
      </c>
      <c r="DW153" s="305" t="str">
        <f ca="true">+IF(OFFSET('Hygiene Data'!$F$13,0,10*ROW('Hygiene Data'!F147))="","",OFFSET('Hygiene Data'!$F$13,0,10*ROW('Hygiene Data'!F147)))</f>
        <v/>
      </c>
      <c r="DX153" s="305" t="str">
        <f ca="true">+IF(OFFSET('Hygiene Data'!$G$11,0,10*ROW('Hygiene Data'!G147))="","",OFFSET('Hygiene Data'!$G$11,0,10*ROW('Hygiene Data'!G147)))</f>
        <v/>
      </c>
      <c r="DY153" s="305" t="str">
        <f ca="true">+IF(OFFSET('Hygiene Data'!$G$12,0,10*ROW('Hygiene Data'!G147))="","",OFFSET('Hygiene Data'!$G$12,0,10*ROW('Hygiene Data'!G147)))</f>
        <v/>
      </c>
      <c r="DZ153" s="305" t="str">
        <f ca="true">+IF(OFFSET('Hygiene Data'!$G$13,0,10*ROW('Hygiene Data'!G147))="","",OFFSET('Hygiene Data'!$G$13,0,10*ROW('Hygiene Data'!G147)))</f>
        <v/>
      </c>
      <c r="EA153" s="305" t="str">
        <f ca="true">+IF(OFFSET('Hygiene Data'!$H$11,0,10*ROW('Hygiene Data'!H147))="","",OFFSET('Hygiene Data'!$H$11,0,10*ROW('Hygiene Data'!H147)))</f>
        <v/>
      </c>
      <c r="EB153" s="305" t="str">
        <f ca="true">+IF(OFFSET('Hygiene Data'!$H$12,0,10*ROW('Hygiene Data'!H147))="","",OFFSET('Hygiene Data'!$H$12,0,10*ROW('Hygiene Data'!H147)))</f>
        <v/>
      </c>
      <c r="EC153" s="305" t="str">
        <f ca="true">+IF(OFFSET('Hygiene Data'!$H$13,0,10*ROW('Hygiene Data'!H147))="","",OFFSET('Hygiene Data'!$H$13,0,10*ROW('Hygiene Data'!H147)))</f>
        <v/>
      </c>
      <c r="ED153" s="305" t="str">
        <f ca="true">+IF(OFFSET('Hygiene Data'!$I$11,0,10*ROW('Hygiene Data'!I147))="","",OFFSET('Hygiene Data'!$I$11,0,10*ROW('Hygiene Data'!I147)))</f>
        <v/>
      </c>
      <c r="EE153" s="305" t="str">
        <f ca="true">+IF(OFFSET('Hygiene Data'!$I$12,0,10*ROW('Hygiene Data'!I147))="","",OFFSET('Hygiene Data'!$I$12,0,10*ROW('Hygiene Data'!I147)))</f>
        <v/>
      </c>
      <c r="EF153" s="305"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61" t="str">
        <f t="shared" ca="true" si="2"/>
        <v/>
      </c>
      <c r="D154" s="9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5"/>
      <c r="BS154" s="305" t="str">
        <f ca="true">+IF(OFFSET('Water Data'!$D$27,0,10*ROW('Water Data'!D148))="","",OFFSET('Water Data'!$D$27,0,10*ROW('Water Data'!D148)))</f>
        <v/>
      </c>
      <c r="BT154" s="305" t="str">
        <f ca="true">+IF(OFFSET('Water Data'!$D$28,0,10*ROW('Water Data'!D148))="","",OFFSET('Water Data'!$D$28,0,10*ROW('Water Data'!D148)))</f>
        <v/>
      </c>
      <c r="BU154" s="305" t="str">
        <f ca="true">+IF(OFFSET('Water Data'!$D$29,0,10*ROW('Water Data'!D148))="","",OFFSET('Water Data'!$D$29,0,10*ROW('Water Data'!D148)))</f>
        <v/>
      </c>
      <c r="BV154" s="305" t="str">
        <f ca="true">+IF(OFFSET('Water Data'!$E$27,0,10*ROW('Water Data'!E148))="","",OFFSET('Water Data'!$E$27,0,10*ROW('Water Data'!E148)))</f>
        <v/>
      </c>
      <c r="BW154" s="305" t="str">
        <f ca="true">+IF(OFFSET('Water Data'!$E$28,0,10*ROW('Water Data'!E148))="","",OFFSET('Water Data'!$E$28,0,10*ROW('Water Data'!E148)))</f>
        <v/>
      </c>
      <c r="BX154" s="305" t="str">
        <f ca="true">+IF(OFFSET('Water Data'!$E$29,0,10*ROW('Water Data'!E148))="","",OFFSET('Water Data'!$E$29,0,10*ROW('Water Data'!E148)))</f>
        <v/>
      </c>
      <c r="BY154" s="305" t="str">
        <f ca="true">+IF(OFFSET('Water Data'!$F$27,0,10*ROW('Water Data'!F148))="","",OFFSET('Water Data'!$F$27,0,10*ROW('Water Data'!F148)))</f>
        <v/>
      </c>
      <c r="BZ154" s="305" t="str">
        <f ca="true">+IF(OFFSET('Water Data'!$F$28,0,10*ROW('Water Data'!F148))="","",OFFSET('Water Data'!$F$28,0,10*ROW('Water Data'!F148)))</f>
        <v/>
      </c>
      <c r="CA154" s="305" t="str">
        <f ca="true">+IF(OFFSET('Water Data'!$F$29,0,10*ROW('Water Data'!F148))="","",OFFSET('Water Data'!$F$29,0,10*ROW('Water Data'!F148)))</f>
        <v/>
      </c>
      <c r="CB154" s="305" t="str">
        <f ca="true">+IF(OFFSET('Water Data'!$G$27,0,10*ROW('Water Data'!G148))="","",OFFSET('Water Data'!$G$27,0,10*ROW('Water Data'!G148)))</f>
        <v/>
      </c>
      <c r="CC154" s="305" t="str">
        <f ca="true">+IF(OFFSET('Water Data'!$G$28,0,10*ROW('Water Data'!G148))="","",OFFSET('Water Data'!$G$28,0,10*ROW('Water Data'!G148)))</f>
        <v/>
      </c>
      <c r="CD154" s="305" t="str">
        <f ca="true">+IF(OFFSET('Water Data'!$G$29,0,10*ROW('Water Data'!G148))="","",OFFSET('Water Data'!$G$29,0,10*ROW('Water Data'!G148)))</f>
        <v/>
      </c>
      <c r="CE154" s="305" t="str">
        <f ca="true">+IF(OFFSET('Water Data'!$H$27,0,10*ROW('Water Data'!H148))="","",OFFSET('Water Data'!$H$27,0,10*ROW('Water Data'!H148)))</f>
        <v/>
      </c>
      <c r="CF154" s="305" t="str">
        <f ca="true">+IF(OFFSET('Water Data'!$H$28,0,10*ROW('Water Data'!H148))="","",OFFSET('Water Data'!$H$28,0,10*ROW('Water Data'!H148)))</f>
        <v/>
      </c>
      <c r="CG154" s="305" t="str">
        <f ca="true">+IF(OFFSET('Water Data'!$H$29,0,10*ROW('Water Data'!H148))="","",OFFSET('Water Data'!$H$29,0,10*ROW('Water Data'!H148)))</f>
        <v/>
      </c>
      <c r="CH154" s="305" t="str">
        <f ca="true">+IF(OFFSET('Water Data'!$I$27,0,10*ROW('Water Data'!I148))="","",OFFSET('Water Data'!$I$27,0,10*ROW('Water Data'!I148)))</f>
        <v/>
      </c>
      <c r="CI154" s="305" t="str">
        <f ca="true">+IF(OFFSET('Water Data'!$I$28,0,10*ROW('Water Data'!I148))="","",OFFSET('Water Data'!$I$28,0,10*ROW('Water Data'!I148)))</f>
        <v/>
      </c>
      <c r="CJ154" s="305" t="str">
        <f ca="true">+IF(OFFSET('Water Data'!$I$29,0,10*ROW('Water Data'!I148))="","",OFFSET('Water Data'!$I$29,0,10*ROW('Water Data'!I148)))</f>
        <v/>
      </c>
      <c r="CK154" s="305" t="str">
        <f ca="true">+IF(OFFSET('Sanitation Data'!$D$28,0,10*ROW('Sanitation Data'!D148))="","",OFFSET('Sanitation Data'!$D$28,0,10*ROW('Sanitation Data'!D148)))</f>
        <v/>
      </c>
      <c r="CL154" s="305" t="str">
        <f ca="true">+IF(OFFSET('Sanitation Data'!$D$29,0,10*ROW('Sanitation Data'!D148))="","",OFFSET('Sanitation Data'!$D$29,0,10*ROW('Sanitation Data'!D148)))</f>
        <v/>
      </c>
      <c r="CM154" s="305" t="str">
        <f ca="true">+IF(OFFSET('Sanitation Data'!$D$30,0,10*ROW('Sanitation Data'!D148))="","",OFFSET('Sanitation Data'!$D$30,0,10*ROW('Sanitation Data'!D148)))</f>
        <v/>
      </c>
      <c r="CN154" s="305" t="str">
        <f ca="true">+IF(OFFSET('Sanitation Data'!$D$31,0,10*ROW('Sanitation Data'!D148))="","",OFFSET('Sanitation Data'!$D$31,0,10*ROW('Sanitation Data'!D148)))</f>
        <v/>
      </c>
      <c r="CO154" s="305" t="str">
        <f ca="true">+IF(OFFSET('Sanitation Data'!$D$32,0,10*ROW('Sanitation Data'!D148))="","",OFFSET('Sanitation Data'!$D$32,0,10*ROW('Sanitation Data'!D148)))</f>
        <v/>
      </c>
      <c r="CP154" s="305" t="str">
        <f ca="true">+IF(OFFSET('Sanitation Data'!$E$28,0,10*ROW('Sanitation Data'!E148))="","",OFFSET('Sanitation Data'!$E$28,0,10*ROW('Sanitation Data'!E148)))</f>
        <v/>
      </c>
      <c r="CQ154" s="305" t="str">
        <f ca="true">+IF(OFFSET('Sanitation Data'!$E$29,0,10*ROW('Sanitation Data'!E148))="","",OFFSET('Sanitation Data'!$E$29,0,10*ROW('Sanitation Data'!E148)))</f>
        <v/>
      </c>
      <c r="CR154" s="305" t="str">
        <f ca="true">+IF(OFFSET('Sanitation Data'!$E$30,0,10*ROW('Sanitation Data'!E148))="","",OFFSET('Sanitation Data'!$E$30,0,10*ROW('Sanitation Data'!E148)))</f>
        <v/>
      </c>
      <c r="CS154" s="305" t="str">
        <f ca="true">+IF(OFFSET('Sanitation Data'!$E$31,0,10*ROW('Sanitation Data'!E148))="","",OFFSET('Sanitation Data'!$E$31,0,10*ROW('Sanitation Data'!E148)))</f>
        <v/>
      </c>
      <c r="CT154" s="305" t="str">
        <f ca="true">+IF(OFFSET('Sanitation Data'!$E$32,0,10*ROW('Sanitation Data'!E148))="","",OFFSET('Sanitation Data'!$E$32,0,10*ROW('Sanitation Data'!E148)))</f>
        <v/>
      </c>
      <c r="CU154" s="305" t="str">
        <f ca="true">+IF(OFFSET('Sanitation Data'!$F$28,0,10*ROW('Sanitation Data'!F148))="","",OFFSET('Sanitation Data'!$F$28,0,10*ROW('Sanitation Data'!F148)))</f>
        <v/>
      </c>
      <c r="CV154" s="305" t="str">
        <f ca="true">+IF(OFFSET('Sanitation Data'!$F$29,0,10*ROW('Sanitation Data'!F148))="","",OFFSET('Sanitation Data'!$F$29,0,10*ROW('Sanitation Data'!F148)))</f>
        <v/>
      </c>
      <c r="CW154" s="305" t="str">
        <f ca="true">+IF(OFFSET('Sanitation Data'!$F$30,0,10*ROW('Sanitation Data'!F148))="","",OFFSET('Sanitation Data'!$F$30,0,10*ROW('Sanitation Data'!F148)))</f>
        <v/>
      </c>
      <c r="CX154" s="305" t="str">
        <f ca="true">+IF(OFFSET('Sanitation Data'!$F$31,0,10*ROW('Sanitation Data'!F148))="","",OFFSET('Sanitation Data'!$F$31,0,10*ROW('Sanitation Data'!F148)))</f>
        <v/>
      </c>
      <c r="CY154" s="305" t="str">
        <f ca="true">+IF(OFFSET('Sanitation Data'!$F$32,0,10*ROW('Sanitation Data'!F148))="","",OFFSET('Sanitation Data'!$F$32,0,10*ROW('Sanitation Data'!F148)))</f>
        <v/>
      </c>
      <c r="CZ154" s="305" t="str">
        <f ca="true">+IF(OFFSET('Sanitation Data'!$G$28,0,10*ROW('Sanitation Data'!G148))="","",OFFSET('Sanitation Data'!$G$28,0,10*ROW('Sanitation Data'!G148)))</f>
        <v/>
      </c>
      <c r="DA154" s="305" t="str">
        <f ca="true">+IF(OFFSET('Sanitation Data'!$G$29,0,10*ROW('Sanitation Data'!G148))="","",OFFSET('Sanitation Data'!$G$29,0,10*ROW('Sanitation Data'!G148)))</f>
        <v/>
      </c>
      <c r="DB154" s="305" t="str">
        <f ca="true">+IF(OFFSET('Sanitation Data'!$G$30,0,10*ROW('Sanitation Data'!G148))="","",OFFSET('Sanitation Data'!$G$30,0,10*ROW('Sanitation Data'!G148)))</f>
        <v/>
      </c>
      <c r="DC154" s="305" t="str">
        <f ca="true">+IF(OFFSET('Sanitation Data'!$G$31,0,10*ROW('Sanitation Data'!G148))="","",OFFSET('Sanitation Data'!$G$31,0,10*ROW('Sanitation Data'!G148)))</f>
        <v/>
      </c>
      <c r="DD154" s="305" t="str">
        <f ca="true">+IF(OFFSET('Sanitation Data'!$G$32,0,10*ROW('Sanitation Data'!G148))="","",OFFSET('Sanitation Data'!$G$32,0,10*ROW('Sanitation Data'!G148)))</f>
        <v/>
      </c>
      <c r="DE154" s="305" t="str">
        <f ca="true">+IF(OFFSET('Sanitation Data'!$H$28,0,10*ROW('Sanitation Data'!H148))="","",OFFSET('Sanitation Data'!$H$28,0,10*ROW('Sanitation Data'!H148)))</f>
        <v/>
      </c>
      <c r="DF154" s="305" t="str">
        <f ca="true">+IF(OFFSET('Sanitation Data'!$H$29,0,10*ROW('Sanitation Data'!H148))="","",OFFSET('Sanitation Data'!$H$29,0,10*ROW('Sanitation Data'!H148)))</f>
        <v/>
      </c>
      <c r="DG154" s="305" t="str">
        <f ca="true">+IF(OFFSET('Sanitation Data'!$H$30,0,10*ROW('Sanitation Data'!H148))="","",OFFSET('Sanitation Data'!$H$30,0,10*ROW('Sanitation Data'!H148)))</f>
        <v/>
      </c>
      <c r="DH154" s="305" t="str">
        <f ca="true">+IF(OFFSET('Sanitation Data'!$H$31,0,10*ROW('Sanitation Data'!H148))="","",OFFSET('Sanitation Data'!$H$31,0,10*ROW('Sanitation Data'!H148)))</f>
        <v/>
      </c>
      <c r="DI154" s="305" t="str">
        <f ca="true">+IF(OFFSET('Sanitation Data'!$H$32,0,10*ROW('Sanitation Data'!H148))="","",OFFSET('Sanitation Data'!$H$32,0,10*ROW('Sanitation Data'!H148)))</f>
        <v/>
      </c>
      <c r="DJ154" s="305" t="str">
        <f ca="true">+IF(OFFSET('Sanitation Data'!$I$28,0,10*ROW('Sanitation Data'!I148))="","",OFFSET('Sanitation Data'!$I$28,0,10*ROW('Sanitation Data'!I148)))</f>
        <v/>
      </c>
      <c r="DK154" s="305" t="str">
        <f ca="true">+IF(OFFSET('Sanitation Data'!$I$29,0,10*ROW('Sanitation Data'!I148))="","",OFFSET('Sanitation Data'!$I$29,0,10*ROW('Sanitation Data'!I148)))</f>
        <v/>
      </c>
      <c r="DL154" s="305" t="str">
        <f ca="true">+IF(OFFSET('Sanitation Data'!$I$30,0,10*ROW('Sanitation Data'!I148))="","",OFFSET('Sanitation Data'!$I$30,0,10*ROW('Sanitation Data'!I148)))</f>
        <v/>
      </c>
      <c r="DM154" s="305" t="str">
        <f ca="true">+IF(OFFSET('Sanitation Data'!$I$31,0,10*ROW('Sanitation Data'!I148))="","",OFFSET('Sanitation Data'!$I$31,0,10*ROW('Sanitation Data'!I148)))</f>
        <v/>
      </c>
      <c r="DN154" s="305" t="str">
        <f ca="true">+IF(OFFSET('Sanitation Data'!$I$32,0,10*ROW('Sanitation Data'!I148))="","",OFFSET('Sanitation Data'!$I$32,0,10*ROW('Sanitation Data'!I148)))</f>
        <v/>
      </c>
      <c r="DO154" s="305" t="str">
        <f ca="true">+IF(OFFSET('Hygiene Data'!$D$11,0,10*ROW('Hygiene Data'!D148))="","",OFFSET('Hygiene Data'!$D$11,0,10*ROW('Hygiene Data'!D148)))</f>
        <v/>
      </c>
      <c r="DP154" s="305" t="str">
        <f ca="true">+IF(OFFSET('Hygiene Data'!$D$12,0,10*ROW('Hygiene Data'!D148))="","",OFFSET('Hygiene Data'!$D$12,0,10*ROW('Hygiene Data'!D148)))</f>
        <v/>
      </c>
      <c r="DQ154" s="305" t="str">
        <f ca="true">+IF(OFFSET('Hygiene Data'!$D$13,0,10*ROW('Hygiene Data'!D148))="","",OFFSET('Hygiene Data'!$D$13,0,10*ROW('Hygiene Data'!D148)))</f>
        <v/>
      </c>
      <c r="DR154" s="305" t="str">
        <f ca="true">+IF(OFFSET('Hygiene Data'!$E$11,0,10*ROW('Hygiene Data'!E148))="","",OFFSET('Hygiene Data'!$E$11,0,10*ROW('Hygiene Data'!E148)))</f>
        <v/>
      </c>
      <c r="DS154" s="305" t="str">
        <f ca="true">+IF(OFFSET('Hygiene Data'!$E$12,0,10*ROW('Hygiene Data'!E148))="","",OFFSET('Hygiene Data'!$E$12,0,10*ROW('Hygiene Data'!E148)))</f>
        <v/>
      </c>
      <c r="DT154" s="305" t="str">
        <f ca="true">+IF(OFFSET('Hygiene Data'!$E$13,0,10*ROW('Hygiene Data'!E148))="","",OFFSET('Hygiene Data'!$E$13,0,10*ROW('Hygiene Data'!E148)))</f>
        <v/>
      </c>
      <c r="DU154" s="305" t="str">
        <f ca="true">+IF(OFFSET('Hygiene Data'!$F$11,0,10*ROW('Hygiene Data'!F148))="","",OFFSET('Hygiene Data'!$F$11,0,10*ROW('Hygiene Data'!F148)))</f>
        <v/>
      </c>
      <c r="DV154" s="305" t="str">
        <f ca="true">+IF(OFFSET('Hygiene Data'!$F$12,0,10*ROW('Hygiene Data'!F148))="","",OFFSET('Hygiene Data'!$F$12,0,10*ROW('Hygiene Data'!F148)))</f>
        <v/>
      </c>
      <c r="DW154" s="305" t="str">
        <f ca="true">+IF(OFFSET('Hygiene Data'!$F$13,0,10*ROW('Hygiene Data'!F148))="","",OFFSET('Hygiene Data'!$F$13,0,10*ROW('Hygiene Data'!F148)))</f>
        <v/>
      </c>
      <c r="DX154" s="305" t="str">
        <f ca="true">+IF(OFFSET('Hygiene Data'!$G$11,0,10*ROW('Hygiene Data'!G148))="","",OFFSET('Hygiene Data'!$G$11,0,10*ROW('Hygiene Data'!G148)))</f>
        <v/>
      </c>
      <c r="DY154" s="305" t="str">
        <f ca="true">+IF(OFFSET('Hygiene Data'!$G$12,0,10*ROW('Hygiene Data'!G148))="","",OFFSET('Hygiene Data'!$G$12,0,10*ROW('Hygiene Data'!G148)))</f>
        <v/>
      </c>
      <c r="DZ154" s="305" t="str">
        <f ca="true">+IF(OFFSET('Hygiene Data'!$G$13,0,10*ROW('Hygiene Data'!G148))="","",OFFSET('Hygiene Data'!$G$13,0,10*ROW('Hygiene Data'!G148)))</f>
        <v/>
      </c>
      <c r="EA154" s="305" t="str">
        <f ca="true">+IF(OFFSET('Hygiene Data'!$H$11,0,10*ROW('Hygiene Data'!H148))="","",OFFSET('Hygiene Data'!$H$11,0,10*ROW('Hygiene Data'!H148)))</f>
        <v/>
      </c>
      <c r="EB154" s="305" t="str">
        <f ca="true">+IF(OFFSET('Hygiene Data'!$H$12,0,10*ROW('Hygiene Data'!H148))="","",OFFSET('Hygiene Data'!$H$12,0,10*ROW('Hygiene Data'!H148)))</f>
        <v/>
      </c>
      <c r="EC154" s="305" t="str">
        <f ca="true">+IF(OFFSET('Hygiene Data'!$H$13,0,10*ROW('Hygiene Data'!H148))="","",OFFSET('Hygiene Data'!$H$13,0,10*ROW('Hygiene Data'!H148)))</f>
        <v/>
      </c>
      <c r="ED154" s="305" t="str">
        <f ca="true">+IF(OFFSET('Hygiene Data'!$I$11,0,10*ROW('Hygiene Data'!I148))="","",OFFSET('Hygiene Data'!$I$11,0,10*ROW('Hygiene Data'!I148)))</f>
        <v/>
      </c>
      <c r="EE154" s="305" t="str">
        <f ca="true">+IF(OFFSET('Hygiene Data'!$I$12,0,10*ROW('Hygiene Data'!I148))="","",OFFSET('Hygiene Data'!$I$12,0,10*ROW('Hygiene Data'!I148)))</f>
        <v/>
      </c>
      <c r="EF154" s="305"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61" t="str">
        <f t="shared" ca="true" si="2"/>
        <v/>
      </c>
      <c r="D155" s="9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5"/>
      <c r="BS155" s="305" t="str">
        <f ca="true">+IF(OFFSET('Water Data'!$D$27,0,10*ROW('Water Data'!D149))="","",OFFSET('Water Data'!$D$27,0,10*ROW('Water Data'!D149)))</f>
        <v/>
      </c>
      <c r="BT155" s="305" t="str">
        <f ca="true">+IF(OFFSET('Water Data'!$D$28,0,10*ROW('Water Data'!D149))="","",OFFSET('Water Data'!$D$28,0,10*ROW('Water Data'!D149)))</f>
        <v/>
      </c>
      <c r="BU155" s="305" t="str">
        <f ca="true">+IF(OFFSET('Water Data'!$D$29,0,10*ROW('Water Data'!D149))="","",OFFSET('Water Data'!$D$29,0,10*ROW('Water Data'!D149)))</f>
        <v/>
      </c>
      <c r="BV155" s="305" t="str">
        <f ca="true">+IF(OFFSET('Water Data'!$E$27,0,10*ROW('Water Data'!E149))="","",OFFSET('Water Data'!$E$27,0,10*ROW('Water Data'!E149)))</f>
        <v/>
      </c>
      <c r="BW155" s="305" t="str">
        <f ca="true">+IF(OFFSET('Water Data'!$E$28,0,10*ROW('Water Data'!E149))="","",OFFSET('Water Data'!$E$28,0,10*ROW('Water Data'!E149)))</f>
        <v/>
      </c>
      <c r="BX155" s="305" t="str">
        <f ca="true">+IF(OFFSET('Water Data'!$E$29,0,10*ROW('Water Data'!E149))="","",OFFSET('Water Data'!$E$29,0,10*ROW('Water Data'!E149)))</f>
        <v/>
      </c>
      <c r="BY155" s="305" t="str">
        <f ca="true">+IF(OFFSET('Water Data'!$F$27,0,10*ROW('Water Data'!F149))="","",OFFSET('Water Data'!$F$27,0,10*ROW('Water Data'!F149)))</f>
        <v/>
      </c>
      <c r="BZ155" s="305" t="str">
        <f ca="true">+IF(OFFSET('Water Data'!$F$28,0,10*ROW('Water Data'!F149))="","",OFFSET('Water Data'!$F$28,0,10*ROW('Water Data'!F149)))</f>
        <v/>
      </c>
      <c r="CA155" s="305" t="str">
        <f ca="true">+IF(OFFSET('Water Data'!$F$29,0,10*ROW('Water Data'!F149))="","",OFFSET('Water Data'!$F$29,0,10*ROW('Water Data'!F149)))</f>
        <v/>
      </c>
      <c r="CB155" s="305" t="str">
        <f ca="true">+IF(OFFSET('Water Data'!$G$27,0,10*ROW('Water Data'!G149))="","",OFFSET('Water Data'!$G$27,0,10*ROW('Water Data'!G149)))</f>
        <v/>
      </c>
      <c r="CC155" s="305" t="str">
        <f ca="true">+IF(OFFSET('Water Data'!$G$28,0,10*ROW('Water Data'!G149))="","",OFFSET('Water Data'!$G$28,0,10*ROW('Water Data'!G149)))</f>
        <v/>
      </c>
      <c r="CD155" s="305" t="str">
        <f ca="true">+IF(OFFSET('Water Data'!$G$29,0,10*ROW('Water Data'!G149))="","",OFFSET('Water Data'!$G$29,0,10*ROW('Water Data'!G149)))</f>
        <v/>
      </c>
      <c r="CE155" s="305" t="str">
        <f ca="true">+IF(OFFSET('Water Data'!$H$27,0,10*ROW('Water Data'!H149))="","",OFFSET('Water Data'!$H$27,0,10*ROW('Water Data'!H149)))</f>
        <v/>
      </c>
      <c r="CF155" s="305" t="str">
        <f ca="true">+IF(OFFSET('Water Data'!$H$28,0,10*ROW('Water Data'!H149))="","",OFFSET('Water Data'!$H$28,0,10*ROW('Water Data'!H149)))</f>
        <v/>
      </c>
      <c r="CG155" s="305" t="str">
        <f ca="true">+IF(OFFSET('Water Data'!$H$29,0,10*ROW('Water Data'!H149))="","",OFFSET('Water Data'!$H$29,0,10*ROW('Water Data'!H149)))</f>
        <v/>
      </c>
      <c r="CH155" s="305" t="str">
        <f ca="true">+IF(OFFSET('Water Data'!$I$27,0,10*ROW('Water Data'!I149))="","",OFFSET('Water Data'!$I$27,0,10*ROW('Water Data'!I149)))</f>
        <v/>
      </c>
      <c r="CI155" s="305" t="str">
        <f ca="true">+IF(OFFSET('Water Data'!$I$28,0,10*ROW('Water Data'!I149))="","",OFFSET('Water Data'!$I$28,0,10*ROW('Water Data'!I149)))</f>
        <v/>
      </c>
      <c r="CJ155" s="305" t="str">
        <f ca="true">+IF(OFFSET('Water Data'!$I$29,0,10*ROW('Water Data'!I149))="","",OFFSET('Water Data'!$I$29,0,10*ROW('Water Data'!I149)))</f>
        <v/>
      </c>
      <c r="CK155" s="305" t="str">
        <f ca="true">+IF(OFFSET('Sanitation Data'!$D$28,0,10*ROW('Sanitation Data'!D149))="","",OFFSET('Sanitation Data'!$D$28,0,10*ROW('Sanitation Data'!D149)))</f>
        <v/>
      </c>
      <c r="CL155" s="305" t="str">
        <f ca="true">+IF(OFFSET('Sanitation Data'!$D$29,0,10*ROW('Sanitation Data'!D149))="","",OFFSET('Sanitation Data'!$D$29,0,10*ROW('Sanitation Data'!D149)))</f>
        <v/>
      </c>
      <c r="CM155" s="305" t="str">
        <f ca="true">+IF(OFFSET('Sanitation Data'!$D$30,0,10*ROW('Sanitation Data'!D149))="","",OFFSET('Sanitation Data'!$D$30,0,10*ROW('Sanitation Data'!D149)))</f>
        <v/>
      </c>
      <c r="CN155" s="305" t="str">
        <f ca="true">+IF(OFFSET('Sanitation Data'!$D$31,0,10*ROW('Sanitation Data'!D149))="","",OFFSET('Sanitation Data'!$D$31,0,10*ROW('Sanitation Data'!D149)))</f>
        <v/>
      </c>
      <c r="CO155" s="305" t="str">
        <f ca="true">+IF(OFFSET('Sanitation Data'!$D$32,0,10*ROW('Sanitation Data'!D149))="","",OFFSET('Sanitation Data'!$D$32,0,10*ROW('Sanitation Data'!D149)))</f>
        <v/>
      </c>
      <c r="CP155" s="305" t="str">
        <f ca="true">+IF(OFFSET('Sanitation Data'!$E$28,0,10*ROW('Sanitation Data'!E149))="","",OFFSET('Sanitation Data'!$E$28,0,10*ROW('Sanitation Data'!E149)))</f>
        <v/>
      </c>
      <c r="CQ155" s="305" t="str">
        <f ca="true">+IF(OFFSET('Sanitation Data'!$E$29,0,10*ROW('Sanitation Data'!E149))="","",OFFSET('Sanitation Data'!$E$29,0,10*ROW('Sanitation Data'!E149)))</f>
        <v/>
      </c>
      <c r="CR155" s="305" t="str">
        <f ca="true">+IF(OFFSET('Sanitation Data'!$E$30,0,10*ROW('Sanitation Data'!E149))="","",OFFSET('Sanitation Data'!$E$30,0,10*ROW('Sanitation Data'!E149)))</f>
        <v/>
      </c>
      <c r="CS155" s="305" t="str">
        <f ca="true">+IF(OFFSET('Sanitation Data'!$E$31,0,10*ROW('Sanitation Data'!E149))="","",OFFSET('Sanitation Data'!$E$31,0,10*ROW('Sanitation Data'!E149)))</f>
        <v/>
      </c>
      <c r="CT155" s="305" t="str">
        <f ca="true">+IF(OFFSET('Sanitation Data'!$E$32,0,10*ROW('Sanitation Data'!E149))="","",OFFSET('Sanitation Data'!$E$32,0,10*ROW('Sanitation Data'!E149)))</f>
        <v/>
      </c>
      <c r="CU155" s="305" t="str">
        <f ca="true">+IF(OFFSET('Sanitation Data'!$F$28,0,10*ROW('Sanitation Data'!F149))="","",OFFSET('Sanitation Data'!$F$28,0,10*ROW('Sanitation Data'!F149)))</f>
        <v/>
      </c>
      <c r="CV155" s="305" t="str">
        <f ca="true">+IF(OFFSET('Sanitation Data'!$F$29,0,10*ROW('Sanitation Data'!F149))="","",OFFSET('Sanitation Data'!$F$29,0,10*ROW('Sanitation Data'!F149)))</f>
        <v/>
      </c>
      <c r="CW155" s="305" t="str">
        <f ca="true">+IF(OFFSET('Sanitation Data'!$F$30,0,10*ROW('Sanitation Data'!F149))="","",OFFSET('Sanitation Data'!$F$30,0,10*ROW('Sanitation Data'!F149)))</f>
        <v/>
      </c>
      <c r="CX155" s="305" t="str">
        <f ca="true">+IF(OFFSET('Sanitation Data'!$F$31,0,10*ROW('Sanitation Data'!F149))="","",OFFSET('Sanitation Data'!$F$31,0,10*ROW('Sanitation Data'!F149)))</f>
        <v/>
      </c>
      <c r="CY155" s="305" t="str">
        <f ca="true">+IF(OFFSET('Sanitation Data'!$F$32,0,10*ROW('Sanitation Data'!F149))="","",OFFSET('Sanitation Data'!$F$32,0,10*ROW('Sanitation Data'!F149)))</f>
        <v/>
      </c>
      <c r="CZ155" s="305" t="str">
        <f ca="true">+IF(OFFSET('Sanitation Data'!$G$28,0,10*ROW('Sanitation Data'!G149))="","",OFFSET('Sanitation Data'!$G$28,0,10*ROW('Sanitation Data'!G149)))</f>
        <v/>
      </c>
      <c r="DA155" s="305" t="str">
        <f ca="true">+IF(OFFSET('Sanitation Data'!$G$29,0,10*ROW('Sanitation Data'!G149))="","",OFFSET('Sanitation Data'!$G$29,0,10*ROW('Sanitation Data'!G149)))</f>
        <v/>
      </c>
      <c r="DB155" s="305" t="str">
        <f ca="true">+IF(OFFSET('Sanitation Data'!$G$30,0,10*ROW('Sanitation Data'!G149))="","",OFFSET('Sanitation Data'!$G$30,0,10*ROW('Sanitation Data'!G149)))</f>
        <v/>
      </c>
      <c r="DC155" s="305" t="str">
        <f ca="true">+IF(OFFSET('Sanitation Data'!$G$31,0,10*ROW('Sanitation Data'!G149))="","",OFFSET('Sanitation Data'!$G$31,0,10*ROW('Sanitation Data'!G149)))</f>
        <v/>
      </c>
      <c r="DD155" s="305" t="str">
        <f ca="true">+IF(OFFSET('Sanitation Data'!$G$32,0,10*ROW('Sanitation Data'!G149))="","",OFFSET('Sanitation Data'!$G$32,0,10*ROW('Sanitation Data'!G149)))</f>
        <v/>
      </c>
      <c r="DE155" s="305" t="str">
        <f ca="true">+IF(OFFSET('Sanitation Data'!$H$28,0,10*ROW('Sanitation Data'!H149))="","",OFFSET('Sanitation Data'!$H$28,0,10*ROW('Sanitation Data'!H149)))</f>
        <v/>
      </c>
      <c r="DF155" s="305" t="str">
        <f ca="true">+IF(OFFSET('Sanitation Data'!$H$29,0,10*ROW('Sanitation Data'!H149))="","",OFFSET('Sanitation Data'!$H$29,0,10*ROW('Sanitation Data'!H149)))</f>
        <v/>
      </c>
      <c r="DG155" s="305" t="str">
        <f ca="true">+IF(OFFSET('Sanitation Data'!$H$30,0,10*ROW('Sanitation Data'!H149))="","",OFFSET('Sanitation Data'!$H$30,0,10*ROW('Sanitation Data'!H149)))</f>
        <v/>
      </c>
      <c r="DH155" s="305" t="str">
        <f ca="true">+IF(OFFSET('Sanitation Data'!$H$31,0,10*ROW('Sanitation Data'!H149))="","",OFFSET('Sanitation Data'!$H$31,0,10*ROW('Sanitation Data'!H149)))</f>
        <v/>
      </c>
      <c r="DI155" s="305" t="str">
        <f ca="true">+IF(OFFSET('Sanitation Data'!$H$32,0,10*ROW('Sanitation Data'!H149))="","",OFFSET('Sanitation Data'!$H$32,0,10*ROW('Sanitation Data'!H149)))</f>
        <v/>
      </c>
      <c r="DJ155" s="305" t="str">
        <f ca="true">+IF(OFFSET('Sanitation Data'!$I$28,0,10*ROW('Sanitation Data'!I149))="","",OFFSET('Sanitation Data'!$I$28,0,10*ROW('Sanitation Data'!I149)))</f>
        <v/>
      </c>
      <c r="DK155" s="305" t="str">
        <f ca="true">+IF(OFFSET('Sanitation Data'!$I$29,0,10*ROW('Sanitation Data'!I149))="","",OFFSET('Sanitation Data'!$I$29,0,10*ROW('Sanitation Data'!I149)))</f>
        <v/>
      </c>
      <c r="DL155" s="305" t="str">
        <f ca="true">+IF(OFFSET('Sanitation Data'!$I$30,0,10*ROW('Sanitation Data'!I149))="","",OFFSET('Sanitation Data'!$I$30,0,10*ROW('Sanitation Data'!I149)))</f>
        <v/>
      </c>
      <c r="DM155" s="305" t="str">
        <f ca="true">+IF(OFFSET('Sanitation Data'!$I$31,0,10*ROW('Sanitation Data'!I149))="","",OFFSET('Sanitation Data'!$I$31,0,10*ROW('Sanitation Data'!I149)))</f>
        <v/>
      </c>
      <c r="DN155" s="305" t="str">
        <f ca="true">+IF(OFFSET('Sanitation Data'!$I$32,0,10*ROW('Sanitation Data'!I149))="","",OFFSET('Sanitation Data'!$I$32,0,10*ROW('Sanitation Data'!I149)))</f>
        <v/>
      </c>
      <c r="DO155" s="305" t="str">
        <f ca="true">+IF(OFFSET('Hygiene Data'!$D$11,0,10*ROW('Hygiene Data'!D149))="","",OFFSET('Hygiene Data'!$D$11,0,10*ROW('Hygiene Data'!D149)))</f>
        <v/>
      </c>
      <c r="DP155" s="305" t="str">
        <f ca="true">+IF(OFFSET('Hygiene Data'!$D$12,0,10*ROW('Hygiene Data'!D149))="","",OFFSET('Hygiene Data'!$D$12,0,10*ROW('Hygiene Data'!D149)))</f>
        <v/>
      </c>
      <c r="DQ155" s="305" t="str">
        <f ca="true">+IF(OFFSET('Hygiene Data'!$D$13,0,10*ROW('Hygiene Data'!D149))="","",OFFSET('Hygiene Data'!$D$13,0,10*ROW('Hygiene Data'!D149)))</f>
        <v/>
      </c>
      <c r="DR155" s="305" t="str">
        <f ca="true">+IF(OFFSET('Hygiene Data'!$E$11,0,10*ROW('Hygiene Data'!E149))="","",OFFSET('Hygiene Data'!$E$11,0,10*ROW('Hygiene Data'!E149)))</f>
        <v/>
      </c>
      <c r="DS155" s="305" t="str">
        <f ca="true">+IF(OFFSET('Hygiene Data'!$E$12,0,10*ROW('Hygiene Data'!E149))="","",OFFSET('Hygiene Data'!$E$12,0,10*ROW('Hygiene Data'!E149)))</f>
        <v/>
      </c>
      <c r="DT155" s="305" t="str">
        <f ca="true">+IF(OFFSET('Hygiene Data'!$E$13,0,10*ROW('Hygiene Data'!E149))="","",OFFSET('Hygiene Data'!$E$13,0,10*ROW('Hygiene Data'!E149)))</f>
        <v/>
      </c>
      <c r="DU155" s="305" t="str">
        <f ca="true">+IF(OFFSET('Hygiene Data'!$F$11,0,10*ROW('Hygiene Data'!F149))="","",OFFSET('Hygiene Data'!$F$11,0,10*ROW('Hygiene Data'!F149)))</f>
        <v/>
      </c>
      <c r="DV155" s="305" t="str">
        <f ca="true">+IF(OFFSET('Hygiene Data'!$F$12,0,10*ROW('Hygiene Data'!F149))="","",OFFSET('Hygiene Data'!$F$12,0,10*ROW('Hygiene Data'!F149)))</f>
        <v/>
      </c>
      <c r="DW155" s="305" t="str">
        <f ca="true">+IF(OFFSET('Hygiene Data'!$F$13,0,10*ROW('Hygiene Data'!F149))="","",OFFSET('Hygiene Data'!$F$13,0,10*ROW('Hygiene Data'!F149)))</f>
        <v/>
      </c>
      <c r="DX155" s="305" t="str">
        <f ca="true">+IF(OFFSET('Hygiene Data'!$G$11,0,10*ROW('Hygiene Data'!G149))="","",OFFSET('Hygiene Data'!$G$11,0,10*ROW('Hygiene Data'!G149)))</f>
        <v/>
      </c>
      <c r="DY155" s="305" t="str">
        <f ca="true">+IF(OFFSET('Hygiene Data'!$G$12,0,10*ROW('Hygiene Data'!G149))="","",OFFSET('Hygiene Data'!$G$12,0,10*ROW('Hygiene Data'!G149)))</f>
        <v/>
      </c>
      <c r="DZ155" s="305" t="str">
        <f ca="true">+IF(OFFSET('Hygiene Data'!$G$13,0,10*ROW('Hygiene Data'!G149))="","",OFFSET('Hygiene Data'!$G$13,0,10*ROW('Hygiene Data'!G149)))</f>
        <v/>
      </c>
      <c r="EA155" s="305" t="str">
        <f ca="true">+IF(OFFSET('Hygiene Data'!$H$11,0,10*ROW('Hygiene Data'!H149))="","",OFFSET('Hygiene Data'!$H$11,0,10*ROW('Hygiene Data'!H149)))</f>
        <v/>
      </c>
      <c r="EB155" s="305" t="str">
        <f ca="true">+IF(OFFSET('Hygiene Data'!$H$12,0,10*ROW('Hygiene Data'!H149))="","",OFFSET('Hygiene Data'!$H$12,0,10*ROW('Hygiene Data'!H149)))</f>
        <v/>
      </c>
      <c r="EC155" s="305" t="str">
        <f ca="true">+IF(OFFSET('Hygiene Data'!$H$13,0,10*ROW('Hygiene Data'!H149))="","",OFFSET('Hygiene Data'!$H$13,0,10*ROW('Hygiene Data'!H149)))</f>
        <v/>
      </c>
      <c r="ED155" s="305" t="str">
        <f ca="true">+IF(OFFSET('Hygiene Data'!$I$11,0,10*ROW('Hygiene Data'!I149))="","",OFFSET('Hygiene Data'!$I$11,0,10*ROW('Hygiene Data'!I149)))</f>
        <v/>
      </c>
      <c r="EE155" s="305" t="str">
        <f ca="true">+IF(OFFSET('Hygiene Data'!$I$12,0,10*ROW('Hygiene Data'!I149))="","",OFFSET('Hygiene Data'!$I$12,0,10*ROW('Hygiene Data'!I149)))</f>
        <v/>
      </c>
      <c r="EF155" s="305"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61" t="str">
        <f t="shared" ca="true" si="2"/>
        <v/>
      </c>
      <c r="D156" s="9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5"/>
      <c r="BS156" s="305" t="str">
        <f ca="true">+IF(OFFSET('Water Data'!$D$27,0,10*ROW('Water Data'!D150))="","",OFFSET('Water Data'!$D$27,0,10*ROW('Water Data'!D150)))</f>
        <v/>
      </c>
      <c r="BT156" s="305" t="str">
        <f ca="true">+IF(OFFSET('Water Data'!$D$28,0,10*ROW('Water Data'!D150))="","",OFFSET('Water Data'!$D$28,0,10*ROW('Water Data'!D150)))</f>
        <v/>
      </c>
      <c r="BU156" s="305" t="str">
        <f ca="true">+IF(OFFSET('Water Data'!$D$29,0,10*ROW('Water Data'!D150))="","",OFFSET('Water Data'!$D$29,0,10*ROW('Water Data'!D150)))</f>
        <v/>
      </c>
      <c r="BV156" s="305" t="str">
        <f ca="true">+IF(OFFSET('Water Data'!$E$27,0,10*ROW('Water Data'!E150))="","",OFFSET('Water Data'!$E$27,0,10*ROW('Water Data'!E150)))</f>
        <v/>
      </c>
      <c r="BW156" s="305" t="str">
        <f ca="true">+IF(OFFSET('Water Data'!$E$28,0,10*ROW('Water Data'!E150))="","",OFFSET('Water Data'!$E$28,0,10*ROW('Water Data'!E150)))</f>
        <v/>
      </c>
      <c r="BX156" s="305" t="str">
        <f ca="true">+IF(OFFSET('Water Data'!$E$29,0,10*ROW('Water Data'!E150))="","",OFFSET('Water Data'!$E$29,0,10*ROW('Water Data'!E150)))</f>
        <v/>
      </c>
      <c r="BY156" s="305" t="str">
        <f ca="true">+IF(OFFSET('Water Data'!$F$27,0,10*ROW('Water Data'!F150))="","",OFFSET('Water Data'!$F$27,0,10*ROW('Water Data'!F150)))</f>
        <v/>
      </c>
      <c r="BZ156" s="305" t="str">
        <f ca="true">+IF(OFFSET('Water Data'!$F$28,0,10*ROW('Water Data'!F150))="","",OFFSET('Water Data'!$F$28,0,10*ROW('Water Data'!F150)))</f>
        <v/>
      </c>
      <c r="CA156" s="305" t="str">
        <f ca="true">+IF(OFFSET('Water Data'!$F$29,0,10*ROW('Water Data'!F150))="","",OFFSET('Water Data'!$F$29,0,10*ROW('Water Data'!F150)))</f>
        <v/>
      </c>
      <c r="CB156" s="305" t="str">
        <f ca="true">+IF(OFFSET('Water Data'!$G$27,0,10*ROW('Water Data'!G150))="","",OFFSET('Water Data'!$G$27,0,10*ROW('Water Data'!G150)))</f>
        <v/>
      </c>
      <c r="CC156" s="305" t="str">
        <f ca="true">+IF(OFFSET('Water Data'!$G$28,0,10*ROW('Water Data'!G150))="","",OFFSET('Water Data'!$G$28,0,10*ROW('Water Data'!G150)))</f>
        <v/>
      </c>
      <c r="CD156" s="305" t="str">
        <f ca="true">+IF(OFFSET('Water Data'!$G$29,0,10*ROW('Water Data'!G150))="","",OFFSET('Water Data'!$G$29,0,10*ROW('Water Data'!G150)))</f>
        <v/>
      </c>
      <c r="CE156" s="305" t="str">
        <f ca="true">+IF(OFFSET('Water Data'!$H$27,0,10*ROW('Water Data'!H150))="","",OFFSET('Water Data'!$H$27,0,10*ROW('Water Data'!H150)))</f>
        <v/>
      </c>
      <c r="CF156" s="305" t="str">
        <f ca="true">+IF(OFFSET('Water Data'!$H$28,0,10*ROW('Water Data'!H150))="","",OFFSET('Water Data'!$H$28,0,10*ROW('Water Data'!H150)))</f>
        <v/>
      </c>
      <c r="CG156" s="305" t="str">
        <f ca="true">+IF(OFFSET('Water Data'!$H$29,0,10*ROW('Water Data'!H150))="","",OFFSET('Water Data'!$H$29,0,10*ROW('Water Data'!H150)))</f>
        <v/>
      </c>
      <c r="CH156" s="305" t="str">
        <f ca="true">+IF(OFFSET('Water Data'!$I$27,0,10*ROW('Water Data'!I150))="","",OFFSET('Water Data'!$I$27,0,10*ROW('Water Data'!I150)))</f>
        <v/>
      </c>
      <c r="CI156" s="305" t="str">
        <f ca="true">+IF(OFFSET('Water Data'!$I$28,0,10*ROW('Water Data'!I150))="","",OFFSET('Water Data'!$I$28,0,10*ROW('Water Data'!I150)))</f>
        <v/>
      </c>
      <c r="CJ156" s="305" t="str">
        <f ca="true">+IF(OFFSET('Water Data'!$I$29,0,10*ROW('Water Data'!I150))="","",OFFSET('Water Data'!$I$29,0,10*ROW('Water Data'!I150)))</f>
        <v/>
      </c>
      <c r="CK156" s="305" t="str">
        <f ca="true">+IF(OFFSET('Sanitation Data'!$D$28,0,10*ROW('Sanitation Data'!D150))="","",OFFSET('Sanitation Data'!$D$28,0,10*ROW('Sanitation Data'!D150)))</f>
        <v/>
      </c>
      <c r="CL156" s="305" t="str">
        <f ca="true">+IF(OFFSET('Sanitation Data'!$D$29,0,10*ROW('Sanitation Data'!D150))="","",OFFSET('Sanitation Data'!$D$29,0,10*ROW('Sanitation Data'!D150)))</f>
        <v/>
      </c>
      <c r="CM156" s="305" t="str">
        <f ca="true">+IF(OFFSET('Sanitation Data'!$D$30,0,10*ROW('Sanitation Data'!D150))="","",OFFSET('Sanitation Data'!$D$30,0,10*ROW('Sanitation Data'!D150)))</f>
        <v/>
      </c>
      <c r="CN156" s="305" t="str">
        <f ca="true">+IF(OFFSET('Sanitation Data'!$D$31,0,10*ROW('Sanitation Data'!D150))="","",OFFSET('Sanitation Data'!$D$31,0,10*ROW('Sanitation Data'!D150)))</f>
        <v/>
      </c>
      <c r="CO156" s="305" t="str">
        <f ca="true">+IF(OFFSET('Sanitation Data'!$D$32,0,10*ROW('Sanitation Data'!D150))="","",OFFSET('Sanitation Data'!$D$32,0,10*ROW('Sanitation Data'!D150)))</f>
        <v/>
      </c>
      <c r="CP156" s="305" t="str">
        <f ca="true">+IF(OFFSET('Sanitation Data'!$E$28,0,10*ROW('Sanitation Data'!E150))="","",OFFSET('Sanitation Data'!$E$28,0,10*ROW('Sanitation Data'!E150)))</f>
        <v/>
      </c>
      <c r="CQ156" s="305" t="str">
        <f ca="true">+IF(OFFSET('Sanitation Data'!$E$29,0,10*ROW('Sanitation Data'!E150))="","",OFFSET('Sanitation Data'!$E$29,0,10*ROW('Sanitation Data'!E150)))</f>
        <v/>
      </c>
      <c r="CR156" s="305" t="str">
        <f ca="true">+IF(OFFSET('Sanitation Data'!$E$30,0,10*ROW('Sanitation Data'!E150))="","",OFFSET('Sanitation Data'!$E$30,0,10*ROW('Sanitation Data'!E150)))</f>
        <v/>
      </c>
      <c r="CS156" s="305" t="str">
        <f ca="true">+IF(OFFSET('Sanitation Data'!$E$31,0,10*ROW('Sanitation Data'!E150))="","",OFFSET('Sanitation Data'!$E$31,0,10*ROW('Sanitation Data'!E150)))</f>
        <v/>
      </c>
      <c r="CT156" s="305" t="str">
        <f ca="true">+IF(OFFSET('Sanitation Data'!$E$32,0,10*ROW('Sanitation Data'!E150))="","",OFFSET('Sanitation Data'!$E$32,0,10*ROW('Sanitation Data'!E150)))</f>
        <v/>
      </c>
      <c r="CU156" s="305" t="str">
        <f ca="true">+IF(OFFSET('Sanitation Data'!$F$28,0,10*ROW('Sanitation Data'!F150))="","",OFFSET('Sanitation Data'!$F$28,0,10*ROW('Sanitation Data'!F150)))</f>
        <v/>
      </c>
      <c r="CV156" s="305" t="str">
        <f ca="true">+IF(OFFSET('Sanitation Data'!$F$29,0,10*ROW('Sanitation Data'!F150))="","",OFFSET('Sanitation Data'!$F$29,0,10*ROW('Sanitation Data'!F150)))</f>
        <v/>
      </c>
      <c r="CW156" s="305" t="str">
        <f ca="true">+IF(OFFSET('Sanitation Data'!$F$30,0,10*ROW('Sanitation Data'!F150))="","",OFFSET('Sanitation Data'!$F$30,0,10*ROW('Sanitation Data'!F150)))</f>
        <v/>
      </c>
      <c r="CX156" s="305" t="str">
        <f ca="true">+IF(OFFSET('Sanitation Data'!$F$31,0,10*ROW('Sanitation Data'!F150))="","",OFFSET('Sanitation Data'!$F$31,0,10*ROW('Sanitation Data'!F150)))</f>
        <v/>
      </c>
      <c r="CY156" s="305" t="str">
        <f ca="true">+IF(OFFSET('Sanitation Data'!$F$32,0,10*ROW('Sanitation Data'!F150))="","",OFFSET('Sanitation Data'!$F$32,0,10*ROW('Sanitation Data'!F150)))</f>
        <v/>
      </c>
      <c r="CZ156" s="305" t="str">
        <f ca="true">+IF(OFFSET('Sanitation Data'!$G$28,0,10*ROW('Sanitation Data'!G150))="","",OFFSET('Sanitation Data'!$G$28,0,10*ROW('Sanitation Data'!G150)))</f>
        <v/>
      </c>
      <c r="DA156" s="305" t="str">
        <f ca="true">+IF(OFFSET('Sanitation Data'!$G$29,0,10*ROW('Sanitation Data'!G150))="","",OFFSET('Sanitation Data'!$G$29,0,10*ROW('Sanitation Data'!G150)))</f>
        <v/>
      </c>
      <c r="DB156" s="305" t="str">
        <f ca="true">+IF(OFFSET('Sanitation Data'!$G$30,0,10*ROW('Sanitation Data'!G150))="","",OFFSET('Sanitation Data'!$G$30,0,10*ROW('Sanitation Data'!G150)))</f>
        <v/>
      </c>
      <c r="DC156" s="305" t="str">
        <f ca="true">+IF(OFFSET('Sanitation Data'!$G$31,0,10*ROW('Sanitation Data'!G150))="","",OFFSET('Sanitation Data'!$G$31,0,10*ROW('Sanitation Data'!G150)))</f>
        <v/>
      </c>
      <c r="DD156" s="305" t="str">
        <f ca="true">+IF(OFFSET('Sanitation Data'!$G$32,0,10*ROW('Sanitation Data'!G150))="","",OFFSET('Sanitation Data'!$G$32,0,10*ROW('Sanitation Data'!G150)))</f>
        <v/>
      </c>
      <c r="DE156" s="305" t="str">
        <f ca="true">+IF(OFFSET('Sanitation Data'!$H$28,0,10*ROW('Sanitation Data'!H150))="","",OFFSET('Sanitation Data'!$H$28,0,10*ROW('Sanitation Data'!H150)))</f>
        <v/>
      </c>
      <c r="DF156" s="305" t="str">
        <f ca="true">+IF(OFFSET('Sanitation Data'!$H$29,0,10*ROW('Sanitation Data'!H150))="","",OFFSET('Sanitation Data'!$H$29,0,10*ROW('Sanitation Data'!H150)))</f>
        <v/>
      </c>
      <c r="DG156" s="305" t="str">
        <f ca="true">+IF(OFFSET('Sanitation Data'!$H$30,0,10*ROW('Sanitation Data'!H150))="","",OFFSET('Sanitation Data'!$H$30,0,10*ROW('Sanitation Data'!H150)))</f>
        <v/>
      </c>
      <c r="DH156" s="305" t="str">
        <f ca="true">+IF(OFFSET('Sanitation Data'!$H$31,0,10*ROW('Sanitation Data'!H150))="","",OFFSET('Sanitation Data'!$H$31,0,10*ROW('Sanitation Data'!H150)))</f>
        <v/>
      </c>
      <c r="DI156" s="305" t="str">
        <f ca="true">+IF(OFFSET('Sanitation Data'!$H$32,0,10*ROW('Sanitation Data'!H150))="","",OFFSET('Sanitation Data'!$H$32,0,10*ROW('Sanitation Data'!H150)))</f>
        <v/>
      </c>
      <c r="DJ156" s="305" t="str">
        <f ca="true">+IF(OFFSET('Sanitation Data'!$I$28,0,10*ROW('Sanitation Data'!I150))="","",OFFSET('Sanitation Data'!$I$28,0,10*ROW('Sanitation Data'!I150)))</f>
        <v/>
      </c>
      <c r="DK156" s="305" t="str">
        <f ca="true">+IF(OFFSET('Sanitation Data'!$I$29,0,10*ROW('Sanitation Data'!I150))="","",OFFSET('Sanitation Data'!$I$29,0,10*ROW('Sanitation Data'!I150)))</f>
        <v/>
      </c>
      <c r="DL156" s="305" t="str">
        <f ca="true">+IF(OFFSET('Sanitation Data'!$I$30,0,10*ROW('Sanitation Data'!I150))="","",OFFSET('Sanitation Data'!$I$30,0,10*ROW('Sanitation Data'!I150)))</f>
        <v/>
      </c>
      <c r="DM156" s="305" t="str">
        <f ca="true">+IF(OFFSET('Sanitation Data'!$I$31,0,10*ROW('Sanitation Data'!I150))="","",OFFSET('Sanitation Data'!$I$31,0,10*ROW('Sanitation Data'!I150)))</f>
        <v/>
      </c>
      <c r="DN156" s="305" t="str">
        <f ca="true">+IF(OFFSET('Sanitation Data'!$I$32,0,10*ROW('Sanitation Data'!I150))="","",OFFSET('Sanitation Data'!$I$32,0,10*ROW('Sanitation Data'!I150)))</f>
        <v/>
      </c>
      <c r="DO156" s="305" t="str">
        <f ca="true">+IF(OFFSET('Hygiene Data'!$D$11,0,10*ROW('Hygiene Data'!D150))="","",OFFSET('Hygiene Data'!$D$11,0,10*ROW('Hygiene Data'!D150)))</f>
        <v/>
      </c>
      <c r="DP156" s="305" t="str">
        <f ca="true">+IF(OFFSET('Hygiene Data'!$D$12,0,10*ROW('Hygiene Data'!D150))="","",OFFSET('Hygiene Data'!$D$12,0,10*ROW('Hygiene Data'!D150)))</f>
        <v/>
      </c>
      <c r="DQ156" s="305" t="str">
        <f ca="true">+IF(OFFSET('Hygiene Data'!$D$13,0,10*ROW('Hygiene Data'!D150))="","",OFFSET('Hygiene Data'!$D$13,0,10*ROW('Hygiene Data'!D150)))</f>
        <v/>
      </c>
      <c r="DR156" s="305" t="str">
        <f ca="true">+IF(OFFSET('Hygiene Data'!$E$11,0,10*ROW('Hygiene Data'!E150))="","",OFFSET('Hygiene Data'!$E$11,0,10*ROW('Hygiene Data'!E150)))</f>
        <v/>
      </c>
      <c r="DS156" s="305" t="str">
        <f ca="true">+IF(OFFSET('Hygiene Data'!$E$12,0,10*ROW('Hygiene Data'!E150))="","",OFFSET('Hygiene Data'!$E$12,0,10*ROW('Hygiene Data'!E150)))</f>
        <v/>
      </c>
      <c r="DT156" s="305" t="str">
        <f ca="true">+IF(OFFSET('Hygiene Data'!$E$13,0,10*ROW('Hygiene Data'!E150))="","",OFFSET('Hygiene Data'!$E$13,0,10*ROW('Hygiene Data'!E150)))</f>
        <v/>
      </c>
      <c r="DU156" s="305" t="str">
        <f ca="true">+IF(OFFSET('Hygiene Data'!$F$11,0,10*ROW('Hygiene Data'!F150))="","",OFFSET('Hygiene Data'!$F$11,0,10*ROW('Hygiene Data'!F150)))</f>
        <v/>
      </c>
      <c r="DV156" s="305" t="str">
        <f ca="true">+IF(OFFSET('Hygiene Data'!$F$12,0,10*ROW('Hygiene Data'!F150))="","",OFFSET('Hygiene Data'!$F$12,0,10*ROW('Hygiene Data'!F150)))</f>
        <v/>
      </c>
      <c r="DW156" s="305" t="str">
        <f ca="true">+IF(OFFSET('Hygiene Data'!$F$13,0,10*ROW('Hygiene Data'!F150))="","",OFFSET('Hygiene Data'!$F$13,0,10*ROW('Hygiene Data'!F150)))</f>
        <v/>
      </c>
      <c r="DX156" s="305" t="str">
        <f ca="true">+IF(OFFSET('Hygiene Data'!$G$11,0,10*ROW('Hygiene Data'!G150))="","",OFFSET('Hygiene Data'!$G$11,0,10*ROW('Hygiene Data'!G150)))</f>
        <v/>
      </c>
      <c r="DY156" s="305" t="str">
        <f ca="true">+IF(OFFSET('Hygiene Data'!$G$12,0,10*ROW('Hygiene Data'!G150))="","",OFFSET('Hygiene Data'!$G$12,0,10*ROW('Hygiene Data'!G150)))</f>
        <v/>
      </c>
      <c r="DZ156" s="305" t="str">
        <f ca="true">+IF(OFFSET('Hygiene Data'!$G$13,0,10*ROW('Hygiene Data'!G150))="","",OFFSET('Hygiene Data'!$G$13,0,10*ROW('Hygiene Data'!G150)))</f>
        <v/>
      </c>
      <c r="EA156" s="305" t="str">
        <f ca="true">+IF(OFFSET('Hygiene Data'!$H$11,0,10*ROW('Hygiene Data'!H150))="","",OFFSET('Hygiene Data'!$H$11,0,10*ROW('Hygiene Data'!H150)))</f>
        <v/>
      </c>
      <c r="EB156" s="305" t="str">
        <f ca="true">+IF(OFFSET('Hygiene Data'!$H$12,0,10*ROW('Hygiene Data'!H150))="","",OFFSET('Hygiene Data'!$H$12,0,10*ROW('Hygiene Data'!H150)))</f>
        <v/>
      </c>
      <c r="EC156" s="305" t="str">
        <f ca="true">+IF(OFFSET('Hygiene Data'!$H$13,0,10*ROW('Hygiene Data'!H150))="","",OFFSET('Hygiene Data'!$H$13,0,10*ROW('Hygiene Data'!H150)))</f>
        <v/>
      </c>
      <c r="ED156" s="305" t="str">
        <f ca="true">+IF(OFFSET('Hygiene Data'!$I$11,0,10*ROW('Hygiene Data'!I150))="","",OFFSET('Hygiene Data'!$I$11,0,10*ROW('Hygiene Data'!I150)))</f>
        <v/>
      </c>
      <c r="EE156" s="305" t="str">
        <f ca="true">+IF(OFFSET('Hygiene Data'!$I$12,0,10*ROW('Hygiene Data'!I150))="","",OFFSET('Hygiene Data'!$I$12,0,10*ROW('Hygiene Data'!I150)))</f>
        <v/>
      </c>
      <c r="EF156" s="305"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61" t="str">
        <f t="shared" ca="true" si="2"/>
        <v/>
      </c>
      <c r="D157" s="9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5"/>
      <c r="BS157" s="305" t="str">
        <f ca="true">+IF(OFFSET('Water Data'!$D$27,0,10*ROW('Water Data'!D151))="","",OFFSET('Water Data'!$D$27,0,10*ROW('Water Data'!D151)))</f>
        <v/>
      </c>
      <c r="BT157" s="305" t="str">
        <f ca="true">+IF(OFFSET('Water Data'!$D$28,0,10*ROW('Water Data'!D151))="","",OFFSET('Water Data'!$D$28,0,10*ROW('Water Data'!D151)))</f>
        <v/>
      </c>
      <c r="BU157" s="305" t="str">
        <f ca="true">+IF(OFFSET('Water Data'!$D$29,0,10*ROW('Water Data'!D151))="","",OFFSET('Water Data'!$D$29,0,10*ROW('Water Data'!D151)))</f>
        <v/>
      </c>
      <c r="BV157" s="305" t="str">
        <f ca="true">+IF(OFFSET('Water Data'!$E$27,0,10*ROW('Water Data'!E151))="","",OFFSET('Water Data'!$E$27,0,10*ROW('Water Data'!E151)))</f>
        <v/>
      </c>
      <c r="BW157" s="305" t="str">
        <f ca="true">+IF(OFFSET('Water Data'!$E$28,0,10*ROW('Water Data'!E151))="","",OFFSET('Water Data'!$E$28,0,10*ROW('Water Data'!E151)))</f>
        <v/>
      </c>
      <c r="BX157" s="305" t="str">
        <f ca="true">+IF(OFFSET('Water Data'!$E$29,0,10*ROW('Water Data'!E151))="","",OFFSET('Water Data'!$E$29,0,10*ROW('Water Data'!E151)))</f>
        <v/>
      </c>
      <c r="BY157" s="305" t="str">
        <f ca="true">+IF(OFFSET('Water Data'!$F$27,0,10*ROW('Water Data'!F151))="","",OFFSET('Water Data'!$F$27,0,10*ROW('Water Data'!F151)))</f>
        <v/>
      </c>
      <c r="BZ157" s="305" t="str">
        <f ca="true">+IF(OFFSET('Water Data'!$F$28,0,10*ROW('Water Data'!F151))="","",OFFSET('Water Data'!$F$28,0,10*ROW('Water Data'!F151)))</f>
        <v/>
      </c>
      <c r="CA157" s="305" t="str">
        <f ca="true">+IF(OFFSET('Water Data'!$F$29,0,10*ROW('Water Data'!F151))="","",OFFSET('Water Data'!$F$29,0,10*ROW('Water Data'!F151)))</f>
        <v/>
      </c>
      <c r="CB157" s="305" t="str">
        <f ca="true">+IF(OFFSET('Water Data'!$G$27,0,10*ROW('Water Data'!G151))="","",OFFSET('Water Data'!$G$27,0,10*ROW('Water Data'!G151)))</f>
        <v/>
      </c>
      <c r="CC157" s="305" t="str">
        <f ca="true">+IF(OFFSET('Water Data'!$G$28,0,10*ROW('Water Data'!G151))="","",OFFSET('Water Data'!$G$28,0,10*ROW('Water Data'!G151)))</f>
        <v/>
      </c>
      <c r="CD157" s="305" t="str">
        <f ca="true">+IF(OFFSET('Water Data'!$G$29,0,10*ROW('Water Data'!G151))="","",OFFSET('Water Data'!$G$29,0,10*ROW('Water Data'!G151)))</f>
        <v/>
      </c>
      <c r="CE157" s="305" t="str">
        <f ca="true">+IF(OFFSET('Water Data'!$H$27,0,10*ROW('Water Data'!H151))="","",OFFSET('Water Data'!$H$27,0,10*ROW('Water Data'!H151)))</f>
        <v/>
      </c>
      <c r="CF157" s="305" t="str">
        <f ca="true">+IF(OFFSET('Water Data'!$H$28,0,10*ROW('Water Data'!H151))="","",OFFSET('Water Data'!$H$28,0,10*ROW('Water Data'!H151)))</f>
        <v/>
      </c>
      <c r="CG157" s="305" t="str">
        <f ca="true">+IF(OFFSET('Water Data'!$H$29,0,10*ROW('Water Data'!H151))="","",OFFSET('Water Data'!$H$29,0,10*ROW('Water Data'!H151)))</f>
        <v/>
      </c>
      <c r="CH157" s="305" t="str">
        <f ca="true">+IF(OFFSET('Water Data'!$I$27,0,10*ROW('Water Data'!I151))="","",OFFSET('Water Data'!$I$27,0,10*ROW('Water Data'!I151)))</f>
        <v/>
      </c>
      <c r="CI157" s="305" t="str">
        <f ca="true">+IF(OFFSET('Water Data'!$I$28,0,10*ROW('Water Data'!I151))="","",OFFSET('Water Data'!$I$28,0,10*ROW('Water Data'!I151)))</f>
        <v/>
      </c>
      <c r="CJ157" s="305" t="str">
        <f ca="true">+IF(OFFSET('Water Data'!$I$29,0,10*ROW('Water Data'!I151))="","",OFFSET('Water Data'!$I$29,0,10*ROW('Water Data'!I151)))</f>
        <v/>
      </c>
      <c r="CK157" s="305" t="str">
        <f ca="true">+IF(OFFSET('Sanitation Data'!$D$28,0,10*ROW('Sanitation Data'!D151))="","",OFFSET('Sanitation Data'!$D$28,0,10*ROW('Sanitation Data'!D151)))</f>
        <v/>
      </c>
      <c r="CL157" s="305" t="str">
        <f ca="true">+IF(OFFSET('Sanitation Data'!$D$29,0,10*ROW('Sanitation Data'!D151))="","",OFFSET('Sanitation Data'!$D$29,0,10*ROW('Sanitation Data'!D151)))</f>
        <v/>
      </c>
      <c r="CM157" s="305" t="str">
        <f ca="true">+IF(OFFSET('Sanitation Data'!$D$30,0,10*ROW('Sanitation Data'!D151))="","",OFFSET('Sanitation Data'!$D$30,0,10*ROW('Sanitation Data'!D151)))</f>
        <v/>
      </c>
      <c r="CN157" s="305" t="str">
        <f ca="true">+IF(OFFSET('Sanitation Data'!$D$31,0,10*ROW('Sanitation Data'!D151))="","",OFFSET('Sanitation Data'!$D$31,0,10*ROW('Sanitation Data'!D151)))</f>
        <v/>
      </c>
      <c r="CO157" s="305" t="str">
        <f ca="true">+IF(OFFSET('Sanitation Data'!$D$32,0,10*ROW('Sanitation Data'!D151))="","",OFFSET('Sanitation Data'!$D$32,0,10*ROW('Sanitation Data'!D151)))</f>
        <v/>
      </c>
      <c r="CP157" s="305" t="str">
        <f ca="true">+IF(OFFSET('Sanitation Data'!$E$28,0,10*ROW('Sanitation Data'!E151))="","",OFFSET('Sanitation Data'!$E$28,0,10*ROW('Sanitation Data'!E151)))</f>
        <v/>
      </c>
      <c r="CQ157" s="305" t="str">
        <f ca="true">+IF(OFFSET('Sanitation Data'!$E$29,0,10*ROW('Sanitation Data'!E151))="","",OFFSET('Sanitation Data'!$E$29,0,10*ROW('Sanitation Data'!E151)))</f>
        <v/>
      </c>
      <c r="CR157" s="305" t="str">
        <f ca="true">+IF(OFFSET('Sanitation Data'!$E$30,0,10*ROW('Sanitation Data'!E151))="","",OFFSET('Sanitation Data'!$E$30,0,10*ROW('Sanitation Data'!E151)))</f>
        <v/>
      </c>
      <c r="CS157" s="305" t="str">
        <f ca="true">+IF(OFFSET('Sanitation Data'!$E$31,0,10*ROW('Sanitation Data'!E151))="","",OFFSET('Sanitation Data'!$E$31,0,10*ROW('Sanitation Data'!E151)))</f>
        <v/>
      </c>
      <c r="CT157" s="305" t="str">
        <f ca="true">+IF(OFFSET('Sanitation Data'!$E$32,0,10*ROW('Sanitation Data'!E151))="","",OFFSET('Sanitation Data'!$E$32,0,10*ROW('Sanitation Data'!E151)))</f>
        <v/>
      </c>
      <c r="CU157" s="305" t="str">
        <f ca="true">+IF(OFFSET('Sanitation Data'!$F$28,0,10*ROW('Sanitation Data'!F151))="","",OFFSET('Sanitation Data'!$F$28,0,10*ROW('Sanitation Data'!F151)))</f>
        <v/>
      </c>
      <c r="CV157" s="305" t="str">
        <f ca="true">+IF(OFFSET('Sanitation Data'!$F$29,0,10*ROW('Sanitation Data'!F151))="","",OFFSET('Sanitation Data'!$F$29,0,10*ROW('Sanitation Data'!F151)))</f>
        <v/>
      </c>
      <c r="CW157" s="305" t="str">
        <f ca="true">+IF(OFFSET('Sanitation Data'!$F$30,0,10*ROW('Sanitation Data'!F151))="","",OFFSET('Sanitation Data'!$F$30,0,10*ROW('Sanitation Data'!F151)))</f>
        <v/>
      </c>
      <c r="CX157" s="305" t="str">
        <f ca="true">+IF(OFFSET('Sanitation Data'!$F$31,0,10*ROW('Sanitation Data'!F151))="","",OFFSET('Sanitation Data'!$F$31,0,10*ROW('Sanitation Data'!F151)))</f>
        <v/>
      </c>
      <c r="CY157" s="305" t="str">
        <f ca="true">+IF(OFFSET('Sanitation Data'!$F$32,0,10*ROW('Sanitation Data'!F151))="","",OFFSET('Sanitation Data'!$F$32,0,10*ROW('Sanitation Data'!F151)))</f>
        <v/>
      </c>
      <c r="CZ157" s="305" t="str">
        <f ca="true">+IF(OFFSET('Sanitation Data'!$G$28,0,10*ROW('Sanitation Data'!G151))="","",OFFSET('Sanitation Data'!$G$28,0,10*ROW('Sanitation Data'!G151)))</f>
        <v/>
      </c>
      <c r="DA157" s="305" t="str">
        <f ca="true">+IF(OFFSET('Sanitation Data'!$G$29,0,10*ROW('Sanitation Data'!G151))="","",OFFSET('Sanitation Data'!$G$29,0,10*ROW('Sanitation Data'!G151)))</f>
        <v/>
      </c>
      <c r="DB157" s="305" t="str">
        <f ca="true">+IF(OFFSET('Sanitation Data'!$G$30,0,10*ROW('Sanitation Data'!G151))="","",OFFSET('Sanitation Data'!$G$30,0,10*ROW('Sanitation Data'!G151)))</f>
        <v/>
      </c>
      <c r="DC157" s="305" t="str">
        <f ca="true">+IF(OFFSET('Sanitation Data'!$G$31,0,10*ROW('Sanitation Data'!G151))="","",OFFSET('Sanitation Data'!$G$31,0,10*ROW('Sanitation Data'!G151)))</f>
        <v/>
      </c>
      <c r="DD157" s="305" t="str">
        <f ca="true">+IF(OFFSET('Sanitation Data'!$G$32,0,10*ROW('Sanitation Data'!G151))="","",OFFSET('Sanitation Data'!$G$32,0,10*ROW('Sanitation Data'!G151)))</f>
        <v/>
      </c>
      <c r="DE157" s="305" t="str">
        <f ca="true">+IF(OFFSET('Sanitation Data'!$H$28,0,10*ROW('Sanitation Data'!H151))="","",OFFSET('Sanitation Data'!$H$28,0,10*ROW('Sanitation Data'!H151)))</f>
        <v/>
      </c>
      <c r="DF157" s="305" t="str">
        <f ca="true">+IF(OFFSET('Sanitation Data'!$H$29,0,10*ROW('Sanitation Data'!H151))="","",OFFSET('Sanitation Data'!$H$29,0,10*ROW('Sanitation Data'!H151)))</f>
        <v/>
      </c>
      <c r="DG157" s="305" t="str">
        <f ca="true">+IF(OFFSET('Sanitation Data'!$H$30,0,10*ROW('Sanitation Data'!H151))="","",OFFSET('Sanitation Data'!$H$30,0,10*ROW('Sanitation Data'!H151)))</f>
        <v/>
      </c>
      <c r="DH157" s="305" t="str">
        <f ca="true">+IF(OFFSET('Sanitation Data'!$H$31,0,10*ROW('Sanitation Data'!H151))="","",OFFSET('Sanitation Data'!$H$31,0,10*ROW('Sanitation Data'!H151)))</f>
        <v/>
      </c>
      <c r="DI157" s="305" t="str">
        <f ca="true">+IF(OFFSET('Sanitation Data'!$H$32,0,10*ROW('Sanitation Data'!H151))="","",OFFSET('Sanitation Data'!$H$32,0,10*ROW('Sanitation Data'!H151)))</f>
        <v/>
      </c>
      <c r="DJ157" s="305" t="str">
        <f ca="true">+IF(OFFSET('Sanitation Data'!$I$28,0,10*ROW('Sanitation Data'!I151))="","",OFFSET('Sanitation Data'!$I$28,0,10*ROW('Sanitation Data'!I151)))</f>
        <v/>
      </c>
      <c r="DK157" s="305" t="str">
        <f ca="true">+IF(OFFSET('Sanitation Data'!$I$29,0,10*ROW('Sanitation Data'!I151))="","",OFFSET('Sanitation Data'!$I$29,0,10*ROW('Sanitation Data'!I151)))</f>
        <v/>
      </c>
      <c r="DL157" s="305" t="str">
        <f ca="true">+IF(OFFSET('Sanitation Data'!$I$30,0,10*ROW('Sanitation Data'!I151))="","",OFFSET('Sanitation Data'!$I$30,0,10*ROW('Sanitation Data'!I151)))</f>
        <v/>
      </c>
      <c r="DM157" s="305" t="str">
        <f ca="true">+IF(OFFSET('Sanitation Data'!$I$31,0,10*ROW('Sanitation Data'!I151))="","",OFFSET('Sanitation Data'!$I$31,0,10*ROW('Sanitation Data'!I151)))</f>
        <v/>
      </c>
      <c r="DN157" s="305" t="str">
        <f ca="true">+IF(OFFSET('Sanitation Data'!$I$32,0,10*ROW('Sanitation Data'!I151))="","",OFFSET('Sanitation Data'!$I$32,0,10*ROW('Sanitation Data'!I151)))</f>
        <v/>
      </c>
      <c r="DO157" s="305" t="str">
        <f ca="true">+IF(OFFSET('Hygiene Data'!$D$11,0,10*ROW('Hygiene Data'!D151))="","",OFFSET('Hygiene Data'!$D$11,0,10*ROW('Hygiene Data'!D151)))</f>
        <v/>
      </c>
      <c r="DP157" s="305" t="str">
        <f ca="true">+IF(OFFSET('Hygiene Data'!$D$12,0,10*ROW('Hygiene Data'!D151))="","",OFFSET('Hygiene Data'!$D$12,0,10*ROW('Hygiene Data'!D151)))</f>
        <v/>
      </c>
      <c r="DQ157" s="305" t="str">
        <f ca="true">+IF(OFFSET('Hygiene Data'!$D$13,0,10*ROW('Hygiene Data'!D151))="","",OFFSET('Hygiene Data'!$D$13,0,10*ROW('Hygiene Data'!D151)))</f>
        <v/>
      </c>
      <c r="DR157" s="305" t="str">
        <f ca="true">+IF(OFFSET('Hygiene Data'!$E$11,0,10*ROW('Hygiene Data'!E151))="","",OFFSET('Hygiene Data'!$E$11,0,10*ROW('Hygiene Data'!E151)))</f>
        <v/>
      </c>
      <c r="DS157" s="305" t="str">
        <f ca="true">+IF(OFFSET('Hygiene Data'!$E$12,0,10*ROW('Hygiene Data'!E151))="","",OFFSET('Hygiene Data'!$E$12,0,10*ROW('Hygiene Data'!E151)))</f>
        <v/>
      </c>
      <c r="DT157" s="305" t="str">
        <f ca="true">+IF(OFFSET('Hygiene Data'!$E$13,0,10*ROW('Hygiene Data'!E151))="","",OFFSET('Hygiene Data'!$E$13,0,10*ROW('Hygiene Data'!E151)))</f>
        <v/>
      </c>
      <c r="DU157" s="305" t="str">
        <f ca="true">+IF(OFFSET('Hygiene Data'!$F$11,0,10*ROW('Hygiene Data'!F151))="","",OFFSET('Hygiene Data'!$F$11,0,10*ROW('Hygiene Data'!F151)))</f>
        <v/>
      </c>
      <c r="DV157" s="305" t="str">
        <f ca="true">+IF(OFFSET('Hygiene Data'!$F$12,0,10*ROW('Hygiene Data'!F151))="","",OFFSET('Hygiene Data'!$F$12,0,10*ROW('Hygiene Data'!F151)))</f>
        <v/>
      </c>
      <c r="DW157" s="305" t="str">
        <f ca="true">+IF(OFFSET('Hygiene Data'!$F$13,0,10*ROW('Hygiene Data'!F151))="","",OFFSET('Hygiene Data'!$F$13,0,10*ROW('Hygiene Data'!F151)))</f>
        <v/>
      </c>
      <c r="DX157" s="305" t="str">
        <f ca="true">+IF(OFFSET('Hygiene Data'!$G$11,0,10*ROW('Hygiene Data'!G151))="","",OFFSET('Hygiene Data'!$G$11,0,10*ROW('Hygiene Data'!G151)))</f>
        <v/>
      </c>
      <c r="DY157" s="305" t="str">
        <f ca="true">+IF(OFFSET('Hygiene Data'!$G$12,0,10*ROW('Hygiene Data'!G151))="","",OFFSET('Hygiene Data'!$G$12,0,10*ROW('Hygiene Data'!G151)))</f>
        <v/>
      </c>
      <c r="DZ157" s="305" t="str">
        <f ca="true">+IF(OFFSET('Hygiene Data'!$G$13,0,10*ROW('Hygiene Data'!G151))="","",OFFSET('Hygiene Data'!$G$13,0,10*ROW('Hygiene Data'!G151)))</f>
        <v/>
      </c>
      <c r="EA157" s="305" t="str">
        <f ca="true">+IF(OFFSET('Hygiene Data'!$H$11,0,10*ROW('Hygiene Data'!H151))="","",OFFSET('Hygiene Data'!$H$11,0,10*ROW('Hygiene Data'!H151)))</f>
        <v/>
      </c>
      <c r="EB157" s="305" t="str">
        <f ca="true">+IF(OFFSET('Hygiene Data'!$H$12,0,10*ROW('Hygiene Data'!H151))="","",OFFSET('Hygiene Data'!$H$12,0,10*ROW('Hygiene Data'!H151)))</f>
        <v/>
      </c>
      <c r="EC157" s="305" t="str">
        <f ca="true">+IF(OFFSET('Hygiene Data'!$H$13,0,10*ROW('Hygiene Data'!H151))="","",OFFSET('Hygiene Data'!$H$13,0,10*ROW('Hygiene Data'!H151)))</f>
        <v/>
      </c>
      <c r="ED157" s="305" t="str">
        <f ca="true">+IF(OFFSET('Hygiene Data'!$I$11,0,10*ROW('Hygiene Data'!I151))="","",OFFSET('Hygiene Data'!$I$11,0,10*ROW('Hygiene Data'!I151)))</f>
        <v/>
      </c>
      <c r="EE157" s="305" t="str">
        <f ca="true">+IF(OFFSET('Hygiene Data'!$I$12,0,10*ROW('Hygiene Data'!I151))="","",OFFSET('Hygiene Data'!$I$12,0,10*ROW('Hygiene Data'!I151)))</f>
        <v/>
      </c>
      <c r="EF157" s="305"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61" t="str">
        <f t="shared" ca="true" si="2"/>
        <v/>
      </c>
      <c r="D158" s="9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5"/>
      <c r="BS158" s="305" t="str">
        <f ca="true">+IF(OFFSET('Water Data'!$D$27,0,10*ROW('Water Data'!D152))="","",OFFSET('Water Data'!$D$27,0,10*ROW('Water Data'!D152)))</f>
        <v/>
      </c>
      <c r="BT158" s="305" t="str">
        <f ca="true">+IF(OFFSET('Water Data'!$D$28,0,10*ROW('Water Data'!D152))="","",OFFSET('Water Data'!$D$28,0,10*ROW('Water Data'!D152)))</f>
        <v/>
      </c>
      <c r="BU158" s="305" t="str">
        <f ca="true">+IF(OFFSET('Water Data'!$D$29,0,10*ROW('Water Data'!D152))="","",OFFSET('Water Data'!$D$29,0,10*ROW('Water Data'!D152)))</f>
        <v/>
      </c>
      <c r="BV158" s="305" t="str">
        <f ca="true">+IF(OFFSET('Water Data'!$E$27,0,10*ROW('Water Data'!E152))="","",OFFSET('Water Data'!$E$27,0,10*ROW('Water Data'!E152)))</f>
        <v/>
      </c>
      <c r="BW158" s="305" t="str">
        <f ca="true">+IF(OFFSET('Water Data'!$E$28,0,10*ROW('Water Data'!E152))="","",OFFSET('Water Data'!$E$28,0,10*ROW('Water Data'!E152)))</f>
        <v/>
      </c>
      <c r="BX158" s="305" t="str">
        <f ca="true">+IF(OFFSET('Water Data'!$E$29,0,10*ROW('Water Data'!E152))="","",OFFSET('Water Data'!$E$29,0,10*ROW('Water Data'!E152)))</f>
        <v/>
      </c>
      <c r="BY158" s="305" t="str">
        <f ca="true">+IF(OFFSET('Water Data'!$F$27,0,10*ROW('Water Data'!F152))="","",OFFSET('Water Data'!$F$27,0,10*ROW('Water Data'!F152)))</f>
        <v/>
      </c>
      <c r="BZ158" s="305" t="str">
        <f ca="true">+IF(OFFSET('Water Data'!$F$28,0,10*ROW('Water Data'!F152))="","",OFFSET('Water Data'!$F$28,0,10*ROW('Water Data'!F152)))</f>
        <v/>
      </c>
      <c r="CA158" s="305" t="str">
        <f ca="true">+IF(OFFSET('Water Data'!$F$29,0,10*ROW('Water Data'!F152))="","",OFFSET('Water Data'!$F$29,0,10*ROW('Water Data'!F152)))</f>
        <v/>
      </c>
      <c r="CB158" s="305" t="str">
        <f ca="true">+IF(OFFSET('Water Data'!$G$27,0,10*ROW('Water Data'!G152))="","",OFFSET('Water Data'!$G$27,0,10*ROW('Water Data'!G152)))</f>
        <v/>
      </c>
      <c r="CC158" s="305" t="str">
        <f ca="true">+IF(OFFSET('Water Data'!$G$28,0,10*ROW('Water Data'!G152))="","",OFFSET('Water Data'!$G$28,0,10*ROW('Water Data'!G152)))</f>
        <v/>
      </c>
      <c r="CD158" s="305" t="str">
        <f ca="true">+IF(OFFSET('Water Data'!$G$29,0,10*ROW('Water Data'!G152))="","",OFFSET('Water Data'!$G$29,0,10*ROW('Water Data'!G152)))</f>
        <v/>
      </c>
      <c r="CE158" s="305" t="str">
        <f ca="true">+IF(OFFSET('Water Data'!$H$27,0,10*ROW('Water Data'!H152))="","",OFFSET('Water Data'!$H$27,0,10*ROW('Water Data'!H152)))</f>
        <v/>
      </c>
      <c r="CF158" s="305" t="str">
        <f ca="true">+IF(OFFSET('Water Data'!$H$28,0,10*ROW('Water Data'!H152))="","",OFFSET('Water Data'!$H$28,0,10*ROW('Water Data'!H152)))</f>
        <v/>
      </c>
      <c r="CG158" s="305" t="str">
        <f ca="true">+IF(OFFSET('Water Data'!$H$29,0,10*ROW('Water Data'!H152))="","",OFFSET('Water Data'!$H$29,0,10*ROW('Water Data'!H152)))</f>
        <v/>
      </c>
      <c r="CH158" s="305" t="str">
        <f ca="true">+IF(OFFSET('Water Data'!$I$27,0,10*ROW('Water Data'!I152))="","",OFFSET('Water Data'!$I$27,0,10*ROW('Water Data'!I152)))</f>
        <v/>
      </c>
      <c r="CI158" s="305" t="str">
        <f ca="true">+IF(OFFSET('Water Data'!$I$28,0,10*ROW('Water Data'!I152))="","",OFFSET('Water Data'!$I$28,0,10*ROW('Water Data'!I152)))</f>
        <v/>
      </c>
      <c r="CJ158" s="305" t="str">
        <f ca="true">+IF(OFFSET('Water Data'!$I$29,0,10*ROW('Water Data'!I152))="","",OFFSET('Water Data'!$I$29,0,10*ROW('Water Data'!I152)))</f>
        <v/>
      </c>
      <c r="CK158" s="305" t="str">
        <f ca="true">+IF(OFFSET('Sanitation Data'!$D$28,0,10*ROW('Sanitation Data'!D152))="","",OFFSET('Sanitation Data'!$D$28,0,10*ROW('Sanitation Data'!D152)))</f>
        <v/>
      </c>
      <c r="CL158" s="305" t="str">
        <f ca="true">+IF(OFFSET('Sanitation Data'!$D$29,0,10*ROW('Sanitation Data'!D152))="","",OFFSET('Sanitation Data'!$D$29,0,10*ROW('Sanitation Data'!D152)))</f>
        <v/>
      </c>
      <c r="CM158" s="305" t="str">
        <f ca="true">+IF(OFFSET('Sanitation Data'!$D$30,0,10*ROW('Sanitation Data'!D152))="","",OFFSET('Sanitation Data'!$D$30,0,10*ROW('Sanitation Data'!D152)))</f>
        <v/>
      </c>
      <c r="CN158" s="305" t="str">
        <f ca="true">+IF(OFFSET('Sanitation Data'!$D$31,0,10*ROW('Sanitation Data'!D152))="","",OFFSET('Sanitation Data'!$D$31,0,10*ROW('Sanitation Data'!D152)))</f>
        <v/>
      </c>
      <c r="CO158" s="305" t="str">
        <f ca="true">+IF(OFFSET('Sanitation Data'!$D$32,0,10*ROW('Sanitation Data'!D152))="","",OFFSET('Sanitation Data'!$D$32,0,10*ROW('Sanitation Data'!D152)))</f>
        <v/>
      </c>
      <c r="CP158" s="305" t="str">
        <f ca="true">+IF(OFFSET('Sanitation Data'!$E$28,0,10*ROW('Sanitation Data'!E152))="","",OFFSET('Sanitation Data'!$E$28,0,10*ROW('Sanitation Data'!E152)))</f>
        <v/>
      </c>
      <c r="CQ158" s="305" t="str">
        <f ca="true">+IF(OFFSET('Sanitation Data'!$E$29,0,10*ROW('Sanitation Data'!E152))="","",OFFSET('Sanitation Data'!$E$29,0,10*ROW('Sanitation Data'!E152)))</f>
        <v/>
      </c>
      <c r="CR158" s="305" t="str">
        <f ca="true">+IF(OFFSET('Sanitation Data'!$E$30,0,10*ROW('Sanitation Data'!E152))="","",OFFSET('Sanitation Data'!$E$30,0,10*ROW('Sanitation Data'!E152)))</f>
        <v/>
      </c>
      <c r="CS158" s="305" t="str">
        <f ca="true">+IF(OFFSET('Sanitation Data'!$E$31,0,10*ROW('Sanitation Data'!E152))="","",OFFSET('Sanitation Data'!$E$31,0,10*ROW('Sanitation Data'!E152)))</f>
        <v/>
      </c>
      <c r="CT158" s="305" t="str">
        <f ca="true">+IF(OFFSET('Sanitation Data'!$E$32,0,10*ROW('Sanitation Data'!E152))="","",OFFSET('Sanitation Data'!$E$32,0,10*ROW('Sanitation Data'!E152)))</f>
        <v/>
      </c>
      <c r="CU158" s="305" t="str">
        <f ca="true">+IF(OFFSET('Sanitation Data'!$F$28,0,10*ROW('Sanitation Data'!F152))="","",OFFSET('Sanitation Data'!$F$28,0,10*ROW('Sanitation Data'!F152)))</f>
        <v/>
      </c>
      <c r="CV158" s="305" t="str">
        <f ca="true">+IF(OFFSET('Sanitation Data'!$F$29,0,10*ROW('Sanitation Data'!F152))="","",OFFSET('Sanitation Data'!$F$29,0,10*ROW('Sanitation Data'!F152)))</f>
        <v/>
      </c>
      <c r="CW158" s="305" t="str">
        <f ca="true">+IF(OFFSET('Sanitation Data'!$F$30,0,10*ROW('Sanitation Data'!F152))="","",OFFSET('Sanitation Data'!$F$30,0,10*ROW('Sanitation Data'!F152)))</f>
        <v/>
      </c>
      <c r="CX158" s="305" t="str">
        <f ca="true">+IF(OFFSET('Sanitation Data'!$F$31,0,10*ROW('Sanitation Data'!F152))="","",OFFSET('Sanitation Data'!$F$31,0,10*ROW('Sanitation Data'!F152)))</f>
        <v/>
      </c>
      <c r="CY158" s="305" t="str">
        <f ca="true">+IF(OFFSET('Sanitation Data'!$F$32,0,10*ROW('Sanitation Data'!F152))="","",OFFSET('Sanitation Data'!$F$32,0,10*ROW('Sanitation Data'!F152)))</f>
        <v/>
      </c>
      <c r="CZ158" s="305" t="str">
        <f ca="true">+IF(OFFSET('Sanitation Data'!$G$28,0,10*ROW('Sanitation Data'!G152))="","",OFFSET('Sanitation Data'!$G$28,0,10*ROW('Sanitation Data'!G152)))</f>
        <v/>
      </c>
      <c r="DA158" s="305" t="str">
        <f ca="true">+IF(OFFSET('Sanitation Data'!$G$29,0,10*ROW('Sanitation Data'!G152))="","",OFFSET('Sanitation Data'!$G$29,0,10*ROW('Sanitation Data'!G152)))</f>
        <v/>
      </c>
      <c r="DB158" s="305" t="str">
        <f ca="true">+IF(OFFSET('Sanitation Data'!$G$30,0,10*ROW('Sanitation Data'!G152))="","",OFFSET('Sanitation Data'!$G$30,0,10*ROW('Sanitation Data'!G152)))</f>
        <v/>
      </c>
      <c r="DC158" s="305" t="str">
        <f ca="true">+IF(OFFSET('Sanitation Data'!$G$31,0,10*ROW('Sanitation Data'!G152))="","",OFFSET('Sanitation Data'!$G$31,0,10*ROW('Sanitation Data'!G152)))</f>
        <v/>
      </c>
      <c r="DD158" s="305" t="str">
        <f ca="true">+IF(OFFSET('Sanitation Data'!$G$32,0,10*ROW('Sanitation Data'!G152))="","",OFFSET('Sanitation Data'!$G$32,0,10*ROW('Sanitation Data'!G152)))</f>
        <v/>
      </c>
      <c r="DE158" s="305" t="str">
        <f ca="true">+IF(OFFSET('Sanitation Data'!$H$28,0,10*ROW('Sanitation Data'!H152))="","",OFFSET('Sanitation Data'!$H$28,0,10*ROW('Sanitation Data'!H152)))</f>
        <v/>
      </c>
      <c r="DF158" s="305" t="str">
        <f ca="true">+IF(OFFSET('Sanitation Data'!$H$29,0,10*ROW('Sanitation Data'!H152))="","",OFFSET('Sanitation Data'!$H$29,0,10*ROW('Sanitation Data'!H152)))</f>
        <v/>
      </c>
      <c r="DG158" s="305" t="str">
        <f ca="true">+IF(OFFSET('Sanitation Data'!$H$30,0,10*ROW('Sanitation Data'!H152))="","",OFFSET('Sanitation Data'!$H$30,0,10*ROW('Sanitation Data'!H152)))</f>
        <v/>
      </c>
      <c r="DH158" s="305" t="str">
        <f ca="true">+IF(OFFSET('Sanitation Data'!$H$31,0,10*ROW('Sanitation Data'!H152))="","",OFFSET('Sanitation Data'!$H$31,0,10*ROW('Sanitation Data'!H152)))</f>
        <v/>
      </c>
      <c r="DI158" s="305" t="str">
        <f ca="true">+IF(OFFSET('Sanitation Data'!$H$32,0,10*ROW('Sanitation Data'!H152))="","",OFFSET('Sanitation Data'!$H$32,0,10*ROW('Sanitation Data'!H152)))</f>
        <v/>
      </c>
      <c r="DJ158" s="305" t="str">
        <f ca="true">+IF(OFFSET('Sanitation Data'!$I$28,0,10*ROW('Sanitation Data'!I152))="","",OFFSET('Sanitation Data'!$I$28,0,10*ROW('Sanitation Data'!I152)))</f>
        <v/>
      </c>
      <c r="DK158" s="305" t="str">
        <f ca="true">+IF(OFFSET('Sanitation Data'!$I$29,0,10*ROW('Sanitation Data'!I152))="","",OFFSET('Sanitation Data'!$I$29,0,10*ROW('Sanitation Data'!I152)))</f>
        <v/>
      </c>
      <c r="DL158" s="305" t="str">
        <f ca="true">+IF(OFFSET('Sanitation Data'!$I$30,0,10*ROW('Sanitation Data'!I152))="","",OFFSET('Sanitation Data'!$I$30,0,10*ROW('Sanitation Data'!I152)))</f>
        <v/>
      </c>
      <c r="DM158" s="305" t="str">
        <f ca="true">+IF(OFFSET('Sanitation Data'!$I$31,0,10*ROW('Sanitation Data'!I152))="","",OFFSET('Sanitation Data'!$I$31,0,10*ROW('Sanitation Data'!I152)))</f>
        <v/>
      </c>
      <c r="DN158" s="305" t="str">
        <f ca="true">+IF(OFFSET('Sanitation Data'!$I$32,0,10*ROW('Sanitation Data'!I152))="","",OFFSET('Sanitation Data'!$I$32,0,10*ROW('Sanitation Data'!I152)))</f>
        <v/>
      </c>
      <c r="DO158" s="305" t="str">
        <f ca="true">+IF(OFFSET('Hygiene Data'!$D$11,0,10*ROW('Hygiene Data'!D152))="","",OFFSET('Hygiene Data'!$D$11,0,10*ROW('Hygiene Data'!D152)))</f>
        <v/>
      </c>
      <c r="DP158" s="305" t="str">
        <f ca="true">+IF(OFFSET('Hygiene Data'!$D$12,0,10*ROW('Hygiene Data'!D152))="","",OFFSET('Hygiene Data'!$D$12,0,10*ROW('Hygiene Data'!D152)))</f>
        <v/>
      </c>
      <c r="DQ158" s="305" t="str">
        <f ca="true">+IF(OFFSET('Hygiene Data'!$D$13,0,10*ROW('Hygiene Data'!D152))="","",OFFSET('Hygiene Data'!$D$13,0,10*ROW('Hygiene Data'!D152)))</f>
        <v/>
      </c>
      <c r="DR158" s="305" t="str">
        <f ca="true">+IF(OFFSET('Hygiene Data'!$E$11,0,10*ROW('Hygiene Data'!E152))="","",OFFSET('Hygiene Data'!$E$11,0,10*ROW('Hygiene Data'!E152)))</f>
        <v/>
      </c>
      <c r="DS158" s="305" t="str">
        <f ca="true">+IF(OFFSET('Hygiene Data'!$E$12,0,10*ROW('Hygiene Data'!E152))="","",OFFSET('Hygiene Data'!$E$12,0,10*ROW('Hygiene Data'!E152)))</f>
        <v/>
      </c>
      <c r="DT158" s="305" t="str">
        <f ca="true">+IF(OFFSET('Hygiene Data'!$E$13,0,10*ROW('Hygiene Data'!E152))="","",OFFSET('Hygiene Data'!$E$13,0,10*ROW('Hygiene Data'!E152)))</f>
        <v/>
      </c>
      <c r="DU158" s="305" t="str">
        <f ca="true">+IF(OFFSET('Hygiene Data'!$F$11,0,10*ROW('Hygiene Data'!F152))="","",OFFSET('Hygiene Data'!$F$11,0,10*ROW('Hygiene Data'!F152)))</f>
        <v/>
      </c>
      <c r="DV158" s="305" t="str">
        <f ca="true">+IF(OFFSET('Hygiene Data'!$F$12,0,10*ROW('Hygiene Data'!F152))="","",OFFSET('Hygiene Data'!$F$12,0,10*ROW('Hygiene Data'!F152)))</f>
        <v/>
      </c>
      <c r="DW158" s="305" t="str">
        <f ca="true">+IF(OFFSET('Hygiene Data'!$F$13,0,10*ROW('Hygiene Data'!F152))="","",OFFSET('Hygiene Data'!$F$13,0,10*ROW('Hygiene Data'!F152)))</f>
        <v/>
      </c>
      <c r="DX158" s="305" t="str">
        <f ca="true">+IF(OFFSET('Hygiene Data'!$G$11,0,10*ROW('Hygiene Data'!G152))="","",OFFSET('Hygiene Data'!$G$11,0,10*ROW('Hygiene Data'!G152)))</f>
        <v/>
      </c>
      <c r="DY158" s="305" t="str">
        <f ca="true">+IF(OFFSET('Hygiene Data'!$G$12,0,10*ROW('Hygiene Data'!G152))="","",OFFSET('Hygiene Data'!$G$12,0,10*ROW('Hygiene Data'!G152)))</f>
        <v/>
      </c>
      <c r="DZ158" s="305" t="str">
        <f ca="true">+IF(OFFSET('Hygiene Data'!$G$13,0,10*ROW('Hygiene Data'!G152))="","",OFFSET('Hygiene Data'!$G$13,0,10*ROW('Hygiene Data'!G152)))</f>
        <v/>
      </c>
      <c r="EA158" s="305" t="str">
        <f ca="true">+IF(OFFSET('Hygiene Data'!$H$11,0,10*ROW('Hygiene Data'!H152))="","",OFFSET('Hygiene Data'!$H$11,0,10*ROW('Hygiene Data'!H152)))</f>
        <v/>
      </c>
      <c r="EB158" s="305" t="str">
        <f ca="true">+IF(OFFSET('Hygiene Data'!$H$12,0,10*ROW('Hygiene Data'!H152))="","",OFFSET('Hygiene Data'!$H$12,0,10*ROW('Hygiene Data'!H152)))</f>
        <v/>
      </c>
      <c r="EC158" s="305" t="str">
        <f ca="true">+IF(OFFSET('Hygiene Data'!$H$13,0,10*ROW('Hygiene Data'!H152))="","",OFFSET('Hygiene Data'!$H$13,0,10*ROW('Hygiene Data'!H152)))</f>
        <v/>
      </c>
      <c r="ED158" s="305" t="str">
        <f ca="true">+IF(OFFSET('Hygiene Data'!$I$11,0,10*ROW('Hygiene Data'!I152))="","",OFFSET('Hygiene Data'!$I$11,0,10*ROW('Hygiene Data'!I152)))</f>
        <v/>
      </c>
      <c r="EE158" s="305" t="str">
        <f ca="true">+IF(OFFSET('Hygiene Data'!$I$12,0,10*ROW('Hygiene Data'!I152))="","",OFFSET('Hygiene Data'!$I$12,0,10*ROW('Hygiene Data'!I152)))</f>
        <v/>
      </c>
      <c r="EF158" s="305"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61" t="str">
        <f t="shared" ca="true" si="2"/>
        <v/>
      </c>
      <c r="D159" s="9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5"/>
      <c r="BS159" s="305" t="str">
        <f ca="true">+IF(OFFSET('Water Data'!$D$27,0,10*ROW('Water Data'!D153))="","",OFFSET('Water Data'!$D$27,0,10*ROW('Water Data'!D153)))</f>
        <v/>
      </c>
      <c r="BT159" s="305" t="str">
        <f ca="true">+IF(OFFSET('Water Data'!$D$28,0,10*ROW('Water Data'!D153))="","",OFFSET('Water Data'!$D$28,0,10*ROW('Water Data'!D153)))</f>
        <v/>
      </c>
      <c r="BU159" s="305" t="str">
        <f ca="true">+IF(OFFSET('Water Data'!$D$29,0,10*ROW('Water Data'!D153))="","",OFFSET('Water Data'!$D$29,0,10*ROW('Water Data'!D153)))</f>
        <v/>
      </c>
      <c r="BV159" s="305" t="str">
        <f ca="true">+IF(OFFSET('Water Data'!$E$27,0,10*ROW('Water Data'!E153))="","",OFFSET('Water Data'!$E$27,0,10*ROW('Water Data'!E153)))</f>
        <v/>
      </c>
      <c r="BW159" s="305" t="str">
        <f ca="true">+IF(OFFSET('Water Data'!$E$28,0,10*ROW('Water Data'!E153))="","",OFFSET('Water Data'!$E$28,0,10*ROW('Water Data'!E153)))</f>
        <v/>
      </c>
      <c r="BX159" s="305" t="str">
        <f ca="true">+IF(OFFSET('Water Data'!$E$29,0,10*ROW('Water Data'!E153))="","",OFFSET('Water Data'!$E$29,0,10*ROW('Water Data'!E153)))</f>
        <v/>
      </c>
      <c r="BY159" s="305" t="str">
        <f ca="true">+IF(OFFSET('Water Data'!$F$27,0,10*ROW('Water Data'!F153))="","",OFFSET('Water Data'!$F$27,0,10*ROW('Water Data'!F153)))</f>
        <v/>
      </c>
      <c r="BZ159" s="305" t="str">
        <f ca="true">+IF(OFFSET('Water Data'!$F$28,0,10*ROW('Water Data'!F153))="","",OFFSET('Water Data'!$F$28,0,10*ROW('Water Data'!F153)))</f>
        <v/>
      </c>
      <c r="CA159" s="305" t="str">
        <f ca="true">+IF(OFFSET('Water Data'!$F$29,0,10*ROW('Water Data'!F153))="","",OFFSET('Water Data'!$F$29,0,10*ROW('Water Data'!F153)))</f>
        <v/>
      </c>
      <c r="CB159" s="305" t="str">
        <f ca="true">+IF(OFFSET('Water Data'!$G$27,0,10*ROW('Water Data'!G153))="","",OFFSET('Water Data'!$G$27,0,10*ROW('Water Data'!G153)))</f>
        <v/>
      </c>
      <c r="CC159" s="305" t="str">
        <f ca="true">+IF(OFFSET('Water Data'!$G$28,0,10*ROW('Water Data'!G153))="","",OFFSET('Water Data'!$G$28,0,10*ROW('Water Data'!G153)))</f>
        <v/>
      </c>
      <c r="CD159" s="305" t="str">
        <f ca="true">+IF(OFFSET('Water Data'!$G$29,0,10*ROW('Water Data'!G153))="","",OFFSET('Water Data'!$G$29,0,10*ROW('Water Data'!G153)))</f>
        <v/>
      </c>
      <c r="CE159" s="305" t="str">
        <f ca="true">+IF(OFFSET('Water Data'!$H$27,0,10*ROW('Water Data'!H153))="","",OFFSET('Water Data'!$H$27,0,10*ROW('Water Data'!H153)))</f>
        <v/>
      </c>
      <c r="CF159" s="305" t="str">
        <f ca="true">+IF(OFFSET('Water Data'!$H$28,0,10*ROW('Water Data'!H153))="","",OFFSET('Water Data'!$H$28,0,10*ROW('Water Data'!H153)))</f>
        <v/>
      </c>
      <c r="CG159" s="305" t="str">
        <f ca="true">+IF(OFFSET('Water Data'!$H$29,0,10*ROW('Water Data'!H153))="","",OFFSET('Water Data'!$H$29,0,10*ROW('Water Data'!H153)))</f>
        <v/>
      </c>
      <c r="CH159" s="305" t="str">
        <f ca="true">+IF(OFFSET('Water Data'!$I$27,0,10*ROW('Water Data'!I153))="","",OFFSET('Water Data'!$I$27,0,10*ROW('Water Data'!I153)))</f>
        <v/>
      </c>
      <c r="CI159" s="305" t="str">
        <f ca="true">+IF(OFFSET('Water Data'!$I$28,0,10*ROW('Water Data'!I153))="","",OFFSET('Water Data'!$I$28,0,10*ROW('Water Data'!I153)))</f>
        <v/>
      </c>
      <c r="CJ159" s="305" t="str">
        <f ca="true">+IF(OFFSET('Water Data'!$I$29,0,10*ROW('Water Data'!I153))="","",OFFSET('Water Data'!$I$29,0,10*ROW('Water Data'!I153)))</f>
        <v/>
      </c>
      <c r="CK159" s="305" t="str">
        <f ca="true">+IF(OFFSET('Sanitation Data'!$D$28,0,10*ROW('Sanitation Data'!D153))="","",OFFSET('Sanitation Data'!$D$28,0,10*ROW('Sanitation Data'!D153)))</f>
        <v/>
      </c>
      <c r="CL159" s="305" t="str">
        <f ca="true">+IF(OFFSET('Sanitation Data'!$D$29,0,10*ROW('Sanitation Data'!D153))="","",OFFSET('Sanitation Data'!$D$29,0,10*ROW('Sanitation Data'!D153)))</f>
        <v/>
      </c>
      <c r="CM159" s="305" t="str">
        <f ca="true">+IF(OFFSET('Sanitation Data'!$D$30,0,10*ROW('Sanitation Data'!D153))="","",OFFSET('Sanitation Data'!$D$30,0,10*ROW('Sanitation Data'!D153)))</f>
        <v/>
      </c>
      <c r="CN159" s="305" t="str">
        <f ca="true">+IF(OFFSET('Sanitation Data'!$D$31,0,10*ROW('Sanitation Data'!D153))="","",OFFSET('Sanitation Data'!$D$31,0,10*ROW('Sanitation Data'!D153)))</f>
        <v/>
      </c>
      <c r="CO159" s="305" t="str">
        <f ca="true">+IF(OFFSET('Sanitation Data'!$D$32,0,10*ROW('Sanitation Data'!D153))="","",OFFSET('Sanitation Data'!$D$32,0,10*ROW('Sanitation Data'!D153)))</f>
        <v/>
      </c>
      <c r="CP159" s="305" t="str">
        <f ca="true">+IF(OFFSET('Sanitation Data'!$E$28,0,10*ROW('Sanitation Data'!E153))="","",OFFSET('Sanitation Data'!$E$28,0,10*ROW('Sanitation Data'!E153)))</f>
        <v/>
      </c>
      <c r="CQ159" s="305" t="str">
        <f ca="true">+IF(OFFSET('Sanitation Data'!$E$29,0,10*ROW('Sanitation Data'!E153))="","",OFFSET('Sanitation Data'!$E$29,0,10*ROW('Sanitation Data'!E153)))</f>
        <v/>
      </c>
      <c r="CR159" s="305" t="str">
        <f ca="true">+IF(OFFSET('Sanitation Data'!$E$30,0,10*ROW('Sanitation Data'!E153))="","",OFFSET('Sanitation Data'!$E$30,0,10*ROW('Sanitation Data'!E153)))</f>
        <v/>
      </c>
      <c r="CS159" s="305" t="str">
        <f ca="true">+IF(OFFSET('Sanitation Data'!$E$31,0,10*ROW('Sanitation Data'!E153))="","",OFFSET('Sanitation Data'!$E$31,0,10*ROW('Sanitation Data'!E153)))</f>
        <v/>
      </c>
      <c r="CT159" s="305" t="str">
        <f ca="true">+IF(OFFSET('Sanitation Data'!$E$32,0,10*ROW('Sanitation Data'!E153))="","",OFFSET('Sanitation Data'!$E$32,0,10*ROW('Sanitation Data'!E153)))</f>
        <v/>
      </c>
      <c r="CU159" s="305" t="str">
        <f ca="true">+IF(OFFSET('Sanitation Data'!$F$28,0,10*ROW('Sanitation Data'!F153))="","",OFFSET('Sanitation Data'!$F$28,0,10*ROW('Sanitation Data'!F153)))</f>
        <v/>
      </c>
      <c r="CV159" s="305" t="str">
        <f ca="true">+IF(OFFSET('Sanitation Data'!$F$29,0,10*ROW('Sanitation Data'!F153))="","",OFFSET('Sanitation Data'!$F$29,0,10*ROW('Sanitation Data'!F153)))</f>
        <v/>
      </c>
      <c r="CW159" s="305" t="str">
        <f ca="true">+IF(OFFSET('Sanitation Data'!$F$30,0,10*ROW('Sanitation Data'!F153))="","",OFFSET('Sanitation Data'!$F$30,0,10*ROW('Sanitation Data'!F153)))</f>
        <v/>
      </c>
      <c r="CX159" s="305" t="str">
        <f ca="true">+IF(OFFSET('Sanitation Data'!$F$31,0,10*ROW('Sanitation Data'!F153))="","",OFFSET('Sanitation Data'!$F$31,0,10*ROW('Sanitation Data'!F153)))</f>
        <v/>
      </c>
      <c r="CY159" s="305" t="str">
        <f ca="true">+IF(OFFSET('Sanitation Data'!$F$32,0,10*ROW('Sanitation Data'!F153))="","",OFFSET('Sanitation Data'!$F$32,0,10*ROW('Sanitation Data'!F153)))</f>
        <v/>
      </c>
      <c r="CZ159" s="305" t="str">
        <f ca="true">+IF(OFFSET('Sanitation Data'!$G$28,0,10*ROW('Sanitation Data'!G153))="","",OFFSET('Sanitation Data'!$G$28,0,10*ROW('Sanitation Data'!G153)))</f>
        <v/>
      </c>
      <c r="DA159" s="305" t="str">
        <f ca="true">+IF(OFFSET('Sanitation Data'!$G$29,0,10*ROW('Sanitation Data'!G153))="","",OFFSET('Sanitation Data'!$G$29,0,10*ROW('Sanitation Data'!G153)))</f>
        <v/>
      </c>
      <c r="DB159" s="305" t="str">
        <f ca="true">+IF(OFFSET('Sanitation Data'!$G$30,0,10*ROW('Sanitation Data'!G153))="","",OFFSET('Sanitation Data'!$G$30,0,10*ROW('Sanitation Data'!G153)))</f>
        <v/>
      </c>
      <c r="DC159" s="305" t="str">
        <f ca="true">+IF(OFFSET('Sanitation Data'!$G$31,0,10*ROW('Sanitation Data'!G153))="","",OFFSET('Sanitation Data'!$G$31,0,10*ROW('Sanitation Data'!G153)))</f>
        <v/>
      </c>
      <c r="DD159" s="305" t="str">
        <f ca="true">+IF(OFFSET('Sanitation Data'!$G$32,0,10*ROW('Sanitation Data'!G153))="","",OFFSET('Sanitation Data'!$G$32,0,10*ROW('Sanitation Data'!G153)))</f>
        <v/>
      </c>
      <c r="DE159" s="305" t="str">
        <f ca="true">+IF(OFFSET('Sanitation Data'!$H$28,0,10*ROW('Sanitation Data'!H153))="","",OFFSET('Sanitation Data'!$H$28,0,10*ROW('Sanitation Data'!H153)))</f>
        <v/>
      </c>
      <c r="DF159" s="305" t="str">
        <f ca="true">+IF(OFFSET('Sanitation Data'!$H$29,0,10*ROW('Sanitation Data'!H153))="","",OFFSET('Sanitation Data'!$H$29,0,10*ROW('Sanitation Data'!H153)))</f>
        <v/>
      </c>
      <c r="DG159" s="305" t="str">
        <f ca="true">+IF(OFFSET('Sanitation Data'!$H$30,0,10*ROW('Sanitation Data'!H153))="","",OFFSET('Sanitation Data'!$H$30,0,10*ROW('Sanitation Data'!H153)))</f>
        <v/>
      </c>
      <c r="DH159" s="305" t="str">
        <f ca="true">+IF(OFFSET('Sanitation Data'!$H$31,0,10*ROW('Sanitation Data'!H153))="","",OFFSET('Sanitation Data'!$H$31,0,10*ROW('Sanitation Data'!H153)))</f>
        <v/>
      </c>
      <c r="DI159" s="305" t="str">
        <f ca="true">+IF(OFFSET('Sanitation Data'!$H$32,0,10*ROW('Sanitation Data'!H153))="","",OFFSET('Sanitation Data'!$H$32,0,10*ROW('Sanitation Data'!H153)))</f>
        <v/>
      </c>
      <c r="DJ159" s="305" t="str">
        <f ca="true">+IF(OFFSET('Sanitation Data'!$I$28,0,10*ROW('Sanitation Data'!I153))="","",OFFSET('Sanitation Data'!$I$28,0,10*ROW('Sanitation Data'!I153)))</f>
        <v/>
      </c>
      <c r="DK159" s="305" t="str">
        <f ca="true">+IF(OFFSET('Sanitation Data'!$I$29,0,10*ROW('Sanitation Data'!I153))="","",OFFSET('Sanitation Data'!$I$29,0,10*ROW('Sanitation Data'!I153)))</f>
        <v/>
      </c>
      <c r="DL159" s="305" t="str">
        <f ca="true">+IF(OFFSET('Sanitation Data'!$I$30,0,10*ROW('Sanitation Data'!I153))="","",OFFSET('Sanitation Data'!$I$30,0,10*ROW('Sanitation Data'!I153)))</f>
        <v/>
      </c>
      <c r="DM159" s="305" t="str">
        <f ca="true">+IF(OFFSET('Sanitation Data'!$I$31,0,10*ROW('Sanitation Data'!I153))="","",OFFSET('Sanitation Data'!$I$31,0,10*ROW('Sanitation Data'!I153)))</f>
        <v/>
      </c>
      <c r="DN159" s="305" t="str">
        <f ca="true">+IF(OFFSET('Sanitation Data'!$I$32,0,10*ROW('Sanitation Data'!I153))="","",OFFSET('Sanitation Data'!$I$32,0,10*ROW('Sanitation Data'!I153)))</f>
        <v/>
      </c>
      <c r="DO159" s="305" t="str">
        <f ca="true">+IF(OFFSET('Hygiene Data'!$D$11,0,10*ROW('Hygiene Data'!D153))="","",OFFSET('Hygiene Data'!$D$11,0,10*ROW('Hygiene Data'!D153)))</f>
        <v/>
      </c>
      <c r="DP159" s="305" t="str">
        <f ca="true">+IF(OFFSET('Hygiene Data'!$D$12,0,10*ROW('Hygiene Data'!D153))="","",OFFSET('Hygiene Data'!$D$12,0,10*ROW('Hygiene Data'!D153)))</f>
        <v/>
      </c>
      <c r="DQ159" s="305" t="str">
        <f ca="true">+IF(OFFSET('Hygiene Data'!$D$13,0,10*ROW('Hygiene Data'!D153))="","",OFFSET('Hygiene Data'!$D$13,0,10*ROW('Hygiene Data'!D153)))</f>
        <v/>
      </c>
      <c r="DR159" s="305" t="str">
        <f ca="true">+IF(OFFSET('Hygiene Data'!$E$11,0,10*ROW('Hygiene Data'!E153))="","",OFFSET('Hygiene Data'!$E$11,0,10*ROW('Hygiene Data'!E153)))</f>
        <v/>
      </c>
      <c r="DS159" s="305" t="str">
        <f ca="true">+IF(OFFSET('Hygiene Data'!$E$12,0,10*ROW('Hygiene Data'!E153))="","",OFFSET('Hygiene Data'!$E$12,0,10*ROW('Hygiene Data'!E153)))</f>
        <v/>
      </c>
      <c r="DT159" s="305" t="str">
        <f ca="true">+IF(OFFSET('Hygiene Data'!$E$13,0,10*ROW('Hygiene Data'!E153))="","",OFFSET('Hygiene Data'!$E$13,0,10*ROW('Hygiene Data'!E153)))</f>
        <v/>
      </c>
      <c r="DU159" s="305" t="str">
        <f ca="true">+IF(OFFSET('Hygiene Data'!$F$11,0,10*ROW('Hygiene Data'!F153))="","",OFFSET('Hygiene Data'!$F$11,0,10*ROW('Hygiene Data'!F153)))</f>
        <v/>
      </c>
      <c r="DV159" s="305" t="str">
        <f ca="true">+IF(OFFSET('Hygiene Data'!$F$12,0,10*ROW('Hygiene Data'!F153))="","",OFFSET('Hygiene Data'!$F$12,0,10*ROW('Hygiene Data'!F153)))</f>
        <v/>
      </c>
      <c r="DW159" s="305" t="str">
        <f ca="true">+IF(OFFSET('Hygiene Data'!$F$13,0,10*ROW('Hygiene Data'!F153))="","",OFFSET('Hygiene Data'!$F$13,0,10*ROW('Hygiene Data'!F153)))</f>
        <v/>
      </c>
      <c r="DX159" s="305" t="str">
        <f ca="true">+IF(OFFSET('Hygiene Data'!$G$11,0,10*ROW('Hygiene Data'!G153))="","",OFFSET('Hygiene Data'!$G$11,0,10*ROW('Hygiene Data'!G153)))</f>
        <v/>
      </c>
      <c r="DY159" s="305" t="str">
        <f ca="true">+IF(OFFSET('Hygiene Data'!$G$12,0,10*ROW('Hygiene Data'!G153))="","",OFFSET('Hygiene Data'!$G$12,0,10*ROW('Hygiene Data'!G153)))</f>
        <v/>
      </c>
      <c r="DZ159" s="305" t="str">
        <f ca="true">+IF(OFFSET('Hygiene Data'!$G$13,0,10*ROW('Hygiene Data'!G153))="","",OFFSET('Hygiene Data'!$G$13,0,10*ROW('Hygiene Data'!G153)))</f>
        <v/>
      </c>
      <c r="EA159" s="305" t="str">
        <f ca="true">+IF(OFFSET('Hygiene Data'!$H$11,0,10*ROW('Hygiene Data'!H153))="","",OFFSET('Hygiene Data'!$H$11,0,10*ROW('Hygiene Data'!H153)))</f>
        <v/>
      </c>
      <c r="EB159" s="305" t="str">
        <f ca="true">+IF(OFFSET('Hygiene Data'!$H$12,0,10*ROW('Hygiene Data'!H153))="","",OFFSET('Hygiene Data'!$H$12,0,10*ROW('Hygiene Data'!H153)))</f>
        <v/>
      </c>
      <c r="EC159" s="305" t="str">
        <f ca="true">+IF(OFFSET('Hygiene Data'!$H$13,0,10*ROW('Hygiene Data'!H153))="","",OFFSET('Hygiene Data'!$H$13,0,10*ROW('Hygiene Data'!H153)))</f>
        <v/>
      </c>
      <c r="ED159" s="305" t="str">
        <f ca="true">+IF(OFFSET('Hygiene Data'!$I$11,0,10*ROW('Hygiene Data'!I153))="","",OFFSET('Hygiene Data'!$I$11,0,10*ROW('Hygiene Data'!I153)))</f>
        <v/>
      </c>
      <c r="EE159" s="305" t="str">
        <f ca="true">+IF(OFFSET('Hygiene Data'!$I$12,0,10*ROW('Hygiene Data'!I153))="","",OFFSET('Hygiene Data'!$I$12,0,10*ROW('Hygiene Data'!I153)))</f>
        <v/>
      </c>
      <c r="EF159" s="305"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61" t="str">
        <f t="shared" ca="true" si="2"/>
        <v/>
      </c>
      <c r="D160" s="9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5"/>
      <c r="BS160" s="305" t="str">
        <f ca="true">+IF(OFFSET('Water Data'!$D$27,0,10*ROW('Water Data'!D154))="","",OFFSET('Water Data'!$D$27,0,10*ROW('Water Data'!D154)))</f>
        <v/>
      </c>
      <c r="BT160" s="305" t="str">
        <f ca="true">+IF(OFFSET('Water Data'!$D$28,0,10*ROW('Water Data'!D154))="","",OFFSET('Water Data'!$D$28,0,10*ROW('Water Data'!D154)))</f>
        <v/>
      </c>
      <c r="BU160" s="305" t="str">
        <f ca="true">+IF(OFFSET('Water Data'!$D$29,0,10*ROW('Water Data'!D154))="","",OFFSET('Water Data'!$D$29,0,10*ROW('Water Data'!D154)))</f>
        <v/>
      </c>
      <c r="BV160" s="305" t="str">
        <f ca="true">+IF(OFFSET('Water Data'!$E$27,0,10*ROW('Water Data'!E154))="","",OFFSET('Water Data'!$E$27,0,10*ROW('Water Data'!E154)))</f>
        <v/>
      </c>
      <c r="BW160" s="305" t="str">
        <f ca="true">+IF(OFFSET('Water Data'!$E$28,0,10*ROW('Water Data'!E154))="","",OFFSET('Water Data'!$E$28,0,10*ROW('Water Data'!E154)))</f>
        <v/>
      </c>
      <c r="BX160" s="305" t="str">
        <f ca="true">+IF(OFFSET('Water Data'!$E$29,0,10*ROW('Water Data'!E154))="","",OFFSET('Water Data'!$E$29,0,10*ROW('Water Data'!E154)))</f>
        <v/>
      </c>
      <c r="BY160" s="305" t="str">
        <f ca="true">+IF(OFFSET('Water Data'!$F$27,0,10*ROW('Water Data'!F154))="","",OFFSET('Water Data'!$F$27,0,10*ROW('Water Data'!F154)))</f>
        <v/>
      </c>
      <c r="BZ160" s="305" t="str">
        <f ca="true">+IF(OFFSET('Water Data'!$F$28,0,10*ROW('Water Data'!F154))="","",OFFSET('Water Data'!$F$28,0,10*ROW('Water Data'!F154)))</f>
        <v/>
      </c>
      <c r="CA160" s="305" t="str">
        <f ca="true">+IF(OFFSET('Water Data'!$F$29,0,10*ROW('Water Data'!F154))="","",OFFSET('Water Data'!$F$29,0,10*ROW('Water Data'!F154)))</f>
        <v/>
      </c>
      <c r="CB160" s="305" t="str">
        <f ca="true">+IF(OFFSET('Water Data'!$G$27,0,10*ROW('Water Data'!G154))="","",OFFSET('Water Data'!$G$27,0,10*ROW('Water Data'!G154)))</f>
        <v/>
      </c>
      <c r="CC160" s="305" t="str">
        <f ca="true">+IF(OFFSET('Water Data'!$G$28,0,10*ROW('Water Data'!G154))="","",OFFSET('Water Data'!$G$28,0,10*ROW('Water Data'!G154)))</f>
        <v/>
      </c>
      <c r="CD160" s="305" t="str">
        <f ca="true">+IF(OFFSET('Water Data'!$G$29,0,10*ROW('Water Data'!G154))="","",OFFSET('Water Data'!$G$29,0,10*ROW('Water Data'!G154)))</f>
        <v/>
      </c>
      <c r="CE160" s="305" t="str">
        <f ca="true">+IF(OFFSET('Water Data'!$H$27,0,10*ROW('Water Data'!H154))="","",OFFSET('Water Data'!$H$27,0,10*ROW('Water Data'!H154)))</f>
        <v/>
      </c>
      <c r="CF160" s="305" t="str">
        <f ca="true">+IF(OFFSET('Water Data'!$H$28,0,10*ROW('Water Data'!H154))="","",OFFSET('Water Data'!$H$28,0,10*ROW('Water Data'!H154)))</f>
        <v/>
      </c>
      <c r="CG160" s="305" t="str">
        <f ca="true">+IF(OFFSET('Water Data'!$H$29,0,10*ROW('Water Data'!H154))="","",OFFSET('Water Data'!$H$29,0,10*ROW('Water Data'!H154)))</f>
        <v/>
      </c>
      <c r="CH160" s="305" t="str">
        <f ca="true">+IF(OFFSET('Water Data'!$I$27,0,10*ROW('Water Data'!I154))="","",OFFSET('Water Data'!$I$27,0,10*ROW('Water Data'!I154)))</f>
        <v/>
      </c>
      <c r="CI160" s="305" t="str">
        <f ca="true">+IF(OFFSET('Water Data'!$I$28,0,10*ROW('Water Data'!I154))="","",OFFSET('Water Data'!$I$28,0,10*ROW('Water Data'!I154)))</f>
        <v/>
      </c>
      <c r="CJ160" s="305" t="str">
        <f ca="true">+IF(OFFSET('Water Data'!$I$29,0,10*ROW('Water Data'!I154))="","",OFFSET('Water Data'!$I$29,0,10*ROW('Water Data'!I154)))</f>
        <v/>
      </c>
      <c r="CK160" s="305" t="str">
        <f ca="true">+IF(OFFSET('Sanitation Data'!$D$28,0,10*ROW('Sanitation Data'!D154))="","",OFFSET('Sanitation Data'!$D$28,0,10*ROW('Sanitation Data'!D154)))</f>
        <v/>
      </c>
      <c r="CL160" s="305" t="str">
        <f ca="true">+IF(OFFSET('Sanitation Data'!$D$29,0,10*ROW('Sanitation Data'!D154))="","",OFFSET('Sanitation Data'!$D$29,0,10*ROW('Sanitation Data'!D154)))</f>
        <v/>
      </c>
      <c r="CM160" s="305" t="str">
        <f ca="true">+IF(OFFSET('Sanitation Data'!$D$30,0,10*ROW('Sanitation Data'!D154))="","",OFFSET('Sanitation Data'!$D$30,0,10*ROW('Sanitation Data'!D154)))</f>
        <v/>
      </c>
      <c r="CN160" s="305" t="str">
        <f ca="true">+IF(OFFSET('Sanitation Data'!$D$31,0,10*ROW('Sanitation Data'!D154))="","",OFFSET('Sanitation Data'!$D$31,0,10*ROW('Sanitation Data'!D154)))</f>
        <v/>
      </c>
      <c r="CO160" s="305" t="str">
        <f ca="true">+IF(OFFSET('Sanitation Data'!$D$32,0,10*ROW('Sanitation Data'!D154))="","",OFFSET('Sanitation Data'!$D$32,0,10*ROW('Sanitation Data'!D154)))</f>
        <v/>
      </c>
      <c r="CP160" s="305" t="str">
        <f ca="true">+IF(OFFSET('Sanitation Data'!$E$28,0,10*ROW('Sanitation Data'!E154))="","",OFFSET('Sanitation Data'!$E$28,0,10*ROW('Sanitation Data'!E154)))</f>
        <v/>
      </c>
      <c r="CQ160" s="305" t="str">
        <f ca="true">+IF(OFFSET('Sanitation Data'!$E$29,0,10*ROW('Sanitation Data'!E154))="","",OFFSET('Sanitation Data'!$E$29,0,10*ROW('Sanitation Data'!E154)))</f>
        <v/>
      </c>
      <c r="CR160" s="305" t="str">
        <f ca="true">+IF(OFFSET('Sanitation Data'!$E$30,0,10*ROW('Sanitation Data'!E154))="","",OFFSET('Sanitation Data'!$E$30,0,10*ROW('Sanitation Data'!E154)))</f>
        <v/>
      </c>
      <c r="CS160" s="305" t="str">
        <f ca="true">+IF(OFFSET('Sanitation Data'!$E$31,0,10*ROW('Sanitation Data'!E154))="","",OFFSET('Sanitation Data'!$E$31,0,10*ROW('Sanitation Data'!E154)))</f>
        <v/>
      </c>
      <c r="CT160" s="305" t="str">
        <f ca="true">+IF(OFFSET('Sanitation Data'!$E$32,0,10*ROW('Sanitation Data'!E154))="","",OFFSET('Sanitation Data'!$E$32,0,10*ROW('Sanitation Data'!E154)))</f>
        <v/>
      </c>
      <c r="CU160" s="305" t="str">
        <f ca="true">+IF(OFFSET('Sanitation Data'!$F$28,0,10*ROW('Sanitation Data'!F154))="","",OFFSET('Sanitation Data'!$F$28,0,10*ROW('Sanitation Data'!F154)))</f>
        <v/>
      </c>
      <c r="CV160" s="305" t="str">
        <f ca="true">+IF(OFFSET('Sanitation Data'!$F$29,0,10*ROW('Sanitation Data'!F154))="","",OFFSET('Sanitation Data'!$F$29,0,10*ROW('Sanitation Data'!F154)))</f>
        <v/>
      </c>
      <c r="CW160" s="305" t="str">
        <f ca="true">+IF(OFFSET('Sanitation Data'!$F$30,0,10*ROW('Sanitation Data'!F154))="","",OFFSET('Sanitation Data'!$F$30,0,10*ROW('Sanitation Data'!F154)))</f>
        <v/>
      </c>
      <c r="CX160" s="305" t="str">
        <f ca="true">+IF(OFFSET('Sanitation Data'!$F$31,0,10*ROW('Sanitation Data'!F154))="","",OFFSET('Sanitation Data'!$F$31,0,10*ROW('Sanitation Data'!F154)))</f>
        <v/>
      </c>
      <c r="CY160" s="305" t="str">
        <f ca="true">+IF(OFFSET('Sanitation Data'!$F$32,0,10*ROW('Sanitation Data'!F154))="","",OFFSET('Sanitation Data'!$F$32,0,10*ROW('Sanitation Data'!F154)))</f>
        <v/>
      </c>
      <c r="CZ160" s="305" t="str">
        <f ca="true">+IF(OFFSET('Sanitation Data'!$G$28,0,10*ROW('Sanitation Data'!G154))="","",OFFSET('Sanitation Data'!$G$28,0,10*ROW('Sanitation Data'!G154)))</f>
        <v/>
      </c>
      <c r="DA160" s="305" t="str">
        <f ca="true">+IF(OFFSET('Sanitation Data'!$G$29,0,10*ROW('Sanitation Data'!G154))="","",OFFSET('Sanitation Data'!$G$29,0,10*ROW('Sanitation Data'!G154)))</f>
        <v/>
      </c>
      <c r="DB160" s="305" t="str">
        <f ca="true">+IF(OFFSET('Sanitation Data'!$G$30,0,10*ROW('Sanitation Data'!G154))="","",OFFSET('Sanitation Data'!$G$30,0,10*ROW('Sanitation Data'!G154)))</f>
        <v/>
      </c>
      <c r="DC160" s="305" t="str">
        <f ca="true">+IF(OFFSET('Sanitation Data'!$G$31,0,10*ROW('Sanitation Data'!G154))="","",OFFSET('Sanitation Data'!$G$31,0,10*ROW('Sanitation Data'!G154)))</f>
        <v/>
      </c>
      <c r="DD160" s="305" t="str">
        <f ca="true">+IF(OFFSET('Sanitation Data'!$G$32,0,10*ROW('Sanitation Data'!G154))="","",OFFSET('Sanitation Data'!$G$32,0,10*ROW('Sanitation Data'!G154)))</f>
        <v/>
      </c>
      <c r="DE160" s="305" t="str">
        <f ca="true">+IF(OFFSET('Sanitation Data'!$H$28,0,10*ROW('Sanitation Data'!H154))="","",OFFSET('Sanitation Data'!$H$28,0,10*ROW('Sanitation Data'!H154)))</f>
        <v/>
      </c>
      <c r="DF160" s="305" t="str">
        <f ca="true">+IF(OFFSET('Sanitation Data'!$H$29,0,10*ROW('Sanitation Data'!H154))="","",OFFSET('Sanitation Data'!$H$29,0,10*ROW('Sanitation Data'!H154)))</f>
        <v/>
      </c>
      <c r="DG160" s="305" t="str">
        <f ca="true">+IF(OFFSET('Sanitation Data'!$H$30,0,10*ROW('Sanitation Data'!H154))="","",OFFSET('Sanitation Data'!$H$30,0,10*ROW('Sanitation Data'!H154)))</f>
        <v/>
      </c>
      <c r="DH160" s="305" t="str">
        <f ca="true">+IF(OFFSET('Sanitation Data'!$H$31,0,10*ROW('Sanitation Data'!H154))="","",OFFSET('Sanitation Data'!$H$31,0,10*ROW('Sanitation Data'!H154)))</f>
        <v/>
      </c>
      <c r="DI160" s="305" t="str">
        <f ca="true">+IF(OFFSET('Sanitation Data'!$H$32,0,10*ROW('Sanitation Data'!H154))="","",OFFSET('Sanitation Data'!$H$32,0,10*ROW('Sanitation Data'!H154)))</f>
        <v/>
      </c>
      <c r="DJ160" s="305" t="str">
        <f ca="true">+IF(OFFSET('Sanitation Data'!$I$28,0,10*ROW('Sanitation Data'!I154))="","",OFFSET('Sanitation Data'!$I$28,0,10*ROW('Sanitation Data'!I154)))</f>
        <v/>
      </c>
      <c r="DK160" s="305" t="str">
        <f ca="true">+IF(OFFSET('Sanitation Data'!$I$29,0,10*ROW('Sanitation Data'!I154))="","",OFFSET('Sanitation Data'!$I$29,0,10*ROW('Sanitation Data'!I154)))</f>
        <v/>
      </c>
      <c r="DL160" s="305" t="str">
        <f ca="true">+IF(OFFSET('Sanitation Data'!$I$30,0,10*ROW('Sanitation Data'!I154))="","",OFFSET('Sanitation Data'!$I$30,0,10*ROW('Sanitation Data'!I154)))</f>
        <v/>
      </c>
      <c r="DM160" s="305" t="str">
        <f ca="true">+IF(OFFSET('Sanitation Data'!$I$31,0,10*ROW('Sanitation Data'!I154))="","",OFFSET('Sanitation Data'!$I$31,0,10*ROW('Sanitation Data'!I154)))</f>
        <v/>
      </c>
      <c r="DN160" s="305" t="str">
        <f ca="true">+IF(OFFSET('Sanitation Data'!$I$32,0,10*ROW('Sanitation Data'!I154))="","",OFFSET('Sanitation Data'!$I$32,0,10*ROW('Sanitation Data'!I154)))</f>
        <v/>
      </c>
      <c r="DO160" s="305" t="str">
        <f ca="true">+IF(OFFSET('Hygiene Data'!$D$11,0,10*ROW('Hygiene Data'!D154))="","",OFFSET('Hygiene Data'!$D$11,0,10*ROW('Hygiene Data'!D154)))</f>
        <v/>
      </c>
      <c r="DP160" s="305" t="str">
        <f ca="true">+IF(OFFSET('Hygiene Data'!$D$12,0,10*ROW('Hygiene Data'!D154))="","",OFFSET('Hygiene Data'!$D$12,0,10*ROW('Hygiene Data'!D154)))</f>
        <v/>
      </c>
      <c r="DQ160" s="305" t="str">
        <f ca="true">+IF(OFFSET('Hygiene Data'!$D$13,0,10*ROW('Hygiene Data'!D154))="","",OFFSET('Hygiene Data'!$D$13,0,10*ROW('Hygiene Data'!D154)))</f>
        <v/>
      </c>
      <c r="DR160" s="305" t="str">
        <f ca="true">+IF(OFFSET('Hygiene Data'!$E$11,0,10*ROW('Hygiene Data'!E154))="","",OFFSET('Hygiene Data'!$E$11,0,10*ROW('Hygiene Data'!E154)))</f>
        <v/>
      </c>
      <c r="DS160" s="305" t="str">
        <f ca="true">+IF(OFFSET('Hygiene Data'!$E$12,0,10*ROW('Hygiene Data'!E154))="","",OFFSET('Hygiene Data'!$E$12,0,10*ROW('Hygiene Data'!E154)))</f>
        <v/>
      </c>
      <c r="DT160" s="305" t="str">
        <f ca="true">+IF(OFFSET('Hygiene Data'!$E$13,0,10*ROW('Hygiene Data'!E154))="","",OFFSET('Hygiene Data'!$E$13,0,10*ROW('Hygiene Data'!E154)))</f>
        <v/>
      </c>
      <c r="DU160" s="305" t="str">
        <f ca="true">+IF(OFFSET('Hygiene Data'!$F$11,0,10*ROW('Hygiene Data'!F154))="","",OFFSET('Hygiene Data'!$F$11,0,10*ROW('Hygiene Data'!F154)))</f>
        <v/>
      </c>
      <c r="DV160" s="305" t="str">
        <f ca="true">+IF(OFFSET('Hygiene Data'!$F$12,0,10*ROW('Hygiene Data'!F154))="","",OFFSET('Hygiene Data'!$F$12,0,10*ROW('Hygiene Data'!F154)))</f>
        <v/>
      </c>
      <c r="DW160" s="305" t="str">
        <f ca="true">+IF(OFFSET('Hygiene Data'!$F$13,0,10*ROW('Hygiene Data'!F154))="","",OFFSET('Hygiene Data'!$F$13,0,10*ROW('Hygiene Data'!F154)))</f>
        <v/>
      </c>
      <c r="DX160" s="305" t="str">
        <f ca="true">+IF(OFFSET('Hygiene Data'!$G$11,0,10*ROW('Hygiene Data'!G154))="","",OFFSET('Hygiene Data'!$G$11,0,10*ROW('Hygiene Data'!G154)))</f>
        <v/>
      </c>
      <c r="DY160" s="305" t="str">
        <f ca="true">+IF(OFFSET('Hygiene Data'!$G$12,0,10*ROW('Hygiene Data'!G154))="","",OFFSET('Hygiene Data'!$G$12,0,10*ROW('Hygiene Data'!G154)))</f>
        <v/>
      </c>
      <c r="DZ160" s="305" t="str">
        <f ca="true">+IF(OFFSET('Hygiene Data'!$G$13,0,10*ROW('Hygiene Data'!G154))="","",OFFSET('Hygiene Data'!$G$13,0,10*ROW('Hygiene Data'!G154)))</f>
        <v/>
      </c>
      <c r="EA160" s="305" t="str">
        <f ca="true">+IF(OFFSET('Hygiene Data'!$H$11,0,10*ROW('Hygiene Data'!H154))="","",OFFSET('Hygiene Data'!$H$11,0,10*ROW('Hygiene Data'!H154)))</f>
        <v/>
      </c>
      <c r="EB160" s="305" t="str">
        <f ca="true">+IF(OFFSET('Hygiene Data'!$H$12,0,10*ROW('Hygiene Data'!H154))="","",OFFSET('Hygiene Data'!$H$12,0,10*ROW('Hygiene Data'!H154)))</f>
        <v/>
      </c>
      <c r="EC160" s="305" t="str">
        <f ca="true">+IF(OFFSET('Hygiene Data'!$H$13,0,10*ROW('Hygiene Data'!H154))="","",OFFSET('Hygiene Data'!$H$13,0,10*ROW('Hygiene Data'!H154)))</f>
        <v/>
      </c>
      <c r="ED160" s="305" t="str">
        <f ca="true">+IF(OFFSET('Hygiene Data'!$I$11,0,10*ROW('Hygiene Data'!I154))="","",OFFSET('Hygiene Data'!$I$11,0,10*ROW('Hygiene Data'!I154)))</f>
        <v/>
      </c>
      <c r="EE160" s="305" t="str">
        <f ca="true">+IF(OFFSET('Hygiene Data'!$I$12,0,10*ROW('Hygiene Data'!I154))="","",OFFSET('Hygiene Data'!$I$12,0,10*ROW('Hygiene Data'!I154)))</f>
        <v/>
      </c>
      <c r="EF160" s="305"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61" t="str">
        <f t="shared" ca="true" si="2"/>
        <v/>
      </c>
      <c r="D161" s="9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5"/>
      <c r="BS161" s="305" t="str">
        <f ca="true">+IF(OFFSET('Water Data'!$D$27,0,10*ROW('Water Data'!D155))="","",OFFSET('Water Data'!$D$27,0,10*ROW('Water Data'!D155)))</f>
        <v/>
      </c>
      <c r="BT161" s="305" t="str">
        <f ca="true">+IF(OFFSET('Water Data'!$D$28,0,10*ROW('Water Data'!D155))="","",OFFSET('Water Data'!$D$28,0,10*ROW('Water Data'!D155)))</f>
        <v/>
      </c>
      <c r="BU161" s="305" t="str">
        <f ca="true">+IF(OFFSET('Water Data'!$D$29,0,10*ROW('Water Data'!D155))="","",OFFSET('Water Data'!$D$29,0,10*ROW('Water Data'!D155)))</f>
        <v/>
      </c>
      <c r="BV161" s="305" t="str">
        <f ca="true">+IF(OFFSET('Water Data'!$E$27,0,10*ROW('Water Data'!E155))="","",OFFSET('Water Data'!$E$27,0,10*ROW('Water Data'!E155)))</f>
        <v/>
      </c>
      <c r="BW161" s="305" t="str">
        <f ca="true">+IF(OFFSET('Water Data'!$E$28,0,10*ROW('Water Data'!E155))="","",OFFSET('Water Data'!$E$28,0,10*ROW('Water Data'!E155)))</f>
        <v/>
      </c>
      <c r="BX161" s="305" t="str">
        <f ca="true">+IF(OFFSET('Water Data'!$E$29,0,10*ROW('Water Data'!E155))="","",OFFSET('Water Data'!$E$29,0,10*ROW('Water Data'!E155)))</f>
        <v/>
      </c>
      <c r="BY161" s="305" t="str">
        <f ca="true">+IF(OFFSET('Water Data'!$F$27,0,10*ROW('Water Data'!F155))="","",OFFSET('Water Data'!$F$27,0,10*ROW('Water Data'!F155)))</f>
        <v/>
      </c>
      <c r="BZ161" s="305" t="str">
        <f ca="true">+IF(OFFSET('Water Data'!$F$28,0,10*ROW('Water Data'!F155))="","",OFFSET('Water Data'!$F$28,0,10*ROW('Water Data'!F155)))</f>
        <v/>
      </c>
      <c r="CA161" s="305" t="str">
        <f ca="true">+IF(OFFSET('Water Data'!$F$29,0,10*ROW('Water Data'!F155))="","",OFFSET('Water Data'!$F$29,0,10*ROW('Water Data'!F155)))</f>
        <v/>
      </c>
      <c r="CB161" s="305" t="str">
        <f ca="true">+IF(OFFSET('Water Data'!$G$27,0,10*ROW('Water Data'!G155))="","",OFFSET('Water Data'!$G$27,0,10*ROW('Water Data'!G155)))</f>
        <v/>
      </c>
      <c r="CC161" s="305" t="str">
        <f ca="true">+IF(OFFSET('Water Data'!$G$28,0,10*ROW('Water Data'!G155))="","",OFFSET('Water Data'!$G$28,0,10*ROW('Water Data'!G155)))</f>
        <v/>
      </c>
      <c r="CD161" s="305" t="str">
        <f ca="true">+IF(OFFSET('Water Data'!$G$29,0,10*ROW('Water Data'!G155))="","",OFFSET('Water Data'!$G$29,0,10*ROW('Water Data'!G155)))</f>
        <v/>
      </c>
      <c r="CE161" s="305" t="str">
        <f ca="true">+IF(OFFSET('Water Data'!$H$27,0,10*ROW('Water Data'!H155))="","",OFFSET('Water Data'!$H$27,0,10*ROW('Water Data'!H155)))</f>
        <v/>
      </c>
      <c r="CF161" s="305" t="str">
        <f ca="true">+IF(OFFSET('Water Data'!$H$28,0,10*ROW('Water Data'!H155))="","",OFFSET('Water Data'!$H$28,0,10*ROW('Water Data'!H155)))</f>
        <v/>
      </c>
      <c r="CG161" s="305" t="str">
        <f ca="true">+IF(OFFSET('Water Data'!$H$29,0,10*ROW('Water Data'!H155))="","",OFFSET('Water Data'!$H$29,0,10*ROW('Water Data'!H155)))</f>
        <v/>
      </c>
      <c r="CH161" s="305" t="str">
        <f ca="true">+IF(OFFSET('Water Data'!$I$27,0,10*ROW('Water Data'!I155))="","",OFFSET('Water Data'!$I$27,0,10*ROW('Water Data'!I155)))</f>
        <v/>
      </c>
      <c r="CI161" s="305" t="str">
        <f ca="true">+IF(OFFSET('Water Data'!$I$28,0,10*ROW('Water Data'!I155))="","",OFFSET('Water Data'!$I$28,0,10*ROW('Water Data'!I155)))</f>
        <v/>
      </c>
      <c r="CJ161" s="305" t="str">
        <f ca="true">+IF(OFFSET('Water Data'!$I$29,0,10*ROW('Water Data'!I155))="","",OFFSET('Water Data'!$I$29,0,10*ROW('Water Data'!I155)))</f>
        <v/>
      </c>
      <c r="CK161" s="305" t="str">
        <f ca="true">+IF(OFFSET('Sanitation Data'!$D$28,0,10*ROW('Sanitation Data'!D155))="","",OFFSET('Sanitation Data'!$D$28,0,10*ROW('Sanitation Data'!D155)))</f>
        <v/>
      </c>
      <c r="CL161" s="305" t="str">
        <f ca="true">+IF(OFFSET('Sanitation Data'!$D$29,0,10*ROW('Sanitation Data'!D155))="","",OFFSET('Sanitation Data'!$D$29,0,10*ROW('Sanitation Data'!D155)))</f>
        <v/>
      </c>
      <c r="CM161" s="305" t="str">
        <f ca="true">+IF(OFFSET('Sanitation Data'!$D$30,0,10*ROW('Sanitation Data'!D155))="","",OFFSET('Sanitation Data'!$D$30,0,10*ROW('Sanitation Data'!D155)))</f>
        <v/>
      </c>
      <c r="CN161" s="305" t="str">
        <f ca="true">+IF(OFFSET('Sanitation Data'!$D$31,0,10*ROW('Sanitation Data'!D155))="","",OFFSET('Sanitation Data'!$D$31,0,10*ROW('Sanitation Data'!D155)))</f>
        <v/>
      </c>
      <c r="CO161" s="305" t="str">
        <f ca="true">+IF(OFFSET('Sanitation Data'!$D$32,0,10*ROW('Sanitation Data'!D155))="","",OFFSET('Sanitation Data'!$D$32,0,10*ROW('Sanitation Data'!D155)))</f>
        <v/>
      </c>
      <c r="CP161" s="305" t="str">
        <f ca="true">+IF(OFFSET('Sanitation Data'!$E$28,0,10*ROW('Sanitation Data'!E155))="","",OFFSET('Sanitation Data'!$E$28,0,10*ROW('Sanitation Data'!E155)))</f>
        <v/>
      </c>
      <c r="CQ161" s="305" t="str">
        <f ca="true">+IF(OFFSET('Sanitation Data'!$E$29,0,10*ROW('Sanitation Data'!E155))="","",OFFSET('Sanitation Data'!$E$29,0,10*ROW('Sanitation Data'!E155)))</f>
        <v/>
      </c>
      <c r="CR161" s="305" t="str">
        <f ca="true">+IF(OFFSET('Sanitation Data'!$E$30,0,10*ROW('Sanitation Data'!E155))="","",OFFSET('Sanitation Data'!$E$30,0,10*ROW('Sanitation Data'!E155)))</f>
        <v/>
      </c>
      <c r="CS161" s="305" t="str">
        <f ca="true">+IF(OFFSET('Sanitation Data'!$E$31,0,10*ROW('Sanitation Data'!E155))="","",OFFSET('Sanitation Data'!$E$31,0,10*ROW('Sanitation Data'!E155)))</f>
        <v/>
      </c>
      <c r="CT161" s="305" t="str">
        <f ca="true">+IF(OFFSET('Sanitation Data'!$E$32,0,10*ROW('Sanitation Data'!E155))="","",OFFSET('Sanitation Data'!$E$32,0,10*ROW('Sanitation Data'!E155)))</f>
        <v/>
      </c>
      <c r="CU161" s="305" t="str">
        <f ca="true">+IF(OFFSET('Sanitation Data'!$F$28,0,10*ROW('Sanitation Data'!F155))="","",OFFSET('Sanitation Data'!$F$28,0,10*ROW('Sanitation Data'!F155)))</f>
        <v/>
      </c>
      <c r="CV161" s="305" t="str">
        <f ca="true">+IF(OFFSET('Sanitation Data'!$F$29,0,10*ROW('Sanitation Data'!F155))="","",OFFSET('Sanitation Data'!$F$29,0,10*ROW('Sanitation Data'!F155)))</f>
        <v/>
      </c>
      <c r="CW161" s="305" t="str">
        <f ca="true">+IF(OFFSET('Sanitation Data'!$F$30,0,10*ROW('Sanitation Data'!F155))="","",OFFSET('Sanitation Data'!$F$30,0,10*ROW('Sanitation Data'!F155)))</f>
        <v/>
      </c>
      <c r="CX161" s="305" t="str">
        <f ca="true">+IF(OFFSET('Sanitation Data'!$F$31,0,10*ROW('Sanitation Data'!F155))="","",OFFSET('Sanitation Data'!$F$31,0,10*ROW('Sanitation Data'!F155)))</f>
        <v/>
      </c>
      <c r="CY161" s="305" t="str">
        <f ca="true">+IF(OFFSET('Sanitation Data'!$F$32,0,10*ROW('Sanitation Data'!F155))="","",OFFSET('Sanitation Data'!$F$32,0,10*ROW('Sanitation Data'!F155)))</f>
        <v/>
      </c>
      <c r="CZ161" s="305" t="str">
        <f ca="true">+IF(OFFSET('Sanitation Data'!$G$28,0,10*ROW('Sanitation Data'!G155))="","",OFFSET('Sanitation Data'!$G$28,0,10*ROW('Sanitation Data'!G155)))</f>
        <v/>
      </c>
      <c r="DA161" s="305" t="str">
        <f ca="true">+IF(OFFSET('Sanitation Data'!$G$29,0,10*ROW('Sanitation Data'!G155))="","",OFFSET('Sanitation Data'!$G$29,0,10*ROW('Sanitation Data'!G155)))</f>
        <v/>
      </c>
      <c r="DB161" s="305" t="str">
        <f ca="true">+IF(OFFSET('Sanitation Data'!$G$30,0,10*ROW('Sanitation Data'!G155))="","",OFFSET('Sanitation Data'!$G$30,0,10*ROW('Sanitation Data'!G155)))</f>
        <v/>
      </c>
      <c r="DC161" s="305" t="str">
        <f ca="true">+IF(OFFSET('Sanitation Data'!$G$31,0,10*ROW('Sanitation Data'!G155))="","",OFFSET('Sanitation Data'!$G$31,0,10*ROW('Sanitation Data'!G155)))</f>
        <v/>
      </c>
      <c r="DD161" s="305" t="str">
        <f ca="true">+IF(OFFSET('Sanitation Data'!$G$32,0,10*ROW('Sanitation Data'!G155))="","",OFFSET('Sanitation Data'!$G$32,0,10*ROW('Sanitation Data'!G155)))</f>
        <v/>
      </c>
      <c r="DE161" s="305" t="str">
        <f ca="true">+IF(OFFSET('Sanitation Data'!$H$28,0,10*ROW('Sanitation Data'!H155))="","",OFFSET('Sanitation Data'!$H$28,0,10*ROW('Sanitation Data'!H155)))</f>
        <v/>
      </c>
      <c r="DF161" s="305" t="str">
        <f ca="true">+IF(OFFSET('Sanitation Data'!$H$29,0,10*ROW('Sanitation Data'!H155))="","",OFFSET('Sanitation Data'!$H$29,0,10*ROW('Sanitation Data'!H155)))</f>
        <v/>
      </c>
      <c r="DG161" s="305" t="str">
        <f ca="true">+IF(OFFSET('Sanitation Data'!$H$30,0,10*ROW('Sanitation Data'!H155))="","",OFFSET('Sanitation Data'!$H$30,0,10*ROW('Sanitation Data'!H155)))</f>
        <v/>
      </c>
      <c r="DH161" s="305" t="str">
        <f ca="true">+IF(OFFSET('Sanitation Data'!$H$31,0,10*ROW('Sanitation Data'!H155))="","",OFFSET('Sanitation Data'!$H$31,0,10*ROW('Sanitation Data'!H155)))</f>
        <v/>
      </c>
      <c r="DI161" s="305" t="str">
        <f ca="true">+IF(OFFSET('Sanitation Data'!$H$32,0,10*ROW('Sanitation Data'!H155))="","",OFFSET('Sanitation Data'!$H$32,0,10*ROW('Sanitation Data'!H155)))</f>
        <v/>
      </c>
      <c r="DJ161" s="305" t="str">
        <f ca="true">+IF(OFFSET('Sanitation Data'!$I$28,0,10*ROW('Sanitation Data'!I155))="","",OFFSET('Sanitation Data'!$I$28,0,10*ROW('Sanitation Data'!I155)))</f>
        <v/>
      </c>
      <c r="DK161" s="305" t="str">
        <f ca="true">+IF(OFFSET('Sanitation Data'!$I$29,0,10*ROW('Sanitation Data'!I155))="","",OFFSET('Sanitation Data'!$I$29,0,10*ROW('Sanitation Data'!I155)))</f>
        <v/>
      </c>
      <c r="DL161" s="305" t="str">
        <f ca="true">+IF(OFFSET('Sanitation Data'!$I$30,0,10*ROW('Sanitation Data'!I155))="","",OFFSET('Sanitation Data'!$I$30,0,10*ROW('Sanitation Data'!I155)))</f>
        <v/>
      </c>
      <c r="DM161" s="305" t="str">
        <f ca="true">+IF(OFFSET('Sanitation Data'!$I$31,0,10*ROW('Sanitation Data'!I155))="","",OFFSET('Sanitation Data'!$I$31,0,10*ROW('Sanitation Data'!I155)))</f>
        <v/>
      </c>
      <c r="DN161" s="305" t="str">
        <f ca="true">+IF(OFFSET('Sanitation Data'!$I$32,0,10*ROW('Sanitation Data'!I155))="","",OFFSET('Sanitation Data'!$I$32,0,10*ROW('Sanitation Data'!I155)))</f>
        <v/>
      </c>
      <c r="DO161" s="305" t="str">
        <f ca="true">+IF(OFFSET('Hygiene Data'!$D$11,0,10*ROW('Hygiene Data'!D155))="","",OFFSET('Hygiene Data'!$D$11,0,10*ROW('Hygiene Data'!D155)))</f>
        <v/>
      </c>
      <c r="DP161" s="305" t="str">
        <f ca="true">+IF(OFFSET('Hygiene Data'!$D$12,0,10*ROW('Hygiene Data'!D155))="","",OFFSET('Hygiene Data'!$D$12,0,10*ROW('Hygiene Data'!D155)))</f>
        <v/>
      </c>
      <c r="DQ161" s="305" t="str">
        <f ca="true">+IF(OFFSET('Hygiene Data'!$D$13,0,10*ROW('Hygiene Data'!D155))="","",OFFSET('Hygiene Data'!$D$13,0,10*ROW('Hygiene Data'!D155)))</f>
        <v/>
      </c>
      <c r="DR161" s="305" t="str">
        <f ca="true">+IF(OFFSET('Hygiene Data'!$E$11,0,10*ROW('Hygiene Data'!E155))="","",OFFSET('Hygiene Data'!$E$11,0,10*ROW('Hygiene Data'!E155)))</f>
        <v/>
      </c>
      <c r="DS161" s="305" t="str">
        <f ca="true">+IF(OFFSET('Hygiene Data'!$E$12,0,10*ROW('Hygiene Data'!E155))="","",OFFSET('Hygiene Data'!$E$12,0,10*ROW('Hygiene Data'!E155)))</f>
        <v/>
      </c>
      <c r="DT161" s="305" t="str">
        <f ca="true">+IF(OFFSET('Hygiene Data'!$E$13,0,10*ROW('Hygiene Data'!E155))="","",OFFSET('Hygiene Data'!$E$13,0,10*ROW('Hygiene Data'!E155)))</f>
        <v/>
      </c>
      <c r="DU161" s="305" t="str">
        <f ca="true">+IF(OFFSET('Hygiene Data'!$F$11,0,10*ROW('Hygiene Data'!F155))="","",OFFSET('Hygiene Data'!$F$11,0,10*ROW('Hygiene Data'!F155)))</f>
        <v/>
      </c>
      <c r="DV161" s="305" t="str">
        <f ca="true">+IF(OFFSET('Hygiene Data'!$F$12,0,10*ROW('Hygiene Data'!F155))="","",OFFSET('Hygiene Data'!$F$12,0,10*ROW('Hygiene Data'!F155)))</f>
        <v/>
      </c>
      <c r="DW161" s="305" t="str">
        <f ca="true">+IF(OFFSET('Hygiene Data'!$F$13,0,10*ROW('Hygiene Data'!F155))="","",OFFSET('Hygiene Data'!$F$13,0,10*ROW('Hygiene Data'!F155)))</f>
        <v/>
      </c>
      <c r="DX161" s="305" t="str">
        <f ca="true">+IF(OFFSET('Hygiene Data'!$G$11,0,10*ROW('Hygiene Data'!G155))="","",OFFSET('Hygiene Data'!$G$11,0,10*ROW('Hygiene Data'!G155)))</f>
        <v/>
      </c>
      <c r="DY161" s="305" t="str">
        <f ca="true">+IF(OFFSET('Hygiene Data'!$G$12,0,10*ROW('Hygiene Data'!G155))="","",OFFSET('Hygiene Data'!$G$12,0,10*ROW('Hygiene Data'!G155)))</f>
        <v/>
      </c>
      <c r="DZ161" s="305" t="str">
        <f ca="true">+IF(OFFSET('Hygiene Data'!$G$13,0,10*ROW('Hygiene Data'!G155))="","",OFFSET('Hygiene Data'!$G$13,0,10*ROW('Hygiene Data'!G155)))</f>
        <v/>
      </c>
      <c r="EA161" s="305" t="str">
        <f ca="true">+IF(OFFSET('Hygiene Data'!$H$11,0,10*ROW('Hygiene Data'!H155))="","",OFFSET('Hygiene Data'!$H$11,0,10*ROW('Hygiene Data'!H155)))</f>
        <v/>
      </c>
      <c r="EB161" s="305" t="str">
        <f ca="true">+IF(OFFSET('Hygiene Data'!$H$12,0,10*ROW('Hygiene Data'!H155))="","",OFFSET('Hygiene Data'!$H$12,0,10*ROW('Hygiene Data'!H155)))</f>
        <v/>
      </c>
      <c r="EC161" s="305" t="str">
        <f ca="true">+IF(OFFSET('Hygiene Data'!$H$13,0,10*ROW('Hygiene Data'!H155))="","",OFFSET('Hygiene Data'!$H$13,0,10*ROW('Hygiene Data'!H155)))</f>
        <v/>
      </c>
      <c r="ED161" s="305" t="str">
        <f ca="true">+IF(OFFSET('Hygiene Data'!$I$11,0,10*ROW('Hygiene Data'!I155))="","",OFFSET('Hygiene Data'!$I$11,0,10*ROW('Hygiene Data'!I155)))</f>
        <v/>
      </c>
      <c r="EE161" s="305" t="str">
        <f ca="true">+IF(OFFSET('Hygiene Data'!$I$12,0,10*ROW('Hygiene Data'!I155))="","",OFFSET('Hygiene Data'!$I$12,0,10*ROW('Hygiene Data'!I155)))</f>
        <v/>
      </c>
      <c r="EF161" s="305"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61" t="str">
        <f t="shared" ca="true" si="2"/>
        <v/>
      </c>
      <c r="D162" s="9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5"/>
      <c r="BS162" s="305" t="str">
        <f ca="true">+IF(OFFSET('Water Data'!$D$27,0,10*ROW('Water Data'!D156))="","",OFFSET('Water Data'!$D$27,0,10*ROW('Water Data'!D156)))</f>
        <v/>
      </c>
      <c r="BT162" s="305" t="str">
        <f ca="true">+IF(OFFSET('Water Data'!$D$28,0,10*ROW('Water Data'!D156))="","",OFFSET('Water Data'!$D$28,0,10*ROW('Water Data'!D156)))</f>
        <v/>
      </c>
      <c r="BU162" s="305" t="str">
        <f ca="true">+IF(OFFSET('Water Data'!$D$29,0,10*ROW('Water Data'!D156))="","",OFFSET('Water Data'!$D$29,0,10*ROW('Water Data'!D156)))</f>
        <v/>
      </c>
      <c r="BV162" s="305" t="str">
        <f ca="true">+IF(OFFSET('Water Data'!$E$27,0,10*ROW('Water Data'!E156))="","",OFFSET('Water Data'!$E$27,0,10*ROW('Water Data'!E156)))</f>
        <v/>
      </c>
      <c r="BW162" s="305" t="str">
        <f ca="true">+IF(OFFSET('Water Data'!$E$28,0,10*ROW('Water Data'!E156))="","",OFFSET('Water Data'!$E$28,0,10*ROW('Water Data'!E156)))</f>
        <v/>
      </c>
      <c r="BX162" s="305" t="str">
        <f ca="true">+IF(OFFSET('Water Data'!$E$29,0,10*ROW('Water Data'!E156))="","",OFFSET('Water Data'!$E$29,0,10*ROW('Water Data'!E156)))</f>
        <v/>
      </c>
      <c r="BY162" s="305" t="str">
        <f ca="true">+IF(OFFSET('Water Data'!$F$27,0,10*ROW('Water Data'!F156))="","",OFFSET('Water Data'!$F$27,0,10*ROW('Water Data'!F156)))</f>
        <v/>
      </c>
      <c r="BZ162" s="305" t="str">
        <f ca="true">+IF(OFFSET('Water Data'!$F$28,0,10*ROW('Water Data'!F156))="","",OFFSET('Water Data'!$F$28,0,10*ROW('Water Data'!F156)))</f>
        <v/>
      </c>
      <c r="CA162" s="305" t="str">
        <f ca="true">+IF(OFFSET('Water Data'!$F$29,0,10*ROW('Water Data'!F156))="","",OFFSET('Water Data'!$F$29,0,10*ROW('Water Data'!F156)))</f>
        <v/>
      </c>
      <c r="CB162" s="305" t="str">
        <f ca="true">+IF(OFFSET('Water Data'!$G$27,0,10*ROW('Water Data'!G156))="","",OFFSET('Water Data'!$G$27,0,10*ROW('Water Data'!G156)))</f>
        <v/>
      </c>
      <c r="CC162" s="305" t="str">
        <f ca="true">+IF(OFFSET('Water Data'!$G$28,0,10*ROW('Water Data'!G156))="","",OFFSET('Water Data'!$G$28,0,10*ROW('Water Data'!G156)))</f>
        <v/>
      </c>
      <c r="CD162" s="305" t="str">
        <f ca="true">+IF(OFFSET('Water Data'!$G$29,0,10*ROW('Water Data'!G156))="","",OFFSET('Water Data'!$G$29,0,10*ROW('Water Data'!G156)))</f>
        <v/>
      </c>
      <c r="CE162" s="305" t="str">
        <f ca="true">+IF(OFFSET('Water Data'!$H$27,0,10*ROW('Water Data'!H156))="","",OFFSET('Water Data'!$H$27,0,10*ROW('Water Data'!H156)))</f>
        <v/>
      </c>
      <c r="CF162" s="305" t="str">
        <f ca="true">+IF(OFFSET('Water Data'!$H$28,0,10*ROW('Water Data'!H156))="","",OFFSET('Water Data'!$H$28,0,10*ROW('Water Data'!H156)))</f>
        <v/>
      </c>
      <c r="CG162" s="305" t="str">
        <f ca="true">+IF(OFFSET('Water Data'!$H$29,0,10*ROW('Water Data'!H156))="","",OFFSET('Water Data'!$H$29,0,10*ROW('Water Data'!H156)))</f>
        <v/>
      </c>
      <c r="CH162" s="305" t="str">
        <f ca="true">+IF(OFFSET('Water Data'!$I$27,0,10*ROW('Water Data'!I156))="","",OFFSET('Water Data'!$I$27,0,10*ROW('Water Data'!I156)))</f>
        <v/>
      </c>
      <c r="CI162" s="305" t="str">
        <f ca="true">+IF(OFFSET('Water Data'!$I$28,0,10*ROW('Water Data'!I156))="","",OFFSET('Water Data'!$I$28,0,10*ROW('Water Data'!I156)))</f>
        <v/>
      </c>
      <c r="CJ162" s="305" t="str">
        <f ca="true">+IF(OFFSET('Water Data'!$I$29,0,10*ROW('Water Data'!I156))="","",OFFSET('Water Data'!$I$29,0,10*ROW('Water Data'!I156)))</f>
        <v/>
      </c>
      <c r="CK162" s="305" t="str">
        <f ca="true">+IF(OFFSET('Sanitation Data'!$D$28,0,10*ROW('Sanitation Data'!D156))="","",OFFSET('Sanitation Data'!$D$28,0,10*ROW('Sanitation Data'!D156)))</f>
        <v/>
      </c>
      <c r="CL162" s="305" t="str">
        <f ca="true">+IF(OFFSET('Sanitation Data'!$D$29,0,10*ROW('Sanitation Data'!D156))="","",OFFSET('Sanitation Data'!$D$29,0,10*ROW('Sanitation Data'!D156)))</f>
        <v/>
      </c>
      <c r="CM162" s="305" t="str">
        <f ca="true">+IF(OFFSET('Sanitation Data'!$D$30,0,10*ROW('Sanitation Data'!D156))="","",OFFSET('Sanitation Data'!$D$30,0,10*ROW('Sanitation Data'!D156)))</f>
        <v/>
      </c>
      <c r="CN162" s="305" t="str">
        <f ca="true">+IF(OFFSET('Sanitation Data'!$D$31,0,10*ROW('Sanitation Data'!D156))="","",OFFSET('Sanitation Data'!$D$31,0,10*ROW('Sanitation Data'!D156)))</f>
        <v/>
      </c>
      <c r="CO162" s="305" t="str">
        <f ca="true">+IF(OFFSET('Sanitation Data'!$D$32,0,10*ROW('Sanitation Data'!D156))="","",OFFSET('Sanitation Data'!$D$32,0,10*ROW('Sanitation Data'!D156)))</f>
        <v/>
      </c>
      <c r="CP162" s="305" t="str">
        <f ca="true">+IF(OFFSET('Sanitation Data'!$E$28,0,10*ROW('Sanitation Data'!E156))="","",OFFSET('Sanitation Data'!$E$28,0,10*ROW('Sanitation Data'!E156)))</f>
        <v/>
      </c>
      <c r="CQ162" s="305" t="str">
        <f ca="true">+IF(OFFSET('Sanitation Data'!$E$29,0,10*ROW('Sanitation Data'!E156))="","",OFFSET('Sanitation Data'!$E$29,0,10*ROW('Sanitation Data'!E156)))</f>
        <v/>
      </c>
      <c r="CR162" s="305" t="str">
        <f ca="true">+IF(OFFSET('Sanitation Data'!$E$30,0,10*ROW('Sanitation Data'!E156))="","",OFFSET('Sanitation Data'!$E$30,0,10*ROW('Sanitation Data'!E156)))</f>
        <v/>
      </c>
      <c r="CS162" s="305" t="str">
        <f ca="true">+IF(OFFSET('Sanitation Data'!$E$31,0,10*ROW('Sanitation Data'!E156))="","",OFFSET('Sanitation Data'!$E$31,0,10*ROW('Sanitation Data'!E156)))</f>
        <v/>
      </c>
      <c r="CT162" s="305" t="str">
        <f ca="true">+IF(OFFSET('Sanitation Data'!$E$32,0,10*ROW('Sanitation Data'!E156))="","",OFFSET('Sanitation Data'!$E$32,0,10*ROW('Sanitation Data'!E156)))</f>
        <v/>
      </c>
      <c r="CU162" s="305" t="str">
        <f ca="true">+IF(OFFSET('Sanitation Data'!$F$28,0,10*ROW('Sanitation Data'!F156))="","",OFFSET('Sanitation Data'!$F$28,0,10*ROW('Sanitation Data'!F156)))</f>
        <v/>
      </c>
      <c r="CV162" s="305" t="str">
        <f ca="true">+IF(OFFSET('Sanitation Data'!$F$29,0,10*ROW('Sanitation Data'!F156))="","",OFFSET('Sanitation Data'!$F$29,0,10*ROW('Sanitation Data'!F156)))</f>
        <v/>
      </c>
      <c r="CW162" s="305" t="str">
        <f ca="true">+IF(OFFSET('Sanitation Data'!$F$30,0,10*ROW('Sanitation Data'!F156))="","",OFFSET('Sanitation Data'!$F$30,0,10*ROW('Sanitation Data'!F156)))</f>
        <v/>
      </c>
      <c r="CX162" s="305" t="str">
        <f ca="true">+IF(OFFSET('Sanitation Data'!$F$31,0,10*ROW('Sanitation Data'!F156))="","",OFFSET('Sanitation Data'!$F$31,0,10*ROW('Sanitation Data'!F156)))</f>
        <v/>
      </c>
      <c r="CY162" s="305" t="str">
        <f ca="true">+IF(OFFSET('Sanitation Data'!$F$32,0,10*ROW('Sanitation Data'!F156))="","",OFFSET('Sanitation Data'!$F$32,0,10*ROW('Sanitation Data'!F156)))</f>
        <v/>
      </c>
      <c r="CZ162" s="305" t="str">
        <f ca="true">+IF(OFFSET('Sanitation Data'!$G$28,0,10*ROW('Sanitation Data'!G156))="","",OFFSET('Sanitation Data'!$G$28,0,10*ROW('Sanitation Data'!G156)))</f>
        <v/>
      </c>
      <c r="DA162" s="305" t="str">
        <f ca="true">+IF(OFFSET('Sanitation Data'!$G$29,0,10*ROW('Sanitation Data'!G156))="","",OFFSET('Sanitation Data'!$G$29,0,10*ROW('Sanitation Data'!G156)))</f>
        <v/>
      </c>
      <c r="DB162" s="305" t="str">
        <f ca="true">+IF(OFFSET('Sanitation Data'!$G$30,0,10*ROW('Sanitation Data'!G156))="","",OFFSET('Sanitation Data'!$G$30,0,10*ROW('Sanitation Data'!G156)))</f>
        <v/>
      </c>
      <c r="DC162" s="305" t="str">
        <f ca="true">+IF(OFFSET('Sanitation Data'!$G$31,0,10*ROW('Sanitation Data'!G156))="","",OFFSET('Sanitation Data'!$G$31,0,10*ROW('Sanitation Data'!G156)))</f>
        <v/>
      </c>
      <c r="DD162" s="305" t="str">
        <f ca="true">+IF(OFFSET('Sanitation Data'!$G$32,0,10*ROW('Sanitation Data'!G156))="","",OFFSET('Sanitation Data'!$G$32,0,10*ROW('Sanitation Data'!G156)))</f>
        <v/>
      </c>
      <c r="DE162" s="305" t="str">
        <f ca="true">+IF(OFFSET('Sanitation Data'!$H$28,0,10*ROW('Sanitation Data'!H156))="","",OFFSET('Sanitation Data'!$H$28,0,10*ROW('Sanitation Data'!H156)))</f>
        <v/>
      </c>
      <c r="DF162" s="305" t="str">
        <f ca="true">+IF(OFFSET('Sanitation Data'!$H$29,0,10*ROW('Sanitation Data'!H156))="","",OFFSET('Sanitation Data'!$H$29,0,10*ROW('Sanitation Data'!H156)))</f>
        <v/>
      </c>
      <c r="DG162" s="305" t="str">
        <f ca="true">+IF(OFFSET('Sanitation Data'!$H$30,0,10*ROW('Sanitation Data'!H156))="","",OFFSET('Sanitation Data'!$H$30,0,10*ROW('Sanitation Data'!H156)))</f>
        <v/>
      </c>
      <c r="DH162" s="305" t="str">
        <f ca="true">+IF(OFFSET('Sanitation Data'!$H$31,0,10*ROW('Sanitation Data'!H156))="","",OFFSET('Sanitation Data'!$H$31,0,10*ROW('Sanitation Data'!H156)))</f>
        <v/>
      </c>
      <c r="DI162" s="305" t="str">
        <f ca="true">+IF(OFFSET('Sanitation Data'!$H$32,0,10*ROW('Sanitation Data'!H156))="","",OFFSET('Sanitation Data'!$H$32,0,10*ROW('Sanitation Data'!H156)))</f>
        <v/>
      </c>
      <c r="DJ162" s="305" t="str">
        <f ca="true">+IF(OFFSET('Sanitation Data'!$I$28,0,10*ROW('Sanitation Data'!I156))="","",OFFSET('Sanitation Data'!$I$28,0,10*ROW('Sanitation Data'!I156)))</f>
        <v/>
      </c>
      <c r="DK162" s="305" t="str">
        <f ca="true">+IF(OFFSET('Sanitation Data'!$I$29,0,10*ROW('Sanitation Data'!I156))="","",OFFSET('Sanitation Data'!$I$29,0,10*ROW('Sanitation Data'!I156)))</f>
        <v/>
      </c>
      <c r="DL162" s="305" t="str">
        <f ca="true">+IF(OFFSET('Sanitation Data'!$I$30,0,10*ROW('Sanitation Data'!I156))="","",OFFSET('Sanitation Data'!$I$30,0,10*ROW('Sanitation Data'!I156)))</f>
        <v/>
      </c>
      <c r="DM162" s="305" t="str">
        <f ca="true">+IF(OFFSET('Sanitation Data'!$I$31,0,10*ROW('Sanitation Data'!I156))="","",OFFSET('Sanitation Data'!$I$31,0,10*ROW('Sanitation Data'!I156)))</f>
        <v/>
      </c>
      <c r="DN162" s="305" t="str">
        <f ca="true">+IF(OFFSET('Sanitation Data'!$I$32,0,10*ROW('Sanitation Data'!I156))="","",OFFSET('Sanitation Data'!$I$32,0,10*ROW('Sanitation Data'!I156)))</f>
        <v/>
      </c>
      <c r="DO162" s="305" t="str">
        <f ca="true">+IF(OFFSET('Hygiene Data'!$D$11,0,10*ROW('Hygiene Data'!D156))="","",OFFSET('Hygiene Data'!$D$11,0,10*ROW('Hygiene Data'!D156)))</f>
        <v/>
      </c>
      <c r="DP162" s="305" t="str">
        <f ca="true">+IF(OFFSET('Hygiene Data'!$D$12,0,10*ROW('Hygiene Data'!D156))="","",OFFSET('Hygiene Data'!$D$12,0,10*ROW('Hygiene Data'!D156)))</f>
        <v/>
      </c>
      <c r="DQ162" s="305" t="str">
        <f ca="true">+IF(OFFSET('Hygiene Data'!$D$13,0,10*ROW('Hygiene Data'!D156))="","",OFFSET('Hygiene Data'!$D$13,0,10*ROW('Hygiene Data'!D156)))</f>
        <v/>
      </c>
      <c r="DR162" s="305" t="str">
        <f ca="true">+IF(OFFSET('Hygiene Data'!$E$11,0,10*ROW('Hygiene Data'!E156))="","",OFFSET('Hygiene Data'!$E$11,0,10*ROW('Hygiene Data'!E156)))</f>
        <v/>
      </c>
      <c r="DS162" s="305" t="str">
        <f ca="true">+IF(OFFSET('Hygiene Data'!$E$12,0,10*ROW('Hygiene Data'!E156))="","",OFFSET('Hygiene Data'!$E$12,0,10*ROW('Hygiene Data'!E156)))</f>
        <v/>
      </c>
      <c r="DT162" s="305" t="str">
        <f ca="true">+IF(OFFSET('Hygiene Data'!$E$13,0,10*ROW('Hygiene Data'!E156))="","",OFFSET('Hygiene Data'!$E$13,0,10*ROW('Hygiene Data'!E156)))</f>
        <v/>
      </c>
      <c r="DU162" s="305" t="str">
        <f ca="true">+IF(OFFSET('Hygiene Data'!$F$11,0,10*ROW('Hygiene Data'!F156))="","",OFFSET('Hygiene Data'!$F$11,0,10*ROW('Hygiene Data'!F156)))</f>
        <v/>
      </c>
      <c r="DV162" s="305" t="str">
        <f ca="true">+IF(OFFSET('Hygiene Data'!$F$12,0,10*ROW('Hygiene Data'!F156))="","",OFFSET('Hygiene Data'!$F$12,0,10*ROW('Hygiene Data'!F156)))</f>
        <v/>
      </c>
      <c r="DW162" s="305" t="str">
        <f ca="true">+IF(OFFSET('Hygiene Data'!$F$13,0,10*ROW('Hygiene Data'!F156))="","",OFFSET('Hygiene Data'!$F$13,0,10*ROW('Hygiene Data'!F156)))</f>
        <v/>
      </c>
      <c r="DX162" s="305" t="str">
        <f ca="true">+IF(OFFSET('Hygiene Data'!$G$11,0,10*ROW('Hygiene Data'!G156))="","",OFFSET('Hygiene Data'!$G$11,0,10*ROW('Hygiene Data'!G156)))</f>
        <v/>
      </c>
      <c r="DY162" s="305" t="str">
        <f ca="true">+IF(OFFSET('Hygiene Data'!$G$12,0,10*ROW('Hygiene Data'!G156))="","",OFFSET('Hygiene Data'!$G$12,0,10*ROW('Hygiene Data'!G156)))</f>
        <v/>
      </c>
      <c r="DZ162" s="305" t="str">
        <f ca="true">+IF(OFFSET('Hygiene Data'!$G$13,0,10*ROW('Hygiene Data'!G156))="","",OFFSET('Hygiene Data'!$G$13,0,10*ROW('Hygiene Data'!G156)))</f>
        <v/>
      </c>
      <c r="EA162" s="305" t="str">
        <f ca="true">+IF(OFFSET('Hygiene Data'!$H$11,0,10*ROW('Hygiene Data'!H156))="","",OFFSET('Hygiene Data'!$H$11,0,10*ROW('Hygiene Data'!H156)))</f>
        <v/>
      </c>
      <c r="EB162" s="305" t="str">
        <f ca="true">+IF(OFFSET('Hygiene Data'!$H$12,0,10*ROW('Hygiene Data'!H156))="","",OFFSET('Hygiene Data'!$H$12,0,10*ROW('Hygiene Data'!H156)))</f>
        <v/>
      </c>
      <c r="EC162" s="305" t="str">
        <f ca="true">+IF(OFFSET('Hygiene Data'!$H$13,0,10*ROW('Hygiene Data'!H156))="","",OFFSET('Hygiene Data'!$H$13,0,10*ROW('Hygiene Data'!H156)))</f>
        <v/>
      </c>
      <c r="ED162" s="305" t="str">
        <f ca="true">+IF(OFFSET('Hygiene Data'!$I$11,0,10*ROW('Hygiene Data'!I156))="","",OFFSET('Hygiene Data'!$I$11,0,10*ROW('Hygiene Data'!I156)))</f>
        <v/>
      </c>
      <c r="EE162" s="305" t="str">
        <f ca="true">+IF(OFFSET('Hygiene Data'!$I$12,0,10*ROW('Hygiene Data'!I156))="","",OFFSET('Hygiene Data'!$I$12,0,10*ROW('Hygiene Data'!I156)))</f>
        <v/>
      </c>
      <c r="EF162" s="305"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61" t="str">
        <f t="shared" ca="true" si="2"/>
        <v/>
      </c>
      <c r="D163" s="9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5"/>
      <c r="BS163" s="305" t="str">
        <f ca="true">+IF(OFFSET('Water Data'!$D$27,0,10*ROW('Water Data'!D157))="","",OFFSET('Water Data'!$D$27,0,10*ROW('Water Data'!D157)))</f>
        <v/>
      </c>
      <c r="BT163" s="305" t="str">
        <f ca="true">+IF(OFFSET('Water Data'!$D$28,0,10*ROW('Water Data'!D157))="","",OFFSET('Water Data'!$D$28,0,10*ROW('Water Data'!D157)))</f>
        <v/>
      </c>
      <c r="BU163" s="305" t="str">
        <f ca="true">+IF(OFFSET('Water Data'!$D$29,0,10*ROW('Water Data'!D157))="","",OFFSET('Water Data'!$D$29,0,10*ROW('Water Data'!D157)))</f>
        <v/>
      </c>
      <c r="BV163" s="305" t="str">
        <f ca="true">+IF(OFFSET('Water Data'!$E$27,0,10*ROW('Water Data'!E157))="","",OFFSET('Water Data'!$E$27,0,10*ROW('Water Data'!E157)))</f>
        <v/>
      </c>
      <c r="BW163" s="305" t="str">
        <f ca="true">+IF(OFFSET('Water Data'!$E$28,0,10*ROW('Water Data'!E157))="","",OFFSET('Water Data'!$E$28,0,10*ROW('Water Data'!E157)))</f>
        <v/>
      </c>
      <c r="BX163" s="305" t="str">
        <f ca="true">+IF(OFFSET('Water Data'!$E$29,0,10*ROW('Water Data'!E157))="","",OFFSET('Water Data'!$E$29,0,10*ROW('Water Data'!E157)))</f>
        <v/>
      </c>
      <c r="BY163" s="305" t="str">
        <f ca="true">+IF(OFFSET('Water Data'!$F$27,0,10*ROW('Water Data'!F157))="","",OFFSET('Water Data'!$F$27,0,10*ROW('Water Data'!F157)))</f>
        <v/>
      </c>
      <c r="BZ163" s="305" t="str">
        <f ca="true">+IF(OFFSET('Water Data'!$F$28,0,10*ROW('Water Data'!F157))="","",OFFSET('Water Data'!$F$28,0,10*ROW('Water Data'!F157)))</f>
        <v/>
      </c>
      <c r="CA163" s="305" t="str">
        <f ca="true">+IF(OFFSET('Water Data'!$F$29,0,10*ROW('Water Data'!F157))="","",OFFSET('Water Data'!$F$29,0,10*ROW('Water Data'!F157)))</f>
        <v/>
      </c>
      <c r="CB163" s="305" t="str">
        <f ca="true">+IF(OFFSET('Water Data'!$G$27,0,10*ROW('Water Data'!G157))="","",OFFSET('Water Data'!$G$27,0,10*ROW('Water Data'!G157)))</f>
        <v/>
      </c>
      <c r="CC163" s="305" t="str">
        <f ca="true">+IF(OFFSET('Water Data'!$G$28,0,10*ROW('Water Data'!G157))="","",OFFSET('Water Data'!$G$28,0,10*ROW('Water Data'!G157)))</f>
        <v/>
      </c>
      <c r="CD163" s="305" t="str">
        <f ca="true">+IF(OFFSET('Water Data'!$G$29,0,10*ROW('Water Data'!G157))="","",OFFSET('Water Data'!$G$29,0,10*ROW('Water Data'!G157)))</f>
        <v/>
      </c>
      <c r="CE163" s="305" t="str">
        <f ca="true">+IF(OFFSET('Water Data'!$H$27,0,10*ROW('Water Data'!H157))="","",OFFSET('Water Data'!$H$27,0,10*ROW('Water Data'!H157)))</f>
        <v/>
      </c>
      <c r="CF163" s="305" t="str">
        <f ca="true">+IF(OFFSET('Water Data'!$H$28,0,10*ROW('Water Data'!H157))="","",OFFSET('Water Data'!$H$28,0,10*ROW('Water Data'!H157)))</f>
        <v/>
      </c>
      <c r="CG163" s="305" t="str">
        <f ca="true">+IF(OFFSET('Water Data'!$H$29,0,10*ROW('Water Data'!H157))="","",OFFSET('Water Data'!$H$29,0,10*ROW('Water Data'!H157)))</f>
        <v/>
      </c>
      <c r="CH163" s="305" t="str">
        <f ca="true">+IF(OFFSET('Water Data'!$I$27,0,10*ROW('Water Data'!I157))="","",OFFSET('Water Data'!$I$27,0,10*ROW('Water Data'!I157)))</f>
        <v/>
      </c>
      <c r="CI163" s="305" t="str">
        <f ca="true">+IF(OFFSET('Water Data'!$I$28,0,10*ROW('Water Data'!I157))="","",OFFSET('Water Data'!$I$28,0,10*ROW('Water Data'!I157)))</f>
        <v/>
      </c>
      <c r="CJ163" s="305" t="str">
        <f ca="true">+IF(OFFSET('Water Data'!$I$29,0,10*ROW('Water Data'!I157))="","",OFFSET('Water Data'!$I$29,0,10*ROW('Water Data'!I157)))</f>
        <v/>
      </c>
      <c r="CK163" s="305" t="str">
        <f ca="true">+IF(OFFSET('Sanitation Data'!$D$28,0,10*ROW('Sanitation Data'!D157))="","",OFFSET('Sanitation Data'!$D$28,0,10*ROW('Sanitation Data'!D157)))</f>
        <v/>
      </c>
      <c r="CL163" s="305" t="str">
        <f ca="true">+IF(OFFSET('Sanitation Data'!$D$29,0,10*ROW('Sanitation Data'!D157))="","",OFFSET('Sanitation Data'!$D$29,0,10*ROW('Sanitation Data'!D157)))</f>
        <v/>
      </c>
      <c r="CM163" s="305" t="str">
        <f ca="true">+IF(OFFSET('Sanitation Data'!$D$30,0,10*ROW('Sanitation Data'!D157))="","",OFFSET('Sanitation Data'!$D$30,0,10*ROW('Sanitation Data'!D157)))</f>
        <v/>
      </c>
      <c r="CN163" s="305" t="str">
        <f ca="true">+IF(OFFSET('Sanitation Data'!$D$31,0,10*ROW('Sanitation Data'!D157))="","",OFFSET('Sanitation Data'!$D$31,0,10*ROW('Sanitation Data'!D157)))</f>
        <v/>
      </c>
      <c r="CO163" s="305" t="str">
        <f ca="true">+IF(OFFSET('Sanitation Data'!$D$32,0,10*ROW('Sanitation Data'!D157))="","",OFFSET('Sanitation Data'!$D$32,0,10*ROW('Sanitation Data'!D157)))</f>
        <v/>
      </c>
      <c r="CP163" s="305" t="str">
        <f ca="true">+IF(OFFSET('Sanitation Data'!$E$28,0,10*ROW('Sanitation Data'!E157))="","",OFFSET('Sanitation Data'!$E$28,0,10*ROW('Sanitation Data'!E157)))</f>
        <v/>
      </c>
      <c r="CQ163" s="305" t="str">
        <f ca="true">+IF(OFFSET('Sanitation Data'!$E$29,0,10*ROW('Sanitation Data'!E157))="","",OFFSET('Sanitation Data'!$E$29,0,10*ROW('Sanitation Data'!E157)))</f>
        <v/>
      </c>
      <c r="CR163" s="305" t="str">
        <f ca="true">+IF(OFFSET('Sanitation Data'!$E$30,0,10*ROW('Sanitation Data'!E157))="","",OFFSET('Sanitation Data'!$E$30,0,10*ROW('Sanitation Data'!E157)))</f>
        <v/>
      </c>
      <c r="CS163" s="305" t="str">
        <f ca="true">+IF(OFFSET('Sanitation Data'!$E$31,0,10*ROW('Sanitation Data'!E157))="","",OFFSET('Sanitation Data'!$E$31,0,10*ROW('Sanitation Data'!E157)))</f>
        <v/>
      </c>
      <c r="CT163" s="305" t="str">
        <f ca="true">+IF(OFFSET('Sanitation Data'!$E$32,0,10*ROW('Sanitation Data'!E157))="","",OFFSET('Sanitation Data'!$E$32,0,10*ROW('Sanitation Data'!E157)))</f>
        <v/>
      </c>
      <c r="CU163" s="305" t="str">
        <f ca="true">+IF(OFFSET('Sanitation Data'!$F$28,0,10*ROW('Sanitation Data'!F157))="","",OFFSET('Sanitation Data'!$F$28,0,10*ROW('Sanitation Data'!F157)))</f>
        <v/>
      </c>
      <c r="CV163" s="305" t="str">
        <f ca="true">+IF(OFFSET('Sanitation Data'!$F$29,0,10*ROW('Sanitation Data'!F157))="","",OFFSET('Sanitation Data'!$F$29,0,10*ROW('Sanitation Data'!F157)))</f>
        <v/>
      </c>
      <c r="CW163" s="305" t="str">
        <f ca="true">+IF(OFFSET('Sanitation Data'!$F$30,0,10*ROW('Sanitation Data'!F157))="","",OFFSET('Sanitation Data'!$F$30,0,10*ROW('Sanitation Data'!F157)))</f>
        <v/>
      </c>
      <c r="CX163" s="305" t="str">
        <f ca="true">+IF(OFFSET('Sanitation Data'!$F$31,0,10*ROW('Sanitation Data'!F157))="","",OFFSET('Sanitation Data'!$F$31,0,10*ROW('Sanitation Data'!F157)))</f>
        <v/>
      </c>
      <c r="CY163" s="305" t="str">
        <f ca="true">+IF(OFFSET('Sanitation Data'!$F$32,0,10*ROW('Sanitation Data'!F157))="","",OFFSET('Sanitation Data'!$F$32,0,10*ROW('Sanitation Data'!F157)))</f>
        <v/>
      </c>
      <c r="CZ163" s="305" t="str">
        <f ca="true">+IF(OFFSET('Sanitation Data'!$G$28,0,10*ROW('Sanitation Data'!G157))="","",OFFSET('Sanitation Data'!$G$28,0,10*ROW('Sanitation Data'!G157)))</f>
        <v/>
      </c>
      <c r="DA163" s="305" t="str">
        <f ca="true">+IF(OFFSET('Sanitation Data'!$G$29,0,10*ROW('Sanitation Data'!G157))="","",OFFSET('Sanitation Data'!$G$29,0,10*ROW('Sanitation Data'!G157)))</f>
        <v/>
      </c>
      <c r="DB163" s="305" t="str">
        <f ca="true">+IF(OFFSET('Sanitation Data'!$G$30,0,10*ROW('Sanitation Data'!G157))="","",OFFSET('Sanitation Data'!$G$30,0,10*ROW('Sanitation Data'!G157)))</f>
        <v/>
      </c>
      <c r="DC163" s="305" t="str">
        <f ca="true">+IF(OFFSET('Sanitation Data'!$G$31,0,10*ROW('Sanitation Data'!G157))="","",OFFSET('Sanitation Data'!$G$31,0,10*ROW('Sanitation Data'!G157)))</f>
        <v/>
      </c>
      <c r="DD163" s="305" t="str">
        <f ca="true">+IF(OFFSET('Sanitation Data'!$G$32,0,10*ROW('Sanitation Data'!G157))="","",OFFSET('Sanitation Data'!$G$32,0,10*ROW('Sanitation Data'!G157)))</f>
        <v/>
      </c>
      <c r="DE163" s="305" t="str">
        <f ca="true">+IF(OFFSET('Sanitation Data'!$H$28,0,10*ROW('Sanitation Data'!H157))="","",OFFSET('Sanitation Data'!$H$28,0,10*ROW('Sanitation Data'!H157)))</f>
        <v/>
      </c>
      <c r="DF163" s="305" t="str">
        <f ca="true">+IF(OFFSET('Sanitation Data'!$H$29,0,10*ROW('Sanitation Data'!H157))="","",OFFSET('Sanitation Data'!$H$29,0,10*ROW('Sanitation Data'!H157)))</f>
        <v/>
      </c>
      <c r="DG163" s="305" t="str">
        <f ca="true">+IF(OFFSET('Sanitation Data'!$H$30,0,10*ROW('Sanitation Data'!H157))="","",OFFSET('Sanitation Data'!$H$30,0,10*ROW('Sanitation Data'!H157)))</f>
        <v/>
      </c>
      <c r="DH163" s="305" t="str">
        <f ca="true">+IF(OFFSET('Sanitation Data'!$H$31,0,10*ROW('Sanitation Data'!H157))="","",OFFSET('Sanitation Data'!$H$31,0,10*ROW('Sanitation Data'!H157)))</f>
        <v/>
      </c>
      <c r="DI163" s="305" t="str">
        <f ca="true">+IF(OFFSET('Sanitation Data'!$H$32,0,10*ROW('Sanitation Data'!H157))="","",OFFSET('Sanitation Data'!$H$32,0,10*ROW('Sanitation Data'!H157)))</f>
        <v/>
      </c>
      <c r="DJ163" s="305" t="str">
        <f ca="true">+IF(OFFSET('Sanitation Data'!$I$28,0,10*ROW('Sanitation Data'!I157))="","",OFFSET('Sanitation Data'!$I$28,0,10*ROW('Sanitation Data'!I157)))</f>
        <v/>
      </c>
      <c r="DK163" s="305" t="str">
        <f ca="true">+IF(OFFSET('Sanitation Data'!$I$29,0,10*ROW('Sanitation Data'!I157))="","",OFFSET('Sanitation Data'!$I$29,0,10*ROW('Sanitation Data'!I157)))</f>
        <v/>
      </c>
      <c r="DL163" s="305" t="str">
        <f ca="true">+IF(OFFSET('Sanitation Data'!$I$30,0,10*ROW('Sanitation Data'!I157))="","",OFFSET('Sanitation Data'!$I$30,0,10*ROW('Sanitation Data'!I157)))</f>
        <v/>
      </c>
      <c r="DM163" s="305" t="str">
        <f ca="true">+IF(OFFSET('Sanitation Data'!$I$31,0,10*ROW('Sanitation Data'!I157))="","",OFFSET('Sanitation Data'!$I$31,0,10*ROW('Sanitation Data'!I157)))</f>
        <v/>
      </c>
      <c r="DN163" s="305" t="str">
        <f ca="true">+IF(OFFSET('Sanitation Data'!$I$32,0,10*ROW('Sanitation Data'!I157))="","",OFFSET('Sanitation Data'!$I$32,0,10*ROW('Sanitation Data'!I157)))</f>
        <v/>
      </c>
      <c r="DO163" s="305" t="str">
        <f ca="true">+IF(OFFSET('Hygiene Data'!$D$11,0,10*ROW('Hygiene Data'!D157))="","",OFFSET('Hygiene Data'!$D$11,0,10*ROW('Hygiene Data'!D157)))</f>
        <v/>
      </c>
      <c r="DP163" s="305" t="str">
        <f ca="true">+IF(OFFSET('Hygiene Data'!$D$12,0,10*ROW('Hygiene Data'!D157))="","",OFFSET('Hygiene Data'!$D$12,0,10*ROW('Hygiene Data'!D157)))</f>
        <v/>
      </c>
      <c r="DQ163" s="305" t="str">
        <f ca="true">+IF(OFFSET('Hygiene Data'!$D$13,0,10*ROW('Hygiene Data'!D157))="","",OFFSET('Hygiene Data'!$D$13,0,10*ROW('Hygiene Data'!D157)))</f>
        <v/>
      </c>
      <c r="DR163" s="305" t="str">
        <f ca="true">+IF(OFFSET('Hygiene Data'!$E$11,0,10*ROW('Hygiene Data'!E157))="","",OFFSET('Hygiene Data'!$E$11,0,10*ROW('Hygiene Data'!E157)))</f>
        <v/>
      </c>
      <c r="DS163" s="305" t="str">
        <f ca="true">+IF(OFFSET('Hygiene Data'!$E$12,0,10*ROW('Hygiene Data'!E157))="","",OFFSET('Hygiene Data'!$E$12,0,10*ROW('Hygiene Data'!E157)))</f>
        <v/>
      </c>
      <c r="DT163" s="305" t="str">
        <f ca="true">+IF(OFFSET('Hygiene Data'!$E$13,0,10*ROW('Hygiene Data'!E157))="","",OFFSET('Hygiene Data'!$E$13,0,10*ROW('Hygiene Data'!E157)))</f>
        <v/>
      </c>
      <c r="DU163" s="305" t="str">
        <f ca="true">+IF(OFFSET('Hygiene Data'!$F$11,0,10*ROW('Hygiene Data'!F157))="","",OFFSET('Hygiene Data'!$F$11,0,10*ROW('Hygiene Data'!F157)))</f>
        <v/>
      </c>
      <c r="DV163" s="305" t="str">
        <f ca="true">+IF(OFFSET('Hygiene Data'!$F$12,0,10*ROW('Hygiene Data'!F157))="","",OFFSET('Hygiene Data'!$F$12,0,10*ROW('Hygiene Data'!F157)))</f>
        <v/>
      </c>
      <c r="DW163" s="305" t="str">
        <f ca="true">+IF(OFFSET('Hygiene Data'!$F$13,0,10*ROW('Hygiene Data'!F157))="","",OFFSET('Hygiene Data'!$F$13,0,10*ROW('Hygiene Data'!F157)))</f>
        <v/>
      </c>
      <c r="DX163" s="305" t="str">
        <f ca="true">+IF(OFFSET('Hygiene Data'!$G$11,0,10*ROW('Hygiene Data'!G157))="","",OFFSET('Hygiene Data'!$G$11,0,10*ROW('Hygiene Data'!G157)))</f>
        <v/>
      </c>
      <c r="DY163" s="305" t="str">
        <f ca="true">+IF(OFFSET('Hygiene Data'!$G$12,0,10*ROW('Hygiene Data'!G157))="","",OFFSET('Hygiene Data'!$G$12,0,10*ROW('Hygiene Data'!G157)))</f>
        <v/>
      </c>
      <c r="DZ163" s="305" t="str">
        <f ca="true">+IF(OFFSET('Hygiene Data'!$G$13,0,10*ROW('Hygiene Data'!G157))="","",OFFSET('Hygiene Data'!$G$13,0,10*ROW('Hygiene Data'!G157)))</f>
        <v/>
      </c>
      <c r="EA163" s="305" t="str">
        <f ca="true">+IF(OFFSET('Hygiene Data'!$H$11,0,10*ROW('Hygiene Data'!H157))="","",OFFSET('Hygiene Data'!$H$11,0,10*ROW('Hygiene Data'!H157)))</f>
        <v/>
      </c>
      <c r="EB163" s="305" t="str">
        <f ca="true">+IF(OFFSET('Hygiene Data'!$H$12,0,10*ROW('Hygiene Data'!H157))="","",OFFSET('Hygiene Data'!$H$12,0,10*ROW('Hygiene Data'!H157)))</f>
        <v/>
      </c>
      <c r="EC163" s="305" t="str">
        <f ca="true">+IF(OFFSET('Hygiene Data'!$H$13,0,10*ROW('Hygiene Data'!H157))="","",OFFSET('Hygiene Data'!$H$13,0,10*ROW('Hygiene Data'!H157)))</f>
        <v/>
      </c>
      <c r="ED163" s="305" t="str">
        <f ca="true">+IF(OFFSET('Hygiene Data'!$I$11,0,10*ROW('Hygiene Data'!I157))="","",OFFSET('Hygiene Data'!$I$11,0,10*ROW('Hygiene Data'!I157)))</f>
        <v/>
      </c>
      <c r="EE163" s="305" t="str">
        <f ca="true">+IF(OFFSET('Hygiene Data'!$I$12,0,10*ROW('Hygiene Data'!I157))="","",OFFSET('Hygiene Data'!$I$12,0,10*ROW('Hygiene Data'!I157)))</f>
        <v/>
      </c>
      <c r="EF163" s="305"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61" t="str">
        <f t="shared" ca="true" si="2"/>
        <v/>
      </c>
      <c r="D164" s="9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5"/>
      <c r="BS164" s="305" t="str">
        <f ca="true">+IF(OFFSET('Water Data'!$D$27,0,10*ROW('Water Data'!D158))="","",OFFSET('Water Data'!$D$27,0,10*ROW('Water Data'!D158)))</f>
        <v/>
      </c>
      <c r="BT164" s="305" t="str">
        <f ca="true">+IF(OFFSET('Water Data'!$D$28,0,10*ROW('Water Data'!D158))="","",OFFSET('Water Data'!$D$28,0,10*ROW('Water Data'!D158)))</f>
        <v/>
      </c>
      <c r="BU164" s="305" t="str">
        <f ca="true">+IF(OFFSET('Water Data'!$D$29,0,10*ROW('Water Data'!D158))="","",OFFSET('Water Data'!$D$29,0,10*ROW('Water Data'!D158)))</f>
        <v/>
      </c>
      <c r="BV164" s="305" t="str">
        <f ca="true">+IF(OFFSET('Water Data'!$E$27,0,10*ROW('Water Data'!E158))="","",OFFSET('Water Data'!$E$27,0,10*ROW('Water Data'!E158)))</f>
        <v/>
      </c>
      <c r="BW164" s="305" t="str">
        <f ca="true">+IF(OFFSET('Water Data'!$E$28,0,10*ROW('Water Data'!E158))="","",OFFSET('Water Data'!$E$28,0,10*ROW('Water Data'!E158)))</f>
        <v/>
      </c>
      <c r="BX164" s="305" t="str">
        <f ca="true">+IF(OFFSET('Water Data'!$E$29,0,10*ROW('Water Data'!E158))="","",OFFSET('Water Data'!$E$29,0,10*ROW('Water Data'!E158)))</f>
        <v/>
      </c>
      <c r="BY164" s="305" t="str">
        <f ca="true">+IF(OFFSET('Water Data'!$F$27,0,10*ROW('Water Data'!F158))="","",OFFSET('Water Data'!$F$27,0,10*ROW('Water Data'!F158)))</f>
        <v/>
      </c>
      <c r="BZ164" s="305" t="str">
        <f ca="true">+IF(OFFSET('Water Data'!$F$28,0,10*ROW('Water Data'!F158))="","",OFFSET('Water Data'!$F$28,0,10*ROW('Water Data'!F158)))</f>
        <v/>
      </c>
      <c r="CA164" s="305" t="str">
        <f ca="true">+IF(OFFSET('Water Data'!$F$29,0,10*ROW('Water Data'!F158))="","",OFFSET('Water Data'!$F$29,0,10*ROW('Water Data'!F158)))</f>
        <v/>
      </c>
      <c r="CB164" s="305" t="str">
        <f ca="true">+IF(OFFSET('Water Data'!$G$27,0,10*ROW('Water Data'!G158))="","",OFFSET('Water Data'!$G$27,0,10*ROW('Water Data'!G158)))</f>
        <v/>
      </c>
      <c r="CC164" s="305" t="str">
        <f ca="true">+IF(OFFSET('Water Data'!$G$28,0,10*ROW('Water Data'!G158))="","",OFFSET('Water Data'!$G$28,0,10*ROW('Water Data'!G158)))</f>
        <v/>
      </c>
      <c r="CD164" s="305" t="str">
        <f ca="true">+IF(OFFSET('Water Data'!$G$29,0,10*ROW('Water Data'!G158))="","",OFFSET('Water Data'!$G$29,0,10*ROW('Water Data'!G158)))</f>
        <v/>
      </c>
      <c r="CE164" s="305" t="str">
        <f ca="true">+IF(OFFSET('Water Data'!$H$27,0,10*ROW('Water Data'!H158))="","",OFFSET('Water Data'!$H$27,0,10*ROW('Water Data'!H158)))</f>
        <v/>
      </c>
      <c r="CF164" s="305" t="str">
        <f ca="true">+IF(OFFSET('Water Data'!$H$28,0,10*ROW('Water Data'!H158))="","",OFFSET('Water Data'!$H$28,0,10*ROW('Water Data'!H158)))</f>
        <v/>
      </c>
      <c r="CG164" s="305" t="str">
        <f ca="true">+IF(OFFSET('Water Data'!$H$29,0,10*ROW('Water Data'!H158))="","",OFFSET('Water Data'!$H$29,0,10*ROW('Water Data'!H158)))</f>
        <v/>
      </c>
      <c r="CH164" s="305" t="str">
        <f ca="true">+IF(OFFSET('Water Data'!$I$27,0,10*ROW('Water Data'!I158))="","",OFFSET('Water Data'!$I$27,0,10*ROW('Water Data'!I158)))</f>
        <v/>
      </c>
      <c r="CI164" s="305" t="str">
        <f ca="true">+IF(OFFSET('Water Data'!$I$28,0,10*ROW('Water Data'!I158))="","",OFFSET('Water Data'!$I$28,0,10*ROW('Water Data'!I158)))</f>
        <v/>
      </c>
      <c r="CJ164" s="305" t="str">
        <f ca="true">+IF(OFFSET('Water Data'!$I$29,0,10*ROW('Water Data'!I158))="","",OFFSET('Water Data'!$I$29,0,10*ROW('Water Data'!I158)))</f>
        <v/>
      </c>
      <c r="CK164" s="305" t="str">
        <f ca="true">+IF(OFFSET('Sanitation Data'!$D$28,0,10*ROW('Sanitation Data'!D158))="","",OFFSET('Sanitation Data'!$D$28,0,10*ROW('Sanitation Data'!D158)))</f>
        <v/>
      </c>
      <c r="CL164" s="305" t="str">
        <f ca="true">+IF(OFFSET('Sanitation Data'!$D$29,0,10*ROW('Sanitation Data'!D158))="","",OFFSET('Sanitation Data'!$D$29,0,10*ROW('Sanitation Data'!D158)))</f>
        <v/>
      </c>
      <c r="CM164" s="305" t="str">
        <f ca="true">+IF(OFFSET('Sanitation Data'!$D$30,0,10*ROW('Sanitation Data'!D158))="","",OFFSET('Sanitation Data'!$D$30,0,10*ROW('Sanitation Data'!D158)))</f>
        <v/>
      </c>
      <c r="CN164" s="305" t="str">
        <f ca="true">+IF(OFFSET('Sanitation Data'!$D$31,0,10*ROW('Sanitation Data'!D158))="","",OFFSET('Sanitation Data'!$D$31,0,10*ROW('Sanitation Data'!D158)))</f>
        <v/>
      </c>
      <c r="CO164" s="305" t="str">
        <f ca="true">+IF(OFFSET('Sanitation Data'!$D$32,0,10*ROW('Sanitation Data'!D158))="","",OFFSET('Sanitation Data'!$D$32,0,10*ROW('Sanitation Data'!D158)))</f>
        <v/>
      </c>
      <c r="CP164" s="305" t="str">
        <f ca="true">+IF(OFFSET('Sanitation Data'!$E$28,0,10*ROW('Sanitation Data'!E158))="","",OFFSET('Sanitation Data'!$E$28,0,10*ROW('Sanitation Data'!E158)))</f>
        <v/>
      </c>
      <c r="CQ164" s="305" t="str">
        <f ca="true">+IF(OFFSET('Sanitation Data'!$E$29,0,10*ROW('Sanitation Data'!E158))="","",OFFSET('Sanitation Data'!$E$29,0,10*ROW('Sanitation Data'!E158)))</f>
        <v/>
      </c>
      <c r="CR164" s="305" t="str">
        <f ca="true">+IF(OFFSET('Sanitation Data'!$E$30,0,10*ROW('Sanitation Data'!E158))="","",OFFSET('Sanitation Data'!$E$30,0,10*ROW('Sanitation Data'!E158)))</f>
        <v/>
      </c>
      <c r="CS164" s="305" t="str">
        <f ca="true">+IF(OFFSET('Sanitation Data'!$E$31,0,10*ROW('Sanitation Data'!E158))="","",OFFSET('Sanitation Data'!$E$31,0,10*ROW('Sanitation Data'!E158)))</f>
        <v/>
      </c>
      <c r="CT164" s="305" t="str">
        <f ca="true">+IF(OFFSET('Sanitation Data'!$E$32,0,10*ROW('Sanitation Data'!E158))="","",OFFSET('Sanitation Data'!$E$32,0,10*ROW('Sanitation Data'!E158)))</f>
        <v/>
      </c>
      <c r="CU164" s="305" t="str">
        <f ca="true">+IF(OFFSET('Sanitation Data'!$F$28,0,10*ROW('Sanitation Data'!F158))="","",OFFSET('Sanitation Data'!$F$28,0,10*ROW('Sanitation Data'!F158)))</f>
        <v/>
      </c>
      <c r="CV164" s="305" t="str">
        <f ca="true">+IF(OFFSET('Sanitation Data'!$F$29,0,10*ROW('Sanitation Data'!F158))="","",OFFSET('Sanitation Data'!$F$29,0,10*ROW('Sanitation Data'!F158)))</f>
        <v/>
      </c>
      <c r="CW164" s="305" t="str">
        <f ca="true">+IF(OFFSET('Sanitation Data'!$F$30,0,10*ROW('Sanitation Data'!F158))="","",OFFSET('Sanitation Data'!$F$30,0,10*ROW('Sanitation Data'!F158)))</f>
        <v/>
      </c>
      <c r="CX164" s="305" t="str">
        <f ca="true">+IF(OFFSET('Sanitation Data'!$F$31,0,10*ROW('Sanitation Data'!F158))="","",OFFSET('Sanitation Data'!$F$31,0,10*ROW('Sanitation Data'!F158)))</f>
        <v/>
      </c>
      <c r="CY164" s="305" t="str">
        <f ca="true">+IF(OFFSET('Sanitation Data'!$F$32,0,10*ROW('Sanitation Data'!F158))="","",OFFSET('Sanitation Data'!$F$32,0,10*ROW('Sanitation Data'!F158)))</f>
        <v/>
      </c>
      <c r="CZ164" s="305" t="str">
        <f ca="true">+IF(OFFSET('Sanitation Data'!$G$28,0,10*ROW('Sanitation Data'!G158))="","",OFFSET('Sanitation Data'!$G$28,0,10*ROW('Sanitation Data'!G158)))</f>
        <v/>
      </c>
      <c r="DA164" s="305" t="str">
        <f ca="true">+IF(OFFSET('Sanitation Data'!$G$29,0,10*ROW('Sanitation Data'!G158))="","",OFFSET('Sanitation Data'!$G$29,0,10*ROW('Sanitation Data'!G158)))</f>
        <v/>
      </c>
      <c r="DB164" s="305" t="str">
        <f ca="true">+IF(OFFSET('Sanitation Data'!$G$30,0,10*ROW('Sanitation Data'!G158))="","",OFFSET('Sanitation Data'!$G$30,0,10*ROW('Sanitation Data'!G158)))</f>
        <v/>
      </c>
      <c r="DC164" s="305" t="str">
        <f ca="true">+IF(OFFSET('Sanitation Data'!$G$31,0,10*ROW('Sanitation Data'!G158))="","",OFFSET('Sanitation Data'!$G$31,0,10*ROW('Sanitation Data'!G158)))</f>
        <v/>
      </c>
      <c r="DD164" s="305" t="str">
        <f ca="true">+IF(OFFSET('Sanitation Data'!$G$32,0,10*ROW('Sanitation Data'!G158))="","",OFFSET('Sanitation Data'!$G$32,0,10*ROW('Sanitation Data'!G158)))</f>
        <v/>
      </c>
      <c r="DE164" s="305" t="str">
        <f ca="true">+IF(OFFSET('Sanitation Data'!$H$28,0,10*ROW('Sanitation Data'!H158))="","",OFFSET('Sanitation Data'!$H$28,0,10*ROW('Sanitation Data'!H158)))</f>
        <v/>
      </c>
      <c r="DF164" s="305" t="str">
        <f ca="true">+IF(OFFSET('Sanitation Data'!$H$29,0,10*ROW('Sanitation Data'!H158))="","",OFFSET('Sanitation Data'!$H$29,0,10*ROW('Sanitation Data'!H158)))</f>
        <v/>
      </c>
      <c r="DG164" s="305" t="str">
        <f ca="true">+IF(OFFSET('Sanitation Data'!$H$30,0,10*ROW('Sanitation Data'!H158))="","",OFFSET('Sanitation Data'!$H$30,0,10*ROW('Sanitation Data'!H158)))</f>
        <v/>
      </c>
      <c r="DH164" s="305" t="str">
        <f ca="true">+IF(OFFSET('Sanitation Data'!$H$31,0,10*ROW('Sanitation Data'!H158))="","",OFFSET('Sanitation Data'!$H$31,0,10*ROW('Sanitation Data'!H158)))</f>
        <v/>
      </c>
      <c r="DI164" s="305" t="str">
        <f ca="true">+IF(OFFSET('Sanitation Data'!$H$32,0,10*ROW('Sanitation Data'!H158))="","",OFFSET('Sanitation Data'!$H$32,0,10*ROW('Sanitation Data'!H158)))</f>
        <v/>
      </c>
      <c r="DJ164" s="305" t="str">
        <f ca="true">+IF(OFFSET('Sanitation Data'!$I$28,0,10*ROW('Sanitation Data'!I158))="","",OFFSET('Sanitation Data'!$I$28,0,10*ROW('Sanitation Data'!I158)))</f>
        <v/>
      </c>
      <c r="DK164" s="305" t="str">
        <f ca="true">+IF(OFFSET('Sanitation Data'!$I$29,0,10*ROW('Sanitation Data'!I158))="","",OFFSET('Sanitation Data'!$I$29,0,10*ROW('Sanitation Data'!I158)))</f>
        <v/>
      </c>
      <c r="DL164" s="305" t="str">
        <f ca="true">+IF(OFFSET('Sanitation Data'!$I$30,0,10*ROW('Sanitation Data'!I158))="","",OFFSET('Sanitation Data'!$I$30,0,10*ROW('Sanitation Data'!I158)))</f>
        <v/>
      </c>
      <c r="DM164" s="305" t="str">
        <f ca="true">+IF(OFFSET('Sanitation Data'!$I$31,0,10*ROW('Sanitation Data'!I158))="","",OFFSET('Sanitation Data'!$I$31,0,10*ROW('Sanitation Data'!I158)))</f>
        <v/>
      </c>
      <c r="DN164" s="305" t="str">
        <f ca="true">+IF(OFFSET('Sanitation Data'!$I$32,0,10*ROW('Sanitation Data'!I158))="","",OFFSET('Sanitation Data'!$I$32,0,10*ROW('Sanitation Data'!I158)))</f>
        <v/>
      </c>
      <c r="DO164" s="305" t="str">
        <f ca="true">+IF(OFFSET('Hygiene Data'!$D$11,0,10*ROW('Hygiene Data'!D158))="","",OFFSET('Hygiene Data'!$D$11,0,10*ROW('Hygiene Data'!D158)))</f>
        <v/>
      </c>
      <c r="DP164" s="305" t="str">
        <f ca="true">+IF(OFFSET('Hygiene Data'!$D$12,0,10*ROW('Hygiene Data'!D158))="","",OFFSET('Hygiene Data'!$D$12,0,10*ROW('Hygiene Data'!D158)))</f>
        <v/>
      </c>
      <c r="DQ164" s="305" t="str">
        <f ca="true">+IF(OFFSET('Hygiene Data'!$D$13,0,10*ROW('Hygiene Data'!D158))="","",OFFSET('Hygiene Data'!$D$13,0,10*ROW('Hygiene Data'!D158)))</f>
        <v/>
      </c>
      <c r="DR164" s="305" t="str">
        <f ca="true">+IF(OFFSET('Hygiene Data'!$E$11,0,10*ROW('Hygiene Data'!E158))="","",OFFSET('Hygiene Data'!$E$11,0,10*ROW('Hygiene Data'!E158)))</f>
        <v/>
      </c>
      <c r="DS164" s="305" t="str">
        <f ca="true">+IF(OFFSET('Hygiene Data'!$E$12,0,10*ROW('Hygiene Data'!E158))="","",OFFSET('Hygiene Data'!$E$12,0,10*ROW('Hygiene Data'!E158)))</f>
        <v/>
      </c>
      <c r="DT164" s="305" t="str">
        <f ca="true">+IF(OFFSET('Hygiene Data'!$E$13,0,10*ROW('Hygiene Data'!E158))="","",OFFSET('Hygiene Data'!$E$13,0,10*ROW('Hygiene Data'!E158)))</f>
        <v/>
      </c>
      <c r="DU164" s="305" t="str">
        <f ca="true">+IF(OFFSET('Hygiene Data'!$F$11,0,10*ROW('Hygiene Data'!F158))="","",OFFSET('Hygiene Data'!$F$11,0,10*ROW('Hygiene Data'!F158)))</f>
        <v/>
      </c>
      <c r="DV164" s="305" t="str">
        <f ca="true">+IF(OFFSET('Hygiene Data'!$F$12,0,10*ROW('Hygiene Data'!F158))="","",OFFSET('Hygiene Data'!$F$12,0,10*ROW('Hygiene Data'!F158)))</f>
        <v/>
      </c>
      <c r="DW164" s="305" t="str">
        <f ca="true">+IF(OFFSET('Hygiene Data'!$F$13,0,10*ROW('Hygiene Data'!F158))="","",OFFSET('Hygiene Data'!$F$13,0,10*ROW('Hygiene Data'!F158)))</f>
        <v/>
      </c>
      <c r="DX164" s="305" t="str">
        <f ca="true">+IF(OFFSET('Hygiene Data'!$G$11,0,10*ROW('Hygiene Data'!G158))="","",OFFSET('Hygiene Data'!$G$11,0,10*ROW('Hygiene Data'!G158)))</f>
        <v/>
      </c>
      <c r="DY164" s="305" t="str">
        <f ca="true">+IF(OFFSET('Hygiene Data'!$G$12,0,10*ROW('Hygiene Data'!G158))="","",OFFSET('Hygiene Data'!$G$12,0,10*ROW('Hygiene Data'!G158)))</f>
        <v/>
      </c>
      <c r="DZ164" s="305" t="str">
        <f ca="true">+IF(OFFSET('Hygiene Data'!$G$13,0,10*ROW('Hygiene Data'!G158))="","",OFFSET('Hygiene Data'!$G$13,0,10*ROW('Hygiene Data'!G158)))</f>
        <v/>
      </c>
      <c r="EA164" s="305" t="str">
        <f ca="true">+IF(OFFSET('Hygiene Data'!$H$11,0,10*ROW('Hygiene Data'!H158))="","",OFFSET('Hygiene Data'!$H$11,0,10*ROW('Hygiene Data'!H158)))</f>
        <v/>
      </c>
      <c r="EB164" s="305" t="str">
        <f ca="true">+IF(OFFSET('Hygiene Data'!$H$12,0,10*ROW('Hygiene Data'!H158))="","",OFFSET('Hygiene Data'!$H$12,0,10*ROW('Hygiene Data'!H158)))</f>
        <v/>
      </c>
      <c r="EC164" s="305" t="str">
        <f ca="true">+IF(OFFSET('Hygiene Data'!$H$13,0,10*ROW('Hygiene Data'!H158))="","",OFFSET('Hygiene Data'!$H$13,0,10*ROW('Hygiene Data'!H158)))</f>
        <v/>
      </c>
      <c r="ED164" s="305" t="str">
        <f ca="true">+IF(OFFSET('Hygiene Data'!$I$11,0,10*ROW('Hygiene Data'!I158))="","",OFFSET('Hygiene Data'!$I$11,0,10*ROW('Hygiene Data'!I158)))</f>
        <v/>
      </c>
      <c r="EE164" s="305" t="str">
        <f ca="true">+IF(OFFSET('Hygiene Data'!$I$12,0,10*ROW('Hygiene Data'!I158))="","",OFFSET('Hygiene Data'!$I$12,0,10*ROW('Hygiene Data'!I158)))</f>
        <v/>
      </c>
      <c r="EF164" s="305"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61" t="str">
        <f t="shared" ca="true" si="2"/>
        <v/>
      </c>
      <c r="D165" s="9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5"/>
      <c r="BS165" s="305" t="str">
        <f ca="true">+IF(OFFSET('Water Data'!$D$27,0,10*ROW('Water Data'!D159))="","",OFFSET('Water Data'!$D$27,0,10*ROW('Water Data'!D159)))</f>
        <v/>
      </c>
      <c r="BT165" s="305" t="str">
        <f ca="true">+IF(OFFSET('Water Data'!$D$28,0,10*ROW('Water Data'!D159))="","",OFFSET('Water Data'!$D$28,0,10*ROW('Water Data'!D159)))</f>
        <v/>
      </c>
      <c r="BU165" s="305" t="str">
        <f ca="true">+IF(OFFSET('Water Data'!$D$29,0,10*ROW('Water Data'!D159))="","",OFFSET('Water Data'!$D$29,0,10*ROW('Water Data'!D159)))</f>
        <v/>
      </c>
      <c r="BV165" s="305" t="str">
        <f ca="true">+IF(OFFSET('Water Data'!$E$27,0,10*ROW('Water Data'!E159))="","",OFFSET('Water Data'!$E$27,0,10*ROW('Water Data'!E159)))</f>
        <v/>
      </c>
      <c r="BW165" s="305" t="str">
        <f ca="true">+IF(OFFSET('Water Data'!$E$28,0,10*ROW('Water Data'!E159))="","",OFFSET('Water Data'!$E$28,0,10*ROW('Water Data'!E159)))</f>
        <v/>
      </c>
      <c r="BX165" s="305" t="str">
        <f ca="true">+IF(OFFSET('Water Data'!$E$29,0,10*ROW('Water Data'!E159))="","",OFFSET('Water Data'!$E$29,0,10*ROW('Water Data'!E159)))</f>
        <v/>
      </c>
      <c r="BY165" s="305" t="str">
        <f ca="true">+IF(OFFSET('Water Data'!$F$27,0,10*ROW('Water Data'!F159))="","",OFFSET('Water Data'!$F$27,0,10*ROW('Water Data'!F159)))</f>
        <v/>
      </c>
      <c r="BZ165" s="305" t="str">
        <f ca="true">+IF(OFFSET('Water Data'!$F$28,0,10*ROW('Water Data'!F159))="","",OFFSET('Water Data'!$F$28,0,10*ROW('Water Data'!F159)))</f>
        <v/>
      </c>
      <c r="CA165" s="305" t="str">
        <f ca="true">+IF(OFFSET('Water Data'!$F$29,0,10*ROW('Water Data'!F159))="","",OFFSET('Water Data'!$F$29,0,10*ROW('Water Data'!F159)))</f>
        <v/>
      </c>
      <c r="CB165" s="305" t="str">
        <f ca="true">+IF(OFFSET('Water Data'!$G$27,0,10*ROW('Water Data'!G159))="","",OFFSET('Water Data'!$G$27,0,10*ROW('Water Data'!G159)))</f>
        <v/>
      </c>
      <c r="CC165" s="305" t="str">
        <f ca="true">+IF(OFFSET('Water Data'!$G$28,0,10*ROW('Water Data'!G159))="","",OFFSET('Water Data'!$G$28,0,10*ROW('Water Data'!G159)))</f>
        <v/>
      </c>
      <c r="CD165" s="305" t="str">
        <f ca="true">+IF(OFFSET('Water Data'!$G$29,0,10*ROW('Water Data'!G159))="","",OFFSET('Water Data'!$G$29,0,10*ROW('Water Data'!G159)))</f>
        <v/>
      </c>
      <c r="CE165" s="305" t="str">
        <f ca="true">+IF(OFFSET('Water Data'!$H$27,0,10*ROW('Water Data'!H159))="","",OFFSET('Water Data'!$H$27,0,10*ROW('Water Data'!H159)))</f>
        <v/>
      </c>
      <c r="CF165" s="305" t="str">
        <f ca="true">+IF(OFFSET('Water Data'!$H$28,0,10*ROW('Water Data'!H159))="","",OFFSET('Water Data'!$H$28,0,10*ROW('Water Data'!H159)))</f>
        <v/>
      </c>
      <c r="CG165" s="305" t="str">
        <f ca="true">+IF(OFFSET('Water Data'!$H$29,0,10*ROW('Water Data'!H159))="","",OFFSET('Water Data'!$H$29,0,10*ROW('Water Data'!H159)))</f>
        <v/>
      </c>
      <c r="CH165" s="305" t="str">
        <f ca="true">+IF(OFFSET('Water Data'!$I$27,0,10*ROW('Water Data'!I159))="","",OFFSET('Water Data'!$I$27,0,10*ROW('Water Data'!I159)))</f>
        <v/>
      </c>
      <c r="CI165" s="305" t="str">
        <f ca="true">+IF(OFFSET('Water Data'!$I$28,0,10*ROW('Water Data'!I159))="","",OFFSET('Water Data'!$I$28,0,10*ROW('Water Data'!I159)))</f>
        <v/>
      </c>
      <c r="CJ165" s="305" t="str">
        <f ca="true">+IF(OFFSET('Water Data'!$I$29,0,10*ROW('Water Data'!I159))="","",OFFSET('Water Data'!$I$29,0,10*ROW('Water Data'!I159)))</f>
        <v/>
      </c>
      <c r="CK165" s="305" t="str">
        <f ca="true">+IF(OFFSET('Sanitation Data'!$D$28,0,10*ROW('Sanitation Data'!D159))="","",OFFSET('Sanitation Data'!$D$28,0,10*ROW('Sanitation Data'!D159)))</f>
        <v/>
      </c>
      <c r="CL165" s="305" t="str">
        <f ca="true">+IF(OFFSET('Sanitation Data'!$D$29,0,10*ROW('Sanitation Data'!D159))="","",OFFSET('Sanitation Data'!$D$29,0,10*ROW('Sanitation Data'!D159)))</f>
        <v/>
      </c>
      <c r="CM165" s="305" t="str">
        <f ca="true">+IF(OFFSET('Sanitation Data'!$D$30,0,10*ROW('Sanitation Data'!D159))="","",OFFSET('Sanitation Data'!$D$30,0,10*ROW('Sanitation Data'!D159)))</f>
        <v/>
      </c>
      <c r="CN165" s="305" t="str">
        <f ca="true">+IF(OFFSET('Sanitation Data'!$D$31,0,10*ROW('Sanitation Data'!D159))="","",OFFSET('Sanitation Data'!$D$31,0,10*ROW('Sanitation Data'!D159)))</f>
        <v/>
      </c>
      <c r="CO165" s="305" t="str">
        <f ca="true">+IF(OFFSET('Sanitation Data'!$D$32,0,10*ROW('Sanitation Data'!D159))="","",OFFSET('Sanitation Data'!$D$32,0,10*ROW('Sanitation Data'!D159)))</f>
        <v/>
      </c>
      <c r="CP165" s="305" t="str">
        <f ca="true">+IF(OFFSET('Sanitation Data'!$E$28,0,10*ROW('Sanitation Data'!E159))="","",OFFSET('Sanitation Data'!$E$28,0,10*ROW('Sanitation Data'!E159)))</f>
        <v/>
      </c>
      <c r="CQ165" s="305" t="str">
        <f ca="true">+IF(OFFSET('Sanitation Data'!$E$29,0,10*ROW('Sanitation Data'!E159))="","",OFFSET('Sanitation Data'!$E$29,0,10*ROW('Sanitation Data'!E159)))</f>
        <v/>
      </c>
      <c r="CR165" s="305" t="str">
        <f ca="true">+IF(OFFSET('Sanitation Data'!$E$30,0,10*ROW('Sanitation Data'!E159))="","",OFFSET('Sanitation Data'!$E$30,0,10*ROW('Sanitation Data'!E159)))</f>
        <v/>
      </c>
      <c r="CS165" s="305" t="str">
        <f ca="true">+IF(OFFSET('Sanitation Data'!$E$31,0,10*ROW('Sanitation Data'!E159))="","",OFFSET('Sanitation Data'!$E$31,0,10*ROW('Sanitation Data'!E159)))</f>
        <v/>
      </c>
      <c r="CT165" s="305" t="str">
        <f ca="true">+IF(OFFSET('Sanitation Data'!$E$32,0,10*ROW('Sanitation Data'!E159))="","",OFFSET('Sanitation Data'!$E$32,0,10*ROW('Sanitation Data'!E159)))</f>
        <v/>
      </c>
      <c r="CU165" s="305" t="str">
        <f ca="true">+IF(OFFSET('Sanitation Data'!$F$28,0,10*ROW('Sanitation Data'!F159))="","",OFFSET('Sanitation Data'!$F$28,0,10*ROW('Sanitation Data'!F159)))</f>
        <v/>
      </c>
      <c r="CV165" s="305" t="str">
        <f ca="true">+IF(OFFSET('Sanitation Data'!$F$29,0,10*ROW('Sanitation Data'!F159))="","",OFFSET('Sanitation Data'!$F$29,0,10*ROW('Sanitation Data'!F159)))</f>
        <v/>
      </c>
      <c r="CW165" s="305" t="str">
        <f ca="true">+IF(OFFSET('Sanitation Data'!$F$30,0,10*ROW('Sanitation Data'!F159))="","",OFFSET('Sanitation Data'!$F$30,0,10*ROW('Sanitation Data'!F159)))</f>
        <v/>
      </c>
      <c r="CX165" s="305" t="str">
        <f ca="true">+IF(OFFSET('Sanitation Data'!$F$31,0,10*ROW('Sanitation Data'!F159))="","",OFFSET('Sanitation Data'!$F$31,0,10*ROW('Sanitation Data'!F159)))</f>
        <v/>
      </c>
      <c r="CY165" s="305" t="str">
        <f ca="true">+IF(OFFSET('Sanitation Data'!$F$32,0,10*ROW('Sanitation Data'!F159))="","",OFFSET('Sanitation Data'!$F$32,0,10*ROW('Sanitation Data'!F159)))</f>
        <v/>
      </c>
      <c r="CZ165" s="305" t="str">
        <f ca="true">+IF(OFFSET('Sanitation Data'!$G$28,0,10*ROW('Sanitation Data'!G159))="","",OFFSET('Sanitation Data'!$G$28,0,10*ROW('Sanitation Data'!G159)))</f>
        <v/>
      </c>
      <c r="DA165" s="305" t="str">
        <f ca="true">+IF(OFFSET('Sanitation Data'!$G$29,0,10*ROW('Sanitation Data'!G159))="","",OFFSET('Sanitation Data'!$G$29,0,10*ROW('Sanitation Data'!G159)))</f>
        <v/>
      </c>
      <c r="DB165" s="305" t="str">
        <f ca="true">+IF(OFFSET('Sanitation Data'!$G$30,0,10*ROW('Sanitation Data'!G159))="","",OFFSET('Sanitation Data'!$G$30,0,10*ROW('Sanitation Data'!G159)))</f>
        <v/>
      </c>
      <c r="DC165" s="305" t="str">
        <f ca="true">+IF(OFFSET('Sanitation Data'!$G$31,0,10*ROW('Sanitation Data'!G159))="","",OFFSET('Sanitation Data'!$G$31,0,10*ROW('Sanitation Data'!G159)))</f>
        <v/>
      </c>
      <c r="DD165" s="305" t="str">
        <f ca="true">+IF(OFFSET('Sanitation Data'!$G$32,0,10*ROW('Sanitation Data'!G159))="","",OFFSET('Sanitation Data'!$G$32,0,10*ROW('Sanitation Data'!G159)))</f>
        <v/>
      </c>
      <c r="DE165" s="305" t="str">
        <f ca="true">+IF(OFFSET('Sanitation Data'!$H$28,0,10*ROW('Sanitation Data'!H159))="","",OFFSET('Sanitation Data'!$H$28,0,10*ROW('Sanitation Data'!H159)))</f>
        <v/>
      </c>
      <c r="DF165" s="305" t="str">
        <f ca="true">+IF(OFFSET('Sanitation Data'!$H$29,0,10*ROW('Sanitation Data'!H159))="","",OFFSET('Sanitation Data'!$H$29,0,10*ROW('Sanitation Data'!H159)))</f>
        <v/>
      </c>
      <c r="DG165" s="305" t="str">
        <f ca="true">+IF(OFFSET('Sanitation Data'!$H$30,0,10*ROW('Sanitation Data'!H159))="","",OFFSET('Sanitation Data'!$H$30,0,10*ROW('Sanitation Data'!H159)))</f>
        <v/>
      </c>
      <c r="DH165" s="305" t="str">
        <f ca="true">+IF(OFFSET('Sanitation Data'!$H$31,0,10*ROW('Sanitation Data'!H159))="","",OFFSET('Sanitation Data'!$H$31,0,10*ROW('Sanitation Data'!H159)))</f>
        <v/>
      </c>
      <c r="DI165" s="305" t="str">
        <f ca="true">+IF(OFFSET('Sanitation Data'!$H$32,0,10*ROW('Sanitation Data'!H159))="","",OFFSET('Sanitation Data'!$H$32,0,10*ROW('Sanitation Data'!H159)))</f>
        <v/>
      </c>
      <c r="DJ165" s="305" t="str">
        <f ca="true">+IF(OFFSET('Sanitation Data'!$I$28,0,10*ROW('Sanitation Data'!I159))="","",OFFSET('Sanitation Data'!$I$28,0,10*ROW('Sanitation Data'!I159)))</f>
        <v/>
      </c>
      <c r="DK165" s="305" t="str">
        <f ca="true">+IF(OFFSET('Sanitation Data'!$I$29,0,10*ROW('Sanitation Data'!I159))="","",OFFSET('Sanitation Data'!$I$29,0,10*ROW('Sanitation Data'!I159)))</f>
        <v/>
      </c>
      <c r="DL165" s="305" t="str">
        <f ca="true">+IF(OFFSET('Sanitation Data'!$I$30,0,10*ROW('Sanitation Data'!I159))="","",OFFSET('Sanitation Data'!$I$30,0,10*ROW('Sanitation Data'!I159)))</f>
        <v/>
      </c>
      <c r="DM165" s="305" t="str">
        <f ca="true">+IF(OFFSET('Sanitation Data'!$I$31,0,10*ROW('Sanitation Data'!I159))="","",OFFSET('Sanitation Data'!$I$31,0,10*ROW('Sanitation Data'!I159)))</f>
        <v/>
      </c>
      <c r="DN165" s="305" t="str">
        <f ca="true">+IF(OFFSET('Sanitation Data'!$I$32,0,10*ROW('Sanitation Data'!I159))="","",OFFSET('Sanitation Data'!$I$32,0,10*ROW('Sanitation Data'!I159)))</f>
        <v/>
      </c>
      <c r="DO165" s="305" t="str">
        <f ca="true">+IF(OFFSET('Hygiene Data'!$D$11,0,10*ROW('Hygiene Data'!D159))="","",OFFSET('Hygiene Data'!$D$11,0,10*ROW('Hygiene Data'!D159)))</f>
        <v/>
      </c>
      <c r="DP165" s="305" t="str">
        <f ca="true">+IF(OFFSET('Hygiene Data'!$D$12,0,10*ROW('Hygiene Data'!D159))="","",OFFSET('Hygiene Data'!$D$12,0,10*ROW('Hygiene Data'!D159)))</f>
        <v/>
      </c>
      <c r="DQ165" s="305" t="str">
        <f ca="true">+IF(OFFSET('Hygiene Data'!$D$13,0,10*ROW('Hygiene Data'!D159))="","",OFFSET('Hygiene Data'!$D$13,0,10*ROW('Hygiene Data'!D159)))</f>
        <v/>
      </c>
      <c r="DR165" s="305" t="str">
        <f ca="true">+IF(OFFSET('Hygiene Data'!$E$11,0,10*ROW('Hygiene Data'!E159))="","",OFFSET('Hygiene Data'!$E$11,0,10*ROW('Hygiene Data'!E159)))</f>
        <v/>
      </c>
      <c r="DS165" s="305" t="str">
        <f ca="true">+IF(OFFSET('Hygiene Data'!$E$12,0,10*ROW('Hygiene Data'!E159))="","",OFFSET('Hygiene Data'!$E$12,0,10*ROW('Hygiene Data'!E159)))</f>
        <v/>
      </c>
      <c r="DT165" s="305" t="str">
        <f ca="true">+IF(OFFSET('Hygiene Data'!$E$13,0,10*ROW('Hygiene Data'!E159))="","",OFFSET('Hygiene Data'!$E$13,0,10*ROW('Hygiene Data'!E159)))</f>
        <v/>
      </c>
      <c r="DU165" s="305" t="str">
        <f ca="true">+IF(OFFSET('Hygiene Data'!$F$11,0,10*ROW('Hygiene Data'!F159))="","",OFFSET('Hygiene Data'!$F$11,0,10*ROW('Hygiene Data'!F159)))</f>
        <v/>
      </c>
      <c r="DV165" s="305" t="str">
        <f ca="true">+IF(OFFSET('Hygiene Data'!$F$12,0,10*ROW('Hygiene Data'!F159))="","",OFFSET('Hygiene Data'!$F$12,0,10*ROW('Hygiene Data'!F159)))</f>
        <v/>
      </c>
      <c r="DW165" s="305" t="str">
        <f ca="true">+IF(OFFSET('Hygiene Data'!$F$13,0,10*ROW('Hygiene Data'!F159))="","",OFFSET('Hygiene Data'!$F$13,0,10*ROW('Hygiene Data'!F159)))</f>
        <v/>
      </c>
      <c r="DX165" s="305" t="str">
        <f ca="true">+IF(OFFSET('Hygiene Data'!$G$11,0,10*ROW('Hygiene Data'!G159))="","",OFFSET('Hygiene Data'!$G$11,0,10*ROW('Hygiene Data'!G159)))</f>
        <v/>
      </c>
      <c r="DY165" s="305" t="str">
        <f ca="true">+IF(OFFSET('Hygiene Data'!$G$12,0,10*ROW('Hygiene Data'!G159))="","",OFFSET('Hygiene Data'!$G$12,0,10*ROW('Hygiene Data'!G159)))</f>
        <v/>
      </c>
      <c r="DZ165" s="305" t="str">
        <f ca="true">+IF(OFFSET('Hygiene Data'!$G$13,0,10*ROW('Hygiene Data'!G159))="","",OFFSET('Hygiene Data'!$G$13,0,10*ROW('Hygiene Data'!G159)))</f>
        <v/>
      </c>
      <c r="EA165" s="305" t="str">
        <f ca="true">+IF(OFFSET('Hygiene Data'!$H$11,0,10*ROW('Hygiene Data'!H159))="","",OFFSET('Hygiene Data'!$H$11,0,10*ROW('Hygiene Data'!H159)))</f>
        <v/>
      </c>
      <c r="EB165" s="305" t="str">
        <f ca="true">+IF(OFFSET('Hygiene Data'!$H$12,0,10*ROW('Hygiene Data'!H159))="","",OFFSET('Hygiene Data'!$H$12,0,10*ROW('Hygiene Data'!H159)))</f>
        <v/>
      </c>
      <c r="EC165" s="305" t="str">
        <f ca="true">+IF(OFFSET('Hygiene Data'!$H$13,0,10*ROW('Hygiene Data'!H159))="","",OFFSET('Hygiene Data'!$H$13,0,10*ROW('Hygiene Data'!H159)))</f>
        <v/>
      </c>
      <c r="ED165" s="305" t="str">
        <f ca="true">+IF(OFFSET('Hygiene Data'!$I$11,0,10*ROW('Hygiene Data'!I159))="","",OFFSET('Hygiene Data'!$I$11,0,10*ROW('Hygiene Data'!I159)))</f>
        <v/>
      </c>
      <c r="EE165" s="305" t="str">
        <f ca="true">+IF(OFFSET('Hygiene Data'!$I$12,0,10*ROW('Hygiene Data'!I159))="","",OFFSET('Hygiene Data'!$I$12,0,10*ROW('Hygiene Data'!I159)))</f>
        <v/>
      </c>
      <c r="EF165" s="305"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61" t="str">
        <f t="shared" ca="true" si="2"/>
        <v/>
      </c>
      <c r="D166" s="9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5"/>
      <c r="BS166" s="305" t="str">
        <f ca="true">+IF(OFFSET('Water Data'!$D$27,0,10*ROW('Water Data'!D160))="","",OFFSET('Water Data'!$D$27,0,10*ROW('Water Data'!D160)))</f>
        <v/>
      </c>
      <c r="BT166" s="305" t="str">
        <f ca="true">+IF(OFFSET('Water Data'!$D$28,0,10*ROW('Water Data'!D160))="","",OFFSET('Water Data'!$D$28,0,10*ROW('Water Data'!D160)))</f>
        <v/>
      </c>
      <c r="BU166" s="305" t="str">
        <f ca="true">+IF(OFFSET('Water Data'!$D$29,0,10*ROW('Water Data'!D160))="","",OFFSET('Water Data'!$D$29,0,10*ROW('Water Data'!D160)))</f>
        <v/>
      </c>
      <c r="BV166" s="305" t="str">
        <f ca="true">+IF(OFFSET('Water Data'!$E$27,0,10*ROW('Water Data'!E160))="","",OFFSET('Water Data'!$E$27,0,10*ROW('Water Data'!E160)))</f>
        <v/>
      </c>
      <c r="BW166" s="305" t="str">
        <f ca="true">+IF(OFFSET('Water Data'!$E$28,0,10*ROW('Water Data'!E160))="","",OFFSET('Water Data'!$E$28,0,10*ROW('Water Data'!E160)))</f>
        <v/>
      </c>
      <c r="BX166" s="305" t="str">
        <f ca="true">+IF(OFFSET('Water Data'!$E$29,0,10*ROW('Water Data'!E160))="","",OFFSET('Water Data'!$E$29,0,10*ROW('Water Data'!E160)))</f>
        <v/>
      </c>
      <c r="BY166" s="305" t="str">
        <f ca="true">+IF(OFFSET('Water Data'!$F$27,0,10*ROW('Water Data'!F160))="","",OFFSET('Water Data'!$F$27,0,10*ROW('Water Data'!F160)))</f>
        <v/>
      </c>
      <c r="BZ166" s="305" t="str">
        <f ca="true">+IF(OFFSET('Water Data'!$F$28,0,10*ROW('Water Data'!F160))="","",OFFSET('Water Data'!$F$28,0,10*ROW('Water Data'!F160)))</f>
        <v/>
      </c>
      <c r="CA166" s="305" t="str">
        <f ca="true">+IF(OFFSET('Water Data'!$F$29,0,10*ROW('Water Data'!F160))="","",OFFSET('Water Data'!$F$29,0,10*ROW('Water Data'!F160)))</f>
        <v/>
      </c>
      <c r="CB166" s="305" t="str">
        <f ca="true">+IF(OFFSET('Water Data'!$G$27,0,10*ROW('Water Data'!G160))="","",OFFSET('Water Data'!$G$27,0,10*ROW('Water Data'!G160)))</f>
        <v/>
      </c>
      <c r="CC166" s="305" t="str">
        <f ca="true">+IF(OFFSET('Water Data'!$G$28,0,10*ROW('Water Data'!G160))="","",OFFSET('Water Data'!$G$28,0,10*ROW('Water Data'!G160)))</f>
        <v/>
      </c>
      <c r="CD166" s="305" t="str">
        <f ca="true">+IF(OFFSET('Water Data'!$G$29,0,10*ROW('Water Data'!G160))="","",OFFSET('Water Data'!$G$29,0,10*ROW('Water Data'!G160)))</f>
        <v/>
      </c>
      <c r="CE166" s="305" t="str">
        <f ca="true">+IF(OFFSET('Water Data'!$H$27,0,10*ROW('Water Data'!H160))="","",OFFSET('Water Data'!$H$27,0,10*ROW('Water Data'!H160)))</f>
        <v/>
      </c>
      <c r="CF166" s="305" t="str">
        <f ca="true">+IF(OFFSET('Water Data'!$H$28,0,10*ROW('Water Data'!H160))="","",OFFSET('Water Data'!$H$28,0,10*ROW('Water Data'!H160)))</f>
        <v/>
      </c>
      <c r="CG166" s="305" t="str">
        <f ca="true">+IF(OFFSET('Water Data'!$H$29,0,10*ROW('Water Data'!H160))="","",OFFSET('Water Data'!$H$29,0,10*ROW('Water Data'!H160)))</f>
        <v/>
      </c>
      <c r="CH166" s="305" t="str">
        <f ca="true">+IF(OFFSET('Water Data'!$I$27,0,10*ROW('Water Data'!I160))="","",OFFSET('Water Data'!$I$27,0,10*ROW('Water Data'!I160)))</f>
        <v/>
      </c>
      <c r="CI166" s="305" t="str">
        <f ca="true">+IF(OFFSET('Water Data'!$I$28,0,10*ROW('Water Data'!I160))="","",OFFSET('Water Data'!$I$28,0,10*ROW('Water Data'!I160)))</f>
        <v/>
      </c>
      <c r="CJ166" s="305" t="str">
        <f ca="true">+IF(OFFSET('Water Data'!$I$29,0,10*ROW('Water Data'!I160))="","",OFFSET('Water Data'!$I$29,0,10*ROW('Water Data'!I160)))</f>
        <v/>
      </c>
      <c r="CK166" s="305" t="str">
        <f ca="true">+IF(OFFSET('Sanitation Data'!$D$28,0,10*ROW('Sanitation Data'!D160))="","",OFFSET('Sanitation Data'!$D$28,0,10*ROW('Sanitation Data'!D160)))</f>
        <v/>
      </c>
      <c r="CL166" s="305" t="str">
        <f ca="true">+IF(OFFSET('Sanitation Data'!$D$29,0,10*ROW('Sanitation Data'!D160))="","",OFFSET('Sanitation Data'!$D$29,0,10*ROW('Sanitation Data'!D160)))</f>
        <v/>
      </c>
      <c r="CM166" s="305" t="str">
        <f ca="true">+IF(OFFSET('Sanitation Data'!$D$30,0,10*ROW('Sanitation Data'!D160))="","",OFFSET('Sanitation Data'!$D$30,0,10*ROW('Sanitation Data'!D160)))</f>
        <v/>
      </c>
      <c r="CN166" s="305" t="str">
        <f ca="true">+IF(OFFSET('Sanitation Data'!$D$31,0,10*ROW('Sanitation Data'!D160))="","",OFFSET('Sanitation Data'!$D$31,0,10*ROW('Sanitation Data'!D160)))</f>
        <v/>
      </c>
      <c r="CO166" s="305" t="str">
        <f ca="true">+IF(OFFSET('Sanitation Data'!$D$32,0,10*ROW('Sanitation Data'!D160))="","",OFFSET('Sanitation Data'!$D$32,0,10*ROW('Sanitation Data'!D160)))</f>
        <v/>
      </c>
      <c r="CP166" s="305" t="str">
        <f ca="true">+IF(OFFSET('Sanitation Data'!$E$28,0,10*ROW('Sanitation Data'!E160))="","",OFFSET('Sanitation Data'!$E$28,0,10*ROW('Sanitation Data'!E160)))</f>
        <v/>
      </c>
      <c r="CQ166" s="305" t="str">
        <f ca="true">+IF(OFFSET('Sanitation Data'!$E$29,0,10*ROW('Sanitation Data'!E160))="","",OFFSET('Sanitation Data'!$E$29,0,10*ROW('Sanitation Data'!E160)))</f>
        <v/>
      </c>
      <c r="CR166" s="305" t="str">
        <f ca="true">+IF(OFFSET('Sanitation Data'!$E$30,0,10*ROW('Sanitation Data'!E160))="","",OFFSET('Sanitation Data'!$E$30,0,10*ROW('Sanitation Data'!E160)))</f>
        <v/>
      </c>
      <c r="CS166" s="305" t="str">
        <f ca="true">+IF(OFFSET('Sanitation Data'!$E$31,0,10*ROW('Sanitation Data'!E160))="","",OFFSET('Sanitation Data'!$E$31,0,10*ROW('Sanitation Data'!E160)))</f>
        <v/>
      </c>
      <c r="CT166" s="305" t="str">
        <f ca="true">+IF(OFFSET('Sanitation Data'!$E$32,0,10*ROW('Sanitation Data'!E160))="","",OFFSET('Sanitation Data'!$E$32,0,10*ROW('Sanitation Data'!E160)))</f>
        <v/>
      </c>
      <c r="CU166" s="305" t="str">
        <f ca="true">+IF(OFFSET('Sanitation Data'!$F$28,0,10*ROW('Sanitation Data'!F160))="","",OFFSET('Sanitation Data'!$F$28,0,10*ROW('Sanitation Data'!F160)))</f>
        <v/>
      </c>
      <c r="CV166" s="305" t="str">
        <f ca="true">+IF(OFFSET('Sanitation Data'!$F$29,0,10*ROW('Sanitation Data'!F160))="","",OFFSET('Sanitation Data'!$F$29,0,10*ROW('Sanitation Data'!F160)))</f>
        <v/>
      </c>
      <c r="CW166" s="305" t="str">
        <f ca="true">+IF(OFFSET('Sanitation Data'!$F$30,0,10*ROW('Sanitation Data'!F160))="","",OFFSET('Sanitation Data'!$F$30,0,10*ROW('Sanitation Data'!F160)))</f>
        <v/>
      </c>
      <c r="CX166" s="305" t="str">
        <f ca="true">+IF(OFFSET('Sanitation Data'!$F$31,0,10*ROW('Sanitation Data'!F160))="","",OFFSET('Sanitation Data'!$F$31,0,10*ROW('Sanitation Data'!F160)))</f>
        <v/>
      </c>
      <c r="CY166" s="305" t="str">
        <f ca="true">+IF(OFFSET('Sanitation Data'!$F$32,0,10*ROW('Sanitation Data'!F160))="","",OFFSET('Sanitation Data'!$F$32,0,10*ROW('Sanitation Data'!F160)))</f>
        <v/>
      </c>
      <c r="CZ166" s="305" t="str">
        <f ca="true">+IF(OFFSET('Sanitation Data'!$G$28,0,10*ROW('Sanitation Data'!G160))="","",OFFSET('Sanitation Data'!$G$28,0,10*ROW('Sanitation Data'!G160)))</f>
        <v/>
      </c>
      <c r="DA166" s="305" t="str">
        <f ca="true">+IF(OFFSET('Sanitation Data'!$G$29,0,10*ROW('Sanitation Data'!G160))="","",OFFSET('Sanitation Data'!$G$29,0,10*ROW('Sanitation Data'!G160)))</f>
        <v/>
      </c>
      <c r="DB166" s="305" t="str">
        <f ca="true">+IF(OFFSET('Sanitation Data'!$G$30,0,10*ROW('Sanitation Data'!G160))="","",OFFSET('Sanitation Data'!$G$30,0,10*ROW('Sanitation Data'!G160)))</f>
        <v/>
      </c>
      <c r="DC166" s="305" t="str">
        <f ca="true">+IF(OFFSET('Sanitation Data'!$G$31,0,10*ROW('Sanitation Data'!G160))="","",OFFSET('Sanitation Data'!$G$31,0,10*ROW('Sanitation Data'!G160)))</f>
        <v/>
      </c>
      <c r="DD166" s="305" t="str">
        <f ca="true">+IF(OFFSET('Sanitation Data'!$G$32,0,10*ROW('Sanitation Data'!G160))="","",OFFSET('Sanitation Data'!$G$32,0,10*ROW('Sanitation Data'!G160)))</f>
        <v/>
      </c>
      <c r="DE166" s="305" t="str">
        <f ca="true">+IF(OFFSET('Sanitation Data'!$H$28,0,10*ROW('Sanitation Data'!H160))="","",OFFSET('Sanitation Data'!$H$28,0,10*ROW('Sanitation Data'!H160)))</f>
        <v/>
      </c>
      <c r="DF166" s="305" t="str">
        <f ca="true">+IF(OFFSET('Sanitation Data'!$H$29,0,10*ROW('Sanitation Data'!H160))="","",OFFSET('Sanitation Data'!$H$29,0,10*ROW('Sanitation Data'!H160)))</f>
        <v/>
      </c>
      <c r="DG166" s="305" t="str">
        <f ca="true">+IF(OFFSET('Sanitation Data'!$H$30,0,10*ROW('Sanitation Data'!H160))="","",OFFSET('Sanitation Data'!$H$30,0,10*ROW('Sanitation Data'!H160)))</f>
        <v/>
      </c>
      <c r="DH166" s="305" t="str">
        <f ca="true">+IF(OFFSET('Sanitation Data'!$H$31,0,10*ROW('Sanitation Data'!H160))="","",OFFSET('Sanitation Data'!$H$31,0,10*ROW('Sanitation Data'!H160)))</f>
        <v/>
      </c>
      <c r="DI166" s="305" t="str">
        <f ca="true">+IF(OFFSET('Sanitation Data'!$H$32,0,10*ROW('Sanitation Data'!H160))="","",OFFSET('Sanitation Data'!$H$32,0,10*ROW('Sanitation Data'!H160)))</f>
        <v/>
      </c>
      <c r="DJ166" s="305" t="str">
        <f ca="true">+IF(OFFSET('Sanitation Data'!$I$28,0,10*ROW('Sanitation Data'!I160))="","",OFFSET('Sanitation Data'!$I$28,0,10*ROW('Sanitation Data'!I160)))</f>
        <v/>
      </c>
      <c r="DK166" s="305" t="str">
        <f ca="true">+IF(OFFSET('Sanitation Data'!$I$29,0,10*ROW('Sanitation Data'!I160))="","",OFFSET('Sanitation Data'!$I$29,0,10*ROW('Sanitation Data'!I160)))</f>
        <v/>
      </c>
      <c r="DL166" s="305" t="str">
        <f ca="true">+IF(OFFSET('Sanitation Data'!$I$30,0,10*ROW('Sanitation Data'!I160))="","",OFFSET('Sanitation Data'!$I$30,0,10*ROW('Sanitation Data'!I160)))</f>
        <v/>
      </c>
      <c r="DM166" s="305" t="str">
        <f ca="true">+IF(OFFSET('Sanitation Data'!$I$31,0,10*ROW('Sanitation Data'!I160))="","",OFFSET('Sanitation Data'!$I$31,0,10*ROW('Sanitation Data'!I160)))</f>
        <v/>
      </c>
      <c r="DN166" s="305" t="str">
        <f ca="true">+IF(OFFSET('Sanitation Data'!$I$32,0,10*ROW('Sanitation Data'!I160))="","",OFFSET('Sanitation Data'!$I$32,0,10*ROW('Sanitation Data'!I160)))</f>
        <v/>
      </c>
      <c r="DO166" s="305" t="str">
        <f ca="true">+IF(OFFSET('Hygiene Data'!$D$11,0,10*ROW('Hygiene Data'!D160))="","",OFFSET('Hygiene Data'!$D$11,0,10*ROW('Hygiene Data'!D160)))</f>
        <v/>
      </c>
      <c r="DP166" s="305" t="str">
        <f ca="true">+IF(OFFSET('Hygiene Data'!$D$12,0,10*ROW('Hygiene Data'!D160))="","",OFFSET('Hygiene Data'!$D$12,0,10*ROW('Hygiene Data'!D160)))</f>
        <v/>
      </c>
      <c r="DQ166" s="305" t="str">
        <f ca="true">+IF(OFFSET('Hygiene Data'!$D$13,0,10*ROW('Hygiene Data'!D160))="","",OFFSET('Hygiene Data'!$D$13,0,10*ROW('Hygiene Data'!D160)))</f>
        <v/>
      </c>
      <c r="DR166" s="305" t="str">
        <f ca="true">+IF(OFFSET('Hygiene Data'!$E$11,0,10*ROW('Hygiene Data'!E160))="","",OFFSET('Hygiene Data'!$E$11,0,10*ROW('Hygiene Data'!E160)))</f>
        <v/>
      </c>
      <c r="DS166" s="305" t="str">
        <f ca="true">+IF(OFFSET('Hygiene Data'!$E$12,0,10*ROW('Hygiene Data'!E160))="","",OFFSET('Hygiene Data'!$E$12,0,10*ROW('Hygiene Data'!E160)))</f>
        <v/>
      </c>
      <c r="DT166" s="305" t="str">
        <f ca="true">+IF(OFFSET('Hygiene Data'!$E$13,0,10*ROW('Hygiene Data'!E160))="","",OFFSET('Hygiene Data'!$E$13,0,10*ROW('Hygiene Data'!E160)))</f>
        <v/>
      </c>
      <c r="DU166" s="305" t="str">
        <f ca="true">+IF(OFFSET('Hygiene Data'!$F$11,0,10*ROW('Hygiene Data'!F160))="","",OFFSET('Hygiene Data'!$F$11,0,10*ROW('Hygiene Data'!F160)))</f>
        <v/>
      </c>
      <c r="DV166" s="305" t="str">
        <f ca="true">+IF(OFFSET('Hygiene Data'!$F$12,0,10*ROW('Hygiene Data'!F160))="","",OFFSET('Hygiene Data'!$F$12,0,10*ROW('Hygiene Data'!F160)))</f>
        <v/>
      </c>
      <c r="DW166" s="305" t="str">
        <f ca="true">+IF(OFFSET('Hygiene Data'!$F$13,0,10*ROW('Hygiene Data'!F160))="","",OFFSET('Hygiene Data'!$F$13,0,10*ROW('Hygiene Data'!F160)))</f>
        <v/>
      </c>
      <c r="DX166" s="305" t="str">
        <f ca="true">+IF(OFFSET('Hygiene Data'!$G$11,0,10*ROW('Hygiene Data'!G160))="","",OFFSET('Hygiene Data'!$G$11,0,10*ROW('Hygiene Data'!G160)))</f>
        <v/>
      </c>
      <c r="DY166" s="305" t="str">
        <f ca="true">+IF(OFFSET('Hygiene Data'!$G$12,0,10*ROW('Hygiene Data'!G160))="","",OFFSET('Hygiene Data'!$G$12,0,10*ROW('Hygiene Data'!G160)))</f>
        <v/>
      </c>
      <c r="DZ166" s="305" t="str">
        <f ca="true">+IF(OFFSET('Hygiene Data'!$G$13,0,10*ROW('Hygiene Data'!G160))="","",OFFSET('Hygiene Data'!$G$13,0,10*ROW('Hygiene Data'!G160)))</f>
        <v/>
      </c>
      <c r="EA166" s="305" t="str">
        <f ca="true">+IF(OFFSET('Hygiene Data'!$H$11,0,10*ROW('Hygiene Data'!H160))="","",OFFSET('Hygiene Data'!$H$11,0,10*ROW('Hygiene Data'!H160)))</f>
        <v/>
      </c>
      <c r="EB166" s="305" t="str">
        <f ca="true">+IF(OFFSET('Hygiene Data'!$H$12,0,10*ROW('Hygiene Data'!H160))="","",OFFSET('Hygiene Data'!$H$12,0,10*ROW('Hygiene Data'!H160)))</f>
        <v/>
      </c>
      <c r="EC166" s="305" t="str">
        <f ca="true">+IF(OFFSET('Hygiene Data'!$H$13,0,10*ROW('Hygiene Data'!H160))="","",OFFSET('Hygiene Data'!$H$13,0,10*ROW('Hygiene Data'!H160)))</f>
        <v/>
      </c>
      <c r="ED166" s="305" t="str">
        <f ca="true">+IF(OFFSET('Hygiene Data'!$I$11,0,10*ROW('Hygiene Data'!I160))="","",OFFSET('Hygiene Data'!$I$11,0,10*ROW('Hygiene Data'!I160)))</f>
        <v/>
      </c>
      <c r="EE166" s="305" t="str">
        <f ca="true">+IF(OFFSET('Hygiene Data'!$I$12,0,10*ROW('Hygiene Data'!I160))="","",OFFSET('Hygiene Data'!$I$12,0,10*ROW('Hygiene Data'!I160)))</f>
        <v/>
      </c>
      <c r="EF166" s="305"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61" t="str">
        <f t="shared" ca="true" si="2"/>
        <v/>
      </c>
      <c r="D167" s="9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5"/>
      <c r="BS167" s="305" t="str">
        <f ca="true">+IF(OFFSET('Water Data'!$D$27,0,10*ROW('Water Data'!D161))="","",OFFSET('Water Data'!$D$27,0,10*ROW('Water Data'!D161)))</f>
        <v/>
      </c>
      <c r="BT167" s="305" t="str">
        <f ca="true">+IF(OFFSET('Water Data'!$D$28,0,10*ROW('Water Data'!D161))="","",OFFSET('Water Data'!$D$28,0,10*ROW('Water Data'!D161)))</f>
        <v/>
      </c>
      <c r="BU167" s="305" t="str">
        <f ca="true">+IF(OFFSET('Water Data'!$D$29,0,10*ROW('Water Data'!D161))="","",OFFSET('Water Data'!$D$29,0,10*ROW('Water Data'!D161)))</f>
        <v/>
      </c>
      <c r="BV167" s="305" t="str">
        <f ca="true">+IF(OFFSET('Water Data'!$E$27,0,10*ROW('Water Data'!E161))="","",OFFSET('Water Data'!$E$27,0,10*ROW('Water Data'!E161)))</f>
        <v/>
      </c>
      <c r="BW167" s="305" t="str">
        <f ca="true">+IF(OFFSET('Water Data'!$E$28,0,10*ROW('Water Data'!E161))="","",OFFSET('Water Data'!$E$28,0,10*ROW('Water Data'!E161)))</f>
        <v/>
      </c>
      <c r="BX167" s="305" t="str">
        <f ca="true">+IF(OFFSET('Water Data'!$E$29,0,10*ROW('Water Data'!E161))="","",OFFSET('Water Data'!$E$29,0,10*ROW('Water Data'!E161)))</f>
        <v/>
      </c>
      <c r="BY167" s="305" t="str">
        <f ca="true">+IF(OFFSET('Water Data'!$F$27,0,10*ROW('Water Data'!F161))="","",OFFSET('Water Data'!$F$27,0,10*ROW('Water Data'!F161)))</f>
        <v/>
      </c>
      <c r="BZ167" s="305" t="str">
        <f ca="true">+IF(OFFSET('Water Data'!$F$28,0,10*ROW('Water Data'!F161))="","",OFFSET('Water Data'!$F$28,0,10*ROW('Water Data'!F161)))</f>
        <v/>
      </c>
      <c r="CA167" s="305" t="str">
        <f ca="true">+IF(OFFSET('Water Data'!$F$29,0,10*ROW('Water Data'!F161))="","",OFFSET('Water Data'!$F$29,0,10*ROW('Water Data'!F161)))</f>
        <v/>
      </c>
      <c r="CB167" s="305" t="str">
        <f ca="true">+IF(OFFSET('Water Data'!$G$27,0,10*ROW('Water Data'!G161))="","",OFFSET('Water Data'!$G$27,0,10*ROW('Water Data'!G161)))</f>
        <v/>
      </c>
      <c r="CC167" s="305" t="str">
        <f ca="true">+IF(OFFSET('Water Data'!$G$28,0,10*ROW('Water Data'!G161))="","",OFFSET('Water Data'!$G$28,0,10*ROW('Water Data'!G161)))</f>
        <v/>
      </c>
      <c r="CD167" s="305" t="str">
        <f ca="true">+IF(OFFSET('Water Data'!$G$29,0,10*ROW('Water Data'!G161))="","",OFFSET('Water Data'!$G$29,0,10*ROW('Water Data'!G161)))</f>
        <v/>
      </c>
      <c r="CE167" s="305" t="str">
        <f ca="true">+IF(OFFSET('Water Data'!$H$27,0,10*ROW('Water Data'!H161))="","",OFFSET('Water Data'!$H$27,0,10*ROW('Water Data'!H161)))</f>
        <v/>
      </c>
      <c r="CF167" s="305" t="str">
        <f ca="true">+IF(OFFSET('Water Data'!$H$28,0,10*ROW('Water Data'!H161))="","",OFFSET('Water Data'!$H$28,0,10*ROW('Water Data'!H161)))</f>
        <v/>
      </c>
      <c r="CG167" s="305" t="str">
        <f ca="true">+IF(OFFSET('Water Data'!$H$29,0,10*ROW('Water Data'!H161))="","",OFFSET('Water Data'!$H$29,0,10*ROW('Water Data'!H161)))</f>
        <v/>
      </c>
      <c r="CH167" s="305" t="str">
        <f ca="true">+IF(OFFSET('Water Data'!$I$27,0,10*ROW('Water Data'!I161))="","",OFFSET('Water Data'!$I$27,0,10*ROW('Water Data'!I161)))</f>
        <v/>
      </c>
      <c r="CI167" s="305" t="str">
        <f ca="true">+IF(OFFSET('Water Data'!$I$28,0,10*ROW('Water Data'!I161))="","",OFFSET('Water Data'!$I$28,0,10*ROW('Water Data'!I161)))</f>
        <v/>
      </c>
      <c r="CJ167" s="305" t="str">
        <f ca="true">+IF(OFFSET('Water Data'!$I$29,0,10*ROW('Water Data'!I161))="","",OFFSET('Water Data'!$I$29,0,10*ROW('Water Data'!I161)))</f>
        <v/>
      </c>
      <c r="CK167" s="305" t="str">
        <f ca="true">+IF(OFFSET('Sanitation Data'!$D$28,0,10*ROW('Sanitation Data'!D161))="","",OFFSET('Sanitation Data'!$D$28,0,10*ROW('Sanitation Data'!D161)))</f>
        <v/>
      </c>
      <c r="CL167" s="305" t="str">
        <f ca="true">+IF(OFFSET('Sanitation Data'!$D$29,0,10*ROW('Sanitation Data'!D161))="","",OFFSET('Sanitation Data'!$D$29,0,10*ROW('Sanitation Data'!D161)))</f>
        <v/>
      </c>
      <c r="CM167" s="305" t="str">
        <f ca="true">+IF(OFFSET('Sanitation Data'!$D$30,0,10*ROW('Sanitation Data'!D161))="","",OFFSET('Sanitation Data'!$D$30,0,10*ROW('Sanitation Data'!D161)))</f>
        <v/>
      </c>
      <c r="CN167" s="305" t="str">
        <f ca="true">+IF(OFFSET('Sanitation Data'!$D$31,0,10*ROW('Sanitation Data'!D161))="","",OFFSET('Sanitation Data'!$D$31,0,10*ROW('Sanitation Data'!D161)))</f>
        <v/>
      </c>
      <c r="CO167" s="305" t="str">
        <f ca="true">+IF(OFFSET('Sanitation Data'!$D$32,0,10*ROW('Sanitation Data'!D161))="","",OFFSET('Sanitation Data'!$D$32,0,10*ROW('Sanitation Data'!D161)))</f>
        <v/>
      </c>
      <c r="CP167" s="305" t="str">
        <f ca="true">+IF(OFFSET('Sanitation Data'!$E$28,0,10*ROW('Sanitation Data'!E161))="","",OFFSET('Sanitation Data'!$E$28,0,10*ROW('Sanitation Data'!E161)))</f>
        <v/>
      </c>
      <c r="CQ167" s="305" t="str">
        <f ca="true">+IF(OFFSET('Sanitation Data'!$E$29,0,10*ROW('Sanitation Data'!E161))="","",OFFSET('Sanitation Data'!$E$29,0,10*ROW('Sanitation Data'!E161)))</f>
        <v/>
      </c>
      <c r="CR167" s="305" t="str">
        <f ca="true">+IF(OFFSET('Sanitation Data'!$E$30,0,10*ROW('Sanitation Data'!E161))="","",OFFSET('Sanitation Data'!$E$30,0,10*ROW('Sanitation Data'!E161)))</f>
        <v/>
      </c>
      <c r="CS167" s="305" t="str">
        <f ca="true">+IF(OFFSET('Sanitation Data'!$E$31,0,10*ROW('Sanitation Data'!E161))="","",OFFSET('Sanitation Data'!$E$31,0,10*ROW('Sanitation Data'!E161)))</f>
        <v/>
      </c>
      <c r="CT167" s="305" t="str">
        <f ca="true">+IF(OFFSET('Sanitation Data'!$E$32,0,10*ROW('Sanitation Data'!E161))="","",OFFSET('Sanitation Data'!$E$32,0,10*ROW('Sanitation Data'!E161)))</f>
        <v/>
      </c>
      <c r="CU167" s="305" t="str">
        <f ca="true">+IF(OFFSET('Sanitation Data'!$F$28,0,10*ROW('Sanitation Data'!F161))="","",OFFSET('Sanitation Data'!$F$28,0,10*ROW('Sanitation Data'!F161)))</f>
        <v/>
      </c>
      <c r="CV167" s="305" t="str">
        <f ca="true">+IF(OFFSET('Sanitation Data'!$F$29,0,10*ROW('Sanitation Data'!F161))="","",OFFSET('Sanitation Data'!$F$29,0,10*ROW('Sanitation Data'!F161)))</f>
        <v/>
      </c>
      <c r="CW167" s="305" t="str">
        <f ca="true">+IF(OFFSET('Sanitation Data'!$F$30,0,10*ROW('Sanitation Data'!F161))="","",OFFSET('Sanitation Data'!$F$30,0,10*ROW('Sanitation Data'!F161)))</f>
        <v/>
      </c>
      <c r="CX167" s="305" t="str">
        <f ca="true">+IF(OFFSET('Sanitation Data'!$F$31,0,10*ROW('Sanitation Data'!F161))="","",OFFSET('Sanitation Data'!$F$31,0,10*ROW('Sanitation Data'!F161)))</f>
        <v/>
      </c>
      <c r="CY167" s="305" t="str">
        <f ca="true">+IF(OFFSET('Sanitation Data'!$F$32,0,10*ROW('Sanitation Data'!F161))="","",OFFSET('Sanitation Data'!$F$32,0,10*ROW('Sanitation Data'!F161)))</f>
        <v/>
      </c>
      <c r="CZ167" s="305" t="str">
        <f ca="true">+IF(OFFSET('Sanitation Data'!$G$28,0,10*ROW('Sanitation Data'!G161))="","",OFFSET('Sanitation Data'!$G$28,0,10*ROW('Sanitation Data'!G161)))</f>
        <v/>
      </c>
      <c r="DA167" s="305" t="str">
        <f ca="true">+IF(OFFSET('Sanitation Data'!$G$29,0,10*ROW('Sanitation Data'!G161))="","",OFFSET('Sanitation Data'!$G$29,0,10*ROW('Sanitation Data'!G161)))</f>
        <v/>
      </c>
      <c r="DB167" s="305" t="str">
        <f ca="true">+IF(OFFSET('Sanitation Data'!$G$30,0,10*ROW('Sanitation Data'!G161))="","",OFFSET('Sanitation Data'!$G$30,0,10*ROW('Sanitation Data'!G161)))</f>
        <v/>
      </c>
      <c r="DC167" s="305" t="str">
        <f ca="true">+IF(OFFSET('Sanitation Data'!$G$31,0,10*ROW('Sanitation Data'!G161))="","",OFFSET('Sanitation Data'!$G$31,0,10*ROW('Sanitation Data'!G161)))</f>
        <v/>
      </c>
      <c r="DD167" s="305" t="str">
        <f ca="true">+IF(OFFSET('Sanitation Data'!$G$32,0,10*ROW('Sanitation Data'!G161))="","",OFFSET('Sanitation Data'!$G$32,0,10*ROW('Sanitation Data'!G161)))</f>
        <v/>
      </c>
      <c r="DE167" s="305" t="str">
        <f ca="true">+IF(OFFSET('Sanitation Data'!$H$28,0,10*ROW('Sanitation Data'!H161))="","",OFFSET('Sanitation Data'!$H$28,0,10*ROW('Sanitation Data'!H161)))</f>
        <v/>
      </c>
      <c r="DF167" s="305" t="str">
        <f ca="true">+IF(OFFSET('Sanitation Data'!$H$29,0,10*ROW('Sanitation Data'!H161))="","",OFFSET('Sanitation Data'!$H$29,0,10*ROW('Sanitation Data'!H161)))</f>
        <v/>
      </c>
      <c r="DG167" s="305" t="str">
        <f ca="true">+IF(OFFSET('Sanitation Data'!$H$30,0,10*ROW('Sanitation Data'!H161))="","",OFFSET('Sanitation Data'!$H$30,0,10*ROW('Sanitation Data'!H161)))</f>
        <v/>
      </c>
      <c r="DH167" s="305" t="str">
        <f ca="true">+IF(OFFSET('Sanitation Data'!$H$31,0,10*ROW('Sanitation Data'!H161))="","",OFFSET('Sanitation Data'!$H$31,0,10*ROW('Sanitation Data'!H161)))</f>
        <v/>
      </c>
      <c r="DI167" s="305" t="str">
        <f ca="true">+IF(OFFSET('Sanitation Data'!$H$32,0,10*ROW('Sanitation Data'!H161))="","",OFFSET('Sanitation Data'!$H$32,0,10*ROW('Sanitation Data'!H161)))</f>
        <v/>
      </c>
      <c r="DJ167" s="305" t="str">
        <f ca="true">+IF(OFFSET('Sanitation Data'!$I$28,0,10*ROW('Sanitation Data'!I161))="","",OFFSET('Sanitation Data'!$I$28,0,10*ROW('Sanitation Data'!I161)))</f>
        <v/>
      </c>
      <c r="DK167" s="305" t="str">
        <f ca="true">+IF(OFFSET('Sanitation Data'!$I$29,0,10*ROW('Sanitation Data'!I161))="","",OFFSET('Sanitation Data'!$I$29,0,10*ROW('Sanitation Data'!I161)))</f>
        <v/>
      </c>
      <c r="DL167" s="305" t="str">
        <f ca="true">+IF(OFFSET('Sanitation Data'!$I$30,0,10*ROW('Sanitation Data'!I161))="","",OFFSET('Sanitation Data'!$I$30,0,10*ROW('Sanitation Data'!I161)))</f>
        <v/>
      </c>
      <c r="DM167" s="305" t="str">
        <f ca="true">+IF(OFFSET('Sanitation Data'!$I$31,0,10*ROW('Sanitation Data'!I161))="","",OFFSET('Sanitation Data'!$I$31,0,10*ROW('Sanitation Data'!I161)))</f>
        <v/>
      </c>
      <c r="DN167" s="305" t="str">
        <f ca="true">+IF(OFFSET('Sanitation Data'!$I$32,0,10*ROW('Sanitation Data'!I161))="","",OFFSET('Sanitation Data'!$I$32,0,10*ROW('Sanitation Data'!I161)))</f>
        <v/>
      </c>
      <c r="DO167" s="305" t="str">
        <f ca="true">+IF(OFFSET('Hygiene Data'!$D$11,0,10*ROW('Hygiene Data'!D161))="","",OFFSET('Hygiene Data'!$D$11,0,10*ROW('Hygiene Data'!D161)))</f>
        <v/>
      </c>
      <c r="DP167" s="305" t="str">
        <f ca="true">+IF(OFFSET('Hygiene Data'!$D$12,0,10*ROW('Hygiene Data'!D161))="","",OFFSET('Hygiene Data'!$D$12,0,10*ROW('Hygiene Data'!D161)))</f>
        <v/>
      </c>
      <c r="DQ167" s="305" t="str">
        <f ca="true">+IF(OFFSET('Hygiene Data'!$D$13,0,10*ROW('Hygiene Data'!D161))="","",OFFSET('Hygiene Data'!$D$13,0,10*ROW('Hygiene Data'!D161)))</f>
        <v/>
      </c>
      <c r="DR167" s="305" t="str">
        <f ca="true">+IF(OFFSET('Hygiene Data'!$E$11,0,10*ROW('Hygiene Data'!E161))="","",OFFSET('Hygiene Data'!$E$11,0,10*ROW('Hygiene Data'!E161)))</f>
        <v/>
      </c>
      <c r="DS167" s="305" t="str">
        <f ca="true">+IF(OFFSET('Hygiene Data'!$E$12,0,10*ROW('Hygiene Data'!E161))="","",OFFSET('Hygiene Data'!$E$12,0,10*ROW('Hygiene Data'!E161)))</f>
        <v/>
      </c>
      <c r="DT167" s="305" t="str">
        <f ca="true">+IF(OFFSET('Hygiene Data'!$E$13,0,10*ROW('Hygiene Data'!E161))="","",OFFSET('Hygiene Data'!$E$13,0,10*ROW('Hygiene Data'!E161)))</f>
        <v/>
      </c>
      <c r="DU167" s="305" t="str">
        <f ca="true">+IF(OFFSET('Hygiene Data'!$F$11,0,10*ROW('Hygiene Data'!F161))="","",OFFSET('Hygiene Data'!$F$11,0,10*ROW('Hygiene Data'!F161)))</f>
        <v/>
      </c>
      <c r="DV167" s="305" t="str">
        <f ca="true">+IF(OFFSET('Hygiene Data'!$F$12,0,10*ROW('Hygiene Data'!F161))="","",OFFSET('Hygiene Data'!$F$12,0,10*ROW('Hygiene Data'!F161)))</f>
        <v/>
      </c>
      <c r="DW167" s="305" t="str">
        <f ca="true">+IF(OFFSET('Hygiene Data'!$F$13,0,10*ROW('Hygiene Data'!F161))="","",OFFSET('Hygiene Data'!$F$13,0,10*ROW('Hygiene Data'!F161)))</f>
        <v/>
      </c>
      <c r="DX167" s="305" t="str">
        <f ca="true">+IF(OFFSET('Hygiene Data'!$G$11,0,10*ROW('Hygiene Data'!G161))="","",OFFSET('Hygiene Data'!$G$11,0,10*ROW('Hygiene Data'!G161)))</f>
        <v/>
      </c>
      <c r="DY167" s="305" t="str">
        <f ca="true">+IF(OFFSET('Hygiene Data'!$G$12,0,10*ROW('Hygiene Data'!G161))="","",OFFSET('Hygiene Data'!$G$12,0,10*ROW('Hygiene Data'!G161)))</f>
        <v/>
      </c>
      <c r="DZ167" s="305" t="str">
        <f ca="true">+IF(OFFSET('Hygiene Data'!$G$13,0,10*ROW('Hygiene Data'!G161))="","",OFFSET('Hygiene Data'!$G$13,0,10*ROW('Hygiene Data'!G161)))</f>
        <v/>
      </c>
      <c r="EA167" s="305" t="str">
        <f ca="true">+IF(OFFSET('Hygiene Data'!$H$11,0,10*ROW('Hygiene Data'!H161))="","",OFFSET('Hygiene Data'!$H$11,0,10*ROW('Hygiene Data'!H161)))</f>
        <v/>
      </c>
      <c r="EB167" s="305" t="str">
        <f ca="true">+IF(OFFSET('Hygiene Data'!$H$12,0,10*ROW('Hygiene Data'!H161))="","",OFFSET('Hygiene Data'!$H$12,0,10*ROW('Hygiene Data'!H161)))</f>
        <v/>
      </c>
      <c r="EC167" s="305" t="str">
        <f ca="true">+IF(OFFSET('Hygiene Data'!$H$13,0,10*ROW('Hygiene Data'!H161))="","",OFFSET('Hygiene Data'!$H$13,0,10*ROW('Hygiene Data'!H161)))</f>
        <v/>
      </c>
      <c r="ED167" s="305" t="str">
        <f ca="true">+IF(OFFSET('Hygiene Data'!$I$11,0,10*ROW('Hygiene Data'!I161))="","",OFFSET('Hygiene Data'!$I$11,0,10*ROW('Hygiene Data'!I161)))</f>
        <v/>
      </c>
      <c r="EE167" s="305" t="str">
        <f ca="true">+IF(OFFSET('Hygiene Data'!$I$12,0,10*ROW('Hygiene Data'!I161))="","",OFFSET('Hygiene Data'!$I$12,0,10*ROW('Hygiene Data'!I161)))</f>
        <v/>
      </c>
      <c r="EF167" s="305"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61" t="str">
        <f t="shared" ca="true" si="2"/>
        <v/>
      </c>
      <c r="D168" s="9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5"/>
      <c r="BS168" s="305" t="str">
        <f ca="true">+IF(OFFSET('Water Data'!$D$27,0,10*ROW('Water Data'!D162))="","",OFFSET('Water Data'!$D$27,0,10*ROW('Water Data'!D162)))</f>
        <v/>
      </c>
      <c r="BT168" s="305" t="str">
        <f ca="true">+IF(OFFSET('Water Data'!$D$28,0,10*ROW('Water Data'!D162))="","",OFFSET('Water Data'!$D$28,0,10*ROW('Water Data'!D162)))</f>
        <v/>
      </c>
      <c r="BU168" s="305" t="str">
        <f ca="true">+IF(OFFSET('Water Data'!$D$29,0,10*ROW('Water Data'!D162))="","",OFFSET('Water Data'!$D$29,0,10*ROW('Water Data'!D162)))</f>
        <v/>
      </c>
      <c r="BV168" s="305" t="str">
        <f ca="true">+IF(OFFSET('Water Data'!$E$27,0,10*ROW('Water Data'!E162))="","",OFFSET('Water Data'!$E$27,0,10*ROW('Water Data'!E162)))</f>
        <v/>
      </c>
      <c r="BW168" s="305" t="str">
        <f ca="true">+IF(OFFSET('Water Data'!$E$28,0,10*ROW('Water Data'!E162))="","",OFFSET('Water Data'!$E$28,0,10*ROW('Water Data'!E162)))</f>
        <v/>
      </c>
      <c r="BX168" s="305" t="str">
        <f ca="true">+IF(OFFSET('Water Data'!$E$29,0,10*ROW('Water Data'!E162))="","",OFFSET('Water Data'!$E$29,0,10*ROW('Water Data'!E162)))</f>
        <v/>
      </c>
      <c r="BY168" s="305" t="str">
        <f ca="true">+IF(OFFSET('Water Data'!$F$27,0,10*ROW('Water Data'!F162))="","",OFFSET('Water Data'!$F$27,0,10*ROW('Water Data'!F162)))</f>
        <v/>
      </c>
      <c r="BZ168" s="305" t="str">
        <f ca="true">+IF(OFFSET('Water Data'!$F$28,0,10*ROW('Water Data'!F162))="","",OFFSET('Water Data'!$F$28,0,10*ROW('Water Data'!F162)))</f>
        <v/>
      </c>
      <c r="CA168" s="305" t="str">
        <f ca="true">+IF(OFFSET('Water Data'!$F$29,0,10*ROW('Water Data'!F162))="","",OFFSET('Water Data'!$F$29,0,10*ROW('Water Data'!F162)))</f>
        <v/>
      </c>
      <c r="CB168" s="305" t="str">
        <f ca="true">+IF(OFFSET('Water Data'!$G$27,0,10*ROW('Water Data'!G162))="","",OFFSET('Water Data'!$G$27,0,10*ROW('Water Data'!G162)))</f>
        <v/>
      </c>
      <c r="CC168" s="305" t="str">
        <f ca="true">+IF(OFFSET('Water Data'!$G$28,0,10*ROW('Water Data'!G162))="","",OFFSET('Water Data'!$G$28,0,10*ROW('Water Data'!G162)))</f>
        <v/>
      </c>
      <c r="CD168" s="305" t="str">
        <f ca="true">+IF(OFFSET('Water Data'!$G$29,0,10*ROW('Water Data'!G162))="","",OFFSET('Water Data'!$G$29,0,10*ROW('Water Data'!G162)))</f>
        <v/>
      </c>
      <c r="CE168" s="305" t="str">
        <f ca="true">+IF(OFFSET('Water Data'!$H$27,0,10*ROW('Water Data'!H162))="","",OFFSET('Water Data'!$H$27,0,10*ROW('Water Data'!H162)))</f>
        <v/>
      </c>
      <c r="CF168" s="305" t="str">
        <f ca="true">+IF(OFFSET('Water Data'!$H$28,0,10*ROW('Water Data'!H162))="","",OFFSET('Water Data'!$H$28,0,10*ROW('Water Data'!H162)))</f>
        <v/>
      </c>
      <c r="CG168" s="305" t="str">
        <f ca="true">+IF(OFFSET('Water Data'!$H$29,0,10*ROW('Water Data'!H162))="","",OFFSET('Water Data'!$H$29,0,10*ROW('Water Data'!H162)))</f>
        <v/>
      </c>
      <c r="CH168" s="305" t="str">
        <f ca="true">+IF(OFFSET('Water Data'!$I$27,0,10*ROW('Water Data'!I162))="","",OFFSET('Water Data'!$I$27,0,10*ROW('Water Data'!I162)))</f>
        <v/>
      </c>
      <c r="CI168" s="305" t="str">
        <f ca="true">+IF(OFFSET('Water Data'!$I$28,0,10*ROW('Water Data'!I162))="","",OFFSET('Water Data'!$I$28,0,10*ROW('Water Data'!I162)))</f>
        <v/>
      </c>
      <c r="CJ168" s="305" t="str">
        <f ca="true">+IF(OFFSET('Water Data'!$I$29,0,10*ROW('Water Data'!I162))="","",OFFSET('Water Data'!$I$29,0,10*ROW('Water Data'!I162)))</f>
        <v/>
      </c>
      <c r="CK168" s="305" t="str">
        <f ca="true">+IF(OFFSET('Sanitation Data'!$D$28,0,10*ROW('Sanitation Data'!D162))="","",OFFSET('Sanitation Data'!$D$28,0,10*ROW('Sanitation Data'!D162)))</f>
        <v/>
      </c>
      <c r="CL168" s="305" t="str">
        <f ca="true">+IF(OFFSET('Sanitation Data'!$D$29,0,10*ROW('Sanitation Data'!D162))="","",OFFSET('Sanitation Data'!$D$29,0,10*ROW('Sanitation Data'!D162)))</f>
        <v/>
      </c>
      <c r="CM168" s="305" t="str">
        <f ca="true">+IF(OFFSET('Sanitation Data'!$D$30,0,10*ROW('Sanitation Data'!D162))="","",OFFSET('Sanitation Data'!$D$30,0,10*ROW('Sanitation Data'!D162)))</f>
        <v/>
      </c>
      <c r="CN168" s="305" t="str">
        <f ca="true">+IF(OFFSET('Sanitation Data'!$D$31,0,10*ROW('Sanitation Data'!D162))="","",OFFSET('Sanitation Data'!$D$31,0,10*ROW('Sanitation Data'!D162)))</f>
        <v/>
      </c>
      <c r="CO168" s="305" t="str">
        <f ca="true">+IF(OFFSET('Sanitation Data'!$D$32,0,10*ROW('Sanitation Data'!D162))="","",OFFSET('Sanitation Data'!$D$32,0,10*ROW('Sanitation Data'!D162)))</f>
        <v/>
      </c>
      <c r="CP168" s="305" t="str">
        <f ca="true">+IF(OFFSET('Sanitation Data'!$E$28,0,10*ROW('Sanitation Data'!E162))="","",OFFSET('Sanitation Data'!$E$28,0,10*ROW('Sanitation Data'!E162)))</f>
        <v/>
      </c>
      <c r="CQ168" s="305" t="str">
        <f ca="true">+IF(OFFSET('Sanitation Data'!$E$29,0,10*ROW('Sanitation Data'!E162))="","",OFFSET('Sanitation Data'!$E$29,0,10*ROW('Sanitation Data'!E162)))</f>
        <v/>
      </c>
      <c r="CR168" s="305" t="str">
        <f ca="true">+IF(OFFSET('Sanitation Data'!$E$30,0,10*ROW('Sanitation Data'!E162))="","",OFFSET('Sanitation Data'!$E$30,0,10*ROW('Sanitation Data'!E162)))</f>
        <v/>
      </c>
      <c r="CS168" s="305" t="str">
        <f ca="true">+IF(OFFSET('Sanitation Data'!$E$31,0,10*ROW('Sanitation Data'!E162))="","",OFFSET('Sanitation Data'!$E$31,0,10*ROW('Sanitation Data'!E162)))</f>
        <v/>
      </c>
      <c r="CT168" s="305" t="str">
        <f ca="true">+IF(OFFSET('Sanitation Data'!$E$32,0,10*ROW('Sanitation Data'!E162))="","",OFFSET('Sanitation Data'!$E$32,0,10*ROW('Sanitation Data'!E162)))</f>
        <v/>
      </c>
      <c r="CU168" s="305" t="str">
        <f ca="true">+IF(OFFSET('Sanitation Data'!$F$28,0,10*ROW('Sanitation Data'!F162))="","",OFFSET('Sanitation Data'!$F$28,0,10*ROW('Sanitation Data'!F162)))</f>
        <v/>
      </c>
      <c r="CV168" s="305" t="str">
        <f ca="true">+IF(OFFSET('Sanitation Data'!$F$29,0,10*ROW('Sanitation Data'!F162))="","",OFFSET('Sanitation Data'!$F$29,0,10*ROW('Sanitation Data'!F162)))</f>
        <v/>
      </c>
      <c r="CW168" s="305" t="str">
        <f ca="true">+IF(OFFSET('Sanitation Data'!$F$30,0,10*ROW('Sanitation Data'!F162))="","",OFFSET('Sanitation Data'!$F$30,0,10*ROW('Sanitation Data'!F162)))</f>
        <v/>
      </c>
      <c r="CX168" s="305" t="str">
        <f ca="true">+IF(OFFSET('Sanitation Data'!$F$31,0,10*ROW('Sanitation Data'!F162))="","",OFFSET('Sanitation Data'!$F$31,0,10*ROW('Sanitation Data'!F162)))</f>
        <v/>
      </c>
      <c r="CY168" s="305" t="str">
        <f ca="true">+IF(OFFSET('Sanitation Data'!$F$32,0,10*ROW('Sanitation Data'!F162))="","",OFFSET('Sanitation Data'!$F$32,0,10*ROW('Sanitation Data'!F162)))</f>
        <v/>
      </c>
      <c r="CZ168" s="305" t="str">
        <f ca="true">+IF(OFFSET('Sanitation Data'!$G$28,0,10*ROW('Sanitation Data'!G162))="","",OFFSET('Sanitation Data'!$G$28,0,10*ROW('Sanitation Data'!G162)))</f>
        <v/>
      </c>
      <c r="DA168" s="305" t="str">
        <f ca="true">+IF(OFFSET('Sanitation Data'!$G$29,0,10*ROW('Sanitation Data'!G162))="","",OFFSET('Sanitation Data'!$G$29,0,10*ROW('Sanitation Data'!G162)))</f>
        <v/>
      </c>
      <c r="DB168" s="305" t="str">
        <f ca="true">+IF(OFFSET('Sanitation Data'!$G$30,0,10*ROW('Sanitation Data'!G162))="","",OFFSET('Sanitation Data'!$G$30,0,10*ROW('Sanitation Data'!G162)))</f>
        <v/>
      </c>
      <c r="DC168" s="305" t="str">
        <f ca="true">+IF(OFFSET('Sanitation Data'!$G$31,0,10*ROW('Sanitation Data'!G162))="","",OFFSET('Sanitation Data'!$G$31,0,10*ROW('Sanitation Data'!G162)))</f>
        <v/>
      </c>
      <c r="DD168" s="305" t="str">
        <f ca="true">+IF(OFFSET('Sanitation Data'!$G$32,0,10*ROW('Sanitation Data'!G162))="","",OFFSET('Sanitation Data'!$G$32,0,10*ROW('Sanitation Data'!G162)))</f>
        <v/>
      </c>
      <c r="DE168" s="305" t="str">
        <f ca="true">+IF(OFFSET('Sanitation Data'!$H$28,0,10*ROW('Sanitation Data'!H162))="","",OFFSET('Sanitation Data'!$H$28,0,10*ROW('Sanitation Data'!H162)))</f>
        <v/>
      </c>
      <c r="DF168" s="305" t="str">
        <f ca="true">+IF(OFFSET('Sanitation Data'!$H$29,0,10*ROW('Sanitation Data'!H162))="","",OFFSET('Sanitation Data'!$H$29,0,10*ROW('Sanitation Data'!H162)))</f>
        <v/>
      </c>
      <c r="DG168" s="305" t="str">
        <f ca="true">+IF(OFFSET('Sanitation Data'!$H$30,0,10*ROW('Sanitation Data'!H162))="","",OFFSET('Sanitation Data'!$H$30,0,10*ROW('Sanitation Data'!H162)))</f>
        <v/>
      </c>
      <c r="DH168" s="305" t="str">
        <f ca="true">+IF(OFFSET('Sanitation Data'!$H$31,0,10*ROW('Sanitation Data'!H162))="","",OFFSET('Sanitation Data'!$H$31,0,10*ROW('Sanitation Data'!H162)))</f>
        <v/>
      </c>
      <c r="DI168" s="305" t="str">
        <f ca="true">+IF(OFFSET('Sanitation Data'!$H$32,0,10*ROW('Sanitation Data'!H162))="","",OFFSET('Sanitation Data'!$H$32,0,10*ROW('Sanitation Data'!H162)))</f>
        <v/>
      </c>
      <c r="DJ168" s="305" t="str">
        <f ca="true">+IF(OFFSET('Sanitation Data'!$I$28,0,10*ROW('Sanitation Data'!I162))="","",OFFSET('Sanitation Data'!$I$28,0,10*ROW('Sanitation Data'!I162)))</f>
        <v/>
      </c>
      <c r="DK168" s="305" t="str">
        <f ca="true">+IF(OFFSET('Sanitation Data'!$I$29,0,10*ROW('Sanitation Data'!I162))="","",OFFSET('Sanitation Data'!$I$29,0,10*ROW('Sanitation Data'!I162)))</f>
        <v/>
      </c>
      <c r="DL168" s="305" t="str">
        <f ca="true">+IF(OFFSET('Sanitation Data'!$I$30,0,10*ROW('Sanitation Data'!I162))="","",OFFSET('Sanitation Data'!$I$30,0,10*ROW('Sanitation Data'!I162)))</f>
        <v/>
      </c>
      <c r="DM168" s="305" t="str">
        <f ca="true">+IF(OFFSET('Sanitation Data'!$I$31,0,10*ROW('Sanitation Data'!I162))="","",OFFSET('Sanitation Data'!$I$31,0,10*ROW('Sanitation Data'!I162)))</f>
        <v/>
      </c>
      <c r="DN168" s="305" t="str">
        <f ca="true">+IF(OFFSET('Sanitation Data'!$I$32,0,10*ROW('Sanitation Data'!I162))="","",OFFSET('Sanitation Data'!$I$32,0,10*ROW('Sanitation Data'!I162)))</f>
        <v/>
      </c>
      <c r="DO168" s="305" t="str">
        <f ca="true">+IF(OFFSET('Hygiene Data'!$D$11,0,10*ROW('Hygiene Data'!D162))="","",OFFSET('Hygiene Data'!$D$11,0,10*ROW('Hygiene Data'!D162)))</f>
        <v/>
      </c>
      <c r="DP168" s="305" t="str">
        <f ca="true">+IF(OFFSET('Hygiene Data'!$D$12,0,10*ROW('Hygiene Data'!D162))="","",OFFSET('Hygiene Data'!$D$12,0,10*ROW('Hygiene Data'!D162)))</f>
        <v/>
      </c>
      <c r="DQ168" s="305" t="str">
        <f ca="true">+IF(OFFSET('Hygiene Data'!$D$13,0,10*ROW('Hygiene Data'!D162))="","",OFFSET('Hygiene Data'!$D$13,0,10*ROW('Hygiene Data'!D162)))</f>
        <v/>
      </c>
      <c r="DR168" s="305" t="str">
        <f ca="true">+IF(OFFSET('Hygiene Data'!$E$11,0,10*ROW('Hygiene Data'!E162))="","",OFFSET('Hygiene Data'!$E$11,0,10*ROW('Hygiene Data'!E162)))</f>
        <v/>
      </c>
      <c r="DS168" s="305" t="str">
        <f ca="true">+IF(OFFSET('Hygiene Data'!$E$12,0,10*ROW('Hygiene Data'!E162))="","",OFFSET('Hygiene Data'!$E$12,0,10*ROW('Hygiene Data'!E162)))</f>
        <v/>
      </c>
      <c r="DT168" s="305" t="str">
        <f ca="true">+IF(OFFSET('Hygiene Data'!$E$13,0,10*ROW('Hygiene Data'!E162))="","",OFFSET('Hygiene Data'!$E$13,0,10*ROW('Hygiene Data'!E162)))</f>
        <v/>
      </c>
      <c r="DU168" s="305" t="str">
        <f ca="true">+IF(OFFSET('Hygiene Data'!$F$11,0,10*ROW('Hygiene Data'!F162))="","",OFFSET('Hygiene Data'!$F$11,0,10*ROW('Hygiene Data'!F162)))</f>
        <v/>
      </c>
      <c r="DV168" s="305" t="str">
        <f ca="true">+IF(OFFSET('Hygiene Data'!$F$12,0,10*ROW('Hygiene Data'!F162))="","",OFFSET('Hygiene Data'!$F$12,0,10*ROW('Hygiene Data'!F162)))</f>
        <v/>
      </c>
      <c r="DW168" s="305" t="str">
        <f ca="true">+IF(OFFSET('Hygiene Data'!$F$13,0,10*ROW('Hygiene Data'!F162))="","",OFFSET('Hygiene Data'!$F$13,0,10*ROW('Hygiene Data'!F162)))</f>
        <v/>
      </c>
      <c r="DX168" s="305" t="str">
        <f ca="true">+IF(OFFSET('Hygiene Data'!$G$11,0,10*ROW('Hygiene Data'!G162))="","",OFFSET('Hygiene Data'!$G$11,0,10*ROW('Hygiene Data'!G162)))</f>
        <v/>
      </c>
      <c r="DY168" s="305" t="str">
        <f ca="true">+IF(OFFSET('Hygiene Data'!$G$12,0,10*ROW('Hygiene Data'!G162))="","",OFFSET('Hygiene Data'!$G$12,0,10*ROW('Hygiene Data'!G162)))</f>
        <v/>
      </c>
      <c r="DZ168" s="305" t="str">
        <f ca="true">+IF(OFFSET('Hygiene Data'!$G$13,0,10*ROW('Hygiene Data'!G162))="","",OFFSET('Hygiene Data'!$G$13,0,10*ROW('Hygiene Data'!G162)))</f>
        <v/>
      </c>
      <c r="EA168" s="305" t="str">
        <f ca="true">+IF(OFFSET('Hygiene Data'!$H$11,0,10*ROW('Hygiene Data'!H162))="","",OFFSET('Hygiene Data'!$H$11,0,10*ROW('Hygiene Data'!H162)))</f>
        <v/>
      </c>
      <c r="EB168" s="305" t="str">
        <f ca="true">+IF(OFFSET('Hygiene Data'!$H$12,0,10*ROW('Hygiene Data'!H162))="","",OFFSET('Hygiene Data'!$H$12,0,10*ROW('Hygiene Data'!H162)))</f>
        <v/>
      </c>
      <c r="EC168" s="305" t="str">
        <f ca="true">+IF(OFFSET('Hygiene Data'!$H$13,0,10*ROW('Hygiene Data'!H162))="","",OFFSET('Hygiene Data'!$H$13,0,10*ROW('Hygiene Data'!H162)))</f>
        <v/>
      </c>
      <c r="ED168" s="305" t="str">
        <f ca="true">+IF(OFFSET('Hygiene Data'!$I$11,0,10*ROW('Hygiene Data'!I162))="","",OFFSET('Hygiene Data'!$I$11,0,10*ROW('Hygiene Data'!I162)))</f>
        <v/>
      </c>
      <c r="EE168" s="305" t="str">
        <f ca="true">+IF(OFFSET('Hygiene Data'!$I$12,0,10*ROW('Hygiene Data'!I162))="","",OFFSET('Hygiene Data'!$I$12,0,10*ROW('Hygiene Data'!I162)))</f>
        <v/>
      </c>
      <c r="EF168" s="305"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61" t="str">
        <f t="shared" ca="true" si="2"/>
        <v/>
      </c>
      <c r="D169" s="9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5"/>
      <c r="BS169" s="305" t="str">
        <f ca="true">+IF(OFFSET('Water Data'!$D$27,0,10*ROW('Water Data'!D163))="","",OFFSET('Water Data'!$D$27,0,10*ROW('Water Data'!D163)))</f>
        <v/>
      </c>
      <c r="BT169" s="305" t="str">
        <f ca="true">+IF(OFFSET('Water Data'!$D$28,0,10*ROW('Water Data'!D163))="","",OFFSET('Water Data'!$D$28,0,10*ROW('Water Data'!D163)))</f>
        <v/>
      </c>
      <c r="BU169" s="305" t="str">
        <f ca="true">+IF(OFFSET('Water Data'!$D$29,0,10*ROW('Water Data'!D163))="","",OFFSET('Water Data'!$D$29,0,10*ROW('Water Data'!D163)))</f>
        <v/>
      </c>
      <c r="BV169" s="305" t="str">
        <f ca="true">+IF(OFFSET('Water Data'!$E$27,0,10*ROW('Water Data'!E163))="","",OFFSET('Water Data'!$E$27,0,10*ROW('Water Data'!E163)))</f>
        <v/>
      </c>
      <c r="BW169" s="305" t="str">
        <f ca="true">+IF(OFFSET('Water Data'!$E$28,0,10*ROW('Water Data'!E163))="","",OFFSET('Water Data'!$E$28,0,10*ROW('Water Data'!E163)))</f>
        <v/>
      </c>
      <c r="BX169" s="305" t="str">
        <f ca="true">+IF(OFFSET('Water Data'!$E$29,0,10*ROW('Water Data'!E163))="","",OFFSET('Water Data'!$E$29,0,10*ROW('Water Data'!E163)))</f>
        <v/>
      </c>
      <c r="BY169" s="305" t="str">
        <f ca="true">+IF(OFFSET('Water Data'!$F$27,0,10*ROW('Water Data'!F163))="","",OFFSET('Water Data'!$F$27,0,10*ROW('Water Data'!F163)))</f>
        <v/>
      </c>
      <c r="BZ169" s="305" t="str">
        <f ca="true">+IF(OFFSET('Water Data'!$F$28,0,10*ROW('Water Data'!F163))="","",OFFSET('Water Data'!$F$28,0,10*ROW('Water Data'!F163)))</f>
        <v/>
      </c>
      <c r="CA169" s="305" t="str">
        <f ca="true">+IF(OFFSET('Water Data'!$F$29,0,10*ROW('Water Data'!F163))="","",OFFSET('Water Data'!$F$29,0,10*ROW('Water Data'!F163)))</f>
        <v/>
      </c>
      <c r="CB169" s="305" t="str">
        <f ca="true">+IF(OFFSET('Water Data'!$G$27,0,10*ROW('Water Data'!G163))="","",OFFSET('Water Data'!$G$27,0,10*ROW('Water Data'!G163)))</f>
        <v/>
      </c>
      <c r="CC169" s="305" t="str">
        <f ca="true">+IF(OFFSET('Water Data'!$G$28,0,10*ROW('Water Data'!G163))="","",OFFSET('Water Data'!$G$28,0,10*ROW('Water Data'!G163)))</f>
        <v/>
      </c>
      <c r="CD169" s="305" t="str">
        <f ca="true">+IF(OFFSET('Water Data'!$G$29,0,10*ROW('Water Data'!G163))="","",OFFSET('Water Data'!$G$29,0,10*ROW('Water Data'!G163)))</f>
        <v/>
      </c>
      <c r="CE169" s="305" t="str">
        <f ca="true">+IF(OFFSET('Water Data'!$H$27,0,10*ROW('Water Data'!H163))="","",OFFSET('Water Data'!$H$27,0,10*ROW('Water Data'!H163)))</f>
        <v/>
      </c>
      <c r="CF169" s="305" t="str">
        <f ca="true">+IF(OFFSET('Water Data'!$H$28,0,10*ROW('Water Data'!H163))="","",OFFSET('Water Data'!$H$28,0,10*ROW('Water Data'!H163)))</f>
        <v/>
      </c>
      <c r="CG169" s="305" t="str">
        <f ca="true">+IF(OFFSET('Water Data'!$H$29,0,10*ROW('Water Data'!H163))="","",OFFSET('Water Data'!$H$29,0,10*ROW('Water Data'!H163)))</f>
        <v/>
      </c>
      <c r="CH169" s="305" t="str">
        <f ca="true">+IF(OFFSET('Water Data'!$I$27,0,10*ROW('Water Data'!I163))="","",OFFSET('Water Data'!$I$27,0,10*ROW('Water Data'!I163)))</f>
        <v/>
      </c>
      <c r="CI169" s="305" t="str">
        <f ca="true">+IF(OFFSET('Water Data'!$I$28,0,10*ROW('Water Data'!I163))="","",OFFSET('Water Data'!$I$28,0,10*ROW('Water Data'!I163)))</f>
        <v/>
      </c>
      <c r="CJ169" s="305" t="str">
        <f ca="true">+IF(OFFSET('Water Data'!$I$29,0,10*ROW('Water Data'!I163))="","",OFFSET('Water Data'!$I$29,0,10*ROW('Water Data'!I163)))</f>
        <v/>
      </c>
      <c r="CK169" s="305" t="str">
        <f ca="true">+IF(OFFSET('Sanitation Data'!$D$28,0,10*ROW('Sanitation Data'!D163))="","",OFFSET('Sanitation Data'!$D$28,0,10*ROW('Sanitation Data'!D163)))</f>
        <v/>
      </c>
      <c r="CL169" s="305" t="str">
        <f ca="true">+IF(OFFSET('Sanitation Data'!$D$29,0,10*ROW('Sanitation Data'!D163))="","",OFFSET('Sanitation Data'!$D$29,0,10*ROW('Sanitation Data'!D163)))</f>
        <v/>
      </c>
      <c r="CM169" s="305" t="str">
        <f ca="true">+IF(OFFSET('Sanitation Data'!$D$30,0,10*ROW('Sanitation Data'!D163))="","",OFFSET('Sanitation Data'!$D$30,0,10*ROW('Sanitation Data'!D163)))</f>
        <v/>
      </c>
      <c r="CN169" s="305" t="str">
        <f ca="true">+IF(OFFSET('Sanitation Data'!$D$31,0,10*ROW('Sanitation Data'!D163))="","",OFFSET('Sanitation Data'!$D$31,0,10*ROW('Sanitation Data'!D163)))</f>
        <v/>
      </c>
      <c r="CO169" s="305" t="str">
        <f ca="true">+IF(OFFSET('Sanitation Data'!$D$32,0,10*ROW('Sanitation Data'!D163))="","",OFFSET('Sanitation Data'!$D$32,0,10*ROW('Sanitation Data'!D163)))</f>
        <v/>
      </c>
      <c r="CP169" s="305" t="str">
        <f ca="true">+IF(OFFSET('Sanitation Data'!$E$28,0,10*ROW('Sanitation Data'!E163))="","",OFFSET('Sanitation Data'!$E$28,0,10*ROW('Sanitation Data'!E163)))</f>
        <v/>
      </c>
      <c r="CQ169" s="305" t="str">
        <f ca="true">+IF(OFFSET('Sanitation Data'!$E$29,0,10*ROW('Sanitation Data'!E163))="","",OFFSET('Sanitation Data'!$E$29,0,10*ROW('Sanitation Data'!E163)))</f>
        <v/>
      </c>
      <c r="CR169" s="305" t="str">
        <f ca="true">+IF(OFFSET('Sanitation Data'!$E$30,0,10*ROW('Sanitation Data'!E163))="","",OFFSET('Sanitation Data'!$E$30,0,10*ROW('Sanitation Data'!E163)))</f>
        <v/>
      </c>
      <c r="CS169" s="305" t="str">
        <f ca="true">+IF(OFFSET('Sanitation Data'!$E$31,0,10*ROW('Sanitation Data'!E163))="","",OFFSET('Sanitation Data'!$E$31,0,10*ROW('Sanitation Data'!E163)))</f>
        <v/>
      </c>
      <c r="CT169" s="305" t="str">
        <f ca="true">+IF(OFFSET('Sanitation Data'!$E$32,0,10*ROW('Sanitation Data'!E163))="","",OFFSET('Sanitation Data'!$E$32,0,10*ROW('Sanitation Data'!E163)))</f>
        <v/>
      </c>
      <c r="CU169" s="305" t="str">
        <f ca="true">+IF(OFFSET('Sanitation Data'!$F$28,0,10*ROW('Sanitation Data'!F163))="","",OFFSET('Sanitation Data'!$F$28,0,10*ROW('Sanitation Data'!F163)))</f>
        <v/>
      </c>
      <c r="CV169" s="305" t="str">
        <f ca="true">+IF(OFFSET('Sanitation Data'!$F$29,0,10*ROW('Sanitation Data'!F163))="","",OFFSET('Sanitation Data'!$F$29,0,10*ROW('Sanitation Data'!F163)))</f>
        <v/>
      </c>
      <c r="CW169" s="305" t="str">
        <f ca="true">+IF(OFFSET('Sanitation Data'!$F$30,0,10*ROW('Sanitation Data'!F163))="","",OFFSET('Sanitation Data'!$F$30,0,10*ROW('Sanitation Data'!F163)))</f>
        <v/>
      </c>
      <c r="CX169" s="305" t="str">
        <f ca="true">+IF(OFFSET('Sanitation Data'!$F$31,0,10*ROW('Sanitation Data'!F163))="","",OFFSET('Sanitation Data'!$F$31,0,10*ROW('Sanitation Data'!F163)))</f>
        <v/>
      </c>
      <c r="CY169" s="305" t="str">
        <f ca="true">+IF(OFFSET('Sanitation Data'!$F$32,0,10*ROW('Sanitation Data'!F163))="","",OFFSET('Sanitation Data'!$F$32,0,10*ROW('Sanitation Data'!F163)))</f>
        <v/>
      </c>
      <c r="CZ169" s="305" t="str">
        <f ca="true">+IF(OFFSET('Sanitation Data'!$G$28,0,10*ROW('Sanitation Data'!G163))="","",OFFSET('Sanitation Data'!$G$28,0,10*ROW('Sanitation Data'!G163)))</f>
        <v/>
      </c>
      <c r="DA169" s="305" t="str">
        <f ca="true">+IF(OFFSET('Sanitation Data'!$G$29,0,10*ROW('Sanitation Data'!G163))="","",OFFSET('Sanitation Data'!$G$29,0,10*ROW('Sanitation Data'!G163)))</f>
        <v/>
      </c>
      <c r="DB169" s="305" t="str">
        <f ca="true">+IF(OFFSET('Sanitation Data'!$G$30,0,10*ROW('Sanitation Data'!G163))="","",OFFSET('Sanitation Data'!$G$30,0,10*ROW('Sanitation Data'!G163)))</f>
        <v/>
      </c>
      <c r="DC169" s="305" t="str">
        <f ca="true">+IF(OFFSET('Sanitation Data'!$G$31,0,10*ROW('Sanitation Data'!G163))="","",OFFSET('Sanitation Data'!$G$31,0,10*ROW('Sanitation Data'!G163)))</f>
        <v/>
      </c>
      <c r="DD169" s="305" t="str">
        <f ca="true">+IF(OFFSET('Sanitation Data'!$G$32,0,10*ROW('Sanitation Data'!G163))="","",OFFSET('Sanitation Data'!$G$32,0,10*ROW('Sanitation Data'!G163)))</f>
        <v/>
      </c>
      <c r="DE169" s="305" t="str">
        <f ca="true">+IF(OFFSET('Sanitation Data'!$H$28,0,10*ROW('Sanitation Data'!H163))="","",OFFSET('Sanitation Data'!$H$28,0,10*ROW('Sanitation Data'!H163)))</f>
        <v/>
      </c>
      <c r="DF169" s="305" t="str">
        <f ca="true">+IF(OFFSET('Sanitation Data'!$H$29,0,10*ROW('Sanitation Data'!H163))="","",OFFSET('Sanitation Data'!$H$29,0,10*ROW('Sanitation Data'!H163)))</f>
        <v/>
      </c>
      <c r="DG169" s="305" t="str">
        <f ca="true">+IF(OFFSET('Sanitation Data'!$H$30,0,10*ROW('Sanitation Data'!H163))="","",OFFSET('Sanitation Data'!$H$30,0,10*ROW('Sanitation Data'!H163)))</f>
        <v/>
      </c>
      <c r="DH169" s="305" t="str">
        <f ca="true">+IF(OFFSET('Sanitation Data'!$H$31,0,10*ROW('Sanitation Data'!H163))="","",OFFSET('Sanitation Data'!$H$31,0,10*ROW('Sanitation Data'!H163)))</f>
        <v/>
      </c>
      <c r="DI169" s="305" t="str">
        <f ca="true">+IF(OFFSET('Sanitation Data'!$H$32,0,10*ROW('Sanitation Data'!H163))="","",OFFSET('Sanitation Data'!$H$32,0,10*ROW('Sanitation Data'!H163)))</f>
        <v/>
      </c>
      <c r="DJ169" s="305" t="str">
        <f ca="true">+IF(OFFSET('Sanitation Data'!$I$28,0,10*ROW('Sanitation Data'!I163))="","",OFFSET('Sanitation Data'!$I$28,0,10*ROW('Sanitation Data'!I163)))</f>
        <v/>
      </c>
      <c r="DK169" s="305" t="str">
        <f ca="true">+IF(OFFSET('Sanitation Data'!$I$29,0,10*ROW('Sanitation Data'!I163))="","",OFFSET('Sanitation Data'!$I$29,0,10*ROW('Sanitation Data'!I163)))</f>
        <v/>
      </c>
      <c r="DL169" s="305" t="str">
        <f ca="true">+IF(OFFSET('Sanitation Data'!$I$30,0,10*ROW('Sanitation Data'!I163))="","",OFFSET('Sanitation Data'!$I$30,0,10*ROW('Sanitation Data'!I163)))</f>
        <v/>
      </c>
      <c r="DM169" s="305" t="str">
        <f ca="true">+IF(OFFSET('Sanitation Data'!$I$31,0,10*ROW('Sanitation Data'!I163))="","",OFFSET('Sanitation Data'!$I$31,0,10*ROW('Sanitation Data'!I163)))</f>
        <v/>
      </c>
      <c r="DN169" s="305" t="str">
        <f ca="true">+IF(OFFSET('Sanitation Data'!$I$32,0,10*ROW('Sanitation Data'!I163))="","",OFFSET('Sanitation Data'!$I$32,0,10*ROW('Sanitation Data'!I163)))</f>
        <v/>
      </c>
      <c r="DO169" s="305" t="str">
        <f ca="true">+IF(OFFSET('Hygiene Data'!$D$11,0,10*ROW('Hygiene Data'!D163))="","",OFFSET('Hygiene Data'!$D$11,0,10*ROW('Hygiene Data'!D163)))</f>
        <v/>
      </c>
      <c r="DP169" s="305" t="str">
        <f ca="true">+IF(OFFSET('Hygiene Data'!$D$12,0,10*ROW('Hygiene Data'!D163))="","",OFFSET('Hygiene Data'!$D$12,0,10*ROW('Hygiene Data'!D163)))</f>
        <v/>
      </c>
      <c r="DQ169" s="305" t="str">
        <f ca="true">+IF(OFFSET('Hygiene Data'!$D$13,0,10*ROW('Hygiene Data'!D163))="","",OFFSET('Hygiene Data'!$D$13,0,10*ROW('Hygiene Data'!D163)))</f>
        <v/>
      </c>
      <c r="DR169" s="305" t="str">
        <f ca="true">+IF(OFFSET('Hygiene Data'!$E$11,0,10*ROW('Hygiene Data'!E163))="","",OFFSET('Hygiene Data'!$E$11,0,10*ROW('Hygiene Data'!E163)))</f>
        <v/>
      </c>
      <c r="DS169" s="305" t="str">
        <f ca="true">+IF(OFFSET('Hygiene Data'!$E$12,0,10*ROW('Hygiene Data'!E163))="","",OFFSET('Hygiene Data'!$E$12,0,10*ROW('Hygiene Data'!E163)))</f>
        <v/>
      </c>
      <c r="DT169" s="305" t="str">
        <f ca="true">+IF(OFFSET('Hygiene Data'!$E$13,0,10*ROW('Hygiene Data'!E163))="","",OFFSET('Hygiene Data'!$E$13,0,10*ROW('Hygiene Data'!E163)))</f>
        <v/>
      </c>
      <c r="DU169" s="305" t="str">
        <f ca="true">+IF(OFFSET('Hygiene Data'!$F$11,0,10*ROW('Hygiene Data'!F163))="","",OFFSET('Hygiene Data'!$F$11,0,10*ROW('Hygiene Data'!F163)))</f>
        <v/>
      </c>
      <c r="DV169" s="305" t="str">
        <f ca="true">+IF(OFFSET('Hygiene Data'!$F$12,0,10*ROW('Hygiene Data'!F163))="","",OFFSET('Hygiene Data'!$F$12,0,10*ROW('Hygiene Data'!F163)))</f>
        <v/>
      </c>
      <c r="DW169" s="305" t="str">
        <f ca="true">+IF(OFFSET('Hygiene Data'!$F$13,0,10*ROW('Hygiene Data'!F163))="","",OFFSET('Hygiene Data'!$F$13,0,10*ROW('Hygiene Data'!F163)))</f>
        <v/>
      </c>
      <c r="DX169" s="305" t="str">
        <f ca="true">+IF(OFFSET('Hygiene Data'!$G$11,0,10*ROW('Hygiene Data'!G163))="","",OFFSET('Hygiene Data'!$G$11,0,10*ROW('Hygiene Data'!G163)))</f>
        <v/>
      </c>
      <c r="DY169" s="305" t="str">
        <f ca="true">+IF(OFFSET('Hygiene Data'!$G$12,0,10*ROW('Hygiene Data'!G163))="","",OFFSET('Hygiene Data'!$G$12,0,10*ROW('Hygiene Data'!G163)))</f>
        <v/>
      </c>
      <c r="DZ169" s="305" t="str">
        <f ca="true">+IF(OFFSET('Hygiene Data'!$G$13,0,10*ROW('Hygiene Data'!G163))="","",OFFSET('Hygiene Data'!$G$13,0,10*ROW('Hygiene Data'!G163)))</f>
        <v/>
      </c>
      <c r="EA169" s="305" t="str">
        <f ca="true">+IF(OFFSET('Hygiene Data'!$H$11,0,10*ROW('Hygiene Data'!H163))="","",OFFSET('Hygiene Data'!$H$11,0,10*ROW('Hygiene Data'!H163)))</f>
        <v/>
      </c>
      <c r="EB169" s="305" t="str">
        <f ca="true">+IF(OFFSET('Hygiene Data'!$H$12,0,10*ROW('Hygiene Data'!H163))="","",OFFSET('Hygiene Data'!$H$12,0,10*ROW('Hygiene Data'!H163)))</f>
        <v/>
      </c>
      <c r="EC169" s="305" t="str">
        <f ca="true">+IF(OFFSET('Hygiene Data'!$H$13,0,10*ROW('Hygiene Data'!H163))="","",OFFSET('Hygiene Data'!$H$13,0,10*ROW('Hygiene Data'!H163)))</f>
        <v/>
      </c>
      <c r="ED169" s="305" t="str">
        <f ca="true">+IF(OFFSET('Hygiene Data'!$I$11,0,10*ROW('Hygiene Data'!I163))="","",OFFSET('Hygiene Data'!$I$11,0,10*ROW('Hygiene Data'!I163)))</f>
        <v/>
      </c>
      <c r="EE169" s="305" t="str">
        <f ca="true">+IF(OFFSET('Hygiene Data'!$I$12,0,10*ROW('Hygiene Data'!I163))="","",OFFSET('Hygiene Data'!$I$12,0,10*ROW('Hygiene Data'!I163)))</f>
        <v/>
      </c>
      <c r="EF169" s="305"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61" t="str">
        <f t="shared" ca="true" si="2"/>
        <v/>
      </c>
      <c r="D170" s="9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5"/>
      <c r="BS170" s="305" t="str">
        <f ca="true">+IF(OFFSET('Water Data'!$D$27,0,10*ROW('Water Data'!D164))="","",OFFSET('Water Data'!$D$27,0,10*ROW('Water Data'!D164)))</f>
        <v/>
      </c>
      <c r="BT170" s="305" t="str">
        <f ca="true">+IF(OFFSET('Water Data'!$D$28,0,10*ROW('Water Data'!D164))="","",OFFSET('Water Data'!$D$28,0,10*ROW('Water Data'!D164)))</f>
        <v/>
      </c>
      <c r="BU170" s="305" t="str">
        <f ca="true">+IF(OFFSET('Water Data'!$D$29,0,10*ROW('Water Data'!D164))="","",OFFSET('Water Data'!$D$29,0,10*ROW('Water Data'!D164)))</f>
        <v/>
      </c>
      <c r="BV170" s="305" t="str">
        <f ca="true">+IF(OFFSET('Water Data'!$E$27,0,10*ROW('Water Data'!E164))="","",OFFSET('Water Data'!$E$27,0,10*ROW('Water Data'!E164)))</f>
        <v/>
      </c>
      <c r="BW170" s="305" t="str">
        <f ca="true">+IF(OFFSET('Water Data'!$E$28,0,10*ROW('Water Data'!E164))="","",OFFSET('Water Data'!$E$28,0,10*ROW('Water Data'!E164)))</f>
        <v/>
      </c>
      <c r="BX170" s="305" t="str">
        <f ca="true">+IF(OFFSET('Water Data'!$E$29,0,10*ROW('Water Data'!E164))="","",OFFSET('Water Data'!$E$29,0,10*ROW('Water Data'!E164)))</f>
        <v/>
      </c>
      <c r="BY170" s="305" t="str">
        <f ca="true">+IF(OFFSET('Water Data'!$F$27,0,10*ROW('Water Data'!F164))="","",OFFSET('Water Data'!$F$27,0,10*ROW('Water Data'!F164)))</f>
        <v/>
      </c>
      <c r="BZ170" s="305" t="str">
        <f ca="true">+IF(OFFSET('Water Data'!$F$28,0,10*ROW('Water Data'!F164))="","",OFFSET('Water Data'!$F$28,0,10*ROW('Water Data'!F164)))</f>
        <v/>
      </c>
      <c r="CA170" s="305" t="str">
        <f ca="true">+IF(OFFSET('Water Data'!$F$29,0,10*ROW('Water Data'!F164))="","",OFFSET('Water Data'!$F$29,0,10*ROW('Water Data'!F164)))</f>
        <v/>
      </c>
      <c r="CB170" s="305" t="str">
        <f ca="true">+IF(OFFSET('Water Data'!$G$27,0,10*ROW('Water Data'!G164))="","",OFFSET('Water Data'!$G$27,0,10*ROW('Water Data'!G164)))</f>
        <v/>
      </c>
      <c r="CC170" s="305" t="str">
        <f ca="true">+IF(OFFSET('Water Data'!$G$28,0,10*ROW('Water Data'!G164))="","",OFFSET('Water Data'!$G$28,0,10*ROW('Water Data'!G164)))</f>
        <v/>
      </c>
      <c r="CD170" s="305" t="str">
        <f ca="true">+IF(OFFSET('Water Data'!$G$29,0,10*ROW('Water Data'!G164))="","",OFFSET('Water Data'!$G$29,0,10*ROW('Water Data'!G164)))</f>
        <v/>
      </c>
      <c r="CE170" s="305" t="str">
        <f ca="true">+IF(OFFSET('Water Data'!$H$27,0,10*ROW('Water Data'!H164))="","",OFFSET('Water Data'!$H$27,0,10*ROW('Water Data'!H164)))</f>
        <v/>
      </c>
      <c r="CF170" s="305" t="str">
        <f ca="true">+IF(OFFSET('Water Data'!$H$28,0,10*ROW('Water Data'!H164))="","",OFFSET('Water Data'!$H$28,0,10*ROW('Water Data'!H164)))</f>
        <v/>
      </c>
      <c r="CG170" s="305" t="str">
        <f ca="true">+IF(OFFSET('Water Data'!$H$29,0,10*ROW('Water Data'!H164))="","",OFFSET('Water Data'!$H$29,0,10*ROW('Water Data'!H164)))</f>
        <v/>
      </c>
      <c r="CH170" s="305" t="str">
        <f ca="true">+IF(OFFSET('Water Data'!$I$27,0,10*ROW('Water Data'!I164))="","",OFFSET('Water Data'!$I$27,0,10*ROW('Water Data'!I164)))</f>
        <v/>
      </c>
      <c r="CI170" s="305" t="str">
        <f ca="true">+IF(OFFSET('Water Data'!$I$28,0,10*ROW('Water Data'!I164))="","",OFFSET('Water Data'!$I$28,0,10*ROW('Water Data'!I164)))</f>
        <v/>
      </c>
      <c r="CJ170" s="305" t="str">
        <f ca="true">+IF(OFFSET('Water Data'!$I$29,0,10*ROW('Water Data'!I164))="","",OFFSET('Water Data'!$I$29,0,10*ROW('Water Data'!I164)))</f>
        <v/>
      </c>
      <c r="CK170" s="305" t="str">
        <f ca="true">+IF(OFFSET('Sanitation Data'!$D$28,0,10*ROW('Sanitation Data'!D164))="","",OFFSET('Sanitation Data'!$D$28,0,10*ROW('Sanitation Data'!D164)))</f>
        <v/>
      </c>
      <c r="CL170" s="305" t="str">
        <f ca="true">+IF(OFFSET('Sanitation Data'!$D$29,0,10*ROW('Sanitation Data'!D164))="","",OFFSET('Sanitation Data'!$D$29,0,10*ROW('Sanitation Data'!D164)))</f>
        <v/>
      </c>
      <c r="CM170" s="305" t="str">
        <f ca="true">+IF(OFFSET('Sanitation Data'!$D$30,0,10*ROW('Sanitation Data'!D164))="","",OFFSET('Sanitation Data'!$D$30,0,10*ROW('Sanitation Data'!D164)))</f>
        <v/>
      </c>
      <c r="CN170" s="305" t="str">
        <f ca="true">+IF(OFFSET('Sanitation Data'!$D$31,0,10*ROW('Sanitation Data'!D164))="","",OFFSET('Sanitation Data'!$D$31,0,10*ROW('Sanitation Data'!D164)))</f>
        <v/>
      </c>
      <c r="CO170" s="305" t="str">
        <f ca="true">+IF(OFFSET('Sanitation Data'!$D$32,0,10*ROW('Sanitation Data'!D164))="","",OFFSET('Sanitation Data'!$D$32,0,10*ROW('Sanitation Data'!D164)))</f>
        <v/>
      </c>
      <c r="CP170" s="305" t="str">
        <f ca="true">+IF(OFFSET('Sanitation Data'!$E$28,0,10*ROW('Sanitation Data'!E164))="","",OFFSET('Sanitation Data'!$E$28,0,10*ROW('Sanitation Data'!E164)))</f>
        <v/>
      </c>
      <c r="CQ170" s="305" t="str">
        <f ca="true">+IF(OFFSET('Sanitation Data'!$E$29,0,10*ROW('Sanitation Data'!E164))="","",OFFSET('Sanitation Data'!$E$29,0,10*ROW('Sanitation Data'!E164)))</f>
        <v/>
      </c>
      <c r="CR170" s="305" t="str">
        <f ca="true">+IF(OFFSET('Sanitation Data'!$E$30,0,10*ROW('Sanitation Data'!E164))="","",OFFSET('Sanitation Data'!$E$30,0,10*ROW('Sanitation Data'!E164)))</f>
        <v/>
      </c>
      <c r="CS170" s="305" t="str">
        <f ca="true">+IF(OFFSET('Sanitation Data'!$E$31,0,10*ROW('Sanitation Data'!E164))="","",OFFSET('Sanitation Data'!$E$31,0,10*ROW('Sanitation Data'!E164)))</f>
        <v/>
      </c>
      <c r="CT170" s="305" t="str">
        <f ca="true">+IF(OFFSET('Sanitation Data'!$E$32,0,10*ROW('Sanitation Data'!E164))="","",OFFSET('Sanitation Data'!$E$32,0,10*ROW('Sanitation Data'!E164)))</f>
        <v/>
      </c>
      <c r="CU170" s="305" t="str">
        <f ca="true">+IF(OFFSET('Sanitation Data'!$F$28,0,10*ROW('Sanitation Data'!F164))="","",OFFSET('Sanitation Data'!$F$28,0,10*ROW('Sanitation Data'!F164)))</f>
        <v/>
      </c>
      <c r="CV170" s="305" t="str">
        <f ca="true">+IF(OFFSET('Sanitation Data'!$F$29,0,10*ROW('Sanitation Data'!F164))="","",OFFSET('Sanitation Data'!$F$29,0,10*ROW('Sanitation Data'!F164)))</f>
        <v/>
      </c>
      <c r="CW170" s="305" t="str">
        <f ca="true">+IF(OFFSET('Sanitation Data'!$F$30,0,10*ROW('Sanitation Data'!F164))="","",OFFSET('Sanitation Data'!$F$30,0,10*ROW('Sanitation Data'!F164)))</f>
        <v/>
      </c>
      <c r="CX170" s="305" t="str">
        <f ca="true">+IF(OFFSET('Sanitation Data'!$F$31,0,10*ROW('Sanitation Data'!F164))="","",OFFSET('Sanitation Data'!$F$31,0,10*ROW('Sanitation Data'!F164)))</f>
        <v/>
      </c>
      <c r="CY170" s="305" t="str">
        <f ca="true">+IF(OFFSET('Sanitation Data'!$F$32,0,10*ROW('Sanitation Data'!F164))="","",OFFSET('Sanitation Data'!$F$32,0,10*ROW('Sanitation Data'!F164)))</f>
        <v/>
      </c>
      <c r="CZ170" s="305" t="str">
        <f ca="true">+IF(OFFSET('Sanitation Data'!$G$28,0,10*ROW('Sanitation Data'!G164))="","",OFFSET('Sanitation Data'!$G$28,0,10*ROW('Sanitation Data'!G164)))</f>
        <v/>
      </c>
      <c r="DA170" s="305" t="str">
        <f ca="true">+IF(OFFSET('Sanitation Data'!$G$29,0,10*ROW('Sanitation Data'!G164))="","",OFFSET('Sanitation Data'!$G$29,0,10*ROW('Sanitation Data'!G164)))</f>
        <v/>
      </c>
      <c r="DB170" s="305" t="str">
        <f ca="true">+IF(OFFSET('Sanitation Data'!$G$30,0,10*ROW('Sanitation Data'!G164))="","",OFFSET('Sanitation Data'!$G$30,0,10*ROW('Sanitation Data'!G164)))</f>
        <v/>
      </c>
      <c r="DC170" s="305" t="str">
        <f ca="true">+IF(OFFSET('Sanitation Data'!$G$31,0,10*ROW('Sanitation Data'!G164))="","",OFFSET('Sanitation Data'!$G$31,0,10*ROW('Sanitation Data'!G164)))</f>
        <v/>
      </c>
      <c r="DD170" s="305" t="str">
        <f ca="true">+IF(OFFSET('Sanitation Data'!$G$32,0,10*ROW('Sanitation Data'!G164))="","",OFFSET('Sanitation Data'!$G$32,0,10*ROW('Sanitation Data'!G164)))</f>
        <v/>
      </c>
      <c r="DE170" s="305" t="str">
        <f ca="true">+IF(OFFSET('Sanitation Data'!$H$28,0,10*ROW('Sanitation Data'!H164))="","",OFFSET('Sanitation Data'!$H$28,0,10*ROW('Sanitation Data'!H164)))</f>
        <v/>
      </c>
      <c r="DF170" s="305" t="str">
        <f ca="true">+IF(OFFSET('Sanitation Data'!$H$29,0,10*ROW('Sanitation Data'!H164))="","",OFFSET('Sanitation Data'!$H$29,0,10*ROW('Sanitation Data'!H164)))</f>
        <v/>
      </c>
      <c r="DG170" s="305" t="str">
        <f ca="true">+IF(OFFSET('Sanitation Data'!$H$30,0,10*ROW('Sanitation Data'!H164))="","",OFFSET('Sanitation Data'!$H$30,0,10*ROW('Sanitation Data'!H164)))</f>
        <v/>
      </c>
      <c r="DH170" s="305" t="str">
        <f ca="true">+IF(OFFSET('Sanitation Data'!$H$31,0,10*ROW('Sanitation Data'!H164))="","",OFFSET('Sanitation Data'!$H$31,0,10*ROW('Sanitation Data'!H164)))</f>
        <v/>
      </c>
      <c r="DI170" s="305" t="str">
        <f ca="true">+IF(OFFSET('Sanitation Data'!$H$32,0,10*ROW('Sanitation Data'!H164))="","",OFFSET('Sanitation Data'!$H$32,0,10*ROW('Sanitation Data'!H164)))</f>
        <v/>
      </c>
      <c r="DJ170" s="305" t="str">
        <f ca="true">+IF(OFFSET('Sanitation Data'!$I$28,0,10*ROW('Sanitation Data'!I164))="","",OFFSET('Sanitation Data'!$I$28,0,10*ROW('Sanitation Data'!I164)))</f>
        <v/>
      </c>
      <c r="DK170" s="305" t="str">
        <f ca="true">+IF(OFFSET('Sanitation Data'!$I$29,0,10*ROW('Sanitation Data'!I164))="","",OFFSET('Sanitation Data'!$I$29,0,10*ROW('Sanitation Data'!I164)))</f>
        <v/>
      </c>
      <c r="DL170" s="305" t="str">
        <f ca="true">+IF(OFFSET('Sanitation Data'!$I$30,0,10*ROW('Sanitation Data'!I164))="","",OFFSET('Sanitation Data'!$I$30,0,10*ROW('Sanitation Data'!I164)))</f>
        <v/>
      </c>
      <c r="DM170" s="305" t="str">
        <f ca="true">+IF(OFFSET('Sanitation Data'!$I$31,0,10*ROW('Sanitation Data'!I164))="","",OFFSET('Sanitation Data'!$I$31,0,10*ROW('Sanitation Data'!I164)))</f>
        <v/>
      </c>
      <c r="DN170" s="305" t="str">
        <f ca="true">+IF(OFFSET('Sanitation Data'!$I$32,0,10*ROW('Sanitation Data'!I164))="","",OFFSET('Sanitation Data'!$I$32,0,10*ROW('Sanitation Data'!I164)))</f>
        <v/>
      </c>
      <c r="DO170" s="305" t="str">
        <f ca="true">+IF(OFFSET('Hygiene Data'!$D$11,0,10*ROW('Hygiene Data'!D164))="","",OFFSET('Hygiene Data'!$D$11,0,10*ROW('Hygiene Data'!D164)))</f>
        <v/>
      </c>
      <c r="DP170" s="305" t="str">
        <f ca="true">+IF(OFFSET('Hygiene Data'!$D$12,0,10*ROW('Hygiene Data'!D164))="","",OFFSET('Hygiene Data'!$D$12,0,10*ROW('Hygiene Data'!D164)))</f>
        <v/>
      </c>
      <c r="DQ170" s="305" t="str">
        <f ca="true">+IF(OFFSET('Hygiene Data'!$D$13,0,10*ROW('Hygiene Data'!D164))="","",OFFSET('Hygiene Data'!$D$13,0,10*ROW('Hygiene Data'!D164)))</f>
        <v/>
      </c>
      <c r="DR170" s="305" t="str">
        <f ca="true">+IF(OFFSET('Hygiene Data'!$E$11,0,10*ROW('Hygiene Data'!E164))="","",OFFSET('Hygiene Data'!$E$11,0,10*ROW('Hygiene Data'!E164)))</f>
        <v/>
      </c>
      <c r="DS170" s="305" t="str">
        <f ca="true">+IF(OFFSET('Hygiene Data'!$E$12,0,10*ROW('Hygiene Data'!E164))="","",OFFSET('Hygiene Data'!$E$12,0,10*ROW('Hygiene Data'!E164)))</f>
        <v/>
      </c>
      <c r="DT170" s="305" t="str">
        <f ca="true">+IF(OFFSET('Hygiene Data'!$E$13,0,10*ROW('Hygiene Data'!E164))="","",OFFSET('Hygiene Data'!$E$13,0,10*ROW('Hygiene Data'!E164)))</f>
        <v/>
      </c>
      <c r="DU170" s="305" t="str">
        <f ca="true">+IF(OFFSET('Hygiene Data'!$F$11,0,10*ROW('Hygiene Data'!F164))="","",OFFSET('Hygiene Data'!$F$11,0,10*ROW('Hygiene Data'!F164)))</f>
        <v/>
      </c>
      <c r="DV170" s="305" t="str">
        <f ca="true">+IF(OFFSET('Hygiene Data'!$F$12,0,10*ROW('Hygiene Data'!F164))="","",OFFSET('Hygiene Data'!$F$12,0,10*ROW('Hygiene Data'!F164)))</f>
        <v/>
      </c>
      <c r="DW170" s="305" t="str">
        <f ca="true">+IF(OFFSET('Hygiene Data'!$F$13,0,10*ROW('Hygiene Data'!F164))="","",OFFSET('Hygiene Data'!$F$13,0,10*ROW('Hygiene Data'!F164)))</f>
        <v/>
      </c>
      <c r="DX170" s="305" t="str">
        <f ca="true">+IF(OFFSET('Hygiene Data'!$G$11,0,10*ROW('Hygiene Data'!G164))="","",OFFSET('Hygiene Data'!$G$11,0,10*ROW('Hygiene Data'!G164)))</f>
        <v/>
      </c>
      <c r="DY170" s="305" t="str">
        <f ca="true">+IF(OFFSET('Hygiene Data'!$G$12,0,10*ROW('Hygiene Data'!G164))="","",OFFSET('Hygiene Data'!$G$12,0,10*ROW('Hygiene Data'!G164)))</f>
        <v/>
      </c>
      <c r="DZ170" s="305" t="str">
        <f ca="true">+IF(OFFSET('Hygiene Data'!$G$13,0,10*ROW('Hygiene Data'!G164))="","",OFFSET('Hygiene Data'!$G$13,0,10*ROW('Hygiene Data'!G164)))</f>
        <v/>
      </c>
      <c r="EA170" s="305" t="str">
        <f ca="true">+IF(OFFSET('Hygiene Data'!$H$11,0,10*ROW('Hygiene Data'!H164))="","",OFFSET('Hygiene Data'!$H$11,0,10*ROW('Hygiene Data'!H164)))</f>
        <v/>
      </c>
      <c r="EB170" s="305" t="str">
        <f ca="true">+IF(OFFSET('Hygiene Data'!$H$12,0,10*ROW('Hygiene Data'!H164))="","",OFFSET('Hygiene Data'!$H$12,0,10*ROW('Hygiene Data'!H164)))</f>
        <v/>
      </c>
      <c r="EC170" s="305" t="str">
        <f ca="true">+IF(OFFSET('Hygiene Data'!$H$13,0,10*ROW('Hygiene Data'!H164))="","",OFFSET('Hygiene Data'!$H$13,0,10*ROW('Hygiene Data'!H164)))</f>
        <v/>
      </c>
      <c r="ED170" s="305" t="str">
        <f ca="true">+IF(OFFSET('Hygiene Data'!$I$11,0,10*ROW('Hygiene Data'!I164))="","",OFFSET('Hygiene Data'!$I$11,0,10*ROW('Hygiene Data'!I164)))</f>
        <v/>
      </c>
      <c r="EE170" s="305" t="str">
        <f ca="true">+IF(OFFSET('Hygiene Data'!$I$12,0,10*ROW('Hygiene Data'!I164))="","",OFFSET('Hygiene Data'!$I$12,0,10*ROW('Hygiene Data'!I164)))</f>
        <v/>
      </c>
      <c r="EF170" s="305"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61" t="str">
        <f t="shared" ca="true" si="2"/>
        <v/>
      </c>
      <c r="D171" s="9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5"/>
      <c r="BS171" s="305" t="str">
        <f ca="true">+IF(OFFSET('Water Data'!$D$27,0,10*ROW('Water Data'!D165))="","",OFFSET('Water Data'!$D$27,0,10*ROW('Water Data'!D165)))</f>
        <v/>
      </c>
      <c r="BT171" s="305" t="str">
        <f ca="true">+IF(OFFSET('Water Data'!$D$28,0,10*ROW('Water Data'!D165))="","",OFFSET('Water Data'!$D$28,0,10*ROW('Water Data'!D165)))</f>
        <v/>
      </c>
      <c r="BU171" s="305" t="str">
        <f ca="true">+IF(OFFSET('Water Data'!$D$29,0,10*ROW('Water Data'!D165))="","",OFFSET('Water Data'!$D$29,0,10*ROW('Water Data'!D165)))</f>
        <v/>
      </c>
      <c r="BV171" s="305" t="str">
        <f ca="true">+IF(OFFSET('Water Data'!$E$27,0,10*ROW('Water Data'!E165))="","",OFFSET('Water Data'!$E$27,0,10*ROW('Water Data'!E165)))</f>
        <v/>
      </c>
      <c r="BW171" s="305" t="str">
        <f ca="true">+IF(OFFSET('Water Data'!$E$28,0,10*ROW('Water Data'!E165))="","",OFFSET('Water Data'!$E$28,0,10*ROW('Water Data'!E165)))</f>
        <v/>
      </c>
      <c r="BX171" s="305" t="str">
        <f ca="true">+IF(OFFSET('Water Data'!$E$29,0,10*ROW('Water Data'!E165))="","",OFFSET('Water Data'!$E$29,0,10*ROW('Water Data'!E165)))</f>
        <v/>
      </c>
      <c r="BY171" s="305" t="str">
        <f ca="true">+IF(OFFSET('Water Data'!$F$27,0,10*ROW('Water Data'!F165))="","",OFFSET('Water Data'!$F$27,0,10*ROW('Water Data'!F165)))</f>
        <v/>
      </c>
      <c r="BZ171" s="305" t="str">
        <f ca="true">+IF(OFFSET('Water Data'!$F$28,0,10*ROW('Water Data'!F165))="","",OFFSET('Water Data'!$F$28,0,10*ROW('Water Data'!F165)))</f>
        <v/>
      </c>
      <c r="CA171" s="305" t="str">
        <f ca="true">+IF(OFFSET('Water Data'!$F$29,0,10*ROW('Water Data'!F165))="","",OFFSET('Water Data'!$F$29,0,10*ROW('Water Data'!F165)))</f>
        <v/>
      </c>
      <c r="CB171" s="305" t="str">
        <f ca="true">+IF(OFFSET('Water Data'!$G$27,0,10*ROW('Water Data'!G165))="","",OFFSET('Water Data'!$G$27,0,10*ROW('Water Data'!G165)))</f>
        <v/>
      </c>
      <c r="CC171" s="305" t="str">
        <f ca="true">+IF(OFFSET('Water Data'!$G$28,0,10*ROW('Water Data'!G165))="","",OFFSET('Water Data'!$G$28,0,10*ROW('Water Data'!G165)))</f>
        <v/>
      </c>
      <c r="CD171" s="305" t="str">
        <f ca="true">+IF(OFFSET('Water Data'!$G$29,0,10*ROW('Water Data'!G165))="","",OFFSET('Water Data'!$G$29,0,10*ROW('Water Data'!G165)))</f>
        <v/>
      </c>
      <c r="CE171" s="305" t="str">
        <f ca="true">+IF(OFFSET('Water Data'!$H$27,0,10*ROW('Water Data'!H165))="","",OFFSET('Water Data'!$H$27,0,10*ROW('Water Data'!H165)))</f>
        <v/>
      </c>
      <c r="CF171" s="305" t="str">
        <f ca="true">+IF(OFFSET('Water Data'!$H$28,0,10*ROW('Water Data'!H165))="","",OFFSET('Water Data'!$H$28,0,10*ROW('Water Data'!H165)))</f>
        <v/>
      </c>
      <c r="CG171" s="305" t="str">
        <f ca="true">+IF(OFFSET('Water Data'!$H$29,0,10*ROW('Water Data'!H165))="","",OFFSET('Water Data'!$H$29,0,10*ROW('Water Data'!H165)))</f>
        <v/>
      </c>
      <c r="CH171" s="305" t="str">
        <f ca="true">+IF(OFFSET('Water Data'!$I$27,0,10*ROW('Water Data'!I165))="","",OFFSET('Water Data'!$I$27,0,10*ROW('Water Data'!I165)))</f>
        <v/>
      </c>
      <c r="CI171" s="305" t="str">
        <f ca="true">+IF(OFFSET('Water Data'!$I$28,0,10*ROW('Water Data'!I165))="","",OFFSET('Water Data'!$I$28,0,10*ROW('Water Data'!I165)))</f>
        <v/>
      </c>
      <c r="CJ171" s="305" t="str">
        <f ca="true">+IF(OFFSET('Water Data'!$I$29,0,10*ROW('Water Data'!I165))="","",OFFSET('Water Data'!$I$29,0,10*ROW('Water Data'!I165)))</f>
        <v/>
      </c>
      <c r="CK171" s="305" t="str">
        <f ca="true">+IF(OFFSET('Sanitation Data'!$D$28,0,10*ROW('Sanitation Data'!D165))="","",OFFSET('Sanitation Data'!$D$28,0,10*ROW('Sanitation Data'!D165)))</f>
        <v/>
      </c>
      <c r="CL171" s="305" t="str">
        <f ca="true">+IF(OFFSET('Sanitation Data'!$D$29,0,10*ROW('Sanitation Data'!D165))="","",OFFSET('Sanitation Data'!$D$29,0,10*ROW('Sanitation Data'!D165)))</f>
        <v/>
      </c>
      <c r="CM171" s="305" t="str">
        <f ca="true">+IF(OFFSET('Sanitation Data'!$D$30,0,10*ROW('Sanitation Data'!D165))="","",OFFSET('Sanitation Data'!$D$30,0,10*ROW('Sanitation Data'!D165)))</f>
        <v/>
      </c>
      <c r="CN171" s="305" t="str">
        <f ca="true">+IF(OFFSET('Sanitation Data'!$D$31,0,10*ROW('Sanitation Data'!D165))="","",OFFSET('Sanitation Data'!$D$31,0,10*ROW('Sanitation Data'!D165)))</f>
        <v/>
      </c>
      <c r="CO171" s="305" t="str">
        <f ca="true">+IF(OFFSET('Sanitation Data'!$D$32,0,10*ROW('Sanitation Data'!D165))="","",OFFSET('Sanitation Data'!$D$32,0,10*ROW('Sanitation Data'!D165)))</f>
        <v/>
      </c>
      <c r="CP171" s="305" t="str">
        <f ca="true">+IF(OFFSET('Sanitation Data'!$E$28,0,10*ROW('Sanitation Data'!E165))="","",OFFSET('Sanitation Data'!$E$28,0,10*ROW('Sanitation Data'!E165)))</f>
        <v/>
      </c>
      <c r="CQ171" s="305" t="str">
        <f ca="true">+IF(OFFSET('Sanitation Data'!$E$29,0,10*ROW('Sanitation Data'!E165))="","",OFFSET('Sanitation Data'!$E$29,0,10*ROW('Sanitation Data'!E165)))</f>
        <v/>
      </c>
      <c r="CR171" s="305" t="str">
        <f ca="true">+IF(OFFSET('Sanitation Data'!$E$30,0,10*ROW('Sanitation Data'!E165))="","",OFFSET('Sanitation Data'!$E$30,0,10*ROW('Sanitation Data'!E165)))</f>
        <v/>
      </c>
      <c r="CS171" s="305" t="str">
        <f ca="true">+IF(OFFSET('Sanitation Data'!$E$31,0,10*ROW('Sanitation Data'!E165))="","",OFFSET('Sanitation Data'!$E$31,0,10*ROW('Sanitation Data'!E165)))</f>
        <v/>
      </c>
      <c r="CT171" s="305" t="str">
        <f ca="true">+IF(OFFSET('Sanitation Data'!$E$32,0,10*ROW('Sanitation Data'!E165))="","",OFFSET('Sanitation Data'!$E$32,0,10*ROW('Sanitation Data'!E165)))</f>
        <v/>
      </c>
      <c r="CU171" s="305" t="str">
        <f ca="true">+IF(OFFSET('Sanitation Data'!$F$28,0,10*ROW('Sanitation Data'!F165))="","",OFFSET('Sanitation Data'!$F$28,0,10*ROW('Sanitation Data'!F165)))</f>
        <v/>
      </c>
      <c r="CV171" s="305" t="str">
        <f ca="true">+IF(OFFSET('Sanitation Data'!$F$29,0,10*ROW('Sanitation Data'!F165))="","",OFFSET('Sanitation Data'!$F$29,0,10*ROW('Sanitation Data'!F165)))</f>
        <v/>
      </c>
      <c r="CW171" s="305" t="str">
        <f ca="true">+IF(OFFSET('Sanitation Data'!$F$30,0,10*ROW('Sanitation Data'!F165))="","",OFFSET('Sanitation Data'!$F$30,0,10*ROW('Sanitation Data'!F165)))</f>
        <v/>
      </c>
      <c r="CX171" s="305" t="str">
        <f ca="true">+IF(OFFSET('Sanitation Data'!$F$31,0,10*ROW('Sanitation Data'!F165))="","",OFFSET('Sanitation Data'!$F$31,0,10*ROW('Sanitation Data'!F165)))</f>
        <v/>
      </c>
      <c r="CY171" s="305" t="str">
        <f ca="true">+IF(OFFSET('Sanitation Data'!$F$32,0,10*ROW('Sanitation Data'!F165))="","",OFFSET('Sanitation Data'!$F$32,0,10*ROW('Sanitation Data'!F165)))</f>
        <v/>
      </c>
      <c r="CZ171" s="305" t="str">
        <f ca="true">+IF(OFFSET('Sanitation Data'!$G$28,0,10*ROW('Sanitation Data'!G165))="","",OFFSET('Sanitation Data'!$G$28,0,10*ROW('Sanitation Data'!G165)))</f>
        <v/>
      </c>
      <c r="DA171" s="305" t="str">
        <f ca="true">+IF(OFFSET('Sanitation Data'!$G$29,0,10*ROW('Sanitation Data'!G165))="","",OFFSET('Sanitation Data'!$G$29,0,10*ROW('Sanitation Data'!G165)))</f>
        <v/>
      </c>
      <c r="DB171" s="305" t="str">
        <f ca="true">+IF(OFFSET('Sanitation Data'!$G$30,0,10*ROW('Sanitation Data'!G165))="","",OFFSET('Sanitation Data'!$G$30,0,10*ROW('Sanitation Data'!G165)))</f>
        <v/>
      </c>
      <c r="DC171" s="305" t="str">
        <f ca="true">+IF(OFFSET('Sanitation Data'!$G$31,0,10*ROW('Sanitation Data'!G165))="","",OFFSET('Sanitation Data'!$G$31,0,10*ROW('Sanitation Data'!G165)))</f>
        <v/>
      </c>
      <c r="DD171" s="305" t="str">
        <f ca="true">+IF(OFFSET('Sanitation Data'!$G$32,0,10*ROW('Sanitation Data'!G165))="","",OFFSET('Sanitation Data'!$G$32,0,10*ROW('Sanitation Data'!G165)))</f>
        <v/>
      </c>
      <c r="DE171" s="305" t="str">
        <f ca="true">+IF(OFFSET('Sanitation Data'!$H$28,0,10*ROW('Sanitation Data'!H165))="","",OFFSET('Sanitation Data'!$H$28,0,10*ROW('Sanitation Data'!H165)))</f>
        <v/>
      </c>
      <c r="DF171" s="305" t="str">
        <f ca="true">+IF(OFFSET('Sanitation Data'!$H$29,0,10*ROW('Sanitation Data'!H165))="","",OFFSET('Sanitation Data'!$H$29,0,10*ROW('Sanitation Data'!H165)))</f>
        <v/>
      </c>
      <c r="DG171" s="305" t="str">
        <f ca="true">+IF(OFFSET('Sanitation Data'!$H$30,0,10*ROW('Sanitation Data'!H165))="","",OFFSET('Sanitation Data'!$H$30,0,10*ROW('Sanitation Data'!H165)))</f>
        <v/>
      </c>
      <c r="DH171" s="305" t="str">
        <f ca="true">+IF(OFFSET('Sanitation Data'!$H$31,0,10*ROW('Sanitation Data'!H165))="","",OFFSET('Sanitation Data'!$H$31,0,10*ROW('Sanitation Data'!H165)))</f>
        <v/>
      </c>
      <c r="DI171" s="305" t="str">
        <f ca="true">+IF(OFFSET('Sanitation Data'!$H$32,0,10*ROW('Sanitation Data'!H165))="","",OFFSET('Sanitation Data'!$H$32,0,10*ROW('Sanitation Data'!H165)))</f>
        <v/>
      </c>
      <c r="DJ171" s="305" t="str">
        <f ca="true">+IF(OFFSET('Sanitation Data'!$I$28,0,10*ROW('Sanitation Data'!I165))="","",OFFSET('Sanitation Data'!$I$28,0,10*ROW('Sanitation Data'!I165)))</f>
        <v/>
      </c>
      <c r="DK171" s="305" t="str">
        <f ca="true">+IF(OFFSET('Sanitation Data'!$I$29,0,10*ROW('Sanitation Data'!I165))="","",OFFSET('Sanitation Data'!$I$29,0,10*ROW('Sanitation Data'!I165)))</f>
        <v/>
      </c>
      <c r="DL171" s="305" t="str">
        <f ca="true">+IF(OFFSET('Sanitation Data'!$I$30,0,10*ROW('Sanitation Data'!I165))="","",OFFSET('Sanitation Data'!$I$30,0,10*ROW('Sanitation Data'!I165)))</f>
        <v/>
      </c>
      <c r="DM171" s="305" t="str">
        <f ca="true">+IF(OFFSET('Sanitation Data'!$I$31,0,10*ROW('Sanitation Data'!I165))="","",OFFSET('Sanitation Data'!$I$31,0,10*ROW('Sanitation Data'!I165)))</f>
        <v/>
      </c>
      <c r="DN171" s="305" t="str">
        <f ca="true">+IF(OFFSET('Sanitation Data'!$I$32,0,10*ROW('Sanitation Data'!I165))="","",OFFSET('Sanitation Data'!$I$32,0,10*ROW('Sanitation Data'!I165)))</f>
        <v/>
      </c>
      <c r="DO171" s="305" t="str">
        <f ca="true">+IF(OFFSET('Hygiene Data'!$D$11,0,10*ROW('Hygiene Data'!D165))="","",OFFSET('Hygiene Data'!$D$11,0,10*ROW('Hygiene Data'!D165)))</f>
        <v/>
      </c>
      <c r="DP171" s="305" t="str">
        <f ca="true">+IF(OFFSET('Hygiene Data'!$D$12,0,10*ROW('Hygiene Data'!D165))="","",OFFSET('Hygiene Data'!$D$12,0,10*ROW('Hygiene Data'!D165)))</f>
        <v/>
      </c>
      <c r="DQ171" s="305" t="str">
        <f ca="true">+IF(OFFSET('Hygiene Data'!$D$13,0,10*ROW('Hygiene Data'!D165))="","",OFFSET('Hygiene Data'!$D$13,0,10*ROW('Hygiene Data'!D165)))</f>
        <v/>
      </c>
      <c r="DR171" s="305" t="str">
        <f ca="true">+IF(OFFSET('Hygiene Data'!$E$11,0,10*ROW('Hygiene Data'!E165))="","",OFFSET('Hygiene Data'!$E$11,0,10*ROW('Hygiene Data'!E165)))</f>
        <v/>
      </c>
      <c r="DS171" s="305" t="str">
        <f ca="true">+IF(OFFSET('Hygiene Data'!$E$12,0,10*ROW('Hygiene Data'!E165))="","",OFFSET('Hygiene Data'!$E$12,0,10*ROW('Hygiene Data'!E165)))</f>
        <v/>
      </c>
      <c r="DT171" s="305" t="str">
        <f ca="true">+IF(OFFSET('Hygiene Data'!$E$13,0,10*ROW('Hygiene Data'!E165))="","",OFFSET('Hygiene Data'!$E$13,0,10*ROW('Hygiene Data'!E165)))</f>
        <v/>
      </c>
      <c r="DU171" s="305" t="str">
        <f ca="true">+IF(OFFSET('Hygiene Data'!$F$11,0,10*ROW('Hygiene Data'!F165))="","",OFFSET('Hygiene Data'!$F$11,0,10*ROW('Hygiene Data'!F165)))</f>
        <v/>
      </c>
      <c r="DV171" s="305" t="str">
        <f ca="true">+IF(OFFSET('Hygiene Data'!$F$12,0,10*ROW('Hygiene Data'!F165))="","",OFFSET('Hygiene Data'!$F$12,0,10*ROW('Hygiene Data'!F165)))</f>
        <v/>
      </c>
      <c r="DW171" s="305" t="str">
        <f ca="true">+IF(OFFSET('Hygiene Data'!$F$13,0,10*ROW('Hygiene Data'!F165))="","",OFFSET('Hygiene Data'!$F$13,0,10*ROW('Hygiene Data'!F165)))</f>
        <v/>
      </c>
      <c r="DX171" s="305" t="str">
        <f ca="true">+IF(OFFSET('Hygiene Data'!$G$11,0,10*ROW('Hygiene Data'!G165))="","",OFFSET('Hygiene Data'!$G$11,0,10*ROW('Hygiene Data'!G165)))</f>
        <v/>
      </c>
      <c r="DY171" s="305" t="str">
        <f ca="true">+IF(OFFSET('Hygiene Data'!$G$12,0,10*ROW('Hygiene Data'!G165))="","",OFFSET('Hygiene Data'!$G$12,0,10*ROW('Hygiene Data'!G165)))</f>
        <v/>
      </c>
      <c r="DZ171" s="305" t="str">
        <f ca="true">+IF(OFFSET('Hygiene Data'!$G$13,0,10*ROW('Hygiene Data'!G165))="","",OFFSET('Hygiene Data'!$G$13,0,10*ROW('Hygiene Data'!G165)))</f>
        <v/>
      </c>
      <c r="EA171" s="305" t="str">
        <f ca="true">+IF(OFFSET('Hygiene Data'!$H$11,0,10*ROW('Hygiene Data'!H165))="","",OFFSET('Hygiene Data'!$H$11,0,10*ROW('Hygiene Data'!H165)))</f>
        <v/>
      </c>
      <c r="EB171" s="305" t="str">
        <f ca="true">+IF(OFFSET('Hygiene Data'!$H$12,0,10*ROW('Hygiene Data'!H165))="","",OFFSET('Hygiene Data'!$H$12,0,10*ROW('Hygiene Data'!H165)))</f>
        <v/>
      </c>
      <c r="EC171" s="305" t="str">
        <f ca="true">+IF(OFFSET('Hygiene Data'!$H$13,0,10*ROW('Hygiene Data'!H165))="","",OFFSET('Hygiene Data'!$H$13,0,10*ROW('Hygiene Data'!H165)))</f>
        <v/>
      </c>
      <c r="ED171" s="305" t="str">
        <f ca="true">+IF(OFFSET('Hygiene Data'!$I$11,0,10*ROW('Hygiene Data'!I165))="","",OFFSET('Hygiene Data'!$I$11,0,10*ROW('Hygiene Data'!I165)))</f>
        <v/>
      </c>
      <c r="EE171" s="305" t="str">
        <f ca="true">+IF(OFFSET('Hygiene Data'!$I$12,0,10*ROW('Hygiene Data'!I165))="","",OFFSET('Hygiene Data'!$I$12,0,10*ROW('Hygiene Data'!I165)))</f>
        <v/>
      </c>
      <c r="EF171" s="305"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61" t="str">
        <f t="shared" ca="true" si="2"/>
        <v/>
      </c>
      <c r="D172" s="9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5"/>
      <c r="BS172" s="305" t="str">
        <f ca="true">+IF(OFFSET('Water Data'!$D$27,0,10*ROW('Water Data'!D166))="","",OFFSET('Water Data'!$D$27,0,10*ROW('Water Data'!D166)))</f>
        <v/>
      </c>
      <c r="BT172" s="305" t="str">
        <f ca="true">+IF(OFFSET('Water Data'!$D$28,0,10*ROW('Water Data'!D166))="","",OFFSET('Water Data'!$D$28,0,10*ROW('Water Data'!D166)))</f>
        <v/>
      </c>
      <c r="BU172" s="305" t="str">
        <f ca="true">+IF(OFFSET('Water Data'!$D$29,0,10*ROW('Water Data'!D166))="","",OFFSET('Water Data'!$D$29,0,10*ROW('Water Data'!D166)))</f>
        <v/>
      </c>
      <c r="BV172" s="305" t="str">
        <f ca="true">+IF(OFFSET('Water Data'!$E$27,0,10*ROW('Water Data'!E166))="","",OFFSET('Water Data'!$E$27,0,10*ROW('Water Data'!E166)))</f>
        <v/>
      </c>
      <c r="BW172" s="305" t="str">
        <f ca="true">+IF(OFFSET('Water Data'!$E$28,0,10*ROW('Water Data'!E166))="","",OFFSET('Water Data'!$E$28,0,10*ROW('Water Data'!E166)))</f>
        <v/>
      </c>
      <c r="BX172" s="305" t="str">
        <f ca="true">+IF(OFFSET('Water Data'!$E$29,0,10*ROW('Water Data'!E166))="","",OFFSET('Water Data'!$E$29,0,10*ROW('Water Data'!E166)))</f>
        <v/>
      </c>
      <c r="BY172" s="305" t="str">
        <f ca="true">+IF(OFFSET('Water Data'!$F$27,0,10*ROW('Water Data'!F166))="","",OFFSET('Water Data'!$F$27,0,10*ROW('Water Data'!F166)))</f>
        <v/>
      </c>
      <c r="BZ172" s="305" t="str">
        <f ca="true">+IF(OFFSET('Water Data'!$F$28,0,10*ROW('Water Data'!F166))="","",OFFSET('Water Data'!$F$28,0,10*ROW('Water Data'!F166)))</f>
        <v/>
      </c>
      <c r="CA172" s="305" t="str">
        <f ca="true">+IF(OFFSET('Water Data'!$F$29,0,10*ROW('Water Data'!F166))="","",OFFSET('Water Data'!$F$29,0,10*ROW('Water Data'!F166)))</f>
        <v/>
      </c>
      <c r="CB172" s="305" t="str">
        <f ca="true">+IF(OFFSET('Water Data'!$G$27,0,10*ROW('Water Data'!G166))="","",OFFSET('Water Data'!$G$27,0,10*ROW('Water Data'!G166)))</f>
        <v/>
      </c>
      <c r="CC172" s="305" t="str">
        <f ca="true">+IF(OFFSET('Water Data'!$G$28,0,10*ROW('Water Data'!G166))="","",OFFSET('Water Data'!$G$28,0,10*ROW('Water Data'!G166)))</f>
        <v/>
      </c>
      <c r="CD172" s="305" t="str">
        <f ca="true">+IF(OFFSET('Water Data'!$G$29,0,10*ROW('Water Data'!G166))="","",OFFSET('Water Data'!$G$29,0,10*ROW('Water Data'!G166)))</f>
        <v/>
      </c>
      <c r="CE172" s="305" t="str">
        <f ca="true">+IF(OFFSET('Water Data'!$H$27,0,10*ROW('Water Data'!H166))="","",OFFSET('Water Data'!$H$27,0,10*ROW('Water Data'!H166)))</f>
        <v/>
      </c>
      <c r="CF172" s="305" t="str">
        <f ca="true">+IF(OFFSET('Water Data'!$H$28,0,10*ROW('Water Data'!H166))="","",OFFSET('Water Data'!$H$28,0,10*ROW('Water Data'!H166)))</f>
        <v/>
      </c>
      <c r="CG172" s="305" t="str">
        <f ca="true">+IF(OFFSET('Water Data'!$H$29,0,10*ROW('Water Data'!H166))="","",OFFSET('Water Data'!$H$29,0,10*ROW('Water Data'!H166)))</f>
        <v/>
      </c>
      <c r="CH172" s="305" t="str">
        <f ca="true">+IF(OFFSET('Water Data'!$I$27,0,10*ROW('Water Data'!I166))="","",OFFSET('Water Data'!$I$27,0,10*ROW('Water Data'!I166)))</f>
        <v/>
      </c>
      <c r="CI172" s="305" t="str">
        <f ca="true">+IF(OFFSET('Water Data'!$I$28,0,10*ROW('Water Data'!I166))="","",OFFSET('Water Data'!$I$28,0,10*ROW('Water Data'!I166)))</f>
        <v/>
      </c>
      <c r="CJ172" s="305" t="str">
        <f ca="true">+IF(OFFSET('Water Data'!$I$29,0,10*ROW('Water Data'!I166))="","",OFFSET('Water Data'!$I$29,0,10*ROW('Water Data'!I166)))</f>
        <v/>
      </c>
      <c r="CK172" s="305" t="str">
        <f ca="true">+IF(OFFSET('Sanitation Data'!$D$28,0,10*ROW('Sanitation Data'!D166))="","",OFFSET('Sanitation Data'!$D$28,0,10*ROW('Sanitation Data'!D166)))</f>
        <v/>
      </c>
      <c r="CL172" s="305" t="str">
        <f ca="true">+IF(OFFSET('Sanitation Data'!$D$29,0,10*ROW('Sanitation Data'!D166))="","",OFFSET('Sanitation Data'!$D$29,0,10*ROW('Sanitation Data'!D166)))</f>
        <v/>
      </c>
      <c r="CM172" s="305" t="str">
        <f ca="true">+IF(OFFSET('Sanitation Data'!$D$30,0,10*ROW('Sanitation Data'!D166))="","",OFFSET('Sanitation Data'!$D$30,0,10*ROW('Sanitation Data'!D166)))</f>
        <v/>
      </c>
      <c r="CN172" s="305" t="str">
        <f ca="true">+IF(OFFSET('Sanitation Data'!$D$31,0,10*ROW('Sanitation Data'!D166))="","",OFFSET('Sanitation Data'!$D$31,0,10*ROW('Sanitation Data'!D166)))</f>
        <v/>
      </c>
      <c r="CO172" s="305" t="str">
        <f ca="true">+IF(OFFSET('Sanitation Data'!$D$32,0,10*ROW('Sanitation Data'!D166))="","",OFFSET('Sanitation Data'!$D$32,0,10*ROW('Sanitation Data'!D166)))</f>
        <v/>
      </c>
      <c r="CP172" s="305" t="str">
        <f ca="true">+IF(OFFSET('Sanitation Data'!$E$28,0,10*ROW('Sanitation Data'!E166))="","",OFFSET('Sanitation Data'!$E$28,0,10*ROW('Sanitation Data'!E166)))</f>
        <v/>
      </c>
      <c r="CQ172" s="305" t="str">
        <f ca="true">+IF(OFFSET('Sanitation Data'!$E$29,0,10*ROW('Sanitation Data'!E166))="","",OFFSET('Sanitation Data'!$E$29,0,10*ROW('Sanitation Data'!E166)))</f>
        <v/>
      </c>
      <c r="CR172" s="305" t="str">
        <f ca="true">+IF(OFFSET('Sanitation Data'!$E$30,0,10*ROW('Sanitation Data'!E166))="","",OFFSET('Sanitation Data'!$E$30,0,10*ROW('Sanitation Data'!E166)))</f>
        <v/>
      </c>
      <c r="CS172" s="305" t="str">
        <f ca="true">+IF(OFFSET('Sanitation Data'!$E$31,0,10*ROW('Sanitation Data'!E166))="","",OFFSET('Sanitation Data'!$E$31,0,10*ROW('Sanitation Data'!E166)))</f>
        <v/>
      </c>
      <c r="CT172" s="305" t="str">
        <f ca="true">+IF(OFFSET('Sanitation Data'!$E$32,0,10*ROW('Sanitation Data'!E166))="","",OFFSET('Sanitation Data'!$E$32,0,10*ROW('Sanitation Data'!E166)))</f>
        <v/>
      </c>
      <c r="CU172" s="305" t="str">
        <f ca="true">+IF(OFFSET('Sanitation Data'!$F$28,0,10*ROW('Sanitation Data'!F166))="","",OFFSET('Sanitation Data'!$F$28,0,10*ROW('Sanitation Data'!F166)))</f>
        <v/>
      </c>
      <c r="CV172" s="305" t="str">
        <f ca="true">+IF(OFFSET('Sanitation Data'!$F$29,0,10*ROW('Sanitation Data'!F166))="","",OFFSET('Sanitation Data'!$F$29,0,10*ROW('Sanitation Data'!F166)))</f>
        <v/>
      </c>
      <c r="CW172" s="305" t="str">
        <f ca="true">+IF(OFFSET('Sanitation Data'!$F$30,0,10*ROW('Sanitation Data'!F166))="","",OFFSET('Sanitation Data'!$F$30,0,10*ROW('Sanitation Data'!F166)))</f>
        <v/>
      </c>
      <c r="CX172" s="305" t="str">
        <f ca="true">+IF(OFFSET('Sanitation Data'!$F$31,0,10*ROW('Sanitation Data'!F166))="","",OFFSET('Sanitation Data'!$F$31,0,10*ROW('Sanitation Data'!F166)))</f>
        <v/>
      </c>
      <c r="CY172" s="305" t="str">
        <f ca="true">+IF(OFFSET('Sanitation Data'!$F$32,0,10*ROW('Sanitation Data'!F166))="","",OFFSET('Sanitation Data'!$F$32,0,10*ROW('Sanitation Data'!F166)))</f>
        <v/>
      </c>
      <c r="CZ172" s="305" t="str">
        <f ca="true">+IF(OFFSET('Sanitation Data'!$G$28,0,10*ROW('Sanitation Data'!G166))="","",OFFSET('Sanitation Data'!$G$28,0,10*ROW('Sanitation Data'!G166)))</f>
        <v/>
      </c>
      <c r="DA172" s="305" t="str">
        <f ca="true">+IF(OFFSET('Sanitation Data'!$G$29,0,10*ROW('Sanitation Data'!G166))="","",OFFSET('Sanitation Data'!$G$29,0,10*ROW('Sanitation Data'!G166)))</f>
        <v/>
      </c>
      <c r="DB172" s="305" t="str">
        <f ca="true">+IF(OFFSET('Sanitation Data'!$G$30,0,10*ROW('Sanitation Data'!G166))="","",OFFSET('Sanitation Data'!$G$30,0,10*ROW('Sanitation Data'!G166)))</f>
        <v/>
      </c>
      <c r="DC172" s="305" t="str">
        <f ca="true">+IF(OFFSET('Sanitation Data'!$G$31,0,10*ROW('Sanitation Data'!G166))="","",OFFSET('Sanitation Data'!$G$31,0,10*ROW('Sanitation Data'!G166)))</f>
        <v/>
      </c>
      <c r="DD172" s="305" t="str">
        <f ca="true">+IF(OFFSET('Sanitation Data'!$G$32,0,10*ROW('Sanitation Data'!G166))="","",OFFSET('Sanitation Data'!$G$32,0,10*ROW('Sanitation Data'!G166)))</f>
        <v/>
      </c>
      <c r="DE172" s="305" t="str">
        <f ca="true">+IF(OFFSET('Sanitation Data'!$H$28,0,10*ROW('Sanitation Data'!H166))="","",OFFSET('Sanitation Data'!$H$28,0,10*ROW('Sanitation Data'!H166)))</f>
        <v/>
      </c>
      <c r="DF172" s="305" t="str">
        <f ca="true">+IF(OFFSET('Sanitation Data'!$H$29,0,10*ROW('Sanitation Data'!H166))="","",OFFSET('Sanitation Data'!$H$29,0,10*ROW('Sanitation Data'!H166)))</f>
        <v/>
      </c>
      <c r="DG172" s="305" t="str">
        <f ca="true">+IF(OFFSET('Sanitation Data'!$H$30,0,10*ROW('Sanitation Data'!H166))="","",OFFSET('Sanitation Data'!$H$30,0,10*ROW('Sanitation Data'!H166)))</f>
        <v/>
      </c>
      <c r="DH172" s="305" t="str">
        <f ca="true">+IF(OFFSET('Sanitation Data'!$H$31,0,10*ROW('Sanitation Data'!H166))="","",OFFSET('Sanitation Data'!$H$31,0,10*ROW('Sanitation Data'!H166)))</f>
        <v/>
      </c>
      <c r="DI172" s="305" t="str">
        <f ca="true">+IF(OFFSET('Sanitation Data'!$H$32,0,10*ROW('Sanitation Data'!H166))="","",OFFSET('Sanitation Data'!$H$32,0,10*ROW('Sanitation Data'!H166)))</f>
        <v/>
      </c>
      <c r="DJ172" s="305" t="str">
        <f ca="true">+IF(OFFSET('Sanitation Data'!$I$28,0,10*ROW('Sanitation Data'!I166))="","",OFFSET('Sanitation Data'!$I$28,0,10*ROW('Sanitation Data'!I166)))</f>
        <v/>
      </c>
      <c r="DK172" s="305" t="str">
        <f ca="true">+IF(OFFSET('Sanitation Data'!$I$29,0,10*ROW('Sanitation Data'!I166))="","",OFFSET('Sanitation Data'!$I$29,0,10*ROW('Sanitation Data'!I166)))</f>
        <v/>
      </c>
      <c r="DL172" s="305" t="str">
        <f ca="true">+IF(OFFSET('Sanitation Data'!$I$30,0,10*ROW('Sanitation Data'!I166))="","",OFFSET('Sanitation Data'!$I$30,0,10*ROW('Sanitation Data'!I166)))</f>
        <v/>
      </c>
      <c r="DM172" s="305" t="str">
        <f ca="true">+IF(OFFSET('Sanitation Data'!$I$31,0,10*ROW('Sanitation Data'!I166))="","",OFFSET('Sanitation Data'!$I$31,0,10*ROW('Sanitation Data'!I166)))</f>
        <v/>
      </c>
      <c r="DN172" s="305" t="str">
        <f ca="true">+IF(OFFSET('Sanitation Data'!$I$32,0,10*ROW('Sanitation Data'!I166))="","",OFFSET('Sanitation Data'!$I$32,0,10*ROW('Sanitation Data'!I166)))</f>
        <v/>
      </c>
      <c r="DO172" s="305" t="str">
        <f ca="true">+IF(OFFSET('Hygiene Data'!$D$11,0,10*ROW('Hygiene Data'!D166))="","",OFFSET('Hygiene Data'!$D$11,0,10*ROW('Hygiene Data'!D166)))</f>
        <v/>
      </c>
      <c r="DP172" s="305" t="str">
        <f ca="true">+IF(OFFSET('Hygiene Data'!$D$12,0,10*ROW('Hygiene Data'!D166))="","",OFFSET('Hygiene Data'!$D$12,0,10*ROW('Hygiene Data'!D166)))</f>
        <v/>
      </c>
      <c r="DQ172" s="305" t="str">
        <f ca="true">+IF(OFFSET('Hygiene Data'!$D$13,0,10*ROW('Hygiene Data'!D166))="","",OFFSET('Hygiene Data'!$D$13,0,10*ROW('Hygiene Data'!D166)))</f>
        <v/>
      </c>
      <c r="DR172" s="305" t="str">
        <f ca="true">+IF(OFFSET('Hygiene Data'!$E$11,0,10*ROW('Hygiene Data'!E166))="","",OFFSET('Hygiene Data'!$E$11,0,10*ROW('Hygiene Data'!E166)))</f>
        <v/>
      </c>
      <c r="DS172" s="305" t="str">
        <f ca="true">+IF(OFFSET('Hygiene Data'!$E$12,0,10*ROW('Hygiene Data'!E166))="","",OFFSET('Hygiene Data'!$E$12,0,10*ROW('Hygiene Data'!E166)))</f>
        <v/>
      </c>
      <c r="DT172" s="305" t="str">
        <f ca="true">+IF(OFFSET('Hygiene Data'!$E$13,0,10*ROW('Hygiene Data'!E166))="","",OFFSET('Hygiene Data'!$E$13,0,10*ROW('Hygiene Data'!E166)))</f>
        <v/>
      </c>
      <c r="DU172" s="305" t="str">
        <f ca="true">+IF(OFFSET('Hygiene Data'!$F$11,0,10*ROW('Hygiene Data'!F166))="","",OFFSET('Hygiene Data'!$F$11,0,10*ROW('Hygiene Data'!F166)))</f>
        <v/>
      </c>
      <c r="DV172" s="305" t="str">
        <f ca="true">+IF(OFFSET('Hygiene Data'!$F$12,0,10*ROW('Hygiene Data'!F166))="","",OFFSET('Hygiene Data'!$F$12,0,10*ROW('Hygiene Data'!F166)))</f>
        <v/>
      </c>
      <c r="DW172" s="305" t="str">
        <f ca="true">+IF(OFFSET('Hygiene Data'!$F$13,0,10*ROW('Hygiene Data'!F166))="","",OFFSET('Hygiene Data'!$F$13,0,10*ROW('Hygiene Data'!F166)))</f>
        <v/>
      </c>
      <c r="DX172" s="305" t="str">
        <f ca="true">+IF(OFFSET('Hygiene Data'!$G$11,0,10*ROW('Hygiene Data'!G166))="","",OFFSET('Hygiene Data'!$G$11,0,10*ROW('Hygiene Data'!G166)))</f>
        <v/>
      </c>
      <c r="DY172" s="305" t="str">
        <f ca="true">+IF(OFFSET('Hygiene Data'!$G$12,0,10*ROW('Hygiene Data'!G166))="","",OFFSET('Hygiene Data'!$G$12,0,10*ROW('Hygiene Data'!G166)))</f>
        <v/>
      </c>
      <c r="DZ172" s="305" t="str">
        <f ca="true">+IF(OFFSET('Hygiene Data'!$G$13,0,10*ROW('Hygiene Data'!G166))="","",OFFSET('Hygiene Data'!$G$13,0,10*ROW('Hygiene Data'!G166)))</f>
        <v/>
      </c>
      <c r="EA172" s="305" t="str">
        <f ca="true">+IF(OFFSET('Hygiene Data'!$H$11,0,10*ROW('Hygiene Data'!H166))="","",OFFSET('Hygiene Data'!$H$11,0,10*ROW('Hygiene Data'!H166)))</f>
        <v/>
      </c>
      <c r="EB172" s="305" t="str">
        <f ca="true">+IF(OFFSET('Hygiene Data'!$H$12,0,10*ROW('Hygiene Data'!H166))="","",OFFSET('Hygiene Data'!$H$12,0,10*ROW('Hygiene Data'!H166)))</f>
        <v/>
      </c>
      <c r="EC172" s="305" t="str">
        <f ca="true">+IF(OFFSET('Hygiene Data'!$H$13,0,10*ROW('Hygiene Data'!H166))="","",OFFSET('Hygiene Data'!$H$13,0,10*ROW('Hygiene Data'!H166)))</f>
        <v/>
      </c>
      <c r="ED172" s="305" t="str">
        <f ca="true">+IF(OFFSET('Hygiene Data'!$I$11,0,10*ROW('Hygiene Data'!I166))="","",OFFSET('Hygiene Data'!$I$11,0,10*ROW('Hygiene Data'!I166)))</f>
        <v/>
      </c>
      <c r="EE172" s="305" t="str">
        <f ca="true">+IF(OFFSET('Hygiene Data'!$I$12,0,10*ROW('Hygiene Data'!I166))="","",OFFSET('Hygiene Data'!$I$12,0,10*ROW('Hygiene Data'!I166)))</f>
        <v/>
      </c>
      <c r="EF172" s="305"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61" t="str">
        <f t="shared" ca="true" si="2"/>
        <v/>
      </c>
      <c r="D173" s="9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5"/>
      <c r="BS173" s="305" t="str">
        <f ca="true">+IF(OFFSET('Water Data'!$D$27,0,10*ROW('Water Data'!D167))="","",OFFSET('Water Data'!$D$27,0,10*ROW('Water Data'!D167)))</f>
        <v/>
      </c>
      <c r="BT173" s="305" t="str">
        <f ca="true">+IF(OFFSET('Water Data'!$D$28,0,10*ROW('Water Data'!D167))="","",OFFSET('Water Data'!$D$28,0,10*ROW('Water Data'!D167)))</f>
        <v/>
      </c>
      <c r="BU173" s="305" t="str">
        <f ca="true">+IF(OFFSET('Water Data'!$D$29,0,10*ROW('Water Data'!D167))="","",OFFSET('Water Data'!$D$29,0,10*ROW('Water Data'!D167)))</f>
        <v/>
      </c>
      <c r="BV173" s="305" t="str">
        <f ca="true">+IF(OFFSET('Water Data'!$E$27,0,10*ROW('Water Data'!E167))="","",OFFSET('Water Data'!$E$27,0,10*ROW('Water Data'!E167)))</f>
        <v/>
      </c>
      <c r="BW173" s="305" t="str">
        <f ca="true">+IF(OFFSET('Water Data'!$E$28,0,10*ROW('Water Data'!E167))="","",OFFSET('Water Data'!$E$28,0,10*ROW('Water Data'!E167)))</f>
        <v/>
      </c>
      <c r="BX173" s="305" t="str">
        <f ca="true">+IF(OFFSET('Water Data'!$E$29,0,10*ROW('Water Data'!E167))="","",OFFSET('Water Data'!$E$29,0,10*ROW('Water Data'!E167)))</f>
        <v/>
      </c>
      <c r="BY173" s="305" t="str">
        <f ca="true">+IF(OFFSET('Water Data'!$F$27,0,10*ROW('Water Data'!F167))="","",OFFSET('Water Data'!$F$27,0,10*ROW('Water Data'!F167)))</f>
        <v/>
      </c>
      <c r="BZ173" s="305" t="str">
        <f ca="true">+IF(OFFSET('Water Data'!$F$28,0,10*ROW('Water Data'!F167))="","",OFFSET('Water Data'!$F$28,0,10*ROW('Water Data'!F167)))</f>
        <v/>
      </c>
      <c r="CA173" s="305" t="str">
        <f ca="true">+IF(OFFSET('Water Data'!$F$29,0,10*ROW('Water Data'!F167))="","",OFFSET('Water Data'!$F$29,0,10*ROW('Water Data'!F167)))</f>
        <v/>
      </c>
      <c r="CB173" s="305" t="str">
        <f ca="true">+IF(OFFSET('Water Data'!$G$27,0,10*ROW('Water Data'!G167))="","",OFFSET('Water Data'!$G$27,0,10*ROW('Water Data'!G167)))</f>
        <v/>
      </c>
      <c r="CC173" s="305" t="str">
        <f ca="true">+IF(OFFSET('Water Data'!$G$28,0,10*ROW('Water Data'!G167))="","",OFFSET('Water Data'!$G$28,0,10*ROW('Water Data'!G167)))</f>
        <v/>
      </c>
      <c r="CD173" s="305" t="str">
        <f ca="true">+IF(OFFSET('Water Data'!$G$29,0,10*ROW('Water Data'!G167))="","",OFFSET('Water Data'!$G$29,0,10*ROW('Water Data'!G167)))</f>
        <v/>
      </c>
      <c r="CE173" s="305" t="str">
        <f ca="true">+IF(OFFSET('Water Data'!$H$27,0,10*ROW('Water Data'!H167))="","",OFFSET('Water Data'!$H$27,0,10*ROW('Water Data'!H167)))</f>
        <v/>
      </c>
      <c r="CF173" s="305" t="str">
        <f ca="true">+IF(OFFSET('Water Data'!$H$28,0,10*ROW('Water Data'!H167))="","",OFFSET('Water Data'!$H$28,0,10*ROW('Water Data'!H167)))</f>
        <v/>
      </c>
      <c r="CG173" s="305" t="str">
        <f ca="true">+IF(OFFSET('Water Data'!$H$29,0,10*ROW('Water Data'!H167))="","",OFFSET('Water Data'!$H$29,0,10*ROW('Water Data'!H167)))</f>
        <v/>
      </c>
      <c r="CH173" s="305" t="str">
        <f ca="true">+IF(OFFSET('Water Data'!$I$27,0,10*ROW('Water Data'!I167))="","",OFFSET('Water Data'!$I$27,0,10*ROW('Water Data'!I167)))</f>
        <v/>
      </c>
      <c r="CI173" s="305" t="str">
        <f ca="true">+IF(OFFSET('Water Data'!$I$28,0,10*ROW('Water Data'!I167))="","",OFFSET('Water Data'!$I$28,0,10*ROW('Water Data'!I167)))</f>
        <v/>
      </c>
      <c r="CJ173" s="305" t="str">
        <f ca="true">+IF(OFFSET('Water Data'!$I$29,0,10*ROW('Water Data'!I167))="","",OFFSET('Water Data'!$I$29,0,10*ROW('Water Data'!I167)))</f>
        <v/>
      </c>
      <c r="CK173" s="305" t="str">
        <f ca="true">+IF(OFFSET('Sanitation Data'!$D$28,0,10*ROW('Sanitation Data'!D167))="","",OFFSET('Sanitation Data'!$D$28,0,10*ROW('Sanitation Data'!D167)))</f>
        <v/>
      </c>
      <c r="CL173" s="305" t="str">
        <f ca="true">+IF(OFFSET('Sanitation Data'!$D$29,0,10*ROW('Sanitation Data'!D167))="","",OFFSET('Sanitation Data'!$D$29,0,10*ROW('Sanitation Data'!D167)))</f>
        <v/>
      </c>
      <c r="CM173" s="305" t="str">
        <f ca="true">+IF(OFFSET('Sanitation Data'!$D$30,0,10*ROW('Sanitation Data'!D167))="","",OFFSET('Sanitation Data'!$D$30,0,10*ROW('Sanitation Data'!D167)))</f>
        <v/>
      </c>
      <c r="CN173" s="305" t="str">
        <f ca="true">+IF(OFFSET('Sanitation Data'!$D$31,0,10*ROW('Sanitation Data'!D167))="","",OFFSET('Sanitation Data'!$D$31,0,10*ROW('Sanitation Data'!D167)))</f>
        <v/>
      </c>
      <c r="CO173" s="305" t="str">
        <f ca="true">+IF(OFFSET('Sanitation Data'!$D$32,0,10*ROW('Sanitation Data'!D167))="","",OFFSET('Sanitation Data'!$D$32,0,10*ROW('Sanitation Data'!D167)))</f>
        <v/>
      </c>
      <c r="CP173" s="305" t="str">
        <f ca="true">+IF(OFFSET('Sanitation Data'!$E$28,0,10*ROW('Sanitation Data'!E167))="","",OFFSET('Sanitation Data'!$E$28,0,10*ROW('Sanitation Data'!E167)))</f>
        <v/>
      </c>
      <c r="CQ173" s="305" t="str">
        <f ca="true">+IF(OFFSET('Sanitation Data'!$E$29,0,10*ROW('Sanitation Data'!E167))="","",OFFSET('Sanitation Data'!$E$29,0,10*ROW('Sanitation Data'!E167)))</f>
        <v/>
      </c>
      <c r="CR173" s="305" t="str">
        <f ca="true">+IF(OFFSET('Sanitation Data'!$E$30,0,10*ROW('Sanitation Data'!E167))="","",OFFSET('Sanitation Data'!$E$30,0,10*ROW('Sanitation Data'!E167)))</f>
        <v/>
      </c>
      <c r="CS173" s="305" t="str">
        <f ca="true">+IF(OFFSET('Sanitation Data'!$E$31,0,10*ROW('Sanitation Data'!E167))="","",OFFSET('Sanitation Data'!$E$31,0,10*ROW('Sanitation Data'!E167)))</f>
        <v/>
      </c>
      <c r="CT173" s="305" t="str">
        <f ca="true">+IF(OFFSET('Sanitation Data'!$E$32,0,10*ROW('Sanitation Data'!E167))="","",OFFSET('Sanitation Data'!$E$32,0,10*ROW('Sanitation Data'!E167)))</f>
        <v/>
      </c>
      <c r="CU173" s="305" t="str">
        <f ca="true">+IF(OFFSET('Sanitation Data'!$F$28,0,10*ROW('Sanitation Data'!F167))="","",OFFSET('Sanitation Data'!$F$28,0,10*ROW('Sanitation Data'!F167)))</f>
        <v/>
      </c>
      <c r="CV173" s="305" t="str">
        <f ca="true">+IF(OFFSET('Sanitation Data'!$F$29,0,10*ROW('Sanitation Data'!F167))="","",OFFSET('Sanitation Data'!$F$29,0,10*ROW('Sanitation Data'!F167)))</f>
        <v/>
      </c>
      <c r="CW173" s="305" t="str">
        <f ca="true">+IF(OFFSET('Sanitation Data'!$F$30,0,10*ROW('Sanitation Data'!F167))="","",OFFSET('Sanitation Data'!$F$30,0,10*ROW('Sanitation Data'!F167)))</f>
        <v/>
      </c>
      <c r="CX173" s="305" t="str">
        <f ca="true">+IF(OFFSET('Sanitation Data'!$F$31,0,10*ROW('Sanitation Data'!F167))="","",OFFSET('Sanitation Data'!$F$31,0,10*ROW('Sanitation Data'!F167)))</f>
        <v/>
      </c>
      <c r="CY173" s="305" t="str">
        <f ca="true">+IF(OFFSET('Sanitation Data'!$F$32,0,10*ROW('Sanitation Data'!F167))="","",OFFSET('Sanitation Data'!$F$32,0,10*ROW('Sanitation Data'!F167)))</f>
        <v/>
      </c>
      <c r="CZ173" s="305" t="str">
        <f ca="true">+IF(OFFSET('Sanitation Data'!$G$28,0,10*ROW('Sanitation Data'!G167))="","",OFFSET('Sanitation Data'!$G$28,0,10*ROW('Sanitation Data'!G167)))</f>
        <v/>
      </c>
      <c r="DA173" s="305" t="str">
        <f ca="true">+IF(OFFSET('Sanitation Data'!$G$29,0,10*ROW('Sanitation Data'!G167))="","",OFFSET('Sanitation Data'!$G$29,0,10*ROW('Sanitation Data'!G167)))</f>
        <v/>
      </c>
      <c r="DB173" s="305" t="str">
        <f ca="true">+IF(OFFSET('Sanitation Data'!$G$30,0,10*ROW('Sanitation Data'!G167))="","",OFFSET('Sanitation Data'!$G$30,0,10*ROW('Sanitation Data'!G167)))</f>
        <v/>
      </c>
      <c r="DC173" s="305" t="str">
        <f ca="true">+IF(OFFSET('Sanitation Data'!$G$31,0,10*ROW('Sanitation Data'!G167))="","",OFFSET('Sanitation Data'!$G$31,0,10*ROW('Sanitation Data'!G167)))</f>
        <v/>
      </c>
      <c r="DD173" s="305" t="str">
        <f ca="true">+IF(OFFSET('Sanitation Data'!$G$32,0,10*ROW('Sanitation Data'!G167))="","",OFFSET('Sanitation Data'!$G$32,0,10*ROW('Sanitation Data'!G167)))</f>
        <v/>
      </c>
      <c r="DE173" s="305" t="str">
        <f ca="true">+IF(OFFSET('Sanitation Data'!$H$28,0,10*ROW('Sanitation Data'!H167))="","",OFFSET('Sanitation Data'!$H$28,0,10*ROW('Sanitation Data'!H167)))</f>
        <v/>
      </c>
      <c r="DF173" s="305" t="str">
        <f ca="true">+IF(OFFSET('Sanitation Data'!$H$29,0,10*ROW('Sanitation Data'!H167))="","",OFFSET('Sanitation Data'!$H$29,0,10*ROW('Sanitation Data'!H167)))</f>
        <v/>
      </c>
      <c r="DG173" s="305" t="str">
        <f ca="true">+IF(OFFSET('Sanitation Data'!$H$30,0,10*ROW('Sanitation Data'!H167))="","",OFFSET('Sanitation Data'!$H$30,0,10*ROW('Sanitation Data'!H167)))</f>
        <v/>
      </c>
      <c r="DH173" s="305" t="str">
        <f ca="true">+IF(OFFSET('Sanitation Data'!$H$31,0,10*ROW('Sanitation Data'!H167))="","",OFFSET('Sanitation Data'!$H$31,0,10*ROW('Sanitation Data'!H167)))</f>
        <v/>
      </c>
      <c r="DI173" s="305" t="str">
        <f ca="true">+IF(OFFSET('Sanitation Data'!$H$32,0,10*ROW('Sanitation Data'!H167))="","",OFFSET('Sanitation Data'!$H$32,0,10*ROW('Sanitation Data'!H167)))</f>
        <v/>
      </c>
      <c r="DJ173" s="305" t="str">
        <f ca="true">+IF(OFFSET('Sanitation Data'!$I$28,0,10*ROW('Sanitation Data'!I167))="","",OFFSET('Sanitation Data'!$I$28,0,10*ROW('Sanitation Data'!I167)))</f>
        <v/>
      </c>
      <c r="DK173" s="305" t="str">
        <f ca="true">+IF(OFFSET('Sanitation Data'!$I$29,0,10*ROW('Sanitation Data'!I167))="","",OFFSET('Sanitation Data'!$I$29,0,10*ROW('Sanitation Data'!I167)))</f>
        <v/>
      </c>
      <c r="DL173" s="305" t="str">
        <f ca="true">+IF(OFFSET('Sanitation Data'!$I$30,0,10*ROW('Sanitation Data'!I167))="","",OFFSET('Sanitation Data'!$I$30,0,10*ROW('Sanitation Data'!I167)))</f>
        <v/>
      </c>
      <c r="DM173" s="305" t="str">
        <f ca="true">+IF(OFFSET('Sanitation Data'!$I$31,0,10*ROW('Sanitation Data'!I167))="","",OFFSET('Sanitation Data'!$I$31,0,10*ROW('Sanitation Data'!I167)))</f>
        <v/>
      </c>
      <c r="DN173" s="305" t="str">
        <f ca="true">+IF(OFFSET('Sanitation Data'!$I$32,0,10*ROW('Sanitation Data'!I167))="","",OFFSET('Sanitation Data'!$I$32,0,10*ROW('Sanitation Data'!I167)))</f>
        <v/>
      </c>
      <c r="DO173" s="305" t="str">
        <f ca="true">+IF(OFFSET('Hygiene Data'!$D$11,0,10*ROW('Hygiene Data'!D167))="","",OFFSET('Hygiene Data'!$D$11,0,10*ROW('Hygiene Data'!D167)))</f>
        <v/>
      </c>
      <c r="DP173" s="305" t="str">
        <f ca="true">+IF(OFFSET('Hygiene Data'!$D$12,0,10*ROW('Hygiene Data'!D167))="","",OFFSET('Hygiene Data'!$D$12,0,10*ROW('Hygiene Data'!D167)))</f>
        <v/>
      </c>
      <c r="DQ173" s="305" t="str">
        <f ca="true">+IF(OFFSET('Hygiene Data'!$D$13,0,10*ROW('Hygiene Data'!D167))="","",OFFSET('Hygiene Data'!$D$13,0,10*ROW('Hygiene Data'!D167)))</f>
        <v/>
      </c>
      <c r="DR173" s="305" t="str">
        <f ca="true">+IF(OFFSET('Hygiene Data'!$E$11,0,10*ROW('Hygiene Data'!E167))="","",OFFSET('Hygiene Data'!$E$11,0,10*ROW('Hygiene Data'!E167)))</f>
        <v/>
      </c>
      <c r="DS173" s="305" t="str">
        <f ca="true">+IF(OFFSET('Hygiene Data'!$E$12,0,10*ROW('Hygiene Data'!E167))="","",OFFSET('Hygiene Data'!$E$12,0,10*ROW('Hygiene Data'!E167)))</f>
        <v/>
      </c>
      <c r="DT173" s="305" t="str">
        <f ca="true">+IF(OFFSET('Hygiene Data'!$E$13,0,10*ROW('Hygiene Data'!E167))="","",OFFSET('Hygiene Data'!$E$13,0,10*ROW('Hygiene Data'!E167)))</f>
        <v/>
      </c>
      <c r="DU173" s="305" t="str">
        <f ca="true">+IF(OFFSET('Hygiene Data'!$F$11,0,10*ROW('Hygiene Data'!F167))="","",OFFSET('Hygiene Data'!$F$11,0,10*ROW('Hygiene Data'!F167)))</f>
        <v/>
      </c>
      <c r="DV173" s="305" t="str">
        <f ca="true">+IF(OFFSET('Hygiene Data'!$F$12,0,10*ROW('Hygiene Data'!F167))="","",OFFSET('Hygiene Data'!$F$12,0,10*ROW('Hygiene Data'!F167)))</f>
        <v/>
      </c>
      <c r="DW173" s="305" t="str">
        <f ca="true">+IF(OFFSET('Hygiene Data'!$F$13,0,10*ROW('Hygiene Data'!F167))="","",OFFSET('Hygiene Data'!$F$13,0,10*ROW('Hygiene Data'!F167)))</f>
        <v/>
      </c>
      <c r="DX173" s="305" t="str">
        <f ca="true">+IF(OFFSET('Hygiene Data'!$G$11,0,10*ROW('Hygiene Data'!G167))="","",OFFSET('Hygiene Data'!$G$11,0,10*ROW('Hygiene Data'!G167)))</f>
        <v/>
      </c>
      <c r="DY173" s="305" t="str">
        <f ca="true">+IF(OFFSET('Hygiene Data'!$G$12,0,10*ROW('Hygiene Data'!G167))="","",OFFSET('Hygiene Data'!$G$12,0,10*ROW('Hygiene Data'!G167)))</f>
        <v/>
      </c>
      <c r="DZ173" s="305" t="str">
        <f ca="true">+IF(OFFSET('Hygiene Data'!$G$13,0,10*ROW('Hygiene Data'!G167))="","",OFFSET('Hygiene Data'!$G$13,0,10*ROW('Hygiene Data'!G167)))</f>
        <v/>
      </c>
      <c r="EA173" s="305" t="str">
        <f ca="true">+IF(OFFSET('Hygiene Data'!$H$11,0,10*ROW('Hygiene Data'!H167))="","",OFFSET('Hygiene Data'!$H$11,0,10*ROW('Hygiene Data'!H167)))</f>
        <v/>
      </c>
      <c r="EB173" s="305" t="str">
        <f ca="true">+IF(OFFSET('Hygiene Data'!$H$12,0,10*ROW('Hygiene Data'!H167))="","",OFFSET('Hygiene Data'!$H$12,0,10*ROW('Hygiene Data'!H167)))</f>
        <v/>
      </c>
      <c r="EC173" s="305" t="str">
        <f ca="true">+IF(OFFSET('Hygiene Data'!$H$13,0,10*ROW('Hygiene Data'!H167))="","",OFFSET('Hygiene Data'!$H$13,0,10*ROW('Hygiene Data'!H167)))</f>
        <v/>
      </c>
      <c r="ED173" s="305" t="str">
        <f ca="true">+IF(OFFSET('Hygiene Data'!$I$11,0,10*ROW('Hygiene Data'!I167))="","",OFFSET('Hygiene Data'!$I$11,0,10*ROW('Hygiene Data'!I167)))</f>
        <v/>
      </c>
      <c r="EE173" s="305" t="str">
        <f ca="true">+IF(OFFSET('Hygiene Data'!$I$12,0,10*ROW('Hygiene Data'!I167))="","",OFFSET('Hygiene Data'!$I$12,0,10*ROW('Hygiene Data'!I167)))</f>
        <v/>
      </c>
      <c r="EF173" s="305"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61" t="str">
        <f t="shared" ca="true" si="2"/>
        <v/>
      </c>
      <c r="D174" s="9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5"/>
      <c r="BS174" s="305" t="str">
        <f ca="true">+IF(OFFSET('Water Data'!$D$27,0,10*ROW('Water Data'!D168))="","",OFFSET('Water Data'!$D$27,0,10*ROW('Water Data'!D168)))</f>
        <v/>
      </c>
      <c r="BT174" s="305" t="str">
        <f ca="true">+IF(OFFSET('Water Data'!$D$28,0,10*ROW('Water Data'!D168))="","",OFFSET('Water Data'!$D$28,0,10*ROW('Water Data'!D168)))</f>
        <v/>
      </c>
      <c r="BU174" s="305" t="str">
        <f ca="true">+IF(OFFSET('Water Data'!$D$29,0,10*ROW('Water Data'!D168))="","",OFFSET('Water Data'!$D$29,0,10*ROW('Water Data'!D168)))</f>
        <v/>
      </c>
      <c r="BV174" s="305" t="str">
        <f ca="true">+IF(OFFSET('Water Data'!$E$27,0,10*ROW('Water Data'!E168))="","",OFFSET('Water Data'!$E$27,0,10*ROW('Water Data'!E168)))</f>
        <v/>
      </c>
      <c r="BW174" s="305" t="str">
        <f ca="true">+IF(OFFSET('Water Data'!$E$28,0,10*ROW('Water Data'!E168))="","",OFFSET('Water Data'!$E$28,0,10*ROW('Water Data'!E168)))</f>
        <v/>
      </c>
      <c r="BX174" s="305" t="str">
        <f ca="true">+IF(OFFSET('Water Data'!$E$29,0,10*ROW('Water Data'!E168))="","",OFFSET('Water Data'!$E$29,0,10*ROW('Water Data'!E168)))</f>
        <v/>
      </c>
      <c r="BY174" s="305" t="str">
        <f ca="true">+IF(OFFSET('Water Data'!$F$27,0,10*ROW('Water Data'!F168))="","",OFFSET('Water Data'!$F$27,0,10*ROW('Water Data'!F168)))</f>
        <v/>
      </c>
      <c r="BZ174" s="305" t="str">
        <f ca="true">+IF(OFFSET('Water Data'!$F$28,0,10*ROW('Water Data'!F168))="","",OFFSET('Water Data'!$F$28,0,10*ROW('Water Data'!F168)))</f>
        <v/>
      </c>
      <c r="CA174" s="305" t="str">
        <f ca="true">+IF(OFFSET('Water Data'!$F$29,0,10*ROW('Water Data'!F168))="","",OFFSET('Water Data'!$F$29,0,10*ROW('Water Data'!F168)))</f>
        <v/>
      </c>
      <c r="CB174" s="305" t="str">
        <f ca="true">+IF(OFFSET('Water Data'!$G$27,0,10*ROW('Water Data'!G168))="","",OFFSET('Water Data'!$G$27,0,10*ROW('Water Data'!G168)))</f>
        <v/>
      </c>
      <c r="CC174" s="305" t="str">
        <f ca="true">+IF(OFFSET('Water Data'!$G$28,0,10*ROW('Water Data'!G168))="","",OFFSET('Water Data'!$G$28,0,10*ROW('Water Data'!G168)))</f>
        <v/>
      </c>
      <c r="CD174" s="305" t="str">
        <f ca="true">+IF(OFFSET('Water Data'!$G$29,0,10*ROW('Water Data'!G168))="","",OFFSET('Water Data'!$G$29,0,10*ROW('Water Data'!G168)))</f>
        <v/>
      </c>
      <c r="CE174" s="305" t="str">
        <f ca="true">+IF(OFFSET('Water Data'!$H$27,0,10*ROW('Water Data'!H168))="","",OFFSET('Water Data'!$H$27,0,10*ROW('Water Data'!H168)))</f>
        <v/>
      </c>
      <c r="CF174" s="305" t="str">
        <f ca="true">+IF(OFFSET('Water Data'!$H$28,0,10*ROW('Water Data'!H168))="","",OFFSET('Water Data'!$H$28,0,10*ROW('Water Data'!H168)))</f>
        <v/>
      </c>
      <c r="CG174" s="305" t="str">
        <f ca="true">+IF(OFFSET('Water Data'!$H$29,0,10*ROW('Water Data'!H168))="","",OFFSET('Water Data'!$H$29,0,10*ROW('Water Data'!H168)))</f>
        <v/>
      </c>
      <c r="CH174" s="305" t="str">
        <f ca="true">+IF(OFFSET('Water Data'!$I$27,0,10*ROW('Water Data'!I168))="","",OFFSET('Water Data'!$I$27,0,10*ROW('Water Data'!I168)))</f>
        <v/>
      </c>
      <c r="CI174" s="305" t="str">
        <f ca="true">+IF(OFFSET('Water Data'!$I$28,0,10*ROW('Water Data'!I168))="","",OFFSET('Water Data'!$I$28,0,10*ROW('Water Data'!I168)))</f>
        <v/>
      </c>
      <c r="CJ174" s="305" t="str">
        <f ca="true">+IF(OFFSET('Water Data'!$I$29,0,10*ROW('Water Data'!I168))="","",OFFSET('Water Data'!$I$29,0,10*ROW('Water Data'!I168)))</f>
        <v/>
      </c>
      <c r="CK174" s="305" t="str">
        <f ca="true">+IF(OFFSET('Sanitation Data'!$D$28,0,10*ROW('Sanitation Data'!D168))="","",OFFSET('Sanitation Data'!$D$28,0,10*ROW('Sanitation Data'!D168)))</f>
        <v/>
      </c>
      <c r="CL174" s="305" t="str">
        <f ca="true">+IF(OFFSET('Sanitation Data'!$D$29,0,10*ROW('Sanitation Data'!D168))="","",OFFSET('Sanitation Data'!$D$29,0,10*ROW('Sanitation Data'!D168)))</f>
        <v/>
      </c>
      <c r="CM174" s="305" t="str">
        <f ca="true">+IF(OFFSET('Sanitation Data'!$D$30,0,10*ROW('Sanitation Data'!D168))="","",OFFSET('Sanitation Data'!$D$30,0,10*ROW('Sanitation Data'!D168)))</f>
        <v/>
      </c>
      <c r="CN174" s="305" t="str">
        <f ca="true">+IF(OFFSET('Sanitation Data'!$D$31,0,10*ROW('Sanitation Data'!D168))="","",OFFSET('Sanitation Data'!$D$31,0,10*ROW('Sanitation Data'!D168)))</f>
        <v/>
      </c>
      <c r="CO174" s="305" t="str">
        <f ca="true">+IF(OFFSET('Sanitation Data'!$D$32,0,10*ROW('Sanitation Data'!D168))="","",OFFSET('Sanitation Data'!$D$32,0,10*ROW('Sanitation Data'!D168)))</f>
        <v/>
      </c>
      <c r="CP174" s="305" t="str">
        <f ca="true">+IF(OFFSET('Sanitation Data'!$E$28,0,10*ROW('Sanitation Data'!E168))="","",OFFSET('Sanitation Data'!$E$28,0,10*ROW('Sanitation Data'!E168)))</f>
        <v/>
      </c>
      <c r="CQ174" s="305" t="str">
        <f ca="true">+IF(OFFSET('Sanitation Data'!$E$29,0,10*ROW('Sanitation Data'!E168))="","",OFFSET('Sanitation Data'!$E$29,0,10*ROW('Sanitation Data'!E168)))</f>
        <v/>
      </c>
      <c r="CR174" s="305" t="str">
        <f ca="true">+IF(OFFSET('Sanitation Data'!$E$30,0,10*ROW('Sanitation Data'!E168))="","",OFFSET('Sanitation Data'!$E$30,0,10*ROW('Sanitation Data'!E168)))</f>
        <v/>
      </c>
      <c r="CS174" s="305" t="str">
        <f ca="true">+IF(OFFSET('Sanitation Data'!$E$31,0,10*ROW('Sanitation Data'!E168))="","",OFFSET('Sanitation Data'!$E$31,0,10*ROW('Sanitation Data'!E168)))</f>
        <v/>
      </c>
      <c r="CT174" s="305" t="str">
        <f ca="true">+IF(OFFSET('Sanitation Data'!$E$32,0,10*ROW('Sanitation Data'!E168))="","",OFFSET('Sanitation Data'!$E$32,0,10*ROW('Sanitation Data'!E168)))</f>
        <v/>
      </c>
      <c r="CU174" s="305" t="str">
        <f ca="true">+IF(OFFSET('Sanitation Data'!$F$28,0,10*ROW('Sanitation Data'!F168))="","",OFFSET('Sanitation Data'!$F$28,0,10*ROW('Sanitation Data'!F168)))</f>
        <v/>
      </c>
      <c r="CV174" s="305" t="str">
        <f ca="true">+IF(OFFSET('Sanitation Data'!$F$29,0,10*ROW('Sanitation Data'!F168))="","",OFFSET('Sanitation Data'!$F$29,0,10*ROW('Sanitation Data'!F168)))</f>
        <v/>
      </c>
      <c r="CW174" s="305" t="str">
        <f ca="true">+IF(OFFSET('Sanitation Data'!$F$30,0,10*ROW('Sanitation Data'!F168))="","",OFFSET('Sanitation Data'!$F$30,0,10*ROW('Sanitation Data'!F168)))</f>
        <v/>
      </c>
      <c r="CX174" s="305" t="str">
        <f ca="true">+IF(OFFSET('Sanitation Data'!$F$31,0,10*ROW('Sanitation Data'!F168))="","",OFFSET('Sanitation Data'!$F$31,0,10*ROW('Sanitation Data'!F168)))</f>
        <v/>
      </c>
      <c r="CY174" s="305" t="str">
        <f ca="true">+IF(OFFSET('Sanitation Data'!$F$32,0,10*ROW('Sanitation Data'!F168))="","",OFFSET('Sanitation Data'!$F$32,0,10*ROW('Sanitation Data'!F168)))</f>
        <v/>
      </c>
      <c r="CZ174" s="305" t="str">
        <f ca="true">+IF(OFFSET('Sanitation Data'!$G$28,0,10*ROW('Sanitation Data'!G168))="","",OFFSET('Sanitation Data'!$G$28,0,10*ROW('Sanitation Data'!G168)))</f>
        <v/>
      </c>
      <c r="DA174" s="305" t="str">
        <f ca="true">+IF(OFFSET('Sanitation Data'!$G$29,0,10*ROW('Sanitation Data'!G168))="","",OFFSET('Sanitation Data'!$G$29,0,10*ROW('Sanitation Data'!G168)))</f>
        <v/>
      </c>
      <c r="DB174" s="305" t="str">
        <f ca="true">+IF(OFFSET('Sanitation Data'!$G$30,0,10*ROW('Sanitation Data'!G168))="","",OFFSET('Sanitation Data'!$G$30,0,10*ROW('Sanitation Data'!G168)))</f>
        <v/>
      </c>
      <c r="DC174" s="305" t="str">
        <f ca="true">+IF(OFFSET('Sanitation Data'!$G$31,0,10*ROW('Sanitation Data'!G168))="","",OFFSET('Sanitation Data'!$G$31,0,10*ROW('Sanitation Data'!G168)))</f>
        <v/>
      </c>
      <c r="DD174" s="305" t="str">
        <f ca="true">+IF(OFFSET('Sanitation Data'!$G$32,0,10*ROW('Sanitation Data'!G168))="","",OFFSET('Sanitation Data'!$G$32,0,10*ROW('Sanitation Data'!G168)))</f>
        <v/>
      </c>
      <c r="DE174" s="305" t="str">
        <f ca="true">+IF(OFFSET('Sanitation Data'!$H$28,0,10*ROW('Sanitation Data'!H168))="","",OFFSET('Sanitation Data'!$H$28,0,10*ROW('Sanitation Data'!H168)))</f>
        <v/>
      </c>
      <c r="DF174" s="305" t="str">
        <f ca="true">+IF(OFFSET('Sanitation Data'!$H$29,0,10*ROW('Sanitation Data'!H168))="","",OFFSET('Sanitation Data'!$H$29,0,10*ROW('Sanitation Data'!H168)))</f>
        <v/>
      </c>
      <c r="DG174" s="305" t="str">
        <f ca="true">+IF(OFFSET('Sanitation Data'!$H$30,0,10*ROW('Sanitation Data'!H168))="","",OFFSET('Sanitation Data'!$H$30,0,10*ROW('Sanitation Data'!H168)))</f>
        <v/>
      </c>
      <c r="DH174" s="305" t="str">
        <f ca="true">+IF(OFFSET('Sanitation Data'!$H$31,0,10*ROW('Sanitation Data'!H168))="","",OFFSET('Sanitation Data'!$H$31,0,10*ROW('Sanitation Data'!H168)))</f>
        <v/>
      </c>
      <c r="DI174" s="305" t="str">
        <f ca="true">+IF(OFFSET('Sanitation Data'!$H$32,0,10*ROW('Sanitation Data'!H168))="","",OFFSET('Sanitation Data'!$H$32,0,10*ROW('Sanitation Data'!H168)))</f>
        <v/>
      </c>
      <c r="DJ174" s="305" t="str">
        <f ca="true">+IF(OFFSET('Sanitation Data'!$I$28,0,10*ROW('Sanitation Data'!I168))="","",OFFSET('Sanitation Data'!$I$28,0,10*ROW('Sanitation Data'!I168)))</f>
        <v/>
      </c>
      <c r="DK174" s="305" t="str">
        <f ca="true">+IF(OFFSET('Sanitation Data'!$I$29,0,10*ROW('Sanitation Data'!I168))="","",OFFSET('Sanitation Data'!$I$29,0,10*ROW('Sanitation Data'!I168)))</f>
        <v/>
      </c>
      <c r="DL174" s="305" t="str">
        <f ca="true">+IF(OFFSET('Sanitation Data'!$I$30,0,10*ROW('Sanitation Data'!I168))="","",OFFSET('Sanitation Data'!$I$30,0,10*ROW('Sanitation Data'!I168)))</f>
        <v/>
      </c>
      <c r="DM174" s="305" t="str">
        <f ca="true">+IF(OFFSET('Sanitation Data'!$I$31,0,10*ROW('Sanitation Data'!I168))="","",OFFSET('Sanitation Data'!$I$31,0,10*ROW('Sanitation Data'!I168)))</f>
        <v/>
      </c>
      <c r="DN174" s="305" t="str">
        <f ca="true">+IF(OFFSET('Sanitation Data'!$I$32,0,10*ROW('Sanitation Data'!I168))="","",OFFSET('Sanitation Data'!$I$32,0,10*ROW('Sanitation Data'!I168)))</f>
        <v/>
      </c>
      <c r="DO174" s="305" t="str">
        <f ca="true">+IF(OFFSET('Hygiene Data'!$D$11,0,10*ROW('Hygiene Data'!D168))="","",OFFSET('Hygiene Data'!$D$11,0,10*ROW('Hygiene Data'!D168)))</f>
        <v/>
      </c>
      <c r="DP174" s="305" t="str">
        <f ca="true">+IF(OFFSET('Hygiene Data'!$D$12,0,10*ROW('Hygiene Data'!D168))="","",OFFSET('Hygiene Data'!$D$12,0,10*ROW('Hygiene Data'!D168)))</f>
        <v/>
      </c>
      <c r="DQ174" s="305" t="str">
        <f ca="true">+IF(OFFSET('Hygiene Data'!$D$13,0,10*ROW('Hygiene Data'!D168))="","",OFFSET('Hygiene Data'!$D$13,0,10*ROW('Hygiene Data'!D168)))</f>
        <v/>
      </c>
      <c r="DR174" s="305" t="str">
        <f ca="true">+IF(OFFSET('Hygiene Data'!$E$11,0,10*ROW('Hygiene Data'!E168))="","",OFFSET('Hygiene Data'!$E$11,0,10*ROW('Hygiene Data'!E168)))</f>
        <v/>
      </c>
      <c r="DS174" s="305" t="str">
        <f ca="true">+IF(OFFSET('Hygiene Data'!$E$12,0,10*ROW('Hygiene Data'!E168))="","",OFFSET('Hygiene Data'!$E$12,0,10*ROW('Hygiene Data'!E168)))</f>
        <v/>
      </c>
      <c r="DT174" s="305" t="str">
        <f ca="true">+IF(OFFSET('Hygiene Data'!$E$13,0,10*ROW('Hygiene Data'!E168))="","",OFFSET('Hygiene Data'!$E$13,0,10*ROW('Hygiene Data'!E168)))</f>
        <v/>
      </c>
      <c r="DU174" s="305" t="str">
        <f ca="true">+IF(OFFSET('Hygiene Data'!$F$11,0,10*ROW('Hygiene Data'!F168))="","",OFFSET('Hygiene Data'!$F$11,0,10*ROW('Hygiene Data'!F168)))</f>
        <v/>
      </c>
      <c r="DV174" s="305" t="str">
        <f ca="true">+IF(OFFSET('Hygiene Data'!$F$12,0,10*ROW('Hygiene Data'!F168))="","",OFFSET('Hygiene Data'!$F$12,0,10*ROW('Hygiene Data'!F168)))</f>
        <v/>
      </c>
      <c r="DW174" s="305" t="str">
        <f ca="true">+IF(OFFSET('Hygiene Data'!$F$13,0,10*ROW('Hygiene Data'!F168))="","",OFFSET('Hygiene Data'!$F$13,0,10*ROW('Hygiene Data'!F168)))</f>
        <v/>
      </c>
      <c r="DX174" s="305" t="str">
        <f ca="true">+IF(OFFSET('Hygiene Data'!$G$11,0,10*ROW('Hygiene Data'!G168))="","",OFFSET('Hygiene Data'!$G$11,0,10*ROW('Hygiene Data'!G168)))</f>
        <v/>
      </c>
      <c r="DY174" s="305" t="str">
        <f ca="true">+IF(OFFSET('Hygiene Data'!$G$12,0,10*ROW('Hygiene Data'!G168))="","",OFFSET('Hygiene Data'!$G$12,0,10*ROW('Hygiene Data'!G168)))</f>
        <v/>
      </c>
      <c r="DZ174" s="305" t="str">
        <f ca="true">+IF(OFFSET('Hygiene Data'!$G$13,0,10*ROW('Hygiene Data'!G168))="","",OFFSET('Hygiene Data'!$G$13,0,10*ROW('Hygiene Data'!G168)))</f>
        <v/>
      </c>
      <c r="EA174" s="305" t="str">
        <f ca="true">+IF(OFFSET('Hygiene Data'!$H$11,0,10*ROW('Hygiene Data'!H168))="","",OFFSET('Hygiene Data'!$H$11,0,10*ROW('Hygiene Data'!H168)))</f>
        <v/>
      </c>
      <c r="EB174" s="305" t="str">
        <f ca="true">+IF(OFFSET('Hygiene Data'!$H$12,0,10*ROW('Hygiene Data'!H168))="","",OFFSET('Hygiene Data'!$H$12,0,10*ROW('Hygiene Data'!H168)))</f>
        <v/>
      </c>
      <c r="EC174" s="305" t="str">
        <f ca="true">+IF(OFFSET('Hygiene Data'!$H$13,0,10*ROW('Hygiene Data'!H168))="","",OFFSET('Hygiene Data'!$H$13,0,10*ROW('Hygiene Data'!H168)))</f>
        <v/>
      </c>
      <c r="ED174" s="305" t="str">
        <f ca="true">+IF(OFFSET('Hygiene Data'!$I$11,0,10*ROW('Hygiene Data'!I168))="","",OFFSET('Hygiene Data'!$I$11,0,10*ROW('Hygiene Data'!I168)))</f>
        <v/>
      </c>
      <c r="EE174" s="305" t="str">
        <f ca="true">+IF(OFFSET('Hygiene Data'!$I$12,0,10*ROW('Hygiene Data'!I168))="","",OFFSET('Hygiene Data'!$I$12,0,10*ROW('Hygiene Data'!I168)))</f>
        <v/>
      </c>
      <c r="EF174" s="305"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61" t="str">
        <f t="shared" ca="true" si="2"/>
        <v/>
      </c>
      <c r="D175" s="9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5"/>
      <c r="BS175" s="305" t="str">
        <f ca="true">+IF(OFFSET('Water Data'!$D$27,0,10*ROW('Water Data'!D169))="","",OFFSET('Water Data'!$D$27,0,10*ROW('Water Data'!D169)))</f>
        <v/>
      </c>
      <c r="BT175" s="305" t="str">
        <f ca="true">+IF(OFFSET('Water Data'!$D$28,0,10*ROW('Water Data'!D169))="","",OFFSET('Water Data'!$D$28,0,10*ROW('Water Data'!D169)))</f>
        <v/>
      </c>
      <c r="BU175" s="305" t="str">
        <f ca="true">+IF(OFFSET('Water Data'!$D$29,0,10*ROW('Water Data'!D169))="","",OFFSET('Water Data'!$D$29,0,10*ROW('Water Data'!D169)))</f>
        <v/>
      </c>
      <c r="BV175" s="305" t="str">
        <f ca="true">+IF(OFFSET('Water Data'!$E$27,0,10*ROW('Water Data'!E169))="","",OFFSET('Water Data'!$E$27,0,10*ROW('Water Data'!E169)))</f>
        <v/>
      </c>
      <c r="BW175" s="305" t="str">
        <f ca="true">+IF(OFFSET('Water Data'!$E$28,0,10*ROW('Water Data'!E169))="","",OFFSET('Water Data'!$E$28,0,10*ROW('Water Data'!E169)))</f>
        <v/>
      </c>
      <c r="BX175" s="305" t="str">
        <f ca="true">+IF(OFFSET('Water Data'!$E$29,0,10*ROW('Water Data'!E169))="","",OFFSET('Water Data'!$E$29,0,10*ROW('Water Data'!E169)))</f>
        <v/>
      </c>
      <c r="BY175" s="305" t="str">
        <f ca="true">+IF(OFFSET('Water Data'!$F$27,0,10*ROW('Water Data'!F169))="","",OFFSET('Water Data'!$F$27,0,10*ROW('Water Data'!F169)))</f>
        <v/>
      </c>
      <c r="BZ175" s="305" t="str">
        <f ca="true">+IF(OFFSET('Water Data'!$F$28,0,10*ROW('Water Data'!F169))="","",OFFSET('Water Data'!$F$28,0,10*ROW('Water Data'!F169)))</f>
        <v/>
      </c>
      <c r="CA175" s="305" t="str">
        <f ca="true">+IF(OFFSET('Water Data'!$F$29,0,10*ROW('Water Data'!F169))="","",OFFSET('Water Data'!$F$29,0,10*ROW('Water Data'!F169)))</f>
        <v/>
      </c>
      <c r="CB175" s="305" t="str">
        <f ca="true">+IF(OFFSET('Water Data'!$G$27,0,10*ROW('Water Data'!G169))="","",OFFSET('Water Data'!$G$27,0,10*ROW('Water Data'!G169)))</f>
        <v/>
      </c>
      <c r="CC175" s="305" t="str">
        <f ca="true">+IF(OFFSET('Water Data'!$G$28,0,10*ROW('Water Data'!G169))="","",OFFSET('Water Data'!$G$28,0,10*ROW('Water Data'!G169)))</f>
        <v/>
      </c>
      <c r="CD175" s="305" t="str">
        <f ca="true">+IF(OFFSET('Water Data'!$G$29,0,10*ROW('Water Data'!G169))="","",OFFSET('Water Data'!$G$29,0,10*ROW('Water Data'!G169)))</f>
        <v/>
      </c>
      <c r="CE175" s="305" t="str">
        <f ca="true">+IF(OFFSET('Water Data'!$H$27,0,10*ROW('Water Data'!H169))="","",OFFSET('Water Data'!$H$27,0,10*ROW('Water Data'!H169)))</f>
        <v/>
      </c>
      <c r="CF175" s="305" t="str">
        <f ca="true">+IF(OFFSET('Water Data'!$H$28,0,10*ROW('Water Data'!H169))="","",OFFSET('Water Data'!$H$28,0,10*ROW('Water Data'!H169)))</f>
        <v/>
      </c>
      <c r="CG175" s="305" t="str">
        <f ca="true">+IF(OFFSET('Water Data'!$H$29,0,10*ROW('Water Data'!H169))="","",OFFSET('Water Data'!$H$29,0,10*ROW('Water Data'!H169)))</f>
        <v/>
      </c>
      <c r="CH175" s="305" t="str">
        <f ca="true">+IF(OFFSET('Water Data'!$I$27,0,10*ROW('Water Data'!I169))="","",OFFSET('Water Data'!$I$27,0,10*ROW('Water Data'!I169)))</f>
        <v/>
      </c>
      <c r="CI175" s="305" t="str">
        <f ca="true">+IF(OFFSET('Water Data'!$I$28,0,10*ROW('Water Data'!I169))="","",OFFSET('Water Data'!$I$28,0,10*ROW('Water Data'!I169)))</f>
        <v/>
      </c>
      <c r="CJ175" s="305" t="str">
        <f ca="true">+IF(OFFSET('Water Data'!$I$29,0,10*ROW('Water Data'!I169))="","",OFFSET('Water Data'!$I$29,0,10*ROW('Water Data'!I169)))</f>
        <v/>
      </c>
      <c r="CK175" s="305" t="str">
        <f ca="true">+IF(OFFSET('Sanitation Data'!$D$28,0,10*ROW('Sanitation Data'!D169))="","",OFFSET('Sanitation Data'!$D$28,0,10*ROW('Sanitation Data'!D169)))</f>
        <v/>
      </c>
      <c r="CL175" s="305" t="str">
        <f ca="true">+IF(OFFSET('Sanitation Data'!$D$29,0,10*ROW('Sanitation Data'!D169))="","",OFFSET('Sanitation Data'!$D$29,0,10*ROW('Sanitation Data'!D169)))</f>
        <v/>
      </c>
      <c r="CM175" s="305" t="str">
        <f ca="true">+IF(OFFSET('Sanitation Data'!$D$30,0,10*ROW('Sanitation Data'!D169))="","",OFFSET('Sanitation Data'!$D$30,0,10*ROW('Sanitation Data'!D169)))</f>
        <v/>
      </c>
      <c r="CN175" s="305" t="str">
        <f ca="true">+IF(OFFSET('Sanitation Data'!$D$31,0,10*ROW('Sanitation Data'!D169))="","",OFFSET('Sanitation Data'!$D$31,0,10*ROW('Sanitation Data'!D169)))</f>
        <v/>
      </c>
      <c r="CO175" s="305" t="str">
        <f ca="true">+IF(OFFSET('Sanitation Data'!$D$32,0,10*ROW('Sanitation Data'!D169))="","",OFFSET('Sanitation Data'!$D$32,0,10*ROW('Sanitation Data'!D169)))</f>
        <v/>
      </c>
      <c r="CP175" s="305" t="str">
        <f ca="true">+IF(OFFSET('Sanitation Data'!$E$28,0,10*ROW('Sanitation Data'!E169))="","",OFFSET('Sanitation Data'!$E$28,0,10*ROW('Sanitation Data'!E169)))</f>
        <v/>
      </c>
      <c r="CQ175" s="305" t="str">
        <f ca="true">+IF(OFFSET('Sanitation Data'!$E$29,0,10*ROW('Sanitation Data'!E169))="","",OFFSET('Sanitation Data'!$E$29,0,10*ROW('Sanitation Data'!E169)))</f>
        <v/>
      </c>
      <c r="CR175" s="305" t="str">
        <f ca="true">+IF(OFFSET('Sanitation Data'!$E$30,0,10*ROW('Sanitation Data'!E169))="","",OFFSET('Sanitation Data'!$E$30,0,10*ROW('Sanitation Data'!E169)))</f>
        <v/>
      </c>
      <c r="CS175" s="305" t="str">
        <f ca="true">+IF(OFFSET('Sanitation Data'!$E$31,0,10*ROW('Sanitation Data'!E169))="","",OFFSET('Sanitation Data'!$E$31,0,10*ROW('Sanitation Data'!E169)))</f>
        <v/>
      </c>
      <c r="CT175" s="305" t="str">
        <f ca="true">+IF(OFFSET('Sanitation Data'!$E$32,0,10*ROW('Sanitation Data'!E169))="","",OFFSET('Sanitation Data'!$E$32,0,10*ROW('Sanitation Data'!E169)))</f>
        <v/>
      </c>
      <c r="CU175" s="305" t="str">
        <f ca="true">+IF(OFFSET('Sanitation Data'!$F$28,0,10*ROW('Sanitation Data'!F169))="","",OFFSET('Sanitation Data'!$F$28,0,10*ROW('Sanitation Data'!F169)))</f>
        <v/>
      </c>
      <c r="CV175" s="305" t="str">
        <f ca="true">+IF(OFFSET('Sanitation Data'!$F$29,0,10*ROW('Sanitation Data'!F169))="","",OFFSET('Sanitation Data'!$F$29,0,10*ROW('Sanitation Data'!F169)))</f>
        <v/>
      </c>
      <c r="CW175" s="305" t="str">
        <f ca="true">+IF(OFFSET('Sanitation Data'!$F$30,0,10*ROW('Sanitation Data'!F169))="","",OFFSET('Sanitation Data'!$F$30,0,10*ROW('Sanitation Data'!F169)))</f>
        <v/>
      </c>
      <c r="CX175" s="305" t="str">
        <f ca="true">+IF(OFFSET('Sanitation Data'!$F$31,0,10*ROW('Sanitation Data'!F169))="","",OFFSET('Sanitation Data'!$F$31,0,10*ROW('Sanitation Data'!F169)))</f>
        <v/>
      </c>
      <c r="CY175" s="305" t="str">
        <f ca="true">+IF(OFFSET('Sanitation Data'!$F$32,0,10*ROW('Sanitation Data'!F169))="","",OFFSET('Sanitation Data'!$F$32,0,10*ROW('Sanitation Data'!F169)))</f>
        <v/>
      </c>
      <c r="CZ175" s="305" t="str">
        <f ca="true">+IF(OFFSET('Sanitation Data'!$G$28,0,10*ROW('Sanitation Data'!G169))="","",OFFSET('Sanitation Data'!$G$28,0,10*ROW('Sanitation Data'!G169)))</f>
        <v/>
      </c>
      <c r="DA175" s="305" t="str">
        <f ca="true">+IF(OFFSET('Sanitation Data'!$G$29,0,10*ROW('Sanitation Data'!G169))="","",OFFSET('Sanitation Data'!$G$29,0,10*ROW('Sanitation Data'!G169)))</f>
        <v/>
      </c>
      <c r="DB175" s="305" t="str">
        <f ca="true">+IF(OFFSET('Sanitation Data'!$G$30,0,10*ROW('Sanitation Data'!G169))="","",OFFSET('Sanitation Data'!$G$30,0,10*ROW('Sanitation Data'!G169)))</f>
        <v/>
      </c>
      <c r="DC175" s="305" t="str">
        <f ca="true">+IF(OFFSET('Sanitation Data'!$G$31,0,10*ROW('Sanitation Data'!G169))="","",OFFSET('Sanitation Data'!$G$31,0,10*ROW('Sanitation Data'!G169)))</f>
        <v/>
      </c>
      <c r="DD175" s="305" t="str">
        <f ca="true">+IF(OFFSET('Sanitation Data'!$G$32,0,10*ROW('Sanitation Data'!G169))="","",OFFSET('Sanitation Data'!$G$32,0,10*ROW('Sanitation Data'!G169)))</f>
        <v/>
      </c>
      <c r="DE175" s="305" t="str">
        <f ca="true">+IF(OFFSET('Sanitation Data'!$H$28,0,10*ROW('Sanitation Data'!H169))="","",OFFSET('Sanitation Data'!$H$28,0,10*ROW('Sanitation Data'!H169)))</f>
        <v/>
      </c>
      <c r="DF175" s="305" t="str">
        <f ca="true">+IF(OFFSET('Sanitation Data'!$H$29,0,10*ROW('Sanitation Data'!H169))="","",OFFSET('Sanitation Data'!$H$29,0,10*ROW('Sanitation Data'!H169)))</f>
        <v/>
      </c>
      <c r="DG175" s="305" t="str">
        <f ca="true">+IF(OFFSET('Sanitation Data'!$H$30,0,10*ROW('Sanitation Data'!H169))="","",OFFSET('Sanitation Data'!$H$30,0,10*ROW('Sanitation Data'!H169)))</f>
        <v/>
      </c>
      <c r="DH175" s="305" t="str">
        <f ca="true">+IF(OFFSET('Sanitation Data'!$H$31,0,10*ROW('Sanitation Data'!H169))="","",OFFSET('Sanitation Data'!$H$31,0,10*ROW('Sanitation Data'!H169)))</f>
        <v/>
      </c>
      <c r="DI175" s="305" t="str">
        <f ca="true">+IF(OFFSET('Sanitation Data'!$H$32,0,10*ROW('Sanitation Data'!H169))="","",OFFSET('Sanitation Data'!$H$32,0,10*ROW('Sanitation Data'!H169)))</f>
        <v/>
      </c>
      <c r="DJ175" s="305" t="str">
        <f ca="true">+IF(OFFSET('Sanitation Data'!$I$28,0,10*ROW('Sanitation Data'!I169))="","",OFFSET('Sanitation Data'!$I$28,0,10*ROW('Sanitation Data'!I169)))</f>
        <v/>
      </c>
      <c r="DK175" s="305" t="str">
        <f ca="true">+IF(OFFSET('Sanitation Data'!$I$29,0,10*ROW('Sanitation Data'!I169))="","",OFFSET('Sanitation Data'!$I$29,0,10*ROW('Sanitation Data'!I169)))</f>
        <v/>
      </c>
      <c r="DL175" s="305" t="str">
        <f ca="true">+IF(OFFSET('Sanitation Data'!$I$30,0,10*ROW('Sanitation Data'!I169))="","",OFFSET('Sanitation Data'!$I$30,0,10*ROW('Sanitation Data'!I169)))</f>
        <v/>
      </c>
      <c r="DM175" s="305" t="str">
        <f ca="true">+IF(OFFSET('Sanitation Data'!$I$31,0,10*ROW('Sanitation Data'!I169))="","",OFFSET('Sanitation Data'!$I$31,0,10*ROW('Sanitation Data'!I169)))</f>
        <v/>
      </c>
      <c r="DN175" s="305" t="str">
        <f ca="true">+IF(OFFSET('Sanitation Data'!$I$32,0,10*ROW('Sanitation Data'!I169))="","",OFFSET('Sanitation Data'!$I$32,0,10*ROW('Sanitation Data'!I169)))</f>
        <v/>
      </c>
      <c r="DO175" s="305" t="str">
        <f ca="true">+IF(OFFSET('Hygiene Data'!$D$11,0,10*ROW('Hygiene Data'!D169))="","",OFFSET('Hygiene Data'!$D$11,0,10*ROW('Hygiene Data'!D169)))</f>
        <v/>
      </c>
      <c r="DP175" s="305" t="str">
        <f ca="true">+IF(OFFSET('Hygiene Data'!$D$12,0,10*ROW('Hygiene Data'!D169))="","",OFFSET('Hygiene Data'!$D$12,0,10*ROW('Hygiene Data'!D169)))</f>
        <v/>
      </c>
      <c r="DQ175" s="305" t="str">
        <f ca="true">+IF(OFFSET('Hygiene Data'!$D$13,0,10*ROW('Hygiene Data'!D169))="","",OFFSET('Hygiene Data'!$D$13,0,10*ROW('Hygiene Data'!D169)))</f>
        <v/>
      </c>
      <c r="DR175" s="305" t="str">
        <f ca="true">+IF(OFFSET('Hygiene Data'!$E$11,0,10*ROW('Hygiene Data'!E169))="","",OFFSET('Hygiene Data'!$E$11,0,10*ROW('Hygiene Data'!E169)))</f>
        <v/>
      </c>
      <c r="DS175" s="305" t="str">
        <f ca="true">+IF(OFFSET('Hygiene Data'!$E$12,0,10*ROW('Hygiene Data'!E169))="","",OFFSET('Hygiene Data'!$E$12,0,10*ROW('Hygiene Data'!E169)))</f>
        <v/>
      </c>
      <c r="DT175" s="305" t="str">
        <f ca="true">+IF(OFFSET('Hygiene Data'!$E$13,0,10*ROW('Hygiene Data'!E169))="","",OFFSET('Hygiene Data'!$E$13,0,10*ROW('Hygiene Data'!E169)))</f>
        <v/>
      </c>
      <c r="DU175" s="305" t="str">
        <f ca="true">+IF(OFFSET('Hygiene Data'!$F$11,0,10*ROW('Hygiene Data'!F169))="","",OFFSET('Hygiene Data'!$F$11,0,10*ROW('Hygiene Data'!F169)))</f>
        <v/>
      </c>
      <c r="DV175" s="305" t="str">
        <f ca="true">+IF(OFFSET('Hygiene Data'!$F$12,0,10*ROW('Hygiene Data'!F169))="","",OFFSET('Hygiene Data'!$F$12,0,10*ROW('Hygiene Data'!F169)))</f>
        <v/>
      </c>
      <c r="DW175" s="305" t="str">
        <f ca="true">+IF(OFFSET('Hygiene Data'!$F$13,0,10*ROW('Hygiene Data'!F169))="","",OFFSET('Hygiene Data'!$F$13,0,10*ROW('Hygiene Data'!F169)))</f>
        <v/>
      </c>
      <c r="DX175" s="305" t="str">
        <f ca="true">+IF(OFFSET('Hygiene Data'!$G$11,0,10*ROW('Hygiene Data'!G169))="","",OFFSET('Hygiene Data'!$G$11,0,10*ROW('Hygiene Data'!G169)))</f>
        <v/>
      </c>
      <c r="DY175" s="305" t="str">
        <f ca="true">+IF(OFFSET('Hygiene Data'!$G$12,0,10*ROW('Hygiene Data'!G169))="","",OFFSET('Hygiene Data'!$G$12,0,10*ROW('Hygiene Data'!G169)))</f>
        <v/>
      </c>
      <c r="DZ175" s="305" t="str">
        <f ca="true">+IF(OFFSET('Hygiene Data'!$G$13,0,10*ROW('Hygiene Data'!G169))="","",OFFSET('Hygiene Data'!$G$13,0,10*ROW('Hygiene Data'!G169)))</f>
        <v/>
      </c>
      <c r="EA175" s="305" t="str">
        <f ca="true">+IF(OFFSET('Hygiene Data'!$H$11,0,10*ROW('Hygiene Data'!H169))="","",OFFSET('Hygiene Data'!$H$11,0,10*ROW('Hygiene Data'!H169)))</f>
        <v/>
      </c>
      <c r="EB175" s="305" t="str">
        <f ca="true">+IF(OFFSET('Hygiene Data'!$H$12,0,10*ROW('Hygiene Data'!H169))="","",OFFSET('Hygiene Data'!$H$12,0,10*ROW('Hygiene Data'!H169)))</f>
        <v/>
      </c>
      <c r="EC175" s="305" t="str">
        <f ca="true">+IF(OFFSET('Hygiene Data'!$H$13,0,10*ROW('Hygiene Data'!H169))="","",OFFSET('Hygiene Data'!$H$13,0,10*ROW('Hygiene Data'!H169)))</f>
        <v/>
      </c>
      <c r="ED175" s="305" t="str">
        <f ca="true">+IF(OFFSET('Hygiene Data'!$I$11,0,10*ROW('Hygiene Data'!I169))="","",OFFSET('Hygiene Data'!$I$11,0,10*ROW('Hygiene Data'!I169)))</f>
        <v/>
      </c>
      <c r="EE175" s="305" t="str">
        <f ca="true">+IF(OFFSET('Hygiene Data'!$I$12,0,10*ROW('Hygiene Data'!I169))="","",OFFSET('Hygiene Data'!$I$12,0,10*ROW('Hygiene Data'!I169)))</f>
        <v/>
      </c>
      <c r="EF175" s="305"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61" t="str">
        <f t="shared" ca="true" si="2"/>
        <v/>
      </c>
      <c r="D176" s="9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5"/>
      <c r="BS176" s="305" t="str">
        <f ca="true">+IF(OFFSET('Water Data'!$D$27,0,10*ROW('Water Data'!D170))="","",OFFSET('Water Data'!$D$27,0,10*ROW('Water Data'!D170)))</f>
        <v/>
      </c>
      <c r="BT176" s="305" t="str">
        <f ca="true">+IF(OFFSET('Water Data'!$D$28,0,10*ROW('Water Data'!D170))="","",OFFSET('Water Data'!$D$28,0,10*ROW('Water Data'!D170)))</f>
        <v/>
      </c>
      <c r="BU176" s="305" t="str">
        <f ca="true">+IF(OFFSET('Water Data'!$D$29,0,10*ROW('Water Data'!D170))="","",OFFSET('Water Data'!$D$29,0,10*ROW('Water Data'!D170)))</f>
        <v/>
      </c>
      <c r="BV176" s="305" t="str">
        <f ca="true">+IF(OFFSET('Water Data'!$E$27,0,10*ROW('Water Data'!E170))="","",OFFSET('Water Data'!$E$27,0,10*ROW('Water Data'!E170)))</f>
        <v/>
      </c>
      <c r="BW176" s="305" t="str">
        <f ca="true">+IF(OFFSET('Water Data'!$E$28,0,10*ROW('Water Data'!E170))="","",OFFSET('Water Data'!$E$28,0,10*ROW('Water Data'!E170)))</f>
        <v/>
      </c>
      <c r="BX176" s="305" t="str">
        <f ca="true">+IF(OFFSET('Water Data'!$E$29,0,10*ROW('Water Data'!E170))="","",OFFSET('Water Data'!$E$29,0,10*ROW('Water Data'!E170)))</f>
        <v/>
      </c>
      <c r="BY176" s="305" t="str">
        <f ca="true">+IF(OFFSET('Water Data'!$F$27,0,10*ROW('Water Data'!F170))="","",OFFSET('Water Data'!$F$27,0,10*ROW('Water Data'!F170)))</f>
        <v/>
      </c>
      <c r="BZ176" s="305" t="str">
        <f ca="true">+IF(OFFSET('Water Data'!$F$28,0,10*ROW('Water Data'!F170))="","",OFFSET('Water Data'!$F$28,0,10*ROW('Water Data'!F170)))</f>
        <v/>
      </c>
      <c r="CA176" s="305" t="str">
        <f ca="true">+IF(OFFSET('Water Data'!$F$29,0,10*ROW('Water Data'!F170))="","",OFFSET('Water Data'!$F$29,0,10*ROW('Water Data'!F170)))</f>
        <v/>
      </c>
      <c r="CB176" s="305" t="str">
        <f ca="true">+IF(OFFSET('Water Data'!$G$27,0,10*ROW('Water Data'!G170))="","",OFFSET('Water Data'!$G$27,0,10*ROW('Water Data'!G170)))</f>
        <v/>
      </c>
      <c r="CC176" s="305" t="str">
        <f ca="true">+IF(OFFSET('Water Data'!$G$28,0,10*ROW('Water Data'!G170))="","",OFFSET('Water Data'!$G$28,0,10*ROW('Water Data'!G170)))</f>
        <v/>
      </c>
      <c r="CD176" s="305" t="str">
        <f ca="true">+IF(OFFSET('Water Data'!$G$29,0,10*ROW('Water Data'!G170))="","",OFFSET('Water Data'!$G$29,0,10*ROW('Water Data'!G170)))</f>
        <v/>
      </c>
      <c r="CE176" s="305" t="str">
        <f ca="true">+IF(OFFSET('Water Data'!$H$27,0,10*ROW('Water Data'!H170))="","",OFFSET('Water Data'!$H$27,0,10*ROW('Water Data'!H170)))</f>
        <v/>
      </c>
      <c r="CF176" s="305" t="str">
        <f ca="true">+IF(OFFSET('Water Data'!$H$28,0,10*ROW('Water Data'!H170))="","",OFFSET('Water Data'!$H$28,0,10*ROW('Water Data'!H170)))</f>
        <v/>
      </c>
      <c r="CG176" s="305" t="str">
        <f ca="true">+IF(OFFSET('Water Data'!$H$29,0,10*ROW('Water Data'!H170))="","",OFFSET('Water Data'!$H$29,0,10*ROW('Water Data'!H170)))</f>
        <v/>
      </c>
      <c r="CH176" s="305" t="str">
        <f ca="true">+IF(OFFSET('Water Data'!$I$27,0,10*ROW('Water Data'!I170))="","",OFFSET('Water Data'!$I$27,0,10*ROW('Water Data'!I170)))</f>
        <v/>
      </c>
      <c r="CI176" s="305" t="str">
        <f ca="true">+IF(OFFSET('Water Data'!$I$28,0,10*ROW('Water Data'!I170))="","",OFFSET('Water Data'!$I$28,0,10*ROW('Water Data'!I170)))</f>
        <v/>
      </c>
      <c r="CJ176" s="305" t="str">
        <f ca="true">+IF(OFFSET('Water Data'!$I$29,0,10*ROW('Water Data'!I170))="","",OFFSET('Water Data'!$I$29,0,10*ROW('Water Data'!I170)))</f>
        <v/>
      </c>
      <c r="CK176" s="305" t="str">
        <f ca="true">+IF(OFFSET('Sanitation Data'!$D$28,0,10*ROW('Sanitation Data'!D170))="","",OFFSET('Sanitation Data'!$D$28,0,10*ROW('Sanitation Data'!D170)))</f>
        <v/>
      </c>
      <c r="CL176" s="305" t="str">
        <f ca="true">+IF(OFFSET('Sanitation Data'!$D$29,0,10*ROW('Sanitation Data'!D170))="","",OFFSET('Sanitation Data'!$D$29,0,10*ROW('Sanitation Data'!D170)))</f>
        <v/>
      </c>
      <c r="CM176" s="305" t="str">
        <f ca="true">+IF(OFFSET('Sanitation Data'!$D$30,0,10*ROW('Sanitation Data'!D170))="","",OFFSET('Sanitation Data'!$D$30,0,10*ROW('Sanitation Data'!D170)))</f>
        <v/>
      </c>
      <c r="CN176" s="305" t="str">
        <f ca="true">+IF(OFFSET('Sanitation Data'!$D$31,0,10*ROW('Sanitation Data'!D170))="","",OFFSET('Sanitation Data'!$D$31,0,10*ROW('Sanitation Data'!D170)))</f>
        <v/>
      </c>
      <c r="CO176" s="305" t="str">
        <f ca="true">+IF(OFFSET('Sanitation Data'!$D$32,0,10*ROW('Sanitation Data'!D170))="","",OFFSET('Sanitation Data'!$D$32,0,10*ROW('Sanitation Data'!D170)))</f>
        <v/>
      </c>
      <c r="CP176" s="305" t="str">
        <f ca="true">+IF(OFFSET('Sanitation Data'!$E$28,0,10*ROW('Sanitation Data'!E170))="","",OFFSET('Sanitation Data'!$E$28,0,10*ROW('Sanitation Data'!E170)))</f>
        <v/>
      </c>
      <c r="CQ176" s="305" t="str">
        <f ca="true">+IF(OFFSET('Sanitation Data'!$E$29,0,10*ROW('Sanitation Data'!E170))="","",OFFSET('Sanitation Data'!$E$29,0,10*ROW('Sanitation Data'!E170)))</f>
        <v/>
      </c>
      <c r="CR176" s="305" t="str">
        <f ca="true">+IF(OFFSET('Sanitation Data'!$E$30,0,10*ROW('Sanitation Data'!E170))="","",OFFSET('Sanitation Data'!$E$30,0,10*ROW('Sanitation Data'!E170)))</f>
        <v/>
      </c>
      <c r="CS176" s="305" t="str">
        <f ca="true">+IF(OFFSET('Sanitation Data'!$E$31,0,10*ROW('Sanitation Data'!E170))="","",OFFSET('Sanitation Data'!$E$31,0,10*ROW('Sanitation Data'!E170)))</f>
        <v/>
      </c>
      <c r="CT176" s="305" t="str">
        <f ca="true">+IF(OFFSET('Sanitation Data'!$E$32,0,10*ROW('Sanitation Data'!E170))="","",OFFSET('Sanitation Data'!$E$32,0,10*ROW('Sanitation Data'!E170)))</f>
        <v/>
      </c>
      <c r="CU176" s="305" t="str">
        <f ca="true">+IF(OFFSET('Sanitation Data'!$F$28,0,10*ROW('Sanitation Data'!F170))="","",OFFSET('Sanitation Data'!$F$28,0,10*ROW('Sanitation Data'!F170)))</f>
        <v/>
      </c>
      <c r="CV176" s="305" t="str">
        <f ca="true">+IF(OFFSET('Sanitation Data'!$F$29,0,10*ROW('Sanitation Data'!F170))="","",OFFSET('Sanitation Data'!$F$29,0,10*ROW('Sanitation Data'!F170)))</f>
        <v/>
      </c>
      <c r="CW176" s="305" t="str">
        <f ca="true">+IF(OFFSET('Sanitation Data'!$F$30,0,10*ROW('Sanitation Data'!F170))="","",OFFSET('Sanitation Data'!$F$30,0,10*ROW('Sanitation Data'!F170)))</f>
        <v/>
      </c>
      <c r="CX176" s="305" t="str">
        <f ca="true">+IF(OFFSET('Sanitation Data'!$F$31,0,10*ROW('Sanitation Data'!F170))="","",OFFSET('Sanitation Data'!$F$31,0,10*ROW('Sanitation Data'!F170)))</f>
        <v/>
      </c>
      <c r="CY176" s="305" t="str">
        <f ca="true">+IF(OFFSET('Sanitation Data'!$F$32,0,10*ROW('Sanitation Data'!F170))="","",OFFSET('Sanitation Data'!$F$32,0,10*ROW('Sanitation Data'!F170)))</f>
        <v/>
      </c>
      <c r="CZ176" s="305" t="str">
        <f ca="true">+IF(OFFSET('Sanitation Data'!$G$28,0,10*ROW('Sanitation Data'!G170))="","",OFFSET('Sanitation Data'!$G$28,0,10*ROW('Sanitation Data'!G170)))</f>
        <v/>
      </c>
      <c r="DA176" s="305" t="str">
        <f ca="true">+IF(OFFSET('Sanitation Data'!$G$29,0,10*ROW('Sanitation Data'!G170))="","",OFFSET('Sanitation Data'!$G$29,0,10*ROW('Sanitation Data'!G170)))</f>
        <v/>
      </c>
      <c r="DB176" s="305" t="str">
        <f ca="true">+IF(OFFSET('Sanitation Data'!$G$30,0,10*ROW('Sanitation Data'!G170))="","",OFFSET('Sanitation Data'!$G$30,0,10*ROW('Sanitation Data'!G170)))</f>
        <v/>
      </c>
      <c r="DC176" s="305" t="str">
        <f ca="true">+IF(OFFSET('Sanitation Data'!$G$31,0,10*ROW('Sanitation Data'!G170))="","",OFFSET('Sanitation Data'!$G$31,0,10*ROW('Sanitation Data'!G170)))</f>
        <v/>
      </c>
      <c r="DD176" s="305" t="str">
        <f ca="true">+IF(OFFSET('Sanitation Data'!$G$32,0,10*ROW('Sanitation Data'!G170))="","",OFFSET('Sanitation Data'!$G$32,0,10*ROW('Sanitation Data'!G170)))</f>
        <v/>
      </c>
      <c r="DE176" s="305" t="str">
        <f ca="true">+IF(OFFSET('Sanitation Data'!$H$28,0,10*ROW('Sanitation Data'!H170))="","",OFFSET('Sanitation Data'!$H$28,0,10*ROW('Sanitation Data'!H170)))</f>
        <v/>
      </c>
      <c r="DF176" s="305" t="str">
        <f ca="true">+IF(OFFSET('Sanitation Data'!$H$29,0,10*ROW('Sanitation Data'!H170))="","",OFFSET('Sanitation Data'!$H$29,0,10*ROW('Sanitation Data'!H170)))</f>
        <v/>
      </c>
      <c r="DG176" s="305" t="str">
        <f ca="true">+IF(OFFSET('Sanitation Data'!$H$30,0,10*ROW('Sanitation Data'!H170))="","",OFFSET('Sanitation Data'!$H$30,0,10*ROW('Sanitation Data'!H170)))</f>
        <v/>
      </c>
      <c r="DH176" s="305" t="str">
        <f ca="true">+IF(OFFSET('Sanitation Data'!$H$31,0,10*ROW('Sanitation Data'!H170))="","",OFFSET('Sanitation Data'!$H$31,0,10*ROW('Sanitation Data'!H170)))</f>
        <v/>
      </c>
      <c r="DI176" s="305" t="str">
        <f ca="true">+IF(OFFSET('Sanitation Data'!$H$32,0,10*ROW('Sanitation Data'!H170))="","",OFFSET('Sanitation Data'!$H$32,0,10*ROW('Sanitation Data'!H170)))</f>
        <v/>
      </c>
      <c r="DJ176" s="305" t="str">
        <f ca="true">+IF(OFFSET('Sanitation Data'!$I$28,0,10*ROW('Sanitation Data'!I170))="","",OFFSET('Sanitation Data'!$I$28,0,10*ROW('Sanitation Data'!I170)))</f>
        <v/>
      </c>
      <c r="DK176" s="305" t="str">
        <f ca="true">+IF(OFFSET('Sanitation Data'!$I$29,0,10*ROW('Sanitation Data'!I170))="","",OFFSET('Sanitation Data'!$I$29,0,10*ROW('Sanitation Data'!I170)))</f>
        <v/>
      </c>
      <c r="DL176" s="305" t="str">
        <f ca="true">+IF(OFFSET('Sanitation Data'!$I$30,0,10*ROW('Sanitation Data'!I170))="","",OFFSET('Sanitation Data'!$I$30,0,10*ROW('Sanitation Data'!I170)))</f>
        <v/>
      </c>
      <c r="DM176" s="305" t="str">
        <f ca="true">+IF(OFFSET('Sanitation Data'!$I$31,0,10*ROW('Sanitation Data'!I170))="","",OFFSET('Sanitation Data'!$I$31,0,10*ROW('Sanitation Data'!I170)))</f>
        <v/>
      </c>
      <c r="DN176" s="305" t="str">
        <f ca="true">+IF(OFFSET('Sanitation Data'!$I$32,0,10*ROW('Sanitation Data'!I170))="","",OFFSET('Sanitation Data'!$I$32,0,10*ROW('Sanitation Data'!I170)))</f>
        <v/>
      </c>
      <c r="DO176" s="305" t="str">
        <f ca="true">+IF(OFFSET('Hygiene Data'!$D$11,0,10*ROW('Hygiene Data'!D170))="","",OFFSET('Hygiene Data'!$D$11,0,10*ROW('Hygiene Data'!D170)))</f>
        <v/>
      </c>
      <c r="DP176" s="305" t="str">
        <f ca="true">+IF(OFFSET('Hygiene Data'!$D$12,0,10*ROW('Hygiene Data'!D170))="","",OFFSET('Hygiene Data'!$D$12,0,10*ROW('Hygiene Data'!D170)))</f>
        <v/>
      </c>
      <c r="DQ176" s="305" t="str">
        <f ca="true">+IF(OFFSET('Hygiene Data'!$D$13,0,10*ROW('Hygiene Data'!D170))="","",OFFSET('Hygiene Data'!$D$13,0,10*ROW('Hygiene Data'!D170)))</f>
        <v/>
      </c>
      <c r="DR176" s="305" t="str">
        <f ca="true">+IF(OFFSET('Hygiene Data'!$E$11,0,10*ROW('Hygiene Data'!E170))="","",OFFSET('Hygiene Data'!$E$11,0,10*ROW('Hygiene Data'!E170)))</f>
        <v/>
      </c>
      <c r="DS176" s="305" t="str">
        <f ca="true">+IF(OFFSET('Hygiene Data'!$E$12,0,10*ROW('Hygiene Data'!E170))="","",OFFSET('Hygiene Data'!$E$12,0,10*ROW('Hygiene Data'!E170)))</f>
        <v/>
      </c>
      <c r="DT176" s="305" t="str">
        <f ca="true">+IF(OFFSET('Hygiene Data'!$E$13,0,10*ROW('Hygiene Data'!E170))="","",OFFSET('Hygiene Data'!$E$13,0,10*ROW('Hygiene Data'!E170)))</f>
        <v/>
      </c>
      <c r="DU176" s="305" t="str">
        <f ca="true">+IF(OFFSET('Hygiene Data'!$F$11,0,10*ROW('Hygiene Data'!F170))="","",OFFSET('Hygiene Data'!$F$11,0,10*ROW('Hygiene Data'!F170)))</f>
        <v/>
      </c>
      <c r="DV176" s="305" t="str">
        <f ca="true">+IF(OFFSET('Hygiene Data'!$F$12,0,10*ROW('Hygiene Data'!F170))="","",OFFSET('Hygiene Data'!$F$12,0,10*ROW('Hygiene Data'!F170)))</f>
        <v/>
      </c>
      <c r="DW176" s="305" t="str">
        <f ca="true">+IF(OFFSET('Hygiene Data'!$F$13,0,10*ROW('Hygiene Data'!F170))="","",OFFSET('Hygiene Data'!$F$13,0,10*ROW('Hygiene Data'!F170)))</f>
        <v/>
      </c>
      <c r="DX176" s="305" t="str">
        <f ca="true">+IF(OFFSET('Hygiene Data'!$G$11,0,10*ROW('Hygiene Data'!G170))="","",OFFSET('Hygiene Data'!$G$11,0,10*ROW('Hygiene Data'!G170)))</f>
        <v/>
      </c>
      <c r="DY176" s="305" t="str">
        <f ca="true">+IF(OFFSET('Hygiene Data'!$G$12,0,10*ROW('Hygiene Data'!G170))="","",OFFSET('Hygiene Data'!$G$12,0,10*ROW('Hygiene Data'!G170)))</f>
        <v/>
      </c>
      <c r="DZ176" s="305" t="str">
        <f ca="true">+IF(OFFSET('Hygiene Data'!$G$13,0,10*ROW('Hygiene Data'!G170))="","",OFFSET('Hygiene Data'!$G$13,0,10*ROW('Hygiene Data'!G170)))</f>
        <v/>
      </c>
      <c r="EA176" s="305" t="str">
        <f ca="true">+IF(OFFSET('Hygiene Data'!$H$11,0,10*ROW('Hygiene Data'!H170))="","",OFFSET('Hygiene Data'!$H$11,0,10*ROW('Hygiene Data'!H170)))</f>
        <v/>
      </c>
      <c r="EB176" s="305" t="str">
        <f ca="true">+IF(OFFSET('Hygiene Data'!$H$12,0,10*ROW('Hygiene Data'!H170))="","",OFFSET('Hygiene Data'!$H$12,0,10*ROW('Hygiene Data'!H170)))</f>
        <v/>
      </c>
      <c r="EC176" s="305" t="str">
        <f ca="true">+IF(OFFSET('Hygiene Data'!$H$13,0,10*ROW('Hygiene Data'!H170))="","",OFFSET('Hygiene Data'!$H$13,0,10*ROW('Hygiene Data'!H170)))</f>
        <v/>
      </c>
      <c r="ED176" s="305" t="str">
        <f ca="true">+IF(OFFSET('Hygiene Data'!$I$11,0,10*ROW('Hygiene Data'!I170))="","",OFFSET('Hygiene Data'!$I$11,0,10*ROW('Hygiene Data'!I170)))</f>
        <v/>
      </c>
      <c r="EE176" s="305" t="str">
        <f ca="true">+IF(OFFSET('Hygiene Data'!$I$12,0,10*ROW('Hygiene Data'!I170))="","",OFFSET('Hygiene Data'!$I$12,0,10*ROW('Hygiene Data'!I170)))</f>
        <v/>
      </c>
      <c r="EF176" s="305"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61" t="str">
        <f t="shared" ca="true" si="2"/>
        <v/>
      </c>
      <c r="D177" s="9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5"/>
      <c r="BS177" s="305" t="str">
        <f ca="true">+IF(OFFSET('Water Data'!$D$27,0,10*ROW('Water Data'!D171))="","",OFFSET('Water Data'!$D$27,0,10*ROW('Water Data'!D171)))</f>
        <v/>
      </c>
      <c r="BT177" s="305" t="str">
        <f ca="true">+IF(OFFSET('Water Data'!$D$28,0,10*ROW('Water Data'!D171))="","",OFFSET('Water Data'!$D$28,0,10*ROW('Water Data'!D171)))</f>
        <v/>
      </c>
      <c r="BU177" s="305" t="str">
        <f ca="true">+IF(OFFSET('Water Data'!$D$29,0,10*ROW('Water Data'!D171))="","",OFFSET('Water Data'!$D$29,0,10*ROW('Water Data'!D171)))</f>
        <v/>
      </c>
      <c r="BV177" s="305" t="str">
        <f ca="true">+IF(OFFSET('Water Data'!$E$27,0,10*ROW('Water Data'!E171))="","",OFFSET('Water Data'!$E$27,0,10*ROW('Water Data'!E171)))</f>
        <v/>
      </c>
      <c r="BW177" s="305" t="str">
        <f ca="true">+IF(OFFSET('Water Data'!$E$28,0,10*ROW('Water Data'!E171))="","",OFFSET('Water Data'!$E$28,0,10*ROW('Water Data'!E171)))</f>
        <v/>
      </c>
      <c r="BX177" s="305" t="str">
        <f ca="true">+IF(OFFSET('Water Data'!$E$29,0,10*ROW('Water Data'!E171))="","",OFFSET('Water Data'!$E$29,0,10*ROW('Water Data'!E171)))</f>
        <v/>
      </c>
      <c r="BY177" s="305" t="str">
        <f ca="true">+IF(OFFSET('Water Data'!$F$27,0,10*ROW('Water Data'!F171))="","",OFFSET('Water Data'!$F$27,0,10*ROW('Water Data'!F171)))</f>
        <v/>
      </c>
      <c r="BZ177" s="305" t="str">
        <f ca="true">+IF(OFFSET('Water Data'!$F$28,0,10*ROW('Water Data'!F171))="","",OFFSET('Water Data'!$F$28,0,10*ROW('Water Data'!F171)))</f>
        <v/>
      </c>
      <c r="CA177" s="305" t="str">
        <f ca="true">+IF(OFFSET('Water Data'!$F$29,0,10*ROW('Water Data'!F171))="","",OFFSET('Water Data'!$F$29,0,10*ROW('Water Data'!F171)))</f>
        <v/>
      </c>
      <c r="CB177" s="305" t="str">
        <f ca="true">+IF(OFFSET('Water Data'!$G$27,0,10*ROW('Water Data'!G171))="","",OFFSET('Water Data'!$G$27,0,10*ROW('Water Data'!G171)))</f>
        <v/>
      </c>
      <c r="CC177" s="305" t="str">
        <f ca="true">+IF(OFFSET('Water Data'!$G$28,0,10*ROW('Water Data'!G171))="","",OFFSET('Water Data'!$G$28,0,10*ROW('Water Data'!G171)))</f>
        <v/>
      </c>
      <c r="CD177" s="305" t="str">
        <f ca="true">+IF(OFFSET('Water Data'!$G$29,0,10*ROW('Water Data'!G171))="","",OFFSET('Water Data'!$G$29,0,10*ROW('Water Data'!G171)))</f>
        <v/>
      </c>
      <c r="CE177" s="305" t="str">
        <f ca="true">+IF(OFFSET('Water Data'!$H$27,0,10*ROW('Water Data'!H171))="","",OFFSET('Water Data'!$H$27,0,10*ROW('Water Data'!H171)))</f>
        <v/>
      </c>
      <c r="CF177" s="305" t="str">
        <f ca="true">+IF(OFFSET('Water Data'!$H$28,0,10*ROW('Water Data'!H171))="","",OFFSET('Water Data'!$H$28,0,10*ROW('Water Data'!H171)))</f>
        <v/>
      </c>
      <c r="CG177" s="305" t="str">
        <f ca="true">+IF(OFFSET('Water Data'!$H$29,0,10*ROW('Water Data'!H171))="","",OFFSET('Water Data'!$H$29,0,10*ROW('Water Data'!H171)))</f>
        <v/>
      </c>
      <c r="CH177" s="305" t="str">
        <f ca="true">+IF(OFFSET('Water Data'!$I$27,0,10*ROW('Water Data'!I171))="","",OFFSET('Water Data'!$I$27,0,10*ROW('Water Data'!I171)))</f>
        <v/>
      </c>
      <c r="CI177" s="305" t="str">
        <f ca="true">+IF(OFFSET('Water Data'!$I$28,0,10*ROW('Water Data'!I171))="","",OFFSET('Water Data'!$I$28,0,10*ROW('Water Data'!I171)))</f>
        <v/>
      </c>
      <c r="CJ177" s="305" t="str">
        <f ca="true">+IF(OFFSET('Water Data'!$I$29,0,10*ROW('Water Data'!I171))="","",OFFSET('Water Data'!$I$29,0,10*ROW('Water Data'!I171)))</f>
        <v/>
      </c>
      <c r="CK177" s="305" t="str">
        <f ca="true">+IF(OFFSET('Sanitation Data'!$D$28,0,10*ROW('Sanitation Data'!D171))="","",OFFSET('Sanitation Data'!$D$28,0,10*ROW('Sanitation Data'!D171)))</f>
        <v/>
      </c>
      <c r="CL177" s="305" t="str">
        <f ca="true">+IF(OFFSET('Sanitation Data'!$D$29,0,10*ROW('Sanitation Data'!D171))="","",OFFSET('Sanitation Data'!$D$29,0,10*ROW('Sanitation Data'!D171)))</f>
        <v/>
      </c>
      <c r="CM177" s="305" t="str">
        <f ca="true">+IF(OFFSET('Sanitation Data'!$D$30,0,10*ROW('Sanitation Data'!D171))="","",OFFSET('Sanitation Data'!$D$30,0,10*ROW('Sanitation Data'!D171)))</f>
        <v/>
      </c>
      <c r="CN177" s="305" t="str">
        <f ca="true">+IF(OFFSET('Sanitation Data'!$D$31,0,10*ROW('Sanitation Data'!D171))="","",OFFSET('Sanitation Data'!$D$31,0,10*ROW('Sanitation Data'!D171)))</f>
        <v/>
      </c>
      <c r="CO177" s="305" t="str">
        <f ca="true">+IF(OFFSET('Sanitation Data'!$D$32,0,10*ROW('Sanitation Data'!D171))="","",OFFSET('Sanitation Data'!$D$32,0,10*ROW('Sanitation Data'!D171)))</f>
        <v/>
      </c>
      <c r="CP177" s="305" t="str">
        <f ca="true">+IF(OFFSET('Sanitation Data'!$E$28,0,10*ROW('Sanitation Data'!E171))="","",OFFSET('Sanitation Data'!$E$28,0,10*ROW('Sanitation Data'!E171)))</f>
        <v/>
      </c>
      <c r="CQ177" s="305" t="str">
        <f ca="true">+IF(OFFSET('Sanitation Data'!$E$29,0,10*ROW('Sanitation Data'!E171))="","",OFFSET('Sanitation Data'!$E$29,0,10*ROW('Sanitation Data'!E171)))</f>
        <v/>
      </c>
      <c r="CR177" s="305" t="str">
        <f ca="true">+IF(OFFSET('Sanitation Data'!$E$30,0,10*ROW('Sanitation Data'!E171))="","",OFFSET('Sanitation Data'!$E$30,0,10*ROW('Sanitation Data'!E171)))</f>
        <v/>
      </c>
      <c r="CS177" s="305" t="str">
        <f ca="true">+IF(OFFSET('Sanitation Data'!$E$31,0,10*ROW('Sanitation Data'!E171))="","",OFFSET('Sanitation Data'!$E$31,0,10*ROW('Sanitation Data'!E171)))</f>
        <v/>
      </c>
      <c r="CT177" s="305" t="str">
        <f ca="true">+IF(OFFSET('Sanitation Data'!$E$32,0,10*ROW('Sanitation Data'!E171))="","",OFFSET('Sanitation Data'!$E$32,0,10*ROW('Sanitation Data'!E171)))</f>
        <v/>
      </c>
      <c r="CU177" s="305" t="str">
        <f ca="true">+IF(OFFSET('Sanitation Data'!$F$28,0,10*ROW('Sanitation Data'!F171))="","",OFFSET('Sanitation Data'!$F$28,0,10*ROW('Sanitation Data'!F171)))</f>
        <v/>
      </c>
      <c r="CV177" s="305" t="str">
        <f ca="true">+IF(OFFSET('Sanitation Data'!$F$29,0,10*ROW('Sanitation Data'!F171))="","",OFFSET('Sanitation Data'!$F$29,0,10*ROW('Sanitation Data'!F171)))</f>
        <v/>
      </c>
      <c r="CW177" s="305" t="str">
        <f ca="true">+IF(OFFSET('Sanitation Data'!$F$30,0,10*ROW('Sanitation Data'!F171))="","",OFFSET('Sanitation Data'!$F$30,0,10*ROW('Sanitation Data'!F171)))</f>
        <v/>
      </c>
      <c r="CX177" s="305" t="str">
        <f ca="true">+IF(OFFSET('Sanitation Data'!$F$31,0,10*ROW('Sanitation Data'!F171))="","",OFFSET('Sanitation Data'!$F$31,0,10*ROW('Sanitation Data'!F171)))</f>
        <v/>
      </c>
      <c r="CY177" s="305" t="str">
        <f ca="true">+IF(OFFSET('Sanitation Data'!$F$32,0,10*ROW('Sanitation Data'!F171))="","",OFFSET('Sanitation Data'!$F$32,0,10*ROW('Sanitation Data'!F171)))</f>
        <v/>
      </c>
      <c r="CZ177" s="305" t="str">
        <f ca="true">+IF(OFFSET('Sanitation Data'!$G$28,0,10*ROW('Sanitation Data'!G171))="","",OFFSET('Sanitation Data'!$G$28,0,10*ROW('Sanitation Data'!G171)))</f>
        <v/>
      </c>
      <c r="DA177" s="305" t="str">
        <f ca="true">+IF(OFFSET('Sanitation Data'!$G$29,0,10*ROW('Sanitation Data'!G171))="","",OFFSET('Sanitation Data'!$G$29,0,10*ROW('Sanitation Data'!G171)))</f>
        <v/>
      </c>
      <c r="DB177" s="305" t="str">
        <f ca="true">+IF(OFFSET('Sanitation Data'!$G$30,0,10*ROW('Sanitation Data'!G171))="","",OFFSET('Sanitation Data'!$G$30,0,10*ROW('Sanitation Data'!G171)))</f>
        <v/>
      </c>
      <c r="DC177" s="305" t="str">
        <f ca="true">+IF(OFFSET('Sanitation Data'!$G$31,0,10*ROW('Sanitation Data'!G171))="","",OFFSET('Sanitation Data'!$G$31,0,10*ROW('Sanitation Data'!G171)))</f>
        <v/>
      </c>
      <c r="DD177" s="305" t="str">
        <f ca="true">+IF(OFFSET('Sanitation Data'!$G$32,0,10*ROW('Sanitation Data'!G171))="","",OFFSET('Sanitation Data'!$G$32,0,10*ROW('Sanitation Data'!G171)))</f>
        <v/>
      </c>
      <c r="DE177" s="305" t="str">
        <f ca="true">+IF(OFFSET('Sanitation Data'!$H$28,0,10*ROW('Sanitation Data'!H171))="","",OFFSET('Sanitation Data'!$H$28,0,10*ROW('Sanitation Data'!H171)))</f>
        <v/>
      </c>
      <c r="DF177" s="305" t="str">
        <f ca="true">+IF(OFFSET('Sanitation Data'!$H$29,0,10*ROW('Sanitation Data'!H171))="","",OFFSET('Sanitation Data'!$H$29,0,10*ROW('Sanitation Data'!H171)))</f>
        <v/>
      </c>
      <c r="DG177" s="305" t="str">
        <f ca="true">+IF(OFFSET('Sanitation Data'!$H$30,0,10*ROW('Sanitation Data'!H171))="","",OFFSET('Sanitation Data'!$H$30,0,10*ROW('Sanitation Data'!H171)))</f>
        <v/>
      </c>
      <c r="DH177" s="305" t="str">
        <f ca="true">+IF(OFFSET('Sanitation Data'!$H$31,0,10*ROW('Sanitation Data'!H171))="","",OFFSET('Sanitation Data'!$H$31,0,10*ROW('Sanitation Data'!H171)))</f>
        <v/>
      </c>
      <c r="DI177" s="305" t="str">
        <f ca="true">+IF(OFFSET('Sanitation Data'!$H$32,0,10*ROW('Sanitation Data'!H171))="","",OFFSET('Sanitation Data'!$H$32,0,10*ROW('Sanitation Data'!H171)))</f>
        <v/>
      </c>
      <c r="DJ177" s="305" t="str">
        <f ca="true">+IF(OFFSET('Sanitation Data'!$I$28,0,10*ROW('Sanitation Data'!I171))="","",OFFSET('Sanitation Data'!$I$28,0,10*ROW('Sanitation Data'!I171)))</f>
        <v/>
      </c>
      <c r="DK177" s="305" t="str">
        <f ca="true">+IF(OFFSET('Sanitation Data'!$I$29,0,10*ROW('Sanitation Data'!I171))="","",OFFSET('Sanitation Data'!$I$29,0,10*ROW('Sanitation Data'!I171)))</f>
        <v/>
      </c>
      <c r="DL177" s="305" t="str">
        <f ca="true">+IF(OFFSET('Sanitation Data'!$I$30,0,10*ROW('Sanitation Data'!I171))="","",OFFSET('Sanitation Data'!$I$30,0,10*ROW('Sanitation Data'!I171)))</f>
        <v/>
      </c>
      <c r="DM177" s="305" t="str">
        <f ca="true">+IF(OFFSET('Sanitation Data'!$I$31,0,10*ROW('Sanitation Data'!I171))="","",OFFSET('Sanitation Data'!$I$31,0,10*ROW('Sanitation Data'!I171)))</f>
        <v/>
      </c>
      <c r="DN177" s="305" t="str">
        <f ca="true">+IF(OFFSET('Sanitation Data'!$I$32,0,10*ROW('Sanitation Data'!I171))="","",OFFSET('Sanitation Data'!$I$32,0,10*ROW('Sanitation Data'!I171)))</f>
        <v/>
      </c>
      <c r="DO177" s="305" t="str">
        <f ca="true">+IF(OFFSET('Hygiene Data'!$D$11,0,10*ROW('Hygiene Data'!D171))="","",OFFSET('Hygiene Data'!$D$11,0,10*ROW('Hygiene Data'!D171)))</f>
        <v/>
      </c>
      <c r="DP177" s="305" t="str">
        <f ca="true">+IF(OFFSET('Hygiene Data'!$D$12,0,10*ROW('Hygiene Data'!D171))="","",OFFSET('Hygiene Data'!$D$12,0,10*ROW('Hygiene Data'!D171)))</f>
        <v/>
      </c>
      <c r="DQ177" s="305" t="str">
        <f ca="true">+IF(OFFSET('Hygiene Data'!$D$13,0,10*ROW('Hygiene Data'!D171))="","",OFFSET('Hygiene Data'!$D$13,0,10*ROW('Hygiene Data'!D171)))</f>
        <v/>
      </c>
      <c r="DR177" s="305" t="str">
        <f ca="true">+IF(OFFSET('Hygiene Data'!$E$11,0,10*ROW('Hygiene Data'!E171))="","",OFFSET('Hygiene Data'!$E$11,0,10*ROW('Hygiene Data'!E171)))</f>
        <v/>
      </c>
      <c r="DS177" s="305" t="str">
        <f ca="true">+IF(OFFSET('Hygiene Data'!$E$12,0,10*ROW('Hygiene Data'!E171))="","",OFFSET('Hygiene Data'!$E$12,0,10*ROW('Hygiene Data'!E171)))</f>
        <v/>
      </c>
      <c r="DT177" s="305" t="str">
        <f ca="true">+IF(OFFSET('Hygiene Data'!$E$13,0,10*ROW('Hygiene Data'!E171))="","",OFFSET('Hygiene Data'!$E$13,0,10*ROW('Hygiene Data'!E171)))</f>
        <v/>
      </c>
      <c r="DU177" s="305" t="str">
        <f ca="true">+IF(OFFSET('Hygiene Data'!$F$11,0,10*ROW('Hygiene Data'!F171))="","",OFFSET('Hygiene Data'!$F$11,0,10*ROW('Hygiene Data'!F171)))</f>
        <v/>
      </c>
      <c r="DV177" s="305" t="str">
        <f ca="true">+IF(OFFSET('Hygiene Data'!$F$12,0,10*ROW('Hygiene Data'!F171))="","",OFFSET('Hygiene Data'!$F$12,0,10*ROW('Hygiene Data'!F171)))</f>
        <v/>
      </c>
      <c r="DW177" s="305" t="str">
        <f ca="true">+IF(OFFSET('Hygiene Data'!$F$13,0,10*ROW('Hygiene Data'!F171))="","",OFFSET('Hygiene Data'!$F$13,0,10*ROW('Hygiene Data'!F171)))</f>
        <v/>
      </c>
      <c r="DX177" s="305" t="str">
        <f ca="true">+IF(OFFSET('Hygiene Data'!$G$11,0,10*ROW('Hygiene Data'!G171))="","",OFFSET('Hygiene Data'!$G$11,0,10*ROW('Hygiene Data'!G171)))</f>
        <v/>
      </c>
      <c r="DY177" s="305" t="str">
        <f ca="true">+IF(OFFSET('Hygiene Data'!$G$12,0,10*ROW('Hygiene Data'!G171))="","",OFFSET('Hygiene Data'!$G$12,0,10*ROW('Hygiene Data'!G171)))</f>
        <v/>
      </c>
      <c r="DZ177" s="305" t="str">
        <f ca="true">+IF(OFFSET('Hygiene Data'!$G$13,0,10*ROW('Hygiene Data'!G171))="","",OFFSET('Hygiene Data'!$G$13,0,10*ROW('Hygiene Data'!G171)))</f>
        <v/>
      </c>
      <c r="EA177" s="305" t="str">
        <f ca="true">+IF(OFFSET('Hygiene Data'!$H$11,0,10*ROW('Hygiene Data'!H171))="","",OFFSET('Hygiene Data'!$H$11,0,10*ROW('Hygiene Data'!H171)))</f>
        <v/>
      </c>
      <c r="EB177" s="305" t="str">
        <f ca="true">+IF(OFFSET('Hygiene Data'!$H$12,0,10*ROW('Hygiene Data'!H171))="","",OFFSET('Hygiene Data'!$H$12,0,10*ROW('Hygiene Data'!H171)))</f>
        <v/>
      </c>
      <c r="EC177" s="305" t="str">
        <f ca="true">+IF(OFFSET('Hygiene Data'!$H$13,0,10*ROW('Hygiene Data'!H171))="","",OFFSET('Hygiene Data'!$H$13,0,10*ROW('Hygiene Data'!H171)))</f>
        <v/>
      </c>
      <c r="ED177" s="305" t="str">
        <f ca="true">+IF(OFFSET('Hygiene Data'!$I$11,0,10*ROW('Hygiene Data'!I171))="","",OFFSET('Hygiene Data'!$I$11,0,10*ROW('Hygiene Data'!I171)))</f>
        <v/>
      </c>
      <c r="EE177" s="305" t="str">
        <f ca="true">+IF(OFFSET('Hygiene Data'!$I$12,0,10*ROW('Hygiene Data'!I171))="","",OFFSET('Hygiene Data'!$I$12,0,10*ROW('Hygiene Data'!I171)))</f>
        <v/>
      </c>
      <c r="EF177" s="305"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61" t="str">
        <f t="shared" ca="true" si="2"/>
        <v/>
      </c>
      <c r="D178" s="9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5"/>
      <c r="BS178" s="305" t="str">
        <f ca="true">+IF(OFFSET('Water Data'!$D$27,0,10*ROW('Water Data'!D172))="","",OFFSET('Water Data'!$D$27,0,10*ROW('Water Data'!D172)))</f>
        <v/>
      </c>
      <c r="BT178" s="305" t="str">
        <f ca="true">+IF(OFFSET('Water Data'!$D$28,0,10*ROW('Water Data'!D172))="","",OFFSET('Water Data'!$D$28,0,10*ROW('Water Data'!D172)))</f>
        <v/>
      </c>
      <c r="BU178" s="305" t="str">
        <f ca="true">+IF(OFFSET('Water Data'!$D$29,0,10*ROW('Water Data'!D172))="","",OFFSET('Water Data'!$D$29,0,10*ROW('Water Data'!D172)))</f>
        <v/>
      </c>
      <c r="BV178" s="305" t="str">
        <f ca="true">+IF(OFFSET('Water Data'!$E$27,0,10*ROW('Water Data'!E172))="","",OFFSET('Water Data'!$E$27,0,10*ROW('Water Data'!E172)))</f>
        <v/>
      </c>
      <c r="BW178" s="305" t="str">
        <f ca="true">+IF(OFFSET('Water Data'!$E$28,0,10*ROW('Water Data'!E172))="","",OFFSET('Water Data'!$E$28,0,10*ROW('Water Data'!E172)))</f>
        <v/>
      </c>
      <c r="BX178" s="305" t="str">
        <f ca="true">+IF(OFFSET('Water Data'!$E$29,0,10*ROW('Water Data'!E172))="","",OFFSET('Water Data'!$E$29,0,10*ROW('Water Data'!E172)))</f>
        <v/>
      </c>
      <c r="BY178" s="305" t="str">
        <f ca="true">+IF(OFFSET('Water Data'!$F$27,0,10*ROW('Water Data'!F172))="","",OFFSET('Water Data'!$F$27,0,10*ROW('Water Data'!F172)))</f>
        <v/>
      </c>
      <c r="BZ178" s="305" t="str">
        <f ca="true">+IF(OFFSET('Water Data'!$F$28,0,10*ROW('Water Data'!F172))="","",OFFSET('Water Data'!$F$28,0,10*ROW('Water Data'!F172)))</f>
        <v/>
      </c>
      <c r="CA178" s="305" t="str">
        <f ca="true">+IF(OFFSET('Water Data'!$F$29,0,10*ROW('Water Data'!F172))="","",OFFSET('Water Data'!$F$29,0,10*ROW('Water Data'!F172)))</f>
        <v/>
      </c>
      <c r="CB178" s="305" t="str">
        <f ca="true">+IF(OFFSET('Water Data'!$G$27,0,10*ROW('Water Data'!G172))="","",OFFSET('Water Data'!$G$27,0,10*ROW('Water Data'!G172)))</f>
        <v/>
      </c>
      <c r="CC178" s="305" t="str">
        <f ca="true">+IF(OFFSET('Water Data'!$G$28,0,10*ROW('Water Data'!G172))="","",OFFSET('Water Data'!$G$28,0,10*ROW('Water Data'!G172)))</f>
        <v/>
      </c>
      <c r="CD178" s="305" t="str">
        <f ca="true">+IF(OFFSET('Water Data'!$G$29,0,10*ROW('Water Data'!G172))="","",OFFSET('Water Data'!$G$29,0,10*ROW('Water Data'!G172)))</f>
        <v/>
      </c>
      <c r="CE178" s="305" t="str">
        <f ca="true">+IF(OFFSET('Water Data'!$H$27,0,10*ROW('Water Data'!H172))="","",OFFSET('Water Data'!$H$27,0,10*ROW('Water Data'!H172)))</f>
        <v/>
      </c>
      <c r="CF178" s="305" t="str">
        <f ca="true">+IF(OFFSET('Water Data'!$H$28,0,10*ROW('Water Data'!H172))="","",OFFSET('Water Data'!$H$28,0,10*ROW('Water Data'!H172)))</f>
        <v/>
      </c>
      <c r="CG178" s="305" t="str">
        <f ca="true">+IF(OFFSET('Water Data'!$H$29,0,10*ROW('Water Data'!H172))="","",OFFSET('Water Data'!$H$29,0,10*ROW('Water Data'!H172)))</f>
        <v/>
      </c>
      <c r="CH178" s="305" t="str">
        <f ca="true">+IF(OFFSET('Water Data'!$I$27,0,10*ROW('Water Data'!I172))="","",OFFSET('Water Data'!$I$27,0,10*ROW('Water Data'!I172)))</f>
        <v/>
      </c>
      <c r="CI178" s="305" t="str">
        <f ca="true">+IF(OFFSET('Water Data'!$I$28,0,10*ROW('Water Data'!I172))="","",OFFSET('Water Data'!$I$28,0,10*ROW('Water Data'!I172)))</f>
        <v/>
      </c>
      <c r="CJ178" s="305" t="str">
        <f ca="true">+IF(OFFSET('Water Data'!$I$29,0,10*ROW('Water Data'!I172))="","",OFFSET('Water Data'!$I$29,0,10*ROW('Water Data'!I172)))</f>
        <v/>
      </c>
      <c r="CK178" s="305" t="str">
        <f ca="true">+IF(OFFSET('Sanitation Data'!$D$28,0,10*ROW('Sanitation Data'!D172))="","",OFFSET('Sanitation Data'!$D$28,0,10*ROW('Sanitation Data'!D172)))</f>
        <v/>
      </c>
      <c r="CL178" s="305" t="str">
        <f ca="true">+IF(OFFSET('Sanitation Data'!$D$29,0,10*ROW('Sanitation Data'!D172))="","",OFFSET('Sanitation Data'!$D$29,0,10*ROW('Sanitation Data'!D172)))</f>
        <v/>
      </c>
      <c r="CM178" s="305" t="str">
        <f ca="true">+IF(OFFSET('Sanitation Data'!$D$30,0,10*ROW('Sanitation Data'!D172))="","",OFFSET('Sanitation Data'!$D$30,0,10*ROW('Sanitation Data'!D172)))</f>
        <v/>
      </c>
      <c r="CN178" s="305" t="str">
        <f ca="true">+IF(OFFSET('Sanitation Data'!$D$31,0,10*ROW('Sanitation Data'!D172))="","",OFFSET('Sanitation Data'!$D$31,0,10*ROW('Sanitation Data'!D172)))</f>
        <v/>
      </c>
      <c r="CO178" s="305" t="str">
        <f ca="true">+IF(OFFSET('Sanitation Data'!$D$32,0,10*ROW('Sanitation Data'!D172))="","",OFFSET('Sanitation Data'!$D$32,0,10*ROW('Sanitation Data'!D172)))</f>
        <v/>
      </c>
      <c r="CP178" s="305" t="str">
        <f ca="true">+IF(OFFSET('Sanitation Data'!$E$28,0,10*ROW('Sanitation Data'!E172))="","",OFFSET('Sanitation Data'!$E$28,0,10*ROW('Sanitation Data'!E172)))</f>
        <v/>
      </c>
      <c r="CQ178" s="305" t="str">
        <f ca="true">+IF(OFFSET('Sanitation Data'!$E$29,0,10*ROW('Sanitation Data'!E172))="","",OFFSET('Sanitation Data'!$E$29,0,10*ROW('Sanitation Data'!E172)))</f>
        <v/>
      </c>
      <c r="CR178" s="305" t="str">
        <f ca="true">+IF(OFFSET('Sanitation Data'!$E$30,0,10*ROW('Sanitation Data'!E172))="","",OFFSET('Sanitation Data'!$E$30,0,10*ROW('Sanitation Data'!E172)))</f>
        <v/>
      </c>
      <c r="CS178" s="305" t="str">
        <f ca="true">+IF(OFFSET('Sanitation Data'!$E$31,0,10*ROW('Sanitation Data'!E172))="","",OFFSET('Sanitation Data'!$E$31,0,10*ROW('Sanitation Data'!E172)))</f>
        <v/>
      </c>
      <c r="CT178" s="305" t="str">
        <f ca="true">+IF(OFFSET('Sanitation Data'!$E$32,0,10*ROW('Sanitation Data'!E172))="","",OFFSET('Sanitation Data'!$E$32,0,10*ROW('Sanitation Data'!E172)))</f>
        <v/>
      </c>
      <c r="CU178" s="305" t="str">
        <f ca="true">+IF(OFFSET('Sanitation Data'!$F$28,0,10*ROW('Sanitation Data'!F172))="","",OFFSET('Sanitation Data'!$F$28,0,10*ROW('Sanitation Data'!F172)))</f>
        <v/>
      </c>
      <c r="CV178" s="305" t="str">
        <f ca="true">+IF(OFFSET('Sanitation Data'!$F$29,0,10*ROW('Sanitation Data'!F172))="","",OFFSET('Sanitation Data'!$F$29,0,10*ROW('Sanitation Data'!F172)))</f>
        <v/>
      </c>
      <c r="CW178" s="305" t="str">
        <f ca="true">+IF(OFFSET('Sanitation Data'!$F$30,0,10*ROW('Sanitation Data'!F172))="","",OFFSET('Sanitation Data'!$F$30,0,10*ROW('Sanitation Data'!F172)))</f>
        <v/>
      </c>
      <c r="CX178" s="305" t="str">
        <f ca="true">+IF(OFFSET('Sanitation Data'!$F$31,0,10*ROW('Sanitation Data'!F172))="","",OFFSET('Sanitation Data'!$F$31,0,10*ROW('Sanitation Data'!F172)))</f>
        <v/>
      </c>
      <c r="CY178" s="305" t="str">
        <f ca="true">+IF(OFFSET('Sanitation Data'!$F$32,0,10*ROW('Sanitation Data'!F172))="","",OFFSET('Sanitation Data'!$F$32,0,10*ROW('Sanitation Data'!F172)))</f>
        <v/>
      </c>
      <c r="CZ178" s="305" t="str">
        <f ca="true">+IF(OFFSET('Sanitation Data'!$G$28,0,10*ROW('Sanitation Data'!G172))="","",OFFSET('Sanitation Data'!$G$28,0,10*ROW('Sanitation Data'!G172)))</f>
        <v/>
      </c>
      <c r="DA178" s="305" t="str">
        <f ca="true">+IF(OFFSET('Sanitation Data'!$G$29,0,10*ROW('Sanitation Data'!G172))="","",OFFSET('Sanitation Data'!$G$29,0,10*ROW('Sanitation Data'!G172)))</f>
        <v/>
      </c>
      <c r="DB178" s="305" t="str">
        <f ca="true">+IF(OFFSET('Sanitation Data'!$G$30,0,10*ROW('Sanitation Data'!G172))="","",OFFSET('Sanitation Data'!$G$30,0,10*ROW('Sanitation Data'!G172)))</f>
        <v/>
      </c>
      <c r="DC178" s="305" t="str">
        <f ca="true">+IF(OFFSET('Sanitation Data'!$G$31,0,10*ROW('Sanitation Data'!G172))="","",OFFSET('Sanitation Data'!$G$31,0,10*ROW('Sanitation Data'!G172)))</f>
        <v/>
      </c>
      <c r="DD178" s="305" t="str">
        <f ca="true">+IF(OFFSET('Sanitation Data'!$G$32,0,10*ROW('Sanitation Data'!G172))="","",OFFSET('Sanitation Data'!$G$32,0,10*ROW('Sanitation Data'!G172)))</f>
        <v/>
      </c>
      <c r="DE178" s="305" t="str">
        <f ca="true">+IF(OFFSET('Sanitation Data'!$H$28,0,10*ROW('Sanitation Data'!H172))="","",OFFSET('Sanitation Data'!$H$28,0,10*ROW('Sanitation Data'!H172)))</f>
        <v/>
      </c>
      <c r="DF178" s="305" t="str">
        <f ca="true">+IF(OFFSET('Sanitation Data'!$H$29,0,10*ROW('Sanitation Data'!H172))="","",OFFSET('Sanitation Data'!$H$29,0,10*ROW('Sanitation Data'!H172)))</f>
        <v/>
      </c>
      <c r="DG178" s="305" t="str">
        <f ca="true">+IF(OFFSET('Sanitation Data'!$H$30,0,10*ROW('Sanitation Data'!H172))="","",OFFSET('Sanitation Data'!$H$30,0,10*ROW('Sanitation Data'!H172)))</f>
        <v/>
      </c>
      <c r="DH178" s="305" t="str">
        <f ca="true">+IF(OFFSET('Sanitation Data'!$H$31,0,10*ROW('Sanitation Data'!H172))="","",OFFSET('Sanitation Data'!$H$31,0,10*ROW('Sanitation Data'!H172)))</f>
        <v/>
      </c>
      <c r="DI178" s="305" t="str">
        <f ca="true">+IF(OFFSET('Sanitation Data'!$H$32,0,10*ROW('Sanitation Data'!H172))="","",OFFSET('Sanitation Data'!$H$32,0,10*ROW('Sanitation Data'!H172)))</f>
        <v/>
      </c>
      <c r="DJ178" s="305" t="str">
        <f ca="true">+IF(OFFSET('Sanitation Data'!$I$28,0,10*ROW('Sanitation Data'!I172))="","",OFFSET('Sanitation Data'!$I$28,0,10*ROW('Sanitation Data'!I172)))</f>
        <v/>
      </c>
      <c r="DK178" s="305" t="str">
        <f ca="true">+IF(OFFSET('Sanitation Data'!$I$29,0,10*ROW('Sanitation Data'!I172))="","",OFFSET('Sanitation Data'!$I$29,0,10*ROW('Sanitation Data'!I172)))</f>
        <v/>
      </c>
      <c r="DL178" s="305" t="str">
        <f ca="true">+IF(OFFSET('Sanitation Data'!$I$30,0,10*ROW('Sanitation Data'!I172))="","",OFFSET('Sanitation Data'!$I$30,0,10*ROW('Sanitation Data'!I172)))</f>
        <v/>
      </c>
      <c r="DM178" s="305" t="str">
        <f ca="true">+IF(OFFSET('Sanitation Data'!$I$31,0,10*ROW('Sanitation Data'!I172))="","",OFFSET('Sanitation Data'!$I$31,0,10*ROW('Sanitation Data'!I172)))</f>
        <v/>
      </c>
      <c r="DN178" s="305" t="str">
        <f ca="true">+IF(OFFSET('Sanitation Data'!$I$32,0,10*ROW('Sanitation Data'!I172))="","",OFFSET('Sanitation Data'!$I$32,0,10*ROW('Sanitation Data'!I172)))</f>
        <v/>
      </c>
      <c r="DO178" s="305" t="str">
        <f ca="true">+IF(OFFSET('Hygiene Data'!$D$11,0,10*ROW('Hygiene Data'!D172))="","",OFFSET('Hygiene Data'!$D$11,0,10*ROW('Hygiene Data'!D172)))</f>
        <v/>
      </c>
      <c r="DP178" s="305" t="str">
        <f ca="true">+IF(OFFSET('Hygiene Data'!$D$12,0,10*ROW('Hygiene Data'!D172))="","",OFFSET('Hygiene Data'!$D$12,0,10*ROW('Hygiene Data'!D172)))</f>
        <v/>
      </c>
      <c r="DQ178" s="305" t="str">
        <f ca="true">+IF(OFFSET('Hygiene Data'!$D$13,0,10*ROW('Hygiene Data'!D172))="","",OFFSET('Hygiene Data'!$D$13,0,10*ROW('Hygiene Data'!D172)))</f>
        <v/>
      </c>
      <c r="DR178" s="305" t="str">
        <f ca="true">+IF(OFFSET('Hygiene Data'!$E$11,0,10*ROW('Hygiene Data'!E172))="","",OFFSET('Hygiene Data'!$E$11,0,10*ROW('Hygiene Data'!E172)))</f>
        <v/>
      </c>
      <c r="DS178" s="305" t="str">
        <f ca="true">+IF(OFFSET('Hygiene Data'!$E$12,0,10*ROW('Hygiene Data'!E172))="","",OFFSET('Hygiene Data'!$E$12,0,10*ROW('Hygiene Data'!E172)))</f>
        <v/>
      </c>
      <c r="DT178" s="305" t="str">
        <f ca="true">+IF(OFFSET('Hygiene Data'!$E$13,0,10*ROW('Hygiene Data'!E172))="","",OFFSET('Hygiene Data'!$E$13,0,10*ROW('Hygiene Data'!E172)))</f>
        <v/>
      </c>
      <c r="DU178" s="305" t="str">
        <f ca="true">+IF(OFFSET('Hygiene Data'!$F$11,0,10*ROW('Hygiene Data'!F172))="","",OFFSET('Hygiene Data'!$F$11,0,10*ROW('Hygiene Data'!F172)))</f>
        <v/>
      </c>
      <c r="DV178" s="305" t="str">
        <f ca="true">+IF(OFFSET('Hygiene Data'!$F$12,0,10*ROW('Hygiene Data'!F172))="","",OFFSET('Hygiene Data'!$F$12,0,10*ROW('Hygiene Data'!F172)))</f>
        <v/>
      </c>
      <c r="DW178" s="305" t="str">
        <f ca="true">+IF(OFFSET('Hygiene Data'!$F$13,0,10*ROW('Hygiene Data'!F172))="","",OFFSET('Hygiene Data'!$F$13,0,10*ROW('Hygiene Data'!F172)))</f>
        <v/>
      </c>
      <c r="DX178" s="305" t="str">
        <f ca="true">+IF(OFFSET('Hygiene Data'!$G$11,0,10*ROW('Hygiene Data'!G172))="","",OFFSET('Hygiene Data'!$G$11,0,10*ROW('Hygiene Data'!G172)))</f>
        <v/>
      </c>
      <c r="DY178" s="305" t="str">
        <f ca="true">+IF(OFFSET('Hygiene Data'!$G$12,0,10*ROW('Hygiene Data'!G172))="","",OFFSET('Hygiene Data'!$G$12,0,10*ROW('Hygiene Data'!G172)))</f>
        <v/>
      </c>
      <c r="DZ178" s="305" t="str">
        <f ca="true">+IF(OFFSET('Hygiene Data'!$G$13,0,10*ROW('Hygiene Data'!G172))="","",OFFSET('Hygiene Data'!$G$13,0,10*ROW('Hygiene Data'!G172)))</f>
        <v/>
      </c>
      <c r="EA178" s="305" t="str">
        <f ca="true">+IF(OFFSET('Hygiene Data'!$H$11,0,10*ROW('Hygiene Data'!H172))="","",OFFSET('Hygiene Data'!$H$11,0,10*ROW('Hygiene Data'!H172)))</f>
        <v/>
      </c>
      <c r="EB178" s="305" t="str">
        <f ca="true">+IF(OFFSET('Hygiene Data'!$H$12,0,10*ROW('Hygiene Data'!H172))="","",OFFSET('Hygiene Data'!$H$12,0,10*ROW('Hygiene Data'!H172)))</f>
        <v/>
      </c>
      <c r="EC178" s="305" t="str">
        <f ca="true">+IF(OFFSET('Hygiene Data'!$H$13,0,10*ROW('Hygiene Data'!H172))="","",OFFSET('Hygiene Data'!$H$13,0,10*ROW('Hygiene Data'!H172)))</f>
        <v/>
      </c>
      <c r="ED178" s="305" t="str">
        <f ca="true">+IF(OFFSET('Hygiene Data'!$I$11,0,10*ROW('Hygiene Data'!I172))="","",OFFSET('Hygiene Data'!$I$11,0,10*ROW('Hygiene Data'!I172)))</f>
        <v/>
      </c>
      <c r="EE178" s="305" t="str">
        <f ca="true">+IF(OFFSET('Hygiene Data'!$I$12,0,10*ROW('Hygiene Data'!I172))="","",OFFSET('Hygiene Data'!$I$12,0,10*ROW('Hygiene Data'!I172)))</f>
        <v/>
      </c>
      <c r="EF178" s="305"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61" t="str">
        <f t="shared" ca="true" si="2"/>
        <v/>
      </c>
      <c r="D179" s="9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5"/>
      <c r="BS179" s="305" t="str">
        <f ca="true">+IF(OFFSET('Water Data'!$D$27,0,10*ROW('Water Data'!D173))="","",OFFSET('Water Data'!$D$27,0,10*ROW('Water Data'!D173)))</f>
        <v/>
      </c>
      <c r="BT179" s="305" t="str">
        <f ca="true">+IF(OFFSET('Water Data'!$D$28,0,10*ROW('Water Data'!D173))="","",OFFSET('Water Data'!$D$28,0,10*ROW('Water Data'!D173)))</f>
        <v/>
      </c>
      <c r="BU179" s="305" t="str">
        <f ca="true">+IF(OFFSET('Water Data'!$D$29,0,10*ROW('Water Data'!D173))="","",OFFSET('Water Data'!$D$29,0,10*ROW('Water Data'!D173)))</f>
        <v/>
      </c>
      <c r="BV179" s="305" t="str">
        <f ca="true">+IF(OFFSET('Water Data'!$E$27,0,10*ROW('Water Data'!E173))="","",OFFSET('Water Data'!$E$27,0,10*ROW('Water Data'!E173)))</f>
        <v/>
      </c>
      <c r="BW179" s="305" t="str">
        <f ca="true">+IF(OFFSET('Water Data'!$E$28,0,10*ROW('Water Data'!E173))="","",OFFSET('Water Data'!$E$28,0,10*ROW('Water Data'!E173)))</f>
        <v/>
      </c>
      <c r="BX179" s="305" t="str">
        <f ca="true">+IF(OFFSET('Water Data'!$E$29,0,10*ROW('Water Data'!E173))="","",OFFSET('Water Data'!$E$29,0,10*ROW('Water Data'!E173)))</f>
        <v/>
      </c>
      <c r="BY179" s="305" t="str">
        <f ca="true">+IF(OFFSET('Water Data'!$F$27,0,10*ROW('Water Data'!F173))="","",OFFSET('Water Data'!$F$27,0,10*ROW('Water Data'!F173)))</f>
        <v/>
      </c>
      <c r="BZ179" s="305" t="str">
        <f ca="true">+IF(OFFSET('Water Data'!$F$28,0,10*ROW('Water Data'!F173))="","",OFFSET('Water Data'!$F$28,0,10*ROW('Water Data'!F173)))</f>
        <v/>
      </c>
      <c r="CA179" s="305" t="str">
        <f ca="true">+IF(OFFSET('Water Data'!$F$29,0,10*ROW('Water Data'!F173))="","",OFFSET('Water Data'!$F$29,0,10*ROW('Water Data'!F173)))</f>
        <v/>
      </c>
      <c r="CB179" s="305" t="str">
        <f ca="true">+IF(OFFSET('Water Data'!$G$27,0,10*ROW('Water Data'!G173))="","",OFFSET('Water Data'!$G$27,0,10*ROW('Water Data'!G173)))</f>
        <v/>
      </c>
      <c r="CC179" s="305" t="str">
        <f ca="true">+IF(OFFSET('Water Data'!$G$28,0,10*ROW('Water Data'!G173))="","",OFFSET('Water Data'!$G$28,0,10*ROW('Water Data'!G173)))</f>
        <v/>
      </c>
      <c r="CD179" s="305" t="str">
        <f ca="true">+IF(OFFSET('Water Data'!$G$29,0,10*ROW('Water Data'!G173))="","",OFFSET('Water Data'!$G$29,0,10*ROW('Water Data'!G173)))</f>
        <v/>
      </c>
      <c r="CE179" s="305" t="str">
        <f ca="true">+IF(OFFSET('Water Data'!$H$27,0,10*ROW('Water Data'!H173))="","",OFFSET('Water Data'!$H$27,0,10*ROW('Water Data'!H173)))</f>
        <v/>
      </c>
      <c r="CF179" s="305" t="str">
        <f ca="true">+IF(OFFSET('Water Data'!$H$28,0,10*ROW('Water Data'!H173))="","",OFFSET('Water Data'!$H$28,0,10*ROW('Water Data'!H173)))</f>
        <v/>
      </c>
      <c r="CG179" s="305" t="str">
        <f ca="true">+IF(OFFSET('Water Data'!$H$29,0,10*ROW('Water Data'!H173))="","",OFFSET('Water Data'!$H$29,0,10*ROW('Water Data'!H173)))</f>
        <v/>
      </c>
      <c r="CH179" s="305" t="str">
        <f ca="true">+IF(OFFSET('Water Data'!$I$27,0,10*ROW('Water Data'!I173))="","",OFFSET('Water Data'!$I$27,0,10*ROW('Water Data'!I173)))</f>
        <v/>
      </c>
      <c r="CI179" s="305" t="str">
        <f ca="true">+IF(OFFSET('Water Data'!$I$28,0,10*ROW('Water Data'!I173))="","",OFFSET('Water Data'!$I$28,0,10*ROW('Water Data'!I173)))</f>
        <v/>
      </c>
      <c r="CJ179" s="305" t="str">
        <f ca="true">+IF(OFFSET('Water Data'!$I$29,0,10*ROW('Water Data'!I173))="","",OFFSET('Water Data'!$I$29,0,10*ROW('Water Data'!I173)))</f>
        <v/>
      </c>
      <c r="CK179" s="305" t="str">
        <f ca="true">+IF(OFFSET('Sanitation Data'!$D$28,0,10*ROW('Sanitation Data'!D173))="","",OFFSET('Sanitation Data'!$D$28,0,10*ROW('Sanitation Data'!D173)))</f>
        <v/>
      </c>
      <c r="CL179" s="305" t="str">
        <f ca="true">+IF(OFFSET('Sanitation Data'!$D$29,0,10*ROW('Sanitation Data'!D173))="","",OFFSET('Sanitation Data'!$D$29,0,10*ROW('Sanitation Data'!D173)))</f>
        <v/>
      </c>
      <c r="CM179" s="305" t="str">
        <f ca="true">+IF(OFFSET('Sanitation Data'!$D$30,0,10*ROW('Sanitation Data'!D173))="","",OFFSET('Sanitation Data'!$D$30,0,10*ROW('Sanitation Data'!D173)))</f>
        <v/>
      </c>
      <c r="CN179" s="305" t="str">
        <f ca="true">+IF(OFFSET('Sanitation Data'!$D$31,0,10*ROW('Sanitation Data'!D173))="","",OFFSET('Sanitation Data'!$D$31,0,10*ROW('Sanitation Data'!D173)))</f>
        <v/>
      </c>
      <c r="CO179" s="305" t="str">
        <f ca="true">+IF(OFFSET('Sanitation Data'!$D$32,0,10*ROW('Sanitation Data'!D173))="","",OFFSET('Sanitation Data'!$D$32,0,10*ROW('Sanitation Data'!D173)))</f>
        <v/>
      </c>
      <c r="CP179" s="305" t="str">
        <f ca="true">+IF(OFFSET('Sanitation Data'!$E$28,0,10*ROW('Sanitation Data'!E173))="","",OFFSET('Sanitation Data'!$E$28,0,10*ROW('Sanitation Data'!E173)))</f>
        <v/>
      </c>
      <c r="CQ179" s="305" t="str">
        <f ca="true">+IF(OFFSET('Sanitation Data'!$E$29,0,10*ROW('Sanitation Data'!E173))="","",OFFSET('Sanitation Data'!$E$29,0,10*ROW('Sanitation Data'!E173)))</f>
        <v/>
      </c>
      <c r="CR179" s="305" t="str">
        <f ca="true">+IF(OFFSET('Sanitation Data'!$E$30,0,10*ROW('Sanitation Data'!E173))="","",OFFSET('Sanitation Data'!$E$30,0,10*ROW('Sanitation Data'!E173)))</f>
        <v/>
      </c>
      <c r="CS179" s="305" t="str">
        <f ca="true">+IF(OFFSET('Sanitation Data'!$E$31,0,10*ROW('Sanitation Data'!E173))="","",OFFSET('Sanitation Data'!$E$31,0,10*ROW('Sanitation Data'!E173)))</f>
        <v/>
      </c>
      <c r="CT179" s="305" t="str">
        <f ca="true">+IF(OFFSET('Sanitation Data'!$E$32,0,10*ROW('Sanitation Data'!E173))="","",OFFSET('Sanitation Data'!$E$32,0,10*ROW('Sanitation Data'!E173)))</f>
        <v/>
      </c>
      <c r="CU179" s="305" t="str">
        <f ca="true">+IF(OFFSET('Sanitation Data'!$F$28,0,10*ROW('Sanitation Data'!F173))="","",OFFSET('Sanitation Data'!$F$28,0,10*ROW('Sanitation Data'!F173)))</f>
        <v/>
      </c>
      <c r="CV179" s="305" t="str">
        <f ca="true">+IF(OFFSET('Sanitation Data'!$F$29,0,10*ROW('Sanitation Data'!F173))="","",OFFSET('Sanitation Data'!$F$29,0,10*ROW('Sanitation Data'!F173)))</f>
        <v/>
      </c>
      <c r="CW179" s="305" t="str">
        <f ca="true">+IF(OFFSET('Sanitation Data'!$F$30,0,10*ROW('Sanitation Data'!F173))="","",OFFSET('Sanitation Data'!$F$30,0,10*ROW('Sanitation Data'!F173)))</f>
        <v/>
      </c>
      <c r="CX179" s="305" t="str">
        <f ca="true">+IF(OFFSET('Sanitation Data'!$F$31,0,10*ROW('Sanitation Data'!F173))="","",OFFSET('Sanitation Data'!$F$31,0,10*ROW('Sanitation Data'!F173)))</f>
        <v/>
      </c>
      <c r="CY179" s="305" t="str">
        <f ca="true">+IF(OFFSET('Sanitation Data'!$F$32,0,10*ROW('Sanitation Data'!F173))="","",OFFSET('Sanitation Data'!$F$32,0,10*ROW('Sanitation Data'!F173)))</f>
        <v/>
      </c>
      <c r="CZ179" s="305" t="str">
        <f ca="true">+IF(OFFSET('Sanitation Data'!$G$28,0,10*ROW('Sanitation Data'!G173))="","",OFFSET('Sanitation Data'!$G$28,0,10*ROW('Sanitation Data'!G173)))</f>
        <v/>
      </c>
      <c r="DA179" s="305" t="str">
        <f ca="true">+IF(OFFSET('Sanitation Data'!$G$29,0,10*ROW('Sanitation Data'!G173))="","",OFFSET('Sanitation Data'!$G$29,0,10*ROW('Sanitation Data'!G173)))</f>
        <v/>
      </c>
      <c r="DB179" s="305" t="str">
        <f ca="true">+IF(OFFSET('Sanitation Data'!$G$30,0,10*ROW('Sanitation Data'!G173))="","",OFFSET('Sanitation Data'!$G$30,0,10*ROW('Sanitation Data'!G173)))</f>
        <v/>
      </c>
      <c r="DC179" s="305" t="str">
        <f ca="true">+IF(OFFSET('Sanitation Data'!$G$31,0,10*ROW('Sanitation Data'!G173))="","",OFFSET('Sanitation Data'!$G$31,0,10*ROW('Sanitation Data'!G173)))</f>
        <v/>
      </c>
      <c r="DD179" s="305" t="str">
        <f ca="true">+IF(OFFSET('Sanitation Data'!$G$32,0,10*ROW('Sanitation Data'!G173))="","",OFFSET('Sanitation Data'!$G$32,0,10*ROW('Sanitation Data'!G173)))</f>
        <v/>
      </c>
      <c r="DE179" s="305" t="str">
        <f ca="true">+IF(OFFSET('Sanitation Data'!$H$28,0,10*ROW('Sanitation Data'!H173))="","",OFFSET('Sanitation Data'!$H$28,0,10*ROW('Sanitation Data'!H173)))</f>
        <v/>
      </c>
      <c r="DF179" s="305" t="str">
        <f ca="true">+IF(OFFSET('Sanitation Data'!$H$29,0,10*ROW('Sanitation Data'!H173))="","",OFFSET('Sanitation Data'!$H$29,0,10*ROW('Sanitation Data'!H173)))</f>
        <v/>
      </c>
      <c r="DG179" s="305" t="str">
        <f ca="true">+IF(OFFSET('Sanitation Data'!$H$30,0,10*ROW('Sanitation Data'!H173))="","",OFFSET('Sanitation Data'!$H$30,0,10*ROW('Sanitation Data'!H173)))</f>
        <v/>
      </c>
      <c r="DH179" s="305" t="str">
        <f ca="true">+IF(OFFSET('Sanitation Data'!$H$31,0,10*ROW('Sanitation Data'!H173))="","",OFFSET('Sanitation Data'!$H$31,0,10*ROW('Sanitation Data'!H173)))</f>
        <v/>
      </c>
      <c r="DI179" s="305" t="str">
        <f ca="true">+IF(OFFSET('Sanitation Data'!$H$32,0,10*ROW('Sanitation Data'!H173))="","",OFFSET('Sanitation Data'!$H$32,0,10*ROW('Sanitation Data'!H173)))</f>
        <v/>
      </c>
      <c r="DJ179" s="305" t="str">
        <f ca="true">+IF(OFFSET('Sanitation Data'!$I$28,0,10*ROW('Sanitation Data'!I173))="","",OFFSET('Sanitation Data'!$I$28,0,10*ROW('Sanitation Data'!I173)))</f>
        <v/>
      </c>
      <c r="DK179" s="305" t="str">
        <f ca="true">+IF(OFFSET('Sanitation Data'!$I$29,0,10*ROW('Sanitation Data'!I173))="","",OFFSET('Sanitation Data'!$I$29,0,10*ROW('Sanitation Data'!I173)))</f>
        <v/>
      </c>
      <c r="DL179" s="305" t="str">
        <f ca="true">+IF(OFFSET('Sanitation Data'!$I$30,0,10*ROW('Sanitation Data'!I173))="","",OFFSET('Sanitation Data'!$I$30,0,10*ROW('Sanitation Data'!I173)))</f>
        <v/>
      </c>
      <c r="DM179" s="305" t="str">
        <f ca="true">+IF(OFFSET('Sanitation Data'!$I$31,0,10*ROW('Sanitation Data'!I173))="","",OFFSET('Sanitation Data'!$I$31,0,10*ROW('Sanitation Data'!I173)))</f>
        <v/>
      </c>
      <c r="DN179" s="305" t="str">
        <f ca="true">+IF(OFFSET('Sanitation Data'!$I$32,0,10*ROW('Sanitation Data'!I173))="","",OFFSET('Sanitation Data'!$I$32,0,10*ROW('Sanitation Data'!I173)))</f>
        <v/>
      </c>
      <c r="DO179" s="305" t="str">
        <f ca="true">+IF(OFFSET('Hygiene Data'!$D$11,0,10*ROW('Hygiene Data'!D173))="","",OFFSET('Hygiene Data'!$D$11,0,10*ROW('Hygiene Data'!D173)))</f>
        <v/>
      </c>
      <c r="DP179" s="305" t="str">
        <f ca="true">+IF(OFFSET('Hygiene Data'!$D$12,0,10*ROW('Hygiene Data'!D173))="","",OFFSET('Hygiene Data'!$D$12,0,10*ROW('Hygiene Data'!D173)))</f>
        <v/>
      </c>
      <c r="DQ179" s="305" t="str">
        <f ca="true">+IF(OFFSET('Hygiene Data'!$D$13,0,10*ROW('Hygiene Data'!D173))="","",OFFSET('Hygiene Data'!$D$13,0,10*ROW('Hygiene Data'!D173)))</f>
        <v/>
      </c>
      <c r="DR179" s="305" t="str">
        <f ca="true">+IF(OFFSET('Hygiene Data'!$E$11,0,10*ROW('Hygiene Data'!E173))="","",OFFSET('Hygiene Data'!$E$11,0,10*ROW('Hygiene Data'!E173)))</f>
        <v/>
      </c>
      <c r="DS179" s="305" t="str">
        <f ca="true">+IF(OFFSET('Hygiene Data'!$E$12,0,10*ROW('Hygiene Data'!E173))="","",OFFSET('Hygiene Data'!$E$12,0,10*ROW('Hygiene Data'!E173)))</f>
        <v/>
      </c>
      <c r="DT179" s="305" t="str">
        <f ca="true">+IF(OFFSET('Hygiene Data'!$E$13,0,10*ROW('Hygiene Data'!E173))="","",OFFSET('Hygiene Data'!$E$13,0,10*ROW('Hygiene Data'!E173)))</f>
        <v/>
      </c>
      <c r="DU179" s="305" t="str">
        <f ca="true">+IF(OFFSET('Hygiene Data'!$F$11,0,10*ROW('Hygiene Data'!F173))="","",OFFSET('Hygiene Data'!$F$11,0,10*ROW('Hygiene Data'!F173)))</f>
        <v/>
      </c>
      <c r="DV179" s="305" t="str">
        <f ca="true">+IF(OFFSET('Hygiene Data'!$F$12,0,10*ROW('Hygiene Data'!F173))="","",OFFSET('Hygiene Data'!$F$12,0,10*ROW('Hygiene Data'!F173)))</f>
        <v/>
      </c>
      <c r="DW179" s="305" t="str">
        <f ca="true">+IF(OFFSET('Hygiene Data'!$F$13,0,10*ROW('Hygiene Data'!F173))="","",OFFSET('Hygiene Data'!$F$13,0,10*ROW('Hygiene Data'!F173)))</f>
        <v/>
      </c>
      <c r="DX179" s="305" t="str">
        <f ca="true">+IF(OFFSET('Hygiene Data'!$G$11,0,10*ROW('Hygiene Data'!G173))="","",OFFSET('Hygiene Data'!$G$11,0,10*ROW('Hygiene Data'!G173)))</f>
        <v/>
      </c>
      <c r="DY179" s="305" t="str">
        <f ca="true">+IF(OFFSET('Hygiene Data'!$G$12,0,10*ROW('Hygiene Data'!G173))="","",OFFSET('Hygiene Data'!$G$12,0,10*ROW('Hygiene Data'!G173)))</f>
        <v/>
      </c>
      <c r="DZ179" s="305" t="str">
        <f ca="true">+IF(OFFSET('Hygiene Data'!$G$13,0,10*ROW('Hygiene Data'!G173))="","",OFFSET('Hygiene Data'!$G$13,0,10*ROW('Hygiene Data'!G173)))</f>
        <v/>
      </c>
      <c r="EA179" s="305" t="str">
        <f ca="true">+IF(OFFSET('Hygiene Data'!$H$11,0,10*ROW('Hygiene Data'!H173))="","",OFFSET('Hygiene Data'!$H$11,0,10*ROW('Hygiene Data'!H173)))</f>
        <v/>
      </c>
      <c r="EB179" s="305" t="str">
        <f ca="true">+IF(OFFSET('Hygiene Data'!$H$12,0,10*ROW('Hygiene Data'!H173))="","",OFFSET('Hygiene Data'!$H$12,0,10*ROW('Hygiene Data'!H173)))</f>
        <v/>
      </c>
      <c r="EC179" s="305" t="str">
        <f ca="true">+IF(OFFSET('Hygiene Data'!$H$13,0,10*ROW('Hygiene Data'!H173))="","",OFFSET('Hygiene Data'!$H$13,0,10*ROW('Hygiene Data'!H173)))</f>
        <v/>
      </c>
      <c r="ED179" s="305" t="str">
        <f ca="true">+IF(OFFSET('Hygiene Data'!$I$11,0,10*ROW('Hygiene Data'!I173))="","",OFFSET('Hygiene Data'!$I$11,0,10*ROW('Hygiene Data'!I173)))</f>
        <v/>
      </c>
      <c r="EE179" s="305" t="str">
        <f ca="true">+IF(OFFSET('Hygiene Data'!$I$12,0,10*ROW('Hygiene Data'!I173))="","",OFFSET('Hygiene Data'!$I$12,0,10*ROW('Hygiene Data'!I173)))</f>
        <v/>
      </c>
      <c r="EF179" s="305"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61" t="str">
        <f t="shared" ca="true" si="2"/>
        <v/>
      </c>
      <c r="D180" s="9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5"/>
      <c r="BS180" s="305" t="str">
        <f ca="true">+IF(OFFSET('Water Data'!$D$27,0,10*ROW('Water Data'!D174))="","",OFFSET('Water Data'!$D$27,0,10*ROW('Water Data'!D174)))</f>
        <v/>
      </c>
      <c r="BT180" s="305" t="str">
        <f ca="true">+IF(OFFSET('Water Data'!$D$28,0,10*ROW('Water Data'!D174))="","",OFFSET('Water Data'!$D$28,0,10*ROW('Water Data'!D174)))</f>
        <v/>
      </c>
      <c r="BU180" s="305" t="str">
        <f ca="true">+IF(OFFSET('Water Data'!$D$29,0,10*ROW('Water Data'!D174))="","",OFFSET('Water Data'!$D$29,0,10*ROW('Water Data'!D174)))</f>
        <v/>
      </c>
      <c r="BV180" s="305" t="str">
        <f ca="true">+IF(OFFSET('Water Data'!$E$27,0,10*ROW('Water Data'!E174))="","",OFFSET('Water Data'!$E$27,0,10*ROW('Water Data'!E174)))</f>
        <v/>
      </c>
      <c r="BW180" s="305" t="str">
        <f ca="true">+IF(OFFSET('Water Data'!$E$28,0,10*ROW('Water Data'!E174))="","",OFFSET('Water Data'!$E$28,0,10*ROW('Water Data'!E174)))</f>
        <v/>
      </c>
      <c r="BX180" s="305" t="str">
        <f ca="true">+IF(OFFSET('Water Data'!$E$29,0,10*ROW('Water Data'!E174))="","",OFFSET('Water Data'!$E$29,0,10*ROW('Water Data'!E174)))</f>
        <v/>
      </c>
      <c r="BY180" s="305" t="str">
        <f ca="true">+IF(OFFSET('Water Data'!$F$27,0,10*ROW('Water Data'!F174))="","",OFFSET('Water Data'!$F$27,0,10*ROW('Water Data'!F174)))</f>
        <v/>
      </c>
      <c r="BZ180" s="305" t="str">
        <f ca="true">+IF(OFFSET('Water Data'!$F$28,0,10*ROW('Water Data'!F174))="","",OFFSET('Water Data'!$F$28,0,10*ROW('Water Data'!F174)))</f>
        <v/>
      </c>
      <c r="CA180" s="305" t="str">
        <f ca="true">+IF(OFFSET('Water Data'!$F$29,0,10*ROW('Water Data'!F174))="","",OFFSET('Water Data'!$F$29,0,10*ROW('Water Data'!F174)))</f>
        <v/>
      </c>
      <c r="CB180" s="305" t="str">
        <f ca="true">+IF(OFFSET('Water Data'!$G$27,0,10*ROW('Water Data'!G174))="","",OFFSET('Water Data'!$G$27,0,10*ROW('Water Data'!G174)))</f>
        <v/>
      </c>
      <c r="CC180" s="305" t="str">
        <f ca="true">+IF(OFFSET('Water Data'!$G$28,0,10*ROW('Water Data'!G174))="","",OFFSET('Water Data'!$G$28,0,10*ROW('Water Data'!G174)))</f>
        <v/>
      </c>
      <c r="CD180" s="305" t="str">
        <f ca="true">+IF(OFFSET('Water Data'!$G$29,0,10*ROW('Water Data'!G174))="","",OFFSET('Water Data'!$G$29,0,10*ROW('Water Data'!G174)))</f>
        <v/>
      </c>
      <c r="CE180" s="305" t="str">
        <f ca="true">+IF(OFFSET('Water Data'!$H$27,0,10*ROW('Water Data'!H174))="","",OFFSET('Water Data'!$H$27,0,10*ROW('Water Data'!H174)))</f>
        <v/>
      </c>
      <c r="CF180" s="305" t="str">
        <f ca="true">+IF(OFFSET('Water Data'!$H$28,0,10*ROW('Water Data'!H174))="","",OFFSET('Water Data'!$H$28,0,10*ROW('Water Data'!H174)))</f>
        <v/>
      </c>
      <c r="CG180" s="305" t="str">
        <f ca="true">+IF(OFFSET('Water Data'!$H$29,0,10*ROW('Water Data'!H174))="","",OFFSET('Water Data'!$H$29,0,10*ROW('Water Data'!H174)))</f>
        <v/>
      </c>
      <c r="CH180" s="305" t="str">
        <f ca="true">+IF(OFFSET('Water Data'!$I$27,0,10*ROW('Water Data'!I174))="","",OFFSET('Water Data'!$I$27,0,10*ROW('Water Data'!I174)))</f>
        <v/>
      </c>
      <c r="CI180" s="305" t="str">
        <f ca="true">+IF(OFFSET('Water Data'!$I$28,0,10*ROW('Water Data'!I174))="","",OFFSET('Water Data'!$I$28,0,10*ROW('Water Data'!I174)))</f>
        <v/>
      </c>
      <c r="CJ180" s="305" t="str">
        <f ca="true">+IF(OFFSET('Water Data'!$I$29,0,10*ROW('Water Data'!I174))="","",OFFSET('Water Data'!$I$29,0,10*ROW('Water Data'!I174)))</f>
        <v/>
      </c>
      <c r="CK180" s="305" t="str">
        <f ca="true">+IF(OFFSET('Sanitation Data'!$D$28,0,10*ROW('Sanitation Data'!D174))="","",OFFSET('Sanitation Data'!$D$28,0,10*ROW('Sanitation Data'!D174)))</f>
        <v/>
      </c>
      <c r="CL180" s="305" t="str">
        <f ca="true">+IF(OFFSET('Sanitation Data'!$D$29,0,10*ROW('Sanitation Data'!D174))="","",OFFSET('Sanitation Data'!$D$29,0,10*ROW('Sanitation Data'!D174)))</f>
        <v/>
      </c>
      <c r="CM180" s="305" t="str">
        <f ca="true">+IF(OFFSET('Sanitation Data'!$D$30,0,10*ROW('Sanitation Data'!D174))="","",OFFSET('Sanitation Data'!$D$30,0,10*ROW('Sanitation Data'!D174)))</f>
        <v/>
      </c>
      <c r="CN180" s="305" t="str">
        <f ca="true">+IF(OFFSET('Sanitation Data'!$D$31,0,10*ROW('Sanitation Data'!D174))="","",OFFSET('Sanitation Data'!$D$31,0,10*ROW('Sanitation Data'!D174)))</f>
        <v/>
      </c>
      <c r="CO180" s="305" t="str">
        <f ca="true">+IF(OFFSET('Sanitation Data'!$D$32,0,10*ROW('Sanitation Data'!D174))="","",OFFSET('Sanitation Data'!$D$32,0,10*ROW('Sanitation Data'!D174)))</f>
        <v/>
      </c>
      <c r="CP180" s="305" t="str">
        <f ca="true">+IF(OFFSET('Sanitation Data'!$E$28,0,10*ROW('Sanitation Data'!E174))="","",OFFSET('Sanitation Data'!$E$28,0,10*ROW('Sanitation Data'!E174)))</f>
        <v/>
      </c>
      <c r="CQ180" s="305" t="str">
        <f ca="true">+IF(OFFSET('Sanitation Data'!$E$29,0,10*ROW('Sanitation Data'!E174))="","",OFFSET('Sanitation Data'!$E$29,0,10*ROW('Sanitation Data'!E174)))</f>
        <v/>
      </c>
      <c r="CR180" s="305" t="str">
        <f ca="true">+IF(OFFSET('Sanitation Data'!$E$30,0,10*ROW('Sanitation Data'!E174))="","",OFFSET('Sanitation Data'!$E$30,0,10*ROW('Sanitation Data'!E174)))</f>
        <v/>
      </c>
      <c r="CS180" s="305" t="str">
        <f ca="true">+IF(OFFSET('Sanitation Data'!$E$31,0,10*ROW('Sanitation Data'!E174))="","",OFFSET('Sanitation Data'!$E$31,0,10*ROW('Sanitation Data'!E174)))</f>
        <v/>
      </c>
      <c r="CT180" s="305" t="str">
        <f ca="true">+IF(OFFSET('Sanitation Data'!$E$32,0,10*ROW('Sanitation Data'!E174))="","",OFFSET('Sanitation Data'!$E$32,0,10*ROW('Sanitation Data'!E174)))</f>
        <v/>
      </c>
      <c r="CU180" s="305" t="str">
        <f ca="true">+IF(OFFSET('Sanitation Data'!$F$28,0,10*ROW('Sanitation Data'!F174))="","",OFFSET('Sanitation Data'!$F$28,0,10*ROW('Sanitation Data'!F174)))</f>
        <v/>
      </c>
      <c r="CV180" s="305" t="str">
        <f ca="true">+IF(OFFSET('Sanitation Data'!$F$29,0,10*ROW('Sanitation Data'!F174))="","",OFFSET('Sanitation Data'!$F$29,0,10*ROW('Sanitation Data'!F174)))</f>
        <v/>
      </c>
      <c r="CW180" s="305" t="str">
        <f ca="true">+IF(OFFSET('Sanitation Data'!$F$30,0,10*ROW('Sanitation Data'!F174))="","",OFFSET('Sanitation Data'!$F$30,0,10*ROW('Sanitation Data'!F174)))</f>
        <v/>
      </c>
      <c r="CX180" s="305" t="str">
        <f ca="true">+IF(OFFSET('Sanitation Data'!$F$31,0,10*ROW('Sanitation Data'!F174))="","",OFFSET('Sanitation Data'!$F$31,0,10*ROW('Sanitation Data'!F174)))</f>
        <v/>
      </c>
      <c r="CY180" s="305" t="str">
        <f ca="true">+IF(OFFSET('Sanitation Data'!$F$32,0,10*ROW('Sanitation Data'!F174))="","",OFFSET('Sanitation Data'!$F$32,0,10*ROW('Sanitation Data'!F174)))</f>
        <v/>
      </c>
      <c r="CZ180" s="305" t="str">
        <f ca="true">+IF(OFFSET('Sanitation Data'!$G$28,0,10*ROW('Sanitation Data'!G174))="","",OFFSET('Sanitation Data'!$G$28,0,10*ROW('Sanitation Data'!G174)))</f>
        <v/>
      </c>
      <c r="DA180" s="305" t="str">
        <f ca="true">+IF(OFFSET('Sanitation Data'!$G$29,0,10*ROW('Sanitation Data'!G174))="","",OFFSET('Sanitation Data'!$G$29,0,10*ROW('Sanitation Data'!G174)))</f>
        <v/>
      </c>
      <c r="DB180" s="305" t="str">
        <f ca="true">+IF(OFFSET('Sanitation Data'!$G$30,0,10*ROW('Sanitation Data'!G174))="","",OFFSET('Sanitation Data'!$G$30,0,10*ROW('Sanitation Data'!G174)))</f>
        <v/>
      </c>
      <c r="DC180" s="305" t="str">
        <f ca="true">+IF(OFFSET('Sanitation Data'!$G$31,0,10*ROW('Sanitation Data'!G174))="","",OFFSET('Sanitation Data'!$G$31,0,10*ROW('Sanitation Data'!G174)))</f>
        <v/>
      </c>
      <c r="DD180" s="305" t="str">
        <f ca="true">+IF(OFFSET('Sanitation Data'!$G$32,0,10*ROW('Sanitation Data'!G174))="","",OFFSET('Sanitation Data'!$G$32,0,10*ROW('Sanitation Data'!G174)))</f>
        <v/>
      </c>
      <c r="DE180" s="305" t="str">
        <f ca="true">+IF(OFFSET('Sanitation Data'!$H$28,0,10*ROW('Sanitation Data'!H174))="","",OFFSET('Sanitation Data'!$H$28,0,10*ROW('Sanitation Data'!H174)))</f>
        <v/>
      </c>
      <c r="DF180" s="305" t="str">
        <f ca="true">+IF(OFFSET('Sanitation Data'!$H$29,0,10*ROW('Sanitation Data'!H174))="","",OFFSET('Sanitation Data'!$H$29,0,10*ROW('Sanitation Data'!H174)))</f>
        <v/>
      </c>
      <c r="DG180" s="305" t="str">
        <f ca="true">+IF(OFFSET('Sanitation Data'!$H$30,0,10*ROW('Sanitation Data'!H174))="","",OFFSET('Sanitation Data'!$H$30,0,10*ROW('Sanitation Data'!H174)))</f>
        <v/>
      </c>
      <c r="DH180" s="305" t="str">
        <f ca="true">+IF(OFFSET('Sanitation Data'!$H$31,0,10*ROW('Sanitation Data'!H174))="","",OFFSET('Sanitation Data'!$H$31,0,10*ROW('Sanitation Data'!H174)))</f>
        <v/>
      </c>
      <c r="DI180" s="305" t="str">
        <f ca="true">+IF(OFFSET('Sanitation Data'!$H$32,0,10*ROW('Sanitation Data'!H174))="","",OFFSET('Sanitation Data'!$H$32,0,10*ROW('Sanitation Data'!H174)))</f>
        <v/>
      </c>
      <c r="DJ180" s="305" t="str">
        <f ca="true">+IF(OFFSET('Sanitation Data'!$I$28,0,10*ROW('Sanitation Data'!I174))="","",OFFSET('Sanitation Data'!$I$28,0,10*ROW('Sanitation Data'!I174)))</f>
        <v/>
      </c>
      <c r="DK180" s="305" t="str">
        <f ca="true">+IF(OFFSET('Sanitation Data'!$I$29,0,10*ROW('Sanitation Data'!I174))="","",OFFSET('Sanitation Data'!$I$29,0,10*ROW('Sanitation Data'!I174)))</f>
        <v/>
      </c>
      <c r="DL180" s="305" t="str">
        <f ca="true">+IF(OFFSET('Sanitation Data'!$I$30,0,10*ROW('Sanitation Data'!I174))="","",OFFSET('Sanitation Data'!$I$30,0,10*ROW('Sanitation Data'!I174)))</f>
        <v/>
      </c>
      <c r="DM180" s="305" t="str">
        <f ca="true">+IF(OFFSET('Sanitation Data'!$I$31,0,10*ROW('Sanitation Data'!I174))="","",OFFSET('Sanitation Data'!$I$31,0,10*ROW('Sanitation Data'!I174)))</f>
        <v/>
      </c>
      <c r="DN180" s="305" t="str">
        <f ca="true">+IF(OFFSET('Sanitation Data'!$I$32,0,10*ROW('Sanitation Data'!I174))="","",OFFSET('Sanitation Data'!$I$32,0,10*ROW('Sanitation Data'!I174)))</f>
        <v/>
      </c>
      <c r="DO180" s="305" t="str">
        <f ca="true">+IF(OFFSET('Hygiene Data'!$D$11,0,10*ROW('Hygiene Data'!D174))="","",OFFSET('Hygiene Data'!$D$11,0,10*ROW('Hygiene Data'!D174)))</f>
        <v/>
      </c>
      <c r="DP180" s="305" t="str">
        <f ca="true">+IF(OFFSET('Hygiene Data'!$D$12,0,10*ROW('Hygiene Data'!D174))="","",OFFSET('Hygiene Data'!$D$12,0,10*ROW('Hygiene Data'!D174)))</f>
        <v/>
      </c>
      <c r="DQ180" s="305" t="str">
        <f ca="true">+IF(OFFSET('Hygiene Data'!$D$13,0,10*ROW('Hygiene Data'!D174))="","",OFFSET('Hygiene Data'!$D$13,0,10*ROW('Hygiene Data'!D174)))</f>
        <v/>
      </c>
      <c r="DR180" s="305" t="str">
        <f ca="true">+IF(OFFSET('Hygiene Data'!$E$11,0,10*ROW('Hygiene Data'!E174))="","",OFFSET('Hygiene Data'!$E$11,0,10*ROW('Hygiene Data'!E174)))</f>
        <v/>
      </c>
      <c r="DS180" s="305" t="str">
        <f ca="true">+IF(OFFSET('Hygiene Data'!$E$12,0,10*ROW('Hygiene Data'!E174))="","",OFFSET('Hygiene Data'!$E$12,0,10*ROW('Hygiene Data'!E174)))</f>
        <v/>
      </c>
      <c r="DT180" s="305" t="str">
        <f ca="true">+IF(OFFSET('Hygiene Data'!$E$13,0,10*ROW('Hygiene Data'!E174))="","",OFFSET('Hygiene Data'!$E$13,0,10*ROW('Hygiene Data'!E174)))</f>
        <v/>
      </c>
      <c r="DU180" s="305" t="str">
        <f ca="true">+IF(OFFSET('Hygiene Data'!$F$11,0,10*ROW('Hygiene Data'!F174))="","",OFFSET('Hygiene Data'!$F$11,0,10*ROW('Hygiene Data'!F174)))</f>
        <v/>
      </c>
      <c r="DV180" s="305" t="str">
        <f ca="true">+IF(OFFSET('Hygiene Data'!$F$12,0,10*ROW('Hygiene Data'!F174))="","",OFFSET('Hygiene Data'!$F$12,0,10*ROW('Hygiene Data'!F174)))</f>
        <v/>
      </c>
      <c r="DW180" s="305" t="str">
        <f ca="true">+IF(OFFSET('Hygiene Data'!$F$13,0,10*ROW('Hygiene Data'!F174))="","",OFFSET('Hygiene Data'!$F$13,0,10*ROW('Hygiene Data'!F174)))</f>
        <v/>
      </c>
      <c r="DX180" s="305" t="str">
        <f ca="true">+IF(OFFSET('Hygiene Data'!$G$11,0,10*ROW('Hygiene Data'!G174))="","",OFFSET('Hygiene Data'!$G$11,0,10*ROW('Hygiene Data'!G174)))</f>
        <v/>
      </c>
      <c r="DY180" s="305" t="str">
        <f ca="true">+IF(OFFSET('Hygiene Data'!$G$12,0,10*ROW('Hygiene Data'!G174))="","",OFFSET('Hygiene Data'!$G$12,0,10*ROW('Hygiene Data'!G174)))</f>
        <v/>
      </c>
      <c r="DZ180" s="305" t="str">
        <f ca="true">+IF(OFFSET('Hygiene Data'!$G$13,0,10*ROW('Hygiene Data'!G174))="","",OFFSET('Hygiene Data'!$G$13,0,10*ROW('Hygiene Data'!G174)))</f>
        <v/>
      </c>
      <c r="EA180" s="305" t="str">
        <f ca="true">+IF(OFFSET('Hygiene Data'!$H$11,0,10*ROW('Hygiene Data'!H174))="","",OFFSET('Hygiene Data'!$H$11,0,10*ROW('Hygiene Data'!H174)))</f>
        <v/>
      </c>
      <c r="EB180" s="305" t="str">
        <f ca="true">+IF(OFFSET('Hygiene Data'!$H$12,0,10*ROW('Hygiene Data'!H174))="","",OFFSET('Hygiene Data'!$H$12,0,10*ROW('Hygiene Data'!H174)))</f>
        <v/>
      </c>
      <c r="EC180" s="305" t="str">
        <f ca="true">+IF(OFFSET('Hygiene Data'!$H$13,0,10*ROW('Hygiene Data'!H174))="","",OFFSET('Hygiene Data'!$H$13,0,10*ROW('Hygiene Data'!H174)))</f>
        <v/>
      </c>
      <c r="ED180" s="305" t="str">
        <f ca="true">+IF(OFFSET('Hygiene Data'!$I$11,0,10*ROW('Hygiene Data'!I174))="","",OFFSET('Hygiene Data'!$I$11,0,10*ROW('Hygiene Data'!I174)))</f>
        <v/>
      </c>
      <c r="EE180" s="305" t="str">
        <f ca="true">+IF(OFFSET('Hygiene Data'!$I$12,0,10*ROW('Hygiene Data'!I174))="","",OFFSET('Hygiene Data'!$I$12,0,10*ROW('Hygiene Data'!I174)))</f>
        <v/>
      </c>
      <c r="EF180" s="305"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61" t="str">
        <f t="shared" ca="true" si="2"/>
        <v/>
      </c>
      <c r="D181" s="9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5"/>
      <c r="BS181" s="305" t="str">
        <f ca="true">+IF(OFFSET('Water Data'!$D$27,0,10*ROW('Water Data'!D175))="","",OFFSET('Water Data'!$D$27,0,10*ROW('Water Data'!D175)))</f>
        <v/>
      </c>
      <c r="BT181" s="305" t="str">
        <f ca="true">+IF(OFFSET('Water Data'!$D$28,0,10*ROW('Water Data'!D175))="","",OFFSET('Water Data'!$D$28,0,10*ROW('Water Data'!D175)))</f>
        <v/>
      </c>
      <c r="BU181" s="305" t="str">
        <f ca="true">+IF(OFFSET('Water Data'!$D$29,0,10*ROW('Water Data'!D175))="","",OFFSET('Water Data'!$D$29,0,10*ROW('Water Data'!D175)))</f>
        <v/>
      </c>
      <c r="BV181" s="305" t="str">
        <f ca="true">+IF(OFFSET('Water Data'!$E$27,0,10*ROW('Water Data'!E175))="","",OFFSET('Water Data'!$E$27,0,10*ROW('Water Data'!E175)))</f>
        <v/>
      </c>
      <c r="BW181" s="305" t="str">
        <f ca="true">+IF(OFFSET('Water Data'!$E$28,0,10*ROW('Water Data'!E175))="","",OFFSET('Water Data'!$E$28,0,10*ROW('Water Data'!E175)))</f>
        <v/>
      </c>
      <c r="BX181" s="305" t="str">
        <f ca="true">+IF(OFFSET('Water Data'!$E$29,0,10*ROW('Water Data'!E175))="","",OFFSET('Water Data'!$E$29,0,10*ROW('Water Data'!E175)))</f>
        <v/>
      </c>
      <c r="BY181" s="305" t="str">
        <f ca="true">+IF(OFFSET('Water Data'!$F$27,0,10*ROW('Water Data'!F175))="","",OFFSET('Water Data'!$F$27,0,10*ROW('Water Data'!F175)))</f>
        <v/>
      </c>
      <c r="BZ181" s="305" t="str">
        <f ca="true">+IF(OFFSET('Water Data'!$F$28,0,10*ROW('Water Data'!F175))="","",OFFSET('Water Data'!$F$28,0,10*ROW('Water Data'!F175)))</f>
        <v/>
      </c>
      <c r="CA181" s="305" t="str">
        <f ca="true">+IF(OFFSET('Water Data'!$F$29,0,10*ROW('Water Data'!F175))="","",OFFSET('Water Data'!$F$29,0,10*ROW('Water Data'!F175)))</f>
        <v/>
      </c>
      <c r="CB181" s="305" t="str">
        <f ca="true">+IF(OFFSET('Water Data'!$G$27,0,10*ROW('Water Data'!G175))="","",OFFSET('Water Data'!$G$27,0,10*ROW('Water Data'!G175)))</f>
        <v/>
      </c>
      <c r="CC181" s="305" t="str">
        <f ca="true">+IF(OFFSET('Water Data'!$G$28,0,10*ROW('Water Data'!G175))="","",OFFSET('Water Data'!$G$28,0,10*ROW('Water Data'!G175)))</f>
        <v/>
      </c>
      <c r="CD181" s="305" t="str">
        <f ca="true">+IF(OFFSET('Water Data'!$G$29,0,10*ROW('Water Data'!G175))="","",OFFSET('Water Data'!$G$29,0,10*ROW('Water Data'!G175)))</f>
        <v/>
      </c>
      <c r="CE181" s="305" t="str">
        <f ca="true">+IF(OFFSET('Water Data'!$H$27,0,10*ROW('Water Data'!H175))="","",OFFSET('Water Data'!$H$27,0,10*ROW('Water Data'!H175)))</f>
        <v/>
      </c>
      <c r="CF181" s="305" t="str">
        <f ca="true">+IF(OFFSET('Water Data'!$H$28,0,10*ROW('Water Data'!H175))="","",OFFSET('Water Data'!$H$28,0,10*ROW('Water Data'!H175)))</f>
        <v/>
      </c>
      <c r="CG181" s="305" t="str">
        <f ca="true">+IF(OFFSET('Water Data'!$H$29,0,10*ROW('Water Data'!H175))="","",OFFSET('Water Data'!$H$29,0,10*ROW('Water Data'!H175)))</f>
        <v/>
      </c>
      <c r="CH181" s="305" t="str">
        <f ca="true">+IF(OFFSET('Water Data'!$I$27,0,10*ROW('Water Data'!I175))="","",OFFSET('Water Data'!$I$27,0,10*ROW('Water Data'!I175)))</f>
        <v/>
      </c>
      <c r="CI181" s="305" t="str">
        <f ca="true">+IF(OFFSET('Water Data'!$I$28,0,10*ROW('Water Data'!I175))="","",OFFSET('Water Data'!$I$28,0,10*ROW('Water Data'!I175)))</f>
        <v/>
      </c>
      <c r="CJ181" s="305" t="str">
        <f ca="true">+IF(OFFSET('Water Data'!$I$29,0,10*ROW('Water Data'!I175))="","",OFFSET('Water Data'!$I$29,0,10*ROW('Water Data'!I175)))</f>
        <v/>
      </c>
      <c r="CK181" s="305" t="str">
        <f ca="true">+IF(OFFSET('Sanitation Data'!$D$28,0,10*ROW('Sanitation Data'!D175))="","",OFFSET('Sanitation Data'!$D$28,0,10*ROW('Sanitation Data'!D175)))</f>
        <v/>
      </c>
      <c r="CL181" s="305" t="str">
        <f ca="true">+IF(OFFSET('Sanitation Data'!$D$29,0,10*ROW('Sanitation Data'!D175))="","",OFFSET('Sanitation Data'!$D$29,0,10*ROW('Sanitation Data'!D175)))</f>
        <v/>
      </c>
      <c r="CM181" s="305" t="str">
        <f ca="true">+IF(OFFSET('Sanitation Data'!$D$30,0,10*ROW('Sanitation Data'!D175))="","",OFFSET('Sanitation Data'!$D$30,0,10*ROW('Sanitation Data'!D175)))</f>
        <v/>
      </c>
      <c r="CN181" s="305" t="str">
        <f ca="true">+IF(OFFSET('Sanitation Data'!$D$31,0,10*ROW('Sanitation Data'!D175))="","",OFFSET('Sanitation Data'!$D$31,0,10*ROW('Sanitation Data'!D175)))</f>
        <v/>
      </c>
      <c r="CO181" s="305" t="str">
        <f ca="true">+IF(OFFSET('Sanitation Data'!$D$32,0,10*ROW('Sanitation Data'!D175))="","",OFFSET('Sanitation Data'!$D$32,0,10*ROW('Sanitation Data'!D175)))</f>
        <v/>
      </c>
      <c r="CP181" s="305" t="str">
        <f ca="true">+IF(OFFSET('Sanitation Data'!$E$28,0,10*ROW('Sanitation Data'!E175))="","",OFFSET('Sanitation Data'!$E$28,0,10*ROW('Sanitation Data'!E175)))</f>
        <v/>
      </c>
      <c r="CQ181" s="305" t="str">
        <f ca="true">+IF(OFFSET('Sanitation Data'!$E$29,0,10*ROW('Sanitation Data'!E175))="","",OFFSET('Sanitation Data'!$E$29,0,10*ROW('Sanitation Data'!E175)))</f>
        <v/>
      </c>
      <c r="CR181" s="305" t="str">
        <f ca="true">+IF(OFFSET('Sanitation Data'!$E$30,0,10*ROW('Sanitation Data'!E175))="","",OFFSET('Sanitation Data'!$E$30,0,10*ROW('Sanitation Data'!E175)))</f>
        <v/>
      </c>
      <c r="CS181" s="305" t="str">
        <f ca="true">+IF(OFFSET('Sanitation Data'!$E$31,0,10*ROW('Sanitation Data'!E175))="","",OFFSET('Sanitation Data'!$E$31,0,10*ROW('Sanitation Data'!E175)))</f>
        <v/>
      </c>
      <c r="CT181" s="305" t="str">
        <f ca="true">+IF(OFFSET('Sanitation Data'!$E$32,0,10*ROW('Sanitation Data'!E175))="","",OFFSET('Sanitation Data'!$E$32,0,10*ROW('Sanitation Data'!E175)))</f>
        <v/>
      </c>
      <c r="CU181" s="305" t="str">
        <f ca="true">+IF(OFFSET('Sanitation Data'!$F$28,0,10*ROW('Sanitation Data'!F175))="","",OFFSET('Sanitation Data'!$F$28,0,10*ROW('Sanitation Data'!F175)))</f>
        <v/>
      </c>
      <c r="CV181" s="305" t="str">
        <f ca="true">+IF(OFFSET('Sanitation Data'!$F$29,0,10*ROW('Sanitation Data'!F175))="","",OFFSET('Sanitation Data'!$F$29,0,10*ROW('Sanitation Data'!F175)))</f>
        <v/>
      </c>
      <c r="CW181" s="305" t="str">
        <f ca="true">+IF(OFFSET('Sanitation Data'!$F$30,0,10*ROW('Sanitation Data'!F175))="","",OFFSET('Sanitation Data'!$F$30,0,10*ROW('Sanitation Data'!F175)))</f>
        <v/>
      </c>
      <c r="CX181" s="305" t="str">
        <f ca="true">+IF(OFFSET('Sanitation Data'!$F$31,0,10*ROW('Sanitation Data'!F175))="","",OFFSET('Sanitation Data'!$F$31,0,10*ROW('Sanitation Data'!F175)))</f>
        <v/>
      </c>
      <c r="CY181" s="305" t="str">
        <f ca="true">+IF(OFFSET('Sanitation Data'!$F$32,0,10*ROW('Sanitation Data'!F175))="","",OFFSET('Sanitation Data'!$F$32,0,10*ROW('Sanitation Data'!F175)))</f>
        <v/>
      </c>
      <c r="CZ181" s="305" t="str">
        <f ca="true">+IF(OFFSET('Sanitation Data'!$G$28,0,10*ROW('Sanitation Data'!G175))="","",OFFSET('Sanitation Data'!$G$28,0,10*ROW('Sanitation Data'!G175)))</f>
        <v/>
      </c>
      <c r="DA181" s="305" t="str">
        <f ca="true">+IF(OFFSET('Sanitation Data'!$G$29,0,10*ROW('Sanitation Data'!G175))="","",OFFSET('Sanitation Data'!$G$29,0,10*ROW('Sanitation Data'!G175)))</f>
        <v/>
      </c>
      <c r="DB181" s="305" t="str">
        <f ca="true">+IF(OFFSET('Sanitation Data'!$G$30,0,10*ROW('Sanitation Data'!G175))="","",OFFSET('Sanitation Data'!$G$30,0,10*ROW('Sanitation Data'!G175)))</f>
        <v/>
      </c>
      <c r="DC181" s="305" t="str">
        <f ca="true">+IF(OFFSET('Sanitation Data'!$G$31,0,10*ROW('Sanitation Data'!G175))="","",OFFSET('Sanitation Data'!$G$31,0,10*ROW('Sanitation Data'!G175)))</f>
        <v/>
      </c>
      <c r="DD181" s="305" t="str">
        <f ca="true">+IF(OFFSET('Sanitation Data'!$G$32,0,10*ROW('Sanitation Data'!G175))="","",OFFSET('Sanitation Data'!$G$32,0,10*ROW('Sanitation Data'!G175)))</f>
        <v/>
      </c>
      <c r="DE181" s="305" t="str">
        <f ca="true">+IF(OFFSET('Sanitation Data'!$H$28,0,10*ROW('Sanitation Data'!H175))="","",OFFSET('Sanitation Data'!$H$28,0,10*ROW('Sanitation Data'!H175)))</f>
        <v/>
      </c>
      <c r="DF181" s="305" t="str">
        <f ca="true">+IF(OFFSET('Sanitation Data'!$H$29,0,10*ROW('Sanitation Data'!H175))="","",OFFSET('Sanitation Data'!$H$29,0,10*ROW('Sanitation Data'!H175)))</f>
        <v/>
      </c>
      <c r="DG181" s="305" t="str">
        <f ca="true">+IF(OFFSET('Sanitation Data'!$H$30,0,10*ROW('Sanitation Data'!H175))="","",OFFSET('Sanitation Data'!$H$30,0,10*ROW('Sanitation Data'!H175)))</f>
        <v/>
      </c>
      <c r="DH181" s="305" t="str">
        <f ca="true">+IF(OFFSET('Sanitation Data'!$H$31,0,10*ROW('Sanitation Data'!H175))="","",OFFSET('Sanitation Data'!$H$31,0,10*ROW('Sanitation Data'!H175)))</f>
        <v/>
      </c>
      <c r="DI181" s="305" t="str">
        <f ca="true">+IF(OFFSET('Sanitation Data'!$H$32,0,10*ROW('Sanitation Data'!H175))="","",OFFSET('Sanitation Data'!$H$32,0,10*ROW('Sanitation Data'!H175)))</f>
        <v/>
      </c>
      <c r="DJ181" s="305" t="str">
        <f ca="true">+IF(OFFSET('Sanitation Data'!$I$28,0,10*ROW('Sanitation Data'!I175))="","",OFFSET('Sanitation Data'!$I$28,0,10*ROW('Sanitation Data'!I175)))</f>
        <v/>
      </c>
      <c r="DK181" s="305" t="str">
        <f ca="true">+IF(OFFSET('Sanitation Data'!$I$29,0,10*ROW('Sanitation Data'!I175))="","",OFFSET('Sanitation Data'!$I$29,0,10*ROW('Sanitation Data'!I175)))</f>
        <v/>
      </c>
      <c r="DL181" s="305" t="str">
        <f ca="true">+IF(OFFSET('Sanitation Data'!$I$30,0,10*ROW('Sanitation Data'!I175))="","",OFFSET('Sanitation Data'!$I$30,0,10*ROW('Sanitation Data'!I175)))</f>
        <v/>
      </c>
      <c r="DM181" s="305" t="str">
        <f ca="true">+IF(OFFSET('Sanitation Data'!$I$31,0,10*ROW('Sanitation Data'!I175))="","",OFFSET('Sanitation Data'!$I$31,0,10*ROW('Sanitation Data'!I175)))</f>
        <v/>
      </c>
      <c r="DN181" s="305" t="str">
        <f ca="true">+IF(OFFSET('Sanitation Data'!$I$32,0,10*ROW('Sanitation Data'!I175))="","",OFFSET('Sanitation Data'!$I$32,0,10*ROW('Sanitation Data'!I175)))</f>
        <v/>
      </c>
      <c r="DO181" s="305" t="str">
        <f ca="true">+IF(OFFSET('Hygiene Data'!$D$11,0,10*ROW('Hygiene Data'!D175))="","",OFFSET('Hygiene Data'!$D$11,0,10*ROW('Hygiene Data'!D175)))</f>
        <v/>
      </c>
      <c r="DP181" s="305" t="str">
        <f ca="true">+IF(OFFSET('Hygiene Data'!$D$12,0,10*ROW('Hygiene Data'!D175))="","",OFFSET('Hygiene Data'!$D$12,0,10*ROW('Hygiene Data'!D175)))</f>
        <v/>
      </c>
      <c r="DQ181" s="305" t="str">
        <f ca="true">+IF(OFFSET('Hygiene Data'!$D$13,0,10*ROW('Hygiene Data'!D175))="","",OFFSET('Hygiene Data'!$D$13,0,10*ROW('Hygiene Data'!D175)))</f>
        <v/>
      </c>
      <c r="DR181" s="305" t="str">
        <f ca="true">+IF(OFFSET('Hygiene Data'!$E$11,0,10*ROW('Hygiene Data'!E175))="","",OFFSET('Hygiene Data'!$E$11,0,10*ROW('Hygiene Data'!E175)))</f>
        <v/>
      </c>
      <c r="DS181" s="305" t="str">
        <f ca="true">+IF(OFFSET('Hygiene Data'!$E$12,0,10*ROW('Hygiene Data'!E175))="","",OFFSET('Hygiene Data'!$E$12,0,10*ROW('Hygiene Data'!E175)))</f>
        <v/>
      </c>
      <c r="DT181" s="305" t="str">
        <f ca="true">+IF(OFFSET('Hygiene Data'!$E$13,0,10*ROW('Hygiene Data'!E175))="","",OFFSET('Hygiene Data'!$E$13,0,10*ROW('Hygiene Data'!E175)))</f>
        <v/>
      </c>
      <c r="DU181" s="305" t="str">
        <f ca="true">+IF(OFFSET('Hygiene Data'!$F$11,0,10*ROW('Hygiene Data'!F175))="","",OFFSET('Hygiene Data'!$F$11,0,10*ROW('Hygiene Data'!F175)))</f>
        <v/>
      </c>
      <c r="DV181" s="305" t="str">
        <f ca="true">+IF(OFFSET('Hygiene Data'!$F$12,0,10*ROW('Hygiene Data'!F175))="","",OFFSET('Hygiene Data'!$F$12,0,10*ROW('Hygiene Data'!F175)))</f>
        <v/>
      </c>
      <c r="DW181" s="305" t="str">
        <f ca="true">+IF(OFFSET('Hygiene Data'!$F$13,0,10*ROW('Hygiene Data'!F175))="","",OFFSET('Hygiene Data'!$F$13,0,10*ROW('Hygiene Data'!F175)))</f>
        <v/>
      </c>
      <c r="DX181" s="305" t="str">
        <f ca="true">+IF(OFFSET('Hygiene Data'!$G$11,0,10*ROW('Hygiene Data'!G175))="","",OFFSET('Hygiene Data'!$G$11,0,10*ROW('Hygiene Data'!G175)))</f>
        <v/>
      </c>
      <c r="DY181" s="305" t="str">
        <f ca="true">+IF(OFFSET('Hygiene Data'!$G$12,0,10*ROW('Hygiene Data'!G175))="","",OFFSET('Hygiene Data'!$G$12,0,10*ROW('Hygiene Data'!G175)))</f>
        <v/>
      </c>
      <c r="DZ181" s="305" t="str">
        <f ca="true">+IF(OFFSET('Hygiene Data'!$G$13,0,10*ROW('Hygiene Data'!G175))="","",OFFSET('Hygiene Data'!$G$13,0,10*ROW('Hygiene Data'!G175)))</f>
        <v/>
      </c>
      <c r="EA181" s="305" t="str">
        <f ca="true">+IF(OFFSET('Hygiene Data'!$H$11,0,10*ROW('Hygiene Data'!H175))="","",OFFSET('Hygiene Data'!$H$11,0,10*ROW('Hygiene Data'!H175)))</f>
        <v/>
      </c>
      <c r="EB181" s="305" t="str">
        <f ca="true">+IF(OFFSET('Hygiene Data'!$H$12,0,10*ROW('Hygiene Data'!H175))="","",OFFSET('Hygiene Data'!$H$12,0,10*ROW('Hygiene Data'!H175)))</f>
        <v/>
      </c>
      <c r="EC181" s="305" t="str">
        <f ca="true">+IF(OFFSET('Hygiene Data'!$H$13,0,10*ROW('Hygiene Data'!H175))="","",OFFSET('Hygiene Data'!$H$13,0,10*ROW('Hygiene Data'!H175)))</f>
        <v/>
      </c>
      <c r="ED181" s="305" t="str">
        <f ca="true">+IF(OFFSET('Hygiene Data'!$I$11,0,10*ROW('Hygiene Data'!I175))="","",OFFSET('Hygiene Data'!$I$11,0,10*ROW('Hygiene Data'!I175)))</f>
        <v/>
      </c>
      <c r="EE181" s="305" t="str">
        <f ca="true">+IF(OFFSET('Hygiene Data'!$I$12,0,10*ROW('Hygiene Data'!I175))="","",OFFSET('Hygiene Data'!$I$12,0,10*ROW('Hygiene Data'!I175)))</f>
        <v/>
      </c>
      <c r="EF181" s="305"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61" t="str">
        <f t="shared" ca="true" si="2"/>
        <v/>
      </c>
      <c r="D182" s="9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5"/>
      <c r="BS182" s="305" t="str">
        <f ca="true">+IF(OFFSET('Water Data'!$D$27,0,10*ROW('Water Data'!D176))="","",OFFSET('Water Data'!$D$27,0,10*ROW('Water Data'!D176)))</f>
        <v/>
      </c>
      <c r="BT182" s="305" t="str">
        <f ca="true">+IF(OFFSET('Water Data'!$D$28,0,10*ROW('Water Data'!D176))="","",OFFSET('Water Data'!$D$28,0,10*ROW('Water Data'!D176)))</f>
        <v/>
      </c>
      <c r="BU182" s="305" t="str">
        <f ca="true">+IF(OFFSET('Water Data'!$D$29,0,10*ROW('Water Data'!D176))="","",OFFSET('Water Data'!$D$29,0,10*ROW('Water Data'!D176)))</f>
        <v/>
      </c>
      <c r="BV182" s="305" t="str">
        <f ca="true">+IF(OFFSET('Water Data'!$E$27,0,10*ROW('Water Data'!E176))="","",OFFSET('Water Data'!$E$27,0,10*ROW('Water Data'!E176)))</f>
        <v/>
      </c>
      <c r="BW182" s="305" t="str">
        <f ca="true">+IF(OFFSET('Water Data'!$E$28,0,10*ROW('Water Data'!E176))="","",OFFSET('Water Data'!$E$28,0,10*ROW('Water Data'!E176)))</f>
        <v/>
      </c>
      <c r="BX182" s="305" t="str">
        <f ca="true">+IF(OFFSET('Water Data'!$E$29,0,10*ROW('Water Data'!E176))="","",OFFSET('Water Data'!$E$29,0,10*ROW('Water Data'!E176)))</f>
        <v/>
      </c>
      <c r="BY182" s="305" t="str">
        <f ca="true">+IF(OFFSET('Water Data'!$F$27,0,10*ROW('Water Data'!F176))="","",OFFSET('Water Data'!$F$27,0,10*ROW('Water Data'!F176)))</f>
        <v/>
      </c>
      <c r="BZ182" s="305" t="str">
        <f ca="true">+IF(OFFSET('Water Data'!$F$28,0,10*ROW('Water Data'!F176))="","",OFFSET('Water Data'!$F$28,0,10*ROW('Water Data'!F176)))</f>
        <v/>
      </c>
      <c r="CA182" s="305" t="str">
        <f ca="true">+IF(OFFSET('Water Data'!$F$29,0,10*ROW('Water Data'!F176))="","",OFFSET('Water Data'!$F$29,0,10*ROW('Water Data'!F176)))</f>
        <v/>
      </c>
      <c r="CB182" s="305" t="str">
        <f ca="true">+IF(OFFSET('Water Data'!$G$27,0,10*ROW('Water Data'!G176))="","",OFFSET('Water Data'!$G$27,0,10*ROW('Water Data'!G176)))</f>
        <v/>
      </c>
      <c r="CC182" s="305" t="str">
        <f ca="true">+IF(OFFSET('Water Data'!$G$28,0,10*ROW('Water Data'!G176))="","",OFFSET('Water Data'!$G$28,0,10*ROW('Water Data'!G176)))</f>
        <v/>
      </c>
      <c r="CD182" s="305" t="str">
        <f ca="true">+IF(OFFSET('Water Data'!$G$29,0,10*ROW('Water Data'!G176))="","",OFFSET('Water Data'!$G$29,0,10*ROW('Water Data'!G176)))</f>
        <v/>
      </c>
      <c r="CE182" s="305" t="str">
        <f ca="true">+IF(OFFSET('Water Data'!$H$27,0,10*ROW('Water Data'!H176))="","",OFFSET('Water Data'!$H$27,0,10*ROW('Water Data'!H176)))</f>
        <v/>
      </c>
      <c r="CF182" s="305" t="str">
        <f ca="true">+IF(OFFSET('Water Data'!$H$28,0,10*ROW('Water Data'!H176))="","",OFFSET('Water Data'!$H$28,0,10*ROW('Water Data'!H176)))</f>
        <v/>
      </c>
      <c r="CG182" s="305" t="str">
        <f ca="true">+IF(OFFSET('Water Data'!$H$29,0,10*ROW('Water Data'!H176))="","",OFFSET('Water Data'!$H$29,0,10*ROW('Water Data'!H176)))</f>
        <v/>
      </c>
      <c r="CH182" s="305" t="str">
        <f ca="true">+IF(OFFSET('Water Data'!$I$27,0,10*ROW('Water Data'!I176))="","",OFFSET('Water Data'!$I$27,0,10*ROW('Water Data'!I176)))</f>
        <v/>
      </c>
      <c r="CI182" s="305" t="str">
        <f ca="true">+IF(OFFSET('Water Data'!$I$28,0,10*ROW('Water Data'!I176))="","",OFFSET('Water Data'!$I$28,0,10*ROW('Water Data'!I176)))</f>
        <v/>
      </c>
      <c r="CJ182" s="305" t="str">
        <f ca="true">+IF(OFFSET('Water Data'!$I$29,0,10*ROW('Water Data'!I176))="","",OFFSET('Water Data'!$I$29,0,10*ROW('Water Data'!I176)))</f>
        <v/>
      </c>
      <c r="CK182" s="305" t="str">
        <f ca="true">+IF(OFFSET('Sanitation Data'!$D$28,0,10*ROW('Sanitation Data'!D176))="","",OFFSET('Sanitation Data'!$D$28,0,10*ROW('Sanitation Data'!D176)))</f>
        <v/>
      </c>
      <c r="CL182" s="305" t="str">
        <f ca="true">+IF(OFFSET('Sanitation Data'!$D$29,0,10*ROW('Sanitation Data'!D176))="","",OFFSET('Sanitation Data'!$D$29,0,10*ROW('Sanitation Data'!D176)))</f>
        <v/>
      </c>
      <c r="CM182" s="305" t="str">
        <f ca="true">+IF(OFFSET('Sanitation Data'!$D$30,0,10*ROW('Sanitation Data'!D176))="","",OFFSET('Sanitation Data'!$D$30,0,10*ROW('Sanitation Data'!D176)))</f>
        <v/>
      </c>
      <c r="CN182" s="305" t="str">
        <f ca="true">+IF(OFFSET('Sanitation Data'!$D$31,0,10*ROW('Sanitation Data'!D176))="","",OFFSET('Sanitation Data'!$D$31,0,10*ROW('Sanitation Data'!D176)))</f>
        <v/>
      </c>
      <c r="CO182" s="305" t="str">
        <f ca="true">+IF(OFFSET('Sanitation Data'!$D$32,0,10*ROW('Sanitation Data'!D176))="","",OFFSET('Sanitation Data'!$D$32,0,10*ROW('Sanitation Data'!D176)))</f>
        <v/>
      </c>
      <c r="CP182" s="305" t="str">
        <f ca="true">+IF(OFFSET('Sanitation Data'!$E$28,0,10*ROW('Sanitation Data'!E176))="","",OFFSET('Sanitation Data'!$E$28,0,10*ROW('Sanitation Data'!E176)))</f>
        <v/>
      </c>
      <c r="CQ182" s="305" t="str">
        <f ca="true">+IF(OFFSET('Sanitation Data'!$E$29,0,10*ROW('Sanitation Data'!E176))="","",OFFSET('Sanitation Data'!$E$29,0,10*ROW('Sanitation Data'!E176)))</f>
        <v/>
      </c>
      <c r="CR182" s="305" t="str">
        <f ca="true">+IF(OFFSET('Sanitation Data'!$E$30,0,10*ROW('Sanitation Data'!E176))="","",OFFSET('Sanitation Data'!$E$30,0,10*ROW('Sanitation Data'!E176)))</f>
        <v/>
      </c>
      <c r="CS182" s="305" t="str">
        <f ca="true">+IF(OFFSET('Sanitation Data'!$E$31,0,10*ROW('Sanitation Data'!E176))="","",OFFSET('Sanitation Data'!$E$31,0,10*ROW('Sanitation Data'!E176)))</f>
        <v/>
      </c>
      <c r="CT182" s="305" t="str">
        <f ca="true">+IF(OFFSET('Sanitation Data'!$E$32,0,10*ROW('Sanitation Data'!E176))="","",OFFSET('Sanitation Data'!$E$32,0,10*ROW('Sanitation Data'!E176)))</f>
        <v/>
      </c>
      <c r="CU182" s="305" t="str">
        <f ca="true">+IF(OFFSET('Sanitation Data'!$F$28,0,10*ROW('Sanitation Data'!F176))="","",OFFSET('Sanitation Data'!$F$28,0,10*ROW('Sanitation Data'!F176)))</f>
        <v/>
      </c>
      <c r="CV182" s="305" t="str">
        <f ca="true">+IF(OFFSET('Sanitation Data'!$F$29,0,10*ROW('Sanitation Data'!F176))="","",OFFSET('Sanitation Data'!$F$29,0,10*ROW('Sanitation Data'!F176)))</f>
        <v/>
      </c>
      <c r="CW182" s="305" t="str">
        <f ca="true">+IF(OFFSET('Sanitation Data'!$F$30,0,10*ROW('Sanitation Data'!F176))="","",OFFSET('Sanitation Data'!$F$30,0,10*ROW('Sanitation Data'!F176)))</f>
        <v/>
      </c>
      <c r="CX182" s="305" t="str">
        <f ca="true">+IF(OFFSET('Sanitation Data'!$F$31,0,10*ROW('Sanitation Data'!F176))="","",OFFSET('Sanitation Data'!$F$31,0,10*ROW('Sanitation Data'!F176)))</f>
        <v/>
      </c>
      <c r="CY182" s="305" t="str">
        <f ca="true">+IF(OFFSET('Sanitation Data'!$F$32,0,10*ROW('Sanitation Data'!F176))="","",OFFSET('Sanitation Data'!$F$32,0,10*ROW('Sanitation Data'!F176)))</f>
        <v/>
      </c>
      <c r="CZ182" s="305" t="str">
        <f ca="true">+IF(OFFSET('Sanitation Data'!$G$28,0,10*ROW('Sanitation Data'!G176))="","",OFFSET('Sanitation Data'!$G$28,0,10*ROW('Sanitation Data'!G176)))</f>
        <v/>
      </c>
      <c r="DA182" s="305" t="str">
        <f ca="true">+IF(OFFSET('Sanitation Data'!$G$29,0,10*ROW('Sanitation Data'!G176))="","",OFFSET('Sanitation Data'!$G$29,0,10*ROW('Sanitation Data'!G176)))</f>
        <v/>
      </c>
      <c r="DB182" s="305" t="str">
        <f ca="true">+IF(OFFSET('Sanitation Data'!$G$30,0,10*ROW('Sanitation Data'!G176))="","",OFFSET('Sanitation Data'!$G$30,0,10*ROW('Sanitation Data'!G176)))</f>
        <v/>
      </c>
      <c r="DC182" s="305" t="str">
        <f ca="true">+IF(OFFSET('Sanitation Data'!$G$31,0,10*ROW('Sanitation Data'!G176))="","",OFFSET('Sanitation Data'!$G$31,0,10*ROW('Sanitation Data'!G176)))</f>
        <v/>
      </c>
      <c r="DD182" s="305" t="str">
        <f ca="true">+IF(OFFSET('Sanitation Data'!$G$32,0,10*ROW('Sanitation Data'!G176))="","",OFFSET('Sanitation Data'!$G$32,0,10*ROW('Sanitation Data'!G176)))</f>
        <v/>
      </c>
      <c r="DE182" s="305" t="str">
        <f ca="true">+IF(OFFSET('Sanitation Data'!$H$28,0,10*ROW('Sanitation Data'!H176))="","",OFFSET('Sanitation Data'!$H$28,0,10*ROW('Sanitation Data'!H176)))</f>
        <v/>
      </c>
      <c r="DF182" s="305" t="str">
        <f ca="true">+IF(OFFSET('Sanitation Data'!$H$29,0,10*ROW('Sanitation Data'!H176))="","",OFFSET('Sanitation Data'!$H$29,0,10*ROW('Sanitation Data'!H176)))</f>
        <v/>
      </c>
      <c r="DG182" s="305" t="str">
        <f ca="true">+IF(OFFSET('Sanitation Data'!$H$30,0,10*ROW('Sanitation Data'!H176))="","",OFFSET('Sanitation Data'!$H$30,0,10*ROW('Sanitation Data'!H176)))</f>
        <v/>
      </c>
      <c r="DH182" s="305" t="str">
        <f ca="true">+IF(OFFSET('Sanitation Data'!$H$31,0,10*ROW('Sanitation Data'!H176))="","",OFFSET('Sanitation Data'!$H$31,0,10*ROW('Sanitation Data'!H176)))</f>
        <v/>
      </c>
      <c r="DI182" s="305" t="str">
        <f ca="true">+IF(OFFSET('Sanitation Data'!$H$32,0,10*ROW('Sanitation Data'!H176))="","",OFFSET('Sanitation Data'!$H$32,0,10*ROW('Sanitation Data'!H176)))</f>
        <v/>
      </c>
      <c r="DJ182" s="305" t="str">
        <f ca="true">+IF(OFFSET('Sanitation Data'!$I$28,0,10*ROW('Sanitation Data'!I176))="","",OFFSET('Sanitation Data'!$I$28,0,10*ROW('Sanitation Data'!I176)))</f>
        <v/>
      </c>
      <c r="DK182" s="305" t="str">
        <f ca="true">+IF(OFFSET('Sanitation Data'!$I$29,0,10*ROW('Sanitation Data'!I176))="","",OFFSET('Sanitation Data'!$I$29,0,10*ROW('Sanitation Data'!I176)))</f>
        <v/>
      </c>
      <c r="DL182" s="305" t="str">
        <f ca="true">+IF(OFFSET('Sanitation Data'!$I$30,0,10*ROW('Sanitation Data'!I176))="","",OFFSET('Sanitation Data'!$I$30,0,10*ROW('Sanitation Data'!I176)))</f>
        <v/>
      </c>
      <c r="DM182" s="305" t="str">
        <f ca="true">+IF(OFFSET('Sanitation Data'!$I$31,0,10*ROW('Sanitation Data'!I176))="","",OFFSET('Sanitation Data'!$I$31,0,10*ROW('Sanitation Data'!I176)))</f>
        <v/>
      </c>
      <c r="DN182" s="305" t="str">
        <f ca="true">+IF(OFFSET('Sanitation Data'!$I$32,0,10*ROW('Sanitation Data'!I176))="","",OFFSET('Sanitation Data'!$I$32,0,10*ROW('Sanitation Data'!I176)))</f>
        <v/>
      </c>
      <c r="DO182" s="305" t="str">
        <f ca="true">+IF(OFFSET('Hygiene Data'!$D$11,0,10*ROW('Hygiene Data'!D176))="","",OFFSET('Hygiene Data'!$D$11,0,10*ROW('Hygiene Data'!D176)))</f>
        <v/>
      </c>
      <c r="DP182" s="305" t="str">
        <f ca="true">+IF(OFFSET('Hygiene Data'!$D$12,0,10*ROW('Hygiene Data'!D176))="","",OFFSET('Hygiene Data'!$D$12,0,10*ROW('Hygiene Data'!D176)))</f>
        <v/>
      </c>
      <c r="DQ182" s="305" t="str">
        <f ca="true">+IF(OFFSET('Hygiene Data'!$D$13,0,10*ROW('Hygiene Data'!D176))="","",OFFSET('Hygiene Data'!$D$13,0,10*ROW('Hygiene Data'!D176)))</f>
        <v/>
      </c>
      <c r="DR182" s="305" t="str">
        <f ca="true">+IF(OFFSET('Hygiene Data'!$E$11,0,10*ROW('Hygiene Data'!E176))="","",OFFSET('Hygiene Data'!$E$11,0,10*ROW('Hygiene Data'!E176)))</f>
        <v/>
      </c>
      <c r="DS182" s="305" t="str">
        <f ca="true">+IF(OFFSET('Hygiene Data'!$E$12,0,10*ROW('Hygiene Data'!E176))="","",OFFSET('Hygiene Data'!$E$12,0,10*ROW('Hygiene Data'!E176)))</f>
        <v/>
      </c>
      <c r="DT182" s="305" t="str">
        <f ca="true">+IF(OFFSET('Hygiene Data'!$E$13,0,10*ROW('Hygiene Data'!E176))="","",OFFSET('Hygiene Data'!$E$13,0,10*ROW('Hygiene Data'!E176)))</f>
        <v/>
      </c>
      <c r="DU182" s="305" t="str">
        <f ca="true">+IF(OFFSET('Hygiene Data'!$F$11,0,10*ROW('Hygiene Data'!F176))="","",OFFSET('Hygiene Data'!$F$11,0,10*ROW('Hygiene Data'!F176)))</f>
        <v/>
      </c>
      <c r="DV182" s="305" t="str">
        <f ca="true">+IF(OFFSET('Hygiene Data'!$F$12,0,10*ROW('Hygiene Data'!F176))="","",OFFSET('Hygiene Data'!$F$12,0,10*ROW('Hygiene Data'!F176)))</f>
        <v/>
      </c>
      <c r="DW182" s="305" t="str">
        <f ca="true">+IF(OFFSET('Hygiene Data'!$F$13,0,10*ROW('Hygiene Data'!F176))="","",OFFSET('Hygiene Data'!$F$13,0,10*ROW('Hygiene Data'!F176)))</f>
        <v/>
      </c>
      <c r="DX182" s="305" t="str">
        <f ca="true">+IF(OFFSET('Hygiene Data'!$G$11,0,10*ROW('Hygiene Data'!G176))="","",OFFSET('Hygiene Data'!$G$11,0,10*ROW('Hygiene Data'!G176)))</f>
        <v/>
      </c>
      <c r="DY182" s="305" t="str">
        <f ca="true">+IF(OFFSET('Hygiene Data'!$G$12,0,10*ROW('Hygiene Data'!G176))="","",OFFSET('Hygiene Data'!$G$12,0,10*ROW('Hygiene Data'!G176)))</f>
        <v/>
      </c>
      <c r="DZ182" s="305" t="str">
        <f ca="true">+IF(OFFSET('Hygiene Data'!$G$13,0,10*ROW('Hygiene Data'!G176))="","",OFFSET('Hygiene Data'!$G$13,0,10*ROW('Hygiene Data'!G176)))</f>
        <v/>
      </c>
      <c r="EA182" s="305" t="str">
        <f ca="true">+IF(OFFSET('Hygiene Data'!$H$11,0,10*ROW('Hygiene Data'!H176))="","",OFFSET('Hygiene Data'!$H$11,0,10*ROW('Hygiene Data'!H176)))</f>
        <v/>
      </c>
      <c r="EB182" s="305" t="str">
        <f ca="true">+IF(OFFSET('Hygiene Data'!$H$12,0,10*ROW('Hygiene Data'!H176))="","",OFFSET('Hygiene Data'!$H$12,0,10*ROW('Hygiene Data'!H176)))</f>
        <v/>
      </c>
      <c r="EC182" s="305" t="str">
        <f ca="true">+IF(OFFSET('Hygiene Data'!$H$13,0,10*ROW('Hygiene Data'!H176))="","",OFFSET('Hygiene Data'!$H$13,0,10*ROW('Hygiene Data'!H176)))</f>
        <v/>
      </c>
      <c r="ED182" s="305" t="str">
        <f ca="true">+IF(OFFSET('Hygiene Data'!$I$11,0,10*ROW('Hygiene Data'!I176))="","",OFFSET('Hygiene Data'!$I$11,0,10*ROW('Hygiene Data'!I176)))</f>
        <v/>
      </c>
      <c r="EE182" s="305" t="str">
        <f ca="true">+IF(OFFSET('Hygiene Data'!$I$12,0,10*ROW('Hygiene Data'!I176))="","",OFFSET('Hygiene Data'!$I$12,0,10*ROW('Hygiene Data'!I176)))</f>
        <v/>
      </c>
      <c r="EF182" s="305"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61" t="str">
        <f t="shared" ca="true" si="2"/>
        <v/>
      </c>
      <c r="D183" s="9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5"/>
      <c r="BS183" s="305" t="str">
        <f ca="true">+IF(OFFSET('Water Data'!$D$27,0,10*ROW('Water Data'!D177))="","",OFFSET('Water Data'!$D$27,0,10*ROW('Water Data'!D177)))</f>
        <v/>
      </c>
      <c r="BT183" s="305" t="str">
        <f ca="true">+IF(OFFSET('Water Data'!$D$28,0,10*ROW('Water Data'!D177))="","",OFFSET('Water Data'!$D$28,0,10*ROW('Water Data'!D177)))</f>
        <v/>
      </c>
      <c r="BU183" s="305" t="str">
        <f ca="true">+IF(OFFSET('Water Data'!$D$29,0,10*ROW('Water Data'!D177))="","",OFFSET('Water Data'!$D$29,0,10*ROW('Water Data'!D177)))</f>
        <v/>
      </c>
      <c r="BV183" s="305" t="str">
        <f ca="true">+IF(OFFSET('Water Data'!$E$27,0,10*ROW('Water Data'!E177))="","",OFFSET('Water Data'!$E$27,0,10*ROW('Water Data'!E177)))</f>
        <v/>
      </c>
      <c r="BW183" s="305" t="str">
        <f ca="true">+IF(OFFSET('Water Data'!$E$28,0,10*ROW('Water Data'!E177))="","",OFFSET('Water Data'!$E$28,0,10*ROW('Water Data'!E177)))</f>
        <v/>
      </c>
      <c r="BX183" s="305" t="str">
        <f ca="true">+IF(OFFSET('Water Data'!$E$29,0,10*ROW('Water Data'!E177))="","",OFFSET('Water Data'!$E$29,0,10*ROW('Water Data'!E177)))</f>
        <v/>
      </c>
      <c r="BY183" s="305" t="str">
        <f ca="true">+IF(OFFSET('Water Data'!$F$27,0,10*ROW('Water Data'!F177))="","",OFFSET('Water Data'!$F$27,0,10*ROW('Water Data'!F177)))</f>
        <v/>
      </c>
      <c r="BZ183" s="305" t="str">
        <f ca="true">+IF(OFFSET('Water Data'!$F$28,0,10*ROW('Water Data'!F177))="","",OFFSET('Water Data'!$F$28,0,10*ROW('Water Data'!F177)))</f>
        <v/>
      </c>
      <c r="CA183" s="305" t="str">
        <f ca="true">+IF(OFFSET('Water Data'!$F$29,0,10*ROW('Water Data'!F177))="","",OFFSET('Water Data'!$F$29,0,10*ROW('Water Data'!F177)))</f>
        <v/>
      </c>
      <c r="CB183" s="305" t="str">
        <f ca="true">+IF(OFFSET('Water Data'!$G$27,0,10*ROW('Water Data'!G177))="","",OFFSET('Water Data'!$G$27,0,10*ROW('Water Data'!G177)))</f>
        <v/>
      </c>
      <c r="CC183" s="305" t="str">
        <f ca="true">+IF(OFFSET('Water Data'!$G$28,0,10*ROW('Water Data'!G177))="","",OFFSET('Water Data'!$G$28,0,10*ROW('Water Data'!G177)))</f>
        <v/>
      </c>
      <c r="CD183" s="305" t="str">
        <f ca="true">+IF(OFFSET('Water Data'!$G$29,0,10*ROW('Water Data'!G177))="","",OFFSET('Water Data'!$G$29,0,10*ROW('Water Data'!G177)))</f>
        <v/>
      </c>
      <c r="CE183" s="305" t="str">
        <f ca="true">+IF(OFFSET('Water Data'!$H$27,0,10*ROW('Water Data'!H177))="","",OFFSET('Water Data'!$H$27,0,10*ROW('Water Data'!H177)))</f>
        <v/>
      </c>
      <c r="CF183" s="305" t="str">
        <f ca="true">+IF(OFFSET('Water Data'!$H$28,0,10*ROW('Water Data'!H177))="","",OFFSET('Water Data'!$H$28,0,10*ROW('Water Data'!H177)))</f>
        <v/>
      </c>
      <c r="CG183" s="305" t="str">
        <f ca="true">+IF(OFFSET('Water Data'!$H$29,0,10*ROW('Water Data'!H177))="","",OFFSET('Water Data'!$H$29,0,10*ROW('Water Data'!H177)))</f>
        <v/>
      </c>
      <c r="CH183" s="305" t="str">
        <f ca="true">+IF(OFFSET('Water Data'!$I$27,0,10*ROW('Water Data'!I177))="","",OFFSET('Water Data'!$I$27,0,10*ROW('Water Data'!I177)))</f>
        <v/>
      </c>
      <c r="CI183" s="305" t="str">
        <f ca="true">+IF(OFFSET('Water Data'!$I$28,0,10*ROW('Water Data'!I177))="","",OFFSET('Water Data'!$I$28,0,10*ROW('Water Data'!I177)))</f>
        <v/>
      </c>
      <c r="CJ183" s="305" t="str">
        <f ca="true">+IF(OFFSET('Water Data'!$I$29,0,10*ROW('Water Data'!I177))="","",OFFSET('Water Data'!$I$29,0,10*ROW('Water Data'!I177)))</f>
        <v/>
      </c>
      <c r="CK183" s="305" t="str">
        <f ca="true">+IF(OFFSET('Sanitation Data'!$D$28,0,10*ROW('Sanitation Data'!D177))="","",OFFSET('Sanitation Data'!$D$28,0,10*ROW('Sanitation Data'!D177)))</f>
        <v/>
      </c>
      <c r="CL183" s="305" t="str">
        <f ca="true">+IF(OFFSET('Sanitation Data'!$D$29,0,10*ROW('Sanitation Data'!D177))="","",OFFSET('Sanitation Data'!$D$29,0,10*ROW('Sanitation Data'!D177)))</f>
        <v/>
      </c>
      <c r="CM183" s="305" t="str">
        <f ca="true">+IF(OFFSET('Sanitation Data'!$D$30,0,10*ROW('Sanitation Data'!D177))="","",OFFSET('Sanitation Data'!$D$30,0,10*ROW('Sanitation Data'!D177)))</f>
        <v/>
      </c>
      <c r="CN183" s="305" t="str">
        <f ca="true">+IF(OFFSET('Sanitation Data'!$D$31,0,10*ROW('Sanitation Data'!D177))="","",OFFSET('Sanitation Data'!$D$31,0,10*ROW('Sanitation Data'!D177)))</f>
        <v/>
      </c>
      <c r="CO183" s="305" t="str">
        <f ca="true">+IF(OFFSET('Sanitation Data'!$D$32,0,10*ROW('Sanitation Data'!D177))="","",OFFSET('Sanitation Data'!$D$32,0,10*ROW('Sanitation Data'!D177)))</f>
        <v/>
      </c>
      <c r="CP183" s="305" t="str">
        <f ca="true">+IF(OFFSET('Sanitation Data'!$E$28,0,10*ROW('Sanitation Data'!E177))="","",OFFSET('Sanitation Data'!$E$28,0,10*ROW('Sanitation Data'!E177)))</f>
        <v/>
      </c>
      <c r="CQ183" s="305" t="str">
        <f ca="true">+IF(OFFSET('Sanitation Data'!$E$29,0,10*ROW('Sanitation Data'!E177))="","",OFFSET('Sanitation Data'!$E$29,0,10*ROW('Sanitation Data'!E177)))</f>
        <v/>
      </c>
      <c r="CR183" s="305" t="str">
        <f ca="true">+IF(OFFSET('Sanitation Data'!$E$30,0,10*ROW('Sanitation Data'!E177))="","",OFFSET('Sanitation Data'!$E$30,0,10*ROW('Sanitation Data'!E177)))</f>
        <v/>
      </c>
      <c r="CS183" s="305" t="str">
        <f ca="true">+IF(OFFSET('Sanitation Data'!$E$31,0,10*ROW('Sanitation Data'!E177))="","",OFFSET('Sanitation Data'!$E$31,0,10*ROW('Sanitation Data'!E177)))</f>
        <v/>
      </c>
      <c r="CT183" s="305" t="str">
        <f ca="true">+IF(OFFSET('Sanitation Data'!$E$32,0,10*ROW('Sanitation Data'!E177))="","",OFFSET('Sanitation Data'!$E$32,0,10*ROW('Sanitation Data'!E177)))</f>
        <v/>
      </c>
      <c r="CU183" s="305" t="str">
        <f ca="true">+IF(OFFSET('Sanitation Data'!$F$28,0,10*ROW('Sanitation Data'!F177))="","",OFFSET('Sanitation Data'!$F$28,0,10*ROW('Sanitation Data'!F177)))</f>
        <v/>
      </c>
      <c r="CV183" s="305" t="str">
        <f ca="true">+IF(OFFSET('Sanitation Data'!$F$29,0,10*ROW('Sanitation Data'!F177))="","",OFFSET('Sanitation Data'!$F$29,0,10*ROW('Sanitation Data'!F177)))</f>
        <v/>
      </c>
      <c r="CW183" s="305" t="str">
        <f ca="true">+IF(OFFSET('Sanitation Data'!$F$30,0,10*ROW('Sanitation Data'!F177))="","",OFFSET('Sanitation Data'!$F$30,0,10*ROW('Sanitation Data'!F177)))</f>
        <v/>
      </c>
      <c r="CX183" s="305" t="str">
        <f ca="true">+IF(OFFSET('Sanitation Data'!$F$31,0,10*ROW('Sanitation Data'!F177))="","",OFFSET('Sanitation Data'!$F$31,0,10*ROW('Sanitation Data'!F177)))</f>
        <v/>
      </c>
      <c r="CY183" s="305" t="str">
        <f ca="true">+IF(OFFSET('Sanitation Data'!$F$32,0,10*ROW('Sanitation Data'!F177))="","",OFFSET('Sanitation Data'!$F$32,0,10*ROW('Sanitation Data'!F177)))</f>
        <v/>
      </c>
      <c r="CZ183" s="305" t="str">
        <f ca="true">+IF(OFFSET('Sanitation Data'!$G$28,0,10*ROW('Sanitation Data'!G177))="","",OFFSET('Sanitation Data'!$G$28,0,10*ROW('Sanitation Data'!G177)))</f>
        <v/>
      </c>
      <c r="DA183" s="305" t="str">
        <f ca="true">+IF(OFFSET('Sanitation Data'!$G$29,0,10*ROW('Sanitation Data'!G177))="","",OFFSET('Sanitation Data'!$G$29,0,10*ROW('Sanitation Data'!G177)))</f>
        <v/>
      </c>
      <c r="DB183" s="305" t="str">
        <f ca="true">+IF(OFFSET('Sanitation Data'!$G$30,0,10*ROW('Sanitation Data'!G177))="","",OFFSET('Sanitation Data'!$G$30,0,10*ROW('Sanitation Data'!G177)))</f>
        <v/>
      </c>
      <c r="DC183" s="305" t="str">
        <f ca="true">+IF(OFFSET('Sanitation Data'!$G$31,0,10*ROW('Sanitation Data'!G177))="","",OFFSET('Sanitation Data'!$G$31,0,10*ROW('Sanitation Data'!G177)))</f>
        <v/>
      </c>
      <c r="DD183" s="305" t="str">
        <f ca="true">+IF(OFFSET('Sanitation Data'!$G$32,0,10*ROW('Sanitation Data'!G177))="","",OFFSET('Sanitation Data'!$G$32,0,10*ROW('Sanitation Data'!G177)))</f>
        <v/>
      </c>
      <c r="DE183" s="305" t="str">
        <f ca="true">+IF(OFFSET('Sanitation Data'!$H$28,0,10*ROW('Sanitation Data'!H177))="","",OFFSET('Sanitation Data'!$H$28,0,10*ROW('Sanitation Data'!H177)))</f>
        <v/>
      </c>
      <c r="DF183" s="305" t="str">
        <f ca="true">+IF(OFFSET('Sanitation Data'!$H$29,0,10*ROW('Sanitation Data'!H177))="","",OFFSET('Sanitation Data'!$H$29,0,10*ROW('Sanitation Data'!H177)))</f>
        <v/>
      </c>
      <c r="DG183" s="305" t="str">
        <f ca="true">+IF(OFFSET('Sanitation Data'!$H$30,0,10*ROW('Sanitation Data'!H177))="","",OFFSET('Sanitation Data'!$H$30,0,10*ROW('Sanitation Data'!H177)))</f>
        <v/>
      </c>
      <c r="DH183" s="305" t="str">
        <f ca="true">+IF(OFFSET('Sanitation Data'!$H$31,0,10*ROW('Sanitation Data'!H177))="","",OFFSET('Sanitation Data'!$H$31,0,10*ROW('Sanitation Data'!H177)))</f>
        <v/>
      </c>
      <c r="DI183" s="305" t="str">
        <f ca="true">+IF(OFFSET('Sanitation Data'!$H$32,0,10*ROW('Sanitation Data'!H177))="","",OFFSET('Sanitation Data'!$H$32,0,10*ROW('Sanitation Data'!H177)))</f>
        <v/>
      </c>
      <c r="DJ183" s="305" t="str">
        <f ca="true">+IF(OFFSET('Sanitation Data'!$I$28,0,10*ROW('Sanitation Data'!I177))="","",OFFSET('Sanitation Data'!$I$28,0,10*ROW('Sanitation Data'!I177)))</f>
        <v/>
      </c>
      <c r="DK183" s="305" t="str">
        <f ca="true">+IF(OFFSET('Sanitation Data'!$I$29,0,10*ROW('Sanitation Data'!I177))="","",OFFSET('Sanitation Data'!$I$29,0,10*ROW('Sanitation Data'!I177)))</f>
        <v/>
      </c>
      <c r="DL183" s="305" t="str">
        <f ca="true">+IF(OFFSET('Sanitation Data'!$I$30,0,10*ROW('Sanitation Data'!I177))="","",OFFSET('Sanitation Data'!$I$30,0,10*ROW('Sanitation Data'!I177)))</f>
        <v/>
      </c>
      <c r="DM183" s="305" t="str">
        <f ca="true">+IF(OFFSET('Sanitation Data'!$I$31,0,10*ROW('Sanitation Data'!I177))="","",OFFSET('Sanitation Data'!$I$31,0,10*ROW('Sanitation Data'!I177)))</f>
        <v/>
      </c>
      <c r="DN183" s="305" t="str">
        <f ca="true">+IF(OFFSET('Sanitation Data'!$I$32,0,10*ROW('Sanitation Data'!I177))="","",OFFSET('Sanitation Data'!$I$32,0,10*ROW('Sanitation Data'!I177)))</f>
        <v/>
      </c>
      <c r="DO183" s="305" t="str">
        <f ca="true">+IF(OFFSET('Hygiene Data'!$D$11,0,10*ROW('Hygiene Data'!D177))="","",OFFSET('Hygiene Data'!$D$11,0,10*ROW('Hygiene Data'!D177)))</f>
        <v/>
      </c>
      <c r="DP183" s="305" t="str">
        <f ca="true">+IF(OFFSET('Hygiene Data'!$D$12,0,10*ROW('Hygiene Data'!D177))="","",OFFSET('Hygiene Data'!$D$12,0,10*ROW('Hygiene Data'!D177)))</f>
        <v/>
      </c>
      <c r="DQ183" s="305" t="str">
        <f ca="true">+IF(OFFSET('Hygiene Data'!$D$13,0,10*ROW('Hygiene Data'!D177))="","",OFFSET('Hygiene Data'!$D$13,0,10*ROW('Hygiene Data'!D177)))</f>
        <v/>
      </c>
      <c r="DR183" s="305" t="str">
        <f ca="true">+IF(OFFSET('Hygiene Data'!$E$11,0,10*ROW('Hygiene Data'!E177))="","",OFFSET('Hygiene Data'!$E$11,0,10*ROW('Hygiene Data'!E177)))</f>
        <v/>
      </c>
      <c r="DS183" s="305" t="str">
        <f ca="true">+IF(OFFSET('Hygiene Data'!$E$12,0,10*ROW('Hygiene Data'!E177))="","",OFFSET('Hygiene Data'!$E$12,0,10*ROW('Hygiene Data'!E177)))</f>
        <v/>
      </c>
      <c r="DT183" s="305" t="str">
        <f ca="true">+IF(OFFSET('Hygiene Data'!$E$13,0,10*ROW('Hygiene Data'!E177))="","",OFFSET('Hygiene Data'!$E$13,0,10*ROW('Hygiene Data'!E177)))</f>
        <v/>
      </c>
      <c r="DU183" s="305" t="str">
        <f ca="true">+IF(OFFSET('Hygiene Data'!$F$11,0,10*ROW('Hygiene Data'!F177))="","",OFFSET('Hygiene Data'!$F$11,0,10*ROW('Hygiene Data'!F177)))</f>
        <v/>
      </c>
      <c r="DV183" s="305" t="str">
        <f ca="true">+IF(OFFSET('Hygiene Data'!$F$12,0,10*ROW('Hygiene Data'!F177))="","",OFFSET('Hygiene Data'!$F$12,0,10*ROW('Hygiene Data'!F177)))</f>
        <v/>
      </c>
      <c r="DW183" s="305" t="str">
        <f ca="true">+IF(OFFSET('Hygiene Data'!$F$13,0,10*ROW('Hygiene Data'!F177))="","",OFFSET('Hygiene Data'!$F$13,0,10*ROW('Hygiene Data'!F177)))</f>
        <v/>
      </c>
      <c r="DX183" s="305" t="str">
        <f ca="true">+IF(OFFSET('Hygiene Data'!$G$11,0,10*ROW('Hygiene Data'!G177))="","",OFFSET('Hygiene Data'!$G$11,0,10*ROW('Hygiene Data'!G177)))</f>
        <v/>
      </c>
      <c r="DY183" s="305" t="str">
        <f ca="true">+IF(OFFSET('Hygiene Data'!$G$12,0,10*ROW('Hygiene Data'!G177))="","",OFFSET('Hygiene Data'!$G$12,0,10*ROW('Hygiene Data'!G177)))</f>
        <v/>
      </c>
      <c r="DZ183" s="305" t="str">
        <f ca="true">+IF(OFFSET('Hygiene Data'!$G$13,0,10*ROW('Hygiene Data'!G177))="","",OFFSET('Hygiene Data'!$G$13,0,10*ROW('Hygiene Data'!G177)))</f>
        <v/>
      </c>
      <c r="EA183" s="305" t="str">
        <f ca="true">+IF(OFFSET('Hygiene Data'!$H$11,0,10*ROW('Hygiene Data'!H177))="","",OFFSET('Hygiene Data'!$H$11,0,10*ROW('Hygiene Data'!H177)))</f>
        <v/>
      </c>
      <c r="EB183" s="305" t="str">
        <f ca="true">+IF(OFFSET('Hygiene Data'!$H$12,0,10*ROW('Hygiene Data'!H177))="","",OFFSET('Hygiene Data'!$H$12,0,10*ROW('Hygiene Data'!H177)))</f>
        <v/>
      </c>
      <c r="EC183" s="305" t="str">
        <f ca="true">+IF(OFFSET('Hygiene Data'!$H$13,0,10*ROW('Hygiene Data'!H177))="","",OFFSET('Hygiene Data'!$H$13,0,10*ROW('Hygiene Data'!H177)))</f>
        <v/>
      </c>
      <c r="ED183" s="305" t="str">
        <f ca="true">+IF(OFFSET('Hygiene Data'!$I$11,0,10*ROW('Hygiene Data'!I177))="","",OFFSET('Hygiene Data'!$I$11,0,10*ROW('Hygiene Data'!I177)))</f>
        <v/>
      </c>
      <c r="EE183" s="305" t="str">
        <f ca="true">+IF(OFFSET('Hygiene Data'!$I$12,0,10*ROW('Hygiene Data'!I177))="","",OFFSET('Hygiene Data'!$I$12,0,10*ROW('Hygiene Data'!I177)))</f>
        <v/>
      </c>
      <c r="EF183" s="305"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61" t="str">
        <f t="shared" ca="true" si="2"/>
        <v/>
      </c>
      <c r="D184" s="9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5"/>
      <c r="BS184" s="305" t="str">
        <f ca="true">+IF(OFFSET('Water Data'!$D$27,0,10*ROW('Water Data'!D178))="","",OFFSET('Water Data'!$D$27,0,10*ROW('Water Data'!D178)))</f>
        <v/>
      </c>
      <c r="BT184" s="305" t="str">
        <f ca="true">+IF(OFFSET('Water Data'!$D$28,0,10*ROW('Water Data'!D178))="","",OFFSET('Water Data'!$D$28,0,10*ROW('Water Data'!D178)))</f>
        <v/>
      </c>
      <c r="BU184" s="305" t="str">
        <f ca="true">+IF(OFFSET('Water Data'!$D$29,0,10*ROW('Water Data'!D178))="","",OFFSET('Water Data'!$D$29,0,10*ROW('Water Data'!D178)))</f>
        <v/>
      </c>
      <c r="BV184" s="305" t="str">
        <f ca="true">+IF(OFFSET('Water Data'!$E$27,0,10*ROW('Water Data'!E178))="","",OFFSET('Water Data'!$E$27,0,10*ROW('Water Data'!E178)))</f>
        <v/>
      </c>
      <c r="BW184" s="305" t="str">
        <f ca="true">+IF(OFFSET('Water Data'!$E$28,0,10*ROW('Water Data'!E178))="","",OFFSET('Water Data'!$E$28,0,10*ROW('Water Data'!E178)))</f>
        <v/>
      </c>
      <c r="BX184" s="305" t="str">
        <f ca="true">+IF(OFFSET('Water Data'!$E$29,0,10*ROW('Water Data'!E178))="","",OFFSET('Water Data'!$E$29,0,10*ROW('Water Data'!E178)))</f>
        <v/>
      </c>
      <c r="BY184" s="305" t="str">
        <f ca="true">+IF(OFFSET('Water Data'!$F$27,0,10*ROW('Water Data'!F178))="","",OFFSET('Water Data'!$F$27,0,10*ROW('Water Data'!F178)))</f>
        <v/>
      </c>
      <c r="BZ184" s="305" t="str">
        <f ca="true">+IF(OFFSET('Water Data'!$F$28,0,10*ROW('Water Data'!F178))="","",OFFSET('Water Data'!$F$28,0,10*ROW('Water Data'!F178)))</f>
        <v/>
      </c>
      <c r="CA184" s="305" t="str">
        <f ca="true">+IF(OFFSET('Water Data'!$F$29,0,10*ROW('Water Data'!F178))="","",OFFSET('Water Data'!$F$29,0,10*ROW('Water Data'!F178)))</f>
        <v/>
      </c>
      <c r="CB184" s="305" t="str">
        <f ca="true">+IF(OFFSET('Water Data'!$G$27,0,10*ROW('Water Data'!G178))="","",OFFSET('Water Data'!$G$27,0,10*ROW('Water Data'!G178)))</f>
        <v/>
      </c>
      <c r="CC184" s="305" t="str">
        <f ca="true">+IF(OFFSET('Water Data'!$G$28,0,10*ROW('Water Data'!G178))="","",OFFSET('Water Data'!$G$28,0,10*ROW('Water Data'!G178)))</f>
        <v/>
      </c>
      <c r="CD184" s="305" t="str">
        <f ca="true">+IF(OFFSET('Water Data'!$G$29,0,10*ROW('Water Data'!G178))="","",OFFSET('Water Data'!$G$29,0,10*ROW('Water Data'!G178)))</f>
        <v/>
      </c>
      <c r="CE184" s="305" t="str">
        <f ca="true">+IF(OFFSET('Water Data'!$H$27,0,10*ROW('Water Data'!H178))="","",OFFSET('Water Data'!$H$27,0,10*ROW('Water Data'!H178)))</f>
        <v/>
      </c>
      <c r="CF184" s="305" t="str">
        <f ca="true">+IF(OFFSET('Water Data'!$H$28,0,10*ROW('Water Data'!H178))="","",OFFSET('Water Data'!$H$28,0,10*ROW('Water Data'!H178)))</f>
        <v/>
      </c>
      <c r="CG184" s="305" t="str">
        <f ca="true">+IF(OFFSET('Water Data'!$H$29,0,10*ROW('Water Data'!H178))="","",OFFSET('Water Data'!$H$29,0,10*ROW('Water Data'!H178)))</f>
        <v/>
      </c>
      <c r="CH184" s="305" t="str">
        <f ca="true">+IF(OFFSET('Water Data'!$I$27,0,10*ROW('Water Data'!I178))="","",OFFSET('Water Data'!$I$27,0,10*ROW('Water Data'!I178)))</f>
        <v/>
      </c>
      <c r="CI184" s="305" t="str">
        <f ca="true">+IF(OFFSET('Water Data'!$I$28,0,10*ROW('Water Data'!I178))="","",OFFSET('Water Data'!$I$28,0,10*ROW('Water Data'!I178)))</f>
        <v/>
      </c>
      <c r="CJ184" s="305" t="str">
        <f ca="true">+IF(OFFSET('Water Data'!$I$29,0,10*ROW('Water Data'!I178))="","",OFFSET('Water Data'!$I$29,0,10*ROW('Water Data'!I178)))</f>
        <v/>
      </c>
      <c r="CK184" s="305" t="str">
        <f ca="true">+IF(OFFSET('Sanitation Data'!$D$28,0,10*ROW('Sanitation Data'!D178))="","",OFFSET('Sanitation Data'!$D$28,0,10*ROW('Sanitation Data'!D178)))</f>
        <v/>
      </c>
      <c r="CL184" s="305" t="str">
        <f ca="true">+IF(OFFSET('Sanitation Data'!$D$29,0,10*ROW('Sanitation Data'!D178))="","",OFFSET('Sanitation Data'!$D$29,0,10*ROW('Sanitation Data'!D178)))</f>
        <v/>
      </c>
      <c r="CM184" s="305" t="str">
        <f ca="true">+IF(OFFSET('Sanitation Data'!$D$30,0,10*ROW('Sanitation Data'!D178))="","",OFFSET('Sanitation Data'!$D$30,0,10*ROW('Sanitation Data'!D178)))</f>
        <v/>
      </c>
      <c r="CN184" s="305" t="str">
        <f ca="true">+IF(OFFSET('Sanitation Data'!$D$31,0,10*ROW('Sanitation Data'!D178))="","",OFFSET('Sanitation Data'!$D$31,0,10*ROW('Sanitation Data'!D178)))</f>
        <v/>
      </c>
      <c r="CO184" s="305" t="str">
        <f ca="true">+IF(OFFSET('Sanitation Data'!$D$32,0,10*ROW('Sanitation Data'!D178))="","",OFFSET('Sanitation Data'!$D$32,0,10*ROW('Sanitation Data'!D178)))</f>
        <v/>
      </c>
      <c r="CP184" s="305" t="str">
        <f ca="true">+IF(OFFSET('Sanitation Data'!$E$28,0,10*ROW('Sanitation Data'!E178))="","",OFFSET('Sanitation Data'!$E$28,0,10*ROW('Sanitation Data'!E178)))</f>
        <v/>
      </c>
      <c r="CQ184" s="305" t="str">
        <f ca="true">+IF(OFFSET('Sanitation Data'!$E$29,0,10*ROW('Sanitation Data'!E178))="","",OFFSET('Sanitation Data'!$E$29,0,10*ROW('Sanitation Data'!E178)))</f>
        <v/>
      </c>
      <c r="CR184" s="305" t="str">
        <f ca="true">+IF(OFFSET('Sanitation Data'!$E$30,0,10*ROW('Sanitation Data'!E178))="","",OFFSET('Sanitation Data'!$E$30,0,10*ROW('Sanitation Data'!E178)))</f>
        <v/>
      </c>
      <c r="CS184" s="305" t="str">
        <f ca="true">+IF(OFFSET('Sanitation Data'!$E$31,0,10*ROW('Sanitation Data'!E178))="","",OFFSET('Sanitation Data'!$E$31,0,10*ROW('Sanitation Data'!E178)))</f>
        <v/>
      </c>
      <c r="CT184" s="305" t="str">
        <f ca="true">+IF(OFFSET('Sanitation Data'!$E$32,0,10*ROW('Sanitation Data'!E178))="","",OFFSET('Sanitation Data'!$E$32,0,10*ROW('Sanitation Data'!E178)))</f>
        <v/>
      </c>
      <c r="CU184" s="305" t="str">
        <f ca="true">+IF(OFFSET('Sanitation Data'!$F$28,0,10*ROW('Sanitation Data'!F178))="","",OFFSET('Sanitation Data'!$F$28,0,10*ROW('Sanitation Data'!F178)))</f>
        <v/>
      </c>
      <c r="CV184" s="305" t="str">
        <f ca="true">+IF(OFFSET('Sanitation Data'!$F$29,0,10*ROW('Sanitation Data'!F178))="","",OFFSET('Sanitation Data'!$F$29,0,10*ROW('Sanitation Data'!F178)))</f>
        <v/>
      </c>
      <c r="CW184" s="305" t="str">
        <f ca="true">+IF(OFFSET('Sanitation Data'!$F$30,0,10*ROW('Sanitation Data'!F178))="","",OFFSET('Sanitation Data'!$F$30,0,10*ROW('Sanitation Data'!F178)))</f>
        <v/>
      </c>
      <c r="CX184" s="305" t="str">
        <f ca="true">+IF(OFFSET('Sanitation Data'!$F$31,0,10*ROW('Sanitation Data'!F178))="","",OFFSET('Sanitation Data'!$F$31,0,10*ROW('Sanitation Data'!F178)))</f>
        <v/>
      </c>
      <c r="CY184" s="305" t="str">
        <f ca="true">+IF(OFFSET('Sanitation Data'!$F$32,0,10*ROW('Sanitation Data'!F178))="","",OFFSET('Sanitation Data'!$F$32,0,10*ROW('Sanitation Data'!F178)))</f>
        <v/>
      </c>
      <c r="CZ184" s="305" t="str">
        <f ca="true">+IF(OFFSET('Sanitation Data'!$G$28,0,10*ROW('Sanitation Data'!G178))="","",OFFSET('Sanitation Data'!$G$28,0,10*ROW('Sanitation Data'!G178)))</f>
        <v/>
      </c>
      <c r="DA184" s="305" t="str">
        <f ca="true">+IF(OFFSET('Sanitation Data'!$G$29,0,10*ROW('Sanitation Data'!G178))="","",OFFSET('Sanitation Data'!$G$29,0,10*ROW('Sanitation Data'!G178)))</f>
        <v/>
      </c>
      <c r="DB184" s="305" t="str">
        <f ca="true">+IF(OFFSET('Sanitation Data'!$G$30,0,10*ROW('Sanitation Data'!G178))="","",OFFSET('Sanitation Data'!$G$30,0,10*ROW('Sanitation Data'!G178)))</f>
        <v/>
      </c>
      <c r="DC184" s="305" t="str">
        <f ca="true">+IF(OFFSET('Sanitation Data'!$G$31,0,10*ROW('Sanitation Data'!G178))="","",OFFSET('Sanitation Data'!$G$31,0,10*ROW('Sanitation Data'!G178)))</f>
        <v/>
      </c>
      <c r="DD184" s="305" t="str">
        <f ca="true">+IF(OFFSET('Sanitation Data'!$G$32,0,10*ROW('Sanitation Data'!G178))="","",OFFSET('Sanitation Data'!$G$32,0,10*ROW('Sanitation Data'!G178)))</f>
        <v/>
      </c>
      <c r="DE184" s="305" t="str">
        <f ca="true">+IF(OFFSET('Sanitation Data'!$H$28,0,10*ROW('Sanitation Data'!H178))="","",OFFSET('Sanitation Data'!$H$28,0,10*ROW('Sanitation Data'!H178)))</f>
        <v/>
      </c>
      <c r="DF184" s="305" t="str">
        <f ca="true">+IF(OFFSET('Sanitation Data'!$H$29,0,10*ROW('Sanitation Data'!H178))="","",OFFSET('Sanitation Data'!$H$29,0,10*ROW('Sanitation Data'!H178)))</f>
        <v/>
      </c>
      <c r="DG184" s="305" t="str">
        <f ca="true">+IF(OFFSET('Sanitation Data'!$H$30,0,10*ROW('Sanitation Data'!H178))="","",OFFSET('Sanitation Data'!$H$30,0,10*ROW('Sanitation Data'!H178)))</f>
        <v/>
      </c>
      <c r="DH184" s="305" t="str">
        <f ca="true">+IF(OFFSET('Sanitation Data'!$H$31,0,10*ROW('Sanitation Data'!H178))="","",OFFSET('Sanitation Data'!$H$31,0,10*ROW('Sanitation Data'!H178)))</f>
        <v/>
      </c>
      <c r="DI184" s="305" t="str">
        <f ca="true">+IF(OFFSET('Sanitation Data'!$H$32,0,10*ROW('Sanitation Data'!H178))="","",OFFSET('Sanitation Data'!$H$32,0,10*ROW('Sanitation Data'!H178)))</f>
        <v/>
      </c>
      <c r="DJ184" s="305" t="str">
        <f ca="true">+IF(OFFSET('Sanitation Data'!$I$28,0,10*ROW('Sanitation Data'!I178))="","",OFFSET('Sanitation Data'!$I$28,0,10*ROW('Sanitation Data'!I178)))</f>
        <v/>
      </c>
      <c r="DK184" s="305" t="str">
        <f ca="true">+IF(OFFSET('Sanitation Data'!$I$29,0,10*ROW('Sanitation Data'!I178))="","",OFFSET('Sanitation Data'!$I$29,0,10*ROW('Sanitation Data'!I178)))</f>
        <v/>
      </c>
      <c r="DL184" s="305" t="str">
        <f ca="true">+IF(OFFSET('Sanitation Data'!$I$30,0,10*ROW('Sanitation Data'!I178))="","",OFFSET('Sanitation Data'!$I$30,0,10*ROW('Sanitation Data'!I178)))</f>
        <v/>
      </c>
      <c r="DM184" s="305" t="str">
        <f ca="true">+IF(OFFSET('Sanitation Data'!$I$31,0,10*ROW('Sanitation Data'!I178))="","",OFFSET('Sanitation Data'!$I$31,0,10*ROW('Sanitation Data'!I178)))</f>
        <v/>
      </c>
      <c r="DN184" s="305" t="str">
        <f ca="true">+IF(OFFSET('Sanitation Data'!$I$32,0,10*ROW('Sanitation Data'!I178))="","",OFFSET('Sanitation Data'!$I$32,0,10*ROW('Sanitation Data'!I178)))</f>
        <v/>
      </c>
      <c r="DO184" s="305" t="str">
        <f ca="true">+IF(OFFSET('Hygiene Data'!$D$11,0,10*ROW('Hygiene Data'!D178))="","",OFFSET('Hygiene Data'!$D$11,0,10*ROW('Hygiene Data'!D178)))</f>
        <v/>
      </c>
      <c r="DP184" s="305" t="str">
        <f ca="true">+IF(OFFSET('Hygiene Data'!$D$12,0,10*ROW('Hygiene Data'!D178))="","",OFFSET('Hygiene Data'!$D$12,0,10*ROW('Hygiene Data'!D178)))</f>
        <v/>
      </c>
      <c r="DQ184" s="305" t="str">
        <f ca="true">+IF(OFFSET('Hygiene Data'!$D$13,0,10*ROW('Hygiene Data'!D178))="","",OFFSET('Hygiene Data'!$D$13,0,10*ROW('Hygiene Data'!D178)))</f>
        <v/>
      </c>
      <c r="DR184" s="305" t="str">
        <f ca="true">+IF(OFFSET('Hygiene Data'!$E$11,0,10*ROW('Hygiene Data'!E178))="","",OFFSET('Hygiene Data'!$E$11,0,10*ROW('Hygiene Data'!E178)))</f>
        <v/>
      </c>
      <c r="DS184" s="305" t="str">
        <f ca="true">+IF(OFFSET('Hygiene Data'!$E$12,0,10*ROW('Hygiene Data'!E178))="","",OFFSET('Hygiene Data'!$E$12,0,10*ROW('Hygiene Data'!E178)))</f>
        <v/>
      </c>
      <c r="DT184" s="305" t="str">
        <f ca="true">+IF(OFFSET('Hygiene Data'!$E$13,0,10*ROW('Hygiene Data'!E178))="","",OFFSET('Hygiene Data'!$E$13,0,10*ROW('Hygiene Data'!E178)))</f>
        <v/>
      </c>
      <c r="DU184" s="305" t="str">
        <f ca="true">+IF(OFFSET('Hygiene Data'!$F$11,0,10*ROW('Hygiene Data'!F178))="","",OFFSET('Hygiene Data'!$F$11,0,10*ROW('Hygiene Data'!F178)))</f>
        <v/>
      </c>
      <c r="DV184" s="305" t="str">
        <f ca="true">+IF(OFFSET('Hygiene Data'!$F$12,0,10*ROW('Hygiene Data'!F178))="","",OFFSET('Hygiene Data'!$F$12,0,10*ROW('Hygiene Data'!F178)))</f>
        <v/>
      </c>
      <c r="DW184" s="305" t="str">
        <f ca="true">+IF(OFFSET('Hygiene Data'!$F$13,0,10*ROW('Hygiene Data'!F178))="","",OFFSET('Hygiene Data'!$F$13,0,10*ROW('Hygiene Data'!F178)))</f>
        <v/>
      </c>
      <c r="DX184" s="305" t="str">
        <f ca="true">+IF(OFFSET('Hygiene Data'!$G$11,0,10*ROW('Hygiene Data'!G178))="","",OFFSET('Hygiene Data'!$G$11,0,10*ROW('Hygiene Data'!G178)))</f>
        <v/>
      </c>
      <c r="DY184" s="305" t="str">
        <f ca="true">+IF(OFFSET('Hygiene Data'!$G$12,0,10*ROW('Hygiene Data'!G178))="","",OFFSET('Hygiene Data'!$G$12,0,10*ROW('Hygiene Data'!G178)))</f>
        <v/>
      </c>
      <c r="DZ184" s="305" t="str">
        <f ca="true">+IF(OFFSET('Hygiene Data'!$G$13,0,10*ROW('Hygiene Data'!G178))="","",OFFSET('Hygiene Data'!$G$13,0,10*ROW('Hygiene Data'!G178)))</f>
        <v/>
      </c>
      <c r="EA184" s="305" t="str">
        <f ca="true">+IF(OFFSET('Hygiene Data'!$H$11,0,10*ROW('Hygiene Data'!H178))="","",OFFSET('Hygiene Data'!$H$11,0,10*ROW('Hygiene Data'!H178)))</f>
        <v/>
      </c>
      <c r="EB184" s="305" t="str">
        <f ca="true">+IF(OFFSET('Hygiene Data'!$H$12,0,10*ROW('Hygiene Data'!H178))="","",OFFSET('Hygiene Data'!$H$12,0,10*ROW('Hygiene Data'!H178)))</f>
        <v/>
      </c>
      <c r="EC184" s="305" t="str">
        <f ca="true">+IF(OFFSET('Hygiene Data'!$H$13,0,10*ROW('Hygiene Data'!H178))="","",OFFSET('Hygiene Data'!$H$13,0,10*ROW('Hygiene Data'!H178)))</f>
        <v/>
      </c>
      <c r="ED184" s="305" t="str">
        <f ca="true">+IF(OFFSET('Hygiene Data'!$I$11,0,10*ROW('Hygiene Data'!I178))="","",OFFSET('Hygiene Data'!$I$11,0,10*ROW('Hygiene Data'!I178)))</f>
        <v/>
      </c>
      <c r="EE184" s="305" t="str">
        <f ca="true">+IF(OFFSET('Hygiene Data'!$I$12,0,10*ROW('Hygiene Data'!I178))="","",OFFSET('Hygiene Data'!$I$12,0,10*ROW('Hygiene Data'!I178)))</f>
        <v/>
      </c>
      <c r="EF184" s="305"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61" t="str">
        <f t="shared" ca="true" si="2"/>
        <v/>
      </c>
      <c r="D185" s="9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5"/>
      <c r="BS185" s="305" t="str">
        <f ca="true">+IF(OFFSET('Water Data'!$D$27,0,10*ROW('Water Data'!D179))="","",OFFSET('Water Data'!$D$27,0,10*ROW('Water Data'!D179)))</f>
        <v/>
      </c>
      <c r="BT185" s="305" t="str">
        <f ca="true">+IF(OFFSET('Water Data'!$D$28,0,10*ROW('Water Data'!D179))="","",OFFSET('Water Data'!$D$28,0,10*ROW('Water Data'!D179)))</f>
        <v/>
      </c>
      <c r="BU185" s="305" t="str">
        <f ca="true">+IF(OFFSET('Water Data'!$D$29,0,10*ROW('Water Data'!D179))="","",OFFSET('Water Data'!$D$29,0,10*ROW('Water Data'!D179)))</f>
        <v/>
      </c>
      <c r="BV185" s="305" t="str">
        <f ca="true">+IF(OFFSET('Water Data'!$E$27,0,10*ROW('Water Data'!E179))="","",OFFSET('Water Data'!$E$27,0,10*ROW('Water Data'!E179)))</f>
        <v/>
      </c>
      <c r="BW185" s="305" t="str">
        <f ca="true">+IF(OFFSET('Water Data'!$E$28,0,10*ROW('Water Data'!E179))="","",OFFSET('Water Data'!$E$28,0,10*ROW('Water Data'!E179)))</f>
        <v/>
      </c>
      <c r="BX185" s="305" t="str">
        <f ca="true">+IF(OFFSET('Water Data'!$E$29,0,10*ROW('Water Data'!E179))="","",OFFSET('Water Data'!$E$29,0,10*ROW('Water Data'!E179)))</f>
        <v/>
      </c>
      <c r="BY185" s="305" t="str">
        <f ca="true">+IF(OFFSET('Water Data'!$F$27,0,10*ROW('Water Data'!F179))="","",OFFSET('Water Data'!$F$27,0,10*ROW('Water Data'!F179)))</f>
        <v/>
      </c>
      <c r="BZ185" s="305" t="str">
        <f ca="true">+IF(OFFSET('Water Data'!$F$28,0,10*ROW('Water Data'!F179))="","",OFFSET('Water Data'!$F$28,0,10*ROW('Water Data'!F179)))</f>
        <v/>
      </c>
      <c r="CA185" s="305" t="str">
        <f ca="true">+IF(OFFSET('Water Data'!$F$29,0,10*ROW('Water Data'!F179))="","",OFFSET('Water Data'!$F$29,0,10*ROW('Water Data'!F179)))</f>
        <v/>
      </c>
      <c r="CB185" s="305" t="str">
        <f ca="true">+IF(OFFSET('Water Data'!$G$27,0,10*ROW('Water Data'!G179))="","",OFFSET('Water Data'!$G$27,0,10*ROW('Water Data'!G179)))</f>
        <v/>
      </c>
      <c r="CC185" s="305" t="str">
        <f ca="true">+IF(OFFSET('Water Data'!$G$28,0,10*ROW('Water Data'!G179))="","",OFFSET('Water Data'!$G$28,0,10*ROW('Water Data'!G179)))</f>
        <v/>
      </c>
      <c r="CD185" s="305" t="str">
        <f ca="true">+IF(OFFSET('Water Data'!$G$29,0,10*ROW('Water Data'!G179))="","",OFFSET('Water Data'!$G$29,0,10*ROW('Water Data'!G179)))</f>
        <v/>
      </c>
      <c r="CE185" s="305" t="str">
        <f ca="true">+IF(OFFSET('Water Data'!$H$27,0,10*ROW('Water Data'!H179))="","",OFFSET('Water Data'!$H$27,0,10*ROW('Water Data'!H179)))</f>
        <v/>
      </c>
      <c r="CF185" s="305" t="str">
        <f ca="true">+IF(OFFSET('Water Data'!$H$28,0,10*ROW('Water Data'!H179))="","",OFFSET('Water Data'!$H$28,0,10*ROW('Water Data'!H179)))</f>
        <v/>
      </c>
      <c r="CG185" s="305" t="str">
        <f ca="true">+IF(OFFSET('Water Data'!$H$29,0,10*ROW('Water Data'!H179))="","",OFFSET('Water Data'!$H$29,0,10*ROW('Water Data'!H179)))</f>
        <v/>
      </c>
      <c r="CH185" s="305" t="str">
        <f ca="true">+IF(OFFSET('Water Data'!$I$27,0,10*ROW('Water Data'!I179))="","",OFFSET('Water Data'!$I$27,0,10*ROW('Water Data'!I179)))</f>
        <v/>
      </c>
      <c r="CI185" s="305" t="str">
        <f ca="true">+IF(OFFSET('Water Data'!$I$28,0,10*ROW('Water Data'!I179))="","",OFFSET('Water Data'!$I$28,0,10*ROW('Water Data'!I179)))</f>
        <v/>
      </c>
      <c r="CJ185" s="305" t="str">
        <f ca="true">+IF(OFFSET('Water Data'!$I$29,0,10*ROW('Water Data'!I179))="","",OFFSET('Water Data'!$I$29,0,10*ROW('Water Data'!I179)))</f>
        <v/>
      </c>
      <c r="CK185" s="305" t="str">
        <f ca="true">+IF(OFFSET('Sanitation Data'!$D$28,0,10*ROW('Sanitation Data'!D179))="","",OFFSET('Sanitation Data'!$D$28,0,10*ROW('Sanitation Data'!D179)))</f>
        <v/>
      </c>
      <c r="CL185" s="305" t="str">
        <f ca="true">+IF(OFFSET('Sanitation Data'!$D$29,0,10*ROW('Sanitation Data'!D179))="","",OFFSET('Sanitation Data'!$D$29,0,10*ROW('Sanitation Data'!D179)))</f>
        <v/>
      </c>
      <c r="CM185" s="305" t="str">
        <f ca="true">+IF(OFFSET('Sanitation Data'!$D$30,0,10*ROW('Sanitation Data'!D179))="","",OFFSET('Sanitation Data'!$D$30,0,10*ROW('Sanitation Data'!D179)))</f>
        <v/>
      </c>
      <c r="CN185" s="305" t="str">
        <f ca="true">+IF(OFFSET('Sanitation Data'!$D$31,0,10*ROW('Sanitation Data'!D179))="","",OFFSET('Sanitation Data'!$D$31,0,10*ROW('Sanitation Data'!D179)))</f>
        <v/>
      </c>
      <c r="CO185" s="305" t="str">
        <f ca="true">+IF(OFFSET('Sanitation Data'!$D$32,0,10*ROW('Sanitation Data'!D179))="","",OFFSET('Sanitation Data'!$D$32,0,10*ROW('Sanitation Data'!D179)))</f>
        <v/>
      </c>
      <c r="CP185" s="305" t="str">
        <f ca="true">+IF(OFFSET('Sanitation Data'!$E$28,0,10*ROW('Sanitation Data'!E179))="","",OFFSET('Sanitation Data'!$E$28,0,10*ROW('Sanitation Data'!E179)))</f>
        <v/>
      </c>
      <c r="CQ185" s="305" t="str">
        <f ca="true">+IF(OFFSET('Sanitation Data'!$E$29,0,10*ROW('Sanitation Data'!E179))="","",OFFSET('Sanitation Data'!$E$29,0,10*ROW('Sanitation Data'!E179)))</f>
        <v/>
      </c>
      <c r="CR185" s="305" t="str">
        <f ca="true">+IF(OFFSET('Sanitation Data'!$E$30,0,10*ROW('Sanitation Data'!E179))="","",OFFSET('Sanitation Data'!$E$30,0,10*ROW('Sanitation Data'!E179)))</f>
        <v/>
      </c>
      <c r="CS185" s="305" t="str">
        <f ca="true">+IF(OFFSET('Sanitation Data'!$E$31,0,10*ROW('Sanitation Data'!E179))="","",OFFSET('Sanitation Data'!$E$31,0,10*ROW('Sanitation Data'!E179)))</f>
        <v/>
      </c>
      <c r="CT185" s="305" t="str">
        <f ca="true">+IF(OFFSET('Sanitation Data'!$E$32,0,10*ROW('Sanitation Data'!E179))="","",OFFSET('Sanitation Data'!$E$32,0,10*ROW('Sanitation Data'!E179)))</f>
        <v/>
      </c>
      <c r="CU185" s="305" t="str">
        <f ca="true">+IF(OFFSET('Sanitation Data'!$F$28,0,10*ROW('Sanitation Data'!F179))="","",OFFSET('Sanitation Data'!$F$28,0,10*ROW('Sanitation Data'!F179)))</f>
        <v/>
      </c>
      <c r="CV185" s="305" t="str">
        <f ca="true">+IF(OFFSET('Sanitation Data'!$F$29,0,10*ROW('Sanitation Data'!F179))="","",OFFSET('Sanitation Data'!$F$29,0,10*ROW('Sanitation Data'!F179)))</f>
        <v/>
      </c>
      <c r="CW185" s="305" t="str">
        <f ca="true">+IF(OFFSET('Sanitation Data'!$F$30,0,10*ROW('Sanitation Data'!F179))="","",OFFSET('Sanitation Data'!$F$30,0,10*ROW('Sanitation Data'!F179)))</f>
        <v/>
      </c>
      <c r="CX185" s="305" t="str">
        <f ca="true">+IF(OFFSET('Sanitation Data'!$F$31,0,10*ROW('Sanitation Data'!F179))="","",OFFSET('Sanitation Data'!$F$31,0,10*ROW('Sanitation Data'!F179)))</f>
        <v/>
      </c>
      <c r="CY185" s="305" t="str">
        <f ca="true">+IF(OFFSET('Sanitation Data'!$F$32,0,10*ROW('Sanitation Data'!F179))="","",OFFSET('Sanitation Data'!$F$32,0,10*ROW('Sanitation Data'!F179)))</f>
        <v/>
      </c>
      <c r="CZ185" s="305" t="str">
        <f ca="true">+IF(OFFSET('Sanitation Data'!$G$28,0,10*ROW('Sanitation Data'!G179))="","",OFFSET('Sanitation Data'!$G$28,0,10*ROW('Sanitation Data'!G179)))</f>
        <v/>
      </c>
      <c r="DA185" s="305" t="str">
        <f ca="true">+IF(OFFSET('Sanitation Data'!$G$29,0,10*ROW('Sanitation Data'!G179))="","",OFFSET('Sanitation Data'!$G$29,0,10*ROW('Sanitation Data'!G179)))</f>
        <v/>
      </c>
      <c r="DB185" s="305" t="str">
        <f ca="true">+IF(OFFSET('Sanitation Data'!$G$30,0,10*ROW('Sanitation Data'!G179))="","",OFFSET('Sanitation Data'!$G$30,0,10*ROW('Sanitation Data'!G179)))</f>
        <v/>
      </c>
      <c r="DC185" s="305" t="str">
        <f ca="true">+IF(OFFSET('Sanitation Data'!$G$31,0,10*ROW('Sanitation Data'!G179))="","",OFFSET('Sanitation Data'!$G$31,0,10*ROW('Sanitation Data'!G179)))</f>
        <v/>
      </c>
      <c r="DD185" s="305" t="str">
        <f ca="true">+IF(OFFSET('Sanitation Data'!$G$32,0,10*ROW('Sanitation Data'!G179))="","",OFFSET('Sanitation Data'!$G$32,0,10*ROW('Sanitation Data'!G179)))</f>
        <v/>
      </c>
      <c r="DE185" s="305" t="str">
        <f ca="true">+IF(OFFSET('Sanitation Data'!$H$28,0,10*ROW('Sanitation Data'!H179))="","",OFFSET('Sanitation Data'!$H$28,0,10*ROW('Sanitation Data'!H179)))</f>
        <v/>
      </c>
      <c r="DF185" s="305" t="str">
        <f ca="true">+IF(OFFSET('Sanitation Data'!$H$29,0,10*ROW('Sanitation Data'!H179))="","",OFFSET('Sanitation Data'!$H$29,0,10*ROW('Sanitation Data'!H179)))</f>
        <v/>
      </c>
      <c r="DG185" s="305" t="str">
        <f ca="true">+IF(OFFSET('Sanitation Data'!$H$30,0,10*ROW('Sanitation Data'!H179))="","",OFFSET('Sanitation Data'!$H$30,0,10*ROW('Sanitation Data'!H179)))</f>
        <v/>
      </c>
      <c r="DH185" s="305" t="str">
        <f ca="true">+IF(OFFSET('Sanitation Data'!$H$31,0,10*ROW('Sanitation Data'!H179))="","",OFFSET('Sanitation Data'!$H$31,0,10*ROW('Sanitation Data'!H179)))</f>
        <v/>
      </c>
      <c r="DI185" s="305" t="str">
        <f ca="true">+IF(OFFSET('Sanitation Data'!$H$32,0,10*ROW('Sanitation Data'!H179))="","",OFFSET('Sanitation Data'!$H$32,0,10*ROW('Sanitation Data'!H179)))</f>
        <v/>
      </c>
      <c r="DJ185" s="305" t="str">
        <f ca="true">+IF(OFFSET('Sanitation Data'!$I$28,0,10*ROW('Sanitation Data'!I179))="","",OFFSET('Sanitation Data'!$I$28,0,10*ROW('Sanitation Data'!I179)))</f>
        <v/>
      </c>
      <c r="DK185" s="305" t="str">
        <f ca="true">+IF(OFFSET('Sanitation Data'!$I$29,0,10*ROW('Sanitation Data'!I179))="","",OFFSET('Sanitation Data'!$I$29,0,10*ROW('Sanitation Data'!I179)))</f>
        <v/>
      </c>
      <c r="DL185" s="305" t="str">
        <f ca="true">+IF(OFFSET('Sanitation Data'!$I$30,0,10*ROW('Sanitation Data'!I179))="","",OFFSET('Sanitation Data'!$I$30,0,10*ROW('Sanitation Data'!I179)))</f>
        <v/>
      </c>
      <c r="DM185" s="305" t="str">
        <f ca="true">+IF(OFFSET('Sanitation Data'!$I$31,0,10*ROW('Sanitation Data'!I179))="","",OFFSET('Sanitation Data'!$I$31,0,10*ROW('Sanitation Data'!I179)))</f>
        <v/>
      </c>
      <c r="DN185" s="305" t="str">
        <f ca="true">+IF(OFFSET('Sanitation Data'!$I$32,0,10*ROW('Sanitation Data'!I179))="","",OFFSET('Sanitation Data'!$I$32,0,10*ROW('Sanitation Data'!I179)))</f>
        <v/>
      </c>
      <c r="DO185" s="305" t="str">
        <f ca="true">+IF(OFFSET('Hygiene Data'!$D$11,0,10*ROW('Hygiene Data'!D179))="","",OFFSET('Hygiene Data'!$D$11,0,10*ROW('Hygiene Data'!D179)))</f>
        <v/>
      </c>
      <c r="DP185" s="305" t="str">
        <f ca="true">+IF(OFFSET('Hygiene Data'!$D$12,0,10*ROW('Hygiene Data'!D179))="","",OFFSET('Hygiene Data'!$D$12,0,10*ROW('Hygiene Data'!D179)))</f>
        <v/>
      </c>
      <c r="DQ185" s="305" t="str">
        <f ca="true">+IF(OFFSET('Hygiene Data'!$D$13,0,10*ROW('Hygiene Data'!D179))="","",OFFSET('Hygiene Data'!$D$13,0,10*ROW('Hygiene Data'!D179)))</f>
        <v/>
      </c>
      <c r="DR185" s="305" t="str">
        <f ca="true">+IF(OFFSET('Hygiene Data'!$E$11,0,10*ROW('Hygiene Data'!E179))="","",OFFSET('Hygiene Data'!$E$11,0,10*ROW('Hygiene Data'!E179)))</f>
        <v/>
      </c>
      <c r="DS185" s="305" t="str">
        <f ca="true">+IF(OFFSET('Hygiene Data'!$E$12,0,10*ROW('Hygiene Data'!E179))="","",OFFSET('Hygiene Data'!$E$12,0,10*ROW('Hygiene Data'!E179)))</f>
        <v/>
      </c>
      <c r="DT185" s="305" t="str">
        <f ca="true">+IF(OFFSET('Hygiene Data'!$E$13,0,10*ROW('Hygiene Data'!E179))="","",OFFSET('Hygiene Data'!$E$13,0,10*ROW('Hygiene Data'!E179)))</f>
        <v/>
      </c>
      <c r="DU185" s="305" t="str">
        <f ca="true">+IF(OFFSET('Hygiene Data'!$F$11,0,10*ROW('Hygiene Data'!F179))="","",OFFSET('Hygiene Data'!$F$11,0,10*ROW('Hygiene Data'!F179)))</f>
        <v/>
      </c>
      <c r="DV185" s="305" t="str">
        <f ca="true">+IF(OFFSET('Hygiene Data'!$F$12,0,10*ROW('Hygiene Data'!F179))="","",OFFSET('Hygiene Data'!$F$12,0,10*ROW('Hygiene Data'!F179)))</f>
        <v/>
      </c>
      <c r="DW185" s="305" t="str">
        <f ca="true">+IF(OFFSET('Hygiene Data'!$F$13,0,10*ROW('Hygiene Data'!F179))="","",OFFSET('Hygiene Data'!$F$13,0,10*ROW('Hygiene Data'!F179)))</f>
        <v/>
      </c>
      <c r="DX185" s="305" t="str">
        <f ca="true">+IF(OFFSET('Hygiene Data'!$G$11,0,10*ROW('Hygiene Data'!G179))="","",OFFSET('Hygiene Data'!$G$11,0,10*ROW('Hygiene Data'!G179)))</f>
        <v/>
      </c>
      <c r="DY185" s="305" t="str">
        <f ca="true">+IF(OFFSET('Hygiene Data'!$G$12,0,10*ROW('Hygiene Data'!G179))="","",OFFSET('Hygiene Data'!$G$12,0,10*ROW('Hygiene Data'!G179)))</f>
        <v/>
      </c>
      <c r="DZ185" s="305" t="str">
        <f ca="true">+IF(OFFSET('Hygiene Data'!$G$13,0,10*ROW('Hygiene Data'!G179))="","",OFFSET('Hygiene Data'!$G$13,0,10*ROW('Hygiene Data'!G179)))</f>
        <v/>
      </c>
      <c r="EA185" s="305" t="str">
        <f ca="true">+IF(OFFSET('Hygiene Data'!$H$11,0,10*ROW('Hygiene Data'!H179))="","",OFFSET('Hygiene Data'!$H$11,0,10*ROW('Hygiene Data'!H179)))</f>
        <v/>
      </c>
      <c r="EB185" s="305" t="str">
        <f ca="true">+IF(OFFSET('Hygiene Data'!$H$12,0,10*ROW('Hygiene Data'!H179))="","",OFFSET('Hygiene Data'!$H$12,0,10*ROW('Hygiene Data'!H179)))</f>
        <v/>
      </c>
      <c r="EC185" s="305" t="str">
        <f ca="true">+IF(OFFSET('Hygiene Data'!$H$13,0,10*ROW('Hygiene Data'!H179))="","",OFFSET('Hygiene Data'!$H$13,0,10*ROW('Hygiene Data'!H179)))</f>
        <v/>
      </c>
      <c r="ED185" s="305" t="str">
        <f ca="true">+IF(OFFSET('Hygiene Data'!$I$11,0,10*ROW('Hygiene Data'!I179))="","",OFFSET('Hygiene Data'!$I$11,0,10*ROW('Hygiene Data'!I179)))</f>
        <v/>
      </c>
      <c r="EE185" s="305" t="str">
        <f ca="true">+IF(OFFSET('Hygiene Data'!$I$12,0,10*ROW('Hygiene Data'!I179))="","",OFFSET('Hygiene Data'!$I$12,0,10*ROW('Hygiene Data'!I179)))</f>
        <v/>
      </c>
      <c r="EF185" s="305"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61" t="str">
        <f t="shared" ca="true" si="2"/>
        <v/>
      </c>
      <c r="D186" s="9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5"/>
      <c r="BS186" s="305" t="str">
        <f ca="true">+IF(OFFSET('Water Data'!$D$27,0,10*ROW('Water Data'!D180))="","",OFFSET('Water Data'!$D$27,0,10*ROW('Water Data'!D180)))</f>
        <v/>
      </c>
      <c r="BT186" s="305" t="str">
        <f ca="true">+IF(OFFSET('Water Data'!$D$28,0,10*ROW('Water Data'!D180))="","",OFFSET('Water Data'!$D$28,0,10*ROW('Water Data'!D180)))</f>
        <v/>
      </c>
      <c r="BU186" s="305" t="str">
        <f ca="true">+IF(OFFSET('Water Data'!$D$29,0,10*ROW('Water Data'!D180))="","",OFFSET('Water Data'!$D$29,0,10*ROW('Water Data'!D180)))</f>
        <v/>
      </c>
      <c r="BV186" s="305" t="str">
        <f ca="true">+IF(OFFSET('Water Data'!$E$27,0,10*ROW('Water Data'!E180))="","",OFFSET('Water Data'!$E$27,0,10*ROW('Water Data'!E180)))</f>
        <v/>
      </c>
      <c r="BW186" s="305" t="str">
        <f ca="true">+IF(OFFSET('Water Data'!$E$28,0,10*ROW('Water Data'!E180))="","",OFFSET('Water Data'!$E$28,0,10*ROW('Water Data'!E180)))</f>
        <v/>
      </c>
      <c r="BX186" s="305" t="str">
        <f ca="true">+IF(OFFSET('Water Data'!$E$29,0,10*ROW('Water Data'!E180))="","",OFFSET('Water Data'!$E$29,0,10*ROW('Water Data'!E180)))</f>
        <v/>
      </c>
      <c r="BY186" s="305" t="str">
        <f ca="true">+IF(OFFSET('Water Data'!$F$27,0,10*ROW('Water Data'!F180))="","",OFFSET('Water Data'!$F$27,0,10*ROW('Water Data'!F180)))</f>
        <v/>
      </c>
      <c r="BZ186" s="305" t="str">
        <f ca="true">+IF(OFFSET('Water Data'!$F$28,0,10*ROW('Water Data'!F180))="","",OFFSET('Water Data'!$F$28,0,10*ROW('Water Data'!F180)))</f>
        <v/>
      </c>
      <c r="CA186" s="305" t="str">
        <f ca="true">+IF(OFFSET('Water Data'!$F$29,0,10*ROW('Water Data'!F180))="","",OFFSET('Water Data'!$F$29,0,10*ROW('Water Data'!F180)))</f>
        <v/>
      </c>
      <c r="CB186" s="305" t="str">
        <f ca="true">+IF(OFFSET('Water Data'!$G$27,0,10*ROW('Water Data'!G180))="","",OFFSET('Water Data'!$G$27,0,10*ROW('Water Data'!G180)))</f>
        <v/>
      </c>
      <c r="CC186" s="305" t="str">
        <f ca="true">+IF(OFFSET('Water Data'!$G$28,0,10*ROW('Water Data'!G180))="","",OFFSET('Water Data'!$G$28,0,10*ROW('Water Data'!G180)))</f>
        <v/>
      </c>
      <c r="CD186" s="305" t="str">
        <f ca="true">+IF(OFFSET('Water Data'!$G$29,0,10*ROW('Water Data'!G180))="","",OFFSET('Water Data'!$G$29,0,10*ROW('Water Data'!G180)))</f>
        <v/>
      </c>
      <c r="CE186" s="305" t="str">
        <f ca="true">+IF(OFFSET('Water Data'!$H$27,0,10*ROW('Water Data'!H180))="","",OFFSET('Water Data'!$H$27,0,10*ROW('Water Data'!H180)))</f>
        <v/>
      </c>
      <c r="CF186" s="305" t="str">
        <f ca="true">+IF(OFFSET('Water Data'!$H$28,0,10*ROW('Water Data'!H180))="","",OFFSET('Water Data'!$H$28,0,10*ROW('Water Data'!H180)))</f>
        <v/>
      </c>
      <c r="CG186" s="305" t="str">
        <f ca="true">+IF(OFFSET('Water Data'!$H$29,0,10*ROW('Water Data'!H180))="","",OFFSET('Water Data'!$H$29,0,10*ROW('Water Data'!H180)))</f>
        <v/>
      </c>
      <c r="CH186" s="305" t="str">
        <f ca="true">+IF(OFFSET('Water Data'!$I$27,0,10*ROW('Water Data'!I180))="","",OFFSET('Water Data'!$I$27,0,10*ROW('Water Data'!I180)))</f>
        <v/>
      </c>
      <c r="CI186" s="305" t="str">
        <f ca="true">+IF(OFFSET('Water Data'!$I$28,0,10*ROW('Water Data'!I180))="","",OFFSET('Water Data'!$I$28,0,10*ROW('Water Data'!I180)))</f>
        <v/>
      </c>
      <c r="CJ186" s="305" t="str">
        <f ca="true">+IF(OFFSET('Water Data'!$I$29,0,10*ROW('Water Data'!I180))="","",OFFSET('Water Data'!$I$29,0,10*ROW('Water Data'!I180)))</f>
        <v/>
      </c>
      <c r="CK186" s="305" t="str">
        <f ca="true">+IF(OFFSET('Sanitation Data'!$D$28,0,10*ROW('Sanitation Data'!D180))="","",OFFSET('Sanitation Data'!$D$28,0,10*ROW('Sanitation Data'!D180)))</f>
        <v/>
      </c>
      <c r="CL186" s="305" t="str">
        <f ca="true">+IF(OFFSET('Sanitation Data'!$D$29,0,10*ROW('Sanitation Data'!D180))="","",OFFSET('Sanitation Data'!$D$29,0,10*ROW('Sanitation Data'!D180)))</f>
        <v/>
      </c>
      <c r="CM186" s="305" t="str">
        <f ca="true">+IF(OFFSET('Sanitation Data'!$D$30,0,10*ROW('Sanitation Data'!D180))="","",OFFSET('Sanitation Data'!$D$30,0,10*ROW('Sanitation Data'!D180)))</f>
        <v/>
      </c>
      <c r="CN186" s="305" t="str">
        <f ca="true">+IF(OFFSET('Sanitation Data'!$D$31,0,10*ROW('Sanitation Data'!D180))="","",OFFSET('Sanitation Data'!$D$31,0,10*ROW('Sanitation Data'!D180)))</f>
        <v/>
      </c>
      <c r="CO186" s="305" t="str">
        <f ca="true">+IF(OFFSET('Sanitation Data'!$D$32,0,10*ROW('Sanitation Data'!D180))="","",OFFSET('Sanitation Data'!$D$32,0,10*ROW('Sanitation Data'!D180)))</f>
        <v/>
      </c>
      <c r="CP186" s="305" t="str">
        <f ca="true">+IF(OFFSET('Sanitation Data'!$E$28,0,10*ROW('Sanitation Data'!E180))="","",OFFSET('Sanitation Data'!$E$28,0,10*ROW('Sanitation Data'!E180)))</f>
        <v/>
      </c>
      <c r="CQ186" s="305" t="str">
        <f ca="true">+IF(OFFSET('Sanitation Data'!$E$29,0,10*ROW('Sanitation Data'!E180))="","",OFFSET('Sanitation Data'!$E$29,0,10*ROW('Sanitation Data'!E180)))</f>
        <v/>
      </c>
      <c r="CR186" s="305" t="str">
        <f ca="true">+IF(OFFSET('Sanitation Data'!$E$30,0,10*ROW('Sanitation Data'!E180))="","",OFFSET('Sanitation Data'!$E$30,0,10*ROW('Sanitation Data'!E180)))</f>
        <v/>
      </c>
      <c r="CS186" s="305" t="str">
        <f ca="true">+IF(OFFSET('Sanitation Data'!$E$31,0,10*ROW('Sanitation Data'!E180))="","",OFFSET('Sanitation Data'!$E$31,0,10*ROW('Sanitation Data'!E180)))</f>
        <v/>
      </c>
      <c r="CT186" s="305" t="str">
        <f ca="true">+IF(OFFSET('Sanitation Data'!$E$32,0,10*ROW('Sanitation Data'!E180))="","",OFFSET('Sanitation Data'!$E$32,0,10*ROW('Sanitation Data'!E180)))</f>
        <v/>
      </c>
      <c r="CU186" s="305" t="str">
        <f ca="true">+IF(OFFSET('Sanitation Data'!$F$28,0,10*ROW('Sanitation Data'!F180))="","",OFFSET('Sanitation Data'!$F$28,0,10*ROW('Sanitation Data'!F180)))</f>
        <v/>
      </c>
      <c r="CV186" s="305" t="str">
        <f ca="true">+IF(OFFSET('Sanitation Data'!$F$29,0,10*ROW('Sanitation Data'!F180))="","",OFFSET('Sanitation Data'!$F$29,0,10*ROW('Sanitation Data'!F180)))</f>
        <v/>
      </c>
      <c r="CW186" s="305" t="str">
        <f ca="true">+IF(OFFSET('Sanitation Data'!$F$30,0,10*ROW('Sanitation Data'!F180))="","",OFFSET('Sanitation Data'!$F$30,0,10*ROW('Sanitation Data'!F180)))</f>
        <v/>
      </c>
      <c r="CX186" s="305" t="str">
        <f ca="true">+IF(OFFSET('Sanitation Data'!$F$31,0,10*ROW('Sanitation Data'!F180))="","",OFFSET('Sanitation Data'!$F$31,0,10*ROW('Sanitation Data'!F180)))</f>
        <v/>
      </c>
      <c r="CY186" s="305" t="str">
        <f ca="true">+IF(OFFSET('Sanitation Data'!$F$32,0,10*ROW('Sanitation Data'!F180))="","",OFFSET('Sanitation Data'!$F$32,0,10*ROW('Sanitation Data'!F180)))</f>
        <v/>
      </c>
      <c r="CZ186" s="305" t="str">
        <f ca="true">+IF(OFFSET('Sanitation Data'!$G$28,0,10*ROW('Sanitation Data'!G180))="","",OFFSET('Sanitation Data'!$G$28,0,10*ROW('Sanitation Data'!G180)))</f>
        <v/>
      </c>
      <c r="DA186" s="305" t="str">
        <f ca="true">+IF(OFFSET('Sanitation Data'!$G$29,0,10*ROW('Sanitation Data'!G180))="","",OFFSET('Sanitation Data'!$G$29,0,10*ROW('Sanitation Data'!G180)))</f>
        <v/>
      </c>
      <c r="DB186" s="305" t="str">
        <f ca="true">+IF(OFFSET('Sanitation Data'!$G$30,0,10*ROW('Sanitation Data'!G180))="","",OFFSET('Sanitation Data'!$G$30,0,10*ROW('Sanitation Data'!G180)))</f>
        <v/>
      </c>
      <c r="DC186" s="305" t="str">
        <f ca="true">+IF(OFFSET('Sanitation Data'!$G$31,0,10*ROW('Sanitation Data'!G180))="","",OFFSET('Sanitation Data'!$G$31,0,10*ROW('Sanitation Data'!G180)))</f>
        <v/>
      </c>
      <c r="DD186" s="305" t="str">
        <f ca="true">+IF(OFFSET('Sanitation Data'!$G$32,0,10*ROW('Sanitation Data'!G180))="","",OFFSET('Sanitation Data'!$G$32,0,10*ROW('Sanitation Data'!G180)))</f>
        <v/>
      </c>
      <c r="DE186" s="305" t="str">
        <f ca="true">+IF(OFFSET('Sanitation Data'!$H$28,0,10*ROW('Sanitation Data'!H180))="","",OFFSET('Sanitation Data'!$H$28,0,10*ROW('Sanitation Data'!H180)))</f>
        <v/>
      </c>
      <c r="DF186" s="305" t="str">
        <f ca="true">+IF(OFFSET('Sanitation Data'!$H$29,0,10*ROW('Sanitation Data'!H180))="","",OFFSET('Sanitation Data'!$H$29,0,10*ROW('Sanitation Data'!H180)))</f>
        <v/>
      </c>
      <c r="DG186" s="305" t="str">
        <f ca="true">+IF(OFFSET('Sanitation Data'!$H$30,0,10*ROW('Sanitation Data'!H180))="","",OFFSET('Sanitation Data'!$H$30,0,10*ROW('Sanitation Data'!H180)))</f>
        <v/>
      </c>
      <c r="DH186" s="305" t="str">
        <f ca="true">+IF(OFFSET('Sanitation Data'!$H$31,0,10*ROW('Sanitation Data'!H180))="","",OFFSET('Sanitation Data'!$H$31,0,10*ROW('Sanitation Data'!H180)))</f>
        <v/>
      </c>
      <c r="DI186" s="305" t="str">
        <f ca="true">+IF(OFFSET('Sanitation Data'!$H$32,0,10*ROW('Sanitation Data'!H180))="","",OFFSET('Sanitation Data'!$H$32,0,10*ROW('Sanitation Data'!H180)))</f>
        <v/>
      </c>
      <c r="DJ186" s="305" t="str">
        <f ca="true">+IF(OFFSET('Sanitation Data'!$I$28,0,10*ROW('Sanitation Data'!I180))="","",OFFSET('Sanitation Data'!$I$28,0,10*ROW('Sanitation Data'!I180)))</f>
        <v/>
      </c>
      <c r="DK186" s="305" t="str">
        <f ca="true">+IF(OFFSET('Sanitation Data'!$I$29,0,10*ROW('Sanitation Data'!I180))="","",OFFSET('Sanitation Data'!$I$29,0,10*ROW('Sanitation Data'!I180)))</f>
        <v/>
      </c>
      <c r="DL186" s="305" t="str">
        <f ca="true">+IF(OFFSET('Sanitation Data'!$I$30,0,10*ROW('Sanitation Data'!I180))="","",OFFSET('Sanitation Data'!$I$30,0,10*ROW('Sanitation Data'!I180)))</f>
        <v/>
      </c>
      <c r="DM186" s="305" t="str">
        <f ca="true">+IF(OFFSET('Sanitation Data'!$I$31,0,10*ROW('Sanitation Data'!I180))="","",OFFSET('Sanitation Data'!$I$31,0,10*ROW('Sanitation Data'!I180)))</f>
        <v/>
      </c>
      <c r="DN186" s="305" t="str">
        <f ca="true">+IF(OFFSET('Sanitation Data'!$I$32,0,10*ROW('Sanitation Data'!I180))="","",OFFSET('Sanitation Data'!$I$32,0,10*ROW('Sanitation Data'!I180)))</f>
        <v/>
      </c>
      <c r="DO186" s="305" t="str">
        <f ca="true">+IF(OFFSET('Hygiene Data'!$D$11,0,10*ROW('Hygiene Data'!D180))="","",OFFSET('Hygiene Data'!$D$11,0,10*ROW('Hygiene Data'!D180)))</f>
        <v/>
      </c>
      <c r="DP186" s="305" t="str">
        <f ca="true">+IF(OFFSET('Hygiene Data'!$D$12,0,10*ROW('Hygiene Data'!D180))="","",OFFSET('Hygiene Data'!$D$12,0,10*ROW('Hygiene Data'!D180)))</f>
        <v/>
      </c>
      <c r="DQ186" s="305" t="str">
        <f ca="true">+IF(OFFSET('Hygiene Data'!$D$13,0,10*ROW('Hygiene Data'!D180))="","",OFFSET('Hygiene Data'!$D$13,0,10*ROW('Hygiene Data'!D180)))</f>
        <v/>
      </c>
      <c r="DR186" s="305" t="str">
        <f ca="true">+IF(OFFSET('Hygiene Data'!$E$11,0,10*ROW('Hygiene Data'!E180))="","",OFFSET('Hygiene Data'!$E$11,0,10*ROW('Hygiene Data'!E180)))</f>
        <v/>
      </c>
      <c r="DS186" s="305" t="str">
        <f ca="true">+IF(OFFSET('Hygiene Data'!$E$12,0,10*ROW('Hygiene Data'!E180))="","",OFFSET('Hygiene Data'!$E$12,0,10*ROW('Hygiene Data'!E180)))</f>
        <v/>
      </c>
      <c r="DT186" s="305" t="str">
        <f ca="true">+IF(OFFSET('Hygiene Data'!$E$13,0,10*ROW('Hygiene Data'!E180))="","",OFFSET('Hygiene Data'!$E$13,0,10*ROW('Hygiene Data'!E180)))</f>
        <v/>
      </c>
      <c r="DU186" s="305" t="str">
        <f ca="true">+IF(OFFSET('Hygiene Data'!$F$11,0,10*ROW('Hygiene Data'!F180))="","",OFFSET('Hygiene Data'!$F$11,0,10*ROW('Hygiene Data'!F180)))</f>
        <v/>
      </c>
      <c r="DV186" s="305" t="str">
        <f ca="true">+IF(OFFSET('Hygiene Data'!$F$12,0,10*ROW('Hygiene Data'!F180))="","",OFFSET('Hygiene Data'!$F$12,0,10*ROW('Hygiene Data'!F180)))</f>
        <v/>
      </c>
      <c r="DW186" s="305" t="str">
        <f ca="true">+IF(OFFSET('Hygiene Data'!$F$13,0,10*ROW('Hygiene Data'!F180))="","",OFFSET('Hygiene Data'!$F$13,0,10*ROW('Hygiene Data'!F180)))</f>
        <v/>
      </c>
      <c r="DX186" s="305" t="str">
        <f ca="true">+IF(OFFSET('Hygiene Data'!$G$11,0,10*ROW('Hygiene Data'!G180))="","",OFFSET('Hygiene Data'!$G$11,0,10*ROW('Hygiene Data'!G180)))</f>
        <v/>
      </c>
      <c r="DY186" s="305" t="str">
        <f ca="true">+IF(OFFSET('Hygiene Data'!$G$12,0,10*ROW('Hygiene Data'!G180))="","",OFFSET('Hygiene Data'!$G$12,0,10*ROW('Hygiene Data'!G180)))</f>
        <v/>
      </c>
      <c r="DZ186" s="305" t="str">
        <f ca="true">+IF(OFFSET('Hygiene Data'!$G$13,0,10*ROW('Hygiene Data'!G180))="","",OFFSET('Hygiene Data'!$G$13,0,10*ROW('Hygiene Data'!G180)))</f>
        <v/>
      </c>
      <c r="EA186" s="305" t="str">
        <f ca="true">+IF(OFFSET('Hygiene Data'!$H$11,0,10*ROW('Hygiene Data'!H180))="","",OFFSET('Hygiene Data'!$H$11,0,10*ROW('Hygiene Data'!H180)))</f>
        <v/>
      </c>
      <c r="EB186" s="305" t="str">
        <f ca="true">+IF(OFFSET('Hygiene Data'!$H$12,0,10*ROW('Hygiene Data'!H180))="","",OFFSET('Hygiene Data'!$H$12,0,10*ROW('Hygiene Data'!H180)))</f>
        <v/>
      </c>
      <c r="EC186" s="305" t="str">
        <f ca="true">+IF(OFFSET('Hygiene Data'!$H$13,0,10*ROW('Hygiene Data'!H180))="","",OFFSET('Hygiene Data'!$H$13,0,10*ROW('Hygiene Data'!H180)))</f>
        <v/>
      </c>
      <c r="ED186" s="305" t="str">
        <f ca="true">+IF(OFFSET('Hygiene Data'!$I$11,0,10*ROW('Hygiene Data'!I180))="","",OFFSET('Hygiene Data'!$I$11,0,10*ROW('Hygiene Data'!I180)))</f>
        <v/>
      </c>
      <c r="EE186" s="305" t="str">
        <f ca="true">+IF(OFFSET('Hygiene Data'!$I$12,0,10*ROW('Hygiene Data'!I180))="","",OFFSET('Hygiene Data'!$I$12,0,10*ROW('Hygiene Data'!I180)))</f>
        <v/>
      </c>
      <c r="EF186" s="305"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61" t="str">
        <f t="shared" ca="true" si="2"/>
        <v/>
      </c>
      <c r="D187" s="9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5"/>
      <c r="BS187" s="305" t="str">
        <f ca="true">+IF(OFFSET('Water Data'!$D$27,0,10*ROW('Water Data'!D181))="","",OFFSET('Water Data'!$D$27,0,10*ROW('Water Data'!D181)))</f>
        <v/>
      </c>
      <c r="BT187" s="305" t="str">
        <f ca="true">+IF(OFFSET('Water Data'!$D$28,0,10*ROW('Water Data'!D181))="","",OFFSET('Water Data'!$D$28,0,10*ROW('Water Data'!D181)))</f>
        <v/>
      </c>
      <c r="BU187" s="305" t="str">
        <f ca="true">+IF(OFFSET('Water Data'!$D$29,0,10*ROW('Water Data'!D181))="","",OFFSET('Water Data'!$D$29,0,10*ROW('Water Data'!D181)))</f>
        <v/>
      </c>
      <c r="BV187" s="305" t="str">
        <f ca="true">+IF(OFFSET('Water Data'!$E$27,0,10*ROW('Water Data'!E181))="","",OFFSET('Water Data'!$E$27,0,10*ROW('Water Data'!E181)))</f>
        <v/>
      </c>
      <c r="BW187" s="305" t="str">
        <f ca="true">+IF(OFFSET('Water Data'!$E$28,0,10*ROW('Water Data'!E181))="","",OFFSET('Water Data'!$E$28,0,10*ROW('Water Data'!E181)))</f>
        <v/>
      </c>
      <c r="BX187" s="305" t="str">
        <f ca="true">+IF(OFFSET('Water Data'!$E$29,0,10*ROW('Water Data'!E181))="","",OFFSET('Water Data'!$E$29,0,10*ROW('Water Data'!E181)))</f>
        <v/>
      </c>
      <c r="BY187" s="305" t="str">
        <f ca="true">+IF(OFFSET('Water Data'!$F$27,0,10*ROW('Water Data'!F181))="","",OFFSET('Water Data'!$F$27,0,10*ROW('Water Data'!F181)))</f>
        <v/>
      </c>
      <c r="BZ187" s="305" t="str">
        <f ca="true">+IF(OFFSET('Water Data'!$F$28,0,10*ROW('Water Data'!F181))="","",OFFSET('Water Data'!$F$28,0,10*ROW('Water Data'!F181)))</f>
        <v/>
      </c>
      <c r="CA187" s="305" t="str">
        <f ca="true">+IF(OFFSET('Water Data'!$F$29,0,10*ROW('Water Data'!F181))="","",OFFSET('Water Data'!$F$29,0,10*ROW('Water Data'!F181)))</f>
        <v/>
      </c>
      <c r="CB187" s="305" t="str">
        <f ca="true">+IF(OFFSET('Water Data'!$G$27,0,10*ROW('Water Data'!G181))="","",OFFSET('Water Data'!$G$27,0,10*ROW('Water Data'!G181)))</f>
        <v/>
      </c>
      <c r="CC187" s="305" t="str">
        <f ca="true">+IF(OFFSET('Water Data'!$G$28,0,10*ROW('Water Data'!G181))="","",OFFSET('Water Data'!$G$28,0,10*ROW('Water Data'!G181)))</f>
        <v/>
      </c>
      <c r="CD187" s="305" t="str">
        <f ca="true">+IF(OFFSET('Water Data'!$G$29,0,10*ROW('Water Data'!G181))="","",OFFSET('Water Data'!$G$29,0,10*ROW('Water Data'!G181)))</f>
        <v/>
      </c>
      <c r="CE187" s="305" t="str">
        <f ca="true">+IF(OFFSET('Water Data'!$H$27,0,10*ROW('Water Data'!H181))="","",OFFSET('Water Data'!$H$27,0,10*ROW('Water Data'!H181)))</f>
        <v/>
      </c>
      <c r="CF187" s="305" t="str">
        <f ca="true">+IF(OFFSET('Water Data'!$H$28,0,10*ROW('Water Data'!H181))="","",OFFSET('Water Data'!$H$28,0,10*ROW('Water Data'!H181)))</f>
        <v/>
      </c>
      <c r="CG187" s="305" t="str">
        <f ca="true">+IF(OFFSET('Water Data'!$H$29,0,10*ROW('Water Data'!H181))="","",OFFSET('Water Data'!$H$29,0,10*ROW('Water Data'!H181)))</f>
        <v/>
      </c>
      <c r="CH187" s="305" t="str">
        <f ca="true">+IF(OFFSET('Water Data'!$I$27,0,10*ROW('Water Data'!I181))="","",OFFSET('Water Data'!$I$27,0,10*ROW('Water Data'!I181)))</f>
        <v/>
      </c>
      <c r="CI187" s="305" t="str">
        <f ca="true">+IF(OFFSET('Water Data'!$I$28,0,10*ROW('Water Data'!I181))="","",OFFSET('Water Data'!$I$28,0,10*ROW('Water Data'!I181)))</f>
        <v/>
      </c>
      <c r="CJ187" s="305" t="str">
        <f ca="true">+IF(OFFSET('Water Data'!$I$29,0,10*ROW('Water Data'!I181))="","",OFFSET('Water Data'!$I$29,0,10*ROW('Water Data'!I181)))</f>
        <v/>
      </c>
      <c r="CK187" s="305" t="str">
        <f ca="true">+IF(OFFSET('Sanitation Data'!$D$28,0,10*ROW('Sanitation Data'!D181))="","",OFFSET('Sanitation Data'!$D$28,0,10*ROW('Sanitation Data'!D181)))</f>
        <v/>
      </c>
      <c r="CL187" s="305" t="str">
        <f ca="true">+IF(OFFSET('Sanitation Data'!$D$29,0,10*ROW('Sanitation Data'!D181))="","",OFFSET('Sanitation Data'!$D$29,0,10*ROW('Sanitation Data'!D181)))</f>
        <v/>
      </c>
      <c r="CM187" s="305" t="str">
        <f ca="true">+IF(OFFSET('Sanitation Data'!$D$30,0,10*ROW('Sanitation Data'!D181))="","",OFFSET('Sanitation Data'!$D$30,0,10*ROW('Sanitation Data'!D181)))</f>
        <v/>
      </c>
      <c r="CN187" s="305" t="str">
        <f ca="true">+IF(OFFSET('Sanitation Data'!$D$31,0,10*ROW('Sanitation Data'!D181))="","",OFFSET('Sanitation Data'!$D$31,0,10*ROW('Sanitation Data'!D181)))</f>
        <v/>
      </c>
      <c r="CO187" s="305" t="str">
        <f ca="true">+IF(OFFSET('Sanitation Data'!$D$32,0,10*ROW('Sanitation Data'!D181))="","",OFFSET('Sanitation Data'!$D$32,0,10*ROW('Sanitation Data'!D181)))</f>
        <v/>
      </c>
      <c r="CP187" s="305" t="str">
        <f ca="true">+IF(OFFSET('Sanitation Data'!$E$28,0,10*ROW('Sanitation Data'!E181))="","",OFFSET('Sanitation Data'!$E$28,0,10*ROW('Sanitation Data'!E181)))</f>
        <v/>
      </c>
      <c r="CQ187" s="305" t="str">
        <f ca="true">+IF(OFFSET('Sanitation Data'!$E$29,0,10*ROW('Sanitation Data'!E181))="","",OFFSET('Sanitation Data'!$E$29,0,10*ROW('Sanitation Data'!E181)))</f>
        <v/>
      </c>
      <c r="CR187" s="305" t="str">
        <f ca="true">+IF(OFFSET('Sanitation Data'!$E$30,0,10*ROW('Sanitation Data'!E181))="","",OFFSET('Sanitation Data'!$E$30,0,10*ROW('Sanitation Data'!E181)))</f>
        <v/>
      </c>
      <c r="CS187" s="305" t="str">
        <f ca="true">+IF(OFFSET('Sanitation Data'!$E$31,0,10*ROW('Sanitation Data'!E181))="","",OFFSET('Sanitation Data'!$E$31,0,10*ROW('Sanitation Data'!E181)))</f>
        <v/>
      </c>
      <c r="CT187" s="305" t="str">
        <f ca="true">+IF(OFFSET('Sanitation Data'!$E$32,0,10*ROW('Sanitation Data'!E181))="","",OFFSET('Sanitation Data'!$E$32,0,10*ROW('Sanitation Data'!E181)))</f>
        <v/>
      </c>
      <c r="CU187" s="305" t="str">
        <f ca="true">+IF(OFFSET('Sanitation Data'!$F$28,0,10*ROW('Sanitation Data'!F181))="","",OFFSET('Sanitation Data'!$F$28,0,10*ROW('Sanitation Data'!F181)))</f>
        <v/>
      </c>
      <c r="CV187" s="305" t="str">
        <f ca="true">+IF(OFFSET('Sanitation Data'!$F$29,0,10*ROW('Sanitation Data'!F181))="","",OFFSET('Sanitation Data'!$F$29,0,10*ROW('Sanitation Data'!F181)))</f>
        <v/>
      </c>
      <c r="CW187" s="305" t="str">
        <f ca="true">+IF(OFFSET('Sanitation Data'!$F$30,0,10*ROW('Sanitation Data'!F181))="","",OFFSET('Sanitation Data'!$F$30,0,10*ROW('Sanitation Data'!F181)))</f>
        <v/>
      </c>
      <c r="CX187" s="305" t="str">
        <f ca="true">+IF(OFFSET('Sanitation Data'!$F$31,0,10*ROW('Sanitation Data'!F181))="","",OFFSET('Sanitation Data'!$F$31,0,10*ROW('Sanitation Data'!F181)))</f>
        <v/>
      </c>
      <c r="CY187" s="305" t="str">
        <f ca="true">+IF(OFFSET('Sanitation Data'!$F$32,0,10*ROW('Sanitation Data'!F181))="","",OFFSET('Sanitation Data'!$F$32,0,10*ROW('Sanitation Data'!F181)))</f>
        <v/>
      </c>
      <c r="CZ187" s="305" t="str">
        <f ca="true">+IF(OFFSET('Sanitation Data'!$G$28,0,10*ROW('Sanitation Data'!G181))="","",OFFSET('Sanitation Data'!$G$28,0,10*ROW('Sanitation Data'!G181)))</f>
        <v/>
      </c>
      <c r="DA187" s="305" t="str">
        <f ca="true">+IF(OFFSET('Sanitation Data'!$G$29,0,10*ROW('Sanitation Data'!G181))="","",OFFSET('Sanitation Data'!$G$29,0,10*ROW('Sanitation Data'!G181)))</f>
        <v/>
      </c>
      <c r="DB187" s="305" t="str">
        <f ca="true">+IF(OFFSET('Sanitation Data'!$G$30,0,10*ROW('Sanitation Data'!G181))="","",OFFSET('Sanitation Data'!$G$30,0,10*ROW('Sanitation Data'!G181)))</f>
        <v/>
      </c>
      <c r="DC187" s="305" t="str">
        <f ca="true">+IF(OFFSET('Sanitation Data'!$G$31,0,10*ROW('Sanitation Data'!G181))="","",OFFSET('Sanitation Data'!$G$31,0,10*ROW('Sanitation Data'!G181)))</f>
        <v/>
      </c>
      <c r="DD187" s="305" t="str">
        <f ca="true">+IF(OFFSET('Sanitation Data'!$G$32,0,10*ROW('Sanitation Data'!G181))="","",OFFSET('Sanitation Data'!$G$32,0,10*ROW('Sanitation Data'!G181)))</f>
        <v/>
      </c>
      <c r="DE187" s="305" t="str">
        <f ca="true">+IF(OFFSET('Sanitation Data'!$H$28,0,10*ROW('Sanitation Data'!H181))="","",OFFSET('Sanitation Data'!$H$28,0,10*ROW('Sanitation Data'!H181)))</f>
        <v/>
      </c>
      <c r="DF187" s="305" t="str">
        <f ca="true">+IF(OFFSET('Sanitation Data'!$H$29,0,10*ROW('Sanitation Data'!H181))="","",OFFSET('Sanitation Data'!$H$29,0,10*ROW('Sanitation Data'!H181)))</f>
        <v/>
      </c>
      <c r="DG187" s="305" t="str">
        <f ca="true">+IF(OFFSET('Sanitation Data'!$H$30,0,10*ROW('Sanitation Data'!H181))="","",OFFSET('Sanitation Data'!$H$30,0,10*ROW('Sanitation Data'!H181)))</f>
        <v/>
      </c>
      <c r="DH187" s="305" t="str">
        <f ca="true">+IF(OFFSET('Sanitation Data'!$H$31,0,10*ROW('Sanitation Data'!H181))="","",OFFSET('Sanitation Data'!$H$31,0,10*ROW('Sanitation Data'!H181)))</f>
        <v/>
      </c>
      <c r="DI187" s="305" t="str">
        <f ca="true">+IF(OFFSET('Sanitation Data'!$H$32,0,10*ROW('Sanitation Data'!H181))="","",OFFSET('Sanitation Data'!$H$32,0,10*ROW('Sanitation Data'!H181)))</f>
        <v/>
      </c>
      <c r="DJ187" s="305" t="str">
        <f ca="true">+IF(OFFSET('Sanitation Data'!$I$28,0,10*ROW('Sanitation Data'!I181))="","",OFFSET('Sanitation Data'!$I$28,0,10*ROW('Sanitation Data'!I181)))</f>
        <v/>
      </c>
      <c r="DK187" s="305" t="str">
        <f ca="true">+IF(OFFSET('Sanitation Data'!$I$29,0,10*ROW('Sanitation Data'!I181))="","",OFFSET('Sanitation Data'!$I$29,0,10*ROW('Sanitation Data'!I181)))</f>
        <v/>
      </c>
      <c r="DL187" s="305" t="str">
        <f ca="true">+IF(OFFSET('Sanitation Data'!$I$30,0,10*ROW('Sanitation Data'!I181))="","",OFFSET('Sanitation Data'!$I$30,0,10*ROW('Sanitation Data'!I181)))</f>
        <v/>
      </c>
      <c r="DM187" s="305" t="str">
        <f ca="true">+IF(OFFSET('Sanitation Data'!$I$31,0,10*ROW('Sanitation Data'!I181))="","",OFFSET('Sanitation Data'!$I$31,0,10*ROW('Sanitation Data'!I181)))</f>
        <v/>
      </c>
      <c r="DN187" s="305" t="str">
        <f ca="true">+IF(OFFSET('Sanitation Data'!$I$32,0,10*ROW('Sanitation Data'!I181))="","",OFFSET('Sanitation Data'!$I$32,0,10*ROW('Sanitation Data'!I181)))</f>
        <v/>
      </c>
      <c r="DO187" s="305" t="str">
        <f ca="true">+IF(OFFSET('Hygiene Data'!$D$11,0,10*ROW('Hygiene Data'!D181))="","",OFFSET('Hygiene Data'!$D$11,0,10*ROW('Hygiene Data'!D181)))</f>
        <v/>
      </c>
      <c r="DP187" s="305" t="str">
        <f ca="true">+IF(OFFSET('Hygiene Data'!$D$12,0,10*ROW('Hygiene Data'!D181))="","",OFFSET('Hygiene Data'!$D$12,0,10*ROW('Hygiene Data'!D181)))</f>
        <v/>
      </c>
      <c r="DQ187" s="305" t="str">
        <f ca="true">+IF(OFFSET('Hygiene Data'!$D$13,0,10*ROW('Hygiene Data'!D181))="","",OFFSET('Hygiene Data'!$D$13,0,10*ROW('Hygiene Data'!D181)))</f>
        <v/>
      </c>
      <c r="DR187" s="305" t="str">
        <f ca="true">+IF(OFFSET('Hygiene Data'!$E$11,0,10*ROW('Hygiene Data'!E181))="","",OFFSET('Hygiene Data'!$E$11,0,10*ROW('Hygiene Data'!E181)))</f>
        <v/>
      </c>
      <c r="DS187" s="305" t="str">
        <f ca="true">+IF(OFFSET('Hygiene Data'!$E$12,0,10*ROW('Hygiene Data'!E181))="","",OFFSET('Hygiene Data'!$E$12,0,10*ROW('Hygiene Data'!E181)))</f>
        <v/>
      </c>
      <c r="DT187" s="305" t="str">
        <f ca="true">+IF(OFFSET('Hygiene Data'!$E$13,0,10*ROW('Hygiene Data'!E181))="","",OFFSET('Hygiene Data'!$E$13,0,10*ROW('Hygiene Data'!E181)))</f>
        <v/>
      </c>
      <c r="DU187" s="305" t="str">
        <f ca="true">+IF(OFFSET('Hygiene Data'!$F$11,0,10*ROW('Hygiene Data'!F181))="","",OFFSET('Hygiene Data'!$F$11,0,10*ROW('Hygiene Data'!F181)))</f>
        <v/>
      </c>
      <c r="DV187" s="305" t="str">
        <f ca="true">+IF(OFFSET('Hygiene Data'!$F$12,0,10*ROW('Hygiene Data'!F181))="","",OFFSET('Hygiene Data'!$F$12,0,10*ROW('Hygiene Data'!F181)))</f>
        <v/>
      </c>
      <c r="DW187" s="305" t="str">
        <f ca="true">+IF(OFFSET('Hygiene Data'!$F$13,0,10*ROW('Hygiene Data'!F181))="","",OFFSET('Hygiene Data'!$F$13,0,10*ROW('Hygiene Data'!F181)))</f>
        <v/>
      </c>
      <c r="DX187" s="305" t="str">
        <f ca="true">+IF(OFFSET('Hygiene Data'!$G$11,0,10*ROW('Hygiene Data'!G181))="","",OFFSET('Hygiene Data'!$G$11,0,10*ROW('Hygiene Data'!G181)))</f>
        <v/>
      </c>
      <c r="DY187" s="305" t="str">
        <f ca="true">+IF(OFFSET('Hygiene Data'!$G$12,0,10*ROW('Hygiene Data'!G181))="","",OFFSET('Hygiene Data'!$G$12,0,10*ROW('Hygiene Data'!G181)))</f>
        <v/>
      </c>
      <c r="DZ187" s="305" t="str">
        <f ca="true">+IF(OFFSET('Hygiene Data'!$G$13,0,10*ROW('Hygiene Data'!G181))="","",OFFSET('Hygiene Data'!$G$13,0,10*ROW('Hygiene Data'!G181)))</f>
        <v/>
      </c>
      <c r="EA187" s="305" t="str">
        <f ca="true">+IF(OFFSET('Hygiene Data'!$H$11,0,10*ROW('Hygiene Data'!H181))="","",OFFSET('Hygiene Data'!$H$11,0,10*ROW('Hygiene Data'!H181)))</f>
        <v/>
      </c>
      <c r="EB187" s="305" t="str">
        <f ca="true">+IF(OFFSET('Hygiene Data'!$H$12,0,10*ROW('Hygiene Data'!H181))="","",OFFSET('Hygiene Data'!$H$12,0,10*ROW('Hygiene Data'!H181)))</f>
        <v/>
      </c>
      <c r="EC187" s="305" t="str">
        <f ca="true">+IF(OFFSET('Hygiene Data'!$H$13,0,10*ROW('Hygiene Data'!H181))="","",OFFSET('Hygiene Data'!$H$13,0,10*ROW('Hygiene Data'!H181)))</f>
        <v/>
      </c>
      <c r="ED187" s="305" t="str">
        <f ca="true">+IF(OFFSET('Hygiene Data'!$I$11,0,10*ROW('Hygiene Data'!I181))="","",OFFSET('Hygiene Data'!$I$11,0,10*ROW('Hygiene Data'!I181)))</f>
        <v/>
      </c>
      <c r="EE187" s="305" t="str">
        <f ca="true">+IF(OFFSET('Hygiene Data'!$I$12,0,10*ROW('Hygiene Data'!I181))="","",OFFSET('Hygiene Data'!$I$12,0,10*ROW('Hygiene Data'!I181)))</f>
        <v/>
      </c>
      <c r="EF187" s="305"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61" t="str">
        <f t="shared" ca="true" si="2"/>
        <v/>
      </c>
      <c r="D188" s="9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5"/>
      <c r="BS188" s="305" t="str">
        <f ca="true">+IF(OFFSET('Water Data'!$D$27,0,10*ROW('Water Data'!D182))="","",OFFSET('Water Data'!$D$27,0,10*ROW('Water Data'!D182)))</f>
        <v/>
      </c>
      <c r="BT188" s="305" t="str">
        <f ca="true">+IF(OFFSET('Water Data'!$D$28,0,10*ROW('Water Data'!D182))="","",OFFSET('Water Data'!$D$28,0,10*ROW('Water Data'!D182)))</f>
        <v/>
      </c>
      <c r="BU188" s="305" t="str">
        <f ca="true">+IF(OFFSET('Water Data'!$D$29,0,10*ROW('Water Data'!D182))="","",OFFSET('Water Data'!$D$29,0,10*ROW('Water Data'!D182)))</f>
        <v/>
      </c>
      <c r="BV188" s="305" t="str">
        <f ca="true">+IF(OFFSET('Water Data'!$E$27,0,10*ROW('Water Data'!E182))="","",OFFSET('Water Data'!$E$27,0,10*ROW('Water Data'!E182)))</f>
        <v/>
      </c>
      <c r="BW188" s="305" t="str">
        <f ca="true">+IF(OFFSET('Water Data'!$E$28,0,10*ROW('Water Data'!E182))="","",OFFSET('Water Data'!$E$28,0,10*ROW('Water Data'!E182)))</f>
        <v/>
      </c>
      <c r="BX188" s="305" t="str">
        <f ca="true">+IF(OFFSET('Water Data'!$E$29,0,10*ROW('Water Data'!E182))="","",OFFSET('Water Data'!$E$29,0,10*ROW('Water Data'!E182)))</f>
        <v/>
      </c>
      <c r="BY188" s="305" t="str">
        <f ca="true">+IF(OFFSET('Water Data'!$F$27,0,10*ROW('Water Data'!F182))="","",OFFSET('Water Data'!$F$27,0,10*ROW('Water Data'!F182)))</f>
        <v/>
      </c>
      <c r="BZ188" s="305" t="str">
        <f ca="true">+IF(OFFSET('Water Data'!$F$28,0,10*ROW('Water Data'!F182))="","",OFFSET('Water Data'!$F$28,0,10*ROW('Water Data'!F182)))</f>
        <v/>
      </c>
      <c r="CA188" s="305" t="str">
        <f ca="true">+IF(OFFSET('Water Data'!$F$29,0,10*ROW('Water Data'!F182))="","",OFFSET('Water Data'!$F$29,0,10*ROW('Water Data'!F182)))</f>
        <v/>
      </c>
      <c r="CB188" s="305" t="str">
        <f ca="true">+IF(OFFSET('Water Data'!$G$27,0,10*ROW('Water Data'!G182))="","",OFFSET('Water Data'!$G$27,0,10*ROW('Water Data'!G182)))</f>
        <v/>
      </c>
      <c r="CC188" s="305" t="str">
        <f ca="true">+IF(OFFSET('Water Data'!$G$28,0,10*ROW('Water Data'!G182))="","",OFFSET('Water Data'!$G$28,0,10*ROW('Water Data'!G182)))</f>
        <v/>
      </c>
      <c r="CD188" s="305" t="str">
        <f ca="true">+IF(OFFSET('Water Data'!$G$29,0,10*ROW('Water Data'!G182))="","",OFFSET('Water Data'!$G$29,0,10*ROW('Water Data'!G182)))</f>
        <v/>
      </c>
      <c r="CE188" s="305" t="str">
        <f ca="true">+IF(OFFSET('Water Data'!$H$27,0,10*ROW('Water Data'!H182))="","",OFFSET('Water Data'!$H$27,0,10*ROW('Water Data'!H182)))</f>
        <v/>
      </c>
      <c r="CF188" s="305" t="str">
        <f ca="true">+IF(OFFSET('Water Data'!$H$28,0,10*ROW('Water Data'!H182))="","",OFFSET('Water Data'!$H$28,0,10*ROW('Water Data'!H182)))</f>
        <v/>
      </c>
      <c r="CG188" s="305" t="str">
        <f ca="true">+IF(OFFSET('Water Data'!$H$29,0,10*ROW('Water Data'!H182))="","",OFFSET('Water Data'!$H$29,0,10*ROW('Water Data'!H182)))</f>
        <v/>
      </c>
      <c r="CH188" s="305" t="str">
        <f ca="true">+IF(OFFSET('Water Data'!$I$27,0,10*ROW('Water Data'!I182))="","",OFFSET('Water Data'!$I$27,0,10*ROW('Water Data'!I182)))</f>
        <v/>
      </c>
      <c r="CI188" s="305" t="str">
        <f ca="true">+IF(OFFSET('Water Data'!$I$28,0,10*ROW('Water Data'!I182))="","",OFFSET('Water Data'!$I$28,0,10*ROW('Water Data'!I182)))</f>
        <v/>
      </c>
      <c r="CJ188" s="305" t="str">
        <f ca="true">+IF(OFFSET('Water Data'!$I$29,0,10*ROW('Water Data'!I182))="","",OFFSET('Water Data'!$I$29,0,10*ROW('Water Data'!I182)))</f>
        <v/>
      </c>
      <c r="CK188" s="305" t="str">
        <f ca="true">+IF(OFFSET('Sanitation Data'!$D$28,0,10*ROW('Sanitation Data'!D182))="","",OFFSET('Sanitation Data'!$D$28,0,10*ROW('Sanitation Data'!D182)))</f>
        <v/>
      </c>
      <c r="CL188" s="305" t="str">
        <f ca="true">+IF(OFFSET('Sanitation Data'!$D$29,0,10*ROW('Sanitation Data'!D182))="","",OFFSET('Sanitation Data'!$D$29,0,10*ROW('Sanitation Data'!D182)))</f>
        <v/>
      </c>
      <c r="CM188" s="305" t="str">
        <f ca="true">+IF(OFFSET('Sanitation Data'!$D$30,0,10*ROW('Sanitation Data'!D182))="","",OFFSET('Sanitation Data'!$D$30,0,10*ROW('Sanitation Data'!D182)))</f>
        <v/>
      </c>
      <c r="CN188" s="305" t="str">
        <f ca="true">+IF(OFFSET('Sanitation Data'!$D$31,0,10*ROW('Sanitation Data'!D182))="","",OFFSET('Sanitation Data'!$D$31,0,10*ROW('Sanitation Data'!D182)))</f>
        <v/>
      </c>
      <c r="CO188" s="305" t="str">
        <f ca="true">+IF(OFFSET('Sanitation Data'!$D$32,0,10*ROW('Sanitation Data'!D182))="","",OFFSET('Sanitation Data'!$D$32,0,10*ROW('Sanitation Data'!D182)))</f>
        <v/>
      </c>
      <c r="CP188" s="305" t="str">
        <f ca="true">+IF(OFFSET('Sanitation Data'!$E$28,0,10*ROW('Sanitation Data'!E182))="","",OFFSET('Sanitation Data'!$E$28,0,10*ROW('Sanitation Data'!E182)))</f>
        <v/>
      </c>
      <c r="CQ188" s="305" t="str">
        <f ca="true">+IF(OFFSET('Sanitation Data'!$E$29,0,10*ROW('Sanitation Data'!E182))="","",OFFSET('Sanitation Data'!$E$29,0,10*ROW('Sanitation Data'!E182)))</f>
        <v/>
      </c>
      <c r="CR188" s="305" t="str">
        <f ca="true">+IF(OFFSET('Sanitation Data'!$E$30,0,10*ROW('Sanitation Data'!E182))="","",OFFSET('Sanitation Data'!$E$30,0,10*ROW('Sanitation Data'!E182)))</f>
        <v/>
      </c>
      <c r="CS188" s="305" t="str">
        <f ca="true">+IF(OFFSET('Sanitation Data'!$E$31,0,10*ROW('Sanitation Data'!E182))="","",OFFSET('Sanitation Data'!$E$31,0,10*ROW('Sanitation Data'!E182)))</f>
        <v/>
      </c>
      <c r="CT188" s="305" t="str">
        <f ca="true">+IF(OFFSET('Sanitation Data'!$E$32,0,10*ROW('Sanitation Data'!E182))="","",OFFSET('Sanitation Data'!$E$32,0,10*ROW('Sanitation Data'!E182)))</f>
        <v/>
      </c>
      <c r="CU188" s="305" t="str">
        <f ca="true">+IF(OFFSET('Sanitation Data'!$F$28,0,10*ROW('Sanitation Data'!F182))="","",OFFSET('Sanitation Data'!$F$28,0,10*ROW('Sanitation Data'!F182)))</f>
        <v/>
      </c>
      <c r="CV188" s="305" t="str">
        <f ca="true">+IF(OFFSET('Sanitation Data'!$F$29,0,10*ROW('Sanitation Data'!F182))="","",OFFSET('Sanitation Data'!$F$29,0,10*ROW('Sanitation Data'!F182)))</f>
        <v/>
      </c>
      <c r="CW188" s="305" t="str">
        <f ca="true">+IF(OFFSET('Sanitation Data'!$F$30,0,10*ROW('Sanitation Data'!F182))="","",OFFSET('Sanitation Data'!$F$30,0,10*ROW('Sanitation Data'!F182)))</f>
        <v/>
      </c>
      <c r="CX188" s="305" t="str">
        <f ca="true">+IF(OFFSET('Sanitation Data'!$F$31,0,10*ROW('Sanitation Data'!F182))="","",OFFSET('Sanitation Data'!$F$31,0,10*ROW('Sanitation Data'!F182)))</f>
        <v/>
      </c>
      <c r="CY188" s="305" t="str">
        <f ca="true">+IF(OFFSET('Sanitation Data'!$F$32,0,10*ROW('Sanitation Data'!F182))="","",OFFSET('Sanitation Data'!$F$32,0,10*ROW('Sanitation Data'!F182)))</f>
        <v/>
      </c>
      <c r="CZ188" s="305" t="str">
        <f ca="true">+IF(OFFSET('Sanitation Data'!$G$28,0,10*ROW('Sanitation Data'!G182))="","",OFFSET('Sanitation Data'!$G$28,0,10*ROW('Sanitation Data'!G182)))</f>
        <v/>
      </c>
      <c r="DA188" s="305" t="str">
        <f ca="true">+IF(OFFSET('Sanitation Data'!$G$29,0,10*ROW('Sanitation Data'!G182))="","",OFFSET('Sanitation Data'!$G$29,0,10*ROW('Sanitation Data'!G182)))</f>
        <v/>
      </c>
      <c r="DB188" s="305" t="str">
        <f ca="true">+IF(OFFSET('Sanitation Data'!$G$30,0,10*ROW('Sanitation Data'!G182))="","",OFFSET('Sanitation Data'!$G$30,0,10*ROW('Sanitation Data'!G182)))</f>
        <v/>
      </c>
      <c r="DC188" s="305" t="str">
        <f ca="true">+IF(OFFSET('Sanitation Data'!$G$31,0,10*ROW('Sanitation Data'!G182))="","",OFFSET('Sanitation Data'!$G$31,0,10*ROW('Sanitation Data'!G182)))</f>
        <v/>
      </c>
      <c r="DD188" s="305" t="str">
        <f ca="true">+IF(OFFSET('Sanitation Data'!$G$32,0,10*ROW('Sanitation Data'!G182))="","",OFFSET('Sanitation Data'!$G$32,0,10*ROW('Sanitation Data'!G182)))</f>
        <v/>
      </c>
      <c r="DE188" s="305" t="str">
        <f ca="true">+IF(OFFSET('Sanitation Data'!$H$28,0,10*ROW('Sanitation Data'!H182))="","",OFFSET('Sanitation Data'!$H$28,0,10*ROW('Sanitation Data'!H182)))</f>
        <v/>
      </c>
      <c r="DF188" s="305" t="str">
        <f ca="true">+IF(OFFSET('Sanitation Data'!$H$29,0,10*ROW('Sanitation Data'!H182))="","",OFFSET('Sanitation Data'!$H$29,0,10*ROW('Sanitation Data'!H182)))</f>
        <v/>
      </c>
      <c r="DG188" s="305" t="str">
        <f ca="true">+IF(OFFSET('Sanitation Data'!$H$30,0,10*ROW('Sanitation Data'!H182))="","",OFFSET('Sanitation Data'!$H$30,0,10*ROW('Sanitation Data'!H182)))</f>
        <v/>
      </c>
      <c r="DH188" s="305" t="str">
        <f ca="true">+IF(OFFSET('Sanitation Data'!$H$31,0,10*ROW('Sanitation Data'!H182))="","",OFFSET('Sanitation Data'!$H$31,0,10*ROW('Sanitation Data'!H182)))</f>
        <v/>
      </c>
      <c r="DI188" s="305" t="str">
        <f ca="true">+IF(OFFSET('Sanitation Data'!$H$32,0,10*ROW('Sanitation Data'!H182))="","",OFFSET('Sanitation Data'!$H$32,0,10*ROW('Sanitation Data'!H182)))</f>
        <v/>
      </c>
      <c r="DJ188" s="305" t="str">
        <f ca="true">+IF(OFFSET('Sanitation Data'!$I$28,0,10*ROW('Sanitation Data'!I182))="","",OFFSET('Sanitation Data'!$I$28,0,10*ROW('Sanitation Data'!I182)))</f>
        <v/>
      </c>
      <c r="DK188" s="305" t="str">
        <f ca="true">+IF(OFFSET('Sanitation Data'!$I$29,0,10*ROW('Sanitation Data'!I182))="","",OFFSET('Sanitation Data'!$I$29,0,10*ROW('Sanitation Data'!I182)))</f>
        <v/>
      </c>
      <c r="DL188" s="305" t="str">
        <f ca="true">+IF(OFFSET('Sanitation Data'!$I$30,0,10*ROW('Sanitation Data'!I182))="","",OFFSET('Sanitation Data'!$I$30,0,10*ROW('Sanitation Data'!I182)))</f>
        <v/>
      </c>
      <c r="DM188" s="305" t="str">
        <f ca="true">+IF(OFFSET('Sanitation Data'!$I$31,0,10*ROW('Sanitation Data'!I182))="","",OFFSET('Sanitation Data'!$I$31,0,10*ROW('Sanitation Data'!I182)))</f>
        <v/>
      </c>
      <c r="DN188" s="305" t="str">
        <f ca="true">+IF(OFFSET('Sanitation Data'!$I$32,0,10*ROW('Sanitation Data'!I182))="","",OFFSET('Sanitation Data'!$I$32,0,10*ROW('Sanitation Data'!I182)))</f>
        <v/>
      </c>
      <c r="DO188" s="305" t="str">
        <f ca="true">+IF(OFFSET('Hygiene Data'!$D$11,0,10*ROW('Hygiene Data'!D182))="","",OFFSET('Hygiene Data'!$D$11,0,10*ROW('Hygiene Data'!D182)))</f>
        <v/>
      </c>
      <c r="DP188" s="305" t="str">
        <f ca="true">+IF(OFFSET('Hygiene Data'!$D$12,0,10*ROW('Hygiene Data'!D182))="","",OFFSET('Hygiene Data'!$D$12,0,10*ROW('Hygiene Data'!D182)))</f>
        <v/>
      </c>
      <c r="DQ188" s="305" t="str">
        <f ca="true">+IF(OFFSET('Hygiene Data'!$D$13,0,10*ROW('Hygiene Data'!D182))="","",OFFSET('Hygiene Data'!$D$13,0,10*ROW('Hygiene Data'!D182)))</f>
        <v/>
      </c>
      <c r="DR188" s="305" t="str">
        <f ca="true">+IF(OFFSET('Hygiene Data'!$E$11,0,10*ROW('Hygiene Data'!E182))="","",OFFSET('Hygiene Data'!$E$11,0,10*ROW('Hygiene Data'!E182)))</f>
        <v/>
      </c>
      <c r="DS188" s="305" t="str">
        <f ca="true">+IF(OFFSET('Hygiene Data'!$E$12,0,10*ROW('Hygiene Data'!E182))="","",OFFSET('Hygiene Data'!$E$12,0,10*ROW('Hygiene Data'!E182)))</f>
        <v/>
      </c>
      <c r="DT188" s="305" t="str">
        <f ca="true">+IF(OFFSET('Hygiene Data'!$E$13,0,10*ROW('Hygiene Data'!E182))="","",OFFSET('Hygiene Data'!$E$13,0,10*ROW('Hygiene Data'!E182)))</f>
        <v/>
      </c>
      <c r="DU188" s="305" t="str">
        <f ca="true">+IF(OFFSET('Hygiene Data'!$F$11,0,10*ROW('Hygiene Data'!F182))="","",OFFSET('Hygiene Data'!$F$11,0,10*ROW('Hygiene Data'!F182)))</f>
        <v/>
      </c>
      <c r="DV188" s="305" t="str">
        <f ca="true">+IF(OFFSET('Hygiene Data'!$F$12,0,10*ROW('Hygiene Data'!F182))="","",OFFSET('Hygiene Data'!$F$12,0,10*ROW('Hygiene Data'!F182)))</f>
        <v/>
      </c>
      <c r="DW188" s="305" t="str">
        <f ca="true">+IF(OFFSET('Hygiene Data'!$F$13,0,10*ROW('Hygiene Data'!F182))="","",OFFSET('Hygiene Data'!$F$13,0,10*ROW('Hygiene Data'!F182)))</f>
        <v/>
      </c>
      <c r="DX188" s="305" t="str">
        <f ca="true">+IF(OFFSET('Hygiene Data'!$G$11,0,10*ROW('Hygiene Data'!G182))="","",OFFSET('Hygiene Data'!$G$11,0,10*ROW('Hygiene Data'!G182)))</f>
        <v/>
      </c>
      <c r="DY188" s="305" t="str">
        <f ca="true">+IF(OFFSET('Hygiene Data'!$G$12,0,10*ROW('Hygiene Data'!G182))="","",OFFSET('Hygiene Data'!$G$12,0,10*ROW('Hygiene Data'!G182)))</f>
        <v/>
      </c>
      <c r="DZ188" s="305" t="str">
        <f ca="true">+IF(OFFSET('Hygiene Data'!$G$13,0,10*ROW('Hygiene Data'!G182))="","",OFFSET('Hygiene Data'!$G$13,0,10*ROW('Hygiene Data'!G182)))</f>
        <v/>
      </c>
      <c r="EA188" s="305" t="str">
        <f ca="true">+IF(OFFSET('Hygiene Data'!$H$11,0,10*ROW('Hygiene Data'!H182))="","",OFFSET('Hygiene Data'!$H$11,0,10*ROW('Hygiene Data'!H182)))</f>
        <v/>
      </c>
      <c r="EB188" s="305" t="str">
        <f ca="true">+IF(OFFSET('Hygiene Data'!$H$12,0,10*ROW('Hygiene Data'!H182))="","",OFFSET('Hygiene Data'!$H$12,0,10*ROW('Hygiene Data'!H182)))</f>
        <v/>
      </c>
      <c r="EC188" s="305" t="str">
        <f ca="true">+IF(OFFSET('Hygiene Data'!$H$13,0,10*ROW('Hygiene Data'!H182))="","",OFFSET('Hygiene Data'!$H$13,0,10*ROW('Hygiene Data'!H182)))</f>
        <v/>
      </c>
      <c r="ED188" s="305" t="str">
        <f ca="true">+IF(OFFSET('Hygiene Data'!$I$11,0,10*ROW('Hygiene Data'!I182))="","",OFFSET('Hygiene Data'!$I$11,0,10*ROW('Hygiene Data'!I182)))</f>
        <v/>
      </c>
      <c r="EE188" s="305" t="str">
        <f ca="true">+IF(OFFSET('Hygiene Data'!$I$12,0,10*ROW('Hygiene Data'!I182))="","",OFFSET('Hygiene Data'!$I$12,0,10*ROW('Hygiene Data'!I182)))</f>
        <v/>
      </c>
      <c r="EF188" s="305"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61" t="str">
        <f t="shared" ca="true" si="2"/>
        <v/>
      </c>
      <c r="D189" s="9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5"/>
      <c r="BS189" s="305" t="str">
        <f ca="true">+IF(OFFSET('Water Data'!$D$27,0,10*ROW('Water Data'!D183))="","",OFFSET('Water Data'!$D$27,0,10*ROW('Water Data'!D183)))</f>
        <v/>
      </c>
      <c r="BT189" s="305" t="str">
        <f ca="true">+IF(OFFSET('Water Data'!$D$28,0,10*ROW('Water Data'!D183))="","",OFFSET('Water Data'!$D$28,0,10*ROW('Water Data'!D183)))</f>
        <v/>
      </c>
      <c r="BU189" s="305" t="str">
        <f ca="true">+IF(OFFSET('Water Data'!$D$29,0,10*ROW('Water Data'!D183))="","",OFFSET('Water Data'!$D$29,0,10*ROW('Water Data'!D183)))</f>
        <v/>
      </c>
      <c r="BV189" s="305" t="str">
        <f ca="true">+IF(OFFSET('Water Data'!$E$27,0,10*ROW('Water Data'!E183))="","",OFFSET('Water Data'!$E$27,0,10*ROW('Water Data'!E183)))</f>
        <v/>
      </c>
      <c r="BW189" s="305" t="str">
        <f ca="true">+IF(OFFSET('Water Data'!$E$28,0,10*ROW('Water Data'!E183))="","",OFFSET('Water Data'!$E$28,0,10*ROW('Water Data'!E183)))</f>
        <v/>
      </c>
      <c r="BX189" s="305" t="str">
        <f ca="true">+IF(OFFSET('Water Data'!$E$29,0,10*ROW('Water Data'!E183))="","",OFFSET('Water Data'!$E$29,0,10*ROW('Water Data'!E183)))</f>
        <v/>
      </c>
      <c r="BY189" s="305" t="str">
        <f ca="true">+IF(OFFSET('Water Data'!$F$27,0,10*ROW('Water Data'!F183))="","",OFFSET('Water Data'!$F$27,0,10*ROW('Water Data'!F183)))</f>
        <v/>
      </c>
      <c r="BZ189" s="305" t="str">
        <f ca="true">+IF(OFFSET('Water Data'!$F$28,0,10*ROW('Water Data'!F183))="","",OFFSET('Water Data'!$F$28,0,10*ROW('Water Data'!F183)))</f>
        <v/>
      </c>
      <c r="CA189" s="305" t="str">
        <f ca="true">+IF(OFFSET('Water Data'!$F$29,0,10*ROW('Water Data'!F183))="","",OFFSET('Water Data'!$F$29,0,10*ROW('Water Data'!F183)))</f>
        <v/>
      </c>
      <c r="CB189" s="305" t="str">
        <f ca="true">+IF(OFFSET('Water Data'!$G$27,0,10*ROW('Water Data'!G183))="","",OFFSET('Water Data'!$G$27,0,10*ROW('Water Data'!G183)))</f>
        <v/>
      </c>
      <c r="CC189" s="305" t="str">
        <f ca="true">+IF(OFFSET('Water Data'!$G$28,0,10*ROW('Water Data'!G183))="","",OFFSET('Water Data'!$G$28,0,10*ROW('Water Data'!G183)))</f>
        <v/>
      </c>
      <c r="CD189" s="305" t="str">
        <f ca="true">+IF(OFFSET('Water Data'!$G$29,0,10*ROW('Water Data'!G183))="","",OFFSET('Water Data'!$G$29,0,10*ROW('Water Data'!G183)))</f>
        <v/>
      </c>
      <c r="CE189" s="305" t="str">
        <f ca="true">+IF(OFFSET('Water Data'!$H$27,0,10*ROW('Water Data'!H183))="","",OFFSET('Water Data'!$H$27,0,10*ROW('Water Data'!H183)))</f>
        <v/>
      </c>
      <c r="CF189" s="305" t="str">
        <f ca="true">+IF(OFFSET('Water Data'!$H$28,0,10*ROW('Water Data'!H183))="","",OFFSET('Water Data'!$H$28,0,10*ROW('Water Data'!H183)))</f>
        <v/>
      </c>
      <c r="CG189" s="305" t="str">
        <f ca="true">+IF(OFFSET('Water Data'!$H$29,0,10*ROW('Water Data'!H183))="","",OFFSET('Water Data'!$H$29,0,10*ROW('Water Data'!H183)))</f>
        <v/>
      </c>
      <c r="CH189" s="305" t="str">
        <f ca="true">+IF(OFFSET('Water Data'!$I$27,0,10*ROW('Water Data'!I183))="","",OFFSET('Water Data'!$I$27,0,10*ROW('Water Data'!I183)))</f>
        <v/>
      </c>
      <c r="CI189" s="305" t="str">
        <f ca="true">+IF(OFFSET('Water Data'!$I$28,0,10*ROW('Water Data'!I183))="","",OFFSET('Water Data'!$I$28,0,10*ROW('Water Data'!I183)))</f>
        <v/>
      </c>
      <c r="CJ189" s="305" t="str">
        <f ca="true">+IF(OFFSET('Water Data'!$I$29,0,10*ROW('Water Data'!I183))="","",OFFSET('Water Data'!$I$29,0,10*ROW('Water Data'!I183)))</f>
        <v/>
      </c>
      <c r="CK189" s="305" t="str">
        <f ca="true">+IF(OFFSET('Sanitation Data'!$D$28,0,10*ROW('Sanitation Data'!D183))="","",OFFSET('Sanitation Data'!$D$28,0,10*ROW('Sanitation Data'!D183)))</f>
        <v/>
      </c>
      <c r="CL189" s="305" t="str">
        <f ca="true">+IF(OFFSET('Sanitation Data'!$D$29,0,10*ROW('Sanitation Data'!D183))="","",OFFSET('Sanitation Data'!$D$29,0,10*ROW('Sanitation Data'!D183)))</f>
        <v/>
      </c>
      <c r="CM189" s="305" t="str">
        <f ca="true">+IF(OFFSET('Sanitation Data'!$D$30,0,10*ROW('Sanitation Data'!D183))="","",OFFSET('Sanitation Data'!$D$30,0,10*ROW('Sanitation Data'!D183)))</f>
        <v/>
      </c>
      <c r="CN189" s="305" t="str">
        <f ca="true">+IF(OFFSET('Sanitation Data'!$D$31,0,10*ROW('Sanitation Data'!D183))="","",OFFSET('Sanitation Data'!$D$31,0,10*ROW('Sanitation Data'!D183)))</f>
        <v/>
      </c>
      <c r="CO189" s="305" t="str">
        <f ca="true">+IF(OFFSET('Sanitation Data'!$D$32,0,10*ROW('Sanitation Data'!D183))="","",OFFSET('Sanitation Data'!$D$32,0,10*ROW('Sanitation Data'!D183)))</f>
        <v/>
      </c>
      <c r="CP189" s="305" t="str">
        <f ca="true">+IF(OFFSET('Sanitation Data'!$E$28,0,10*ROW('Sanitation Data'!E183))="","",OFFSET('Sanitation Data'!$E$28,0,10*ROW('Sanitation Data'!E183)))</f>
        <v/>
      </c>
      <c r="CQ189" s="305" t="str">
        <f ca="true">+IF(OFFSET('Sanitation Data'!$E$29,0,10*ROW('Sanitation Data'!E183))="","",OFFSET('Sanitation Data'!$E$29,0,10*ROW('Sanitation Data'!E183)))</f>
        <v/>
      </c>
      <c r="CR189" s="305" t="str">
        <f ca="true">+IF(OFFSET('Sanitation Data'!$E$30,0,10*ROW('Sanitation Data'!E183))="","",OFFSET('Sanitation Data'!$E$30,0,10*ROW('Sanitation Data'!E183)))</f>
        <v/>
      </c>
      <c r="CS189" s="305" t="str">
        <f ca="true">+IF(OFFSET('Sanitation Data'!$E$31,0,10*ROW('Sanitation Data'!E183))="","",OFFSET('Sanitation Data'!$E$31,0,10*ROW('Sanitation Data'!E183)))</f>
        <v/>
      </c>
      <c r="CT189" s="305" t="str">
        <f ca="true">+IF(OFFSET('Sanitation Data'!$E$32,0,10*ROW('Sanitation Data'!E183))="","",OFFSET('Sanitation Data'!$E$32,0,10*ROW('Sanitation Data'!E183)))</f>
        <v/>
      </c>
      <c r="CU189" s="305" t="str">
        <f ca="true">+IF(OFFSET('Sanitation Data'!$F$28,0,10*ROW('Sanitation Data'!F183))="","",OFFSET('Sanitation Data'!$F$28,0,10*ROW('Sanitation Data'!F183)))</f>
        <v/>
      </c>
      <c r="CV189" s="305" t="str">
        <f ca="true">+IF(OFFSET('Sanitation Data'!$F$29,0,10*ROW('Sanitation Data'!F183))="","",OFFSET('Sanitation Data'!$F$29,0,10*ROW('Sanitation Data'!F183)))</f>
        <v/>
      </c>
      <c r="CW189" s="305" t="str">
        <f ca="true">+IF(OFFSET('Sanitation Data'!$F$30,0,10*ROW('Sanitation Data'!F183))="","",OFFSET('Sanitation Data'!$F$30,0,10*ROW('Sanitation Data'!F183)))</f>
        <v/>
      </c>
      <c r="CX189" s="305" t="str">
        <f ca="true">+IF(OFFSET('Sanitation Data'!$F$31,0,10*ROW('Sanitation Data'!F183))="","",OFFSET('Sanitation Data'!$F$31,0,10*ROW('Sanitation Data'!F183)))</f>
        <v/>
      </c>
      <c r="CY189" s="305" t="str">
        <f ca="true">+IF(OFFSET('Sanitation Data'!$F$32,0,10*ROW('Sanitation Data'!F183))="","",OFFSET('Sanitation Data'!$F$32,0,10*ROW('Sanitation Data'!F183)))</f>
        <v/>
      </c>
      <c r="CZ189" s="305" t="str">
        <f ca="true">+IF(OFFSET('Sanitation Data'!$G$28,0,10*ROW('Sanitation Data'!G183))="","",OFFSET('Sanitation Data'!$G$28,0,10*ROW('Sanitation Data'!G183)))</f>
        <v/>
      </c>
      <c r="DA189" s="305" t="str">
        <f ca="true">+IF(OFFSET('Sanitation Data'!$G$29,0,10*ROW('Sanitation Data'!G183))="","",OFFSET('Sanitation Data'!$G$29,0,10*ROW('Sanitation Data'!G183)))</f>
        <v/>
      </c>
      <c r="DB189" s="305" t="str">
        <f ca="true">+IF(OFFSET('Sanitation Data'!$G$30,0,10*ROW('Sanitation Data'!G183))="","",OFFSET('Sanitation Data'!$G$30,0,10*ROW('Sanitation Data'!G183)))</f>
        <v/>
      </c>
      <c r="DC189" s="305" t="str">
        <f ca="true">+IF(OFFSET('Sanitation Data'!$G$31,0,10*ROW('Sanitation Data'!G183))="","",OFFSET('Sanitation Data'!$G$31,0,10*ROW('Sanitation Data'!G183)))</f>
        <v/>
      </c>
      <c r="DD189" s="305" t="str">
        <f ca="true">+IF(OFFSET('Sanitation Data'!$G$32,0,10*ROW('Sanitation Data'!G183))="","",OFFSET('Sanitation Data'!$G$32,0,10*ROW('Sanitation Data'!G183)))</f>
        <v/>
      </c>
      <c r="DE189" s="305" t="str">
        <f ca="true">+IF(OFFSET('Sanitation Data'!$H$28,0,10*ROW('Sanitation Data'!H183))="","",OFFSET('Sanitation Data'!$H$28,0,10*ROW('Sanitation Data'!H183)))</f>
        <v/>
      </c>
      <c r="DF189" s="305" t="str">
        <f ca="true">+IF(OFFSET('Sanitation Data'!$H$29,0,10*ROW('Sanitation Data'!H183))="","",OFFSET('Sanitation Data'!$H$29,0,10*ROW('Sanitation Data'!H183)))</f>
        <v/>
      </c>
      <c r="DG189" s="305" t="str">
        <f ca="true">+IF(OFFSET('Sanitation Data'!$H$30,0,10*ROW('Sanitation Data'!H183))="","",OFFSET('Sanitation Data'!$H$30,0,10*ROW('Sanitation Data'!H183)))</f>
        <v/>
      </c>
      <c r="DH189" s="305" t="str">
        <f ca="true">+IF(OFFSET('Sanitation Data'!$H$31,0,10*ROW('Sanitation Data'!H183))="","",OFFSET('Sanitation Data'!$H$31,0,10*ROW('Sanitation Data'!H183)))</f>
        <v/>
      </c>
      <c r="DI189" s="305" t="str">
        <f ca="true">+IF(OFFSET('Sanitation Data'!$H$32,0,10*ROW('Sanitation Data'!H183))="","",OFFSET('Sanitation Data'!$H$32,0,10*ROW('Sanitation Data'!H183)))</f>
        <v/>
      </c>
      <c r="DJ189" s="305" t="str">
        <f ca="true">+IF(OFFSET('Sanitation Data'!$I$28,0,10*ROW('Sanitation Data'!I183))="","",OFFSET('Sanitation Data'!$I$28,0,10*ROW('Sanitation Data'!I183)))</f>
        <v/>
      </c>
      <c r="DK189" s="305" t="str">
        <f ca="true">+IF(OFFSET('Sanitation Data'!$I$29,0,10*ROW('Sanitation Data'!I183))="","",OFFSET('Sanitation Data'!$I$29,0,10*ROW('Sanitation Data'!I183)))</f>
        <v/>
      </c>
      <c r="DL189" s="305" t="str">
        <f ca="true">+IF(OFFSET('Sanitation Data'!$I$30,0,10*ROW('Sanitation Data'!I183))="","",OFFSET('Sanitation Data'!$I$30,0,10*ROW('Sanitation Data'!I183)))</f>
        <v/>
      </c>
      <c r="DM189" s="305" t="str">
        <f ca="true">+IF(OFFSET('Sanitation Data'!$I$31,0,10*ROW('Sanitation Data'!I183))="","",OFFSET('Sanitation Data'!$I$31,0,10*ROW('Sanitation Data'!I183)))</f>
        <v/>
      </c>
      <c r="DN189" s="305" t="str">
        <f ca="true">+IF(OFFSET('Sanitation Data'!$I$32,0,10*ROW('Sanitation Data'!I183))="","",OFFSET('Sanitation Data'!$I$32,0,10*ROW('Sanitation Data'!I183)))</f>
        <v/>
      </c>
      <c r="DO189" s="305" t="str">
        <f ca="true">+IF(OFFSET('Hygiene Data'!$D$11,0,10*ROW('Hygiene Data'!D183))="","",OFFSET('Hygiene Data'!$D$11,0,10*ROW('Hygiene Data'!D183)))</f>
        <v/>
      </c>
      <c r="DP189" s="305" t="str">
        <f ca="true">+IF(OFFSET('Hygiene Data'!$D$12,0,10*ROW('Hygiene Data'!D183))="","",OFFSET('Hygiene Data'!$D$12,0,10*ROW('Hygiene Data'!D183)))</f>
        <v/>
      </c>
      <c r="DQ189" s="305" t="str">
        <f ca="true">+IF(OFFSET('Hygiene Data'!$D$13,0,10*ROW('Hygiene Data'!D183))="","",OFFSET('Hygiene Data'!$D$13,0,10*ROW('Hygiene Data'!D183)))</f>
        <v/>
      </c>
      <c r="DR189" s="305" t="str">
        <f ca="true">+IF(OFFSET('Hygiene Data'!$E$11,0,10*ROW('Hygiene Data'!E183))="","",OFFSET('Hygiene Data'!$E$11,0,10*ROW('Hygiene Data'!E183)))</f>
        <v/>
      </c>
      <c r="DS189" s="305" t="str">
        <f ca="true">+IF(OFFSET('Hygiene Data'!$E$12,0,10*ROW('Hygiene Data'!E183))="","",OFFSET('Hygiene Data'!$E$12,0,10*ROW('Hygiene Data'!E183)))</f>
        <v/>
      </c>
      <c r="DT189" s="305" t="str">
        <f ca="true">+IF(OFFSET('Hygiene Data'!$E$13,0,10*ROW('Hygiene Data'!E183))="","",OFFSET('Hygiene Data'!$E$13,0,10*ROW('Hygiene Data'!E183)))</f>
        <v/>
      </c>
      <c r="DU189" s="305" t="str">
        <f ca="true">+IF(OFFSET('Hygiene Data'!$F$11,0,10*ROW('Hygiene Data'!F183))="","",OFFSET('Hygiene Data'!$F$11,0,10*ROW('Hygiene Data'!F183)))</f>
        <v/>
      </c>
      <c r="DV189" s="305" t="str">
        <f ca="true">+IF(OFFSET('Hygiene Data'!$F$12,0,10*ROW('Hygiene Data'!F183))="","",OFFSET('Hygiene Data'!$F$12,0,10*ROW('Hygiene Data'!F183)))</f>
        <v/>
      </c>
      <c r="DW189" s="305" t="str">
        <f ca="true">+IF(OFFSET('Hygiene Data'!$F$13,0,10*ROW('Hygiene Data'!F183))="","",OFFSET('Hygiene Data'!$F$13,0,10*ROW('Hygiene Data'!F183)))</f>
        <v/>
      </c>
      <c r="DX189" s="305" t="str">
        <f ca="true">+IF(OFFSET('Hygiene Data'!$G$11,0,10*ROW('Hygiene Data'!G183))="","",OFFSET('Hygiene Data'!$G$11,0,10*ROW('Hygiene Data'!G183)))</f>
        <v/>
      </c>
      <c r="DY189" s="305" t="str">
        <f ca="true">+IF(OFFSET('Hygiene Data'!$G$12,0,10*ROW('Hygiene Data'!G183))="","",OFFSET('Hygiene Data'!$G$12,0,10*ROW('Hygiene Data'!G183)))</f>
        <v/>
      </c>
      <c r="DZ189" s="305" t="str">
        <f ca="true">+IF(OFFSET('Hygiene Data'!$G$13,0,10*ROW('Hygiene Data'!G183))="","",OFFSET('Hygiene Data'!$G$13,0,10*ROW('Hygiene Data'!G183)))</f>
        <v/>
      </c>
      <c r="EA189" s="305" t="str">
        <f ca="true">+IF(OFFSET('Hygiene Data'!$H$11,0,10*ROW('Hygiene Data'!H183))="","",OFFSET('Hygiene Data'!$H$11,0,10*ROW('Hygiene Data'!H183)))</f>
        <v/>
      </c>
      <c r="EB189" s="305" t="str">
        <f ca="true">+IF(OFFSET('Hygiene Data'!$H$12,0,10*ROW('Hygiene Data'!H183))="","",OFFSET('Hygiene Data'!$H$12,0,10*ROW('Hygiene Data'!H183)))</f>
        <v/>
      </c>
      <c r="EC189" s="305" t="str">
        <f ca="true">+IF(OFFSET('Hygiene Data'!$H$13,0,10*ROW('Hygiene Data'!H183))="","",OFFSET('Hygiene Data'!$H$13,0,10*ROW('Hygiene Data'!H183)))</f>
        <v/>
      </c>
      <c r="ED189" s="305" t="str">
        <f ca="true">+IF(OFFSET('Hygiene Data'!$I$11,0,10*ROW('Hygiene Data'!I183))="","",OFFSET('Hygiene Data'!$I$11,0,10*ROW('Hygiene Data'!I183)))</f>
        <v/>
      </c>
      <c r="EE189" s="305" t="str">
        <f ca="true">+IF(OFFSET('Hygiene Data'!$I$12,0,10*ROW('Hygiene Data'!I183))="","",OFFSET('Hygiene Data'!$I$12,0,10*ROW('Hygiene Data'!I183)))</f>
        <v/>
      </c>
      <c r="EF189" s="305"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61" t="str">
        <f t="shared" ca="true" si="2"/>
        <v/>
      </c>
      <c r="D190" s="9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5"/>
      <c r="BS190" s="305" t="str">
        <f ca="true">+IF(OFFSET('Water Data'!$D$27,0,10*ROW('Water Data'!D184))="","",OFFSET('Water Data'!$D$27,0,10*ROW('Water Data'!D184)))</f>
        <v/>
      </c>
      <c r="BT190" s="305" t="str">
        <f ca="true">+IF(OFFSET('Water Data'!$D$28,0,10*ROW('Water Data'!D184))="","",OFFSET('Water Data'!$D$28,0,10*ROW('Water Data'!D184)))</f>
        <v/>
      </c>
      <c r="BU190" s="305" t="str">
        <f ca="true">+IF(OFFSET('Water Data'!$D$29,0,10*ROW('Water Data'!D184))="","",OFFSET('Water Data'!$D$29,0,10*ROW('Water Data'!D184)))</f>
        <v/>
      </c>
      <c r="BV190" s="305" t="str">
        <f ca="true">+IF(OFFSET('Water Data'!$E$27,0,10*ROW('Water Data'!E184))="","",OFFSET('Water Data'!$E$27,0,10*ROW('Water Data'!E184)))</f>
        <v/>
      </c>
      <c r="BW190" s="305" t="str">
        <f ca="true">+IF(OFFSET('Water Data'!$E$28,0,10*ROW('Water Data'!E184))="","",OFFSET('Water Data'!$E$28,0,10*ROW('Water Data'!E184)))</f>
        <v/>
      </c>
      <c r="BX190" s="305" t="str">
        <f ca="true">+IF(OFFSET('Water Data'!$E$29,0,10*ROW('Water Data'!E184))="","",OFFSET('Water Data'!$E$29,0,10*ROW('Water Data'!E184)))</f>
        <v/>
      </c>
      <c r="BY190" s="305" t="str">
        <f ca="true">+IF(OFFSET('Water Data'!$F$27,0,10*ROW('Water Data'!F184))="","",OFFSET('Water Data'!$F$27,0,10*ROW('Water Data'!F184)))</f>
        <v/>
      </c>
      <c r="BZ190" s="305" t="str">
        <f ca="true">+IF(OFFSET('Water Data'!$F$28,0,10*ROW('Water Data'!F184))="","",OFFSET('Water Data'!$F$28,0,10*ROW('Water Data'!F184)))</f>
        <v/>
      </c>
      <c r="CA190" s="305" t="str">
        <f ca="true">+IF(OFFSET('Water Data'!$F$29,0,10*ROW('Water Data'!F184))="","",OFFSET('Water Data'!$F$29,0,10*ROW('Water Data'!F184)))</f>
        <v/>
      </c>
      <c r="CB190" s="305" t="str">
        <f ca="true">+IF(OFFSET('Water Data'!$G$27,0,10*ROW('Water Data'!G184))="","",OFFSET('Water Data'!$G$27,0,10*ROW('Water Data'!G184)))</f>
        <v/>
      </c>
      <c r="CC190" s="305" t="str">
        <f ca="true">+IF(OFFSET('Water Data'!$G$28,0,10*ROW('Water Data'!G184))="","",OFFSET('Water Data'!$G$28,0,10*ROW('Water Data'!G184)))</f>
        <v/>
      </c>
      <c r="CD190" s="305" t="str">
        <f ca="true">+IF(OFFSET('Water Data'!$G$29,0,10*ROW('Water Data'!G184))="","",OFFSET('Water Data'!$G$29,0,10*ROW('Water Data'!G184)))</f>
        <v/>
      </c>
      <c r="CE190" s="305" t="str">
        <f ca="true">+IF(OFFSET('Water Data'!$H$27,0,10*ROW('Water Data'!H184))="","",OFFSET('Water Data'!$H$27,0,10*ROW('Water Data'!H184)))</f>
        <v/>
      </c>
      <c r="CF190" s="305" t="str">
        <f ca="true">+IF(OFFSET('Water Data'!$H$28,0,10*ROW('Water Data'!H184))="","",OFFSET('Water Data'!$H$28,0,10*ROW('Water Data'!H184)))</f>
        <v/>
      </c>
      <c r="CG190" s="305" t="str">
        <f ca="true">+IF(OFFSET('Water Data'!$H$29,0,10*ROW('Water Data'!H184))="","",OFFSET('Water Data'!$H$29,0,10*ROW('Water Data'!H184)))</f>
        <v/>
      </c>
      <c r="CH190" s="305" t="str">
        <f ca="true">+IF(OFFSET('Water Data'!$I$27,0,10*ROW('Water Data'!I184))="","",OFFSET('Water Data'!$I$27,0,10*ROW('Water Data'!I184)))</f>
        <v/>
      </c>
      <c r="CI190" s="305" t="str">
        <f ca="true">+IF(OFFSET('Water Data'!$I$28,0,10*ROW('Water Data'!I184))="","",OFFSET('Water Data'!$I$28,0,10*ROW('Water Data'!I184)))</f>
        <v/>
      </c>
      <c r="CJ190" s="305" t="str">
        <f ca="true">+IF(OFFSET('Water Data'!$I$29,0,10*ROW('Water Data'!I184))="","",OFFSET('Water Data'!$I$29,0,10*ROW('Water Data'!I184)))</f>
        <v/>
      </c>
      <c r="CK190" s="305" t="str">
        <f ca="true">+IF(OFFSET('Sanitation Data'!$D$28,0,10*ROW('Sanitation Data'!D184))="","",OFFSET('Sanitation Data'!$D$28,0,10*ROW('Sanitation Data'!D184)))</f>
        <v/>
      </c>
      <c r="CL190" s="305" t="str">
        <f ca="true">+IF(OFFSET('Sanitation Data'!$D$29,0,10*ROW('Sanitation Data'!D184))="","",OFFSET('Sanitation Data'!$D$29,0,10*ROW('Sanitation Data'!D184)))</f>
        <v/>
      </c>
      <c r="CM190" s="305" t="str">
        <f ca="true">+IF(OFFSET('Sanitation Data'!$D$30,0,10*ROW('Sanitation Data'!D184))="","",OFFSET('Sanitation Data'!$D$30,0,10*ROW('Sanitation Data'!D184)))</f>
        <v/>
      </c>
      <c r="CN190" s="305" t="str">
        <f ca="true">+IF(OFFSET('Sanitation Data'!$D$31,0,10*ROW('Sanitation Data'!D184))="","",OFFSET('Sanitation Data'!$D$31,0,10*ROW('Sanitation Data'!D184)))</f>
        <v/>
      </c>
      <c r="CO190" s="305" t="str">
        <f ca="true">+IF(OFFSET('Sanitation Data'!$D$32,0,10*ROW('Sanitation Data'!D184))="","",OFFSET('Sanitation Data'!$D$32,0,10*ROW('Sanitation Data'!D184)))</f>
        <v/>
      </c>
      <c r="CP190" s="305" t="str">
        <f ca="true">+IF(OFFSET('Sanitation Data'!$E$28,0,10*ROW('Sanitation Data'!E184))="","",OFFSET('Sanitation Data'!$E$28,0,10*ROW('Sanitation Data'!E184)))</f>
        <v/>
      </c>
      <c r="CQ190" s="305" t="str">
        <f ca="true">+IF(OFFSET('Sanitation Data'!$E$29,0,10*ROW('Sanitation Data'!E184))="","",OFFSET('Sanitation Data'!$E$29,0,10*ROW('Sanitation Data'!E184)))</f>
        <v/>
      </c>
      <c r="CR190" s="305" t="str">
        <f ca="true">+IF(OFFSET('Sanitation Data'!$E$30,0,10*ROW('Sanitation Data'!E184))="","",OFFSET('Sanitation Data'!$E$30,0,10*ROW('Sanitation Data'!E184)))</f>
        <v/>
      </c>
      <c r="CS190" s="305" t="str">
        <f ca="true">+IF(OFFSET('Sanitation Data'!$E$31,0,10*ROW('Sanitation Data'!E184))="","",OFFSET('Sanitation Data'!$E$31,0,10*ROW('Sanitation Data'!E184)))</f>
        <v/>
      </c>
      <c r="CT190" s="305" t="str">
        <f ca="true">+IF(OFFSET('Sanitation Data'!$E$32,0,10*ROW('Sanitation Data'!E184))="","",OFFSET('Sanitation Data'!$E$32,0,10*ROW('Sanitation Data'!E184)))</f>
        <v/>
      </c>
      <c r="CU190" s="305" t="str">
        <f ca="true">+IF(OFFSET('Sanitation Data'!$F$28,0,10*ROW('Sanitation Data'!F184))="","",OFFSET('Sanitation Data'!$F$28,0,10*ROW('Sanitation Data'!F184)))</f>
        <v/>
      </c>
      <c r="CV190" s="305" t="str">
        <f ca="true">+IF(OFFSET('Sanitation Data'!$F$29,0,10*ROW('Sanitation Data'!F184))="","",OFFSET('Sanitation Data'!$F$29,0,10*ROW('Sanitation Data'!F184)))</f>
        <v/>
      </c>
      <c r="CW190" s="305" t="str">
        <f ca="true">+IF(OFFSET('Sanitation Data'!$F$30,0,10*ROW('Sanitation Data'!F184))="","",OFFSET('Sanitation Data'!$F$30,0,10*ROW('Sanitation Data'!F184)))</f>
        <v/>
      </c>
      <c r="CX190" s="305" t="str">
        <f ca="true">+IF(OFFSET('Sanitation Data'!$F$31,0,10*ROW('Sanitation Data'!F184))="","",OFFSET('Sanitation Data'!$F$31,0,10*ROW('Sanitation Data'!F184)))</f>
        <v/>
      </c>
      <c r="CY190" s="305" t="str">
        <f ca="true">+IF(OFFSET('Sanitation Data'!$F$32,0,10*ROW('Sanitation Data'!F184))="","",OFFSET('Sanitation Data'!$F$32,0,10*ROW('Sanitation Data'!F184)))</f>
        <v/>
      </c>
      <c r="CZ190" s="305" t="str">
        <f ca="true">+IF(OFFSET('Sanitation Data'!$G$28,0,10*ROW('Sanitation Data'!G184))="","",OFFSET('Sanitation Data'!$G$28,0,10*ROW('Sanitation Data'!G184)))</f>
        <v/>
      </c>
      <c r="DA190" s="305" t="str">
        <f ca="true">+IF(OFFSET('Sanitation Data'!$G$29,0,10*ROW('Sanitation Data'!G184))="","",OFFSET('Sanitation Data'!$G$29,0,10*ROW('Sanitation Data'!G184)))</f>
        <v/>
      </c>
      <c r="DB190" s="305" t="str">
        <f ca="true">+IF(OFFSET('Sanitation Data'!$G$30,0,10*ROW('Sanitation Data'!G184))="","",OFFSET('Sanitation Data'!$G$30,0,10*ROW('Sanitation Data'!G184)))</f>
        <v/>
      </c>
      <c r="DC190" s="305" t="str">
        <f ca="true">+IF(OFFSET('Sanitation Data'!$G$31,0,10*ROW('Sanitation Data'!G184))="","",OFFSET('Sanitation Data'!$G$31,0,10*ROW('Sanitation Data'!G184)))</f>
        <v/>
      </c>
      <c r="DD190" s="305" t="str">
        <f ca="true">+IF(OFFSET('Sanitation Data'!$G$32,0,10*ROW('Sanitation Data'!G184))="","",OFFSET('Sanitation Data'!$G$32,0,10*ROW('Sanitation Data'!G184)))</f>
        <v/>
      </c>
      <c r="DE190" s="305" t="str">
        <f ca="true">+IF(OFFSET('Sanitation Data'!$H$28,0,10*ROW('Sanitation Data'!H184))="","",OFFSET('Sanitation Data'!$H$28,0,10*ROW('Sanitation Data'!H184)))</f>
        <v/>
      </c>
      <c r="DF190" s="305" t="str">
        <f ca="true">+IF(OFFSET('Sanitation Data'!$H$29,0,10*ROW('Sanitation Data'!H184))="","",OFFSET('Sanitation Data'!$H$29,0,10*ROW('Sanitation Data'!H184)))</f>
        <v/>
      </c>
      <c r="DG190" s="305" t="str">
        <f ca="true">+IF(OFFSET('Sanitation Data'!$H$30,0,10*ROW('Sanitation Data'!H184))="","",OFFSET('Sanitation Data'!$H$30,0,10*ROW('Sanitation Data'!H184)))</f>
        <v/>
      </c>
      <c r="DH190" s="305" t="str">
        <f ca="true">+IF(OFFSET('Sanitation Data'!$H$31,0,10*ROW('Sanitation Data'!H184))="","",OFFSET('Sanitation Data'!$H$31,0,10*ROW('Sanitation Data'!H184)))</f>
        <v/>
      </c>
      <c r="DI190" s="305" t="str">
        <f ca="true">+IF(OFFSET('Sanitation Data'!$H$32,0,10*ROW('Sanitation Data'!H184))="","",OFFSET('Sanitation Data'!$H$32,0,10*ROW('Sanitation Data'!H184)))</f>
        <v/>
      </c>
      <c r="DJ190" s="305" t="str">
        <f ca="true">+IF(OFFSET('Sanitation Data'!$I$28,0,10*ROW('Sanitation Data'!I184))="","",OFFSET('Sanitation Data'!$I$28,0,10*ROW('Sanitation Data'!I184)))</f>
        <v/>
      </c>
      <c r="DK190" s="305" t="str">
        <f ca="true">+IF(OFFSET('Sanitation Data'!$I$29,0,10*ROW('Sanitation Data'!I184))="","",OFFSET('Sanitation Data'!$I$29,0,10*ROW('Sanitation Data'!I184)))</f>
        <v/>
      </c>
      <c r="DL190" s="305" t="str">
        <f ca="true">+IF(OFFSET('Sanitation Data'!$I$30,0,10*ROW('Sanitation Data'!I184))="","",OFFSET('Sanitation Data'!$I$30,0,10*ROW('Sanitation Data'!I184)))</f>
        <v/>
      </c>
      <c r="DM190" s="305" t="str">
        <f ca="true">+IF(OFFSET('Sanitation Data'!$I$31,0,10*ROW('Sanitation Data'!I184))="","",OFFSET('Sanitation Data'!$I$31,0,10*ROW('Sanitation Data'!I184)))</f>
        <v/>
      </c>
      <c r="DN190" s="305" t="str">
        <f ca="true">+IF(OFFSET('Sanitation Data'!$I$32,0,10*ROW('Sanitation Data'!I184))="","",OFFSET('Sanitation Data'!$I$32,0,10*ROW('Sanitation Data'!I184)))</f>
        <v/>
      </c>
      <c r="DO190" s="305" t="str">
        <f ca="true">+IF(OFFSET('Hygiene Data'!$D$11,0,10*ROW('Hygiene Data'!D184))="","",OFFSET('Hygiene Data'!$D$11,0,10*ROW('Hygiene Data'!D184)))</f>
        <v/>
      </c>
      <c r="DP190" s="305" t="str">
        <f ca="true">+IF(OFFSET('Hygiene Data'!$D$12,0,10*ROW('Hygiene Data'!D184))="","",OFFSET('Hygiene Data'!$D$12,0,10*ROW('Hygiene Data'!D184)))</f>
        <v/>
      </c>
      <c r="DQ190" s="305" t="str">
        <f ca="true">+IF(OFFSET('Hygiene Data'!$D$13,0,10*ROW('Hygiene Data'!D184))="","",OFFSET('Hygiene Data'!$D$13,0,10*ROW('Hygiene Data'!D184)))</f>
        <v/>
      </c>
      <c r="DR190" s="305" t="str">
        <f ca="true">+IF(OFFSET('Hygiene Data'!$E$11,0,10*ROW('Hygiene Data'!E184))="","",OFFSET('Hygiene Data'!$E$11,0,10*ROW('Hygiene Data'!E184)))</f>
        <v/>
      </c>
      <c r="DS190" s="305" t="str">
        <f ca="true">+IF(OFFSET('Hygiene Data'!$E$12,0,10*ROW('Hygiene Data'!E184))="","",OFFSET('Hygiene Data'!$E$12,0,10*ROW('Hygiene Data'!E184)))</f>
        <v/>
      </c>
      <c r="DT190" s="305" t="str">
        <f ca="true">+IF(OFFSET('Hygiene Data'!$E$13,0,10*ROW('Hygiene Data'!E184))="","",OFFSET('Hygiene Data'!$E$13,0,10*ROW('Hygiene Data'!E184)))</f>
        <v/>
      </c>
      <c r="DU190" s="305" t="str">
        <f ca="true">+IF(OFFSET('Hygiene Data'!$F$11,0,10*ROW('Hygiene Data'!F184))="","",OFFSET('Hygiene Data'!$F$11,0,10*ROW('Hygiene Data'!F184)))</f>
        <v/>
      </c>
      <c r="DV190" s="305" t="str">
        <f ca="true">+IF(OFFSET('Hygiene Data'!$F$12,0,10*ROW('Hygiene Data'!F184))="","",OFFSET('Hygiene Data'!$F$12,0,10*ROW('Hygiene Data'!F184)))</f>
        <v/>
      </c>
      <c r="DW190" s="305" t="str">
        <f ca="true">+IF(OFFSET('Hygiene Data'!$F$13,0,10*ROW('Hygiene Data'!F184))="","",OFFSET('Hygiene Data'!$F$13,0,10*ROW('Hygiene Data'!F184)))</f>
        <v/>
      </c>
      <c r="DX190" s="305" t="str">
        <f ca="true">+IF(OFFSET('Hygiene Data'!$G$11,0,10*ROW('Hygiene Data'!G184))="","",OFFSET('Hygiene Data'!$G$11,0,10*ROW('Hygiene Data'!G184)))</f>
        <v/>
      </c>
      <c r="DY190" s="305" t="str">
        <f ca="true">+IF(OFFSET('Hygiene Data'!$G$12,0,10*ROW('Hygiene Data'!G184))="","",OFFSET('Hygiene Data'!$G$12,0,10*ROW('Hygiene Data'!G184)))</f>
        <v/>
      </c>
      <c r="DZ190" s="305" t="str">
        <f ca="true">+IF(OFFSET('Hygiene Data'!$G$13,0,10*ROW('Hygiene Data'!G184))="","",OFFSET('Hygiene Data'!$G$13,0,10*ROW('Hygiene Data'!G184)))</f>
        <v/>
      </c>
      <c r="EA190" s="305" t="str">
        <f ca="true">+IF(OFFSET('Hygiene Data'!$H$11,0,10*ROW('Hygiene Data'!H184))="","",OFFSET('Hygiene Data'!$H$11,0,10*ROW('Hygiene Data'!H184)))</f>
        <v/>
      </c>
      <c r="EB190" s="305" t="str">
        <f ca="true">+IF(OFFSET('Hygiene Data'!$H$12,0,10*ROW('Hygiene Data'!H184))="","",OFFSET('Hygiene Data'!$H$12,0,10*ROW('Hygiene Data'!H184)))</f>
        <v/>
      </c>
      <c r="EC190" s="305" t="str">
        <f ca="true">+IF(OFFSET('Hygiene Data'!$H$13,0,10*ROW('Hygiene Data'!H184))="","",OFFSET('Hygiene Data'!$H$13,0,10*ROW('Hygiene Data'!H184)))</f>
        <v/>
      </c>
      <c r="ED190" s="305" t="str">
        <f ca="true">+IF(OFFSET('Hygiene Data'!$I$11,0,10*ROW('Hygiene Data'!I184))="","",OFFSET('Hygiene Data'!$I$11,0,10*ROW('Hygiene Data'!I184)))</f>
        <v/>
      </c>
      <c r="EE190" s="305" t="str">
        <f ca="true">+IF(OFFSET('Hygiene Data'!$I$12,0,10*ROW('Hygiene Data'!I184))="","",OFFSET('Hygiene Data'!$I$12,0,10*ROW('Hygiene Data'!I184)))</f>
        <v/>
      </c>
      <c r="EF190" s="305"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61" t="str">
        <f t="shared" ca="true" si="2"/>
        <v/>
      </c>
      <c r="D191" s="9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5"/>
      <c r="BS191" s="305" t="str">
        <f ca="true">+IF(OFFSET('Water Data'!$D$27,0,10*ROW('Water Data'!D185))="","",OFFSET('Water Data'!$D$27,0,10*ROW('Water Data'!D185)))</f>
        <v/>
      </c>
      <c r="BT191" s="305" t="str">
        <f ca="true">+IF(OFFSET('Water Data'!$D$28,0,10*ROW('Water Data'!D185))="","",OFFSET('Water Data'!$D$28,0,10*ROW('Water Data'!D185)))</f>
        <v/>
      </c>
      <c r="BU191" s="305" t="str">
        <f ca="true">+IF(OFFSET('Water Data'!$D$29,0,10*ROW('Water Data'!D185))="","",OFFSET('Water Data'!$D$29,0,10*ROW('Water Data'!D185)))</f>
        <v/>
      </c>
      <c r="BV191" s="305" t="str">
        <f ca="true">+IF(OFFSET('Water Data'!$E$27,0,10*ROW('Water Data'!E185))="","",OFFSET('Water Data'!$E$27,0,10*ROW('Water Data'!E185)))</f>
        <v/>
      </c>
      <c r="BW191" s="305" t="str">
        <f ca="true">+IF(OFFSET('Water Data'!$E$28,0,10*ROW('Water Data'!E185))="","",OFFSET('Water Data'!$E$28,0,10*ROW('Water Data'!E185)))</f>
        <v/>
      </c>
      <c r="BX191" s="305" t="str">
        <f ca="true">+IF(OFFSET('Water Data'!$E$29,0,10*ROW('Water Data'!E185))="","",OFFSET('Water Data'!$E$29,0,10*ROW('Water Data'!E185)))</f>
        <v/>
      </c>
      <c r="BY191" s="305" t="str">
        <f ca="true">+IF(OFFSET('Water Data'!$F$27,0,10*ROW('Water Data'!F185))="","",OFFSET('Water Data'!$F$27,0,10*ROW('Water Data'!F185)))</f>
        <v/>
      </c>
      <c r="BZ191" s="305" t="str">
        <f ca="true">+IF(OFFSET('Water Data'!$F$28,0,10*ROW('Water Data'!F185))="","",OFFSET('Water Data'!$F$28,0,10*ROW('Water Data'!F185)))</f>
        <v/>
      </c>
      <c r="CA191" s="305" t="str">
        <f ca="true">+IF(OFFSET('Water Data'!$F$29,0,10*ROW('Water Data'!F185))="","",OFFSET('Water Data'!$F$29,0,10*ROW('Water Data'!F185)))</f>
        <v/>
      </c>
      <c r="CB191" s="305" t="str">
        <f ca="true">+IF(OFFSET('Water Data'!$G$27,0,10*ROW('Water Data'!G185))="","",OFFSET('Water Data'!$G$27,0,10*ROW('Water Data'!G185)))</f>
        <v/>
      </c>
      <c r="CC191" s="305" t="str">
        <f ca="true">+IF(OFFSET('Water Data'!$G$28,0,10*ROW('Water Data'!G185))="","",OFFSET('Water Data'!$G$28,0,10*ROW('Water Data'!G185)))</f>
        <v/>
      </c>
      <c r="CD191" s="305" t="str">
        <f ca="true">+IF(OFFSET('Water Data'!$G$29,0,10*ROW('Water Data'!G185))="","",OFFSET('Water Data'!$G$29,0,10*ROW('Water Data'!G185)))</f>
        <v/>
      </c>
      <c r="CE191" s="305" t="str">
        <f ca="true">+IF(OFFSET('Water Data'!$H$27,0,10*ROW('Water Data'!H185))="","",OFFSET('Water Data'!$H$27,0,10*ROW('Water Data'!H185)))</f>
        <v/>
      </c>
      <c r="CF191" s="305" t="str">
        <f ca="true">+IF(OFFSET('Water Data'!$H$28,0,10*ROW('Water Data'!H185))="","",OFFSET('Water Data'!$H$28,0,10*ROW('Water Data'!H185)))</f>
        <v/>
      </c>
      <c r="CG191" s="305" t="str">
        <f ca="true">+IF(OFFSET('Water Data'!$H$29,0,10*ROW('Water Data'!H185))="","",OFFSET('Water Data'!$H$29,0,10*ROW('Water Data'!H185)))</f>
        <v/>
      </c>
      <c r="CH191" s="305" t="str">
        <f ca="true">+IF(OFFSET('Water Data'!$I$27,0,10*ROW('Water Data'!I185))="","",OFFSET('Water Data'!$I$27,0,10*ROW('Water Data'!I185)))</f>
        <v/>
      </c>
      <c r="CI191" s="305" t="str">
        <f ca="true">+IF(OFFSET('Water Data'!$I$28,0,10*ROW('Water Data'!I185))="","",OFFSET('Water Data'!$I$28,0,10*ROW('Water Data'!I185)))</f>
        <v/>
      </c>
      <c r="CJ191" s="305" t="str">
        <f ca="true">+IF(OFFSET('Water Data'!$I$29,0,10*ROW('Water Data'!I185))="","",OFFSET('Water Data'!$I$29,0,10*ROW('Water Data'!I185)))</f>
        <v/>
      </c>
      <c r="CK191" s="305" t="str">
        <f ca="true">+IF(OFFSET('Sanitation Data'!$D$28,0,10*ROW('Sanitation Data'!D185))="","",OFFSET('Sanitation Data'!$D$28,0,10*ROW('Sanitation Data'!D185)))</f>
        <v/>
      </c>
      <c r="CL191" s="305" t="str">
        <f ca="true">+IF(OFFSET('Sanitation Data'!$D$29,0,10*ROW('Sanitation Data'!D185))="","",OFFSET('Sanitation Data'!$D$29,0,10*ROW('Sanitation Data'!D185)))</f>
        <v/>
      </c>
      <c r="CM191" s="305" t="str">
        <f ca="true">+IF(OFFSET('Sanitation Data'!$D$30,0,10*ROW('Sanitation Data'!D185))="","",OFFSET('Sanitation Data'!$D$30,0,10*ROW('Sanitation Data'!D185)))</f>
        <v/>
      </c>
      <c r="CN191" s="305" t="str">
        <f ca="true">+IF(OFFSET('Sanitation Data'!$D$31,0,10*ROW('Sanitation Data'!D185))="","",OFFSET('Sanitation Data'!$D$31,0,10*ROW('Sanitation Data'!D185)))</f>
        <v/>
      </c>
      <c r="CO191" s="305" t="str">
        <f ca="true">+IF(OFFSET('Sanitation Data'!$D$32,0,10*ROW('Sanitation Data'!D185))="","",OFFSET('Sanitation Data'!$D$32,0,10*ROW('Sanitation Data'!D185)))</f>
        <v/>
      </c>
      <c r="CP191" s="305" t="str">
        <f ca="true">+IF(OFFSET('Sanitation Data'!$E$28,0,10*ROW('Sanitation Data'!E185))="","",OFFSET('Sanitation Data'!$E$28,0,10*ROW('Sanitation Data'!E185)))</f>
        <v/>
      </c>
      <c r="CQ191" s="305" t="str">
        <f ca="true">+IF(OFFSET('Sanitation Data'!$E$29,0,10*ROW('Sanitation Data'!E185))="","",OFFSET('Sanitation Data'!$E$29,0,10*ROW('Sanitation Data'!E185)))</f>
        <v/>
      </c>
      <c r="CR191" s="305" t="str">
        <f ca="true">+IF(OFFSET('Sanitation Data'!$E$30,0,10*ROW('Sanitation Data'!E185))="","",OFFSET('Sanitation Data'!$E$30,0,10*ROW('Sanitation Data'!E185)))</f>
        <v/>
      </c>
      <c r="CS191" s="305" t="str">
        <f ca="true">+IF(OFFSET('Sanitation Data'!$E$31,0,10*ROW('Sanitation Data'!E185))="","",OFFSET('Sanitation Data'!$E$31,0,10*ROW('Sanitation Data'!E185)))</f>
        <v/>
      </c>
      <c r="CT191" s="305" t="str">
        <f ca="true">+IF(OFFSET('Sanitation Data'!$E$32,0,10*ROW('Sanitation Data'!E185))="","",OFFSET('Sanitation Data'!$E$32,0,10*ROW('Sanitation Data'!E185)))</f>
        <v/>
      </c>
      <c r="CU191" s="305" t="str">
        <f ca="true">+IF(OFFSET('Sanitation Data'!$F$28,0,10*ROW('Sanitation Data'!F185))="","",OFFSET('Sanitation Data'!$F$28,0,10*ROW('Sanitation Data'!F185)))</f>
        <v/>
      </c>
      <c r="CV191" s="305" t="str">
        <f ca="true">+IF(OFFSET('Sanitation Data'!$F$29,0,10*ROW('Sanitation Data'!F185))="","",OFFSET('Sanitation Data'!$F$29,0,10*ROW('Sanitation Data'!F185)))</f>
        <v/>
      </c>
      <c r="CW191" s="305" t="str">
        <f ca="true">+IF(OFFSET('Sanitation Data'!$F$30,0,10*ROW('Sanitation Data'!F185))="","",OFFSET('Sanitation Data'!$F$30,0,10*ROW('Sanitation Data'!F185)))</f>
        <v/>
      </c>
      <c r="CX191" s="305" t="str">
        <f ca="true">+IF(OFFSET('Sanitation Data'!$F$31,0,10*ROW('Sanitation Data'!F185))="","",OFFSET('Sanitation Data'!$F$31,0,10*ROW('Sanitation Data'!F185)))</f>
        <v/>
      </c>
      <c r="CY191" s="305" t="str">
        <f ca="true">+IF(OFFSET('Sanitation Data'!$F$32,0,10*ROW('Sanitation Data'!F185))="","",OFFSET('Sanitation Data'!$F$32,0,10*ROW('Sanitation Data'!F185)))</f>
        <v/>
      </c>
      <c r="CZ191" s="305" t="str">
        <f ca="true">+IF(OFFSET('Sanitation Data'!$G$28,0,10*ROW('Sanitation Data'!G185))="","",OFFSET('Sanitation Data'!$G$28,0,10*ROW('Sanitation Data'!G185)))</f>
        <v/>
      </c>
      <c r="DA191" s="305" t="str">
        <f ca="true">+IF(OFFSET('Sanitation Data'!$G$29,0,10*ROW('Sanitation Data'!G185))="","",OFFSET('Sanitation Data'!$G$29,0,10*ROW('Sanitation Data'!G185)))</f>
        <v/>
      </c>
      <c r="DB191" s="305" t="str">
        <f ca="true">+IF(OFFSET('Sanitation Data'!$G$30,0,10*ROW('Sanitation Data'!G185))="","",OFFSET('Sanitation Data'!$G$30,0,10*ROW('Sanitation Data'!G185)))</f>
        <v/>
      </c>
      <c r="DC191" s="305" t="str">
        <f ca="true">+IF(OFFSET('Sanitation Data'!$G$31,0,10*ROW('Sanitation Data'!G185))="","",OFFSET('Sanitation Data'!$G$31,0,10*ROW('Sanitation Data'!G185)))</f>
        <v/>
      </c>
      <c r="DD191" s="305" t="str">
        <f ca="true">+IF(OFFSET('Sanitation Data'!$G$32,0,10*ROW('Sanitation Data'!G185))="","",OFFSET('Sanitation Data'!$G$32,0,10*ROW('Sanitation Data'!G185)))</f>
        <v/>
      </c>
      <c r="DE191" s="305" t="str">
        <f ca="true">+IF(OFFSET('Sanitation Data'!$H$28,0,10*ROW('Sanitation Data'!H185))="","",OFFSET('Sanitation Data'!$H$28,0,10*ROW('Sanitation Data'!H185)))</f>
        <v/>
      </c>
      <c r="DF191" s="305" t="str">
        <f ca="true">+IF(OFFSET('Sanitation Data'!$H$29,0,10*ROW('Sanitation Data'!H185))="","",OFFSET('Sanitation Data'!$H$29,0,10*ROW('Sanitation Data'!H185)))</f>
        <v/>
      </c>
      <c r="DG191" s="305" t="str">
        <f ca="true">+IF(OFFSET('Sanitation Data'!$H$30,0,10*ROW('Sanitation Data'!H185))="","",OFFSET('Sanitation Data'!$H$30,0,10*ROW('Sanitation Data'!H185)))</f>
        <v/>
      </c>
      <c r="DH191" s="305" t="str">
        <f ca="true">+IF(OFFSET('Sanitation Data'!$H$31,0,10*ROW('Sanitation Data'!H185))="","",OFFSET('Sanitation Data'!$H$31,0,10*ROW('Sanitation Data'!H185)))</f>
        <v/>
      </c>
      <c r="DI191" s="305" t="str">
        <f ca="true">+IF(OFFSET('Sanitation Data'!$H$32,0,10*ROW('Sanitation Data'!H185))="","",OFFSET('Sanitation Data'!$H$32,0,10*ROW('Sanitation Data'!H185)))</f>
        <v/>
      </c>
      <c r="DJ191" s="305" t="str">
        <f ca="true">+IF(OFFSET('Sanitation Data'!$I$28,0,10*ROW('Sanitation Data'!I185))="","",OFFSET('Sanitation Data'!$I$28,0,10*ROW('Sanitation Data'!I185)))</f>
        <v/>
      </c>
      <c r="DK191" s="305" t="str">
        <f ca="true">+IF(OFFSET('Sanitation Data'!$I$29,0,10*ROW('Sanitation Data'!I185))="","",OFFSET('Sanitation Data'!$I$29,0,10*ROW('Sanitation Data'!I185)))</f>
        <v/>
      </c>
      <c r="DL191" s="305" t="str">
        <f ca="true">+IF(OFFSET('Sanitation Data'!$I$30,0,10*ROW('Sanitation Data'!I185))="","",OFFSET('Sanitation Data'!$I$30,0,10*ROW('Sanitation Data'!I185)))</f>
        <v/>
      </c>
      <c r="DM191" s="305" t="str">
        <f ca="true">+IF(OFFSET('Sanitation Data'!$I$31,0,10*ROW('Sanitation Data'!I185))="","",OFFSET('Sanitation Data'!$I$31,0,10*ROW('Sanitation Data'!I185)))</f>
        <v/>
      </c>
      <c r="DN191" s="305" t="str">
        <f ca="true">+IF(OFFSET('Sanitation Data'!$I$32,0,10*ROW('Sanitation Data'!I185))="","",OFFSET('Sanitation Data'!$I$32,0,10*ROW('Sanitation Data'!I185)))</f>
        <v/>
      </c>
      <c r="DO191" s="305" t="str">
        <f ca="true">+IF(OFFSET('Hygiene Data'!$D$11,0,10*ROW('Hygiene Data'!D185))="","",OFFSET('Hygiene Data'!$D$11,0,10*ROW('Hygiene Data'!D185)))</f>
        <v/>
      </c>
      <c r="DP191" s="305" t="str">
        <f ca="true">+IF(OFFSET('Hygiene Data'!$D$12,0,10*ROW('Hygiene Data'!D185))="","",OFFSET('Hygiene Data'!$D$12,0,10*ROW('Hygiene Data'!D185)))</f>
        <v/>
      </c>
      <c r="DQ191" s="305" t="str">
        <f ca="true">+IF(OFFSET('Hygiene Data'!$D$13,0,10*ROW('Hygiene Data'!D185))="","",OFFSET('Hygiene Data'!$D$13,0,10*ROW('Hygiene Data'!D185)))</f>
        <v/>
      </c>
      <c r="DR191" s="305" t="str">
        <f ca="true">+IF(OFFSET('Hygiene Data'!$E$11,0,10*ROW('Hygiene Data'!E185))="","",OFFSET('Hygiene Data'!$E$11,0,10*ROW('Hygiene Data'!E185)))</f>
        <v/>
      </c>
      <c r="DS191" s="305" t="str">
        <f ca="true">+IF(OFFSET('Hygiene Data'!$E$12,0,10*ROW('Hygiene Data'!E185))="","",OFFSET('Hygiene Data'!$E$12,0,10*ROW('Hygiene Data'!E185)))</f>
        <v/>
      </c>
      <c r="DT191" s="305" t="str">
        <f ca="true">+IF(OFFSET('Hygiene Data'!$E$13,0,10*ROW('Hygiene Data'!E185))="","",OFFSET('Hygiene Data'!$E$13,0,10*ROW('Hygiene Data'!E185)))</f>
        <v/>
      </c>
      <c r="DU191" s="305" t="str">
        <f ca="true">+IF(OFFSET('Hygiene Data'!$F$11,0,10*ROW('Hygiene Data'!F185))="","",OFFSET('Hygiene Data'!$F$11,0,10*ROW('Hygiene Data'!F185)))</f>
        <v/>
      </c>
      <c r="DV191" s="305" t="str">
        <f ca="true">+IF(OFFSET('Hygiene Data'!$F$12,0,10*ROW('Hygiene Data'!F185))="","",OFFSET('Hygiene Data'!$F$12,0,10*ROW('Hygiene Data'!F185)))</f>
        <v/>
      </c>
      <c r="DW191" s="305" t="str">
        <f ca="true">+IF(OFFSET('Hygiene Data'!$F$13,0,10*ROW('Hygiene Data'!F185))="","",OFFSET('Hygiene Data'!$F$13,0,10*ROW('Hygiene Data'!F185)))</f>
        <v/>
      </c>
      <c r="DX191" s="305" t="str">
        <f ca="true">+IF(OFFSET('Hygiene Data'!$G$11,0,10*ROW('Hygiene Data'!G185))="","",OFFSET('Hygiene Data'!$G$11,0,10*ROW('Hygiene Data'!G185)))</f>
        <v/>
      </c>
      <c r="DY191" s="305" t="str">
        <f ca="true">+IF(OFFSET('Hygiene Data'!$G$12,0,10*ROW('Hygiene Data'!G185))="","",OFFSET('Hygiene Data'!$G$12,0,10*ROW('Hygiene Data'!G185)))</f>
        <v/>
      </c>
      <c r="DZ191" s="305" t="str">
        <f ca="true">+IF(OFFSET('Hygiene Data'!$G$13,0,10*ROW('Hygiene Data'!G185))="","",OFFSET('Hygiene Data'!$G$13,0,10*ROW('Hygiene Data'!G185)))</f>
        <v/>
      </c>
      <c r="EA191" s="305" t="str">
        <f ca="true">+IF(OFFSET('Hygiene Data'!$H$11,0,10*ROW('Hygiene Data'!H185))="","",OFFSET('Hygiene Data'!$H$11,0,10*ROW('Hygiene Data'!H185)))</f>
        <v/>
      </c>
      <c r="EB191" s="305" t="str">
        <f ca="true">+IF(OFFSET('Hygiene Data'!$H$12,0,10*ROW('Hygiene Data'!H185))="","",OFFSET('Hygiene Data'!$H$12,0,10*ROW('Hygiene Data'!H185)))</f>
        <v/>
      </c>
      <c r="EC191" s="305" t="str">
        <f ca="true">+IF(OFFSET('Hygiene Data'!$H$13,0,10*ROW('Hygiene Data'!H185))="","",OFFSET('Hygiene Data'!$H$13,0,10*ROW('Hygiene Data'!H185)))</f>
        <v/>
      </c>
      <c r="ED191" s="305" t="str">
        <f ca="true">+IF(OFFSET('Hygiene Data'!$I$11,0,10*ROW('Hygiene Data'!I185))="","",OFFSET('Hygiene Data'!$I$11,0,10*ROW('Hygiene Data'!I185)))</f>
        <v/>
      </c>
      <c r="EE191" s="305" t="str">
        <f ca="true">+IF(OFFSET('Hygiene Data'!$I$12,0,10*ROW('Hygiene Data'!I185))="","",OFFSET('Hygiene Data'!$I$12,0,10*ROW('Hygiene Data'!I185)))</f>
        <v/>
      </c>
      <c r="EF191" s="305"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61" t="str">
        <f t="shared" ca="true" si="2"/>
        <v/>
      </c>
      <c r="D192" s="9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5"/>
      <c r="BS192" s="305" t="str">
        <f ca="true">+IF(OFFSET('Water Data'!$D$27,0,10*ROW('Water Data'!D186))="","",OFFSET('Water Data'!$D$27,0,10*ROW('Water Data'!D186)))</f>
        <v/>
      </c>
      <c r="BT192" s="305" t="str">
        <f ca="true">+IF(OFFSET('Water Data'!$D$28,0,10*ROW('Water Data'!D186))="","",OFFSET('Water Data'!$D$28,0,10*ROW('Water Data'!D186)))</f>
        <v/>
      </c>
      <c r="BU192" s="305" t="str">
        <f ca="true">+IF(OFFSET('Water Data'!$D$29,0,10*ROW('Water Data'!D186))="","",OFFSET('Water Data'!$D$29,0,10*ROW('Water Data'!D186)))</f>
        <v/>
      </c>
      <c r="BV192" s="305" t="str">
        <f ca="true">+IF(OFFSET('Water Data'!$E$27,0,10*ROW('Water Data'!E186))="","",OFFSET('Water Data'!$E$27,0,10*ROW('Water Data'!E186)))</f>
        <v/>
      </c>
      <c r="BW192" s="305" t="str">
        <f ca="true">+IF(OFFSET('Water Data'!$E$28,0,10*ROW('Water Data'!E186))="","",OFFSET('Water Data'!$E$28,0,10*ROW('Water Data'!E186)))</f>
        <v/>
      </c>
      <c r="BX192" s="305" t="str">
        <f ca="true">+IF(OFFSET('Water Data'!$E$29,0,10*ROW('Water Data'!E186))="","",OFFSET('Water Data'!$E$29,0,10*ROW('Water Data'!E186)))</f>
        <v/>
      </c>
      <c r="BY192" s="305" t="str">
        <f ca="true">+IF(OFFSET('Water Data'!$F$27,0,10*ROW('Water Data'!F186))="","",OFFSET('Water Data'!$F$27,0,10*ROW('Water Data'!F186)))</f>
        <v/>
      </c>
      <c r="BZ192" s="305" t="str">
        <f ca="true">+IF(OFFSET('Water Data'!$F$28,0,10*ROW('Water Data'!F186))="","",OFFSET('Water Data'!$F$28,0,10*ROW('Water Data'!F186)))</f>
        <v/>
      </c>
      <c r="CA192" s="305" t="str">
        <f ca="true">+IF(OFFSET('Water Data'!$F$29,0,10*ROW('Water Data'!F186))="","",OFFSET('Water Data'!$F$29,0,10*ROW('Water Data'!F186)))</f>
        <v/>
      </c>
      <c r="CB192" s="305" t="str">
        <f ca="true">+IF(OFFSET('Water Data'!$G$27,0,10*ROW('Water Data'!G186))="","",OFFSET('Water Data'!$G$27,0,10*ROW('Water Data'!G186)))</f>
        <v/>
      </c>
      <c r="CC192" s="305" t="str">
        <f ca="true">+IF(OFFSET('Water Data'!$G$28,0,10*ROW('Water Data'!G186))="","",OFFSET('Water Data'!$G$28,0,10*ROW('Water Data'!G186)))</f>
        <v/>
      </c>
      <c r="CD192" s="305" t="str">
        <f ca="true">+IF(OFFSET('Water Data'!$G$29,0,10*ROW('Water Data'!G186))="","",OFFSET('Water Data'!$G$29,0,10*ROW('Water Data'!G186)))</f>
        <v/>
      </c>
      <c r="CE192" s="305" t="str">
        <f ca="true">+IF(OFFSET('Water Data'!$H$27,0,10*ROW('Water Data'!H186))="","",OFFSET('Water Data'!$H$27,0,10*ROW('Water Data'!H186)))</f>
        <v/>
      </c>
      <c r="CF192" s="305" t="str">
        <f ca="true">+IF(OFFSET('Water Data'!$H$28,0,10*ROW('Water Data'!H186))="","",OFFSET('Water Data'!$H$28,0,10*ROW('Water Data'!H186)))</f>
        <v/>
      </c>
      <c r="CG192" s="305" t="str">
        <f ca="true">+IF(OFFSET('Water Data'!$H$29,0,10*ROW('Water Data'!H186))="","",OFFSET('Water Data'!$H$29,0,10*ROW('Water Data'!H186)))</f>
        <v/>
      </c>
      <c r="CH192" s="305" t="str">
        <f ca="true">+IF(OFFSET('Water Data'!$I$27,0,10*ROW('Water Data'!I186))="","",OFFSET('Water Data'!$I$27,0,10*ROW('Water Data'!I186)))</f>
        <v/>
      </c>
      <c r="CI192" s="305" t="str">
        <f ca="true">+IF(OFFSET('Water Data'!$I$28,0,10*ROW('Water Data'!I186))="","",OFFSET('Water Data'!$I$28,0,10*ROW('Water Data'!I186)))</f>
        <v/>
      </c>
      <c r="CJ192" s="305" t="str">
        <f ca="true">+IF(OFFSET('Water Data'!$I$29,0,10*ROW('Water Data'!I186))="","",OFFSET('Water Data'!$I$29,0,10*ROW('Water Data'!I186)))</f>
        <v/>
      </c>
      <c r="CK192" s="305" t="str">
        <f ca="true">+IF(OFFSET('Sanitation Data'!$D$28,0,10*ROW('Sanitation Data'!D186))="","",OFFSET('Sanitation Data'!$D$28,0,10*ROW('Sanitation Data'!D186)))</f>
        <v/>
      </c>
      <c r="CL192" s="305" t="str">
        <f ca="true">+IF(OFFSET('Sanitation Data'!$D$29,0,10*ROW('Sanitation Data'!D186))="","",OFFSET('Sanitation Data'!$D$29,0,10*ROW('Sanitation Data'!D186)))</f>
        <v/>
      </c>
      <c r="CM192" s="305" t="str">
        <f ca="true">+IF(OFFSET('Sanitation Data'!$D$30,0,10*ROW('Sanitation Data'!D186))="","",OFFSET('Sanitation Data'!$D$30,0,10*ROW('Sanitation Data'!D186)))</f>
        <v/>
      </c>
      <c r="CN192" s="305" t="str">
        <f ca="true">+IF(OFFSET('Sanitation Data'!$D$31,0,10*ROW('Sanitation Data'!D186))="","",OFFSET('Sanitation Data'!$D$31,0,10*ROW('Sanitation Data'!D186)))</f>
        <v/>
      </c>
      <c r="CO192" s="305" t="str">
        <f ca="true">+IF(OFFSET('Sanitation Data'!$D$32,0,10*ROW('Sanitation Data'!D186))="","",OFFSET('Sanitation Data'!$D$32,0,10*ROW('Sanitation Data'!D186)))</f>
        <v/>
      </c>
      <c r="CP192" s="305" t="str">
        <f ca="true">+IF(OFFSET('Sanitation Data'!$E$28,0,10*ROW('Sanitation Data'!E186))="","",OFFSET('Sanitation Data'!$E$28,0,10*ROW('Sanitation Data'!E186)))</f>
        <v/>
      </c>
      <c r="CQ192" s="305" t="str">
        <f ca="true">+IF(OFFSET('Sanitation Data'!$E$29,0,10*ROW('Sanitation Data'!E186))="","",OFFSET('Sanitation Data'!$E$29,0,10*ROW('Sanitation Data'!E186)))</f>
        <v/>
      </c>
      <c r="CR192" s="305" t="str">
        <f ca="true">+IF(OFFSET('Sanitation Data'!$E$30,0,10*ROW('Sanitation Data'!E186))="","",OFFSET('Sanitation Data'!$E$30,0,10*ROW('Sanitation Data'!E186)))</f>
        <v/>
      </c>
      <c r="CS192" s="305" t="str">
        <f ca="true">+IF(OFFSET('Sanitation Data'!$E$31,0,10*ROW('Sanitation Data'!E186))="","",OFFSET('Sanitation Data'!$E$31,0,10*ROW('Sanitation Data'!E186)))</f>
        <v/>
      </c>
      <c r="CT192" s="305" t="str">
        <f ca="true">+IF(OFFSET('Sanitation Data'!$E$32,0,10*ROW('Sanitation Data'!E186))="","",OFFSET('Sanitation Data'!$E$32,0,10*ROW('Sanitation Data'!E186)))</f>
        <v/>
      </c>
      <c r="CU192" s="305" t="str">
        <f ca="true">+IF(OFFSET('Sanitation Data'!$F$28,0,10*ROW('Sanitation Data'!F186))="","",OFFSET('Sanitation Data'!$F$28,0,10*ROW('Sanitation Data'!F186)))</f>
        <v/>
      </c>
      <c r="CV192" s="305" t="str">
        <f ca="true">+IF(OFFSET('Sanitation Data'!$F$29,0,10*ROW('Sanitation Data'!F186))="","",OFFSET('Sanitation Data'!$F$29,0,10*ROW('Sanitation Data'!F186)))</f>
        <v/>
      </c>
      <c r="CW192" s="305" t="str">
        <f ca="true">+IF(OFFSET('Sanitation Data'!$F$30,0,10*ROW('Sanitation Data'!F186))="","",OFFSET('Sanitation Data'!$F$30,0,10*ROW('Sanitation Data'!F186)))</f>
        <v/>
      </c>
      <c r="CX192" s="305" t="str">
        <f ca="true">+IF(OFFSET('Sanitation Data'!$F$31,0,10*ROW('Sanitation Data'!F186))="","",OFFSET('Sanitation Data'!$F$31,0,10*ROW('Sanitation Data'!F186)))</f>
        <v/>
      </c>
      <c r="CY192" s="305" t="str">
        <f ca="true">+IF(OFFSET('Sanitation Data'!$F$32,0,10*ROW('Sanitation Data'!F186))="","",OFFSET('Sanitation Data'!$F$32,0,10*ROW('Sanitation Data'!F186)))</f>
        <v/>
      </c>
      <c r="CZ192" s="305" t="str">
        <f ca="true">+IF(OFFSET('Sanitation Data'!$G$28,0,10*ROW('Sanitation Data'!G186))="","",OFFSET('Sanitation Data'!$G$28,0,10*ROW('Sanitation Data'!G186)))</f>
        <v/>
      </c>
      <c r="DA192" s="305" t="str">
        <f ca="true">+IF(OFFSET('Sanitation Data'!$G$29,0,10*ROW('Sanitation Data'!G186))="","",OFFSET('Sanitation Data'!$G$29,0,10*ROW('Sanitation Data'!G186)))</f>
        <v/>
      </c>
      <c r="DB192" s="305" t="str">
        <f ca="true">+IF(OFFSET('Sanitation Data'!$G$30,0,10*ROW('Sanitation Data'!G186))="","",OFFSET('Sanitation Data'!$G$30,0,10*ROW('Sanitation Data'!G186)))</f>
        <v/>
      </c>
      <c r="DC192" s="305" t="str">
        <f ca="true">+IF(OFFSET('Sanitation Data'!$G$31,0,10*ROW('Sanitation Data'!G186))="","",OFFSET('Sanitation Data'!$G$31,0,10*ROW('Sanitation Data'!G186)))</f>
        <v/>
      </c>
      <c r="DD192" s="305" t="str">
        <f ca="true">+IF(OFFSET('Sanitation Data'!$G$32,0,10*ROW('Sanitation Data'!G186))="","",OFFSET('Sanitation Data'!$G$32,0,10*ROW('Sanitation Data'!G186)))</f>
        <v/>
      </c>
      <c r="DE192" s="305" t="str">
        <f ca="true">+IF(OFFSET('Sanitation Data'!$H$28,0,10*ROW('Sanitation Data'!H186))="","",OFFSET('Sanitation Data'!$H$28,0,10*ROW('Sanitation Data'!H186)))</f>
        <v/>
      </c>
      <c r="DF192" s="305" t="str">
        <f ca="true">+IF(OFFSET('Sanitation Data'!$H$29,0,10*ROW('Sanitation Data'!H186))="","",OFFSET('Sanitation Data'!$H$29,0,10*ROW('Sanitation Data'!H186)))</f>
        <v/>
      </c>
      <c r="DG192" s="305" t="str">
        <f ca="true">+IF(OFFSET('Sanitation Data'!$H$30,0,10*ROW('Sanitation Data'!H186))="","",OFFSET('Sanitation Data'!$H$30,0,10*ROW('Sanitation Data'!H186)))</f>
        <v/>
      </c>
      <c r="DH192" s="305" t="str">
        <f ca="true">+IF(OFFSET('Sanitation Data'!$H$31,0,10*ROW('Sanitation Data'!H186))="","",OFFSET('Sanitation Data'!$H$31,0,10*ROW('Sanitation Data'!H186)))</f>
        <v/>
      </c>
      <c r="DI192" s="305" t="str">
        <f ca="true">+IF(OFFSET('Sanitation Data'!$H$32,0,10*ROW('Sanitation Data'!H186))="","",OFFSET('Sanitation Data'!$H$32,0,10*ROW('Sanitation Data'!H186)))</f>
        <v/>
      </c>
      <c r="DJ192" s="305" t="str">
        <f ca="true">+IF(OFFSET('Sanitation Data'!$I$28,0,10*ROW('Sanitation Data'!I186))="","",OFFSET('Sanitation Data'!$I$28,0,10*ROW('Sanitation Data'!I186)))</f>
        <v/>
      </c>
      <c r="DK192" s="305" t="str">
        <f ca="true">+IF(OFFSET('Sanitation Data'!$I$29,0,10*ROW('Sanitation Data'!I186))="","",OFFSET('Sanitation Data'!$I$29,0,10*ROW('Sanitation Data'!I186)))</f>
        <v/>
      </c>
      <c r="DL192" s="305" t="str">
        <f ca="true">+IF(OFFSET('Sanitation Data'!$I$30,0,10*ROW('Sanitation Data'!I186))="","",OFFSET('Sanitation Data'!$I$30,0,10*ROW('Sanitation Data'!I186)))</f>
        <v/>
      </c>
      <c r="DM192" s="305" t="str">
        <f ca="true">+IF(OFFSET('Sanitation Data'!$I$31,0,10*ROW('Sanitation Data'!I186))="","",OFFSET('Sanitation Data'!$I$31,0,10*ROW('Sanitation Data'!I186)))</f>
        <v/>
      </c>
      <c r="DN192" s="305" t="str">
        <f ca="true">+IF(OFFSET('Sanitation Data'!$I$32,0,10*ROW('Sanitation Data'!I186))="","",OFFSET('Sanitation Data'!$I$32,0,10*ROW('Sanitation Data'!I186)))</f>
        <v/>
      </c>
      <c r="DO192" s="305" t="str">
        <f ca="true">+IF(OFFSET('Hygiene Data'!$D$11,0,10*ROW('Hygiene Data'!D186))="","",OFFSET('Hygiene Data'!$D$11,0,10*ROW('Hygiene Data'!D186)))</f>
        <v/>
      </c>
      <c r="DP192" s="305" t="str">
        <f ca="true">+IF(OFFSET('Hygiene Data'!$D$12,0,10*ROW('Hygiene Data'!D186))="","",OFFSET('Hygiene Data'!$D$12,0,10*ROW('Hygiene Data'!D186)))</f>
        <v/>
      </c>
      <c r="DQ192" s="305" t="str">
        <f ca="true">+IF(OFFSET('Hygiene Data'!$D$13,0,10*ROW('Hygiene Data'!D186))="","",OFFSET('Hygiene Data'!$D$13,0,10*ROW('Hygiene Data'!D186)))</f>
        <v/>
      </c>
      <c r="DR192" s="305" t="str">
        <f ca="true">+IF(OFFSET('Hygiene Data'!$E$11,0,10*ROW('Hygiene Data'!E186))="","",OFFSET('Hygiene Data'!$E$11,0,10*ROW('Hygiene Data'!E186)))</f>
        <v/>
      </c>
      <c r="DS192" s="305" t="str">
        <f ca="true">+IF(OFFSET('Hygiene Data'!$E$12,0,10*ROW('Hygiene Data'!E186))="","",OFFSET('Hygiene Data'!$E$12,0,10*ROW('Hygiene Data'!E186)))</f>
        <v/>
      </c>
      <c r="DT192" s="305" t="str">
        <f ca="true">+IF(OFFSET('Hygiene Data'!$E$13,0,10*ROW('Hygiene Data'!E186))="","",OFFSET('Hygiene Data'!$E$13,0,10*ROW('Hygiene Data'!E186)))</f>
        <v/>
      </c>
      <c r="DU192" s="305" t="str">
        <f ca="true">+IF(OFFSET('Hygiene Data'!$F$11,0,10*ROW('Hygiene Data'!F186))="","",OFFSET('Hygiene Data'!$F$11,0,10*ROW('Hygiene Data'!F186)))</f>
        <v/>
      </c>
      <c r="DV192" s="305" t="str">
        <f ca="true">+IF(OFFSET('Hygiene Data'!$F$12,0,10*ROW('Hygiene Data'!F186))="","",OFFSET('Hygiene Data'!$F$12,0,10*ROW('Hygiene Data'!F186)))</f>
        <v/>
      </c>
      <c r="DW192" s="305" t="str">
        <f ca="true">+IF(OFFSET('Hygiene Data'!$F$13,0,10*ROW('Hygiene Data'!F186))="","",OFFSET('Hygiene Data'!$F$13,0,10*ROW('Hygiene Data'!F186)))</f>
        <v/>
      </c>
      <c r="DX192" s="305" t="str">
        <f ca="true">+IF(OFFSET('Hygiene Data'!$G$11,0,10*ROW('Hygiene Data'!G186))="","",OFFSET('Hygiene Data'!$G$11,0,10*ROW('Hygiene Data'!G186)))</f>
        <v/>
      </c>
      <c r="DY192" s="305" t="str">
        <f ca="true">+IF(OFFSET('Hygiene Data'!$G$12,0,10*ROW('Hygiene Data'!G186))="","",OFFSET('Hygiene Data'!$G$12,0,10*ROW('Hygiene Data'!G186)))</f>
        <v/>
      </c>
      <c r="DZ192" s="305" t="str">
        <f ca="true">+IF(OFFSET('Hygiene Data'!$G$13,0,10*ROW('Hygiene Data'!G186))="","",OFFSET('Hygiene Data'!$G$13,0,10*ROW('Hygiene Data'!G186)))</f>
        <v/>
      </c>
      <c r="EA192" s="305" t="str">
        <f ca="true">+IF(OFFSET('Hygiene Data'!$H$11,0,10*ROW('Hygiene Data'!H186))="","",OFFSET('Hygiene Data'!$H$11,0,10*ROW('Hygiene Data'!H186)))</f>
        <v/>
      </c>
      <c r="EB192" s="305" t="str">
        <f ca="true">+IF(OFFSET('Hygiene Data'!$H$12,0,10*ROW('Hygiene Data'!H186))="","",OFFSET('Hygiene Data'!$H$12,0,10*ROW('Hygiene Data'!H186)))</f>
        <v/>
      </c>
      <c r="EC192" s="305" t="str">
        <f ca="true">+IF(OFFSET('Hygiene Data'!$H$13,0,10*ROW('Hygiene Data'!H186))="","",OFFSET('Hygiene Data'!$H$13,0,10*ROW('Hygiene Data'!H186)))</f>
        <v/>
      </c>
      <c r="ED192" s="305" t="str">
        <f ca="true">+IF(OFFSET('Hygiene Data'!$I$11,0,10*ROW('Hygiene Data'!I186))="","",OFFSET('Hygiene Data'!$I$11,0,10*ROW('Hygiene Data'!I186)))</f>
        <v/>
      </c>
      <c r="EE192" s="305" t="str">
        <f ca="true">+IF(OFFSET('Hygiene Data'!$I$12,0,10*ROW('Hygiene Data'!I186))="","",OFFSET('Hygiene Data'!$I$12,0,10*ROW('Hygiene Data'!I186)))</f>
        <v/>
      </c>
      <c r="EF192" s="305"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61" t="str">
        <f t="shared" ca="true" si="2"/>
        <v/>
      </c>
      <c r="D193" s="9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5"/>
      <c r="BS193" s="305" t="str">
        <f ca="true">+IF(OFFSET('Water Data'!$D$27,0,10*ROW('Water Data'!D187))="","",OFFSET('Water Data'!$D$27,0,10*ROW('Water Data'!D187)))</f>
        <v/>
      </c>
      <c r="BT193" s="305" t="str">
        <f ca="true">+IF(OFFSET('Water Data'!$D$28,0,10*ROW('Water Data'!D187))="","",OFFSET('Water Data'!$D$28,0,10*ROW('Water Data'!D187)))</f>
        <v/>
      </c>
      <c r="BU193" s="305" t="str">
        <f ca="true">+IF(OFFSET('Water Data'!$D$29,0,10*ROW('Water Data'!D187))="","",OFFSET('Water Data'!$D$29,0,10*ROW('Water Data'!D187)))</f>
        <v/>
      </c>
      <c r="BV193" s="305" t="str">
        <f ca="true">+IF(OFFSET('Water Data'!$E$27,0,10*ROW('Water Data'!E187))="","",OFFSET('Water Data'!$E$27,0,10*ROW('Water Data'!E187)))</f>
        <v/>
      </c>
      <c r="BW193" s="305" t="str">
        <f ca="true">+IF(OFFSET('Water Data'!$E$28,0,10*ROW('Water Data'!E187))="","",OFFSET('Water Data'!$E$28,0,10*ROW('Water Data'!E187)))</f>
        <v/>
      </c>
      <c r="BX193" s="305" t="str">
        <f ca="true">+IF(OFFSET('Water Data'!$E$29,0,10*ROW('Water Data'!E187))="","",OFFSET('Water Data'!$E$29,0,10*ROW('Water Data'!E187)))</f>
        <v/>
      </c>
      <c r="BY193" s="305" t="str">
        <f ca="true">+IF(OFFSET('Water Data'!$F$27,0,10*ROW('Water Data'!F187))="","",OFFSET('Water Data'!$F$27,0,10*ROW('Water Data'!F187)))</f>
        <v/>
      </c>
      <c r="BZ193" s="305" t="str">
        <f ca="true">+IF(OFFSET('Water Data'!$F$28,0,10*ROW('Water Data'!F187))="","",OFFSET('Water Data'!$F$28,0,10*ROW('Water Data'!F187)))</f>
        <v/>
      </c>
      <c r="CA193" s="305" t="str">
        <f ca="true">+IF(OFFSET('Water Data'!$F$29,0,10*ROW('Water Data'!F187))="","",OFFSET('Water Data'!$F$29,0,10*ROW('Water Data'!F187)))</f>
        <v/>
      </c>
      <c r="CB193" s="305" t="str">
        <f ca="true">+IF(OFFSET('Water Data'!$G$27,0,10*ROW('Water Data'!G187))="","",OFFSET('Water Data'!$G$27,0,10*ROW('Water Data'!G187)))</f>
        <v/>
      </c>
      <c r="CC193" s="305" t="str">
        <f ca="true">+IF(OFFSET('Water Data'!$G$28,0,10*ROW('Water Data'!G187))="","",OFFSET('Water Data'!$G$28,0,10*ROW('Water Data'!G187)))</f>
        <v/>
      </c>
      <c r="CD193" s="305" t="str">
        <f ca="true">+IF(OFFSET('Water Data'!$G$29,0,10*ROW('Water Data'!G187))="","",OFFSET('Water Data'!$G$29,0,10*ROW('Water Data'!G187)))</f>
        <v/>
      </c>
      <c r="CE193" s="305" t="str">
        <f ca="true">+IF(OFFSET('Water Data'!$H$27,0,10*ROW('Water Data'!H187))="","",OFFSET('Water Data'!$H$27,0,10*ROW('Water Data'!H187)))</f>
        <v/>
      </c>
      <c r="CF193" s="305" t="str">
        <f ca="true">+IF(OFFSET('Water Data'!$H$28,0,10*ROW('Water Data'!H187))="","",OFFSET('Water Data'!$H$28,0,10*ROW('Water Data'!H187)))</f>
        <v/>
      </c>
      <c r="CG193" s="305" t="str">
        <f ca="true">+IF(OFFSET('Water Data'!$H$29,0,10*ROW('Water Data'!H187))="","",OFFSET('Water Data'!$H$29,0,10*ROW('Water Data'!H187)))</f>
        <v/>
      </c>
      <c r="CH193" s="305" t="str">
        <f ca="true">+IF(OFFSET('Water Data'!$I$27,0,10*ROW('Water Data'!I187))="","",OFFSET('Water Data'!$I$27,0,10*ROW('Water Data'!I187)))</f>
        <v/>
      </c>
      <c r="CI193" s="305" t="str">
        <f ca="true">+IF(OFFSET('Water Data'!$I$28,0,10*ROW('Water Data'!I187))="","",OFFSET('Water Data'!$I$28,0,10*ROW('Water Data'!I187)))</f>
        <v/>
      </c>
      <c r="CJ193" s="305" t="str">
        <f ca="true">+IF(OFFSET('Water Data'!$I$29,0,10*ROW('Water Data'!I187))="","",OFFSET('Water Data'!$I$29,0,10*ROW('Water Data'!I187)))</f>
        <v/>
      </c>
      <c r="CK193" s="305" t="str">
        <f ca="true">+IF(OFFSET('Sanitation Data'!$D$28,0,10*ROW('Sanitation Data'!D187))="","",OFFSET('Sanitation Data'!$D$28,0,10*ROW('Sanitation Data'!D187)))</f>
        <v/>
      </c>
      <c r="CL193" s="305" t="str">
        <f ca="true">+IF(OFFSET('Sanitation Data'!$D$29,0,10*ROW('Sanitation Data'!D187))="","",OFFSET('Sanitation Data'!$D$29,0,10*ROW('Sanitation Data'!D187)))</f>
        <v/>
      </c>
      <c r="CM193" s="305" t="str">
        <f ca="true">+IF(OFFSET('Sanitation Data'!$D$30,0,10*ROW('Sanitation Data'!D187))="","",OFFSET('Sanitation Data'!$D$30,0,10*ROW('Sanitation Data'!D187)))</f>
        <v/>
      </c>
      <c r="CN193" s="305" t="str">
        <f ca="true">+IF(OFFSET('Sanitation Data'!$D$31,0,10*ROW('Sanitation Data'!D187))="","",OFFSET('Sanitation Data'!$D$31,0,10*ROW('Sanitation Data'!D187)))</f>
        <v/>
      </c>
      <c r="CO193" s="305" t="str">
        <f ca="true">+IF(OFFSET('Sanitation Data'!$D$32,0,10*ROW('Sanitation Data'!D187))="","",OFFSET('Sanitation Data'!$D$32,0,10*ROW('Sanitation Data'!D187)))</f>
        <v/>
      </c>
      <c r="CP193" s="305" t="str">
        <f ca="true">+IF(OFFSET('Sanitation Data'!$E$28,0,10*ROW('Sanitation Data'!E187))="","",OFFSET('Sanitation Data'!$E$28,0,10*ROW('Sanitation Data'!E187)))</f>
        <v/>
      </c>
      <c r="CQ193" s="305" t="str">
        <f ca="true">+IF(OFFSET('Sanitation Data'!$E$29,0,10*ROW('Sanitation Data'!E187))="","",OFFSET('Sanitation Data'!$E$29,0,10*ROW('Sanitation Data'!E187)))</f>
        <v/>
      </c>
      <c r="CR193" s="305" t="str">
        <f ca="true">+IF(OFFSET('Sanitation Data'!$E$30,0,10*ROW('Sanitation Data'!E187))="","",OFFSET('Sanitation Data'!$E$30,0,10*ROW('Sanitation Data'!E187)))</f>
        <v/>
      </c>
      <c r="CS193" s="305" t="str">
        <f ca="true">+IF(OFFSET('Sanitation Data'!$E$31,0,10*ROW('Sanitation Data'!E187))="","",OFFSET('Sanitation Data'!$E$31,0,10*ROW('Sanitation Data'!E187)))</f>
        <v/>
      </c>
      <c r="CT193" s="305" t="str">
        <f ca="true">+IF(OFFSET('Sanitation Data'!$E$32,0,10*ROW('Sanitation Data'!E187))="","",OFFSET('Sanitation Data'!$E$32,0,10*ROW('Sanitation Data'!E187)))</f>
        <v/>
      </c>
      <c r="CU193" s="305" t="str">
        <f ca="true">+IF(OFFSET('Sanitation Data'!$F$28,0,10*ROW('Sanitation Data'!F187))="","",OFFSET('Sanitation Data'!$F$28,0,10*ROW('Sanitation Data'!F187)))</f>
        <v/>
      </c>
      <c r="CV193" s="305" t="str">
        <f ca="true">+IF(OFFSET('Sanitation Data'!$F$29,0,10*ROW('Sanitation Data'!F187))="","",OFFSET('Sanitation Data'!$F$29,0,10*ROW('Sanitation Data'!F187)))</f>
        <v/>
      </c>
      <c r="CW193" s="305" t="str">
        <f ca="true">+IF(OFFSET('Sanitation Data'!$F$30,0,10*ROW('Sanitation Data'!F187))="","",OFFSET('Sanitation Data'!$F$30,0,10*ROW('Sanitation Data'!F187)))</f>
        <v/>
      </c>
      <c r="CX193" s="305" t="str">
        <f ca="true">+IF(OFFSET('Sanitation Data'!$F$31,0,10*ROW('Sanitation Data'!F187))="","",OFFSET('Sanitation Data'!$F$31,0,10*ROW('Sanitation Data'!F187)))</f>
        <v/>
      </c>
      <c r="CY193" s="305" t="str">
        <f ca="true">+IF(OFFSET('Sanitation Data'!$F$32,0,10*ROW('Sanitation Data'!F187))="","",OFFSET('Sanitation Data'!$F$32,0,10*ROW('Sanitation Data'!F187)))</f>
        <v/>
      </c>
      <c r="CZ193" s="305" t="str">
        <f ca="true">+IF(OFFSET('Sanitation Data'!$G$28,0,10*ROW('Sanitation Data'!G187))="","",OFFSET('Sanitation Data'!$G$28,0,10*ROW('Sanitation Data'!G187)))</f>
        <v/>
      </c>
      <c r="DA193" s="305" t="str">
        <f ca="true">+IF(OFFSET('Sanitation Data'!$G$29,0,10*ROW('Sanitation Data'!G187))="","",OFFSET('Sanitation Data'!$G$29,0,10*ROW('Sanitation Data'!G187)))</f>
        <v/>
      </c>
      <c r="DB193" s="305" t="str">
        <f ca="true">+IF(OFFSET('Sanitation Data'!$G$30,0,10*ROW('Sanitation Data'!G187))="","",OFFSET('Sanitation Data'!$G$30,0,10*ROW('Sanitation Data'!G187)))</f>
        <v/>
      </c>
      <c r="DC193" s="305" t="str">
        <f ca="true">+IF(OFFSET('Sanitation Data'!$G$31,0,10*ROW('Sanitation Data'!G187))="","",OFFSET('Sanitation Data'!$G$31,0,10*ROW('Sanitation Data'!G187)))</f>
        <v/>
      </c>
      <c r="DD193" s="305" t="str">
        <f ca="true">+IF(OFFSET('Sanitation Data'!$G$32,0,10*ROW('Sanitation Data'!G187))="","",OFFSET('Sanitation Data'!$G$32,0,10*ROW('Sanitation Data'!G187)))</f>
        <v/>
      </c>
      <c r="DE193" s="305" t="str">
        <f ca="true">+IF(OFFSET('Sanitation Data'!$H$28,0,10*ROW('Sanitation Data'!H187))="","",OFFSET('Sanitation Data'!$H$28,0,10*ROW('Sanitation Data'!H187)))</f>
        <v/>
      </c>
      <c r="DF193" s="305" t="str">
        <f ca="true">+IF(OFFSET('Sanitation Data'!$H$29,0,10*ROW('Sanitation Data'!H187))="","",OFFSET('Sanitation Data'!$H$29,0,10*ROW('Sanitation Data'!H187)))</f>
        <v/>
      </c>
      <c r="DG193" s="305" t="str">
        <f ca="true">+IF(OFFSET('Sanitation Data'!$H$30,0,10*ROW('Sanitation Data'!H187))="","",OFFSET('Sanitation Data'!$H$30,0,10*ROW('Sanitation Data'!H187)))</f>
        <v/>
      </c>
      <c r="DH193" s="305" t="str">
        <f ca="true">+IF(OFFSET('Sanitation Data'!$H$31,0,10*ROW('Sanitation Data'!H187))="","",OFFSET('Sanitation Data'!$H$31,0,10*ROW('Sanitation Data'!H187)))</f>
        <v/>
      </c>
      <c r="DI193" s="305" t="str">
        <f ca="true">+IF(OFFSET('Sanitation Data'!$H$32,0,10*ROW('Sanitation Data'!H187))="","",OFFSET('Sanitation Data'!$H$32,0,10*ROW('Sanitation Data'!H187)))</f>
        <v/>
      </c>
      <c r="DJ193" s="305" t="str">
        <f ca="true">+IF(OFFSET('Sanitation Data'!$I$28,0,10*ROW('Sanitation Data'!I187))="","",OFFSET('Sanitation Data'!$I$28,0,10*ROW('Sanitation Data'!I187)))</f>
        <v/>
      </c>
      <c r="DK193" s="305" t="str">
        <f ca="true">+IF(OFFSET('Sanitation Data'!$I$29,0,10*ROW('Sanitation Data'!I187))="","",OFFSET('Sanitation Data'!$I$29,0,10*ROW('Sanitation Data'!I187)))</f>
        <v/>
      </c>
      <c r="DL193" s="305" t="str">
        <f ca="true">+IF(OFFSET('Sanitation Data'!$I$30,0,10*ROW('Sanitation Data'!I187))="","",OFFSET('Sanitation Data'!$I$30,0,10*ROW('Sanitation Data'!I187)))</f>
        <v/>
      </c>
      <c r="DM193" s="305" t="str">
        <f ca="true">+IF(OFFSET('Sanitation Data'!$I$31,0,10*ROW('Sanitation Data'!I187))="","",OFFSET('Sanitation Data'!$I$31,0,10*ROW('Sanitation Data'!I187)))</f>
        <v/>
      </c>
      <c r="DN193" s="305" t="str">
        <f ca="true">+IF(OFFSET('Sanitation Data'!$I$32,0,10*ROW('Sanitation Data'!I187))="","",OFFSET('Sanitation Data'!$I$32,0,10*ROW('Sanitation Data'!I187)))</f>
        <v/>
      </c>
      <c r="DO193" s="305" t="str">
        <f ca="true">+IF(OFFSET('Hygiene Data'!$D$11,0,10*ROW('Hygiene Data'!D187))="","",OFFSET('Hygiene Data'!$D$11,0,10*ROW('Hygiene Data'!D187)))</f>
        <v/>
      </c>
      <c r="DP193" s="305" t="str">
        <f ca="true">+IF(OFFSET('Hygiene Data'!$D$12,0,10*ROW('Hygiene Data'!D187))="","",OFFSET('Hygiene Data'!$D$12,0,10*ROW('Hygiene Data'!D187)))</f>
        <v/>
      </c>
      <c r="DQ193" s="305" t="str">
        <f ca="true">+IF(OFFSET('Hygiene Data'!$D$13,0,10*ROW('Hygiene Data'!D187))="","",OFFSET('Hygiene Data'!$D$13,0,10*ROW('Hygiene Data'!D187)))</f>
        <v/>
      </c>
      <c r="DR193" s="305" t="str">
        <f ca="true">+IF(OFFSET('Hygiene Data'!$E$11,0,10*ROW('Hygiene Data'!E187))="","",OFFSET('Hygiene Data'!$E$11,0,10*ROW('Hygiene Data'!E187)))</f>
        <v/>
      </c>
      <c r="DS193" s="305" t="str">
        <f ca="true">+IF(OFFSET('Hygiene Data'!$E$12,0,10*ROW('Hygiene Data'!E187))="","",OFFSET('Hygiene Data'!$E$12,0,10*ROW('Hygiene Data'!E187)))</f>
        <v/>
      </c>
      <c r="DT193" s="305" t="str">
        <f ca="true">+IF(OFFSET('Hygiene Data'!$E$13,0,10*ROW('Hygiene Data'!E187))="","",OFFSET('Hygiene Data'!$E$13,0,10*ROW('Hygiene Data'!E187)))</f>
        <v/>
      </c>
      <c r="DU193" s="305" t="str">
        <f ca="true">+IF(OFFSET('Hygiene Data'!$F$11,0,10*ROW('Hygiene Data'!F187))="","",OFFSET('Hygiene Data'!$F$11,0,10*ROW('Hygiene Data'!F187)))</f>
        <v/>
      </c>
      <c r="DV193" s="305" t="str">
        <f ca="true">+IF(OFFSET('Hygiene Data'!$F$12,0,10*ROW('Hygiene Data'!F187))="","",OFFSET('Hygiene Data'!$F$12,0,10*ROW('Hygiene Data'!F187)))</f>
        <v/>
      </c>
      <c r="DW193" s="305" t="str">
        <f ca="true">+IF(OFFSET('Hygiene Data'!$F$13,0,10*ROW('Hygiene Data'!F187))="","",OFFSET('Hygiene Data'!$F$13,0,10*ROW('Hygiene Data'!F187)))</f>
        <v/>
      </c>
      <c r="DX193" s="305" t="str">
        <f ca="true">+IF(OFFSET('Hygiene Data'!$G$11,0,10*ROW('Hygiene Data'!G187))="","",OFFSET('Hygiene Data'!$G$11,0,10*ROW('Hygiene Data'!G187)))</f>
        <v/>
      </c>
      <c r="DY193" s="305" t="str">
        <f ca="true">+IF(OFFSET('Hygiene Data'!$G$12,0,10*ROW('Hygiene Data'!G187))="","",OFFSET('Hygiene Data'!$G$12,0,10*ROW('Hygiene Data'!G187)))</f>
        <v/>
      </c>
      <c r="DZ193" s="305" t="str">
        <f ca="true">+IF(OFFSET('Hygiene Data'!$G$13,0,10*ROW('Hygiene Data'!G187))="","",OFFSET('Hygiene Data'!$G$13,0,10*ROW('Hygiene Data'!G187)))</f>
        <v/>
      </c>
      <c r="EA193" s="305" t="str">
        <f ca="true">+IF(OFFSET('Hygiene Data'!$H$11,0,10*ROW('Hygiene Data'!H187))="","",OFFSET('Hygiene Data'!$H$11,0,10*ROW('Hygiene Data'!H187)))</f>
        <v/>
      </c>
      <c r="EB193" s="305" t="str">
        <f ca="true">+IF(OFFSET('Hygiene Data'!$H$12,0,10*ROW('Hygiene Data'!H187))="","",OFFSET('Hygiene Data'!$H$12,0,10*ROW('Hygiene Data'!H187)))</f>
        <v/>
      </c>
      <c r="EC193" s="305" t="str">
        <f ca="true">+IF(OFFSET('Hygiene Data'!$H$13,0,10*ROW('Hygiene Data'!H187))="","",OFFSET('Hygiene Data'!$H$13,0,10*ROW('Hygiene Data'!H187)))</f>
        <v/>
      </c>
      <c r="ED193" s="305" t="str">
        <f ca="true">+IF(OFFSET('Hygiene Data'!$I$11,0,10*ROW('Hygiene Data'!I187))="","",OFFSET('Hygiene Data'!$I$11,0,10*ROW('Hygiene Data'!I187)))</f>
        <v/>
      </c>
      <c r="EE193" s="305" t="str">
        <f ca="true">+IF(OFFSET('Hygiene Data'!$I$12,0,10*ROW('Hygiene Data'!I187))="","",OFFSET('Hygiene Data'!$I$12,0,10*ROW('Hygiene Data'!I187)))</f>
        <v/>
      </c>
      <c r="EF193" s="305"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61" t="str">
        <f t="shared" ca="true" si="2"/>
        <v/>
      </c>
      <c r="D194" s="9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5"/>
      <c r="BS194" s="305" t="str">
        <f ca="true">+IF(OFFSET('Water Data'!$D$27,0,10*ROW('Water Data'!D188))="","",OFFSET('Water Data'!$D$27,0,10*ROW('Water Data'!D188)))</f>
        <v/>
      </c>
      <c r="BT194" s="305" t="str">
        <f ca="true">+IF(OFFSET('Water Data'!$D$28,0,10*ROW('Water Data'!D188))="","",OFFSET('Water Data'!$D$28,0,10*ROW('Water Data'!D188)))</f>
        <v/>
      </c>
      <c r="BU194" s="305" t="str">
        <f ca="true">+IF(OFFSET('Water Data'!$D$29,0,10*ROW('Water Data'!D188))="","",OFFSET('Water Data'!$D$29,0,10*ROW('Water Data'!D188)))</f>
        <v/>
      </c>
      <c r="BV194" s="305" t="str">
        <f ca="true">+IF(OFFSET('Water Data'!$E$27,0,10*ROW('Water Data'!E188))="","",OFFSET('Water Data'!$E$27,0,10*ROW('Water Data'!E188)))</f>
        <v/>
      </c>
      <c r="BW194" s="305" t="str">
        <f ca="true">+IF(OFFSET('Water Data'!$E$28,0,10*ROW('Water Data'!E188))="","",OFFSET('Water Data'!$E$28,0,10*ROW('Water Data'!E188)))</f>
        <v/>
      </c>
      <c r="BX194" s="305" t="str">
        <f ca="true">+IF(OFFSET('Water Data'!$E$29,0,10*ROW('Water Data'!E188))="","",OFFSET('Water Data'!$E$29,0,10*ROW('Water Data'!E188)))</f>
        <v/>
      </c>
      <c r="BY194" s="305" t="str">
        <f ca="true">+IF(OFFSET('Water Data'!$F$27,0,10*ROW('Water Data'!F188))="","",OFFSET('Water Data'!$F$27,0,10*ROW('Water Data'!F188)))</f>
        <v/>
      </c>
      <c r="BZ194" s="305" t="str">
        <f ca="true">+IF(OFFSET('Water Data'!$F$28,0,10*ROW('Water Data'!F188))="","",OFFSET('Water Data'!$F$28,0,10*ROW('Water Data'!F188)))</f>
        <v/>
      </c>
      <c r="CA194" s="305" t="str">
        <f ca="true">+IF(OFFSET('Water Data'!$F$29,0,10*ROW('Water Data'!F188))="","",OFFSET('Water Data'!$F$29,0,10*ROW('Water Data'!F188)))</f>
        <v/>
      </c>
      <c r="CB194" s="305" t="str">
        <f ca="true">+IF(OFFSET('Water Data'!$G$27,0,10*ROW('Water Data'!G188))="","",OFFSET('Water Data'!$G$27,0,10*ROW('Water Data'!G188)))</f>
        <v/>
      </c>
      <c r="CC194" s="305" t="str">
        <f ca="true">+IF(OFFSET('Water Data'!$G$28,0,10*ROW('Water Data'!G188))="","",OFFSET('Water Data'!$G$28,0,10*ROW('Water Data'!G188)))</f>
        <v/>
      </c>
      <c r="CD194" s="305" t="str">
        <f ca="true">+IF(OFFSET('Water Data'!$G$29,0,10*ROW('Water Data'!G188))="","",OFFSET('Water Data'!$G$29,0,10*ROW('Water Data'!G188)))</f>
        <v/>
      </c>
      <c r="CE194" s="305" t="str">
        <f ca="true">+IF(OFFSET('Water Data'!$H$27,0,10*ROW('Water Data'!H188))="","",OFFSET('Water Data'!$H$27,0,10*ROW('Water Data'!H188)))</f>
        <v/>
      </c>
      <c r="CF194" s="305" t="str">
        <f ca="true">+IF(OFFSET('Water Data'!$H$28,0,10*ROW('Water Data'!H188))="","",OFFSET('Water Data'!$H$28,0,10*ROW('Water Data'!H188)))</f>
        <v/>
      </c>
      <c r="CG194" s="305" t="str">
        <f ca="true">+IF(OFFSET('Water Data'!$H$29,0,10*ROW('Water Data'!H188))="","",OFFSET('Water Data'!$H$29,0,10*ROW('Water Data'!H188)))</f>
        <v/>
      </c>
      <c r="CH194" s="305" t="str">
        <f ca="true">+IF(OFFSET('Water Data'!$I$27,0,10*ROW('Water Data'!I188))="","",OFFSET('Water Data'!$I$27,0,10*ROW('Water Data'!I188)))</f>
        <v/>
      </c>
      <c r="CI194" s="305" t="str">
        <f ca="true">+IF(OFFSET('Water Data'!$I$28,0,10*ROW('Water Data'!I188))="","",OFFSET('Water Data'!$I$28,0,10*ROW('Water Data'!I188)))</f>
        <v/>
      </c>
      <c r="CJ194" s="305" t="str">
        <f ca="true">+IF(OFFSET('Water Data'!$I$29,0,10*ROW('Water Data'!I188))="","",OFFSET('Water Data'!$I$29,0,10*ROW('Water Data'!I188)))</f>
        <v/>
      </c>
      <c r="CK194" s="305" t="str">
        <f ca="true">+IF(OFFSET('Sanitation Data'!$D$28,0,10*ROW('Sanitation Data'!D188))="","",OFFSET('Sanitation Data'!$D$28,0,10*ROW('Sanitation Data'!D188)))</f>
        <v/>
      </c>
      <c r="CL194" s="305" t="str">
        <f ca="true">+IF(OFFSET('Sanitation Data'!$D$29,0,10*ROW('Sanitation Data'!D188))="","",OFFSET('Sanitation Data'!$D$29,0,10*ROW('Sanitation Data'!D188)))</f>
        <v/>
      </c>
      <c r="CM194" s="305" t="str">
        <f ca="true">+IF(OFFSET('Sanitation Data'!$D$30,0,10*ROW('Sanitation Data'!D188))="","",OFFSET('Sanitation Data'!$D$30,0,10*ROW('Sanitation Data'!D188)))</f>
        <v/>
      </c>
      <c r="CN194" s="305" t="str">
        <f ca="true">+IF(OFFSET('Sanitation Data'!$D$31,0,10*ROW('Sanitation Data'!D188))="","",OFFSET('Sanitation Data'!$D$31,0,10*ROW('Sanitation Data'!D188)))</f>
        <v/>
      </c>
      <c r="CO194" s="305" t="str">
        <f ca="true">+IF(OFFSET('Sanitation Data'!$D$32,0,10*ROW('Sanitation Data'!D188))="","",OFFSET('Sanitation Data'!$D$32,0,10*ROW('Sanitation Data'!D188)))</f>
        <v/>
      </c>
      <c r="CP194" s="305" t="str">
        <f ca="true">+IF(OFFSET('Sanitation Data'!$E$28,0,10*ROW('Sanitation Data'!E188))="","",OFFSET('Sanitation Data'!$E$28,0,10*ROW('Sanitation Data'!E188)))</f>
        <v/>
      </c>
      <c r="CQ194" s="305" t="str">
        <f ca="true">+IF(OFFSET('Sanitation Data'!$E$29,0,10*ROW('Sanitation Data'!E188))="","",OFFSET('Sanitation Data'!$E$29,0,10*ROW('Sanitation Data'!E188)))</f>
        <v/>
      </c>
      <c r="CR194" s="305" t="str">
        <f ca="true">+IF(OFFSET('Sanitation Data'!$E$30,0,10*ROW('Sanitation Data'!E188))="","",OFFSET('Sanitation Data'!$E$30,0,10*ROW('Sanitation Data'!E188)))</f>
        <v/>
      </c>
      <c r="CS194" s="305" t="str">
        <f ca="true">+IF(OFFSET('Sanitation Data'!$E$31,0,10*ROW('Sanitation Data'!E188))="","",OFFSET('Sanitation Data'!$E$31,0,10*ROW('Sanitation Data'!E188)))</f>
        <v/>
      </c>
      <c r="CT194" s="305" t="str">
        <f ca="true">+IF(OFFSET('Sanitation Data'!$E$32,0,10*ROW('Sanitation Data'!E188))="","",OFFSET('Sanitation Data'!$E$32,0,10*ROW('Sanitation Data'!E188)))</f>
        <v/>
      </c>
      <c r="CU194" s="305" t="str">
        <f ca="true">+IF(OFFSET('Sanitation Data'!$F$28,0,10*ROW('Sanitation Data'!F188))="","",OFFSET('Sanitation Data'!$F$28,0,10*ROW('Sanitation Data'!F188)))</f>
        <v/>
      </c>
      <c r="CV194" s="305" t="str">
        <f ca="true">+IF(OFFSET('Sanitation Data'!$F$29,0,10*ROW('Sanitation Data'!F188))="","",OFFSET('Sanitation Data'!$F$29,0,10*ROW('Sanitation Data'!F188)))</f>
        <v/>
      </c>
      <c r="CW194" s="305" t="str">
        <f ca="true">+IF(OFFSET('Sanitation Data'!$F$30,0,10*ROW('Sanitation Data'!F188))="","",OFFSET('Sanitation Data'!$F$30,0,10*ROW('Sanitation Data'!F188)))</f>
        <v/>
      </c>
      <c r="CX194" s="305" t="str">
        <f ca="true">+IF(OFFSET('Sanitation Data'!$F$31,0,10*ROW('Sanitation Data'!F188))="","",OFFSET('Sanitation Data'!$F$31,0,10*ROW('Sanitation Data'!F188)))</f>
        <v/>
      </c>
      <c r="CY194" s="305" t="str">
        <f ca="true">+IF(OFFSET('Sanitation Data'!$F$32,0,10*ROW('Sanitation Data'!F188))="","",OFFSET('Sanitation Data'!$F$32,0,10*ROW('Sanitation Data'!F188)))</f>
        <v/>
      </c>
      <c r="CZ194" s="305" t="str">
        <f ca="true">+IF(OFFSET('Sanitation Data'!$G$28,0,10*ROW('Sanitation Data'!G188))="","",OFFSET('Sanitation Data'!$G$28,0,10*ROW('Sanitation Data'!G188)))</f>
        <v/>
      </c>
      <c r="DA194" s="305" t="str">
        <f ca="true">+IF(OFFSET('Sanitation Data'!$G$29,0,10*ROW('Sanitation Data'!G188))="","",OFFSET('Sanitation Data'!$G$29,0,10*ROW('Sanitation Data'!G188)))</f>
        <v/>
      </c>
      <c r="DB194" s="305" t="str">
        <f ca="true">+IF(OFFSET('Sanitation Data'!$G$30,0,10*ROW('Sanitation Data'!G188))="","",OFFSET('Sanitation Data'!$G$30,0,10*ROW('Sanitation Data'!G188)))</f>
        <v/>
      </c>
      <c r="DC194" s="305" t="str">
        <f ca="true">+IF(OFFSET('Sanitation Data'!$G$31,0,10*ROW('Sanitation Data'!G188))="","",OFFSET('Sanitation Data'!$G$31,0,10*ROW('Sanitation Data'!G188)))</f>
        <v/>
      </c>
      <c r="DD194" s="305" t="str">
        <f ca="true">+IF(OFFSET('Sanitation Data'!$G$32,0,10*ROW('Sanitation Data'!G188))="","",OFFSET('Sanitation Data'!$G$32,0,10*ROW('Sanitation Data'!G188)))</f>
        <v/>
      </c>
      <c r="DE194" s="305" t="str">
        <f ca="true">+IF(OFFSET('Sanitation Data'!$H$28,0,10*ROW('Sanitation Data'!H188))="","",OFFSET('Sanitation Data'!$H$28,0,10*ROW('Sanitation Data'!H188)))</f>
        <v/>
      </c>
      <c r="DF194" s="305" t="str">
        <f ca="true">+IF(OFFSET('Sanitation Data'!$H$29,0,10*ROW('Sanitation Data'!H188))="","",OFFSET('Sanitation Data'!$H$29,0,10*ROW('Sanitation Data'!H188)))</f>
        <v/>
      </c>
      <c r="DG194" s="305" t="str">
        <f ca="true">+IF(OFFSET('Sanitation Data'!$H$30,0,10*ROW('Sanitation Data'!H188))="","",OFFSET('Sanitation Data'!$H$30,0,10*ROW('Sanitation Data'!H188)))</f>
        <v/>
      </c>
      <c r="DH194" s="305" t="str">
        <f ca="true">+IF(OFFSET('Sanitation Data'!$H$31,0,10*ROW('Sanitation Data'!H188))="","",OFFSET('Sanitation Data'!$H$31,0,10*ROW('Sanitation Data'!H188)))</f>
        <v/>
      </c>
      <c r="DI194" s="305" t="str">
        <f ca="true">+IF(OFFSET('Sanitation Data'!$H$32,0,10*ROW('Sanitation Data'!H188))="","",OFFSET('Sanitation Data'!$H$32,0,10*ROW('Sanitation Data'!H188)))</f>
        <v/>
      </c>
      <c r="DJ194" s="305" t="str">
        <f ca="true">+IF(OFFSET('Sanitation Data'!$I$28,0,10*ROW('Sanitation Data'!I188))="","",OFFSET('Sanitation Data'!$I$28,0,10*ROW('Sanitation Data'!I188)))</f>
        <v/>
      </c>
      <c r="DK194" s="305" t="str">
        <f ca="true">+IF(OFFSET('Sanitation Data'!$I$29,0,10*ROW('Sanitation Data'!I188))="","",OFFSET('Sanitation Data'!$I$29,0,10*ROW('Sanitation Data'!I188)))</f>
        <v/>
      </c>
      <c r="DL194" s="305" t="str">
        <f ca="true">+IF(OFFSET('Sanitation Data'!$I$30,0,10*ROW('Sanitation Data'!I188))="","",OFFSET('Sanitation Data'!$I$30,0,10*ROW('Sanitation Data'!I188)))</f>
        <v/>
      </c>
      <c r="DM194" s="305" t="str">
        <f ca="true">+IF(OFFSET('Sanitation Data'!$I$31,0,10*ROW('Sanitation Data'!I188))="","",OFFSET('Sanitation Data'!$I$31,0,10*ROW('Sanitation Data'!I188)))</f>
        <v/>
      </c>
      <c r="DN194" s="305" t="str">
        <f ca="true">+IF(OFFSET('Sanitation Data'!$I$32,0,10*ROW('Sanitation Data'!I188))="","",OFFSET('Sanitation Data'!$I$32,0,10*ROW('Sanitation Data'!I188)))</f>
        <v/>
      </c>
      <c r="DO194" s="305" t="str">
        <f ca="true">+IF(OFFSET('Hygiene Data'!$D$11,0,10*ROW('Hygiene Data'!D188))="","",OFFSET('Hygiene Data'!$D$11,0,10*ROW('Hygiene Data'!D188)))</f>
        <v/>
      </c>
      <c r="DP194" s="305" t="str">
        <f ca="true">+IF(OFFSET('Hygiene Data'!$D$12,0,10*ROW('Hygiene Data'!D188))="","",OFFSET('Hygiene Data'!$D$12,0,10*ROW('Hygiene Data'!D188)))</f>
        <v/>
      </c>
      <c r="DQ194" s="305" t="str">
        <f ca="true">+IF(OFFSET('Hygiene Data'!$D$13,0,10*ROW('Hygiene Data'!D188))="","",OFFSET('Hygiene Data'!$D$13,0,10*ROW('Hygiene Data'!D188)))</f>
        <v/>
      </c>
      <c r="DR194" s="305" t="str">
        <f ca="true">+IF(OFFSET('Hygiene Data'!$E$11,0,10*ROW('Hygiene Data'!E188))="","",OFFSET('Hygiene Data'!$E$11,0,10*ROW('Hygiene Data'!E188)))</f>
        <v/>
      </c>
      <c r="DS194" s="305" t="str">
        <f ca="true">+IF(OFFSET('Hygiene Data'!$E$12,0,10*ROW('Hygiene Data'!E188))="","",OFFSET('Hygiene Data'!$E$12,0,10*ROW('Hygiene Data'!E188)))</f>
        <v/>
      </c>
      <c r="DT194" s="305" t="str">
        <f ca="true">+IF(OFFSET('Hygiene Data'!$E$13,0,10*ROW('Hygiene Data'!E188))="","",OFFSET('Hygiene Data'!$E$13,0,10*ROW('Hygiene Data'!E188)))</f>
        <v/>
      </c>
      <c r="DU194" s="305" t="str">
        <f ca="true">+IF(OFFSET('Hygiene Data'!$F$11,0,10*ROW('Hygiene Data'!F188))="","",OFFSET('Hygiene Data'!$F$11,0,10*ROW('Hygiene Data'!F188)))</f>
        <v/>
      </c>
      <c r="DV194" s="305" t="str">
        <f ca="true">+IF(OFFSET('Hygiene Data'!$F$12,0,10*ROW('Hygiene Data'!F188))="","",OFFSET('Hygiene Data'!$F$12,0,10*ROW('Hygiene Data'!F188)))</f>
        <v/>
      </c>
      <c r="DW194" s="305" t="str">
        <f ca="true">+IF(OFFSET('Hygiene Data'!$F$13,0,10*ROW('Hygiene Data'!F188))="","",OFFSET('Hygiene Data'!$F$13,0,10*ROW('Hygiene Data'!F188)))</f>
        <v/>
      </c>
      <c r="DX194" s="305" t="str">
        <f ca="true">+IF(OFFSET('Hygiene Data'!$G$11,0,10*ROW('Hygiene Data'!G188))="","",OFFSET('Hygiene Data'!$G$11,0,10*ROW('Hygiene Data'!G188)))</f>
        <v/>
      </c>
      <c r="DY194" s="305" t="str">
        <f ca="true">+IF(OFFSET('Hygiene Data'!$G$12,0,10*ROW('Hygiene Data'!G188))="","",OFFSET('Hygiene Data'!$G$12,0,10*ROW('Hygiene Data'!G188)))</f>
        <v/>
      </c>
      <c r="DZ194" s="305" t="str">
        <f ca="true">+IF(OFFSET('Hygiene Data'!$G$13,0,10*ROW('Hygiene Data'!G188))="","",OFFSET('Hygiene Data'!$G$13,0,10*ROW('Hygiene Data'!G188)))</f>
        <v/>
      </c>
      <c r="EA194" s="305" t="str">
        <f ca="true">+IF(OFFSET('Hygiene Data'!$H$11,0,10*ROW('Hygiene Data'!H188))="","",OFFSET('Hygiene Data'!$H$11,0,10*ROW('Hygiene Data'!H188)))</f>
        <v/>
      </c>
      <c r="EB194" s="305" t="str">
        <f ca="true">+IF(OFFSET('Hygiene Data'!$H$12,0,10*ROW('Hygiene Data'!H188))="","",OFFSET('Hygiene Data'!$H$12,0,10*ROW('Hygiene Data'!H188)))</f>
        <v/>
      </c>
      <c r="EC194" s="305" t="str">
        <f ca="true">+IF(OFFSET('Hygiene Data'!$H$13,0,10*ROW('Hygiene Data'!H188))="","",OFFSET('Hygiene Data'!$H$13,0,10*ROW('Hygiene Data'!H188)))</f>
        <v/>
      </c>
      <c r="ED194" s="305" t="str">
        <f ca="true">+IF(OFFSET('Hygiene Data'!$I$11,0,10*ROW('Hygiene Data'!I188))="","",OFFSET('Hygiene Data'!$I$11,0,10*ROW('Hygiene Data'!I188)))</f>
        <v/>
      </c>
      <c r="EE194" s="305" t="str">
        <f ca="true">+IF(OFFSET('Hygiene Data'!$I$12,0,10*ROW('Hygiene Data'!I188))="","",OFFSET('Hygiene Data'!$I$12,0,10*ROW('Hygiene Data'!I188)))</f>
        <v/>
      </c>
      <c r="EF194" s="305"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61" t="str">
        <f t="shared" ca="true" si="2"/>
        <v/>
      </c>
      <c r="D195" s="9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5"/>
      <c r="BS195" s="305" t="str">
        <f ca="true">+IF(OFFSET('Water Data'!$D$27,0,10*ROW('Water Data'!D189))="","",OFFSET('Water Data'!$D$27,0,10*ROW('Water Data'!D189)))</f>
        <v/>
      </c>
      <c r="BT195" s="305" t="str">
        <f ca="true">+IF(OFFSET('Water Data'!$D$28,0,10*ROW('Water Data'!D189))="","",OFFSET('Water Data'!$D$28,0,10*ROW('Water Data'!D189)))</f>
        <v/>
      </c>
      <c r="BU195" s="305" t="str">
        <f ca="true">+IF(OFFSET('Water Data'!$D$29,0,10*ROW('Water Data'!D189))="","",OFFSET('Water Data'!$D$29,0,10*ROW('Water Data'!D189)))</f>
        <v/>
      </c>
      <c r="BV195" s="305" t="str">
        <f ca="true">+IF(OFFSET('Water Data'!$E$27,0,10*ROW('Water Data'!E189))="","",OFFSET('Water Data'!$E$27,0,10*ROW('Water Data'!E189)))</f>
        <v/>
      </c>
      <c r="BW195" s="305" t="str">
        <f ca="true">+IF(OFFSET('Water Data'!$E$28,0,10*ROW('Water Data'!E189))="","",OFFSET('Water Data'!$E$28,0,10*ROW('Water Data'!E189)))</f>
        <v/>
      </c>
      <c r="BX195" s="305" t="str">
        <f ca="true">+IF(OFFSET('Water Data'!$E$29,0,10*ROW('Water Data'!E189))="","",OFFSET('Water Data'!$E$29,0,10*ROW('Water Data'!E189)))</f>
        <v/>
      </c>
      <c r="BY195" s="305" t="str">
        <f ca="true">+IF(OFFSET('Water Data'!$F$27,0,10*ROW('Water Data'!F189))="","",OFFSET('Water Data'!$F$27,0,10*ROW('Water Data'!F189)))</f>
        <v/>
      </c>
      <c r="BZ195" s="305" t="str">
        <f ca="true">+IF(OFFSET('Water Data'!$F$28,0,10*ROW('Water Data'!F189))="","",OFFSET('Water Data'!$F$28,0,10*ROW('Water Data'!F189)))</f>
        <v/>
      </c>
      <c r="CA195" s="305" t="str">
        <f ca="true">+IF(OFFSET('Water Data'!$F$29,0,10*ROW('Water Data'!F189))="","",OFFSET('Water Data'!$F$29,0,10*ROW('Water Data'!F189)))</f>
        <v/>
      </c>
      <c r="CB195" s="305" t="str">
        <f ca="true">+IF(OFFSET('Water Data'!$G$27,0,10*ROW('Water Data'!G189))="","",OFFSET('Water Data'!$G$27,0,10*ROW('Water Data'!G189)))</f>
        <v/>
      </c>
      <c r="CC195" s="305" t="str">
        <f ca="true">+IF(OFFSET('Water Data'!$G$28,0,10*ROW('Water Data'!G189))="","",OFFSET('Water Data'!$G$28,0,10*ROW('Water Data'!G189)))</f>
        <v/>
      </c>
      <c r="CD195" s="305" t="str">
        <f ca="true">+IF(OFFSET('Water Data'!$G$29,0,10*ROW('Water Data'!G189))="","",OFFSET('Water Data'!$G$29,0,10*ROW('Water Data'!G189)))</f>
        <v/>
      </c>
      <c r="CE195" s="305" t="str">
        <f ca="true">+IF(OFFSET('Water Data'!$H$27,0,10*ROW('Water Data'!H189))="","",OFFSET('Water Data'!$H$27,0,10*ROW('Water Data'!H189)))</f>
        <v/>
      </c>
      <c r="CF195" s="305" t="str">
        <f ca="true">+IF(OFFSET('Water Data'!$H$28,0,10*ROW('Water Data'!H189))="","",OFFSET('Water Data'!$H$28,0,10*ROW('Water Data'!H189)))</f>
        <v/>
      </c>
      <c r="CG195" s="305" t="str">
        <f ca="true">+IF(OFFSET('Water Data'!$H$29,0,10*ROW('Water Data'!H189))="","",OFFSET('Water Data'!$H$29,0,10*ROW('Water Data'!H189)))</f>
        <v/>
      </c>
      <c r="CH195" s="305" t="str">
        <f ca="true">+IF(OFFSET('Water Data'!$I$27,0,10*ROW('Water Data'!I189))="","",OFFSET('Water Data'!$I$27,0,10*ROW('Water Data'!I189)))</f>
        <v/>
      </c>
      <c r="CI195" s="305" t="str">
        <f ca="true">+IF(OFFSET('Water Data'!$I$28,0,10*ROW('Water Data'!I189))="","",OFFSET('Water Data'!$I$28,0,10*ROW('Water Data'!I189)))</f>
        <v/>
      </c>
      <c r="CJ195" s="305" t="str">
        <f ca="true">+IF(OFFSET('Water Data'!$I$29,0,10*ROW('Water Data'!I189))="","",OFFSET('Water Data'!$I$29,0,10*ROW('Water Data'!I189)))</f>
        <v/>
      </c>
      <c r="CK195" s="305" t="str">
        <f ca="true">+IF(OFFSET('Sanitation Data'!$D$28,0,10*ROW('Sanitation Data'!D189))="","",OFFSET('Sanitation Data'!$D$28,0,10*ROW('Sanitation Data'!D189)))</f>
        <v/>
      </c>
      <c r="CL195" s="305" t="str">
        <f ca="true">+IF(OFFSET('Sanitation Data'!$D$29,0,10*ROW('Sanitation Data'!D189))="","",OFFSET('Sanitation Data'!$D$29,0,10*ROW('Sanitation Data'!D189)))</f>
        <v/>
      </c>
      <c r="CM195" s="305" t="str">
        <f ca="true">+IF(OFFSET('Sanitation Data'!$D$30,0,10*ROW('Sanitation Data'!D189))="","",OFFSET('Sanitation Data'!$D$30,0,10*ROW('Sanitation Data'!D189)))</f>
        <v/>
      </c>
      <c r="CN195" s="305" t="str">
        <f ca="true">+IF(OFFSET('Sanitation Data'!$D$31,0,10*ROW('Sanitation Data'!D189))="","",OFFSET('Sanitation Data'!$D$31,0,10*ROW('Sanitation Data'!D189)))</f>
        <v/>
      </c>
      <c r="CO195" s="305" t="str">
        <f ca="true">+IF(OFFSET('Sanitation Data'!$D$32,0,10*ROW('Sanitation Data'!D189))="","",OFFSET('Sanitation Data'!$D$32,0,10*ROW('Sanitation Data'!D189)))</f>
        <v/>
      </c>
      <c r="CP195" s="305" t="str">
        <f ca="true">+IF(OFFSET('Sanitation Data'!$E$28,0,10*ROW('Sanitation Data'!E189))="","",OFFSET('Sanitation Data'!$E$28,0,10*ROW('Sanitation Data'!E189)))</f>
        <v/>
      </c>
      <c r="CQ195" s="305" t="str">
        <f ca="true">+IF(OFFSET('Sanitation Data'!$E$29,0,10*ROW('Sanitation Data'!E189))="","",OFFSET('Sanitation Data'!$E$29,0,10*ROW('Sanitation Data'!E189)))</f>
        <v/>
      </c>
      <c r="CR195" s="305" t="str">
        <f ca="true">+IF(OFFSET('Sanitation Data'!$E$30,0,10*ROW('Sanitation Data'!E189))="","",OFFSET('Sanitation Data'!$E$30,0,10*ROW('Sanitation Data'!E189)))</f>
        <v/>
      </c>
      <c r="CS195" s="305" t="str">
        <f ca="true">+IF(OFFSET('Sanitation Data'!$E$31,0,10*ROW('Sanitation Data'!E189))="","",OFFSET('Sanitation Data'!$E$31,0,10*ROW('Sanitation Data'!E189)))</f>
        <v/>
      </c>
      <c r="CT195" s="305" t="str">
        <f ca="true">+IF(OFFSET('Sanitation Data'!$E$32,0,10*ROW('Sanitation Data'!E189))="","",OFFSET('Sanitation Data'!$E$32,0,10*ROW('Sanitation Data'!E189)))</f>
        <v/>
      </c>
      <c r="CU195" s="305" t="str">
        <f ca="true">+IF(OFFSET('Sanitation Data'!$F$28,0,10*ROW('Sanitation Data'!F189))="","",OFFSET('Sanitation Data'!$F$28,0,10*ROW('Sanitation Data'!F189)))</f>
        <v/>
      </c>
      <c r="CV195" s="305" t="str">
        <f ca="true">+IF(OFFSET('Sanitation Data'!$F$29,0,10*ROW('Sanitation Data'!F189))="","",OFFSET('Sanitation Data'!$F$29,0,10*ROW('Sanitation Data'!F189)))</f>
        <v/>
      </c>
      <c r="CW195" s="305" t="str">
        <f ca="true">+IF(OFFSET('Sanitation Data'!$F$30,0,10*ROW('Sanitation Data'!F189))="","",OFFSET('Sanitation Data'!$F$30,0,10*ROW('Sanitation Data'!F189)))</f>
        <v/>
      </c>
      <c r="CX195" s="305" t="str">
        <f ca="true">+IF(OFFSET('Sanitation Data'!$F$31,0,10*ROW('Sanitation Data'!F189))="","",OFFSET('Sanitation Data'!$F$31,0,10*ROW('Sanitation Data'!F189)))</f>
        <v/>
      </c>
      <c r="CY195" s="305" t="str">
        <f ca="true">+IF(OFFSET('Sanitation Data'!$F$32,0,10*ROW('Sanitation Data'!F189))="","",OFFSET('Sanitation Data'!$F$32,0,10*ROW('Sanitation Data'!F189)))</f>
        <v/>
      </c>
      <c r="CZ195" s="305" t="str">
        <f ca="true">+IF(OFFSET('Sanitation Data'!$G$28,0,10*ROW('Sanitation Data'!G189))="","",OFFSET('Sanitation Data'!$G$28,0,10*ROW('Sanitation Data'!G189)))</f>
        <v/>
      </c>
      <c r="DA195" s="305" t="str">
        <f ca="true">+IF(OFFSET('Sanitation Data'!$G$29,0,10*ROW('Sanitation Data'!G189))="","",OFFSET('Sanitation Data'!$G$29,0,10*ROW('Sanitation Data'!G189)))</f>
        <v/>
      </c>
      <c r="DB195" s="305" t="str">
        <f ca="true">+IF(OFFSET('Sanitation Data'!$G$30,0,10*ROW('Sanitation Data'!G189))="","",OFFSET('Sanitation Data'!$G$30,0,10*ROW('Sanitation Data'!G189)))</f>
        <v/>
      </c>
      <c r="DC195" s="305" t="str">
        <f ca="true">+IF(OFFSET('Sanitation Data'!$G$31,0,10*ROW('Sanitation Data'!G189))="","",OFFSET('Sanitation Data'!$G$31,0,10*ROW('Sanitation Data'!G189)))</f>
        <v/>
      </c>
      <c r="DD195" s="305" t="str">
        <f ca="true">+IF(OFFSET('Sanitation Data'!$G$32,0,10*ROW('Sanitation Data'!G189))="","",OFFSET('Sanitation Data'!$G$32,0,10*ROW('Sanitation Data'!G189)))</f>
        <v/>
      </c>
      <c r="DE195" s="305" t="str">
        <f ca="true">+IF(OFFSET('Sanitation Data'!$H$28,0,10*ROW('Sanitation Data'!H189))="","",OFFSET('Sanitation Data'!$H$28,0,10*ROW('Sanitation Data'!H189)))</f>
        <v/>
      </c>
      <c r="DF195" s="305" t="str">
        <f ca="true">+IF(OFFSET('Sanitation Data'!$H$29,0,10*ROW('Sanitation Data'!H189))="","",OFFSET('Sanitation Data'!$H$29,0,10*ROW('Sanitation Data'!H189)))</f>
        <v/>
      </c>
      <c r="DG195" s="305" t="str">
        <f ca="true">+IF(OFFSET('Sanitation Data'!$H$30,0,10*ROW('Sanitation Data'!H189))="","",OFFSET('Sanitation Data'!$H$30,0,10*ROW('Sanitation Data'!H189)))</f>
        <v/>
      </c>
      <c r="DH195" s="305" t="str">
        <f ca="true">+IF(OFFSET('Sanitation Data'!$H$31,0,10*ROW('Sanitation Data'!H189))="","",OFFSET('Sanitation Data'!$H$31,0,10*ROW('Sanitation Data'!H189)))</f>
        <v/>
      </c>
      <c r="DI195" s="305" t="str">
        <f ca="true">+IF(OFFSET('Sanitation Data'!$H$32,0,10*ROW('Sanitation Data'!H189))="","",OFFSET('Sanitation Data'!$H$32,0,10*ROW('Sanitation Data'!H189)))</f>
        <v/>
      </c>
      <c r="DJ195" s="305" t="str">
        <f ca="true">+IF(OFFSET('Sanitation Data'!$I$28,0,10*ROW('Sanitation Data'!I189))="","",OFFSET('Sanitation Data'!$I$28,0,10*ROW('Sanitation Data'!I189)))</f>
        <v/>
      </c>
      <c r="DK195" s="305" t="str">
        <f ca="true">+IF(OFFSET('Sanitation Data'!$I$29,0,10*ROW('Sanitation Data'!I189))="","",OFFSET('Sanitation Data'!$I$29,0,10*ROW('Sanitation Data'!I189)))</f>
        <v/>
      </c>
      <c r="DL195" s="305" t="str">
        <f ca="true">+IF(OFFSET('Sanitation Data'!$I$30,0,10*ROW('Sanitation Data'!I189))="","",OFFSET('Sanitation Data'!$I$30,0,10*ROW('Sanitation Data'!I189)))</f>
        <v/>
      </c>
      <c r="DM195" s="305" t="str">
        <f ca="true">+IF(OFFSET('Sanitation Data'!$I$31,0,10*ROW('Sanitation Data'!I189))="","",OFFSET('Sanitation Data'!$I$31,0,10*ROW('Sanitation Data'!I189)))</f>
        <v/>
      </c>
      <c r="DN195" s="305" t="str">
        <f ca="true">+IF(OFFSET('Sanitation Data'!$I$32,0,10*ROW('Sanitation Data'!I189))="","",OFFSET('Sanitation Data'!$I$32,0,10*ROW('Sanitation Data'!I189)))</f>
        <v/>
      </c>
      <c r="DO195" s="305" t="str">
        <f ca="true">+IF(OFFSET('Hygiene Data'!$D$11,0,10*ROW('Hygiene Data'!D189))="","",OFFSET('Hygiene Data'!$D$11,0,10*ROW('Hygiene Data'!D189)))</f>
        <v/>
      </c>
      <c r="DP195" s="305" t="str">
        <f ca="true">+IF(OFFSET('Hygiene Data'!$D$12,0,10*ROW('Hygiene Data'!D189))="","",OFFSET('Hygiene Data'!$D$12,0,10*ROW('Hygiene Data'!D189)))</f>
        <v/>
      </c>
      <c r="DQ195" s="305" t="str">
        <f ca="true">+IF(OFFSET('Hygiene Data'!$D$13,0,10*ROW('Hygiene Data'!D189))="","",OFFSET('Hygiene Data'!$D$13,0,10*ROW('Hygiene Data'!D189)))</f>
        <v/>
      </c>
      <c r="DR195" s="305" t="str">
        <f ca="true">+IF(OFFSET('Hygiene Data'!$E$11,0,10*ROW('Hygiene Data'!E189))="","",OFFSET('Hygiene Data'!$E$11,0,10*ROW('Hygiene Data'!E189)))</f>
        <v/>
      </c>
      <c r="DS195" s="305" t="str">
        <f ca="true">+IF(OFFSET('Hygiene Data'!$E$12,0,10*ROW('Hygiene Data'!E189))="","",OFFSET('Hygiene Data'!$E$12,0,10*ROW('Hygiene Data'!E189)))</f>
        <v/>
      </c>
      <c r="DT195" s="305" t="str">
        <f ca="true">+IF(OFFSET('Hygiene Data'!$E$13,0,10*ROW('Hygiene Data'!E189))="","",OFFSET('Hygiene Data'!$E$13,0,10*ROW('Hygiene Data'!E189)))</f>
        <v/>
      </c>
      <c r="DU195" s="305" t="str">
        <f ca="true">+IF(OFFSET('Hygiene Data'!$F$11,0,10*ROW('Hygiene Data'!F189))="","",OFFSET('Hygiene Data'!$F$11,0,10*ROW('Hygiene Data'!F189)))</f>
        <v/>
      </c>
      <c r="DV195" s="305" t="str">
        <f ca="true">+IF(OFFSET('Hygiene Data'!$F$12,0,10*ROW('Hygiene Data'!F189))="","",OFFSET('Hygiene Data'!$F$12,0,10*ROW('Hygiene Data'!F189)))</f>
        <v/>
      </c>
      <c r="DW195" s="305" t="str">
        <f ca="true">+IF(OFFSET('Hygiene Data'!$F$13,0,10*ROW('Hygiene Data'!F189))="","",OFFSET('Hygiene Data'!$F$13,0,10*ROW('Hygiene Data'!F189)))</f>
        <v/>
      </c>
      <c r="DX195" s="305" t="str">
        <f ca="true">+IF(OFFSET('Hygiene Data'!$G$11,0,10*ROW('Hygiene Data'!G189))="","",OFFSET('Hygiene Data'!$G$11,0,10*ROW('Hygiene Data'!G189)))</f>
        <v/>
      </c>
      <c r="DY195" s="305" t="str">
        <f ca="true">+IF(OFFSET('Hygiene Data'!$G$12,0,10*ROW('Hygiene Data'!G189))="","",OFFSET('Hygiene Data'!$G$12,0,10*ROW('Hygiene Data'!G189)))</f>
        <v/>
      </c>
      <c r="DZ195" s="305" t="str">
        <f ca="true">+IF(OFFSET('Hygiene Data'!$G$13,0,10*ROW('Hygiene Data'!G189))="","",OFFSET('Hygiene Data'!$G$13,0,10*ROW('Hygiene Data'!G189)))</f>
        <v/>
      </c>
      <c r="EA195" s="305" t="str">
        <f ca="true">+IF(OFFSET('Hygiene Data'!$H$11,0,10*ROW('Hygiene Data'!H189))="","",OFFSET('Hygiene Data'!$H$11,0,10*ROW('Hygiene Data'!H189)))</f>
        <v/>
      </c>
      <c r="EB195" s="305" t="str">
        <f ca="true">+IF(OFFSET('Hygiene Data'!$H$12,0,10*ROW('Hygiene Data'!H189))="","",OFFSET('Hygiene Data'!$H$12,0,10*ROW('Hygiene Data'!H189)))</f>
        <v/>
      </c>
      <c r="EC195" s="305" t="str">
        <f ca="true">+IF(OFFSET('Hygiene Data'!$H$13,0,10*ROW('Hygiene Data'!H189))="","",OFFSET('Hygiene Data'!$H$13,0,10*ROW('Hygiene Data'!H189)))</f>
        <v/>
      </c>
      <c r="ED195" s="305" t="str">
        <f ca="true">+IF(OFFSET('Hygiene Data'!$I$11,0,10*ROW('Hygiene Data'!I189))="","",OFFSET('Hygiene Data'!$I$11,0,10*ROW('Hygiene Data'!I189)))</f>
        <v/>
      </c>
      <c r="EE195" s="305" t="str">
        <f ca="true">+IF(OFFSET('Hygiene Data'!$I$12,0,10*ROW('Hygiene Data'!I189))="","",OFFSET('Hygiene Data'!$I$12,0,10*ROW('Hygiene Data'!I189)))</f>
        <v/>
      </c>
      <c r="EF195" s="305"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61" t="str">
        <f t="shared" ca="true" si="2"/>
        <v/>
      </c>
      <c r="D196" s="9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5"/>
      <c r="BS196" s="305" t="str">
        <f ca="true">+IF(OFFSET('Water Data'!$D$27,0,10*ROW('Water Data'!D190))="","",OFFSET('Water Data'!$D$27,0,10*ROW('Water Data'!D190)))</f>
        <v/>
      </c>
      <c r="BT196" s="305" t="str">
        <f ca="true">+IF(OFFSET('Water Data'!$D$28,0,10*ROW('Water Data'!D190))="","",OFFSET('Water Data'!$D$28,0,10*ROW('Water Data'!D190)))</f>
        <v/>
      </c>
      <c r="BU196" s="305" t="str">
        <f ca="true">+IF(OFFSET('Water Data'!$D$29,0,10*ROW('Water Data'!D190))="","",OFFSET('Water Data'!$D$29,0,10*ROW('Water Data'!D190)))</f>
        <v/>
      </c>
      <c r="BV196" s="305" t="str">
        <f ca="true">+IF(OFFSET('Water Data'!$E$27,0,10*ROW('Water Data'!E190))="","",OFFSET('Water Data'!$E$27,0,10*ROW('Water Data'!E190)))</f>
        <v/>
      </c>
      <c r="BW196" s="305" t="str">
        <f ca="true">+IF(OFFSET('Water Data'!$E$28,0,10*ROW('Water Data'!E190))="","",OFFSET('Water Data'!$E$28,0,10*ROW('Water Data'!E190)))</f>
        <v/>
      </c>
      <c r="BX196" s="305" t="str">
        <f ca="true">+IF(OFFSET('Water Data'!$E$29,0,10*ROW('Water Data'!E190))="","",OFFSET('Water Data'!$E$29,0,10*ROW('Water Data'!E190)))</f>
        <v/>
      </c>
      <c r="BY196" s="305" t="str">
        <f ca="true">+IF(OFFSET('Water Data'!$F$27,0,10*ROW('Water Data'!F190))="","",OFFSET('Water Data'!$F$27,0,10*ROW('Water Data'!F190)))</f>
        <v/>
      </c>
      <c r="BZ196" s="305" t="str">
        <f ca="true">+IF(OFFSET('Water Data'!$F$28,0,10*ROW('Water Data'!F190))="","",OFFSET('Water Data'!$F$28,0,10*ROW('Water Data'!F190)))</f>
        <v/>
      </c>
      <c r="CA196" s="305" t="str">
        <f ca="true">+IF(OFFSET('Water Data'!$F$29,0,10*ROW('Water Data'!F190))="","",OFFSET('Water Data'!$F$29,0,10*ROW('Water Data'!F190)))</f>
        <v/>
      </c>
      <c r="CB196" s="305" t="str">
        <f ca="true">+IF(OFFSET('Water Data'!$G$27,0,10*ROW('Water Data'!G190))="","",OFFSET('Water Data'!$G$27,0,10*ROW('Water Data'!G190)))</f>
        <v/>
      </c>
      <c r="CC196" s="305" t="str">
        <f ca="true">+IF(OFFSET('Water Data'!$G$28,0,10*ROW('Water Data'!G190))="","",OFFSET('Water Data'!$G$28,0,10*ROW('Water Data'!G190)))</f>
        <v/>
      </c>
      <c r="CD196" s="305" t="str">
        <f ca="true">+IF(OFFSET('Water Data'!$G$29,0,10*ROW('Water Data'!G190))="","",OFFSET('Water Data'!$G$29,0,10*ROW('Water Data'!G190)))</f>
        <v/>
      </c>
      <c r="CE196" s="305" t="str">
        <f ca="true">+IF(OFFSET('Water Data'!$H$27,0,10*ROW('Water Data'!H190))="","",OFFSET('Water Data'!$H$27,0,10*ROW('Water Data'!H190)))</f>
        <v/>
      </c>
      <c r="CF196" s="305" t="str">
        <f ca="true">+IF(OFFSET('Water Data'!$H$28,0,10*ROW('Water Data'!H190))="","",OFFSET('Water Data'!$H$28,0,10*ROW('Water Data'!H190)))</f>
        <v/>
      </c>
      <c r="CG196" s="305" t="str">
        <f ca="true">+IF(OFFSET('Water Data'!$H$29,0,10*ROW('Water Data'!H190))="","",OFFSET('Water Data'!$H$29,0,10*ROW('Water Data'!H190)))</f>
        <v/>
      </c>
      <c r="CH196" s="305" t="str">
        <f ca="true">+IF(OFFSET('Water Data'!$I$27,0,10*ROW('Water Data'!I190))="","",OFFSET('Water Data'!$I$27,0,10*ROW('Water Data'!I190)))</f>
        <v/>
      </c>
      <c r="CI196" s="305" t="str">
        <f ca="true">+IF(OFFSET('Water Data'!$I$28,0,10*ROW('Water Data'!I190))="","",OFFSET('Water Data'!$I$28,0,10*ROW('Water Data'!I190)))</f>
        <v/>
      </c>
      <c r="CJ196" s="305" t="str">
        <f ca="true">+IF(OFFSET('Water Data'!$I$29,0,10*ROW('Water Data'!I190))="","",OFFSET('Water Data'!$I$29,0,10*ROW('Water Data'!I190)))</f>
        <v/>
      </c>
      <c r="CK196" s="305" t="str">
        <f ca="true">+IF(OFFSET('Sanitation Data'!$D$28,0,10*ROW('Sanitation Data'!D190))="","",OFFSET('Sanitation Data'!$D$28,0,10*ROW('Sanitation Data'!D190)))</f>
        <v/>
      </c>
      <c r="CL196" s="305" t="str">
        <f ca="true">+IF(OFFSET('Sanitation Data'!$D$29,0,10*ROW('Sanitation Data'!D190))="","",OFFSET('Sanitation Data'!$D$29,0,10*ROW('Sanitation Data'!D190)))</f>
        <v/>
      </c>
      <c r="CM196" s="305" t="str">
        <f ca="true">+IF(OFFSET('Sanitation Data'!$D$30,0,10*ROW('Sanitation Data'!D190))="","",OFFSET('Sanitation Data'!$D$30,0,10*ROW('Sanitation Data'!D190)))</f>
        <v/>
      </c>
      <c r="CN196" s="305" t="str">
        <f ca="true">+IF(OFFSET('Sanitation Data'!$D$31,0,10*ROW('Sanitation Data'!D190))="","",OFFSET('Sanitation Data'!$D$31,0,10*ROW('Sanitation Data'!D190)))</f>
        <v/>
      </c>
      <c r="CO196" s="305" t="str">
        <f ca="true">+IF(OFFSET('Sanitation Data'!$D$32,0,10*ROW('Sanitation Data'!D190))="","",OFFSET('Sanitation Data'!$D$32,0,10*ROW('Sanitation Data'!D190)))</f>
        <v/>
      </c>
      <c r="CP196" s="305" t="str">
        <f ca="true">+IF(OFFSET('Sanitation Data'!$E$28,0,10*ROW('Sanitation Data'!E190))="","",OFFSET('Sanitation Data'!$E$28,0,10*ROW('Sanitation Data'!E190)))</f>
        <v/>
      </c>
      <c r="CQ196" s="305" t="str">
        <f ca="true">+IF(OFFSET('Sanitation Data'!$E$29,0,10*ROW('Sanitation Data'!E190))="","",OFFSET('Sanitation Data'!$E$29,0,10*ROW('Sanitation Data'!E190)))</f>
        <v/>
      </c>
      <c r="CR196" s="305" t="str">
        <f ca="true">+IF(OFFSET('Sanitation Data'!$E$30,0,10*ROW('Sanitation Data'!E190))="","",OFFSET('Sanitation Data'!$E$30,0,10*ROW('Sanitation Data'!E190)))</f>
        <v/>
      </c>
      <c r="CS196" s="305" t="str">
        <f ca="true">+IF(OFFSET('Sanitation Data'!$E$31,0,10*ROW('Sanitation Data'!E190))="","",OFFSET('Sanitation Data'!$E$31,0,10*ROW('Sanitation Data'!E190)))</f>
        <v/>
      </c>
      <c r="CT196" s="305" t="str">
        <f ca="true">+IF(OFFSET('Sanitation Data'!$E$32,0,10*ROW('Sanitation Data'!E190))="","",OFFSET('Sanitation Data'!$E$32,0,10*ROW('Sanitation Data'!E190)))</f>
        <v/>
      </c>
      <c r="CU196" s="305" t="str">
        <f ca="true">+IF(OFFSET('Sanitation Data'!$F$28,0,10*ROW('Sanitation Data'!F190))="","",OFFSET('Sanitation Data'!$F$28,0,10*ROW('Sanitation Data'!F190)))</f>
        <v/>
      </c>
      <c r="CV196" s="305" t="str">
        <f ca="true">+IF(OFFSET('Sanitation Data'!$F$29,0,10*ROW('Sanitation Data'!F190))="","",OFFSET('Sanitation Data'!$F$29,0,10*ROW('Sanitation Data'!F190)))</f>
        <v/>
      </c>
      <c r="CW196" s="305" t="str">
        <f ca="true">+IF(OFFSET('Sanitation Data'!$F$30,0,10*ROW('Sanitation Data'!F190))="","",OFFSET('Sanitation Data'!$F$30,0,10*ROW('Sanitation Data'!F190)))</f>
        <v/>
      </c>
      <c r="CX196" s="305" t="str">
        <f ca="true">+IF(OFFSET('Sanitation Data'!$F$31,0,10*ROW('Sanitation Data'!F190))="","",OFFSET('Sanitation Data'!$F$31,0,10*ROW('Sanitation Data'!F190)))</f>
        <v/>
      </c>
      <c r="CY196" s="305" t="str">
        <f ca="true">+IF(OFFSET('Sanitation Data'!$F$32,0,10*ROW('Sanitation Data'!F190))="","",OFFSET('Sanitation Data'!$F$32,0,10*ROW('Sanitation Data'!F190)))</f>
        <v/>
      </c>
      <c r="CZ196" s="305" t="str">
        <f ca="true">+IF(OFFSET('Sanitation Data'!$G$28,0,10*ROW('Sanitation Data'!G190))="","",OFFSET('Sanitation Data'!$G$28,0,10*ROW('Sanitation Data'!G190)))</f>
        <v/>
      </c>
      <c r="DA196" s="305" t="str">
        <f ca="true">+IF(OFFSET('Sanitation Data'!$G$29,0,10*ROW('Sanitation Data'!G190))="","",OFFSET('Sanitation Data'!$G$29,0,10*ROW('Sanitation Data'!G190)))</f>
        <v/>
      </c>
      <c r="DB196" s="305" t="str">
        <f ca="true">+IF(OFFSET('Sanitation Data'!$G$30,0,10*ROW('Sanitation Data'!G190))="","",OFFSET('Sanitation Data'!$G$30,0,10*ROW('Sanitation Data'!G190)))</f>
        <v/>
      </c>
      <c r="DC196" s="305" t="str">
        <f ca="true">+IF(OFFSET('Sanitation Data'!$G$31,0,10*ROW('Sanitation Data'!G190))="","",OFFSET('Sanitation Data'!$G$31,0,10*ROW('Sanitation Data'!G190)))</f>
        <v/>
      </c>
      <c r="DD196" s="305" t="str">
        <f ca="true">+IF(OFFSET('Sanitation Data'!$G$32,0,10*ROW('Sanitation Data'!G190))="","",OFFSET('Sanitation Data'!$G$32,0,10*ROW('Sanitation Data'!G190)))</f>
        <v/>
      </c>
      <c r="DE196" s="305" t="str">
        <f ca="true">+IF(OFFSET('Sanitation Data'!$H$28,0,10*ROW('Sanitation Data'!H190))="","",OFFSET('Sanitation Data'!$H$28,0,10*ROW('Sanitation Data'!H190)))</f>
        <v/>
      </c>
      <c r="DF196" s="305" t="str">
        <f ca="true">+IF(OFFSET('Sanitation Data'!$H$29,0,10*ROW('Sanitation Data'!H190))="","",OFFSET('Sanitation Data'!$H$29,0,10*ROW('Sanitation Data'!H190)))</f>
        <v/>
      </c>
      <c r="DG196" s="305" t="str">
        <f ca="true">+IF(OFFSET('Sanitation Data'!$H$30,0,10*ROW('Sanitation Data'!H190))="","",OFFSET('Sanitation Data'!$H$30,0,10*ROW('Sanitation Data'!H190)))</f>
        <v/>
      </c>
      <c r="DH196" s="305" t="str">
        <f ca="true">+IF(OFFSET('Sanitation Data'!$H$31,0,10*ROW('Sanitation Data'!H190))="","",OFFSET('Sanitation Data'!$H$31,0,10*ROW('Sanitation Data'!H190)))</f>
        <v/>
      </c>
      <c r="DI196" s="305" t="str">
        <f ca="true">+IF(OFFSET('Sanitation Data'!$H$32,0,10*ROW('Sanitation Data'!H190))="","",OFFSET('Sanitation Data'!$H$32,0,10*ROW('Sanitation Data'!H190)))</f>
        <v/>
      </c>
      <c r="DJ196" s="305" t="str">
        <f ca="true">+IF(OFFSET('Sanitation Data'!$I$28,0,10*ROW('Sanitation Data'!I190))="","",OFFSET('Sanitation Data'!$I$28,0,10*ROW('Sanitation Data'!I190)))</f>
        <v/>
      </c>
      <c r="DK196" s="305" t="str">
        <f ca="true">+IF(OFFSET('Sanitation Data'!$I$29,0,10*ROW('Sanitation Data'!I190))="","",OFFSET('Sanitation Data'!$I$29,0,10*ROW('Sanitation Data'!I190)))</f>
        <v/>
      </c>
      <c r="DL196" s="305" t="str">
        <f ca="true">+IF(OFFSET('Sanitation Data'!$I$30,0,10*ROW('Sanitation Data'!I190))="","",OFFSET('Sanitation Data'!$I$30,0,10*ROW('Sanitation Data'!I190)))</f>
        <v/>
      </c>
      <c r="DM196" s="305" t="str">
        <f ca="true">+IF(OFFSET('Sanitation Data'!$I$31,0,10*ROW('Sanitation Data'!I190))="","",OFFSET('Sanitation Data'!$I$31,0,10*ROW('Sanitation Data'!I190)))</f>
        <v/>
      </c>
      <c r="DN196" s="305" t="str">
        <f ca="true">+IF(OFFSET('Sanitation Data'!$I$32,0,10*ROW('Sanitation Data'!I190))="","",OFFSET('Sanitation Data'!$I$32,0,10*ROW('Sanitation Data'!I190)))</f>
        <v/>
      </c>
      <c r="DO196" s="305" t="str">
        <f ca="true">+IF(OFFSET('Hygiene Data'!$D$11,0,10*ROW('Hygiene Data'!D190))="","",OFFSET('Hygiene Data'!$D$11,0,10*ROW('Hygiene Data'!D190)))</f>
        <v/>
      </c>
      <c r="DP196" s="305" t="str">
        <f ca="true">+IF(OFFSET('Hygiene Data'!$D$12,0,10*ROW('Hygiene Data'!D190))="","",OFFSET('Hygiene Data'!$D$12,0,10*ROW('Hygiene Data'!D190)))</f>
        <v/>
      </c>
      <c r="DQ196" s="305" t="str">
        <f ca="true">+IF(OFFSET('Hygiene Data'!$D$13,0,10*ROW('Hygiene Data'!D190))="","",OFFSET('Hygiene Data'!$D$13,0,10*ROW('Hygiene Data'!D190)))</f>
        <v/>
      </c>
      <c r="DR196" s="305" t="str">
        <f ca="true">+IF(OFFSET('Hygiene Data'!$E$11,0,10*ROW('Hygiene Data'!E190))="","",OFFSET('Hygiene Data'!$E$11,0,10*ROW('Hygiene Data'!E190)))</f>
        <v/>
      </c>
      <c r="DS196" s="305" t="str">
        <f ca="true">+IF(OFFSET('Hygiene Data'!$E$12,0,10*ROW('Hygiene Data'!E190))="","",OFFSET('Hygiene Data'!$E$12,0,10*ROW('Hygiene Data'!E190)))</f>
        <v/>
      </c>
      <c r="DT196" s="305" t="str">
        <f ca="true">+IF(OFFSET('Hygiene Data'!$E$13,0,10*ROW('Hygiene Data'!E190))="","",OFFSET('Hygiene Data'!$E$13,0,10*ROW('Hygiene Data'!E190)))</f>
        <v/>
      </c>
      <c r="DU196" s="305" t="str">
        <f ca="true">+IF(OFFSET('Hygiene Data'!$F$11,0,10*ROW('Hygiene Data'!F190))="","",OFFSET('Hygiene Data'!$F$11,0,10*ROW('Hygiene Data'!F190)))</f>
        <v/>
      </c>
      <c r="DV196" s="305" t="str">
        <f ca="true">+IF(OFFSET('Hygiene Data'!$F$12,0,10*ROW('Hygiene Data'!F190))="","",OFFSET('Hygiene Data'!$F$12,0,10*ROW('Hygiene Data'!F190)))</f>
        <v/>
      </c>
      <c r="DW196" s="305" t="str">
        <f ca="true">+IF(OFFSET('Hygiene Data'!$F$13,0,10*ROW('Hygiene Data'!F190))="","",OFFSET('Hygiene Data'!$F$13,0,10*ROW('Hygiene Data'!F190)))</f>
        <v/>
      </c>
      <c r="DX196" s="305" t="str">
        <f ca="true">+IF(OFFSET('Hygiene Data'!$G$11,0,10*ROW('Hygiene Data'!G190))="","",OFFSET('Hygiene Data'!$G$11,0,10*ROW('Hygiene Data'!G190)))</f>
        <v/>
      </c>
      <c r="DY196" s="305" t="str">
        <f ca="true">+IF(OFFSET('Hygiene Data'!$G$12,0,10*ROW('Hygiene Data'!G190))="","",OFFSET('Hygiene Data'!$G$12,0,10*ROW('Hygiene Data'!G190)))</f>
        <v/>
      </c>
      <c r="DZ196" s="305" t="str">
        <f ca="true">+IF(OFFSET('Hygiene Data'!$G$13,0,10*ROW('Hygiene Data'!G190))="","",OFFSET('Hygiene Data'!$G$13,0,10*ROW('Hygiene Data'!G190)))</f>
        <v/>
      </c>
      <c r="EA196" s="305" t="str">
        <f ca="true">+IF(OFFSET('Hygiene Data'!$H$11,0,10*ROW('Hygiene Data'!H190))="","",OFFSET('Hygiene Data'!$H$11,0,10*ROW('Hygiene Data'!H190)))</f>
        <v/>
      </c>
      <c r="EB196" s="305" t="str">
        <f ca="true">+IF(OFFSET('Hygiene Data'!$H$12,0,10*ROW('Hygiene Data'!H190))="","",OFFSET('Hygiene Data'!$H$12,0,10*ROW('Hygiene Data'!H190)))</f>
        <v/>
      </c>
      <c r="EC196" s="305" t="str">
        <f ca="true">+IF(OFFSET('Hygiene Data'!$H$13,0,10*ROW('Hygiene Data'!H190))="","",OFFSET('Hygiene Data'!$H$13,0,10*ROW('Hygiene Data'!H190)))</f>
        <v/>
      </c>
      <c r="ED196" s="305" t="str">
        <f ca="true">+IF(OFFSET('Hygiene Data'!$I$11,0,10*ROW('Hygiene Data'!I190))="","",OFFSET('Hygiene Data'!$I$11,0,10*ROW('Hygiene Data'!I190)))</f>
        <v/>
      </c>
      <c r="EE196" s="305" t="str">
        <f ca="true">+IF(OFFSET('Hygiene Data'!$I$12,0,10*ROW('Hygiene Data'!I190))="","",OFFSET('Hygiene Data'!$I$12,0,10*ROW('Hygiene Data'!I190)))</f>
        <v/>
      </c>
      <c r="EF196" s="305"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61" t="str">
        <f t="shared" ca="true" si="2"/>
        <v/>
      </c>
      <c r="D197" s="9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5"/>
      <c r="BS197" s="305" t="str">
        <f ca="true">+IF(OFFSET('Water Data'!$D$27,0,10*ROW('Water Data'!D191))="","",OFFSET('Water Data'!$D$27,0,10*ROW('Water Data'!D191)))</f>
        <v/>
      </c>
      <c r="BT197" s="305" t="str">
        <f ca="true">+IF(OFFSET('Water Data'!$D$28,0,10*ROW('Water Data'!D191))="","",OFFSET('Water Data'!$D$28,0,10*ROW('Water Data'!D191)))</f>
        <v/>
      </c>
      <c r="BU197" s="305" t="str">
        <f ca="true">+IF(OFFSET('Water Data'!$D$29,0,10*ROW('Water Data'!D191))="","",OFFSET('Water Data'!$D$29,0,10*ROW('Water Data'!D191)))</f>
        <v/>
      </c>
      <c r="BV197" s="305" t="str">
        <f ca="true">+IF(OFFSET('Water Data'!$E$27,0,10*ROW('Water Data'!E191))="","",OFFSET('Water Data'!$E$27,0,10*ROW('Water Data'!E191)))</f>
        <v/>
      </c>
      <c r="BW197" s="305" t="str">
        <f ca="true">+IF(OFFSET('Water Data'!$E$28,0,10*ROW('Water Data'!E191))="","",OFFSET('Water Data'!$E$28,0,10*ROW('Water Data'!E191)))</f>
        <v/>
      </c>
      <c r="BX197" s="305" t="str">
        <f ca="true">+IF(OFFSET('Water Data'!$E$29,0,10*ROW('Water Data'!E191))="","",OFFSET('Water Data'!$E$29,0,10*ROW('Water Data'!E191)))</f>
        <v/>
      </c>
      <c r="BY197" s="305" t="str">
        <f ca="true">+IF(OFFSET('Water Data'!$F$27,0,10*ROW('Water Data'!F191))="","",OFFSET('Water Data'!$F$27,0,10*ROW('Water Data'!F191)))</f>
        <v/>
      </c>
      <c r="BZ197" s="305" t="str">
        <f ca="true">+IF(OFFSET('Water Data'!$F$28,0,10*ROW('Water Data'!F191))="","",OFFSET('Water Data'!$F$28,0,10*ROW('Water Data'!F191)))</f>
        <v/>
      </c>
      <c r="CA197" s="305" t="str">
        <f ca="true">+IF(OFFSET('Water Data'!$F$29,0,10*ROW('Water Data'!F191))="","",OFFSET('Water Data'!$F$29,0,10*ROW('Water Data'!F191)))</f>
        <v/>
      </c>
      <c r="CB197" s="305" t="str">
        <f ca="true">+IF(OFFSET('Water Data'!$G$27,0,10*ROW('Water Data'!G191))="","",OFFSET('Water Data'!$G$27,0,10*ROW('Water Data'!G191)))</f>
        <v/>
      </c>
      <c r="CC197" s="305" t="str">
        <f ca="true">+IF(OFFSET('Water Data'!$G$28,0,10*ROW('Water Data'!G191))="","",OFFSET('Water Data'!$G$28,0,10*ROW('Water Data'!G191)))</f>
        <v/>
      </c>
      <c r="CD197" s="305" t="str">
        <f ca="true">+IF(OFFSET('Water Data'!$G$29,0,10*ROW('Water Data'!G191))="","",OFFSET('Water Data'!$G$29,0,10*ROW('Water Data'!G191)))</f>
        <v/>
      </c>
      <c r="CE197" s="305" t="str">
        <f ca="true">+IF(OFFSET('Water Data'!$H$27,0,10*ROW('Water Data'!H191))="","",OFFSET('Water Data'!$H$27,0,10*ROW('Water Data'!H191)))</f>
        <v/>
      </c>
      <c r="CF197" s="305" t="str">
        <f ca="true">+IF(OFFSET('Water Data'!$H$28,0,10*ROW('Water Data'!H191))="","",OFFSET('Water Data'!$H$28,0,10*ROW('Water Data'!H191)))</f>
        <v/>
      </c>
      <c r="CG197" s="305" t="str">
        <f ca="true">+IF(OFFSET('Water Data'!$H$29,0,10*ROW('Water Data'!H191))="","",OFFSET('Water Data'!$H$29,0,10*ROW('Water Data'!H191)))</f>
        <v/>
      </c>
      <c r="CH197" s="305" t="str">
        <f ca="true">+IF(OFFSET('Water Data'!$I$27,0,10*ROW('Water Data'!I191))="","",OFFSET('Water Data'!$I$27,0,10*ROW('Water Data'!I191)))</f>
        <v/>
      </c>
      <c r="CI197" s="305" t="str">
        <f ca="true">+IF(OFFSET('Water Data'!$I$28,0,10*ROW('Water Data'!I191))="","",OFFSET('Water Data'!$I$28,0,10*ROW('Water Data'!I191)))</f>
        <v/>
      </c>
      <c r="CJ197" s="305" t="str">
        <f ca="true">+IF(OFFSET('Water Data'!$I$29,0,10*ROW('Water Data'!I191))="","",OFFSET('Water Data'!$I$29,0,10*ROW('Water Data'!I191)))</f>
        <v/>
      </c>
      <c r="CK197" s="305" t="str">
        <f ca="true">+IF(OFFSET('Sanitation Data'!$D$28,0,10*ROW('Sanitation Data'!D191))="","",OFFSET('Sanitation Data'!$D$28,0,10*ROW('Sanitation Data'!D191)))</f>
        <v/>
      </c>
      <c r="CL197" s="305" t="str">
        <f ca="true">+IF(OFFSET('Sanitation Data'!$D$29,0,10*ROW('Sanitation Data'!D191))="","",OFFSET('Sanitation Data'!$D$29,0,10*ROW('Sanitation Data'!D191)))</f>
        <v/>
      </c>
      <c r="CM197" s="305" t="str">
        <f ca="true">+IF(OFFSET('Sanitation Data'!$D$30,0,10*ROW('Sanitation Data'!D191))="","",OFFSET('Sanitation Data'!$D$30,0,10*ROW('Sanitation Data'!D191)))</f>
        <v/>
      </c>
      <c r="CN197" s="305" t="str">
        <f ca="true">+IF(OFFSET('Sanitation Data'!$D$31,0,10*ROW('Sanitation Data'!D191))="","",OFFSET('Sanitation Data'!$D$31,0,10*ROW('Sanitation Data'!D191)))</f>
        <v/>
      </c>
      <c r="CO197" s="305" t="str">
        <f ca="true">+IF(OFFSET('Sanitation Data'!$D$32,0,10*ROW('Sanitation Data'!D191))="","",OFFSET('Sanitation Data'!$D$32,0,10*ROW('Sanitation Data'!D191)))</f>
        <v/>
      </c>
      <c r="CP197" s="305" t="str">
        <f ca="true">+IF(OFFSET('Sanitation Data'!$E$28,0,10*ROW('Sanitation Data'!E191))="","",OFFSET('Sanitation Data'!$E$28,0,10*ROW('Sanitation Data'!E191)))</f>
        <v/>
      </c>
      <c r="CQ197" s="305" t="str">
        <f ca="true">+IF(OFFSET('Sanitation Data'!$E$29,0,10*ROW('Sanitation Data'!E191))="","",OFFSET('Sanitation Data'!$E$29,0,10*ROW('Sanitation Data'!E191)))</f>
        <v/>
      </c>
      <c r="CR197" s="305" t="str">
        <f ca="true">+IF(OFFSET('Sanitation Data'!$E$30,0,10*ROW('Sanitation Data'!E191))="","",OFFSET('Sanitation Data'!$E$30,0,10*ROW('Sanitation Data'!E191)))</f>
        <v/>
      </c>
      <c r="CS197" s="305" t="str">
        <f ca="true">+IF(OFFSET('Sanitation Data'!$E$31,0,10*ROW('Sanitation Data'!E191))="","",OFFSET('Sanitation Data'!$E$31,0,10*ROW('Sanitation Data'!E191)))</f>
        <v/>
      </c>
      <c r="CT197" s="305" t="str">
        <f ca="true">+IF(OFFSET('Sanitation Data'!$E$32,0,10*ROW('Sanitation Data'!E191))="","",OFFSET('Sanitation Data'!$E$32,0,10*ROW('Sanitation Data'!E191)))</f>
        <v/>
      </c>
      <c r="CU197" s="305" t="str">
        <f ca="true">+IF(OFFSET('Sanitation Data'!$F$28,0,10*ROW('Sanitation Data'!F191))="","",OFFSET('Sanitation Data'!$F$28,0,10*ROW('Sanitation Data'!F191)))</f>
        <v/>
      </c>
      <c r="CV197" s="305" t="str">
        <f ca="true">+IF(OFFSET('Sanitation Data'!$F$29,0,10*ROW('Sanitation Data'!F191))="","",OFFSET('Sanitation Data'!$F$29,0,10*ROW('Sanitation Data'!F191)))</f>
        <v/>
      </c>
      <c r="CW197" s="305" t="str">
        <f ca="true">+IF(OFFSET('Sanitation Data'!$F$30,0,10*ROW('Sanitation Data'!F191))="","",OFFSET('Sanitation Data'!$F$30,0,10*ROW('Sanitation Data'!F191)))</f>
        <v/>
      </c>
      <c r="CX197" s="305" t="str">
        <f ca="true">+IF(OFFSET('Sanitation Data'!$F$31,0,10*ROW('Sanitation Data'!F191))="","",OFFSET('Sanitation Data'!$F$31,0,10*ROW('Sanitation Data'!F191)))</f>
        <v/>
      </c>
      <c r="CY197" s="305" t="str">
        <f ca="true">+IF(OFFSET('Sanitation Data'!$F$32,0,10*ROW('Sanitation Data'!F191))="","",OFFSET('Sanitation Data'!$F$32,0,10*ROW('Sanitation Data'!F191)))</f>
        <v/>
      </c>
      <c r="CZ197" s="305" t="str">
        <f ca="true">+IF(OFFSET('Sanitation Data'!$G$28,0,10*ROW('Sanitation Data'!G191))="","",OFFSET('Sanitation Data'!$G$28,0,10*ROW('Sanitation Data'!G191)))</f>
        <v/>
      </c>
      <c r="DA197" s="305" t="str">
        <f ca="true">+IF(OFFSET('Sanitation Data'!$G$29,0,10*ROW('Sanitation Data'!G191))="","",OFFSET('Sanitation Data'!$G$29,0,10*ROW('Sanitation Data'!G191)))</f>
        <v/>
      </c>
      <c r="DB197" s="305" t="str">
        <f ca="true">+IF(OFFSET('Sanitation Data'!$G$30,0,10*ROW('Sanitation Data'!G191))="","",OFFSET('Sanitation Data'!$G$30,0,10*ROW('Sanitation Data'!G191)))</f>
        <v/>
      </c>
      <c r="DC197" s="305" t="str">
        <f ca="true">+IF(OFFSET('Sanitation Data'!$G$31,0,10*ROW('Sanitation Data'!G191))="","",OFFSET('Sanitation Data'!$G$31,0,10*ROW('Sanitation Data'!G191)))</f>
        <v/>
      </c>
      <c r="DD197" s="305" t="str">
        <f ca="true">+IF(OFFSET('Sanitation Data'!$G$32,0,10*ROW('Sanitation Data'!G191))="","",OFFSET('Sanitation Data'!$G$32,0,10*ROW('Sanitation Data'!G191)))</f>
        <v/>
      </c>
      <c r="DE197" s="305" t="str">
        <f ca="true">+IF(OFFSET('Sanitation Data'!$H$28,0,10*ROW('Sanitation Data'!H191))="","",OFFSET('Sanitation Data'!$H$28,0,10*ROW('Sanitation Data'!H191)))</f>
        <v/>
      </c>
      <c r="DF197" s="305" t="str">
        <f ca="true">+IF(OFFSET('Sanitation Data'!$H$29,0,10*ROW('Sanitation Data'!H191))="","",OFFSET('Sanitation Data'!$H$29,0,10*ROW('Sanitation Data'!H191)))</f>
        <v/>
      </c>
      <c r="DG197" s="305" t="str">
        <f ca="true">+IF(OFFSET('Sanitation Data'!$H$30,0,10*ROW('Sanitation Data'!H191))="","",OFFSET('Sanitation Data'!$H$30,0,10*ROW('Sanitation Data'!H191)))</f>
        <v/>
      </c>
      <c r="DH197" s="305" t="str">
        <f ca="true">+IF(OFFSET('Sanitation Data'!$H$31,0,10*ROW('Sanitation Data'!H191))="","",OFFSET('Sanitation Data'!$H$31,0,10*ROW('Sanitation Data'!H191)))</f>
        <v/>
      </c>
      <c r="DI197" s="305" t="str">
        <f ca="true">+IF(OFFSET('Sanitation Data'!$H$32,0,10*ROW('Sanitation Data'!H191))="","",OFFSET('Sanitation Data'!$H$32,0,10*ROW('Sanitation Data'!H191)))</f>
        <v/>
      </c>
      <c r="DJ197" s="305" t="str">
        <f ca="true">+IF(OFFSET('Sanitation Data'!$I$28,0,10*ROW('Sanitation Data'!I191))="","",OFFSET('Sanitation Data'!$I$28,0,10*ROW('Sanitation Data'!I191)))</f>
        <v/>
      </c>
      <c r="DK197" s="305" t="str">
        <f ca="true">+IF(OFFSET('Sanitation Data'!$I$29,0,10*ROW('Sanitation Data'!I191))="","",OFFSET('Sanitation Data'!$I$29,0,10*ROW('Sanitation Data'!I191)))</f>
        <v/>
      </c>
      <c r="DL197" s="305" t="str">
        <f ca="true">+IF(OFFSET('Sanitation Data'!$I$30,0,10*ROW('Sanitation Data'!I191))="","",OFFSET('Sanitation Data'!$I$30,0,10*ROW('Sanitation Data'!I191)))</f>
        <v/>
      </c>
      <c r="DM197" s="305" t="str">
        <f ca="true">+IF(OFFSET('Sanitation Data'!$I$31,0,10*ROW('Sanitation Data'!I191))="","",OFFSET('Sanitation Data'!$I$31,0,10*ROW('Sanitation Data'!I191)))</f>
        <v/>
      </c>
      <c r="DN197" s="305" t="str">
        <f ca="true">+IF(OFFSET('Sanitation Data'!$I$32,0,10*ROW('Sanitation Data'!I191))="","",OFFSET('Sanitation Data'!$I$32,0,10*ROW('Sanitation Data'!I191)))</f>
        <v/>
      </c>
      <c r="DO197" s="305" t="str">
        <f ca="true">+IF(OFFSET('Hygiene Data'!$D$11,0,10*ROW('Hygiene Data'!D191))="","",OFFSET('Hygiene Data'!$D$11,0,10*ROW('Hygiene Data'!D191)))</f>
        <v/>
      </c>
      <c r="DP197" s="305" t="str">
        <f ca="true">+IF(OFFSET('Hygiene Data'!$D$12,0,10*ROW('Hygiene Data'!D191))="","",OFFSET('Hygiene Data'!$D$12,0,10*ROW('Hygiene Data'!D191)))</f>
        <v/>
      </c>
      <c r="DQ197" s="305" t="str">
        <f ca="true">+IF(OFFSET('Hygiene Data'!$D$13,0,10*ROW('Hygiene Data'!D191))="","",OFFSET('Hygiene Data'!$D$13,0,10*ROW('Hygiene Data'!D191)))</f>
        <v/>
      </c>
      <c r="DR197" s="305" t="str">
        <f ca="true">+IF(OFFSET('Hygiene Data'!$E$11,0,10*ROW('Hygiene Data'!E191))="","",OFFSET('Hygiene Data'!$E$11,0,10*ROW('Hygiene Data'!E191)))</f>
        <v/>
      </c>
      <c r="DS197" s="305" t="str">
        <f ca="true">+IF(OFFSET('Hygiene Data'!$E$12,0,10*ROW('Hygiene Data'!E191))="","",OFFSET('Hygiene Data'!$E$12,0,10*ROW('Hygiene Data'!E191)))</f>
        <v/>
      </c>
      <c r="DT197" s="305" t="str">
        <f ca="true">+IF(OFFSET('Hygiene Data'!$E$13,0,10*ROW('Hygiene Data'!E191))="","",OFFSET('Hygiene Data'!$E$13,0,10*ROW('Hygiene Data'!E191)))</f>
        <v/>
      </c>
      <c r="DU197" s="305" t="str">
        <f ca="true">+IF(OFFSET('Hygiene Data'!$F$11,0,10*ROW('Hygiene Data'!F191))="","",OFFSET('Hygiene Data'!$F$11,0,10*ROW('Hygiene Data'!F191)))</f>
        <v/>
      </c>
      <c r="DV197" s="305" t="str">
        <f ca="true">+IF(OFFSET('Hygiene Data'!$F$12,0,10*ROW('Hygiene Data'!F191))="","",OFFSET('Hygiene Data'!$F$12,0,10*ROW('Hygiene Data'!F191)))</f>
        <v/>
      </c>
      <c r="DW197" s="305" t="str">
        <f ca="true">+IF(OFFSET('Hygiene Data'!$F$13,0,10*ROW('Hygiene Data'!F191))="","",OFFSET('Hygiene Data'!$F$13,0,10*ROW('Hygiene Data'!F191)))</f>
        <v/>
      </c>
      <c r="DX197" s="305" t="str">
        <f ca="true">+IF(OFFSET('Hygiene Data'!$G$11,0,10*ROW('Hygiene Data'!G191))="","",OFFSET('Hygiene Data'!$G$11,0,10*ROW('Hygiene Data'!G191)))</f>
        <v/>
      </c>
      <c r="DY197" s="305" t="str">
        <f ca="true">+IF(OFFSET('Hygiene Data'!$G$12,0,10*ROW('Hygiene Data'!G191))="","",OFFSET('Hygiene Data'!$G$12,0,10*ROW('Hygiene Data'!G191)))</f>
        <v/>
      </c>
      <c r="DZ197" s="305" t="str">
        <f ca="true">+IF(OFFSET('Hygiene Data'!$G$13,0,10*ROW('Hygiene Data'!G191))="","",OFFSET('Hygiene Data'!$G$13,0,10*ROW('Hygiene Data'!G191)))</f>
        <v/>
      </c>
      <c r="EA197" s="305" t="str">
        <f ca="true">+IF(OFFSET('Hygiene Data'!$H$11,0,10*ROW('Hygiene Data'!H191))="","",OFFSET('Hygiene Data'!$H$11,0,10*ROW('Hygiene Data'!H191)))</f>
        <v/>
      </c>
      <c r="EB197" s="305" t="str">
        <f ca="true">+IF(OFFSET('Hygiene Data'!$H$12,0,10*ROW('Hygiene Data'!H191))="","",OFFSET('Hygiene Data'!$H$12,0,10*ROW('Hygiene Data'!H191)))</f>
        <v/>
      </c>
      <c r="EC197" s="305" t="str">
        <f ca="true">+IF(OFFSET('Hygiene Data'!$H$13,0,10*ROW('Hygiene Data'!H191))="","",OFFSET('Hygiene Data'!$H$13,0,10*ROW('Hygiene Data'!H191)))</f>
        <v/>
      </c>
      <c r="ED197" s="305" t="str">
        <f ca="true">+IF(OFFSET('Hygiene Data'!$I$11,0,10*ROW('Hygiene Data'!I191))="","",OFFSET('Hygiene Data'!$I$11,0,10*ROW('Hygiene Data'!I191)))</f>
        <v/>
      </c>
      <c r="EE197" s="305" t="str">
        <f ca="true">+IF(OFFSET('Hygiene Data'!$I$12,0,10*ROW('Hygiene Data'!I191))="","",OFFSET('Hygiene Data'!$I$12,0,10*ROW('Hygiene Data'!I191)))</f>
        <v/>
      </c>
      <c r="EF197" s="305"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61" t="str">
        <f t="shared" ca="true" si="2"/>
        <v/>
      </c>
      <c r="D198" s="9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5"/>
      <c r="BS198" s="305" t="str">
        <f ca="true">+IF(OFFSET('Water Data'!$D$27,0,10*ROW('Water Data'!D192))="","",OFFSET('Water Data'!$D$27,0,10*ROW('Water Data'!D192)))</f>
        <v/>
      </c>
      <c r="BT198" s="305" t="str">
        <f ca="true">+IF(OFFSET('Water Data'!$D$28,0,10*ROW('Water Data'!D192))="","",OFFSET('Water Data'!$D$28,0,10*ROW('Water Data'!D192)))</f>
        <v/>
      </c>
      <c r="BU198" s="305" t="str">
        <f ca="true">+IF(OFFSET('Water Data'!$D$29,0,10*ROW('Water Data'!D192))="","",OFFSET('Water Data'!$D$29,0,10*ROW('Water Data'!D192)))</f>
        <v/>
      </c>
      <c r="BV198" s="305" t="str">
        <f ca="true">+IF(OFFSET('Water Data'!$E$27,0,10*ROW('Water Data'!E192))="","",OFFSET('Water Data'!$E$27,0,10*ROW('Water Data'!E192)))</f>
        <v/>
      </c>
      <c r="BW198" s="305" t="str">
        <f ca="true">+IF(OFFSET('Water Data'!$E$28,0,10*ROW('Water Data'!E192))="","",OFFSET('Water Data'!$E$28,0,10*ROW('Water Data'!E192)))</f>
        <v/>
      </c>
      <c r="BX198" s="305" t="str">
        <f ca="true">+IF(OFFSET('Water Data'!$E$29,0,10*ROW('Water Data'!E192))="","",OFFSET('Water Data'!$E$29,0,10*ROW('Water Data'!E192)))</f>
        <v/>
      </c>
      <c r="BY198" s="305" t="str">
        <f ca="true">+IF(OFFSET('Water Data'!$F$27,0,10*ROW('Water Data'!F192))="","",OFFSET('Water Data'!$F$27,0,10*ROW('Water Data'!F192)))</f>
        <v/>
      </c>
      <c r="BZ198" s="305" t="str">
        <f ca="true">+IF(OFFSET('Water Data'!$F$28,0,10*ROW('Water Data'!F192))="","",OFFSET('Water Data'!$F$28,0,10*ROW('Water Data'!F192)))</f>
        <v/>
      </c>
      <c r="CA198" s="305" t="str">
        <f ca="true">+IF(OFFSET('Water Data'!$F$29,0,10*ROW('Water Data'!F192))="","",OFFSET('Water Data'!$F$29,0,10*ROW('Water Data'!F192)))</f>
        <v/>
      </c>
      <c r="CB198" s="305" t="str">
        <f ca="true">+IF(OFFSET('Water Data'!$G$27,0,10*ROW('Water Data'!G192))="","",OFFSET('Water Data'!$G$27,0,10*ROW('Water Data'!G192)))</f>
        <v/>
      </c>
      <c r="CC198" s="305" t="str">
        <f ca="true">+IF(OFFSET('Water Data'!$G$28,0,10*ROW('Water Data'!G192))="","",OFFSET('Water Data'!$G$28,0,10*ROW('Water Data'!G192)))</f>
        <v/>
      </c>
      <c r="CD198" s="305" t="str">
        <f ca="true">+IF(OFFSET('Water Data'!$G$29,0,10*ROW('Water Data'!G192))="","",OFFSET('Water Data'!$G$29,0,10*ROW('Water Data'!G192)))</f>
        <v/>
      </c>
      <c r="CE198" s="305" t="str">
        <f ca="true">+IF(OFFSET('Water Data'!$H$27,0,10*ROW('Water Data'!H192))="","",OFFSET('Water Data'!$H$27,0,10*ROW('Water Data'!H192)))</f>
        <v/>
      </c>
      <c r="CF198" s="305" t="str">
        <f ca="true">+IF(OFFSET('Water Data'!$H$28,0,10*ROW('Water Data'!H192))="","",OFFSET('Water Data'!$H$28,0,10*ROW('Water Data'!H192)))</f>
        <v/>
      </c>
      <c r="CG198" s="305" t="str">
        <f ca="true">+IF(OFFSET('Water Data'!$H$29,0,10*ROW('Water Data'!H192))="","",OFFSET('Water Data'!$H$29,0,10*ROW('Water Data'!H192)))</f>
        <v/>
      </c>
      <c r="CH198" s="305" t="str">
        <f ca="true">+IF(OFFSET('Water Data'!$I$27,0,10*ROW('Water Data'!I192))="","",OFFSET('Water Data'!$I$27,0,10*ROW('Water Data'!I192)))</f>
        <v/>
      </c>
      <c r="CI198" s="305" t="str">
        <f ca="true">+IF(OFFSET('Water Data'!$I$28,0,10*ROW('Water Data'!I192))="","",OFFSET('Water Data'!$I$28,0,10*ROW('Water Data'!I192)))</f>
        <v/>
      </c>
      <c r="CJ198" s="305" t="str">
        <f ca="true">+IF(OFFSET('Water Data'!$I$29,0,10*ROW('Water Data'!I192))="","",OFFSET('Water Data'!$I$29,0,10*ROW('Water Data'!I192)))</f>
        <v/>
      </c>
      <c r="CK198" s="305" t="str">
        <f ca="true">+IF(OFFSET('Sanitation Data'!$D$28,0,10*ROW('Sanitation Data'!D192))="","",OFFSET('Sanitation Data'!$D$28,0,10*ROW('Sanitation Data'!D192)))</f>
        <v/>
      </c>
      <c r="CL198" s="305" t="str">
        <f ca="true">+IF(OFFSET('Sanitation Data'!$D$29,0,10*ROW('Sanitation Data'!D192))="","",OFFSET('Sanitation Data'!$D$29,0,10*ROW('Sanitation Data'!D192)))</f>
        <v/>
      </c>
      <c r="CM198" s="305" t="str">
        <f ca="true">+IF(OFFSET('Sanitation Data'!$D$30,0,10*ROW('Sanitation Data'!D192))="","",OFFSET('Sanitation Data'!$D$30,0,10*ROW('Sanitation Data'!D192)))</f>
        <v/>
      </c>
      <c r="CN198" s="305" t="str">
        <f ca="true">+IF(OFFSET('Sanitation Data'!$D$31,0,10*ROW('Sanitation Data'!D192))="","",OFFSET('Sanitation Data'!$D$31,0,10*ROW('Sanitation Data'!D192)))</f>
        <v/>
      </c>
      <c r="CO198" s="305" t="str">
        <f ca="true">+IF(OFFSET('Sanitation Data'!$D$32,0,10*ROW('Sanitation Data'!D192))="","",OFFSET('Sanitation Data'!$D$32,0,10*ROW('Sanitation Data'!D192)))</f>
        <v/>
      </c>
      <c r="CP198" s="305" t="str">
        <f ca="true">+IF(OFFSET('Sanitation Data'!$E$28,0,10*ROW('Sanitation Data'!E192))="","",OFFSET('Sanitation Data'!$E$28,0,10*ROW('Sanitation Data'!E192)))</f>
        <v/>
      </c>
      <c r="CQ198" s="305" t="str">
        <f ca="true">+IF(OFFSET('Sanitation Data'!$E$29,0,10*ROW('Sanitation Data'!E192))="","",OFFSET('Sanitation Data'!$E$29,0,10*ROW('Sanitation Data'!E192)))</f>
        <v/>
      </c>
      <c r="CR198" s="305" t="str">
        <f ca="true">+IF(OFFSET('Sanitation Data'!$E$30,0,10*ROW('Sanitation Data'!E192))="","",OFFSET('Sanitation Data'!$E$30,0,10*ROW('Sanitation Data'!E192)))</f>
        <v/>
      </c>
      <c r="CS198" s="305" t="str">
        <f ca="true">+IF(OFFSET('Sanitation Data'!$E$31,0,10*ROW('Sanitation Data'!E192))="","",OFFSET('Sanitation Data'!$E$31,0,10*ROW('Sanitation Data'!E192)))</f>
        <v/>
      </c>
      <c r="CT198" s="305" t="str">
        <f ca="true">+IF(OFFSET('Sanitation Data'!$E$32,0,10*ROW('Sanitation Data'!E192))="","",OFFSET('Sanitation Data'!$E$32,0,10*ROW('Sanitation Data'!E192)))</f>
        <v/>
      </c>
      <c r="CU198" s="305" t="str">
        <f ca="true">+IF(OFFSET('Sanitation Data'!$F$28,0,10*ROW('Sanitation Data'!F192))="","",OFFSET('Sanitation Data'!$F$28,0,10*ROW('Sanitation Data'!F192)))</f>
        <v/>
      </c>
      <c r="CV198" s="305" t="str">
        <f ca="true">+IF(OFFSET('Sanitation Data'!$F$29,0,10*ROW('Sanitation Data'!F192))="","",OFFSET('Sanitation Data'!$F$29,0,10*ROW('Sanitation Data'!F192)))</f>
        <v/>
      </c>
      <c r="CW198" s="305" t="str">
        <f ca="true">+IF(OFFSET('Sanitation Data'!$F$30,0,10*ROW('Sanitation Data'!F192))="","",OFFSET('Sanitation Data'!$F$30,0,10*ROW('Sanitation Data'!F192)))</f>
        <v/>
      </c>
      <c r="CX198" s="305" t="str">
        <f ca="true">+IF(OFFSET('Sanitation Data'!$F$31,0,10*ROW('Sanitation Data'!F192))="","",OFFSET('Sanitation Data'!$F$31,0,10*ROW('Sanitation Data'!F192)))</f>
        <v/>
      </c>
      <c r="CY198" s="305" t="str">
        <f ca="true">+IF(OFFSET('Sanitation Data'!$F$32,0,10*ROW('Sanitation Data'!F192))="","",OFFSET('Sanitation Data'!$F$32,0,10*ROW('Sanitation Data'!F192)))</f>
        <v/>
      </c>
      <c r="CZ198" s="305" t="str">
        <f ca="true">+IF(OFFSET('Sanitation Data'!$G$28,0,10*ROW('Sanitation Data'!G192))="","",OFFSET('Sanitation Data'!$G$28,0,10*ROW('Sanitation Data'!G192)))</f>
        <v/>
      </c>
      <c r="DA198" s="305" t="str">
        <f ca="true">+IF(OFFSET('Sanitation Data'!$G$29,0,10*ROW('Sanitation Data'!G192))="","",OFFSET('Sanitation Data'!$G$29,0,10*ROW('Sanitation Data'!G192)))</f>
        <v/>
      </c>
      <c r="DB198" s="305" t="str">
        <f ca="true">+IF(OFFSET('Sanitation Data'!$G$30,0,10*ROW('Sanitation Data'!G192))="","",OFFSET('Sanitation Data'!$G$30,0,10*ROW('Sanitation Data'!G192)))</f>
        <v/>
      </c>
      <c r="DC198" s="305" t="str">
        <f ca="true">+IF(OFFSET('Sanitation Data'!$G$31,0,10*ROW('Sanitation Data'!G192))="","",OFFSET('Sanitation Data'!$G$31,0,10*ROW('Sanitation Data'!G192)))</f>
        <v/>
      </c>
      <c r="DD198" s="305" t="str">
        <f ca="true">+IF(OFFSET('Sanitation Data'!$G$32,0,10*ROW('Sanitation Data'!G192))="","",OFFSET('Sanitation Data'!$G$32,0,10*ROW('Sanitation Data'!G192)))</f>
        <v/>
      </c>
      <c r="DE198" s="305" t="str">
        <f ca="true">+IF(OFFSET('Sanitation Data'!$H$28,0,10*ROW('Sanitation Data'!H192))="","",OFFSET('Sanitation Data'!$H$28,0,10*ROW('Sanitation Data'!H192)))</f>
        <v/>
      </c>
      <c r="DF198" s="305" t="str">
        <f ca="true">+IF(OFFSET('Sanitation Data'!$H$29,0,10*ROW('Sanitation Data'!H192))="","",OFFSET('Sanitation Data'!$H$29,0,10*ROW('Sanitation Data'!H192)))</f>
        <v/>
      </c>
      <c r="DG198" s="305" t="str">
        <f ca="true">+IF(OFFSET('Sanitation Data'!$H$30,0,10*ROW('Sanitation Data'!H192))="","",OFFSET('Sanitation Data'!$H$30,0,10*ROW('Sanitation Data'!H192)))</f>
        <v/>
      </c>
      <c r="DH198" s="305" t="str">
        <f ca="true">+IF(OFFSET('Sanitation Data'!$H$31,0,10*ROW('Sanitation Data'!H192))="","",OFFSET('Sanitation Data'!$H$31,0,10*ROW('Sanitation Data'!H192)))</f>
        <v/>
      </c>
      <c r="DI198" s="305" t="str">
        <f ca="true">+IF(OFFSET('Sanitation Data'!$H$32,0,10*ROW('Sanitation Data'!H192))="","",OFFSET('Sanitation Data'!$H$32,0,10*ROW('Sanitation Data'!H192)))</f>
        <v/>
      </c>
      <c r="DJ198" s="305" t="str">
        <f ca="true">+IF(OFFSET('Sanitation Data'!$I$28,0,10*ROW('Sanitation Data'!I192))="","",OFFSET('Sanitation Data'!$I$28,0,10*ROW('Sanitation Data'!I192)))</f>
        <v/>
      </c>
      <c r="DK198" s="305" t="str">
        <f ca="true">+IF(OFFSET('Sanitation Data'!$I$29,0,10*ROW('Sanitation Data'!I192))="","",OFFSET('Sanitation Data'!$I$29,0,10*ROW('Sanitation Data'!I192)))</f>
        <v/>
      </c>
      <c r="DL198" s="305" t="str">
        <f ca="true">+IF(OFFSET('Sanitation Data'!$I$30,0,10*ROW('Sanitation Data'!I192))="","",OFFSET('Sanitation Data'!$I$30,0,10*ROW('Sanitation Data'!I192)))</f>
        <v/>
      </c>
      <c r="DM198" s="305" t="str">
        <f ca="true">+IF(OFFSET('Sanitation Data'!$I$31,0,10*ROW('Sanitation Data'!I192))="","",OFFSET('Sanitation Data'!$I$31,0,10*ROW('Sanitation Data'!I192)))</f>
        <v/>
      </c>
      <c r="DN198" s="305" t="str">
        <f ca="true">+IF(OFFSET('Sanitation Data'!$I$32,0,10*ROW('Sanitation Data'!I192))="","",OFFSET('Sanitation Data'!$I$32,0,10*ROW('Sanitation Data'!I192)))</f>
        <v/>
      </c>
      <c r="DO198" s="305" t="str">
        <f ca="true">+IF(OFFSET('Hygiene Data'!$D$11,0,10*ROW('Hygiene Data'!D192))="","",OFFSET('Hygiene Data'!$D$11,0,10*ROW('Hygiene Data'!D192)))</f>
        <v/>
      </c>
      <c r="DP198" s="305" t="str">
        <f ca="true">+IF(OFFSET('Hygiene Data'!$D$12,0,10*ROW('Hygiene Data'!D192))="","",OFFSET('Hygiene Data'!$D$12,0,10*ROW('Hygiene Data'!D192)))</f>
        <v/>
      </c>
      <c r="DQ198" s="305" t="str">
        <f ca="true">+IF(OFFSET('Hygiene Data'!$D$13,0,10*ROW('Hygiene Data'!D192))="","",OFFSET('Hygiene Data'!$D$13,0,10*ROW('Hygiene Data'!D192)))</f>
        <v/>
      </c>
      <c r="DR198" s="305" t="str">
        <f ca="true">+IF(OFFSET('Hygiene Data'!$E$11,0,10*ROW('Hygiene Data'!E192))="","",OFFSET('Hygiene Data'!$E$11,0,10*ROW('Hygiene Data'!E192)))</f>
        <v/>
      </c>
      <c r="DS198" s="305" t="str">
        <f ca="true">+IF(OFFSET('Hygiene Data'!$E$12,0,10*ROW('Hygiene Data'!E192))="","",OFFSET('Hygiene Data'!$E$12,0,10*ROW('Hygiene Data'!E192)))</f>
        <v/>
      </c>
      <c r="DT198" s="305" t="str">
        <f ca="true">+IF(OFFSET('Hygiene Data'!$E$13,0,10*ROW('Hygiene Data'!E192))="","",OFFSET('Hygiene Data'!$E$13,0,10*ROW('Hygiene Data'!E192)))</f>
        <v/>
      </c>
      <c r="DU198" s="305" t="str">
        <f ca="true">+IF(OFFSET('Hygiene Data'!$F$11,0,10*ROW('Hygiene Data'!F192))="","",OFFSET('Hygiene Data'!$F$11,0,10*ROW('Hygiene Data'!F192)))</f>
        <v/>
      </c>
      <c r="DV198" s="305" t="str">
        <f ca="true">+IF(OFFSET('Hygiene Data'!$F$12,0,10*ROW('Hygiene Data'!F192))="","",OFFSET('Hygiene Data'!$F$12,0,10*ROW('Hygiene Data'!F192)))</f>
        <v/>
      </c>
      <c r="DW198" s="305" t="str">
        <f ca="true">+IF(OFFSET('Hygiene Data'!$F$13,0,10*ROW('Hygiene Data'!F192))="","",OFFSET('Hygiene Data'!$F$13,0,10*ROW('Hygiene Data'!F192)))</f>
        <v/>
      </c>
      <c r="DX198" s="305" t="str">
        <f ca="true">+IF(OFFSET('Hygiene Data'!$G$11,0,10*ROW('Hygiene Data'!G192))="","",OFFSET('Hygiene Data'!$G$11,0,10*ROW('Hygiene Data'!G192)))</f>
        <v/>
      </c>
      <c r="DY198" s="305" t="str">
        <f ca="true">+IF(OFFSET('Hygiene Data'!$G$12,0,10*ROW('Hygiene Data'!G192))="","",OFFSET('Hygiene Data'!$G$12,0,10*ROW('Hygiene Data'!G192)))</f>
        <v/>
      </c>
      <c r="DZ198" s="305" t="str">
        <f ca="true">+IF(OFFSET('Hygiene Data'!$G$13,0,10*ROW('Hygiene Data'!G192))="","",OFFSET('Hygiene Data'!$G$13,0,10*ROW('Hygiene Data'!G192)))</f>
        <v/>
      </c>
      <c r="EA198" s="305" t="str">
        <f ca="true">+IF(OFFSET('Hygiene Data'!$H$11,0,10*ROW('Hygiene Data'!H192))="","",OFFSET('Hygiene Data'!$H$11,0,10*ROW('Hygiene Data'!H192)))</f>
        <v/>
      </c>
      <c r="EB198" s="305" t="str">
        <f ca="true">+IF(OFFSET('Hygiene Data'!$H$12,0,10*ROW('Hygiene Data'!H192))="","",OFFSET('Hygiene Data'!$H$12,0,10*ROW('Hygiene Data'!H192)))</f>
        <v/>
      </c>
      <c r="EC198" s="305" t="str">
        <f ca="true">+IF(OFFSET('Hygiene Data'!$H$13,0,10*ROW('Hygiene Data'!H192))="","",OFFSET('Hygiene Data'!$H$13,0,10*ROW('Hygiene Data'!H192)))</f>
        <v/>
      </c>
      <c r="ED198" s="305" t="str">
        <f ca="true">+IF(OFFSET('Hygiene Data'!$I$11,0,10*ROW('Hygiene Data'!I192))="","",OFFSET('Hygiene Data'!$I$11,0,10*ROW('Hygiene Data'!I192)))</f>
        <v/>
      </c>
      <c r="EE198" s="305" t="str">
        <f ca="true">+IF(OFFSET('Hygiene Data'!$I$12,0,10*ROW('Hygiene Data'!I192))="","",OFFSET('Hygiene Data'!$I$12,0,10*ROW('Hygiene Data'!I192)))</f>
        <v/>
      </c>
      <c r="EF198" s="305"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61" t="str">
        <f t="shared" ref="C199:C207" ca="true" si="3">+IF(ISNUMBER(VALUE(MID(A199,5,4))), VALUE(MID(A199, 5,4)),"")</f>
        <v/>
      </c>
      <c r="D199" s="9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5"/>
      <c r="BS199" s="305" t="str">
        <f ca="true">+IF(OFFSET('Water Data'!$D$27,0,10*ROW('Water Data'!D193))="","",OFFSET('Water Data'!$D$27,0,10*ROW('Water Data'!D193)))</f>
        <v/>
      </c>
      <c r="BT199" s="305" t="str">
        <f ca="true">+IF(OFFSET('Water Data'!$D$28,0,10*ROW('Water Data'!D193))="","",OFFSET('Water Data'!$D$28,0,10*ROW('Water Data'!D193)))</f>
        <v/>
      </c>
      <c r="BU199" s="305" t="str">
        <f ca="true">+IF(OFFSET('Water Data'!$D$29,0,10*ROW('Water Data'!D193))="","",OFFSET('Water Data'!$D$29,0,10*ROW('Water Data'!D193)))</f>
        <v/>
      </c>
      <c r="BV199" s="305" t="str">
        <f ca="true">+IF(OFFSET('Water Data'!$E$27,0,10*ROW('Water Data'!E193))="","",OFFSET('Water Data'!$E$27,0,10*ROW('Water Data'!E193)))</f>
        <v/>
      </c>
      <c r="BW199" s="305" t="str">
        <f ca="true">+IF(OFFSET('Water Data'!$E$28,0,10*ROW('Water Data'!E193))="","",OFFSET('Water Data'!$E$28,0,10*ROW('Water Data'!E193)))</f>
        <v/>
      </c>
      <c r="BX199" s="305" t="str">
        <f ca="true">+IF(OFFSET('Water Data'!$E$29,0,10*ROW('Water Data'!E193))="","",OFFSET('Water Data'!$E$29,0,10*ROW('Water Data'!E193)))</f>
        <v/>
      </c>
      <c r="BY199" s="305" t="str">
        <f ca="true">+IF(OFFSET('Water Data'!$F$27,0,10*ROW('Water Data'!F193))="","",OFFSET('Water Data'!$F$27,0,10*ROW('Water Data'!F193)))</f>
        <v/>
      </c>
      <c r="BZ199" s="305" t="str">
        <f ca="true">+IF(OFFSET('Water Data'!$F$28,0,10*ROW('Water Data'!F193))="","",OFFSET('Water Data'!$F$28,0,10*ROW('Water Data'!F193)))</f>
        <v/>
      </c>
      <c r="CA199" s="305" t="str">
        <f ca="true">+IF(OFFSET('Water Data'!$F$29,0,10*ROW('Water Data'!F193))="","",OFFSET('Water Data'!$F$29,0,10*ROW('Water Data'!F193)))</f>
        <v/>
      </c>
      <c r="CB199" s="305" t="str">
        <f ca="true">+IF(OFFSET('Water Data'!$G$27,0,10*ROW('Water Data'!G193))="","",OFFSET('Water Data'!$G$27,0,10*ROW('Water Data'!G193)))</f>
        <v/>
      </c>
      <c r="CC199" s="305" t="str">
        <f ca="true">+IF(OFFSET('Water Data'!$G$28,0,10*ROW('Water Data'!G193))="","",OFFSET('Water Data'!$G$28,0,10*ROW('Water Data'!G193)))</f>
        <v/>
      </c>
      <c r="CD199" s="305" t="str">
        <f ca="true">+IF(OFFSET('Water Data'!$G$29,0,10*ROW('Water Data'!G193))="","",OFFSET('Water Data'!$G$29,0,10*ROW('Water Data'!G193)))</f>
        <v/>
      </c>
      <c r="CE199" s="305" t="str">
        <f ca="true">+IF(OFFSET('Water Data'!$H$27,0,10*ROW('Water Data'!H193))="","",OFFSET('Water Data'!$H$27,0,10*ROW('Water Data'!H193)))</f>
        <v/>
      </c>
      <c r="CF199" s="305" t="str">
        <f ca="true">+IF(OFFSET('Water Data'!$H$28,0,10*ROW('Water Data'!H193))="","",OFFSET('Water Data'!$H$28,0,10*ROW('Water Data'!H193)))</f>
        <v/>
      </c>
      <c r="CG199" s="305" t="str">
        <f ca="true">+IF(OFFSET('Water Data'!$H$29,0,10*ROW('Water Data'!H193))="","",OFFSET('Water Data'!$H$29,0,10*ROW('Water Data'!H193)))</f>
        <v/>
      </c>
      <c r="CH199" s="305" t="str">
        <f ca="true">+IF(OFFSET('Water Data'!$I$27,0,10*ROW('Water Data'!I193))="","",OFFSET('Water Data'!$I$27,0,10*ROW('Water Data'!I193)))</f>
        <v/>
      </c>
      <c r="CI199" s="305" t="str">
        <f ca="true">+IF(OFFSET('Water Data'!$I$28,0,10*ROW('Water Data'!I193))="","",OFFSET('Water Data'!$I$28,0,10*ROW('Water Data'!I193)))</f>
        <v/>
      </c>
      <c r="CJ199" s="305" t="str">
        <f ca="true">+IF(OFFSET('Water Data'!$I$29,0,10*ROW('Water Data'!I193))="","",OFFSET('Water Data'!$I$29,0,10*ROW('Water Data'!I193)))</f>
        <v/>
      </c>
      <c r="CK199" s="305" t="str">
        <f ca="true">+IF(OFFSET('Sanitation Data'!$D$28,0,10*ROW('Sanitation Data'!D193))="","",OFFSET('Sanitation Data'!$D$28,0,10*ROW('Sanitation Data'!D193)))</f>
        <v/>
      </c>
      <c r="CL199" s="305" t="str">
        <f ca="true">+IF(OFFSET('Sanitation Data'!$D$29,0,10*ROW('Sanitation Data'!D193))="","",OFFSET('Sanitation Data'!$D$29,0,10*ROW('Sanitation Data'!D193)))</f>
        <v/>
      </c>
      <c r="CM199" s="305" t="str">
        <f ca="true">+IF(OFFSET('Sanitation Data'!$D$30,0,10*ROW('Sanitation Data'!D193))="","",OFFSET('Sanitation Data'!$D$30,0,10*ROW('Sanitation Data'!D193)))</f>
        <v/>
      </c>
      <c r="CN199" s="305" t="str">
        <f ca="true">+IF(OFFSET('Sanitation Data'!$D$31,0,10*ROW('Sanitation Data'!D193))="","",OFFSET('Sanitation Data'!$D$31,0,10*ROW('Sanitation Data'!D193)))</f>
        <v/>
      </c>
      <c r="CO199" s="305" t="str">
        <f ca="true">+IF(OFFSET('Sanitation Data'!$D$32,0,10*ROW('Sanitation Data'!D193))="","",OFFSET('Sanitation Data'!$D$32,0,10*ROW('Sanitation Data'!D193)))</f>
        <v/>
      </c>
      <c r="CP199" s="305" t="str">
        <f ca="true">+IF(OFFSET('Sanitation Data'!$E$28,0,10*ROW('Sanitation Data'!E193))="","",OFFSET('Sanitation Data'!$E$28,0,10*ROW('Sanitation Data'!E193)))</f>
        <v/>
      </c>
      <c r="CQ199" s="305" t="str">
        <f ca="true">+IF(OFFSET('Sanitation Data'!$E$29,0,10*ROW('Sanitation Data'!E193))="","",OFFSET('Sanitation Data'!$E$29,0,10*ROW('Sanitation Data'!E193)))</f>
        <v/>
      </c>
      <c r="CR199" s="305" t="str">
        <f ca="true">+IF(OFFSET('Sanitation Data'!$E$30,0,10*ROW('Sanitation Data'!E193))="","",OFFSET('Sanitation Data'!$E$30,0,10*ROW('Sanitation Data'!E193)))</f>
        <v/>
      </c>
      <c r="CS199" s="305" t="str">
        <f ca="true">+IF(OFFSET('Sanitation Data'!$E$31,0,10*ROW('Sanitation Data'!E193))="","",OFFSET('Sanitation Data'!$E$31,0,10*ROW('Sanitation Data'!E193)))</f>
        <v/>
      </c>
      <c r="CT199" s="305" t="str">
        <f ca="true">+IF(OFFSET('Sanitation Data'!$E$32,0,10*ROW('Sanitation Data'!E193))="","",OFFSET('Sanitation Data'!$E$32,0,10*ROW('Sanitation Data'!E193)))</f>
        <v/>
      </c>
      <c r="CU199" s="305" t="str">
        <f ca="true">+IF(OFFSET('Sanitation Data'!$F$28,0,10*ROW('Sanitation Data'!F193))="","",OFFSET('Sanitation Data'!$F$28,0,10*ROW('Sanitation Data'!F193)))</f>
        <v/>
      </c>
      <c r="CV199" s="305" t="str">
        <f ca="true">+IF(OFFSET('Sanitation Data'!$F$29,0,10*ROW('Sanitation Data'!F193))="","",OFFSET('Sanitation Data'!$F$29,0,10*ROW('Sanitation Data'!F193)))</f>
        <v/>
      </c>
      <c r="CW199" s="305" t="str">
        <f ca="true">+IF(OFFSET('Sanitation Data'!$F$30,0,10*ROW('Sanitation Data'!F193))="","",OFFSET('Sanitation Data'!$F$30,0,10*ROW('Sanitation Data'!F193)))</f>
        <v/>
      </c>
      <c r="CX199" s="305" t="str">
        <f ca="true">+IF(OFFSET('Sanitation Data'!$F$31,0,10*ROW('Sanitation Data'!F193))="","",OFFSET('Sanitation Data'!$F$31,0,10*ROW('Sanitation Data'!F193)))</f>
        <v/>
      </c>
      <c r="CY199" s="305" t="str">
        <f ca="true">+IF(OFFSET('Sanitation Data'!$F$32,0,10*ROW('Sanitation Data'!F193))="","",OFFSET('Sanitation Data'!$F$32,0,10*ROW('Sanitation Data'!F193)))</f>
        <v/>
      </c>
      <c r="CZ199" s="305" t="str">
        <f ca="true">+IF(OFFSET('Sanitation Data'!$G$28,0,10*ROW('Sanitation Data'!G193))="","",OFFSET('Sanitation Data'!$G$28,0,10*ROW('Sanitation Data'!G193)))</f>
        <v/>
      </c>
      <c r="DA199" s="305" t="str">
        <f ca="true">+IF(OFFSET('Sanitation Data'!$G$29,0,10*ROW('Sanitation Data'!G193))="","",OFFSET('Sanitation Data'!$G$29,0,10*ROW('Sanitation Data'!G193)))</f>
        <v/>
      </c>
      <c r="DB199" s="305" t="str">
        <f ca="true">+IF(OFFSET('Sanitation Data'!$G$30,0,10*ROW('Sanitation Data'!G193))="","",OFFSET('Sanitation Data'!$G$30,0,10*ROW('Sanitation Data'!G193)))</f>
        <v/>
      </c>
      <c r="DC199" s="305" t="str">
        <f ca="true">+IF(OFFSET('Sanitation Data'!$G$31,0,10*ROW('Sanitation Data'!G193))="","",OFFSET('Sanitation Data'!$G$31,0,10*ROW('Sanitation Data'!G193)))</f>
        <v/>
      </c>
      <c r="DD199" s="305" t="str">
        <f ca="true">+IF(OFFSET('Sanitation Data'!$G$32,0,10*ROW('Sanitation Data'!G193))="","",OFFSET('Sanitation Data'!$G$32,0,10*ROW('Sanitation Data'!G193)))</f>
        <v/>
      </c>
      <c r="DE199" s="305" t="str">
        <f ca="true">+IF(OFFSET('Sanitation Data'!$H$28,0,10*ROW('Sanitation Data'!H193))="","",OFFSET('Sanitation Data'!$H$28,0,10*ROW('Sanitation Data'!H193)))</f>
        <v/>
      </c>
      <c r="DF199" s="305" t="str">
        <f ca="true">+IF(OFFSET('Sanitation Data'!$H$29,0,10*ROW('Sanitation Data'!H193))="","",OFFSET('Sanitation Data'!$H$29,0,10*ROW('Sanitation Data'!H193)))</f>
        <v/>
      </c>
      <c r="DG199" s="305" t="str">
        <f ca="true">+IF(OFFSET('Sanitation Data'!$H$30,0,10*ROW('Sanitation Data'!H193))="","",OFFSET('Sanitation Data'!$H$30,0,10*ROW('Sanitation Data'!H193)))</f>
        <v/>
      </c>
      <c r="DH199" s="305" t="str">
        <f ca="true">+IF(OFFSET('Sanitation Data'!$H$31,0,10*ROW('Sanitation Data'!H193))="","",OFFSET('Sanitation Data'!$H$31,0,10*ROW('Sanitation Data'!H193)))</f>
        <v/>
      </c>
      <c r="DI199" s="305" t="str">
        <f ca="true">+IF(OFFSET('Sanitation Data'!$H$32,0,10*ROW('Sanitation Data'!H193))="","",OFFSET('Sanitation Data'!$H$32,0,10*ROW('Sanitation Data'!H193)))</f>
        <v/>
      </c>
      <c r="DJ199" s="305" t="str">
        <f ca="true">+IF(OFFSET('Sanitation Data'!$I$28,0,10*ROW('Sanitation Data'!I193))="","",OFFSET('Sanitation Data'!$I$28,0,10*ROW('Sanitation Data'!I193)))</f>
        <v/>
      </c>
      <c r="DK199" s="305" t="str">
        <f ca="true">+IF(OFFSET('Sanitation Data'!$I$29,0,10*ROW('Sanitation Data'!I193))="","",OFFSET('Sanitation Data'!$I$29,0,10*ROW('Sanitation Data'!I193)))</f>
        <v/>
      </c>
      <c r="DL199" s="305" t="str">
        <f ca="true">+IF(OFFSET('Sanitation Data'!$I$30,0,10*ROW('Sanitation Data'!I193))="","",OFFSET('Sanitation Data'!$I$30,0,10*ROW('Sanitation Data'!I193)))</f>
        <v/>
      </c>
      <c r="DM199" s="305" t="str">
        <f ca="true">+IF(OFFSET('Sanitation Data'!$I$31,0,10*ROW('Sanitation Data'!I193))="","",OFFSET('Sanitation Data'!$I$31,0,10*ROW('Sanitation Data'!I193)))</f>
        <v/>
      </c>
      <c r="DN199" s="305" t="str">
        <f ca="true">+IF(OFFSET('Sanitation Data'!$I$32,0,10*ROW('Sanitation Data'!I193))="","",OFFSET('Sanitation Data'!$I$32,0,10*ROW('Sanitation Data'!I193)))</f>
        <v/>
      </c>
      <c r="DO199" s="305" t="str">
        <f ca="true">+IF(OFFSET('Hygiene Data'!$D$11,0,10*ROW('Hygiene Data'!D193))="","",OFFSET('Hygiene Data'!$D$11,0,10*ROW('Hygiene Data'!D193)))</f>
        <v/>
      </c>
      <c r="DP199" s="305" t="str">
        <f ca="true">+IF(OFFSET('Hygiene Data'!$D$12,0,10*ROW('Hygiene Data'!D193))="","",OFFSET('Hygiene Data'!$D$12,0,10*ROW('Hygiene Data'!D193)))</f>
        <v/>
      </c>
      <c r="DQ199" s="305" t="str">
        <f ca="true">+IF(OFFSET('Hygiene Data'!$D$13,0,10*ROW('Hygiene Data'!D193))="","",OFFSET('Hygiene Data'!$D$13,0,10*ROW('Hygiene Data'!D193)))</f>
        <v/>
      </c>
      <c r="DR199" s="305" t="str">
        <f ca="true">+IF(OFFSET('Hygiene Data'!$E$11,0,10*ROW('Hygiene Data'!E193))="","",OFFSET('Hygiene Data'!$E$11,0,10*ROW('Hygiene Data'!E193)))</f>
        <v/>
      </c>
      <c r="DS199" s="305" t="str">
        <f ca="true">+IF(OFFSET('Hygiene Data'!$E$12,0,10*ROW('Hygiene Data'!E193))="","",OFFSET('Hygiene Data'!$E$12,0,10*ROW('Hygiene Data'!E193)))</f>
        <v/>
      </c>
      <c r="DT199" s="305" t="str">
        <f ca="true">+IF(OFFSET('Hygiene Data'!$E$13,0,10*ROW('Hygiene Data'!E193))="","",OFFSET('Hygiene Data'!$E$13,0,10*ROW('Hygiene Data'!E193)))</f>
        <v/>
      </c>
      <c r="DU199" s="305" t="str">
        <f ca="true">+IF(OFFSET('Hygiene Data'!$F$11,0,10*ROW('Hygiene Data'!F193))="","",OFFSET('Hygiene Data'!$F$11,0,10*ROW('Hygiene Data'!F193)))</f>
        <v/>
      </c>
      <c r="DV199" s="305" t="str">
        <f ca="true">+IF(OFFSET('Hygiene Data'!$F$12,0,10*ROW('Hygiene Data'!F193))="","",OFFSET('Hygiene Data'!$F$12,0,10*ROW('Hygiene Data'!F193)))</f>
        <v/>
      </c>
      <c r="DW199" s="305" t="str">
        <f ca="true">+IF(OFFSET('Hygiene Data'!$F$13,0,10*ROW('Hygiene Data'!F193))="","",OFFSET('Hygiene Data'!$F$13,0,10*ROW('Hygiene Data'!F193)))</f>
        <v/>
      </c>
      <c r="DX199" s="305" t="str">
        <f ca="true">+IF(OFFSET('Hygiene Data'!$G$11,0,10*ROW('Hygiene Data'!G193))="","",OFFSET('Hygiene Data'!$G$11,0,10*ROW('Hygiene Data'!G193)))</f>
        <v/>
      </c>
      <c r="DY199" s="305" t="str">
        <f ca="true">+IF(OFFSET('Hygiene Data'!$G$12,0,10*ROW('Hygiene Data'!G193))="","",OFFSET('Hygiene Data'!$G$12,0,10*ROW('Hygiene Data'!G193)))</f>
        <v/>
      </c>
      <c r="DZ199" s="305" t="str">
        <f ca="true">+IF(OFFSET('Hygiene Data'!$G$13,0,10*ROW('Hygiene Data'!G193))="","",OFFSET('Hygiene Data'!$G$13,0,10*ROW('Hygiene Data'!G193)))</f>
        <v/>
      </c>
      <c r="EA199" s="305" t="str">
        <f ca="true">+IF(OFFSET('Hygiene Data'!$H$11,0,10*ROW('Hygiene Data'!H193))="","",OFFSET('Hygiene Data'!$H$11,0,10*ROW('Hygiene Data'!H193)))</f>
        <v/>
      </c>
      <c r="EB199" s="305" t="str">
        <f ca="true">+IF(OFFSET('Hygiene Data'!$H$12,0,10*ROW('Hygiene Data'!H193))="","",OFFSET('Hygiene Data'!$H$12,0,10*ROW('Hygiene Data'!H193)))</f>
        <v/>
      </c>
      <c r="EC199" s="305" t="str">
        <f ca="true">+IF(OFFSET('Hygiene Data'!$H$13,0,10*ROW('Hygiene Data'!H193))="","",OFFSET('Hygiene Data'!$H$13,0,10*ROW('Hygiene Data'!H193)))</f>
        <v/>
      </c>
      <c r="ED199" s="305" t="str">
        <f ca="true">+IF(OFFSET('Hygiene Data'!$I$11,0,10*ROW('Hygiene Data'!I193))="","",OFFSET('Hygiene Data'!$I$11,0,10*ROW('Hygiene Data'!I193)))</f>
        <v/>
      </c>
      <c r="EE199" s="305" t="str">
        <f ca="true">+IF(OFFSET('Hygiene Data'!$I$12,0,10*ROW('Hygiene Data'!I193))="","",OFFSET('Hygiene Data'!$I$12,0,10*ROW('Hygiene Data'!I193)))</f>
        <v/>
      </c>
      <c r="EF199" s="305"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61" t="str">
        <f t="shared" ca="true" si="3"/>
        <v/>
      </c>
      <c r="D200" s="9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5"/>
      <c r="BS200" s="305" t="str">
        <f ca="true">+IF(OFFSET('Water Data'!$D$27,0,10*ROW('Water Data'!D194))="","",OFFSET('Water Data'!$D$27,0,10*ROW('Water Data'!D194)))</f>
        <v/>
      </c>
      <c r="BT200" s="305" t="str">
        <f ca="true">+IF(OFFSET('Water Data'!$D$28,0,10*ROW('Water Data'!D194))="","",OFFSET('Water Data'!$D$28,0,10*ROW('Water Data'!D194)))</f>
        <v/>
      </c>
      <c r="BU200" s="305" t="str">
        <f ca="true">+IF(OFFSET('Water Data'!$D$29,0,10*ROW('Water Data'!D194))="","",OFFSET('Water Data'!$D$29,0,10*ROW('Water Data'!D194)))</f>
        <v/>
      </c>
      <c r="BV200" s="305" t="str">
        <f ca="true">+IF(OFFSET('Water Data'!$E$27,0,10*ROW('Water Data'!E194))="","",OFFSET('Water Data'!$E$27,0,10*ROW('Water Data'!E194)))</f>
        <v/>
      </c>
      <c r="BW200" s="305" t="str">
        <f ca="true">+IF(OFFSET('Water Data'!$E$28,0,10*ROW('Water Data'!E194))="","",OFFSET('Water Data'!$E$28,0,10*ROW('Water Data'!E194)))</f>
        <v/>
      </c>
      <c r="BX200" s="305" t="str">
        <f ca="true">+IF(OFFSET('Water Data'!$E$29,0,10*ROW('Water Data'!E194))="","",OFFSET('Water Data'!$E$29,0,10*ROW('Water Data'!E194)))</f>
        <v/>
      </c>
      <c r="BY200" s="305" t="str">
        <f ca="true">+IF(OFFSET('Water Data'!$F$27,0,10*ROW('Water Data'!F194))="","",OFFSET('Water Data'!$F$27,0,10*ROW('Water Data'!F194)))</f>
        <v/>
      </c>
      <c r="BZ200" s="305" t="str">
        <f ca="true">+IF(OFFSET('Water Data'!$F$28,0,10*ROW('Water Data'!F194))="","",OFFSET('Water Data'!$F$28,0,10*ROW('Water Data'!F194)))</f>
        <v/>
      </c>
      <c r="CA200" s="305" t="str">
        <f ca="true">+IF(OFFSET('Water Data'!$F$29,0,10*ROW('Water Data'!F194))="","",OFFSET('Water Data'!$F$29,0,10*ROW('Water Data'!F194)))</f>
        <v/>
      </c>
      <c r="CB200" s="305" t="str">
        <f ca="true">+IF(OFFSET('Water Data'!$G$27,0,10*ROW('Water Data'!G194))="","",OFFSET('Water Data'!$G$27,0,10*ROW('Water Data'!G194)))</f>
        <v/>
      </c>
      <c r="CC200" s="305" t="str">
        <f ca="true">+IF(OFFSET('Water Data'!$G$28,0,10*ROW('Water Data'!G194))="","",OFFSET('Water Data'!$G$28,0,10*ROW('Water Data'!G194)))</f>
        <v/>
      </c>
      <c r="CD200" s="305" t="str">
        <f ca="true">+IF(OFFSET('Water Data'!$G$29,0,10*ROW('Water Data'!G194))="","",OFFSET('Water Data'!$G$29,0,10*ROW('Water Data'!G194)))</f>
        <v/>
      </c>
      <c r="CE200" s="305" t="str">
        <f ca="true">+IF(OFFSET('Water Data'!$H$27,0,10*ROW('Water Data'!H194))="","",OFFSET('Water Data'!$H$27,0,10*ROW('Water Data'!H194)))</f>
        <v/>
      </c>
      <c r="CF200" s="305" t="str">
        <f ca="true">+IF(OFFSET('Water Data'!$H$28,0,10*ROW('Water Data'!H194))="","",OFFSET('Water Data'!$H$28,0,10*ROW('Water Data'!H194)))</f>
        <v/>
      </c>
      <c r="CG200" s="305" t="str">
        <f ca="true">+IF(OFFSET('Water Data'!$H$29,0,10*ROW('Water Data'!H194))="","",OFFSET('Water Data'!$H$29,0,10*ROW('Water Data'!H194)))</f>
        <v/>
      </c>
      <c r="CH200" s="305" t="str">
        <f ca="true">+IF(OFFSET('Water Data'!$I$27,0,10*ROW('Water Data'!I194))="","",OFFSET('Water Data'!$I$27,0,10*ROW('Water Data'!I194)))</f>
        <v/>
      </c>
      <c r="CI200" s="305" t="str">
        <f ca="true">+IF(OFFSET('Water Data'!$I$28,0,10*ROW('Water Data'!I194))="","",OFFSET('Water Data'!$I$28,0,10*ROW('Water Data'!I194)))</f>
        <v/>
      </c>
      <c r="CJ200" s="305" t="str">
        <f ca="true">+IF(OFFSET('Water Data'!$I$29,0,10*ROW('Water Data'!I194))="","",OFFSET('Water Data'!$I$29,0,10*ROW('Water Data'!I194)))</f>
        <v/>
      </c>
      <c r="CK200" s="305" t="str">
        <f ca="true">+IF(OFFSET('Sanitation Data'!$D$28,0,10*ROW('Sanitation Data'!D194))="","",OFFSET('Sanitation Data'!$D$28,0,10*ROW('Sanitation Data'!D194)))</f>
        <v/>
      </c>
      <c r="CL200" s="305" t="str">
        <f ca="true">+IF(OFFSET('Sanitation Data'!$D$29,0,10*ROW('Sanitation Data'!D194))="","",OFFSET('Sanitation Data'!$D$29,0,10*ROW('Sanitation Data'!D194)))</f>
        <v/>
      </c>
      <c r="CM200" s="305" t="str">
        <f ca="true">+IF(OFFSET('Sanitation Data'!$D$30,0,10*ROW('Sanitation Data'!D194))="","",OFFSET('Sanitation Data'!$D$30,0,10*ROW('Sanitation Data'!D194)))</f>
        <v/>
      </c>
      <c r="CN200" s="305" t="str">
        <f ca="true">+IF(OFFSET('Sanitation Data'!$D$31,0,10*ROW('Sanitation Data'!D194))="","",OFFSET('Sanitation Data'!$D$31,0,10*ROW('Sanitation Data'!D194)))</f>
        <v/>
      </c>
      <c r="CO200" s="305" t="str">
        <f ca="true">+IF(OFFSET('Sanitation Data'!$D$32,0,10*ROW('Sanitation Data'!D194))="","",OFFSET('Sanitation Data'!$D$32,0,10*ROW('Sanitation Data'!D194)))</f>
        <v/>
      </c>
      <c r="CP200" s="305" t="str">
        <f ca="true">+IF(OFFSET('Sanitation Data'!$E$28,0,10*ROW('Sanitation Data'!E194))="","",OFFSET('Sanitation Data'!$E$28,0,10*ROW('Sanitation Data'!E194)))</f>
        <v/>
      </c>
      <c r="CQ200" s="305" t="str">
        <f ca="true">+IF(OFFSET('Sanitation Data'!$E$29,0,10*ROW('Sanitation Data'!E194))="","",OFFSET('Sanitation Data'!$E$29,0,10*ROW('Sanitation Data'!E194)))</f>
        <v/>
      </c>
      <c r="CR200" s="305" t="str">
        <f ca="true">+IF(OFFSET('Sanitation Data'!$E$30,0,10*ROW('Sanitation Data'!E194))="","",OFFSET('Sanitation Data'!$E$30,0,10*ROW('Sanitation Data'!E194)))</f>
        <v/>
      </c>
      <c r="CS200" s="305" t="str">
        <f ca="true">+IF(OFFSET('Sanitation Data'!$E$31,0,10*ROW('Sanitation Data'!E194))="","",OFFSET('Sanitation Data'!$E$31,0,10*ROW('Sanitation Data'!E194)))</f>
        <v/>
      </c>
      <c r="CT200" s="305" t="str">
        <f ca="true">+IF(OFFSET('Sanitation Data'!$E$32,0,10*ROW('Sanitation Data'!E194))="","",OFFSET('Sanitation Data'!$E$32,0,10*ROW('Sanitation Data'!E194)))</f>
        <v/>
      </c>
      <c r="CU200" s="305" t="str">
        <f ca="true">+IF(OFFSET('Sanitation Data'!$F$28,0,10*ROW('Sanitation Data'!F194))="","",OFFSET('Sanitation Data'!$F$28,0,10*ROW('Sanitation Data'!F194)))</f>
        <v/>
      </c>
      <c r="CV200" s="305" t="str">
        <f ca="true">+IF(OFFSET('Sanitation Data'!$F$29,0,10*ROW('Sanitation Data'!F194))="","",OFFSET('Sanitation Data'!$F$29,0,10*ROW('Sanitation Data'!F194)))</f>
        <v/>
      </c>
      <c r="CW200" s="305" t="str">
        <f ca="true">+IF(OFFSET('Sanitation Data'!$F$30,0,10*ROW('Sanitation Data'!F194))="","",OFFSET('Sanitation Data'!$F$30,0,10*ROW('Sanitation Data'!F194)))</f>
        <v/>
      </c>
      <c r="CX200" s="305" t="str">
        <f ca="true">+IF(OFFSET('Sanitation Data'!$F$31,0,10*ROW('Sanitation Data'!F194))="","",OFFSET('Sanitation Data'!$F$31,0,10*ROW('Sanitation Data'!F194)))</f>
        <v/>
      </c>
      <c r="CY200" s="305" t="str">
        <f ca="true">+IF(OFFSET('Sanitation Data'!$F$32,0,10*ROW('Sanitation Data'!F194))="","",OFFSET('Sanitation Data'!$F$32,0,10*ROW('Sanitation Data'!F194)))</f>
        <v/>
      </c>
      <c r="CZ200" s="305" t="str">
        <f ca="true">+IF(OFFSET('Sanitation Data'!$G$28,0,10*ROW('Sanitation Data'!G194))="","",OFFSET('Sanitation Data'!$G$28,0,10*ROW('Sanitation Data'!G194)))</f>
        <v/>
      </c>
      <c r="DA200" s="305" t="str">
        <f ca="true">+IF(OFFSET('Sanitation Data'!$G$29,0,10*ROW('Sanitation Data'!G194))="","",OFFSET('Sanitation Data'!$G$29,0,10*ROW('Sanitation Data'!G194)))</f>
        <v/>
      </c>
      <c r="DB200" s="305" t="str">
        <f ca="true">+IF(OFFSET('Sanitation Data'!$G$30,0,10*ROW('Sanitation Data'!G194))="","",OFFSET('Sanitation Data'!$G$30,0,10*ROW('Sanitation Data'!G194)))</f>
        <v/>
      </c>
      <c r="DC200" s="305" t="str">
        <f ca="true">+IF(OFFSET('Sanitation Data'!$G$31,0,10*ROW('Sanitation Data'!G194))="","",OFFSET('Sanitation Data'!$G$31,0,10*ROW('Sanitation Data'!G194)))</f>
        <v/>
      </c>
      <c r="DD200" s="305" t="str">
        <f ca="true">+IF(OFFSET('Sanitation Data'!$G$32,0,10*ROW('Sanitation Data'!G194))="","",OFFSET('Sanitation Data'!$G$32,0,10*ROW('Sanitation Data'!G194)))</f>
        <v/>
      </c>
      <c r="DE200" s="305" t="str">
        <f ca="true">+IF(OFFSET('Sanitation Data'!$H$28,0,10*ROW('Sanitation Data'!H194))="","",OFFSET('Sanitation Data'!$H$28,0,10*ROW('Sanitation Data'!H194)))</f>
        <v/>
      </c>
      <c r="DF200" s="305" t="str">
        <f ca="true">+IF(OFFSET('Sanitation Data'!$H$29,0,10*ROW('Sanitation Data'!H194))="","",OFFSET('Sanitation Data'!$H$29,0,10*ROW('Sanitation Data'!H194)))</f>
        <v/>
      </c>
      <c r="DG200" s="305" t="str">
        <f ca="true">+IF(OFFSET('Sanitation Data'!$H$30,0,10*ROW('Sanitation Data'!H194))="","",OFFSET('Sanitation Data'!$H$30,0,10*ROW('Sanitation Data'!H194)))</f>
        <v/>
      </c>
      <c r="DH200" s="305" t="str">
        <f ca="true">+IF(OFFSET('Sanitation Data'!$H$31,0,10*ROW('Sanitation Data'!H194))="","",OFFSET('Sanitation Data'!$H$31,0,10*ROW('Sanitation Data'!H194)))</f>
        <v/>
      </c>
      <c r="DI200" s="305" t="str">
        <f ca="true">+IF(OFFSET('Sanitation Data'!$H$32,0,10*ROW('Sanitation Data'!H194))="","",OFFSET('Sanitation Data'!$H$32,0,10*ROW('Sanitation Data'!H194)))</f>
        <v/>
      </c>
      <c r="DJ200" s="305" t="str">
        <f ca="true">+IF(OFFSET('Sanitation Data'!$I$28,0,10*ROW('Sanitation Data'!I194))="","",OFFSET('Sanitation Data'!$I$28,0,10*ROW('Sanitation Data'!I194)))</f>
        <v/>
      </c>
      <c r="DK200" s="305" t="str">
        <f ca="true">+IF(OFFSET('Sanitation Data'!$I$29,0,10*ROW('Sanitation Data'!I194))="","",OFFSET('Sanitation Data'!$I$29,0,10*ROW('Sanitation Data'!I194)))</f>
        <v/>
      </c>
      <c r="DL200" s="305" t="str">
        <f ca="true">+IF(OFFSET('Sanitation Data'!$I$30,0,10*ROW('Sanitation Data'!I194))="","",OFFSET('Sanitation Data'!$I$30,0,10*ROW('Sanitation Data'!I194)))</f>
        <v/>
      </c>
      <c r="DM200" s="305" t="str">
        <f ca="true">+IF(OFFSET('Sanitation Data'!$I$31,0,10*ROW('Sanitation Data'!I194))="","",OFFSET('Sanitation Data'!$I$31,0,10*ROW('Sanitation Data'!I194)))</f>
        <v/>
      </c>
      <c r="DN200" s="305" t="str">
        <f ca="true">+IF(OFFSET('Sanitation Data'!$I$32,0,10*ROW('Sanitation Data'!I194))="","",OFFSET('Sanitation Data'!$I$32,0,10*ROW('Sanitation Data'!I194)))</f>
        <v/>
      </c>
      <c r="DO200" s="305" t="str">
        <f ca="true">+IF(OFFSET('Hygiene Data'!$D$11,0,10*ROW('Hygiene Data'!D194))="","",OFFSET('Hygiene Data'!$D$11,0,10*ROW('Hygiene Data'!D194)))</f>
        <v/>
      </c>
      <c r="DP200" s="305" t="str">
        <f ca="true">+IF(OFFSET('Hygiene Data'!$D$12,0,10*ROW('Hygiene Data'!D194))="","",OFFSET('Hygiene Data'!$D$12,0,10*ROW('Hygiene Data'!D194)))</f>
        <v/>
      </c>
      <c r="DQ200" s="305" t="str">
        <f ca="true">+IF(OFFSET('Hygiene Data'!$D$13,0,10*ROW('Hygiene Data'!D194))="","",OFFSET('Hygiene Data'!$D$13,0,10*ROW('Hygiene Data'!D194)))</f>
        <v/>
      </c>
      <c r="DR200" s="305" t="str">
        <f ca="true">+IF(OFFSET('Hygiene Data'!$E$11,0,10*ROW('Hygiene Data'!E194))="","",OFFSET('Hygiene Data'!$E$11,0,10*ROW('Hygiene Data'!E194)))</f>
        <v/>
      </c>
      <c r="DS200" s="305" t="str">
        <f ca="true">+IF(OFFSET('Hygiene Data'!$E$12,0,10*ROW('Hygiene Data'!E194))="","",OFFSET('Hygiene Data'!$E$12,0,10*ROW('Hygiene Data'!E194)))</f>
        <v/>
      </c>
      <c r="DT200" s="305" t="str">
        <f ca="true">+IF(OFFSET('Hygiene Data'!$E$13,0,10*ROW('Hygiene Data'!E194))="","",OFFSET('Hygiene Data'!$E$13,0,10*ROW('Hygiene Data'!E194)))</f>
        <v/>
      </c>
      <c r="DU200" s="305" t="str">
        <f ca="true">+IF(OFFSET('Hygiene Data'!$F$11,0,10*ROW('Hygiene Data'!F194))="","",OFFSET('Hygiene Data'!$F$11,0,10*ROW('Hygiene Data'!F194)))</f>
        <v/>
      </c>
      <c r="DV200" s="305" t="str">
        <f ca="true">+IF(OFFSET('Hygiene Data'!$F$12,0,10*ROW('Hygiene Data'!F194))="","",OFFSET('Hygiene Data'!$F$12,0,10*ROW('Hygiene Data'!F194)))</f>
        <v/>
      </c>
      <c r="DW200" s="305" t="str">
        <f ca="true">+IF(OFFSET('Hygiene Data'!$F$13,0,10*ROW('Hygiene Data'!F194))="","",OFFSET('Hygiene Data'!$F$13,0,10*ROW('Hygiene Data'!F194)))</f>
        <v/>
      </c>
      <c r="DX200" s="305" t="str">
        <f ca="true">+IF(OFFSET('Hygiene Data'!$G$11,0,10*ROW('Hygiene Data'!G194))="","",OFFSET('Hygiene Data'!$G$11,0,10*ROW('Hygiene Data'!G194)))</f>
        <v/>
      </c>
      <c r="DY200" s="305" t="str">
        <f ca="true">+IF(OFFSET('Hygiene Data'!$G$12,0,10*ROW('Hygiene Data'!G194))="","",OFFSET('Hygiene Data'!$G$12,0,10*ROW('Hygiene Data'!G194)))</f>
        <v/>
      </c>
      <c r="DZ200" s="305" t="str">
        <f ca="true">+IF(OFFSET('Hygiene Data'!$G$13,0,10*ROW('Hygiene Data'!G194))="","",OFFSET('Hygiene Data'!$G$13,0,10*ROW('Hygiene Data'!G194)))</f>
        <v/>
      </c>
      <c r="EA200" s="305" t="str">
        <f ca="true">+IF(OFFSET('Hygiene Data'!$H$11,0,10*ROW('Hygiene Data'!H194))="","",OFFSET('Hygiene Data'!$H$11,0,10*ROW('Hygiene Data'!H194)))</f>
        <v/>
      </c>
      <c r="EB200" s="305" t="str">
        <f ca="true">+IF(OFFSET('Hygiene Data'!$H$12,0,10*ROW('Hygiene Data'!H194))="","",OFFSET('Hygiene Data'!$H$12,0,10*ROW('Hygiene Data'!H194)))</f>
        <v/>
      </c>
      <c r="EC200" s="305" t="str">
        <f ca="true">+IF(OFFSET('Hygiene Data'!$H$13,0,10*ROW('Hygiene Data'!H194))="","",OFFSET('Hygiene Data'!$H$13,0,10*ROW('Hygiene Data'!H194)))</f>
        <v/>
      </c>
      <c r="ED200" s="305" t="str">
        <f ca="true">+IF(OFFSET('Hygiene Data'!$I$11,0,10*ROW('Hygiene Data'!I194))="","",OFFSET('Hygiene Data'!$I$11,0,10*ROW('Hygiene Data'!I194)))</f>
        <v/>
      </c>
      <c r="EE200" s="305" t="str">
        <f ca="true">+IF(OFFSET('Hygiene Data'!$I$12,0,10*ROW('Hygiene Data'!I194))="","",OFFSET('Hygiene Data'!$I$12,0,10*ROW('Hygiene Data'!I194)))</f>
        <v/>
      </c>
      <c r="EF200" s="305"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61" t="str">
        <f t="shared" ca="true" si="3"/>
        <v/>
      </c>
      <c r="D201" s="9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5"/>
      <c r="BS201" s="305" t="str">
        <f ca="true">+IF(OFFSET('Water Data'!$D$27,0,10*ROW('Water Data'!D195))="","",OFFSET('Water Data'!$D$27,0,10*ROW('Water Data'!D195)))</f>
        <v/>
      </c>
      <c r="BT201" s="305" t="str">
        <f ca="true">+IF(OFFSET('Water Data'!$D$28,0,10*ROW('Water Data'!D195))="","",OFFSET('Water Data'!$D$28,0,10*ROW('Water Data'!D195)))</f>
        <v/>
      </c>
      <c r="BU201" s="305" t="str">
        <f ca="true">+IF(OFFSET('Water Data'!$D$29,0,10*ROW('Water Data'!D195))="","",OFFSET('Water Data'!$D$29,0,10*ROW('Water Data'!D195)))</f>
        <v/>
      </c>
      <c r="BV201" s="305" t="str">
        <f ca="true">+IF(OFFSET('Water Data'!$E$27,0,10*ROW('Water Data'!E195))="","",OFFSET('Water Data'!$E$27,0,10*ROW('Water Data'!E195)))</f>
        <v/>
      </c>
      <c r="BW201" s="305" t="str">
        <f ca="true">+IF(OFFSET('Water Data'!$E$28,0,10*ROW('Water Data'!E195))="","",OFFSET('Water Data'!$E$28,0,10*ROW('Water Data'!E195)))</f>
        <v/>
      </c>
      <c r="BX201" s="305" t="str">
        <f ca="true">+IF(OFFSET('Water Data'!$E$29,0,10*ROW('Water Data'!E195))="","",OFFSET('Water Data'!$E$29,0,10*ROW('Water Data'!E195)))</f>
        <v/>
      </c>
      <c r="BY201" s="305" t="str">
        <f ca="true">+IF(OFFSET('Water Data'!$F$27,0,10*ROW('Water Data'!F195))="","",OFFSET('Water Data'!$F$27,0,10*ROW('Water Data'!F195)))</f>
        <v/>
      </c>
      <c r="BZ201" s="305" t="str">
        <f ca="true">+IF(OFFSET('Water Data'!$F$28,0,10*ROW('Water Data'!F195))="","",OFFSET('Water Data'!$F$28,0,10*ROW('Water Data'!F195)))</f>
        <v/>
      </c>
      <c r="CA201" s="305" t="str">
        <f ca="true">+IF(OFFSET('Water Data'!$F$29,0,10*ROW('Water Data'!F195))="","",OFFSET('Water Data'!$F$29,0,10*ROW('Water Data'!F195)))</f>
        <v/>
      </c>
      <c r="CB201" s="305" t="str">
        <f ca="true">+IF(OFFSET('Water Data'!$G$27,0,10*ROW('Water Data'!G195))="","",OFFSET('Water Data'!$G$27,0,10*ROW('Water Data'!G195)))</f>
        <v/>
      </c>
      <c r="CC201" s="305" t="str">
        <f ca="true">+IF(OFFSET('Water Data'!$G$28,0,10*ROW('Water Data'!G195))="","",OFFSET('Water Data'!$G$28,0,10*ROW('Water Data'!G195)))</f>
        <v/>
      </c>
      <c r="CD201" s="305" t="str">
        <f ca="true">+IF(OFFSET('Water Data'!$G$29,0,10*ROW('Water Data'!G195))="","",OFFSET('Water Data'!$G$29,0,10*ROW('Water Data'!G195)))</f>
        <v/>
      </c>
      <c r="CE201" s="305" t="str">
        <f ca="true">+IF(OFFSET('Water Data'!$H$27,0,10*ROW('Water Data'!H195))="","",OFFSET('Water Data'!$H$27,0,10*ROW('Water Data'!H195)))</f>
        <v/>
      </c>
      <c r="CF201" s="305" t="str">
        <f ca="true">+IF(OFFSET('Water Data'!$H$28,0,10*ROW('Water Data'!H195))="","",OFFSET('Water Data'!$H$28,0,10*ROW('Water Data'!H195)))</f>
        <v/>
      </c>
      <c r="CG201" s="305" t="str">
        <f ca="true">+IF(OFFSET('Water Data'!$H$29,0,10*ROW('Water Data'!H195))="","",OFFSET('Water Data'!$H$29,0,10*ROW('Water Data'!H195)))</f>
        <v/>
      </c>
      <c r="CH201" s="305" t="str">
        <f ca="true">+IF(OFFSET('Water Data'!$I$27,0,10*ROW('Water Data'!I195))="","",OFFSET('Water Data'!$I$27,0,10*ROW('Water Data'!I195)))</f>
        <v/>
      </c>
      <c r="CI201" s="305" t="str">
        <f ca="true">+IF(OFFSET('Water Data'!$I$28,0,10*ROW('Water Data'!I195))="","",OFFSET('Water Data'!$I$28,0,10*ROW('Water Data'!I195)))</f>
        <v/>
      </c>
      <c r="CJ201" s="305" t="str">
        <f ca="true">+IF(OFFSET('Water Data'!$I$29,0,10*ROW('Water Data'!I195))="","",OFFSET('Water Data'!$I$29,0,10*ROW('Water Data'!I195)))</f>
        <v/>
      </c>
      <c r="CK201" s="305" t="str">
        <f ca="true">+IF(OFFSET('Sanitation Data'!$D$28,0,10*ROW('Sanitation Data'!D195))="","",OFFSET('Sanitation Data'!$D$28,0,10*ROW('Sanitation Data'!D195)))</f>
        <v/>
      </c>
      <c r="CL201" s="305" t="str">
        <f ca="true">+IF(OFFSET('Sanitation Data'!$D$29,0,10*ROW('Sanitation Data'!D195))="","",OFFSET('Sanitation Data'!$D$29,0,10*ROW('Sanitation Data'!D195)))</f>
        <v/>
      </c>
      <c r="CM201" s="305" t="str">
        <f ca="true">+IF(OFFSET('Sanitation Data'!$D$30,0,10*ROW('Sanitation Data'!D195))="","",OFFSET('Sanitation Data'!$D$30,0,10*ROW('Sanitation Data'!D195)))</f>
        <v/>
      </c>
      <c r="CN201" s="305" t="str">
        <f ca="true">+IF(OFFSET('Sanitation Data'!$D$31,0,10*ROW('Sanitation Data'!D195))="","",OFFSET('Sanitation Data'!$D$31,0,10*ROW('Sanitation Data'!D195)))</f>
        <v/>
      </c>
      <c r="CO201" s="305" t="str">
        <f ca="true">+IF(OFFSET('Sanitation Data'!$D$32,0,10*ROW('Sanitation Data'!D195))="","",OFFSET('Sanitation Data'!$D$32,0,10*ROW('Sanitation Data'!D195)))</f>
        <v/>
      </c>
      <c r="CP201" s="305" t="str">
        <f ca="true">+IF(OFFSET('Sanitation Data'!$E$28,0,10*ROW('Sanitation Data'!E195))="","",OFFSET('Sanitation Data'!$E$28,0,10*ROW('Sanitation Data'!E195)))</f>
        <v/>
      </c>
      <c r="CQ201" s="305" t="str">
        <f ca="true">+IF(OFFSET('Sanitation Data'!$E$29,0,10*ROW('Sanitation Data'!E195))="","",OFFSET('Sanitation Data'!$E$29,0,10*ROW('Sanitation Data'!E195)))</f>
        <v/>
      </c>
      <c r="CR201" s="305" t="str">
        <f ca="true">+IF(OFFSET('Sanitation Data'!$E$30,0,10*ROW('Sanitation Data'!E195))="","",OFFSET('Sanitation Data'!$E$30,0,10*ROW('Sanitation Data'!E195)))</f>
        <v/>
      </c>
      <c r="CS201" s="305" t="str">
        <f ca="true">+IF(OFFSET('Sanitation Data'!$E$31,0,10*ROW('Sanitation Data'!E195))="","",OFFSET('Sanitation Data'!$E$31,0,10*ROW('Sanitation Data'!E195)))</f>
        <v/>
      </c>
      <c r="CT201" s="305" t="str">
        <f ca="true">+IF(OFFSET('Sanitation Data'!$E$32,0,10*ROW('Sanitation Data'!E195))="","",OFFSET('Sanitation Data'!$E$32,0,10*ROW('Sanitation Data'!E195)))</f>
        <v/>
      </c>
      <c r="CU201" s="305" t="str">
        <f ca="true">+IF(OFFSET('Sanitation Data'!$F$28,0,10*ROW('Sanitation Data'!F195))="","",OFFSET('Sanitation Data'!$F$28,0,10*ROW('Sanitation Data'!F195)))</f>
        <v/>
      </c>
      <c r="CV201" s="305" t="str">
        <f ca="true">+IF(OFFSET('Sanitation Data'!$F$29,0,10*ROW('Sanitation Data'!F195))="","",OFFSET('Sanitation Data'!$F$29,0,10*ROW('Sanitation Data'!F195)))</f>
        <v/>
      </c>
      <c r="CW201" s="305" t="str">
        <f ca="true">+IF(OFFSET('Sanitation Data'!$F$30,0,10*ROW('Sanitation Data'!F195))="","",OFFSET('Sanitation Data'!$F$30,0,10*ROW('Sanitation Data'!F195)))</f>
        <v/>
      </c>
      <c r="CX201" s="305" t="str">
        <f ca="true">+IF(OFFSET('Sanitation Data'!$F$31,0,10*ROW('Sanitation Data'!F195))="","",OFFSET('Sanitation Data'!$F$31,0,10*ROW('Sanitation Data'!F195)))</f>
        <v/>
      </c>
      <c r="CY201" s="305" t="str">
        <f ca="true">+IF(OFFSET('Sanitation Data'!$F$32,0,10*ROW('Sanitation Data'!F195))="","",OFFSET('Sanitation Data'!$F$32,0,10*ROW('Sanitation Data'!F195)))</f>
        <v/>
      </c>
      <c r="CZ201" s="305" t="str">
        <f ca="true">+IF(OFFSET('Sanitation Data'!$G$28,0,10*ROW('Sanitation Data'!G195))="","",OFFSET('Sanitation Data'!$G$28,0,10*ROW('Sanitation Data'!G195)))</f>
        <v/>
      </c>
      <c r="DA201" s="305" t="str">
        <f ca="true">+IF(OFFSET('Sanitation Data'!$G$29,0,10*ROW('Sanitation Data'!G195))="","",OFFSET('Sanitation Data'!$G$29,0,10*ROW('Sanitation Data'!G195)))</f>
        <v/>
      </c>
      <c r="DB201" s="305" t="str">
        <f ca="true">+IF(OFFSET('Sanitation Data'!$G$30,0,10*ROW('Sanitation Data'!G195))="","",OFFSET('Sanitation Data'!$G$30,0,10*ROW('Sanitation Data'!G195)))</f>
        <v/>
      </c>
      <c r="DC201" s="305" t="str">
        <f ca="true">+IF(OFFSET('Sanitation Data'!$G$31,0,10*ROW('Sanitation Data'!G195))="","",OFFSET('Sanitation Data'!$G$31,0,10*ROW('Sanitation Data'!G195)))</f>
        <v/>
      </c>
      <c r="DD201" s="305" t="str">
        <f ca="true">+IF(OFFSET('Sanitation Data'!$G$32,0,10*ROW('Sanitation Data'!G195))="","",OFFSET('Sanitation Data'!$G$32,0,10*ROW('Sanitation Data'!G195)))</f>
        <v/>
      </c>
      <c r="DE201" s="305" t="str">
        <f ca="true">+IF(OFFSET('Sanitation Data'!$H$28,0,10*ROW('Sanitation Data'!H195))="","",OFFSET('Sanitation Data'!$H$28,0,10*ROW('Sanitation Data'!H195)))</f>
        <v/>
      </c>
      <c r="DF201" s="305" t="str">
        <f ca="true">+IF(OFFSET('Sanitation Data'!$H$29,0,10*ROW('Sanitation Data'!H195))="","",OFFSET('Sanitation Data'!$H$29,0,10*ROW('Sanitation Data'!H195)))</f>
        <v/>
      </c>
      <c r="DG201" s="305" t="str">
        <f ca="true">+IF(OFFSET('Sanitation Data'!$H$30,0,10*ROW('Sanitation Data'!H195))="","",OFFSET('Sanitation Data'!$H$30,0,10*ROW('Sanitation Data'!H195)))</f>
        <v/>
      </c>
      <c r="DH201" s="305" t="str">
        <f ca="true">+IF(OFFSET('Sanitation Data'!$H$31,0,10*ROW('Sanitation Data'!H195))="","",OFFSET('Sanitation Data'!$H$31,0,10*ROW('Sanitation Data'!H195)))</f>
        <v/>
      </c>
      <c r="DI201" s="305" t="str">
        <f ca="true">+IF(OFFSET('Sanitation Data'!$H$32,0,10*ROW('Sanitation Data'!H195))="","",OFFSET('Sanitation Data'!$H$32,0,10*ROW('Sanitation Data'!H195)))</f>
        <v/>
      </c>
      <c r="DJ201" s="305" t="str">
        <f ca="true">+IF(OFFSET('Sanitation Data'!$I$28,0,10*ROW('Sanitation Data'!I195))="","",OFFSET('Sanitation Data'!$I$28,0,10*ROW('Sanitation Data'!I195)))</f>
        <v/>
      </c>
      <c r="DK201" s="305" t="str">
        <f ca="true">+IF(OFFSET('Sanitation Data'!$I$29,0,10*ROW('Sanitation Data'!I195))="","",OFFSET('Sanitation Data'!$I$29,0,10*ROW('Sanitation Data'!I195)))</f>
        <v/>
      </c>
      <c r="DL201" s="305" t="str">
        <f ca="true">+IF(OFFSET('Sanitation Data'!$I$30,0,10*ROW('Sanitation Data'!I195))="","",OFFSET('Sanitation Data'!$I$30,0,10*ROW('Sanitation Data'!I195)))</f>
        <v/>
      </c>
      <c r="DM201" s="305" t="str">
        <f ca="true">+IF(OFFSET('Sanitation Data'!$I$31,0,10*ROW('Sanitation Data'!I195))="","",OFFSET('Sanitation Data'!$I$31,0,10*ROW('Sanitation Data'!I195)))</f>
        <v/>
      </c>
      <c r="DN201" s="305" t="str">
        <f ca="true">+IF(OFFSET('Sanitation Data'!$I$32,0,10*ROW('Sanitation Data'!I195))="","",OFFSET('Sanitation Data'!$I$32,0,10*ROW('Sanitation Data'!I195)))</f>
        <v/>
      </c>
      <c r="DO201" s="305" t="str">
        <f ca="true">+IF(OFFSET('Hygiene Data'!$D$11,0,10*ROW('Hygiene Data'!D195))="","",OFFSET('Hygiene Data'!$D$11,0,10*ROW('Hygiene Data'!D195)))</f>
        <v/>
      </c>
      <c r="DP201" s="305" t="str">
        <f ca="true">+IF(OFFSET('Hygiene Data'!$D$12,0,10*ROW('Hygiene Data'!D195))="","",OFFSET('Hygiene Data'!$D$12,0,10*ROW('Hygiene Data'!D195)))</f>
        <v/>
      </c>
      <c r="DQ201" s="305" t="str">
        <f ca="true">+IF(OFFSET('Hygiene Data'!$D$13,0,10*ROW('Hygiene Data'!D195))="","",OFFSET('Hygiene Data'!$D$13,0,10*ROW('Hygiene Data'!D195)))</f>
        <v/>
      </c>
      <c r="DR201" s="305" t="str">
        <f ca="true">+IF(OFFSET('Hygiene Data'!$E$11,0,10*ROW('Hygiene Data'!E195))="","",OFFSET('Hygiene Data'!$E$11,0,10*ROW('Hygiene Data'!E195)))</f>
        <v/>
      </c>
      <c r="DS201" s="305" t="str">
        <f ca="true">+IF(OFFSET('Hygiene Data'!$E$12,0,10*ROW('Hygiene Data'!E195))="","",OFFSET('Hygiene Data'!$E$12,0,10*ROW('Hygiene Data'!E195)))</f>
        <v/>
      </c>
      <c r="DT201" s="305" t="str">
        <f ca="true">+IF(OFFSET('Hygiene Data'!$E$13,0,10*ROW('Hygiene Data'!E195))="","",OFFSET('Hygiene Data'!$E$13,0,10*ROW('Hygiene Data'!E195)))</f>
        <v/>
      </c>
      <c r="DU201" s="305" t="str">
        <f ca="true">+IF(OFFSET('Hygiene Data'!$F$11,0,10*ROW('Hygiene Data'!F195))="","",OFFSET('Hygiene Data'!$F$11,0,10*ROW('Hygiene Data'!F195)))</f>
        <v/>
      </c>
      <c r="DV201" s="305" t="str">
        <f ca="true">+IF(OFFSET('Hygiene Data'!$F$12,0,10*ROW('Hygiene Data'!F195))="","",OFFSET('Hygiene Data'!$F$12,0,10*ROW('Hygiene Data'!F195)))</f>
        <v/>
      </c>
      <c r="DW201" s="305" t="str">
        <f ca="true">+IF(OFFSET('Hygiene Data'!$F$13,0,10*ROW('Hygiene Data'!F195))="","",OFFSET('Hygiene Data'!$F$13,0,10*ROW('Hygiene Data'!F195)))</f>
        <v/>
      </c>
      <c r="DX201" s="305" t="str">
        <f ca="true">+IF(OFFSET('Hygiene Data'!$G$11,0,10*ROW('Hygiene Data'!G195))="","",OFFSET('Hygiene Data'!$G$11,0,10*ROW('Hygiene Data'!G195)))</f>
        <v/>
      </c>
      <c r="DY201" s="305" t="str">
        <f ca="true">+IF(OFFSET('Hygiene Data'!$G$12,0,10*ROW('Hygiene Data'!G195))="","",OFFSET('Hygiene Data'!$G$12,0,10*ROW('Hygiene Data'!G195)))</f>
        <v/>
      </c>
      <c r="DZ201" s="305" t="str">
        <f ca="true">+IF(OFFSET('Hygiene Data'!$G$13,0,10*ROW('Hygiene Data'!G195))="","",OFFSET('Hygiene Data'!$G$13,0,10*ROW('Hygiene Data'!G195)))</f>
        <v/>
      </c>
      <c r="EA201" s="305" t="str">
        <f ca="true">+IF(OFFSET('Hygiene Data'!$H$11,0,10*ROW('Hygiene Data'!H195))="","",OFFSET('Hygiene Data'!$H$11,0,10*ROW('Hygiene Data'!H195)))</f>
        <v/>
      </c>
      <c r="EB201" s="305" t="str">
        <f ca="true">+IF(OFFSET('Hygiene Data'!$H$12,0,10*ROW('Hygiene Data'!H195))="","",OFFSET('Hygiene Data'!$H$12,0,10*ROW('Hygiene Data'!H195)))</f>
        <v/>
      </c>
      <c r="EC201" s="305" t="str">
        <f ca="true">+IF(OFFSET('Hygiene Data'!$H$13,0,10*ROW('Hygiene Data'!H195))="","",OFFSET('Hygiene Data'!$H$13,0,10*ROW('Hygiene Data'!H195)))</f>
        <v/>
      </c>
      <c r="ED201" s="305" t="str">
        <f ca="true">+IF(OFFSET('Hygiene Data'!$I$11,0,10*ROW('Hygiene Data'!I195))="","",OFFSET('Hygiene Data'!$I$11,0,10*ROW('Hygiene Data'!I195)))</f>
        <v/>
      </c>
      <c r="EE201" s="305" t="str">
        <f ca="true">+IF(OFFSET('Hygiene Data'!$I$12,0,10*ROW('Hygiene Data'!I195))="","",OFFSET('Hygiene Data'!$I$12,0,10*ROW('Hygiene Data'!I195)))</f>
        <v/>
      </c>
      <c r="EF201" s="305"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61" t="str">
        <f t="shared" ca="true" si="3"/>
        <v/>
      </c>
      <c r="D202" s="9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5"/>
      <c r="BS202" s="305" t="str">
        <f ca="true">+IF(OFFSET('Water Data'!$D$27,0,10*ROW('Water Data'!D196))="","",OFFSET('Water Data'!$D$27,0,10*ROW('Water Data'!D196)))</f>
        <v/>
      </c>
      <c r="BT202" s="305" t="str">
        <f ca="true">+IF(OFFSET('Water Data'!$D$28,0,10*ROW('Water Data'!D196))="","",OFFSET('Water Data'!$D$28,0,10*ROW('Water Data'!D196)))</f>
        <v/>
      </c>
      <c r="BU202" s="305" t="str">
        <f ca="true">+IF(OFFSET('Water Data'!$D$29,0,10*ROW('Water Data'!D196))="","",OFFSET('Water Data'!$D$29,0,10*ROW('Water Data'!D196)))</f>
        <v/>
      </c>
      <c r="BV202" s="305" t="str">
        <f ca="true">+IF(OFFSET('Water Data'!$E$27,0,10*ROW('Water Data'!E196))="","",OFFSET('Water Data'!$E$27,0,10*ROW('Water Data'!E196)))</f>
        <v/>
      </c>
      <c r="BW202" s="305" t="str">
        <f ca="true">+IF(OFFSET('Water Data'!$E$28,0,10*ROW('Water Data'!E196))="","",OFFSET('Water Data'!$E$28,0,10*ROW('Water Data'!E196)))</f>
        <v/>
      </c>
      <c r="BX202" s="305" t="str">
        <f ca="true">+IF(OFFSET('Water Data'!$E$29,0,10*ROW('Water Data'!E196))="","",OFFSET('Water Data'!$E$29,0,10*ROW('Water Data'!E196)))</f>
        <v/>
      </c>
      <c r="BY202" s="305" t="str">
        <f ca="true">+IF(OFFSET('Water Data'!$F$27,0,10*ROW('Water Data'!F196))="","",OFFSET('Water Data'!$F$27,0,10*ROW('Water Data'!F196)))</f>
        <v/>
      </c>
      <c r="BZ202" s="305" t="str">
        <f ca="true">+IF(OFFSET('Water Data'!$F$28,0,10*ROW('Water Data'!F196))="","",OFFSET('Water Data'!$F$28,0,10*ROW('Water Data'!F196)))</f>
        <v/>
      </c>
      <c r="CA202" s="305" t="str">
        <f ca="true">+IF(OFFSET('Water Data'!$F$29,0,10*ROW('Water Data'!F196))="","",OFFSET('Water Data'!$F$29,0,10*ROW('Water Data'!F196)))</f>
        <v/>
      </c>
      <c r="CB202" s="305" t="str">
        <f ca="true">+IF(OFFSET('Water Data'!$G$27,0,10*ROW('Water Data'!G196))="","",OFFSET('Water Data'!$G$27,0,10*ROW('Water Data'!G196)))</f>
        <v/>
      </c>
      <c r="CC202" s="305" t="str">
        <f ca="true">+IF(OFFSET('Water Data'!$G$28,0,10*ROW('Water Data'!G196))="","",OFFSET('Water Data'!$G$28,0,10*ROW('Water Data'!G196)))</f>
        <v/>
      </c>
      <c r="CD202" s="305" t="str">
        <f ca="true">+IF(OFFSET('Water Data'!$G$29,0,10*ROW('Water Data'!G196))="","",OFFSET('Water Data'!$G$29,0,10*ROW('Water Data'!G196)))</f>
        <v/>
      </c>
      <c r="CE202" s="305" t="str">
        <f ca="true">+IF(OFFSET('Water Data'!$H$27,0,10*ROW('Water Data'!H196))="","",OFFSET('Water Data'!$H$27,0,10*ROW('Water Data'!H196)))</f>
        <v/>
      </c>
      <c r="CF202" s="305" t="str">
        <f ca="true">+IF(OFFSET('Water Data'!$H$28,0,10*ROW('Water Data'!H196))="","",OFFSET('Water Data'!$H$28,0,10*ROW('Water Data'!H196)))</f>
        <v/>
      </c>
      <c r="CG202" s="305" t="str">
        <f ca="true">+IF(OFFSET('Water Data'!$H$29,0,10*ROW('Water Data'!H196))="","",OFFSET('Water Data'!$H$29,0,10*ROW('Water Data'!H196)))</f>
        <v/>
      </c>
      <c r="CH202" s="305" t="str">
        <f ca="true">+IF(OFFSET('Water Data'!$I$27,0,10*ROW('Water Data'!I196))="","",OFFSET('Water Data'!$I$27,0,10*ROW('Water Data'!I196)))</f>
        <v/>
      </c>
      <c r="CI202" s="305" t="str">
        <f ca="true">+IF(OFFSET('Water Data'!$I$28,0,10*ROW('Water Data'!I196))="","",OFFSET('Water Data'!$I$28,0,10*ROW('Water Data'!I196)))</f>
        <v/>
      </c>
      <c r="CJ202" s="305" t="str">
        <f ca="true">+IF(OFFSET('Water Data'!$I$29,0,10*ROW('Water Data'!I196))="","",OFFSET('Water Data'!$I$29,0,10*ROW('Water Data'!I196)))</f>
        <v/>
      </c>
      <c r="CK202" s="305" t="str">
        <f ca="true">+IF(OFFSET('Sanitation Data'!$D$28,0,10*ROW('Sanitation Data'!D196))="","",OFFSET('Sanitation Data'!$D$28,0,10*ROW('Sanitation Data'!D196)))</f>
        <v/>
      </c>
      <c r="CL202" s="305" t="str">
        <f ca="true">+IF(OFFSET('Sanitation Data'!$D$29,0,10*ROW('Sanitation Data'!D196))="","",OFFSET('Sanitation Data'!$D$29,0,10*ROW('Sanitation Data'!D196)))</f>
        <v/>
      </c>
      <c r="CM202" s="305" t="str">
        <f ca="true">+IF(OFFSET('Sanitation Data'!$D$30,0,10*ROW('Sanitation Data'!D196))="","",OFFSET('Sanitation Data'!$D$30,0,10*ROW('Sanitation Data'!D196)))</f>
        <v/>
      </c>
      <c r="CN202" s="305" t="str">
        <f ca="true">+IF(OFFSET('Sanitation Data'!$D$31,0,10*ROW('Sanitation Data'!D196))="","",OFFSET('Sanitation Data'!$D$31,0,10*ROW('Sanitation Data'!D196)))</f>
        <v/>
      </c>
      <c r="CO202" s="305" t="str">
        <f ca="true">+IF(OFFSET('Sanitation Data'!$D$32,0,10*ROW('Sanitation Data'!D196))="","",OFFSET('Sanitation Data'!$D$32,0,10*ROW('Sanitation Data'!D196)))</f>
        <v/>
      </c>
      <c r="CP202" s="305" t="str">
        <f ca="true">+IF(OFFSET('Sanitation Data'!$E$28,0,10*ROW('Sanitation Data'!E196))="","",OFFSET('Sanitation Data'!$E$28,0,10*ROW('Sanitation Data'!E196)))</f>
        <v/>
      </c>
      <c r="CQ202" s="305" t="str">
        <f ca="true">+IF(OFFSET('Sanitation Data'!$E$29,0,10*ROW('Sanitation Data'!E196))="","",OFFSET('Sanitation Data'!$E$29,0,10*ROW('Sanitation Data'!E196)))</f>
        <v/>
      </c>
      <c r="CR202" s="305" t="str">
        <f ca="true">+IF(OFFSET('Sanitation Data'!$E$30,0,10*ROW('Sanitation Data'!E196))="","",OFFSET('Sanitation Data'!$E$30,0,10*ROW('Sanitation Data'!E196)))</f>
        <v/>
      </c>
      <c r="CS202" s="305" t="str">
        <f ca="true">+IF(OFFSET('Sanitation Data'!$E$31,0,10*ROW('Sanitation Data'!E196))="","",OFFSET('Sanitation Data'!$E$31,0,10*ROW('Sanitation Data'!E196)))</f>
        <v/>
      </c>
      <c r="CT202" s="305" t="str">
        <f ca="true">+IF(OFFSET('Sanitation Data'!$E$32,0,10*ROW('Sanitation Data'!E196))="","",OFFSET('Sanitation Data'!$E$32,0,10*ROW('Sanitation Data'!E196)))</f>
        <v/>
      </c>
      <c r="CU202" s="305" t="str">
        <f ca="true">+IF(OFFSET('Sanitation Data'!$F$28,0,10*ROW('Sanitation Data'!F196))="","",OFFSET('Sanitation Data'!$F$28,0,10*ROW('Sanitation Data'!F196)))</f>
        <v/>
      </c>
      <c r="CV202" s="305" t="str">
        <f ca="true">+IF(OFFSET('Sanitation Data'!$F$29,0,10*ROW('Sanitation Data'!F196))="","",OFFSET('Sanitation Data'!$F$29,0,10*ROW('Sanitation Data'!F196)))</f>
        <v/>
      </c>
      <c r="CW202" s="305" t="str">
        <f ca="true">+IF(OFFSET('Sanitation Data'!$F$30,0,10*ROW('Sanitation Data'!F196))="","",OFFSET('Sanitation Data'!$F$30,0,10*ROW('Sanitation Data'!F196)))</f>
        <v/>
      </c>
      <c r="CX202" s="305" t="str">
        <f ca="true">+IF(OFFSET('Sanitation Data'!$F$31,0,10*ROW('Sanitation Data'!F196))="","",OFFSET('Sanitation Data'!$F$31,0,10*ROW('Sanitation Data'!F196)))</f>
        <v/>
      </c>
      <c r="CY202" s="305" t="str">
        <f ca="true">+IF(OFFSET('Sanitation Data'!$F$32,0,10*ROW('Sanitation Data'!F196))="","",OFFSET('Sanitation Data'!$F$32,0,10*ROW('Sanitation Data'!F196)))</f>
        <v/>
      </c>
      <c r="CZ202" s="305" t="str">
        <f ca="true">+IF(OFFSET('Sanitation Data'!$G$28,0,10*ROW('Sanitation Data'!G196))="","",OFFSET('Sanitation Data'!$G$28,0,10*ROW('Sanitation Data'!G196)))</f>
        <v/>
      </c>
      <c r="DA202" s="305" t="str">
        <f ca="true">+IF(OFFSET('Sanitation Data'!$G$29,0,10*ROW('Sanitation Data'!G196))="","",OFFSET('Sanitation Data'!$G$29,0,10*ROW('Sanitation Data'!G196)))</f>
        <v/>
      </c>
      <c r="DB202" s="305" t="str">
        <f ca="true">+IF(OFFSET('Sanitation Data'!$G$30,0,10*ROW('Sanitation Data'!G196))="","",OFFSET('Sanitation Data'!$G$30,0,10*ROW('Sanitation Data'!G196)))</f>
        <v/>
      </c>
      <c r="DC202" s="305" t="str">
        <f ca="true">+IF(OFFSET('Sanitation Data'!$G$31,0,10*ROW('Sanitation Data'!G196))="","",OFFSET('Sanitation Data'!$G$31,0,10*ROW('Sanitation Data'!G196)))</f>
        <v/>
      </c>
      <c r="DD202" s="305" t="str">
        <f ca="true">+IF(OFFSET('Sanitation Data'!$G$32,0,10*ROW('Sanitation Data'!G196))="","",OFFSET('Sanitation Data'!$G$32,0,10*ROW('Sanitation Data'!G196)))</f>
        <v/>
      </c>
      <c r="DE202" s="305" t="str">
        <f ca="true">+IF(OFFSET('Sanitation Data'!$H$28,0,10*ROW('Sanitation Data'!H196))="","",OFFSET('Sanitation Data'!$H$28,0,10*ROW('Sanitation Data'!H196)))</f>
        <v/>
      </c>
      <c r="DF202" s="305" t="str">
        <f ca="true">+IF(OFFSET('Sanitation Data'!$H$29,0,10*ROW('Sanitation Data'!H196))="","",OFFSET('Sanitation Data'!$H$29,0,10*ROW('Sanitation Data'!H196)))</f>
        <v/>
      </c>
      <c r="DG202" s="305" t="str">
        <f ca="true">+IF(OFFSET('Sanitation Data'!$H$30,0,10*ROW('Sanitation Data'!H196))="","",OFFSET('Sanitation Data'!$H$30,0,10*ROW('Sanitation Data'!H196)))</f>
        <v/>
      </c>
      <c r="DH202" s="305" t="str">
        <f ca="true">+IF(OFFSET('Sanitation Data'!$H$31,0,10*ROW('Sanitation Data'!H196))="","",OFFSET('Sanitation Data'!$H$31,0,10*ROW('Sanitation Data'!H196)))</f>
        <v/>
      </c>
      <c r="DI202" s="305" t="str">
        <f ca="true">+IF(OFFSET('Sanitation Data'!$H$32,0,10*ROW('Sanitation Data'!H196))="","",OFFSET('Sanitation Data'!$H$32,0,10*ROW('Sanitation Data'!H196)))</f>
        <v/>
      </c>
      <c r="DJ202" s="305" t="str">
        <f ca="true">+IF(OFFSET('Sanitation Data'!$I$28,0,10*ROW('Sanitation Data'!I196))="","",OFFSET('Sanitation Data'!$I$28,0,10*ROW('Sanitation Data'!I196)))</f>
        <v/>
      </c>
      <c r="DK202" s="305" t="str">
        <f ca="true">+IF(OFFSET('Sanitation Data'!$I$29,0,10*ROW('Sanitation Data'!I196))="","",OFFSET('Sanitation Data'!$I$29,0,10*ROW('Sanitation Data'!I196)))</f>
        <v/>
      </c>
      <c r="DL202" s="305" t="str">
        <f ca="true">+IF(OFFSET('Sanitation Data'!$I$30,0,10*ROW('Sanitation Data'!I196))="","",OFFSET('Sanitation Data'!$I$30,0,10*ROW('Sanitation Data'!I196)))</f>
        <v/>
      </c>
      <c r="DM202" s="305" t="str">
        <f ca="true">+IF(OFFSET('Sanitation Data'!$I$31,0,10*ROW('Sanitation Data'!I196))="","",OFFSET('Sanitation Data'!$I$31,0,10*ROW('Sanitation Data'!I196)))</f>
        <v/>
      </c>
      <c r="DN202" s="305" t="str">
        <f ca="true">+IF(OFFSET('Sanitation Data'!$I$32,0,10*ROW('Sanitation Data'!I196))="","",OFFSET('Sanitation Data'!$I$32,0,10*ROW('Sanitation Data'!I196)))</f>
        <v/>
      </c>
      <c r="DO202" s="305" t="str">
        <f ca="true">+IF(OFFSET('Hygiene Data'!$D$11,0,10*ROW('Hygiene Data'!D196))="","",OFFSET('Hygiene Data'!$D$11,0,10*ROW('Hygiene Data'!D196)))</f>
        <v/>
      </c>
      <c r="DP202" s="305" t="str">
        <f ca="true">+IF(OFFSET('Hygiene Data'!$D$12,0,10*ROW('Hygiene Data'!D196))="","",OFFSET('Hygiene Data'!$D$12,0,10*ROW('Hygiene Data'!D196)))</f>
        <v/>
      </c>
      <c r="DQ202" s="305" t="str">
        <f ca="true">+IF(OFFSET('Hygiene Data'!$D$13,0,10*ROW('Hygiene Data'!D196))="","",OFFSET('Hygiene Data'!$D$13,0,10*ROW('Hygiene Data'!D196)))</f>
        <v/>
      </c>
      <c r="DR202" s="305" t="str">
        <f ca="true">+IF(OFFSET('Hygiene Data'!$E$11,0,10*ROW('Hygiene Data'!E196))="","",OFFSET('Hygiene Data'!$E$11,0,10*ROW('Hygiene Data'!E196)))</f>
        <v/>
      </c>
      <c r="DS202" s="305" t="str">
        <f ca="true">+IF(OFFSET('Hygiene Data'!$E$12,0,10*ROW('Hygiene Data'!E196))="","",OFFSET('Hygiene Data'!$E$12,0,10*ROW('Hygiene Data'!E196)))</f>
        <v/>
      </c>
      <c r="DT202" s="305" t="str">
        <f ca="true">+IF(OFFSET('Hygiene Data'!$E$13,0,10*ROW('Hygiene Data'!E196))="","",OFFSET('Hygiene Data'!$E$13,0,10*ROW('Hygiene Data'!E196)))</f>
        <v/>
      </c>
      <c r="DU202" s="305" t="str">
        <f ca="true">+IF(OFFSET('Hygiene Data'!$F$11,0,10*ROW('Hygiene Data'!F196))="","",OFFSET('Hygiene Data'!$F$11,0,10*ROW('Hygiene Data'!F196)))</f>
        <v/>
      </c>
      <c r="DV202" s="305" t="str">
        <f ca="true">+IF(OFFSET('Hygiene Data'!$F$12,0,10*ROW('Hygiene Data'!F196))="","",OFFSET('Hygiene Data'!$F$12,0,10*ROW('Hygiene Data'!F196)))</f>
        <v/>
      </c>
      <c r="DW202" s="305" t="str">
        <f ca="true">+IF(OFFSET('Hygiene Data'!$F$13,0,10*ROW('Hygiene Data'!F196))="","",OFFSET('Hygiene Data'!$F$13,0,10*ROW('Hygiene Data'!F196)))</f>
        <v/>
      </c>
      <c r="DX202" s="305" t="str">
        <f ca="true">+IF(OFFSET('Hygiene Data'!$G$11,0,10*ROW('Hygiene Data'!G196))="","",OFFSET('Hygiene Data'!$G$11,0,10*ROW('Hygiene Data'!G196)))</f>
        <v/>
      </c>
      <c r="DY202" s="305" t="str">
        <f ca="true">+IF(OFFSET('Hygiene Data'!$G$12,0,10*ROW('Hygiene Data'!G196))="","",OFFSET('Hygiene Data'!$G$12,0,10*ROW('Hygiene Data'!G196)))</f>
        <v/>
      </c>
      <c r="DZ202" s="305" t="str">
        <f ca="true">+IF(OFFSET('Hygiene Data'!$G$13,0,10*ROW('Hygiene Data'!G196))="","",OFFSET('Hygiene Data'!$G$13,0,10*ROW('Hygiene Data'!G196)))</f>
        <v/>
      </c>
      <c r="EA202" s="305" t="str">
        <f ca="true">+IF(OFFSET('Hygiene Data'!$H$11,0,10*ROW('Hygiene Data'!H196))="","",OFFSET('Hygiene Data'!$H$11,0,10*ROW('Hygiene Data'!H196)))</f>
        <v/>
      </c>
      <c r="EB202" s="305" t="str">
        <f ca="true">+IF(OFFSET('Hygiene Data'!$H$12,0,10*ROW('Hygiene Data'!H196))="","",OFFSET('Hygiene Data'!$H$12,0,10*ROW('Hygiene Data'!H196)))</f>
        <v/>
      </c>
      <c r="EC202" s="305" t="str">
        <f ca="true">+IF(OFFSET('Hygiene Data'!$H$13,0,10*ROW('Hygiene Data'!H196))="","",OFFSET('Hygiene Data'!$H$13,0,10*ROW('Hygiene Data'!H196)))</f>
        <v/>
      </c>
      <c r="ED202" s="305" t="str">
        <f ca="true">+IF(OFFSET('Hygiene Data'!$I$11,0,10*ROW('Hygiene Data'!I196))="","",OFFSET('Hygiene Data'!$I$11,0,10*ROW('Hygiene Data'!I196)))</f>
        <v/>
      </c>
      <c r="EE202" s="305" t="str">
        <f ca="true">+IF(OFFSET('Hygiene Data'!$I$12,0,10*ROW('Hygiene Data'!I196))="","",OFFSET('Hygiene Data'!$I$12,0,10*ROW('Hygiene Data'!I196)))</f>
        <v/>
      </c>
      <c r="EF202" s="305"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61" t="str">
        <f t="shared" ca="true" si="3"/>
        <v/>
      </c>
      <c r="D203" s="9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5"/>
      <c r="BS203" s="305" t="str">
        <f ca="true">+IF(OFFSET('Water Data'!$D$27,0,10*ROW('Water Data'!D197))="","",OFFSET('Water Data'!$D$27,0,10*ROW('Water Data'!D197)))</f>
        <v/>
      </c>
      <c r="BT203" s="305" t="str">
        <f ca="true">+IF(OFFSET('Water Data'!$D$28,0,10*ROW('Water Data'!D197))="","",OFFSET('Water Data'!$D$28,0,10*ROW('Water Data'!D197)))</f>
        <v/>
      </c>
      <c r="BU203" s="305" t="str">
        <f ca="true">+IF(OFFSET('Water Data'!$D$29,0,10*ROW('Water Data'!D197))="","",OFFSET('Water Data'!$D$29,0,10*ROW('Water Data'!D197)))</f>
        <v/>
      </c>
      <c r="BV203" s="305" t="str">
        <f ca="true">+IF(OFFSET('Water Data'!$E$27,0,10*ROW('Water Data'!E197))="","",OFFSET('Water Data'!$E$27,0,10*ROW('Water Data'!E197)))</f>
        <v/>
      </c>
      <c r="BW203" s="305" t="str">
        <f ca="true">+IF(OFFSET('Water Data'!$E$28,0,10*ROW('Water Data'!E197))="","",OFFSET('Water Data'!$E$28,0,10*ROW('Water Data'!E197)))</f>
        <v/>
      </c>
      <c r="BX203" s="305" t="str">
        <f ca="true">+IF(OFFSET('Water Data'!$E$29,0,10*ROW('Water Data'!E197))="","",OFFSET('Water Data'!$E$29,0,10*ROW('Water Data'!E197)))</f>
        <v/>
      </c>
      <c r="BY203" s="305" t="str">
        <f ca="true">+IF(OFFSET('Water Data'!$F$27,0,10*ROW('Water Data'!F197))="","",OFFSET('Water Data'!$F$27,0,10*ROW('Water Data'!F197)))</f>
        <v/>
      </c>
      <c r="BZ203" s="305" t="str">
        <f ca="true">+IF(OFFSET('Water Data'!$F$28,0,10*ROW('Water Data'!F197))="","",OFFSET('Water Data'!$F$28,0,10*ROW('Water Data'!F197)))</f>
        <v/>
      </c>
      <c r="CA203" s="305" t="str">
        <f ca="true">+IF(OFFSET('Water Data'!$F$29,0,10*ROW('Water Data'!F197))="","",OFFSET('Water Data'!$F$29,0,10*ROW('Water Data'!F197)))</f>
        <v/>
      </c>
      <c r="CB203" s="305" t="str">
        <f ca="true">+IF(OFFSET('Water Data'!$G$27,0,10*ROW('Water Data'!G197))="","",OFFSET('Water Data'!$G$27,0,10*ROW('Water Data'!G197)))</f>
        <v/>
      </c>
      <c r="CC203" s="305" t="str">
        <f ca="true">+IF(OFFSET('Water Data'!$G$28,0,10*ROW('Water Data'!G197))="","",OFFSET('Water Data'!$G$28,0,10*ROW('Water Data'!G197)))</f>
        <v/>
      </c>
      <c r="CD203" s="305" t="str">
        <f ca="true">+IF(OFFSET('Water Data'!$G$29,0,10*ROW('Water Data'!G197))="","",OFFSET('Water Data'!$G$29,0,10*ROW('Water Data'!G197)))</f>
        <v/>
      </c>
      <c r="CE203" s="305" t="str">
        <f ca="true">+IF(OFFSET('Water Data'!$H$27,0,10*ROW('Water Data'!H197))="","",OFFSET('Water Data'!$H$27,0,10*ROW('Water Data'!H197)))</f>
        <v/>
      </c>
      <c r="CF203" s="305" t="str">
        <f ca="true">+IF(OFFSET('Water Data'!$H$28,0,10*ROW('Water Data'!H197))="","",OFFSET('Water Data'!$H$28,0,10*ROW('Water Data'!H197)))</f>
        <v/>
      </c>
      <c r="CG203" s="305" t="str">
        <f ca="true">+IF(OFFSET('Water Data'!$H$29,0,10*ROW('Water Data'!H197))="","",OFFSET('Water Data'!$H$29,0,10*ROW('Water Data'!H197)))</f>
        <v/>
      </c>
      <c r="CH203" s="305" t="str">
        <f ca="true">+IF(OFFSET('Water Data'!$I$27,0,10*ROW('Water Data'!I197))="","",OFFSET('Water Data'!$I$27,0,10*ROW('Water Data'!I197)))</f>
        <v/>
      </c>
      <c r="CI203" s="305" t="str">
        <f ca="true">+IF(OFFSET('Water Data'!$I$28,0,10*ROW('Water Data'!I197))="","",OFFSET('Water Data'!$I$28,0,10*ROW('Water Data'!I197)))</f>
        <v/>
      </c>
      <c r="CJ203" s="305" t="str">
        <f ca="true">+IF(OFFSET('Water Data'!$I$29,0,10*ROW('Water Data'!I197))="","",OFFSET('Water Data'!$I$29,0,10*ROW('Water Data'!I197)))</f>
        <v/>
      </c>
      <c r="CK203" s="305" t="str">
        <f ca="true">+IF(OFFSET('Sanitation Data'!$D$28,0,10*ROW('Sanitation Data'!D197))="","",OFFSET('Sanitation Data'!$D$28,0,10*ROW('Sanitation Data'!D197)))</f>
        <v/>
      </c>
      <c r="CL203" s="305" t="str">
        <f ca="true">+IF(OFFSET('Sanitation Data'!$D$29,0,10*ROW('Sanitation Data'!D197))="","",OFFSET('Sanitation Data'!$D$29,0,10*ROW('Sanitation Data'!D197)))</f>
        <v/>
      </c>
      <c r="CM203" s="305" t="str">
        <f ca="true">+IF(OFFSET('Sanitation Data'!$D$30,0,10*ROW('Sanitation Data'!D197))="","",OFFSET('Sanitation Data'!$D$30,0,10*ROW('Sanitation Data'!D197)))</f>
        <v/>
      </c>
      <c r="CN203" s="305" t="str">
        <f ca="true">+IF(OFFSET('Sanitation Data'!$D$31,0,10*ROW('Sanitation Data'!D197))="","",OFFSET('Sanitation Data'!$D$31,0,10*ROW('Sanitation Data'!D197)))</f>
        <v/>
      </c>
      <c r="CO203" s="305" t="str">
        <f ca="true">+IF(OFFSET('Sanitation Data'!$D$32,0,10*ROW('Sanitation Data'!D197))="","",OFFSET('Sanitation Data'!$D$32,0,10*ROW('Sanitation Data'!D197)))</f>
        <v/>
      </c>
      <c r="CP203" s="305" t="str">
        <f ca="true">+IF(OFFSET('Sanitation Data'!$E$28,0,10*ROW('Sanitation Data'!E197))="","",OFFSET('Sanitation Data'!$E$28,0,10*ROW('Sanitation Data'!E197)))</f>
        <v/>
      </c>
      <c r="CQ203" s="305" t="str">
        <f ca="true">+IF(OFFSET('Sanitation Data'!$E$29,0,10*ROW('Sanitation Data'!E197))="","",OFFSET('Sanitation Data'!$E$29,0,10*ROW('Sanitation Data'!E197)))</f>
        <v/>
      </c>
      <c r="CR203" s="305" t="str">
        <f ca="true">+IF(OFFSET('Sanitation Data'!$E$30,0,10*ROW('Sanitation Data'!E197))="","",OFFSET('Sanitation Data'!$E$30,0,10*ROW('Sanitation Data'!E197)))</f>
        <v/>
      </c>
      <c r="CS203" s="305" t="str">
        <f ca="true">+IF(OFFSET('Sanitation Data'!$E$31,0,10*ROW('Sanitation Data'!E197))="","",OFFSET('Sanitation Data'!$E$31,0,10*ROW('Sanitation Data'!E197)))</f>
        <v/>
      </c>
      <c r="CT203" s="305" t="str">
        <f ca="true">+IF(OFFSET('Sanitation Data'!$E$32,0,10*ROW('Sanitation Data'!E197))="","",OFFSET('Sanitation Data'!$E$32,0,10*ROW('Sanitation Data'!E197)))</f>
        <v/>
      </c>
      <c r="CU203" s="305" t="str">
        <f ca="true">+IF(OFFSET('Sanitation Data'!$F$28,0,10*ROW('Sanitation Data'!F197))="","",OFFSET('Sanitation Data'!$F$28,0,10*ROW('Sanitation Data'!F197)))</f>
        <v/>
      </c>
      <c r="CV203" s="305" t="str">
        <f ca="true">+IF(OFFSET('Sanitation Data'!$F$29,0,10*ROW('Sanitation Data'!F197))="","",OFFSET('Sanitation Data'!$F$29,0,10*ROW('Sanitation Data'!F197)))</f>
        <v/>
      </c>
      <c r="CW203" s="305" t="str">
        <f ca="true">+IF(OFFSET('Sanitation Data'!$F$30,0,10*ROW('Sanitation Data'!F197))="","",OFFSET('Sanitation Data'!$F$30,0,10*ROW('Sanitation Data'!F197)))</f>
        <v/>
      </c>
      <c r="CX203" s="305" t="str">
        <f ca="true">+IF(OFFSET('Sanitation Data'!$F$31,0,10*ROW('Sanitation Data'!F197))="","",OFFSET('Sanitation Data'!$F$31,0,10*ROW('Sanitation Data'!F197)))</f>
        <v/>
      </c>
      <c r="CY203" s="305" t="str">
        <f ca="true">+IF(OFFSET('Sanitation Data'!$F$32,0,10*ROW('Sanitation Data'!F197))="","",OFFSET('Sanitation Data'!$F$32,0,10*ROW('Sanitation Data'!F197)))</f>
        <v/>
      </c>
      <c r="CZ203" s="305" t="str">
        <f ca="true">+IF(OFFSET('Sanitation Data'!$G$28,0,10*ROW('Sanitation Data'!G197))="","",OFFSET('Sanitation Data'!$G$28,0,10*ROW('Sanitation Data'!G197)))</f>
        <v/>
      </c>
      <c r="DA203" s="305" t="str">
        <f ca="true">+IF(OFFSET('Sanitation Data'!$G$29,0,10*ROW('Sanitation Data'!G197))="","",OFFSET('Sanitation Data'!$G$29,0,10*ROW('Sanitation Data'!G197)))</f>
        <v/>
      </c>
      <c r="DB203" s="305" t="str">
        <f ca="true">+IF(OFFSET('Sanitation Data'!$G$30,0,10*ROW('Sanitation Data'!G197))="","",OFFSET('Sanitation Data'!$G$30,0,10*ROW('Sanitation Data'!G197)))</f>
        <v/>
      </c>
      <c r="DC203" s="305" t="str">
        <f ca="true">+IF(OFFSET('Sanitation Data'!$G$31,0,10*ROW('Sanitation Data'!G197))="","",OFFSET('Sanitation Data'!$G$31,0,10*ROW('Sanitation Data'!G197)))</f>
        <v/>
      </c>
      <c r="DD203" s="305" t="str">
        <f ca="true">+IF(OFFSET('Sanitation Data'!$G$32,0,10*ROW('Sanitation Data'!G197))="","",OFFSET('Sanitation Data'!$G$32,0,10*ROW('Sanitation Data'!G197)))</f>
        <v/>
      </c>
      <c r="DE203" s="305" t="str">
        <f ca="true">+IF(OFFSET('Sanitation Data'!$H$28,0,10*ROW('Sanitation Data'!H197))="","",OFFSET('Sanitation Data'!$H$28,0,10*ROW('Sanitation Data'!H197)))</f>
        <v/>
      </c>
      <c r="DF203" s="305" t="str">
        <f ca="true">+IF(OFFSET('Sanitation Data'!$H$29,0,10*ROW('Sanitation Data'!H197))="","",OFFSET('Sanitation Data'!$H$29,0,10*ROW('Sanitation Data'!H197)))</f>
        <v/>
      </c>
      <c r="DG203" s="305" t="str">
        <f ca="true">+IF(OFFSET('Sanitation Data'!$H$30,0,10*ROW('Sanitation Data'!H197))="","",OFFSET('Sanitation Data'!$H$30,0,10*ROW('Sanitation Data'!H197)))</f>
        <v/>
      </c>
      <c r="DH203" s="305" t="str">
        <f ca="true">+IF(OFFSET('Sanitation Data'!$H$31,0,10*ROW('Sanitation Data'!H197))="","",OFFSET('Sanitation Data'!$H$31,0,10*ROW('Sanitation Data'!H197)))</f>
        <v/>
      </c>
      <c r="DI203" s="305" t="str">
        <f ca="true">+IF(OFFSET('Sanitation Data'!$H$32,0,10*ROW('Sanitation Data'!H197))="","",OFFSET('Sanitation Data'!$H$32,0,10*ROW('Sanitation Data'!H197)))</f>
        <v/>
      </c>
      <c r="DJ203" s="305" t="str">
        <f ca="true">+IF(OFFSET('Sanitation Data'!$I$28,0,10*ROW('Sanitation Data'!I197))="","",OFFSET('Sanitation Data'!$I$28,0,10*ROW('Sanitation Data'!I197)))</f>
        <v/>
      </c>
      <c r="DK203" s="305" t="str">
        <f ca="true">+IF(OFFSET('Sanitation Data'!$I$29,0,10*ROW('Sanitation Data'!I197))="","",OFFSET('Sanitation Data'!$I$29,0,10*ROW('Sanitation Data'!I197)))</f>
        <v/>
      </c>
      <c r="DL203" s="305" t="str">
        <f ca="true">+IF(OFFSET('Sanitation Data'!$I$30,0,10*ROW('Sanitation Data'!I197))="","",OFFSET('Sanitation Data'!$I$30,0,10*ROW('Sanitation Data'!I197)))</f>
        <v/>
      </c>
      <c r="DM203" s="305" t="str">
        <f ca="true">+IF(OFFSET('Sanitation Data'!$I$31,0,10*ROW('Sanitation Data'!I197))="","",OFFSET('Sanitation Data'!$I$31,0,10*ROW('Sanitation Data'!I197)))</f>
        <v/>
      </c>
      <c r="DN203" s="305" t="str">
        <f ca="true">+IF(OFFSET('Sanitation Data'!$I$32,0,10*ROW('Sanitation Data'!I197))="","",OFFSET('Sanitation Data'!$I$32,0,10*ROW('Sanitation Data'!I197)))</f>
        <v/>
      </c>
      <c r="DO203" s="305" t="str">
        <f ca="true">+IF(OFFSET('Hygiene Data'!$D$11,0,10*ROW('Hygiene Data'!D197))="","",OFFSET('Hygiene Data'!$D$11,0,10*ROW('Hygiene Data'!D197)))</f>
        <v/>
      </c>
      <c r="DP203" s="305" t="str">
        <f ca="true">+IF(OFFSET('Hygiene Data'!$D$12,0,10*ROW('Hygiene Data'!D197))="","",OFFSET('Hygiene Data'!$D$12,0,10*ROW('Hygiene Data'!D197)))</f>
        <v/>
      </c>
      <c r="DQ203" s="305" t="str">
        <f ca="true">+IF(OFFSET('Hygiene Data'!$D$13,0,10*ROW('Hygiene Data'!D197))="","",OFFSET('Hygiene Data'!$D$13,0,10*ROW('Hygiene Data'!D197)))</f>
        <v/>
      </c>
      <c r="DR203" s="305" t="str">
        <f ca="true">+IF(OFFSET('Hygiene Data'!$E$11,0,10*ROW('Hygiene Data'!E197))="","",OFFSET('Hygiene Data'!$E$11,0,10*ROW('Hygiene Data'!E197)))</f>
        <v/>
      </c>
      <c r="DS203" s="305" t="str">
        <f ca="true">+IF(OFFSET('Hygiene Data'!$E$12,0,10*ROW('Hygiene Data'!E197))="","",OFFSET('Hygiene Data'!$E$12,0,10*ROW('Hygiene Data'!E197)))</f>
        <v/>
      </c>
      <c r="DT203" s="305" t="str">
        <f ca="true">+IF(OFFSET('Hygiene Data'!$E$13,0,10*ROW('Hygiene Data'!E197))="","",OFFSET('Hygiene Data'!$E$13,0,10*ROW('Hygiene Data'!E197)))</f>
        <v/>
      </c>
      <c r="DU203" s="305" t="str">
        <f ca="true">+IF(OFFSET('Hygiene Data'!$F$11,0,10*ROW('Hygiene Data'!F197))="","",OFFSET('Hygiene Data'!$F$11,0,10*ROW('Hygiene Data'!F197)))</f>
        <v/>
      </c>
      <c r="DV203" s="305" t="str">
        <f ca="true">+IF(OFFSET('Hygiene Data'!$F$12,0,10*ROW('Hygiene Data'!F197))="","",OFFSET('Hygiene Data'!$F$12,0,10*ROW('Hygiene Data'!F197)))</f>
        <v/>
      </c>
      <c r="DW203" s="305" t="str">
        <f ca="true">+IF(OFFSET('Hygiene Data'!$F$13,0,10*ROW('Hygiene Data'!F197))="","",OFFSET('Hygiene Data'!$F$13,0,10*ROW('Hygiene Data'!F197)))</f>
        <v/>
      </c>
      <c r="DX203" s="305" t="str">
        <f ca="true">+IF(OFFSET('Hygiene Data'!$G$11,0,10*ROW('Hygiene Data'!G197))="","",OFFSET('Hygiene Data'!$G$11,0,10*ROW('Hygiene Data'!G197)))</f>
        <v/>
      </c>
      <c r="DY203" s="305" t="str">
        <f ca="true">+IF(OFFSET('Hygiene Data'!$G$12,0,10*ROW('Hygiene Data'!G197))="","",OFFSET('Hygiene Data'!$G$12,0,10*ROW('Hygiene Data'!G197)))</f>
        <v/>
      </c>
      <c r="DZ203" s="305" t="str">
        <f ca="true">+IF(OFFSET('Hygiene Data'!$G$13,0,10*ROW('Hygiene Data'!G197))="","",OFFSET('Hygiene Data'!$G$13,0,10*ROW('Hygiene Data'!G197)))</f>
        <v/>
      </c>
      <c r="EA203" s="305" t="str">
        <f ca="true">+IF(OFFSET('Hygiene Data'!$H$11,0,10*ROW('Hygiene Data'!H197))="","",OFFSET('Hygiene Data'!$H$11,0,10*ROW('Hygiene Data'!H197)))</f>
        <v/>
      </c>
      <c r="EB203" s="305" t="str">
        <f ca="true">+IF(OFFSET('Hygiene Data'!$H$12,0,10*ROW('Hygiene Data'!H197))="","",OFFSET('Hygiene Data'!$H$12,0,10*ROW('Hygiene Data'!H197)))</f>
        <v/>
      </c>
      <c r="EC203" s="305" t="str">
        <f ca="true">+IF(OFFSET('Hygiene Data'!$H$13,0,10*ROW('Hygiene Data'!H197))="","",OFFSET('Hygiene Data'!$H$13,0,10*ROW('Hygiene Data'!H197)))</f>
        <v/>
      </c>
      <c r="ED203" s="305" t="str">
        <f ca="true">+IF(OFFSET('Hygiene Data'!$I$11,0,10*ROW('Hygiene Data'!I197))="","",OFFSET('Hygiene Data'!$I$11,0,10*ROW('Hygiene Data'!I197)))</f>
        <v/>
      </c>
      <c r="EE203" s="305" t="str">
        <f ca="true">+IF(OFFSET('Hygiene Data'!$I$12,0,10*ROW('Hygiene Data'!I197))="","",OFFSET('Hygiene Data'!$I$12,0,10*ROW('Hygiene Data'!I197)))</f>
        <v/>
      </c>
      <c r="EF203" s="305"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61" t="str">
        <f t="shared" ca="true" si="3"/>
        <v/>
      </c>
      <c r="D204" s="9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5"/>
      <c r="BS204" s="305" t="str">
        <f ca="true">+IF(OFFSET('Water Data'!$D$27,0,10*ROW('Water Data'!D198))="","",OFFSET('Water Data'!$D$27,0,10*ROW('Water Data'!D198)))</f>
        <v/>
      </c>
      <c r="BT204" s="305" t="str">
        <f ca="true">+IF(OFFSET('Water Data'!$D$28,0,10*ROW('Water Data'!D198))="","",OFFSET('Water Data'!$D$28,0,10*ROW('Water Data'!D198)))</f>
        <v/>
      </c>
      <c r="BU204" s="305" t="str">
        <f ca="true">+IF(OFFSET('Water Data'!$D$29,0,10*ROW('Water Data'!D198))="","",OFFSET('Water Data'!$D$29,0,10*ROW('Water Data'!D198)))</f>
        <v/>
      </c>
      <c r="BV204" s="305" t="str">
        <f ca="true">+IF(OFFSET('Water Data'!$E$27,0,10*ROW('Water Data'!E198))="","",OFFSET('Water Data'!$E$27,0,10*ROW('Water Data'!E198)))</f>
        <v/>
      </c>
      <c r="BW204" s="305" t="str">
        <f ca="true">+IF(OFFSET('Water Data'!$E$28,0,10*ROW('Water Data'!E198))="","",OFFSET('Water Data'!$E$28,0,10*ROW('Water Data'!E198)))</f>
        <v/>
      </c>
      <c r="BX204" s="305" t="str">
        <f ca="true">+IF(OFFSET('Water Data'!$E$29,0,10*ROW('Water Data'!E198))="","",OFFSET('Water Data'!$E$29,0,10*ROW('Water Data'!E198)))</f>
        <v/>
      </c>
      <c r="BY204" s="305" t="str">
        <f ca="true">+IF(OFFSET('Water Data'!$F$27,0,10*ROW('Water Data'!F198))="","",OFFSET('Water Data'!$F$27,0,10*ROW('Water Data'!F198)))</f>
        <v/>
      </c>
      <c r="BZ204" s="305" t="str">
        <f ca="true">+IF(OFFSET('Water Data'!$F$28,0,10*ROW('Water Data'!F198))="","",OFFSET('Water Data'!$F$28,0,10*ROW('Water Data'!F198)))</f>
        <v/>
      </c>
      <c r="CA204" s="305" t="str">
        <f ca="true">+IF(OFFSET('Water Data'!$F$29,0,10*ROW('Water Data'!F198))="","",OFFSET('Water Data'!$F$29,0,10*ROW('Water Data'!F198)))</f>
        <v/>
      </c>
      <c r="CB204" s="305" t="str">
        <f ca="true">+IF(OFFSET('Water Data'!$G$27,0,10*ROW('Water Data'!G198))="","",OFFSET('Water Data'!$G$27,0,10*ROW('Water Data'!G198)))</f>
        <v/>
      </c>
      <c r="CC204" s="305" t="str">
        <f ca="true">+IF(OFFSET('Water Data'!$G$28,0,10*ROW('Water Data'!G198))="","",OFFSET('Water Data'!$G$28,0,10*ROW('Water Data'!G198)))</f>
        <v/>
      </c>
      <c r="CD204" s="305" t="str">
        <f ca="true">+IF(OFFSET('Water Data'!$G$29,0,10*ROW('Water Data'!G198))="","",OFFSET('Water Data'!$G$29,0,10*ROW('Water Data'!G198)))</f>
        <v/>
      </c>
      <c r="CE204" s="305" t="str">
        <f ca="true">+IF(OFFSET('Water Data'!$H$27,0,10*ROW('Water Data'!H198))="","",OFFSET('Water Data'!$H$27,0,10*ROW('Water Data'!H198)))</f>
        <v/>
      </c>
      <c r="CF204" s="305" t="str">
        <f ca="true">+IF(OFFSET('Water Data'!$H$28,0,10*ROW('Water Data'!H198))="","",OFFSET('Water Data'!$H$28,0,10*ROW('Water Data'!H198)))</f>
        <v/>
      </c>
      <c r="CG204" s="305" t="str">
        <f ca="true">+IF(OFFSET('Water Data'!$H$29,0,10*ROW('Water Data'!H198))="","",OFFSET('Water Data'!$H$29,0,10*ROW('Water Data'!H198)))</f>
        <v/>
      </c>
      <c r="CH204" s="305" t="str">
        <f ca="true">+IF(OFFSET('Water Data'!$I$27,0,10*ROW('Water Data'!I198))="","",OFFSET('Water Data'!$I$27,0,10*ROW('Water Data'!I198)))</f>
        <v/>
      </c>
      <c r="CI204" s="305" t="str">
        <f ca="true">+IF(OFFSET('Water Data'!$I$28,0,10*ROW('Water Data'!I198))="","",OFFSET('Water Data'!$I$28,0,10*ROW('Water Data'!I198)))</f>
        <v/>
      </c>
      <c r="CJ204" s="305" t="str">
        <f ca="true">+IF(OFFSET('Water Data'!$I$29,0,10*ROW('Water Data'!I198))="","",OFFSET('Water Data'!$I$29,0,10*ROW('Water Data'!I198)))</f>
        <v/>
      </c>
      <c r="CK204" s="305" t="str">
        <f ca="true">+IF(OFFSET('Sanitation Data'!$D$28,0,10*ROW('Sanitation Data'!D198))="","",OFFSET('Sanitation Data'!$D$28,0,10*ROW('Sanitation Data'!D198)))</f>
        <v/>
      </c>
      <c r="CL204" s="305" t="str">
        <f ca="true">+IF(OFFSET('Sanitation Data'!$D$29,0,10*ROW('Sanitation Data'!D198))="","",OFFSET('Sanitation Data'!$D$29,0,10*ROW('Sanitation Data'!D198)))</f>
        <v/>
      </c>
      <c r="CM204" s="305" t="str">
        <f ca="true">+IF(OFFSET('Sanitation Data'!$D$30,0,10*ROW('Sanitation Data'!D198))="","",OFFSET('Sanitation Data'!$D$30,0,10*ROW('Sanitation Data'!D198)))</f>
        <v/>
      </c>
      <c r="CN204" s="305" t="str">
        <f ca="true">+IF(OFFSET('Sanitation Data'!$D$31,0,10*ROW('Sanitation Data'!D198))="","",OFFSET('Sanitation Data'!$D$31,0,10*ROW('Sanitation Data'!D198)))</f>
        <v/>
      </c>
      <c r="CO204" s="305" t="str">
        <f ca="true">+IF(OFFSET('Sanitation Data'!$D$32,0,10*ROW('Sanitation Data'!D198))="","",OFFSET('Sanitation Data'!$D$32,0,10*ROW('Sanitation Data'!D198)))</f>
        <v/>
      </c>
      <c r="CP204" s="305" t="str">
        <f ca="true">+IF(OFFSET('Sanitation Data'!$E$28,0,10*ROW('Sanitation Data'!E198))="","",OFFSET('Sanitation Data'!$E$28,0,10*ROW('Sanitation Data'!E198)))</f>
        <v/>
      </c>
      <c r="CQ204" s="305" t="str">
        <f ca="true">+IF(OFFSET('Sanitation Data'!$E$29,0,10*ROW('Sanitation Data'!E198))="","",OFFSET('Sanitation Data'!$E$29,0,10*ROW('Sanitation Data'!E198)))</f>
        <v/>
      </c>
      <c r="CR204" s="305" t="str">
        <f ca="true">+IF(OFFSET('Sanitation Data'!$E$30,0,10*ROW('Sanitation Data'!E198))="","",OFFSET('Sanitation Data'!$E$30,0,10*ROW('Sanitation Data'!E198)))</f>
        <v/>
      </c>
      <c r="CS204" s="305" t="str">
        <f ca="true">+IF(OFFSET('Sanitation Data'!$E$31,0,10*ROW('Sanitation Data'!E198))="","",OFFSET('Sanitation Data'!$E$31,0,10*ROW('Sanitation Data'!E198)))</f>
        <v/>
      </c>
      <c r="CT204" s="305" t="str">
        <f ca="true">+IF(OFFSET('Sanitation Data'!$E$32,0,10*ROW('Sanitation Data'!E198))="","",OFFSET('Sanitation Data'!$E$32,0,10*ROW('Sanitation Data'!E198)))</f>
        <v/>
      </c>
      <c r="CU204" s="305" t="str">
        <f ca="true">+IF(OFFSET('Sanitation Data'!$F$28,0,10*ROW('Sanitation Data'!F198))="","",OFFSET('Sanitation Data'!$F$28,0,10*ROW('Sanitation Data'!F198)))</f>
        <v/>
      </c>
      <c r="CV204" s="305" t="str">
        <f ca="true">+IF(OFFSET('Sanitation Data'!$F$29,0,10*ROW('Sanitation Data'!F198))="","",OFFSET('Sanitation Data'!$F$29,0,10*ROW('Sanitation Data'!F198)))</f>
        <v/>
      </c>
      <c r="CW204" s="305" t="str">
        <f ca="true">+IF(OFFSET('Sanitation Data'!$F$30,0,10*ROW('Sanitation Data'!F198))="","",OFFSET('Sanitation Data'!$F$30,0,10*ROW('Sanitation Data'!F198)))</f>
        <v/>
      </c>
      <c r="CX204" s="305" t="str">
        <f ca="true">+IF(OFFSET('Sanitation Data'!$F$31,0,10*ROW('Sanitation Data'!F198))="","",OFFSET('Sanitation Data'!$F$31,0,10*ROW('Sanitation Data'!F198)))</f>
        <v/>
      </c>
      <c r="CY204" s="305" t="str">
        <f ca="true">+IF(OFFSET('Sanitation Data'!$F$32,0,10*ROW('Sanitation Data'!F198))="","",OFFSET('Sanitation Data'!$F$32,0,10*ROW('Sanitation Data'!F198)))</f>
        <v/>
      </c>
      <c r="CZ204" s="305" t="str">
        <f ca="true">+IF(OFFSET('Sanitation Data'!$G$28,0,10*ROW('Sanitation Data'!G198))="","",OFFSET('Sanitation Data'!$G$28,0,10*ROW('Sanitation Data'!G198)))</f>
        <v/>
      </c>
      <c r="DA204" s="305" t="str">
        <f ca="true">+IF(OFFSET('Sanitation Data'!$G$29,0,10*ROW('Sanitation Data'!G198))="","",OFFSET('Sanitation Data'!$G$29,0,10*ROW('Sanitation Data'!G198)))</f>
        <v/>
      </c>
      <c r="DB204" s="305" t="str">
        <f ca="true">+IF(OFFSET('Sanitation Data'!$G$30,0,10*ROW('Sanitation Data'!G198))="","",OFFSET('Sanitation Data'!$G$30,0,10*ROW('Sanitation Data'!G198)))</f>
        <v/>
      </c>
      <c r="DC204" s="305" t="str">
        <f ca="true">+IF(OFFSET('Sanitation Data'!$G$31,0,10*ROW('Sanitation Data'!G198))="","",OFFSET('Sanitation Data'!$G$31,0,10*ROW('Sanitation Data'!G198)))</f>
        <v/>
      </c>
      <c r="DD204" s="305" t="str">
        <f ca="true">+IF(OFFSET('Sanitation Data'!$G$32,0,10*ROW('Sanitation Data'!G198))="","",OFFSET('Sanitation Data'!$G$32,0,10*ROW('Sanitation Data'!G198)))</f>
        <v/>
      </c>
      <c r="DE204" s="305" t="str">
        <f ca="true">+IF(OFFSET('Sanitation Data'!$H$28,0,10*ROW('Sanitation Data'!H198))="","",OFFSET('Sanitation Data'!$H$28,0,10*ROW('Sanitation Data'!H198)))</f>
        <v/>
      </c>
      <c r="DF204" s="305" t="str">
        <f ca="true">+IF(OFFSET('Sanitation Data'!$H$29,0,10*ROW('Sanitation Data'!H198))="","",OFFSET('Sanitation Data'!$H$29,0,10*ROW('Sanitation Data'!H198)))</f>
        <v/>
      </c>
      <c r="DG204" s="305" t="str">
        <f ca="true">+IF(OFFSET('Sanitation Data'!$H$30,0,10*ROW('Sanitation Data'!H198))="","",OFFSET('Sanitation Data'!$H$30,0,10*ROW('Sanitation Data'!H198)))</f>
        <v/>
      </c>
      <c r="DH204" s="305" t="str">
        <f ca="true">+IF(OFFSET('Sanitation Data'!$H$31,0,10*ROW('Sanitation Data'!H198))="","",OFFSET('Sanitation Data'!$H$31,0,10*ROW('Sanitation Data'!H198)))</f>
        <v/>
      </c>
      <c r="DI204" s="305" t="str">
        <f ca="true">+IF(OFFSET('Sanitation Data'!$H$32,0,10*ROW('Sanitation Data'!H198))="","",OFFSET('Sanitation Data'!$H$32,0,10*ROW('Sanitation Data'!H198)))</f>
        <v/>
      </c>
      <c r="DJ204" s="305" t="str">
        <f ca="true">+IF(OFFSET('Sanitation Data'!$I$28,0,10*ROW('Sanitation Data'!I198))="","",OFFSET('Sanitation Data'!$I$28,0,10*ROW('Sanitation Data'!I198)))</f>
        <v/>
      </c>
      <c r="DK204" s="305" t="str">
        <f ca="true">+IF(OFFSET('Sanitation Data'!$I$29,0,10*ROW('Sanitation Data'!I198))="","",OFFSET('Sanitation Data'!$I$29,0,10*ROW('Sanitation Data'!I198)))</f>
        <v/>
      </c>
      <c r="DL204" s="305" t="str">
        <f ca="true">+IF(OFFSET('Sanitation Data'!$I$30,0,10*ROW('Sanitation Data'!I198))="","",OFFSET('Sanitation Data'!$I$30,0,10*ROW('Sanitation Data'!I198)))</f>
        <v/>
      </c>
      <c r="DM204" s="305" t="str">
        <f ca="true">+IF(OFFSET('Sanitation Data'!$I$31,0,10*ROW('Sanitation Data'!I198))="","",OFFSET('Sanitation Data'!$I$31,0,10*ROW('Sanitation Data'!I198)))</f>
        <v/>
      </c>
      <c r="DN204" s="305" t="str">
        <f ca="true">+IF(OFFSET('Sanitation Data'!$I$32,0,10*ROW('Sanitation Data'!I198))="","",OFFSET('Sanitation Data'!$I$32,0,10*ROW('Sanitation Data'!I198)))</f>
        <v/>
      </c>
      <c r="DO204" s="305" t="str">
        <f ca="true">+IF(OFFSET('Hygiene Data'!$D$11,0,10*ROW('Hygiene Data'!D198))="","",OFFSET('Hygiene Data'!$D$11,0,10*ROW('Hygiene Data'!D198)))</f>
        <v/>
      </c>
      <c r="DP204" s="305" t="str">
        <f ca="true">+IF(OFFSET('Hygiene Data'!$D$12,0,10*ROW('Hygiene Data'!D198))="","",OFFSET('Hygiene Data'!$D$12,0,10*ROW('Hygiene Data'!D198)))</f>
        <v/>
      </c>
      <c r="DQ204" s="305" t="str">
        <f ca="true">+IF(OFFSET('Hygiene Data'!$D$13,0,10*ROW('Hygiene Data'!D198))="","",OFFSET('Hygiene Data'!$D$13,0,10*ROW('Hygiene Data'!D198)))</f>
        <v/>
      </c>
      <c r="DR204" s="305" t="str">
        <f ca="true">+IF(OFFSET('Hygiene Data'!$E$11,0,10*ROW('Hygiene Data'!E198))="","",OFFSET('Hygiene Data'!$E$11,0,10*ROW('Hygiene Data'!E198)))</f>
        <v/>
      </c>
      <c r="DS204" s="305" t="str">
        <f ca="true">+IF(OFFSET('Hygiene Data'!$E$12,0,10*ROW('Hygiene Data'!E198))="","",OFFSET('Hygiene Data'!$E$12,0,10*ROW('Hygiene Data'!E198)))</f>
        <v/>
      </c>
      <c r="DT204" s="305" t="str">
        <f ca="true">+IF(OFFSET('Hygiene Data'!$E$13,0,10*ROW('Hygiene Data'!E198))="","",OFFSET('Hygiene Data'!$E$13,0,10*ROW('Hygiene Data'!E198)))</f>
        <v/>
      </c>
      <c r="DU204" s="305" t="str">
        <f ca="true">+IF(OFFSET('Hygiene Data'!$F$11,0,10*ROW('Hygiene Data'!F198))="","",OFFSET('Hygiene Data'!$F$11,0,10*ROW('Hygiene Data'!F198)))</f>
        <v/>
      </c>
      <c r="DV204" s="305" t="str">
        <f ca="true">+IF(OFFSET('Hygiene Data'!$F$12,0,10*ROW('Hygiene Data'!F198))="","",OFFSET('Hygiene Data'!$F$12,0,10*ROW('Hygiene Data'!F198)))</f>
        <v/>
      </c>
      <c r="DW204" s="305" t="str">
        <f ca="true">+IF(OFFSET('Hygiene Data'!$F$13,0,10*ROW('Hygiene Data'!F198))="","",OFFSET('Hygiene Data'!$F$13,0,10*ROW('Hygiene Data'!F198)))</f>
        <v/>
      </c>
      <c r="DX204" s="305" t="str">
        <f ca="true">+IF(OFFSET('Hygiene Data'!$G$11,0,10*ROW('Hygiene Data'!G198))="","",OFFSET('Hygiene Data'!$G$11,0,10*ROW('Hygiene Data'!G198)))</f>
        <v/>
      </c>
      <c r="DY204" s="305" t="str">
        <f ca="true">+IF(OFFSET('Hygiene Data'!$G$12,0,10*ROW('Hygiene Data'!G198))="","",OFFSET('Hygiene Data'!$G$12,0,10*ROW('Hygiene Data'!G198)))</f>
        <v/>
      </c>
      <c r="DZ204" s="305" t="str">
        <f ca="true">+IF(OFFSET('Hygiene Data'!$G$13,0,10*ROW('Hygiene Data'!G198))="","",OFFSET('Hygiene Data'!$G$13,0,10*ROW('Hygiene Data'!G198)))</f>
        <v/>
      </c>
      <c r="EA204" s="305" t="str">
        <f ca="true">+IF(OFFSET('Hygiene Data'!$H$11,0,10*ROW('Hygiene Data'!H198))="","",OFFSET('Hygiene Data'!$H$11,0,10*ROW('Hygiene Data'!H198)))</f>
        <v/>
      </c>
      <c r="EB204" s="305" t="str">
        <f ca="true">+IF(OFFSET('Hygiene Data'!$H$12,0,10*ROW('Hygiene Data'!H198))="","",OFFSET('Hygiene Data'!$H$12,0,10*ROW('Hygiene Data'!H198)))</f>
        <v/>
      </c>
      <c r="EC204" s="305" t="str">
        <f ca="true">+IF(OFFSET('Hygiene Data'!$H$13,0,10*ROW('Hygiene Data'!H198))="","",OFFSET('Hygiene Data'!$H$13,0,10*ROW('Hygiene Data'!H198)))</f>
        <v/>
      </c>
      <c r="ED204" s="305" t="str">
        <f ca="true">+IF(OFFSET('Hygiene Data'!$I$11,0,10*ROW('Hygiene Data'!I198))="","",OFFSET('Hygiene Data'!$I$11,0,10*ROW('Hygiene Data'!I198)))</f>
        <v/>
      </c>
      <c r="EE204" s="305" t="str">
        <f ca="true">+IF(OFFSET('Hygiene Data'!$I$12,0,10*ROW('Hygiene Data'!I198))="","",OFFSET('Hygiene Data'!$I$12,0,10*ROW('Hygiene Data'!I198)))</f>
        <v/>
      </c>
      <c r="EF204" s="305"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61" t="str">
        <f t="shared" ca="true" si="3"/>
        <v/>
      </c>
      <c r="D205" s="9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5"/>
      <c r="BS205" s="305" t="str">
        <f ca="true">+IF(OFFSET('Water Data'!$D$27,0,10*ROW('Water Data'!D199))="","",OFFSET('Water Data'!$D$27,0,10*ROW('Water Data'!D199)))</f>
        <v/>
      </c>
      <c r="BT205" s="305" t="str">
        <f ca="true">+IF(OFFSET('Water Data'!$D$28,0,10*ROW('Water Data'!D199))="","",OFFSET('Water Data'!$D$28,0,10*ROW('Water Data'!D199)))</f>
        <v/>
      </c>
      <c r="BU205" s="305" t="str">
        <f ca="true">+IF(OFFSET('Water Data'!$D$29,0,10*ROW('Water Data'!D199))="","",OFFSET('Water Data'!$D$29,0,10*ROW('Water Data'!D199)))</f>
        <v/>
      </c>
      <c r="BV205" s="305" t="str">
        <f ca="true">+IF(OFFSET('Water Data'!$E$27,0,10*ROW('Water Data'!E199))="","",OFFSET('Water Data'!$E$27,0,10*ROW('Water Data'!E199)))</f>
        <v/>
      </c>
      <c r="BW205" s="305" t="str">
        <f ca="true">+IF(OFFSET('Water Data'!$E$28,0,10*ROW('Water Data'!E199))="","",OFFSET('Water Data'!$E$28,0,10*ROW('Water Data'!E199)))</f>
        <v/>
      </c>
      <c r="BX205" s="305" t="str">
        <f ca="true">+IF(OFFSET('Water Data'!$E$29,0,10*ROW('Water Data'!E199))="","",OFFSET('Water Data'!$E$29,0,10*ROW('Water Data'!E199)))</f>
        <v/>
      </c>
      <c r="BY205" s="305" t="str">
        <f ca="true">+IF(OFFSET('Water Data'!$F$27,0,10*ROW('Water Data'!F199))="","",OFFSET('Water Data'!$F$27,0,10*ROW('Water Data'!F199)))</f>
        <v/>
      </c>
      <c r="BZ205" s="305" t="str">
        <f ca="true">+IF(OFFSET('Water Data'!$F$28,0,10*ROW('Water Data'!F199))="","",OFFSET('Water Data'!$F$28,0,10*ROW('Water Data'!F199)))</f>
        <v/>
      </c>
      <c r="CA205" s="305" t="str">
        <f ca="true">+IF(OFFSET('Water Data'!$F$29,0,10*ROW('Water Data'!F199))="","",OFFSET('Water Data'!$F$29,0,10*ROW('Water Data'!F199)))</f>
        <v/>
      </c>
      <c r="CB205" s="305" t="str">
        <f ca="true">+IF(OFFSET('Water Data'!$G$27,0,10*ROW('Water Data'!G199))="","",OFFSET('Water Data'!$G$27,0,10*ROW('Water Data'!G199)))</f>
        <v/>
      </c>
      <c r="CC205" s="305" t="str">
        <f ca="true">+IF(OFFSET('Water Data'!$G$28,0,10*ROW('Water Data'!G199))="","",OFFSET('Water Data'!$G$28,0,10*ROW('Water Data'!G199)))</f>
        <v/>
      </c>
      <c r="CD205" s="305" t="str">
        <f ca="true">+IF(OFFSET('Water Data'!$G$29,0,10*ROW('Water Data'!G199))="","",OFFSET('Water Data'!$G$29,0,10*ROW('Water Data'!G199)))</f>
        <v/>
      </c>
      <c r="CE205" s="305" t="str">
        <f ca="true">+IF(OFFSET('Water Data'!$H$27,0,10*ROW('Water Data'!H199))="","",OFFSET('Water Data'!$H$27,0,10*ROW('Water Data'!H199)))</f>
        <v/>
      </c>
      <c r="CF205" s="305" t="str">
        <f ca="true">+IF(OFFSET('Water Data'!$H$28,0,10*ROW('Water Data'!H199))="","",OFFSET('Water Data'!$H$28,0,10*ROW('Water Data'!H199)))</f>
        <v/>
      </c>
      <c r="CG205" s="305" t="str">
        <f ca="true">+IF(OFFSET('Water Data'!$H$29,0,10*ROW('Water Data'!H199))="","",OFFSET('Water Data'!$H$29,0,10*ROW('Water Data'!H199)))</f>
        <v/>
      </c>
      <c r="CH205" s="305" t="str">
        <f ca="true">+IF(OFFSET('Water Data'!$I$27,0,10*ROW('Water Data'!I199))="","",OFFSET('Water Data'!$I$27,0,10*ROW('Water Data'!I199)))</f>
        <v/>
      </c>
      <c r="CI205" s="305" t="str">
        <f ca="true">+IF(OFFSET('Water Data'!$I$28,0,10*ROW('Water Data'!I199))="","",OFFSET('Water Data'!$I$28,0,10*ROW('Water Data'!I199)))</f>
        <v/>
      </c>
      <c r="CJ205" s="305" t="str">
        <f ca="true">+IF(OFFSET('Water Data'!$I$29,0,10*ROW('Water Data'!I199))="","",OFFSET('Water Data'!$I$29,0,10*ROW('Water Data'!I199)))</f>
        <v/>
      </c>
      <c r="CK205" s="305" t="str">
        <f ca="true">+IF(OFFSET('Sanitation Data'!$D$28,0,10*ROW('Sanitation Data'!D199))="","",OFFSET('Sanitation Data'!$D$28,0,10*ROW('Sanitation Data'!D199)))</f>
        <v/>
      </c>
      <c r="CL205" s="305" t="str">
        <f ca="true">+IF(OFFSET('Sanitation Data'!$D$29,0,10*ROW('Sanitation Data'!D199))="","",OFFSET('Sanitation Data'!$D$29,0,10*ROW('Sanitation Data'!D199)))</f>
        <v/>
      </c>
      <c r="CM205" s="305" t="str">
        <f ca="true">+IF(OFFSET('Sanitation Data'!$D$30,0,10*ROW('Sanitation Data'!D199))="","",OFFSET('Sanitation Data'!$D$30,0,10*ROW('Sanitation Data'!D199)))</f>
        <v/>
      </c>
      <c r="CN205" s="305" t="str">
        <f ca="true">+IF(OFFSET('Sanitation Data'!$D$31,0,10*ROW('Sanitation Data'!D199))="","",OFFSET('Sanitation Data'!$D$31,0,10*ROW('Sanitation Data'!D199)))</f>
        <v/>
      </c>
      <c r="CO205" s="305" t="str">
        <f ca="true">+IF(OFFSET('Sanitation Data'!$D$32,0,10*ROW('Sanitation Data'!D199))="","",OFFSET('Sanitation Data'!$D$32,0,10*ROW('Sanitation Data'!D199)))</f>
        <v/>
      </c>
      <c r="CP205" s="305" t="str">
        <f ca="true">+IF(OFFSET('Sanitation Data'!$E$28,0,10*ROW('Sanitation Data'!E199))="","",OFFSET('Sanitation Data'!$E$28,0,10*ROW('Sanitation Data'!E199)))</f>
        <v/>
      </c>
      <c r="CQ205" s="305" t="str">
        <f ca="true">+IF(OFFSET('Sanitation Data'!$E$29,0,10*ROW('Sanitation Data'!E199))="","",OFFSET('Sanitation Data'!$E$29,0,10*ROW('Sanitation Data'!E199)))</f>
        <v/>
      </c>
      <c r="CR205" s="305" t="str">
        <f ca="true">+IF(OFFSET('Sanitation Data'!$E$30,0,10*ROW('Sanitation Data'!E199))="","",OFFSET('Sanitation Data'!$E$30,0,10*ROW('Sanitation Data'!E199)))</f>
        <v/>
      </c>
      <c r="CS205" s="305" t="str">
        <f ca="true">+IF(OFFSET('Sanitation Data'!$E$31,0,10*ROW('Sanitation Data'!E199))="","",OFFSET('Sanitation Data'!$E$31,0,10*ROW('Sanitation Data'!E199)))</f>
        <v/>
      </c>
      <c r="CT205" s="305" t="str">
        <f ca="true">+IF(OFFSET('Sanitation Data'!$E$32,0,10*ROW('Sanitation Data'!E199))="","",OFFSET('Sanitation Data'!$E$32,0,10*ROW('Sanitation Data'!E199)))</f>
        <v/>
      </c>
      <c r="CU205" s="305" t="str">
        <f ca="true">+IF(OFFSET('Sanitation Data'!$F$28,0,10*ROW('Sanitation Data'!F199))="","",OFFSET('Sanitation Data'!$F$28,0,10*ROW('Sanitation Data'!F199)))</f>
        <v/>
      </c>
      <c r="CV205" s="305" t="str">
        <f ca="true">+IF(OFFSET('Sanitation Data'!$F$29,0,10*ROW('Sanitation Data'!F199))="","",OFFSET('Sanitation Data'!$F$29,0,10*ROW('Sanitation Data'!F199)))</f>
        <v/>
      </c>
      <c r="CW205" s="305" t="str">
        <f ca="true">+IF(OFFSET('Sanitation Data'!$F$30,0,10*ROW('Sanitation Data'!F199))="","",OFFSET('Sanitation Data'!$F$30,0,10*ROW('Sanitation Data'!F199)))</f>
        <v/>
      </c>
      <c r="CX205" s="305" t="str">
        <f ca="true">+IF(OFFSET('Sanitation Data'!$F$31,0,10*ROW('Sanitation Data'!F199))="","",OFFSET('Sanitation Data'!$F$31,0,10*ROW('Sanitation Data'!F199)))</f>
        <v/>
      </c>
      <c r="CY205" s="305" t="str">
        <f ca="true">+IF(OFFSET('Sanitation Data'!$F$32,0,10*ROW('Sanitation Data'!F199))="","",OFFSET('Sanitation Data'!$F$32,0,10*ROW('Sanitation Data'!F199)))</f>
        <v/>
      </c>
      <c r="CZ205" s="305" t="str">
        <f ca="true">+IF(OFFSET('Sanitation Data'!$G$28,0,10*ROW('Sanitation Data'!G199))="","",OFFSET('Sanitation Data'!$G$28,0,10*ROW('Sanitation Data'!G199)))</f>
        <v/>
      </c>
      <c r="DA205" s="305" t="str">
        <f ca="true">+IF(OFFSET('Sanitation Data'!$G$29,0,10*ROW('Sanitation Data'!G199))="","",OFFSET('Sanitation Data'!$G$29,0,10*ROW('Sanitation Data'!G199)))</f>
        <v/>
      </c>
      <c r="DB205" s="305" t="str">
        <f ca="true">+IF(OFFSET('Sanitation Data'!$G$30,0,10*ROW('Sanitation Data'!G199))="","",OFFSET('Sanitation Data'!$G$30,0,10*ROW('Sanitation Data'!G199)))</f>
        <v/>
      </c>
      <c r="DC205" s="305" t="str">
        <f ca="true">+IF(OFFSET('Sanitation Data'!$G$31,0,10*ROW('Sanitation Data'!G199))="","",OFFSET('Sanitation Data'!$G$31,0,10*ROW('Sanitation Data'!G199)))</f>
        <v/>
      </c>
      <c r="DD205" s="305" t="str">
        <f ca="true">+IF(OFFSET('Sanitation Data'!$G$32,0,10*ROW('Sanitation Data'!G199))="","",OFFSET('Sanitation Data'!$G$32,0,10*ROW('Sanitation Data'!G199)))</f>
        <v/>
      </c>
      <c r="DE205" s="305" t="str">
        <f ca="true">+IF(OFFSET('Sanitation Data'!$H$28,0,10*ROW('Sanitation Data'!H199))="","",OFFSET('Sanitation Data'!$H$28,0,10*ROW('Sanitation Data'!H199)))</f>
        <v/>
      </c>
      <c r="DF205" s="305" t="str">
        <f ca="true">+IF(OFFSET('Sanitation Data'!$H$29,0,10*ROW('Sanitation Data'!H199))="","",OFFSET('Sanitation Data'!$H$29,0,10*ROW('Sanitation Data'!H199)))</f>
        <v/>
      </c>
      <c r="DG205" s="305" t="str">
        <f ca="true">+IF(OFFSET('Sanitation Data'!$H$30,0,10*ROW('Sanitation Data'!H199))="","",OFFSET('Sanitation Data'!$H$30,0,10*ROW('Sanitation Data'!H199)))</f>
        <v/>
      </c>
      <c r="DH205" s="305" t="str">
        <f ca="true">+IF(OFFSET('Sanitation Data'!$H$31,0,10*ROW('Sanitation Data'!H199))="","",OFFSET('Sanitation Data'!$H$31,0,10*ROW('Sanitation Data'!H199)))</f>
        <v/>
      </c>
      <c r="DI205" s="305" t="str">
        <f ca="true">+IF(OFFSET('Sanitation Data'!$H$32,0,10*ROW('Sanitation Data'!H199))="","",OFFSET('Sanitation Data'!$H$32,0,10*ROW('Sanitation Data'!H199)))</f>
        <v/>
      </c>
      <c r="DJ205" s="305" t="str">
        <f ca="true">+IF(OFFSET('Sanitation Data'!$I$28,0,10*ROW('Sanitation Data'!I199))="","",OFFSET('Sanitation Data'!$I$28,0,10*ROW('Sanitation Data'!I199)))</f>
        <v/>
      </c>
      <c r="DK205" s="305" t="str">
        <f ca="true">+IF(OFFSET('Sanitation Data'!$I$29,0,10*ROW('Sanitation Data'!I199))="","",OFFSET('Sanitation Data'!$I$29,0,10*ROW('Sanitation Data'!I199)))</f>
        <v/>
      </c>
      <c r="DL205" s="305" t="str">
        <f ca="true">+IF(OFFSET('Sanitation Data'!$I$30,0,10*ROW('Sanitation Data'!I199))="","",OFFSET('Sanitation Data'!$I$30,0,10*ROW('Sanitation Data'!I199)))</f>
        <v/>
      </c>
      <c r="DM205" s="305" t="str">
        <f ca="true">+IF(OFFSET('Sanitation Data'!$I$31,0,10*ROW('Sanitation Data'!I199))="","",OFFSET('Sanitation Data'!$I$31,0,10*ROW('Sanitation Data'!I199)))</f>
        <v/>
      </c>
      <c r="DN205" s="305" t="str">
        <f ca="true">+IF(OFFSET('Sanitation Data'!$I$32,0,10*ROW('Sanitation Data'!I199))="","",OFFSET('Sanitation Data'!$I$32,0,10*ROW('Sanitation Data'!I199)))</f>
        <v/>
      </c>
      <c r="DO205" s="305" t="str">
        <f ca="true">+IF(OFFSET('Hygiene Data'!$D$11,0,10*ROW('Hygiene Data'!D199))="","",OFFSET('Hygiene Data'!$D$11,0,10*ROW('Hygiene Data'!D199)))</f>
        <v/>
      </c>
      <c r="DP205" s="305" t="str">
        <f ca="true">+IF(OFFSET('Hygiene Data'!$D$12,0,10*ROW('Hygiene Data'!D199))="","",OFFSET('Hygiene Data'!$D$12,0,10*ROW('Hygiene Data'!D199)))</f>
        <v/>
      </c>
      <c r="DQ205" s="305" t="str">
        <f ca="true">+IF(OFFSET('Hygiene Data'!$D$13,0,10*ROW('Hygiene Data'!D199))="","",OFFSET('Hygiene Data'!$D$13,0,10*ROW('Hygiene Data'!D199)))</f>
        <v/>
      </c>
      <c r="DR205" s="305" t="str">
        <f ca="true">+IF(OFFSET('Hygiene Data'!$E$11,0,10*ROW('Hygiene Data'!E199))="","",OFFSET('Hygiene Data'!$E$11,0,10*ROW('Hygiene Data'!E199)))</f>
        <v/>
      </c>
      <c r="DS205" s="305" t="str">
        <f ca="true">+IF(OFFSET('Hygiene Data'!$E$12,0,10*ROW('Hygiene Data'!E199))="","",OFFSET('Hygiene Data'!$E$12,0,10*ROW('Hygiene Data'!E199)))</f>
        <v/>
      </c>
      <c r="DT205" s="305" t="str">
        <f ca="true">+IF(OFFSET('Hygiene Data'!$E$13,0,10*ROW('Hygiene Data'!E199))="","",OFFSET('Hygiene Data'!$E$13,0,10*ROW('Hygiene Data'!E199)))</f>
        <v/>
      </c>
      <c r="DU205" s="305" t="str">
        <f ca="true">+IF(OFFSET('Hygiene Data'!$F$11,0,10*ROW('Hygiene Data'!F199))="","",OFFSET('Hygiene Data'!$F$11,0,10*ROW('Hygiene Data'!F199)))</f>
        <v/>
      </c>
      <c r="DV205" s="305" t="str">
        <f ca="true">+IF(OFFSET('Hygiene Data'!$F$12,0,10*ROW('Hygiene Data'!F199))="","",OFFSET('Hygiene Data'!$F$12,0,10*ROW('Hygiene Data'!F199)))</f>
        <v/>
      </c>
      <c r="DW205" s="305" t="str">
        <f ca="true">+IF(OFFSET('Hygiene Data'!$F$13,0,10*ROW('Hygiene Data'!F199))="","",OFFSET('Hygiene Data'!$F$13,0,10*ROW('Hygiene Data'!F199)))</f>
        <v/>
      </c>
      <c r="DX205" s="305" t="str">
        <f ca="true">+IF(OFFSET('Hygiene Data'!$G$11,0,10*ROW('Hygiene Data'!G199))="","",OFFSET('Hygiene Data'!$G$11,0,10*ROW('Hygiene Data'!G199)))</f>
        <v/>
      </c>
      <c r="DY205" s="305" t="str">
        <f ca="true">+IF(OFFSET('Hygiene Data'!$G$12,0,10*ROW('Hygiene Data'!G199))="","",OFFSET('Hygiene Data'!$G$12,0,10*ROW('Hygiene Data'!G199)))</f>
        <v/>
      </c>
      <c r="DZ205" s="305" t="str">
        <f ca="true">+IF(OFFSET('Hygiene Data'!$G$13,0,10*ROW('Hygiene Data'!G199))="","",OFFSET('Hygiene Data'!$G$13,0,10*ROW('Hygiene Data'!G199)))</f>
        <v/>
      </c>
      <c r="EA205" s="305" t="str">
        <f ca="true">+IF(OFFSET('Hygiene Data'!$H$11,0,10*ROW('Hygiene Data'!H199))="","",OFFSET('Hygiene Data'!$H$11,0,10*ROW('Hygiene Data'!H199)))</f>
        <v/>
      </c>
      <c r="EB205" s="305" t="str">
        <f ca="true">+IF(OFFSET('Hygiene Data'!$H$12,0,10*ROW('Hygiene Data'!H199))="","",OFFSET('Hygiene Data'!$H$12,0,10*ROW('Hygiene Data'!H199)))</f>
        <v/>
      </c>
      <c r="EC205" s="305" t="str">
        <f ca="true">+IF(OFFSET('Hygiene Data'!$H$13,0,10*ROW('Hygiene Data'!H199))="","",OFFSET('Hygiene Data'!$H$13,0,10*ROW('Hygiene Data'!H199)))</f>
        <v/>
      </c>
      <c r="ED205" s="305" t="str">
        <f ca="true">+IF(OFFSET('Hygiene Data'!$I$11,0,10*ROW('Hygiene Data'!I199))="","",OFFSET('Hygiene Data'!$I$11,0,10*ROW('Hygiene Data'!I199)))</f>
        <v/>
      </c>
      <c r="EE205" s="305" t="str">
        <f ca="true">+IF(OFFSET('Hygiene Data'!$I$12,0,10*ROW('Hygiene Data'!I199))="","",OFFSET('Hygiene Data'!$I$12,0,10*ROW('Hygiene Data'!I199)))</f>
        <v/>
      </c>
      <c r="EF205" s="305"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61" t="str">
        <f t="shared" ca="true" si="3"/>
        <v/>
      </c>
      <c r="D206" s="9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5"/>
      <c r="BS206" s="305" t="str">
        <f ca="true">+IF(OFFSET('Water Data'!$D$27,0,10*ROW('Water Data'!D200))="","",OFFSET('Water Data'!$D$27,0,10*ROW('Water Data'!D200)))</f>
        <v/>
      </c>
      <c r="BT206" s="305" t="str">
        <f ca="true">+IF(OFFSET('Water Data'!$D$28,0,10*ROW('Water Data'!D200))="","",OFFSET('Water Data'!$D$28,0,10*ROW('Water Data'!D200)))</f>
        <v/>
      </c>
      <c r="BU206" s="305" t="str">
        <f ca="true">+IF(OFFSET('Water Data'!$D$29,0,10*ROW('Water Data'!D200))="","",OFFSET('Water Data'!$D$29,0,10*ROW('Water Data'!D200)))</f>
        <v/>
      </c>
      <c r="BV206" s="305" t="str">
        <f ca="true">+IF(OFFSET('Water Data'!$E$27,0,10*ROW('Water Data'!E200))="","",OFFSET('Water Data'!$E$27,0,10*ROW('Water Data'!E200)))</f>
        <v/>
      </c>
      <c r="BW206" s="305" t="str">
        <f ca="true">+IF(OFFSET('Water Data'!$E$28,0,10*ROW('Water Data'!E200))="","",OFFSET('Water Data'!$E$28,0,10*ROW('Water Data'!E200)))</f>
        <v/>
      </c>
      <c r="BX206" s="305" t="str">
        <f ca="true">+IF(OFFSET('Water Data'!$E$29,0,10*ROW('Water Data'!E200))="","",OFFSET('Water Data'!$E$29,0,10*ROW('Water Data'!E200)))</f>
        <v/>
      </c>
      <c r="BY206" s="305" t="str">
        <f ca="true">+IF(OFFSET('Water Data'!$F$27,0,10*ROW('Water Data'!F200))="","",OFFSET('Water Data'!$F$27,0,10*ROW('Water Data'!F200)))</f>
        <v/>
      </c>
      <c r="BZ206" s="305" t="str">
        <f ca="true">+IF(OFFSET('Water Data'!$F$28,0,10*ROW('Water Data'!F200))="","",OFFSET('Water Data'!$F$28,0,10*ROW('Water Data'!F200)))</f>
        <v/>
      </c>
      <c r="CA206" s="305" t="str">
        <f ca="true">+IF(OFFSET('Water Data'!$F$29,0,10*ROW('Water Data'!F200))="","",OFFSET('Water Data'!$F$29,0,10*ROW('Water Data'!F200)))</f>
        <v/>
      </c>
      <c r="CB206" s="305" t="str">
        <f ca="true">+IF(OFFSET('Water Data'!$G$27,0,10*ROW('Water Data'!G200))="","",OFFSET('Water Data'!$G$27,0,10*ROW('Water Data'!G200)))</f>
        <v/>
      </c>
      <c r="CC206" s="305" t="str">
        <f ca="true">+IF(OFFSET('Water Data'!$G$28,0,10*ROW('Water Data'!G200))="","",OFFSET('Water Data'!$G$28,0,10*ROW('Water Data'!G200)))</f>
        <v/>
      </c>
      <c r="CD206" s="305" t="str">
        <f ca="true">+IF(OFFSET('Water Data'!$G$29,0,10*ROW('Water Data'!G200))="","",OFFSET('Water Data'!$G$29,0,10*ROW('Water Data'!G200)))</f>
        <v/>
      </c>
      <c r="CE206" s="305" t="str">
        <f ca="true">+IF(OFFSET('Water Data'!$H$27,0,10*ROW('Water Data'!H200))="","",OFFSET('Water Data'!$H$27,0,10*ROW('Water Data'!H200)))</f>
        <v/>
      </c>
      <c r="CF206" s="305" t="str">
        <f ca="true">+IF(OFFSET('Water Data'!$H$28,0,10*ROW('Water Data'!H200))="","",OFFSET('Water Data'!$H$28,0,10*ROW('Water Data'!H200)))</f>
        <v/>
      </c>
      <c r="CG206" s="305" t="str">
        <f ca="true">+IF(OFFSET('Water Data'!$H$29,0,10*ROW('Water Data'!H200))="","",OFFSET('Water Data'!$H$29,0,10*ROW('Water Data'!H200)))</f>
        <v/>
      </c>
      <c r="CH206" s="305" t="str">
        <f ca="true">+IF(OFFSET('Water Data'!$I$27,0,10*ROW('Water Data'!I200))="","",OFFSET('Water Data'!$I$27,0,10*ROW('Water Data'!I200)))</f>
        <v/>
      </c>
      <c r="CI206" s="305" t="str">
        <f ca="true">+IF(OFFSET('Water Data'!$I$28,0,10*ROW('Water Data'!I200))="","",OFFSET('Water Data'!$I$28,0,10*ROW('Water Data'!I200)))</f>
        <v/>
      </c>
      <c r="CJ206" s="305" t="str">
        <f ca="true">+IF(OFFSET('Water Data'!$I$29,0,10*ROW('Water Data'!I200))="","",OFFSET('Water Data'!$I$29,0,10*ROW('Water Data'!I200)))</f>
        <v/>
      </c>
      <c r="CK206" s="305" t="str">
        <f ca="true">+IF(OFFSET('Sanitation Data'!$D$28,0,10*ROW('Sanitation Data'!D200))="","",OFFSET('Sanitation Data'!$D$28,0,10*ROW('Sanitation Data'!D200)))</f>
        <v/>
      </c>
      <c r="CL206" s="305" t="str">
        <f ca="true">+IF(OFFSET('Sanitation Data'!$D$29,0,10*ROW('Sanitation Data'!D200))="","",OFFSET('Sanitation Data'!$D$29,0,10*ROW('Sanitation Data'!D200)))</f>
        <v/>
      </c>
      <c r="CM206" s="305" t="str">
        <f ca="true">+IF(OFFSET('Sanitation Data'!$D$30,0,10*ROW('Sanitation Data'!D200))="","",OFFSET('Sanitation Data'!$D$30,0,10*ROW('Sanitation Data'!D200)))</f>
        <v/>
      </c>
      <c r="CN206" s="305" t="str">
        <f ca="true">+IF(OFFSET('Sanitation Data'!$D$31,0,10*ROW('Sanitation Data'!D200))="","",OFFSET('Sanitation Data'!$D$31,0,10*ROW('Sanitation Data'!D200)))</f>
        <v/>
      </c>
      <c r="CO206" s="305" t="str">
        <f ca="true">+IF(OFFSET('Sanitation Data'!$D$32,0,10*ROW('Sanitation Data'!D200))="","",OFFSET('Sanitation Data'!$D$32,0,10*ROW('Sanitation Data'!D200)))</f>
        <v/>
      </c>
      <c r="CP206" s="305" t="str">
        <f ca="true">+IF(OFFSET('Sanitation Data'!$E$28,0,10*ROW('Sanitation Data'!E200))="","",OFFSET('Sanitation Data'!$E$28,0,10*ROW('Sanitation Data'!E200)))</f>
        <v/>
      </c>
      <c r="CQ206" s="305" t="str">
        <f ca="true">+IF(OFFSET('Sanitation Data'!$E$29,0,10*ROW('Sanitation Data'!E200))="","",OFFSET('Sanitation Data'!$E$29,0,10*ROW('Sanitation Data'!E200)))</f>
        <v/>
      </c>
      <c r="CR206" s="305" t="str">
        <f ca="true">+IF(OFFSET('Sanitation Data'!$E$30,0,10*ROW('Sanitation Data'!E200))="","",OFFSET('Sanitation Data'!$E$30,0,10*ROW('Sanitation Data'!E200)))</f>
        <v/>
      </c>
      <c r="CS206" s="305" t="str">
        <f ca="true">+IF(OFFSET('Sanitation Data'!$E$31,0,10*ROW('Sanitation Data'!E200))="","",OFFSET('Sanitation Data'!$E$31,0,10*ROW('Sanitation Data'!E200)))</f>
        <v/>
      </c>
      <c r="CT206" s="305" t="str">
        <f ca="true">+IF(OFFSET('Sanitation Data'!$E$32,0,10*ROW('Sanitation Data'!E200))="","",OFFSET('Sanitation Data'!$E$32,0,10*ROW('Sanitation Data'!E200)))</f>
        <v/>
      </c>
      <c r="CU206" s="305" t="str">
        <f ca="true">+IF(OFFSET('Sanitation Data'!$F$28,0,10*ROW('Sanitation Data'!F200))="","",OFFSET('Sanitation Data'!$F$28,0,10*ROW('Sanitation Data'!F200)))</f>
        <v/>
      </c>
      <c r="CV206" s="305" t="str">
        <f ca="true">+IF(OFFSET('Sanitation Data'!$F$29,0,10*ROW('Sanitation Data'!F200))="","",OFFSET('Sanitation Data'!$F$29,0,10*ROW('Sanitation Data'!F200)))</f>
        <v/>
      </c>
      <c r="CW206" s="305" t="str">
        <f ca="true">+IF(OFFSET('Sanitation Data'!$F$30,0,10*ROW('Sanitation Data'!F200))="","",OFFSET('Sanitation Data'!$F$30,0,10*ROW('Sanitation Data'!F200)))</f>
        <v/>
      </c>
      <c r="CX206" s="305" t="str">
        <f ca="true">+IF(OFFSET('Sanitation Data'!$F$31,0,10*ROW('Sanitation Data'!F200))="","",OFFSET('Sanitation Data'!$F$31,0,10*ROW('Sanitation Data'!F200)))</f>
        <v/>
      </c>
      <c r="CY206" s="305" t="str">
        <f ca="true">+IF(OFFSET('Sanitation Data'!$F$32,0,10*ROW('Sanitation Data'!F200))="","",OFFSET('Sanitation Data'!$F$32,0,10*ROW('Sanitation Data'!F200)))</f>
        <v/>
      </c>
      <c r="CZ206" s="305" t="str">
        <f ca="true">+IF(OFFSET('Sanitation Data'!$G$28,0,10*ROW('Sanitation Data'!G200))="","",OFFSET('Sanitation Data'!$G$28,0,10*ROW('Sanitation Data'!G200)))</f>
        <v/>
      </c>
      <c r="DA206" s="305" t="str">
        <f ca="true">+IF(OFFSET('Sanitation Data'!$G$29,0,10*ROW('Sanitation Data'!G200))="","",OFFSET('Sanitation Data'!$G$29,0,10*ROW('Sanitation Data'!G200)))</f>
        <v/>
      </c>
      <c r="DB206" s="305" t="str">
        <f ca="true">+IF(OFFSET('Sanitation Data'!$G$30,0,10*ROW('Sanitation Data'!G200))="","",OFFSET('Sanitation Data'!$G$30,0,10*ROW('Sanitation Data'!G200)))</f>
        <v/>
      </c>
      <c r="DC206" s="305" t="str">
        <f ca="true">+IF(OFFSET('Sanitation Data'!$G$31,0,10*ROW('Sanitation Data'!G200))="","",OFFSET('Sanitation Data'!$G$31,0,10*ROW('Sanitation Data'!G200)))</f>
        <v/>
      </c>
      <c r="DD206" s="305" t="str">
        <f ca="true">+IF(OFFSET('Sanitation Data'!$G$32,0,10*ROW('Sanitation Data'!G200))="","",OFFSET('Sanitation Data'!$G$32,0,10*ROW('Sanitation Data'!G200)))</f>
        <v/>
      </c>
      <c r="DE206" s="305" t="str">
        <f ca="true">+IF(OFFSET('Sanitation Data'!$H$28,0,10*ROW('Sanitation Data'!H200))="","",OFFSET('Sanitation Data'!$H$28,0,10*ROW('Sanitation Data'!H200)))</f>
        <v/>
      </c>
      <c r="DF206" s="305" t="str">
        <f ca="true">+IF(OFFSET('Sanitation Data'!$H$29,0,10*ROW('Sanitation Data'!H200))="","",OFFSET('Sanitation Data'!$H$29,0,10*ROW('Sanitation Data'!H200)))</f>
        <v/>
      </c>
      <c r="DG206" s="305" t="str">
        <f ca="true">+IF(OFFSET('Sanitation Data'!$H$30,0,10*ROW('Sanitation Data'!H200))="","",OFFSET('Sanitation Data'!$H$30,0,10*ROW('Sanitation Data'!H200)))</f>
        <v/>
      </c>
      <c r="DH206" s="305" t="str">
        <f ca="true">+IF(OFFSET('Sanitation Data'!$H$31,0,10*ROW('Sanitation Data'!H200))="","",OFFSET('Sanitation Data'!$H$31,0,10*ROW('Sanitation Data'!H200)))</f>
        <v/>
      </c>
      <c r="DI206" s="305" t="str">
        <f ca="true">+IF(OFFSET('Sanitation Data'!$H$32,0,10*ROW('Sanitation Data'!H200))="","",OFFSET('Sanitation Data'!$H$32,0,10*ROW('Sanitation Data'!H200)))</f>
        <v/>
      </c>
      <c r="DJ206" s="305" t="str">
        <f ca="true">+IF(OFFSET('Sanitation Data'!$I$28,0,10*ROW('Sanitation Data'!I200))="","",OFFSET('Sanitation Data'!$I$28,0,10*ROW('Sanitation Data'!I200)))</f>
        <v/>
      </c>
      <c r="DK206" s="305" t="str">
        <f ca="true">+IF(OFFSET('Sanitation Data'!$I$29,0,10*ROW('Sanitation Data'!I200))="","",OFFSET('Sanitation Data'!$I$29,0,10*ROW('Sanitation Data'!I200)))</f>
        <v/>
      </c>
      <c r="DL206" s="305" t="str">
        <f ca="true">+IF(OFFSET('Sanitation Data'!$I$30,0,10*ROW('Sanitation Data'!I200))="","",OFFSET('Sanitation Data'!$I$30,0,10*ROW('Sanitation Data'!I200)))</f>
        <v/>
      </c>
      <c r="DM206" s="305" t="str">
        <f ca="true">+IF(OFFSET('Sanitation Data'!$I$31,0,10*ROW('Sanitation Data'!I200))="","",OFFSET('Sanitation Data'!$I$31,0,10*ROW('Sanitation Data'!I200)))</f>
        <v/>
      </c>
      <c r="DN206" s="305" t="str">
        <f ca="true">+IF(OFFSET('Sanitation Data'!$I$32,0,10*ROW('Sanitation Data'!I200))="","",OFFSET('Sanitation Data'!$I$32,0,10*ROW('Sanitation Data'!I200)))</f>
        <v/>
      </c>
      <c r="DO206" s="305" t="str">
        <f ca="true">+IF(OFFSET('Hygiene Data'!$D$11,0,10*ROW('Hygiene Data'!D200))="","",OFFSET('Hygiene Data'!$D$11,0,10*ROW('Hygiene Data'!D200)))</f>
        <v/>
      </c>
      <c r="DP206" s="305" t="str">
        <f ca="true">+IF(OFFSET('Hygiene Data'!$D$12,0,10*ROW('Hygiene Data'!D200))="","",OFFSET('Hygiene Data'!$D$12,0,10*ROW('Hygiene Data'!D200)))</f>
        <v/>
      </c>
      <c r="DQ206" s="305" t="str">
        <f ca="true">+IF(OFFSET('Hygiene Data'!$D$13,0,10*ROW('Hygiene Data'!D200))="","",OFFSET('Hygiene Data'!$D$13,0,10*ROW('Hygiene Data'!D200)))</f>
        <v/>
      </c>
      <c r="DR206" s="305" t="str">
        <f ca="true">+IF(OFFSET('Hygiene Data'!$E$11,0,10*ROW('Hygiene Data'!E200))="","",OFFSET('Hygiene Data'!$E$11,0,10*ROW('Hygiene Data'!E200)))</f>
        <v/>
      </c>
      <c r="DS206" s="305" t="str">
        <f ca="true">+IF(OFFSET('Hygiene Data'!$E$12,0,10*ROW('Hygiene Data'!E200))="","",OFFSET('Hygiene Data'!$E$12,0,10*ROW('Hygiene Data'!E200)))</f>
        <v/>
      </c>
      <c r="DT206" s="305" t="str">
        <f ca="true">+IF(OFFSET('Hygiene Data'!$E$13,0,10*ROW('Hygiene Data'!E200))="","",OFFSET('Hygiene Data'!$E$13,0,10*ROW('Hygiene Data'!E200)))</f>
        <v/>
      </c>
      <c r="DU206" s="305" t="str">
        <f ca="true">+IF(OFFSET('Hygiene Data'!$F$11,0,10*ROW('Hygiene Data'!F200))="","",OFFSET('Hygiene Data'!$F$11,0,10*ROW('Hygiene Data'!F200)))</f>
        <v/>
      </c>
      <c r="DV206" s="305" t="str">
        <f ca="true">+IF(OFFSET('Hygiene Data'!$F$12,0,10*ROW('Hygiene Data'!F200))="","",OFFSET('Hygiene Data'!$F$12,0,10*ROW('Hygiene Data'!F200)))</f>
        <v/>
      </c>
      <c r="DW206" s="305" t="str">
        <f ca="true">+IF(OFFSET('Hygiene Data'!$F$13,0,10*ROW('Hygiene Data'!F200))="","",OFFSET('Hygiene Data'!$F$13,0,10*ROW('Hygiene Data'!F200)))</f>
        <v/>
      </c>
      <c r="DX206" s="305" t="str">
        <f ca="true">+IF(OFFSET('Hygiene Data'!$G$11,0,10*ROW('Hygiene Data'!G200))="","",OFFSET('Hygiene Data'!$G$11,0,10*ROW('Hygiene Data'!G200)))</f>
        <v/>
      </c>
      <c r="DY206" s="305" t="str">
        <f ca="true">+IF(OFFSET('Hygiene Data'!$G$12,0,10*ROW('Hygiene Data'!G200))="","",OFFSET('Hygiene Data'!$G$12,0,10*ROW('Hygiene Data'!G200)))</f>
        <v/>
      </c>
      <c r="DZ206" s="305" t="str">
        <f ca="true">+IF(OFFSET('Hygiene Data'!$G$13,0,10*ROW('Hygiene Data'!G200))="","",OFFSET('Hygiene Data'!$G$13,0,10*ROW('Hygiene Data'!G200)))</f>
        <v/>
      </c>
      <c r="EA206" s="305" t="str">
        <f ca="true">+IF(OFFSET('Hygiene Data'!$H$11,0,10*ROW('Hygiene Data'!H200))="","",OFFSET('Hygiene Data'!$H$11,0,10*ROW('Hygiene Data'!H200)))</f>
        <v/>
      </c>
      <c r="EB206" s="305" t="str">
        <f ca="true">+IF(OFFSET('Hygiene Data'!$H$12,0,10*ROW('Hygiene Data'!H200))="","",OFFSET('Hygiene Data'!$H$12,0,10*ROW('Hygiene Data'!H200)))</f>
        <v/>
      </c>
      <c r="EC206" s="305" t="str">
        <f ca="true">+IF(OFFSET('Hygiene Data'!$H$13,0,10*ROW('Hygiene Data'!H200))="","",OFFSET('Hygiene Data'!$H$13,0,10*ROW('Hygiene Data'!H200)))</f>
        <v/>
      </c>
      <c r="ED206" s="305" t="str">
        <f ca="true">+IF(OFFSET('Hygiene Data'!$I$11,0,10*ROW('Hygiene Data'!I200))="","",OFFSET('Hygiene Data'!$I$11,0,10*ROW('Hygiene Data'!I200)))</f>
        <v/>
      </c>
      <c r="EE206" s="305" t="str">
        <f ca="true">+IF(OFFSET('Hygiene Data'!$I$12,0,10*ROW('Hygiene Data'!I200))="","",OFFSET('Hygiene Data'!$I$12,0,10*ROW('Hygiene Data'!I200)))</f>
        <v/>
      </c>
      <c r="EF206" s="305"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61" t="str">
        <f t="shared" ca="true" si="3"/>
        <v/>
      </c>
      <c r="D207" s="9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5"/>
      <c r="BS207" s="305" t="str">
        <f ca="true">+IF(OFFSET('Water Data'!$D$27,0,10*ROW('Water Data'!D201))="","",OFFSET('Water Data'!$D$27,0,10*ROW('Water Data'!D201)))</f>
        <v/>
      </c>
      <c r="BT207" s="305" t="str">
        <f ca="true">+IF(OFFSET('Water Data'!$D$28,0,10*ROW('Water Data'!D201))="","",OFFSET('Water Data'!$D$28,0,10*ROW('Water Data'!D201)))</f>
        <v/>
      </c>
      <c r="BU207" s="305" t="str">
        <f ca="true">+IF(OFFSET('Water Data'!$D$29,0,10*ROW('Water Data'!D201))="","",OFFSET('Water Data'!$D$29,0,10*ROW('Water Data'!D201)))</f>
        <v/>
      </c>
      <c r="BV207" s="305" t="str">
        <f ca="true">+IF(OFFSET('Water Data'!$E$27,0,10*ROW('Water Data'!E201))="","",OFFSET('Water Data'!$E$27,0,10*ROW('Water Data'!E201)))</f>
        <v/>
      </c>
      <c r="BW207" s="305" t="str">
        <f ca="true">+IF(OFFSET('Water Data'!$E$28,0,10*ROW('Water Data'!E201))="","",OFFSET('Water Data'!$E$28,0,10*ROW('Water Data'!E201)))</f>
        <v/>
      </c>
      <c r="BX207" s="305" t="str">
        <f ca="true">+IF(OFFSET('Water Data'!$E$29,0,10*ROW('Water Data'!E201))="","",OFFSET('Water Data'!$E$29,0,10*ROW('Water Data'!E201)))</f>
        <v/>
      </c>
      <c r="BY207" s="305" t="str">
        <f ca="true">+IF(OFFSET('Water Data'!$F$27,0,10*ROW('Water Data'!F201))="","",OFFSET('Water Data'!$F$27,0,10*ROW('Water Data'!F201)))</f>
        <v/>
      </c>
      <c r="BZ207" s="305" t="str">
        <f ca="true">+IF(OFFSET('Water Data'!$F$28,0,10*ROW('Water Data'!F201))="","",OFFSET('Water Data'!$F$28,0,10*ROW('Water Data'!F201)))</f>
        <v/>
      </c>
      <c r="CA207" s="305" t="str">
        <f ca="true">+IF(OFFSET('Water Data'!$F$29,0,10*ROW('Water Data'!F201))="","",OFFSET('Water Data'!$F$29,0,10*ROW('Water Data'!F201)))</f>
        <v/>
      </c>
      <c r="CB207" s="305" t="str">
        <f ca="true">+IF(OFFSET('Water Data'!$G$27,0,10*ROW('Water Data'!G201))="","",OFFSET('Water Data'!$G$27,0,10*ROW('Water Data'!G201)))</f>
        <v/>
      </c>
      <c r="CC207" s="305" t="str">
        <f ca="true">+IF(OFFSET('Water Data'!$G$28,0,10*ROW('Water Data'!G201))="","",OFFSET('Water Data'!$G$28,0,10*ROW('Water Data'!G201)))</f>
        <v/>
      </c>
      <c r="CD207" s="305" t="str">
        <f ca="true">+IF(OFFSET('Water Data'!$G$29,0,10*ROW('Water Data'!G201))="","",OFFSET('Water Data'!$G$29,0,10*ROW('Water Data'!G201)))</f>
        <v/>
      </c>
      <c r="CE207" s="305" t="str">
        <f ca="true">+IF(OFFSET('Water Data'!$H$27,0,10*ROW('Water Data'!H201))="","",OFFSET('Water Data'!$H$27,0,10*ROW('Water Data'!H201)))</f>
        <v/>
      </c>
      <c r="CF207" s="305" t="str">
        <f ca="true">+IF(OFFSET('Water Data'!$H$28,0,10*ROW('Water Data'!H201))="","",OFFSET('Water Data'!$H$28,0,10*ROW('Water Data'!H201)))</f>
        <v/>
      </c>
      <c r="CG207" s="305" t="str">
        <f ca="true">+IF(OFFSET('Water Data'!$H$29,0,10*ROW('Water Data'!H201))="","",OFFSET('Water Data'!$H$29,0,10*ROW('Water Data'!H201)))</f>
        <v/>
      </c>
      <c r="CH207" s="305" t="str">
        <f ca="true">+IF(OFFSET('Water Data'!$I$27,0,10*ROW('Water Data'!I201))="","",OFFSET('Water Data'!$I$27,0,10*ROW('Water Data'!I201)))</f>
        <v/>
      </c>
      <c r="CI207" s="305" t="str">
        <f ca="true">+IF(OFFSET('Water Data'!$I$28,0,10*ROW('Water Data'!I201))="","",OFFSET('Water Data'!$I$28,0,10*ROW('Water Data'!I201)))</f>
        <v/>
      </c>
      <c r="CJ207" s="305" t="str">
        <f ca="true">+IF(OFFSET('Water Data'!$I$29,0,10*ROW('Water Data'!I201))="","",OFFSET('Water Data'!$I$29,0,10*ROW('Water Data'!I201)))</f>
        <v/>
      </c>
      <c r="CK207" s="305" t="str">
        <f ca="true">+IF(OFFSET('Sanitation Data'!$D$28,0,10*ROW('Sanitation Data'!D201))="","",OFFSET('Sanitation Data'!$D$28,0,10*ROW('Sanitation Data'!D201)))</f>
        <v/>
      </c>
      <c r="CL207" s="305" t="str">
        <f ca="true">+IF(OFFSET('Sanitation Data'!$D$29,0,10*ROW('Sanitation Data'!D201))="","",OFFSET('Sanitation Data'!$D$29,0,10*ROW('Sanitation Data'!D201)))</f>
        <v/>
      </c>
      <c r="CM207" s="305" t="str">
        <f ca="true">+IF(OFFSET('Sanitation Data'!$D$30,0,10*ROW('Sanitation Data'!D201))="","",OFFSET('Sanitation Data'!$D$30,0,10*ROW('Sanitation Data'!D201)))</f>
        <v/>
      </c>
      <c r="CN207" s="305" t="str">
        <f ca="true">+IF(OFFSET('Sanitation Data'!$D$31,0,10*ROW('Sanitation Data'!D201))="","",OFFSET('Sanitation Data'!$D$31,0,10*ROW('Sanitation Data'!D201)))</f>
        <v/>
      </c>
      <c r="CO207" s="305" t="str">
        <f ca="true">+IF(OFFSET('Sanitation Data'!$D$32,0,10*ROW('Sanitation Data'!D201))="","",OFFSET('Sanitation Data'!$D$32,0,10*ROW('Sanitation Data'!D201)))</f>
        <v/>
      </c>
      <c r="CP207" s="305" t="str">
        <f ca="true">+IF(OFFSET('Sanitation Data'!$E$28,0,10*ROW('Sanitation Data'!E201))="","",OFFSET('Sanitation Data'!$E$28,0,10*ROW('Sanitation Data'!E201)))</f>
        <v/>
      </c>
      <c r="CQ207" s="305" t="str">
        <f ca="true">+IF(OFFSET('Sanitation Data'!$E$29,0,10*ROW('Sanitation Data'!E201))="","",OFFSET('Sanitation Data'!$E$29,0,10*ROW('Sanitation Data'!E201)))</f>
        <v/>
      </c>
      <c r="CR207" s="305" t="str">
        <f ca="true">+IF(OFFSET('Sanitation Data'!$E$30,0,10*ROW('Sanitation Data'!E201))="","",OFFSET('Sanitation Data'!$E$30,0,10*ROW('Sanitation Data'!E201)))</f>
        <v/>
      </c>
      <c r="CS207" s="305" t="str">
        <f ca="true">+IF(OFFSET('Sanitation Data'!$E$31,0,10*ROW('Sanitation Data'!E201))="","",OFFSET('Sanitation Data'!$E$31,0,10*ROW('Sanitation Data'!E201)))</f>
        <v/>
      </c>
      <c r="CT207" s="305" t="str">
        <f ca="true">+IF(OFFSET('Sanitation Data'!$E$32,0,10*ROW('Sanitation Data'!E201))="","",OFFSET('Sanitation Data'!$E$32,0,10*ROW('Sanitation Data'!E201)))</f>
        <v/>
      </c>
      <c r="CU207" s="305" t="str">
        <f ca="true">+IF(OFFSET('Sanitation Data'!$F$28,0,10*ROW('Sanitation Data'!F201))="","",OFFSET('Sanitation Data'!$F$28,0,10*ROW('Sanitation Data'!F201)))</f>
        <v/>
      </c>
      <c r="CV207" s="305" t="str">
        <f ca="true">+IF(OFFSET('Sanitation Data'!$F$29,0,10*ROW('Sanitation Data'!F201))="","",OFFSET('Sanitation Data'!$F$29,0,10*ROW('Sanitation Data'!F201)))</f>
        <v/>
      </c>
      <c r="CW207" s="305" t="str">
        <f ca="true">+IF(OFFSET('Sanitation Data'!$F$30,0,10*ROW('Sanitation Data'!F201))="","",OFFSET('Sanitation Data'!$F$30,0,10*ROW('Sanitation Data'!F201)))</f>
        <v/>
      </c>
      <c r="CX207" s="305" t="str">
        <f ca="true">+IF(OFFSET('Sanitation Data'!$F$31,0,10*ROW('Sanitation Data'!F201))="","",OFFSET('Sanitation Data'!$F$31,0,10*ROW('Sanitation Data'!F201)))</f>
        <v/>
      </c>
      <c r="CY207" s="305" t="str">
        <f ca="true">+IF(OFFSET('Sanitation Data'!$F$32,0,10*ROW('Sanitation Data'!F201))="","",OFFSET('Sanitation Data'!$F$32,0,10*ROW('Sanitation Data'!F201)))</f>
        <v/>
      </c>
      <c r="CZ207" s="305" t="str">
        <f ca="true">+IF(OFFSET('Sanitation Data'!$G$28,0,10*ROW('Sanitation Data'!G201))="","",OFFSET('Sanitation Data'!$G$28,0,10*ROW('Sanitation Data'!G201)))</f>
        <v/>
      </c>
      <c r="DA207" s="305" t="str">
        <f ca="true">+IF(OFFSET('Sanitation Data'!$G$29,0,10*ROW('Sanitation Data'!G201))="","",OFFSET('Sanitation Data'!$G$29,0,10*ROW('Sanitation Data'!G201)))</f>
        <v/>
      </c>
      <c r="DB207" s="305" t="str">
        <f ca="true">+IF(OFFSET('Sanitation Data'!$G$30,0,10*ROW('Sanitation Data'!G201))="","",OFFSET('Sanitation Data'!$G$30,0,10*ROW('Sanitation Data'!G201)))</f>
        <v/>
      </c>
      <c r="DC207" s="305" t="str">
        <f ca="true">+IF(OFFSET('Sanitation Data'!$G$31,0,10*ROW('Sanitation Data'!G201))="","",OFFSET('Sanitation Data'!$G$31,0,10*ROW('Sanitation Data'!G201)))</f>
        <v/>
      </c>
      <c r="DD207" s="305" t="str">
        <f ca="true">+IF(OFFSET('Sanitation Data'!$G$32,0,10*ROW('Sanitation Data'!G201))="","",OFFSET('Sanitation Data'!$G$32,0,10*ROW('Sanitation Data'!G201)))</f>
        <v/>
      </c>
      <c r="DE207" s="305" t="str">
        <f ca="true">+IF(OFFSET('Sanitation Data'!$H$28,0,10*ROW('Sanitation Data'!H201))="","",OFFSET('Sanitation Data'!$H$28,0,10*ROW('Sanitation Data'!H201)))</f>
        <v/>
      </c>
      <c r="DF207" s="305" t="str">
        <f ca="true">+IF(OFFSET('Sanitation Data'!$H$29,0,10*ROW('Sanitation Data'!H201))="","",OFFSET('Sanitation Data'!$H$29,0,10*ROW('Sanitation Data'!H201)))</f>
        <v/>
      </c>
      <c r="DG207" s="305" t="str">
        <f ca="true">+IF(OFFSET('Sanitation Data'!$H$30,0,10*ROW('Sanitation Data'!H201))="","",OFFSET('Sanitation Data'!$H$30,0,10*ROW('Sanitation Data'!H201)))</f>
        <v/>
      </c>
      <c r="DH207" s="305" t="str">
        <f ca="true">+IF(OFFSET('Sanitation Data'!$H$31,0,10*ROW('Sanitation Data'!H201))="","",OFFSET('Sanitation Data'!$H$31,0,10*ROW('Sanitation Data'!H201)))</f>
        <v/>
      </c>
      <c r="DI207" s="305" t="str">
        <f ca="true">+IF(OFFSET('Sanitation Data'!$H$32,0,10*ROW('Sanitation Data'!H201))="","",OFFSET('Sanitation Data'!$H$32,0,10*ROW('Sanitation Data'!H201)))</f>
        <v/>
      </c>
      <c r="DJ207" s="305" t="str">
        <f ca="true">+IF(OFFSET('Sanitation Data'!$I$28,0,10*ROW('Sanitation Data'!I201))="","",OFFSET('Sanitation Data'!$I$28,0,10*ROW('Sanitation Data'!I201)))</f>
        <v/>
      </c>
      <c r="DK207" s="305" t="str">
        <f ca="true">+IF(OFFSET('Sanitation Data'!$I$29,0,10*ROW('Sanitation Data'!I201))="","",OFFSET('Sanitation Data'!$I$29,0,10*ROW('Sanitation Data'!I201)))</f>
        <v/>
      </c>
      <c r="DL207" s="305" t="str">
        <f ca="true">+IF(OFFSET('Sanitation Data'!$I$30,0,10*ROW('Sanitation Data'!I201))="","",OFFSET('Sanitation Data'!$I$30,0,10*ROW('Sanitation Data'!I201)))</f>
        <v/>
      </c>
      <c r="DM207" s="305" t="str">
        <f ca="true">+IF(OFFSET('Sanitation Data'!$I$31,0,10*ROW('Sanitation Data'!I201))="","",OFFSET('Sanitation Data'!$I$31,0,10*ROW('Sanitation Data'!I201)))</f>
        <v/>
      </c>
      <c r="DN207" s="305" t="str">
        <f ca="true">+IF(OFFSET('Sanitation Data'!$I$32,0,10*ROW('Sanitation Data'!I201))="","",OFFSET('Sanitation Data'!$I$32,0,10*ROW('Sanitation Data'!I201)))</f>
        <v/>
      </c>
      <c r="DO207" s="305" t="str">
        <f ca="true">+IF(OFFSET('Hygiene Data'!$D$11,0,10*ROW('Hygiene Data'!D201))="","",OFFSET('Hygiene Data'!$D$11,0,10*ROW('Hygiene Data'!D201)))</f>
        <v/>
      </c>
      <c r="DP207" s="305" t="str">
        <f ca="true">+IF(OFFSET('Hygiene Data'!$D$12,0,10*ROW('Hygiene Data'!D201))="","",OFFSET('Hygiene Data'!$D$12,0,10*ROW('Hygiene Data'!D201)))</f>
        <v/>
      </c>
      <c r="DQ207" s="305" t="str">
        <f ca="true">+IF(OFFSET('Hygiene Data'!$D$13,0,10*ROW('Hygiene Data'!D201))="","",OFFSET('Hygiene Data'!$D$13,0,10*ROW('Hygiene Data'!D201)))</f>
        <v/>
      </c>
      <c r="DR207" s="305" t="str">
        <f ca="true">+IF(OFFSET('Hygiene Data'!$E$11,0,10*ROW('Hygiene Data'!E201))="","",OFFSET('Hygiene Data'!$E$11,0,10*ROW('Hygiene Data'!E201)))</f>
        <v/>
      </c>
      <c r="DS207" s="305" t="str">
        <f ca="true">+IF(OFFSET('Hygiene Data'!$E$12,0,10*ROW('Hygiene Data'!E201))="","",OFFSET('Hygiene Data'!$E$12,0,10*ROW('Hygiene Data'!E201)))</f>
        <v/>
      </c>
      <c r="DT207" s="305" t="str">
        <f ca="true">+IF(OFFSET('Hygiene Data'!$E$13,0,10*ROW('Hygiene Data'!E201))="","",OFFSET('Hygiene Data'!$E$13,0,10*ROW('Hygiene Data'!E201)))</f>
        <v/>
      </c>
      <c r="DU207" s="305" t="str">
        <f ca="true">+IF(OFFSET('Hygiene Data'!$F$11,0,10*ROW('Hygiene Data'!F201))="","",OFFSET('Hygiene Data'!$F$11,0,10*ROW('Hygiene Data'!F201)))</f>
        <v/>
      </c>
      <c r="DV207" s="305" t="str">
        <f ca="true">+IF(OFFSET('Hygiene Data'!$F$12,0,10*ROW('Hygiene Data'!F201))="","",OFFSET('Hygiene Data'!$F$12,0,10*ROW('Hygiene Data'!F201)))</f>
        <v/>
      </c>
      <c r="DW207" s="305" t="str">
        <f ca="true">+IF(OFFSET('Hygiene Data'!$F$13,0,10*ROW('Hygiene Data'!F201))="","",OFFSET('Hygiene Data'!$F$13,0,10*ROW('Hygiene Data'!F201)))</f>
        <v/>
      </c>
      <c r="DX207" s="305" t="str">
        <f ca="true">+IF(OFFSET('Hygiene Data'!$G$11,0,10*ROW('Hygiene Data'!G201))="","",OFFSET('Hygiene Data'!$G$11,0,10*ROW('Hygiene Data'!G201)))</f>
        <v/>
      </c>
      <c r="DY207" s="305" t="str">
        <f ca="true">+IF(OFFSET('Hygiene Data'!$G$12,0,10*ROW('Hygiene Data'!G201))="","",OFFSET('Hygiene Data'!$G$12,0,10*ROW('Hygiene Data'!G201)))</f>
        <v/>
      </c>
      <c r="DZ207" s="305" t="str">
        <f ca="true">+IF(OFFSET('Hygiene Data'!$G$13,0,10*ROW('Hygiene Data'!G201))="","",OFFSET('Hygiene Data'!$G$13,0,10*ROW('Hygiene Data'!G201)))</f>
        <v/>
      </c>
      <c r="EA207" s="305" t="str">
        <f ca="true">+IF(OFFSET('Hygiene Data'!$H$11,0,10*ROW('Hygiene Data'!H201))="","",OFFSET('Hygiene Data'!$H$11,0,10*ROW('Hygiene Data'!H201)))</f>
        <v/>
      </c>
      <c r="EB207" s="305" t="str">
        <f ca="true">+IF(OFFSET('Hygiene Data'!$H$12,0,10*ROW('Hygiene Data'!H201))="","",OFFSET('Hygiene Data'!$H$12,0,10*ROW('Hygiene Data'!H201)))</f>
        <v/>
      </c>
      <c r="EC207" s="305" t="str">
        <f ca="true">+IF(OFFSET('Hygiene Data'!$H$13,0,10*ROW('Hygiene Data'!H201))="","",OFFSET('Hygiene Data'!$H$13,0,10*ROW('Hygiene Data'!H201)))</f>
        <v/>
      </c>
      <c r="ED207" s="305" t="str">
        <f ca="true">+IF(OFFSET('Hygiene Data'!$I$11,0,10*ROW('Hygiene Data'!I201))="","",OFFSET('Hygiene Data'!$I$11,0,10*ROW('Hygiene Data'!I201)))</f>
        <v/>
      </c>
      <c r="EE207" s="305" t="str">
        <f ca="true">+IF(OFFSET('Hygiene Data'!$I$12,0,10*ROW('Hygiene Data'!I201))="","",OFFSET('Hygiene Data'!$I$12,0,10*ROW('Hygiene Data'!I201)))</f>
        <v/>
      </c>
      <c r="EF207" s="305"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PY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customWidth="true"/>
    <col min="54" max="59" width="7.875" customWidth="true"/>
    <col min="60" max="61" width="1.125" customWidth="true"/>
    <col min="62" max="62" width="24.625" style="139" customWidth="true"/>
    <col min="63" max="63" width="29.75" style="139" customWidth="true"/>
    <col min="64" max="69" width="7.875" style="139"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 min="282" max="282" width="24.625" customWidth="true"/>
    <col min="283" max="283" width="29.75" customWidth="true"/>
    <col min="284" max="289" width="7.875" customWidth="true"/>
    <col min="290" max="291" width="1.125" customWidth="true"/>
    <col min="292" max="292" width="24.625" customWidth="true"/>
    <col min="293" max="293" width="29.75" customWidth="true"/>
    <col min="294" max="299" width="7.875" customWidth="true"/>
    <col min="300" max="301" width="1.125" customWidth="true"/>
    <col min="302" max="302" width="24.625" customWidth="true"/>
    <col min="303" max="303" width="29.75" customWidth="true"/>
    <col min="304" max="309" width="7.875" customWidth="true"/>
    <col min="310" max="311" width="1.125" customWidth="true"/>
    <col min="312" max="312" width="24.625" customWidth="true"/>
    <col min="313" max="313" width="29.75" customWidth="true"/>
    <col min="314" max="319" width="7.875" customWidth="true"/>
    <col min="320" max="321" width="1.125" customWidth="true"/>
    <col min="322" max="322" width="24.625" customWidth="true"/>
    <col min="323" max="323" width="29.75" customWidth="true"/>
    <col min="324" max="329" width="7.875" customWidth="true"/>
    <col min="330" max="331" width="1.125" customWidth="true"/>
    <col min="332" max="332" width="24.625" customWidth="true"/>
    <col min="333" max="333" width="29.75" customWidth="true"/>
    <col min="334" max="339" width="7.875" customWidth="true"/>
    <col min="340" max="341" width="1.125" customWidth="true"/>
    <col min="342" max="342" width="24.625" customWidth="true"/>
    <col min="343" max="343" width="29.75" customWidth="true"/>
    <col min="344" max="349" width="7.875" customWidth="true"/>
    <col min="350" max="351" width="1.125" customWidth="true"/>
    <col min="352" max="352" width="24.625" customWidth="true"/>
    <col min="353" max="353" width="29.75" customWidth="true"/>
    <col min="354" max="359" width="7.875" customWidth="true"/>
    <col min="360" max="361" width="1.125" customWidth="true"/>
    <col min="362" max="362" width="24.625" customWidth="true"/>
    <col min="363" max="363" width="29.75" customWidth="true"/>
    <col min="364" max="369" width="7.875" customWidth="true"/>
    <col min="370" max="371" width="1.125" customWidth="true"/>
    <col min="372" max="372" width="24.625" customWidth="true"/>
    <col min="373" max="373" width="29.75" customWidth="true"/>
    <col min="374" max="379" width="7.875" customWidth="true"/>
    <col min="380" max="381" width="1.125" customWidth="true"/>
    <col min="382" max="382" width="24.625" customWidth="true"/>
    <col min="383" max="383" width="29.75" customWidth="true"/>
    <col min="384" max="389" width="7.875" customWidth="true"/>
    <col min="390" max="391" width="1.125" customWidth="true"/>
    <col min="392" max="392" width="24.625" customWidth="true"/>
    <col min="393" max="393" width="29.75" customWidth="true"/>
    <col min="394" max="399" width="7.875" customWidth="true"/>
    <col min="400" max="401" width="1.125" customWidth="true"/>
    <col min="402" max="402" width="24.625" customWidth="true"/>
    <col min="403" max="403" width="29.75" customWidth="true"/>
    <col min="404" max="409" width="7.875" customWidth="true"/>
    <col min="410" max="411" width="1.125" customWidth="true"/>
    <col min="412" max="412" width="24.625" customWidth="true"/>
    <col min="413" max="413" width="29.75" customWidth="true"/>
    <col min="414" max="419" width="7.875" customWidth="true"/>
    <col min="420" max="421" width="1.125" customWidth="true"/>
    <col min="422" max="422" width="24.625" customWidth="true"/>
    <col min="423" max="423" width="29.75" customWidth="true"/>
    <col min="424" max="429" width="7.875" customWidth="true"/>
    <col min="430" max="431" width="1.125" customWidth="true"/>
    <col min="432" max="432" width="24.625" customWidth="true"/>
    <col min="433" max="433" width="29.75" customWidth="true"/>
    <col min="434" max="439" width="7.875" customWidth="true"/>
    <col min="440" max="441" width="1.125" customWidth="true"/>
  </cols>
  <sheetData>
    <row xmlns:x14ac="http://schemas.microsoft.com/office/spreadsheetml/2009/9/ac" r="1" s="342" customFormat="true" ht="30" customHeight="true" x14ac:dyDescent="0.25">
      <c r="B1" s="358" t="s">
        <v>28</v>
      </c>
      <c r="C1" s="444" t="s">
        <v>382</v>
      </c>
      <c r="D1" s="353" t="s">
        <v>143</v>
      </c>
      <c r="E1" s="353"/>
      <c r="F1" s="353"/>
      <c r="G1" s="353"/>
      <c r="H1" s="353"/>
      <c r="I1" s="354"/>
      <c r="J1" s="343"/>
      <c r="K1" s="343"/>
      <c r="L1" s="358" t="s">
        <v>28</v>
      </c>
      <c r="M1" s="444" t="s">
        <v>383</v>
      </c>
      <c r="N1" s="353" t="s">
        <v>143</v>
      </c>
      <c r="O1" s="353"/>
      <c r="P1" s="353"/>
      <c r="Q1" s="353"/>
      <c r="R1" s="353"/>
      <c r="S1" s="354"/>
      <c r="T1" s="343"/>
      <c r="U1" s="343"/>
      <c r="V1" s="358" t="s">
        <v>28</v>
      </c>
      <c r="W1" s="444" t="s">
        <v>384</v>
      </c>
      <c r="X1" s="353" t="s">
        <v>143</v>
      </c>
      <c r="Y1" s="353"/>
      <c r="Z1" s="353"/>
      <c r="AA1" s="353"/>
      <c r="AB1" s="353"/>
      <c r="AC1" s="354"/>
      <c r="AD1" s="343"/>
      <c r="AE1" s="343"/>
      <c r="AF1" s="358" t="s">
        <v>28</v>
      </c>
      <c r="AG1" s="444" t="s">
        <v>384</v>
      </c>
      <c r="AH1" s="353" t="s">
        <v>143</v>
      </c>
      <c r="AI1" s="353"/>
      <c r="AJ1" s="353"/>
      <c r="AK1" s="353"/>
      <c r="AL1" s="353"/>
      <c r="AM1" s="354"/>
      <c r="AN1" s="343"/>
      <c r="AO1" s="343"/>
      <c r="AP1" s="358" t="s">
        <v>28</v>
      </c>
      <c r="AQ1" s="444" t="s">
        <v>384</v>
      </c>
      <c r="AR1" s="353" t="s">
        <v>143</v>
      </c>
      <c r="AS1" s="353"/>
      <c r="AT1" s="353"/>
      <c r="AU1" s="353"/>
      <c r="AV1" s="353"/>
      <c r="AW1" s="354"/>
      <c r="AX1" s="343"/>
      <c r="AY1" s="343"/>
      <c r="AZ1" s="358" t="s">
        <v>28</v>
      </c>
      <c r="BA1" s="444" t="s">
        <v>385</v>
      </c>
      <c r="BB1" s="353" t="s">
        <v>143</v>
      </c>
      <c r="BC1" s="353"/>
      <c r="BD1" s="353"/>
      <c r="BE1" s="353"/>
      <c r="BF1" s="353"/>
      <c r="BG1" s="354"/>
      <c r="BH1" s="343"/>
      <c r="BI1" s="343"/>
      <c r="BJ1" s="358" t="s">
        <v>28</v>
      </c>
      <c r="BK1" s="444" t="s">
        <v>386</v>
      </c>
      <c r="BL1" s="353" t="s">
        <v>143</v>
      </c>
      <c r="BM1" s="353"/>
      <c r="BN1" s="353"/>
      <c r="BO1" s="353"/>
      <c r="BP1" s="353"/>
      <c r="BQ1" s="354"/>
      <c r="BR1" s="343"/>
      <c r="BS1" s="343"/>
      <c r="BT1" s="358" t="s">
        <v>28</v>
      </c>
      <c r="BU1" s="444" t="s">
        <v>386</v>
      </c>
      <c r="BV1" s="353" t="s">
        <v>143</v>
      </c>
      <c r="BW1" s="353"/>
      <c r="BX1" s="353"/>
      <c r="BY1" s="353"/>
      <c r="BZ1" s="353"/>
      <c r="CA1" s="354"/>
      <c r="CB1" s="343"/>
      <c r="CC1" s="343"/>
      <c r="CD1" s="358" t="s">
        <v>28</v>
      </c>
      <c r="CE1" s="444" t="s">
        <v>387</v>
      </c>
      <c r="CF1" s="353" t="s">
        <v>143</v>
      </c>
      <c r="CG1" s="353"/>
      <c r="CH1" s="353"/>
      <c r="CI1" s="353"/>
      <c r="CJ1" s="353"/>
      <c r="CK1" s="354"/>
      <c r="CL1" s="343"/>
      <c r="CM1" s="343"/>
      <c r="CN1" s="358" t="s">
        <v>28</v>
      </c>
      <c r="CO1" s="444" t="s">
        <v>388</v>
      </c>
      <c r="CP1" s="353" t="s">
        <v>143</v>
      </c>
      <c r="CQ1" s="353"/>
      <c r="CR1" s="353"/>
      <c r="CS1" s="353"/>
      <c r="CT1" s="353"/>
      <c r="CU1" s="354"/>
      <c r="CV1" s="343"/>
      <c r="CW1" s="343"/>
      <c r="CX1" s="358" t="s">
        <v>28</v>
      </c>
      <c r="CY1" s="444" t="s">
        <v>388</v>
      </c>
      <c r="CZ1" s="353" t="s">
        <v>143</v>
      </c>
      <c r="DA1" s="353"/>
      <c r="DB1" s="353"/>
      <c r="DC1" s="353"/>
      <c r="DD1" s="353"/>
      <c r="DE1" s="354"/>
      <c r="DF1" s="343"/>
      <c r="DG1" s="343"/>
      <c r="DH1" s="358" t="s">
        <v>28</v>
      </c>
      <c r="DI1" s="444" t="s">
        <v>389</v>
      </c>
      <c r="DJ1" s="353" t="s">
        <v>143</v>
      </c>
      <c r="DK1" s="353"/>
      <c r="DL1" s="353"/>
      <c r="DM1" s="353"/>
      <c r="DN1" s="353"/>
      <c r="DO1" s="354"/>
      <c r="DP1" s="343"/>
      <c r="DQ1" s="343"/>
      <c r="DR1" s="358" t="s">
        <v>28</v>
      </c>
      <c r="DS1" s="444" t="s">
        <v>389</v>
      </c>
      <c r="DT1" s="353" t="s">
        <v>143</v>
      </c>
      <c r="DU1" s="353"/>
      <c r="DV1" s="353"/>
      <c r="DW1" s="353"/>
      <c r="DX1" s="353"/>
      <c r="DY1" s="354"/>
      <c r="DZ1" s="343"/>
      <c r="EA1" s="343"/>
      <c r="EB1" s="358" t="s">
        <v>28</v>
      </c>
      <c r="EC1" s="444" t="s">
        <v>390</v>
      </c>
      <c r="ED1" s="353" t="s">
        <v>143</v>
      </c>
      <c r="EE1" s="353"/>
      <c r="EF1" s="353"/>
      <c r="EG1" s="353"/>
      <c r="EH1" s="353"/>
      <c r="EI1" s="354"/>
      <c r="EJ1" s="343"/>
      <c r="EK1" s="343"/>
      <c r="EL1" s="358" t="s">
        <v>28</v>
      </c>
      <c r="EM1" s="444" t="s">
        <v>390</v>
      </c>
      <c r="EN1" s="353" t="s">
        <v>143</v>
      </c>
      <c r="EO1" s="353"/>
      <c r="EP1" s="353"/>
      <c r="EQ1" s="353"/>
      <c r="ER1" s="353"/>
      <c r="ES1" s="354"/>
      <c r="ET1" s="343"/>
      <c r="EU1" s="343"/>
      <c r="EV1" s="358" t="s">
        <v>28</v>
      </c>
      <c r="EW1" s="444" t="s">
        <v>391</v>
      </c>
      <c r="EX1" s="353" t="s">
        <v>143</v>
      </c>
      <c r="EY1" s="353"/>
      <c r="EZ1" s="353"/>
      <c r="FA1" s="353"/>
      <c r="FB1" s="353"/>
      <c r="FC1" s="354"/>
      <c r="FD1" s="343"/>
      <c r="FE1" s="343"/>
      <c r="FF1" s="358" t="s">
        <v>28</v>
      </c>
      <c r="FG1" s="444" t="s">
        <v>391</v>
      </c>
      <c r="FH1" s="353" t="s">
        <v>143</v>
      </c>
      <c r="FI1" s="353"/>
      <c r="FJ1" s="353"/>
      <c r="FK1" s="353"/>
      <c r="FL1" s="353"/>
      <c r="FM1" s="354"/>
      <c r="FN1" s="343"/>
      <c r="FO1" s="343"/>
      <c r="FP1" s="358" t="s">
        <v>28</v>
      </c>
      <c r="FQ1" s="444" t="s">
        <v>391</v>
      </c>
      <c r="FR1" s="353" t="s">
        <v>143</v>
      </c>
      <c r="FS1" s="353"/>
      <c r="FT1" s="353"/>
      <c r="FU1" s="353"/>
      <c r="FV1" s="353"/>
      <c r="FW1" s="354"/>
      <c r="FX1" s="343"/>
      <c r="FY1" s="343"/>
      <c r="FZ1" s="358" t="s">
        <v>28</v>
      </c>
      <c r="GA1" s="444" t="s">
        <v>392</v>
      </c>
      <c r="GB1" s="353" t="s">
        <v>143</v>
      </c>
      <c r="GC1" s="353"/>
      <c r="GD1" s="353"/>
      <c r="GE1" s="353"/>
      <c r="GF1" s="353"/>
      <c r="GG1" s="354"/>
      <c r="GH1" s="343"/>
      <c r="GI1" s="343"/>
      <c r="GJ1" s="358" t="s">
        <v>28</v>
      </c>
      <c r="GK1" s="444" t="s">
        <v>392</v>
      </c>
      <c r="GL1" s="353" t="s">
        <v>143</v>
      </c>
      <c r="GM1" s="353"/>
      <c r="GN1" s="353"/>
      <c r="GO1" s="353"/>
      <c r="GP1" s="353"/>
      <c r="GQ1" s="354"/>
      <c r="GR1" s="343"/>
      <c r="GS1" s="343"/>
      <c r="GT1" s="358" t="s">
        <v>28</v>
      </c>
      <c r="GU1" s="444" t="s">
        <v>393</v>
      </c>
      <c r="GV1" s="353" t="s">
        <v>143</v>
      </c>
      <c r="GW1" s="353"/>
      <c r="GX1" s="353"/>
      <c r="GY1" s="353"/>
      <c r="GZ1" s="353"/>
      <c r="HA1" s="354"/>
      <c r="HB1" s="343"/>
      <c r="HC1" s="343"/>
      <c r="HD1" s="358" t="s">
        <v>28</v>
      </c>
      <c r="HE1" s="444" t="s">
        <v>393</v>
      </c>
      <c r="HF1" s="353" t="s">
        <v>143</v>
      </c>
      <c r="HG1" s="353"/>
      <c r="HH1" s="353"/>
      <c r="HI1" s="353"/>
      <c r="HJ1" s="353"/>
      <c r="HK1" s="354"/>
      <c r="HL1" s="343"/>
      <c r="HM1" s="343"/>
      <c r="HN1" s="358" t="s">
        <v>28</v>
      </c>
      <c r="HO1" s="444" t="s">
        <v>394</v>
      </c>
      <c r="HP1" s="353" t="s">
        <v>143</v>
      </c>
      <c r="HQ1" s="353"/>
      <c r="HR1" s="353"/>
      <c r="HS1" s="353"/>
      <c r="HT1" s="353"/>
      <c r="HU1" s="354"/>
      <c r="HV1" s="343"/>
      <c r="HW1" s="343"/>
      <c r="HX1" s="358" t="s">
        <v>28</v>
      </c>
      <c r="HY1" s="444" t="s">
        <v>395</v>
      </c>
      <c r="HZ1" s="353" t="s">
        <v>143</v>
      </c>
      <c r="IA1" s="353"/>
      <c r="IB1" s="353"/>
      <c r="IC1" s="353"/>
      <c r="ID1" s="353"/>
      <c r="IE1" s="354"/>
      <c r="IF1" s="343"/>
      <c r="IG1" s="343"/>
      <c r="IH1" s="358" t="s">
        <v>28</v>
      </c>
      <c r="II1" s="444" t="s">
        <v>395</v>
      </c>
      <c r="IJ1" s="353" t="s">
        <v>143</v>
      </c>
      <c r="IK1" s="353"/>
      <c r="IL1" s="353"/>
      <c r="IM1" s="353"/>
      <c r="IN1" s="353"/>
      <c r="IO1" s="354"/>
      <c r="IP1" s="343"/>
      <c r="IQ1" s="343"/>
      <c r="IR1" s="358" t="s">
        <v>28</v>
      </c>
      <c r="IS1" s="444" t="s">
        <v>395</v>
      </c>
      <c r="IT1" s="353" t="s">
        <v>143</v>
      </c>
      <c r="IU1" s="353"/>
      <c r="IV1" s="353"/>
      <c r="IW1" s="353"/>
      <c r="IX1" s="353"/>
      <c r="IY1" s="354"/>
      <c r="IZ1" s="343"/>
      <c r="JA1" s="343"/>
      <c r="JB1" s="358" t="s">
        <v>28</v>
      </c>
      <c r="JC1" s="444" t="s">
        <v>396</v>
      </c>
      <c r="JD1" s="353" t="s">
        <v>143</v>
      </c>
      <c r="JE1" s="353"/>
      <c r="JF1" s="353"/>
      <c r="JG1" s="353"/>
      <c r="JH1" s="353"/>
      <c r="JI1" s="354"/>
      <c r="JJ1" s="343"/>
      <c r="JK1" s="343"/>
      <c r="JL1" s="358" t="s">
        <v>28</v>
      </c>
      <c r="JM1" s="444" t="s">
        <v>396</v>
      </c>
      <c r="JN1" s="353" t="s">
        <v>143</v>
      </c>
      <c r="JO1" s="353"/>
      <c r="JP1" s="353"/>
      <c r="JQ1" s="353"/>
      <c r="JR1" s="353"/>
      <c r="JS1" s="354"/>
      <c r="JT1" s="343"/>
      <c r="JU1" s="343"/>
      <c r="JV1" s="358" t="s">
        <v>28</v>
      </c>
      <c r="JW1" s="444" t="s">
        <v>396</v>
      </c>
      <c r="JX1" s="353" t="s">
        <v>143</v>
      </c>
      <c r="JY1" s="353"/>
      <c r="JZ1" s="353"/>
      <c r="KA1" s="353"/>
      <c r="KB1" s="353"/>
      <c r="KC1" s="354"/>
      <c r="KD1" s="343"/>
      <c r="KE1" s="343"/>
      <c r="KF1" s="358" t="s">
        <v>28</v>
      </c>
      <c r="KG1" s="444" t="s">
        <v>396</v>
      </c>
      <c r="KH1" s="353" t="s">
        <v>143</v>
      </c>
      <c r="KI1" s="353"/>
      <c r="KJ1" s="353"/>
      <c r="KK1" s="353"/>
      <c r="KL1" s="353"/>
      <c r="KM1" s="354"/>
      <c r="KN1" s="343"/>
      <c r="KO1" s="343"/>
      <c r="KP1" s="358" t="s">
        <v>28</v>
      </c>
      <c r="KQ1" s="444" t="s">
        <v>397</v>
      </c>
      <c r="KR1" s="353" t="s">
        <v>143</v>
      </c>
      <c r="KS1" s="353"/>
      <c r="KT1" s="353"/>
      <c r="KU1" s="353"/>
      <c r="KV1" s="353"/>
      <c r="KW1" s="354"/>
      <c r="KX1" s="343"/>
      <c r="KY1" s="343"/>
      <c r="KZ1" s="358" t="s">
        <v>28</v>
      </c>
      <c r="LA1" s="444" t="s">
        <v>397</v>
      </c>
      <c r="LB1" s="353" t="s">
        <v>143</v>
      </c>
      <c r="LC1" s="353"/>
      <c r="LD1" s="353"/>
      <c r="LE1" s="353"/>
      <c r="LF1" s="353"/>
      <c r="LG1" s="354"/>
      <c r="LH1" s="343"/>
      <c r="LI1" s="343"/>
      <c r="LJ1" s="358" t="s">
        <v>28</v>
      </c>
      <c r="LK1" s="444" t="s">
        <v>397</v>
      </c>
      <c r="LL1" s="353" t="s">
        <v>143</v>
      </c>
      <c r="LM1" s="353"/>
      <c r="LN1" s="353"/>
      <c r="LO1" s="353"/>
      <c r="LP1" s="353"/>
      <c r="LQ1" s="354"/>
      <c r="LR1" s="343"/>
      <c r="LS1" s="343"/>
      <c r="LT1" s="358" t="s">
        <v>28</v>
      </c>
      <c r="LU1" s="444" t="s">
        <v>397</v>
      </c>
      <c r="LV1" s="353" t="s">
        <v>143</v>
      </c>
      <c r="LW1" s="353"/>
      <c r="LX1" s="353"/>
      <c r="LY1" s="353"/>
      <c r="LZ1" s="353"/>
      <c r="MA1" s="354"/>
      <c r="MB1" s="343"/>
      <c r="MC1" s="343"/>
      <c r="MD1" s="358" t="s">
        <v>28</v>
      </c>
      <c r="ME1" s="444">
        <v>2019</v>
      </c>
      <c r="MF1" s="353" t="s">
        <v>143</v>
      </c>
      <c r="MG1" s="353"/>
      <c r="MH1" s="353"/>
      <c r="MI1" s="353"/>
      <c r="MJ1" s="353"/>
      <c r="MK1" s="354"/>
      <c r="ML1" s="343"/>
      <c r="MM1" s="343"/>
      <c r="MN1" s="358" t="s">
        <v>28</v>
      </c>
      <c r="MO1" s="444">
        <v>2019</v>
      </c>
      <c r="MP1" s="353" t="s">
        <v>143</v>
      </c>
      <c r="MQ1" s="353"/>
      <c r="MR1" s="353"/>
      <c r="MS1" s="353"/>
      <c r="MT1" s="353"/>
      <c r="MU1" s="354"/>
      <c r="MV1" s="343"/>
      <c r="MW1" s="343"/>
      <c r="MX1" s="358" t="s">
        <v>28</v>
      </c>
      <c r="MY1" s="444">
        <v>2020</v>
      </c>
      <c r="MZ1" s="353" t="s">
        <v>143</v>
      </c>
      <c r="NA1" s="353"/>
      <c r="NB1" s="353"/>
      <c r="NC1" s="353"/>
      <c r="ND1" s="353"/>
      <c r="NE1" s="354"/>
      <c r="NF1" s="343"/>
      <c r="NG1" s="343"/>
      <c r="NH1" s="358" t="s">
        <v>28</v>
      </c>
      <c r="NI1" s="444">
        <v>2020</v>
      </c>
      <c r="NJ1" s="353" t="s">
        <v>143</v>
      </c>
      <c r="NK1" s="353"/>
      <c r="NL1" s="353"/>
      <c r="NM1" s="353"/>
      <c r="NN1" s="353"/>
      <c r="NO1" s="354"/>
      <c r="NP1" s="343"/>
      <c r="NQ1" s="343"/>
      <c r="NR1" s="358" t="s">
        <v>28</v>
      </c>
      <c r="NS1" s="444">
        <v>2021</v>
      </c>
      <c r="NT1" s="353" t="s">
        <v>143</v>
      </c>
      <c r="NU1" s="353"/>
      <c r="NV1" s="353"/>
      <c r="NW1" s="353"/>
      <c r="NX1" s="353"/>
      <c r="NY1" s="354"/>
      <c r="NZ1" s="343"/>
      <c r="OA1" s="343"/>
      <c r="OB1" s="358" t="s">
        <v>28</v>
      </c>
      <c r="OC1" s="444">
        <v>2021</v>
      </c>
      <c r="OD1" s="353" t="s">
        <v>143</v>
      </c>
      <c r="OE1" s="353"/>
      <c r="OF1" s="353"/>
      <c r="OG1" s="353"/>
      <c r="OH1" s="353"/>
      <c r="OI1" s="354"/>
      <c r="OJ1" s="343"/>
      <c r="OK1" s="343"/>
      <c r="OL1" s="358" t="s">
        <v>28</v>
      </c>
      <c r="OM1" s="444">
        <v>2021</v>
      </c>
      <c r="ON1" s="353" t="s">
        <v>143</v>
      </c>
      <c r="OO1" s="353"/>
      <c r="OP1" s="353"/>
      <c r="OQ1" s="353"/>
      <c r="OR1" s="353"/>
      <c r="OS1" s="354"/>
      <c r="OT1" s="343"/>
      <c r="OU1" s="343"/>
      <c r="OV1" s="358" t="s">
        <v>28</v>
      </c>
      <c r="OW1" s="444">
        <v>2022</v>
      </c>
      <c r="OX1" s="353" t="s">
        <v>143</v>
      </c>
      <c r="OY1" s="353"/>
      <c r="OZ1" s="353"/>
      <c r="PA1" s="353"/>
      <c r="PB1" s="353"/>
      <c r="PC1" s="354"/>
      <c r="PD1" s="343"/>
      <c r="PE1" s="343"/>
      <c r="PF1" s="358" t="s">
        <v>28</v>
      </c>
      <c r="PG1" s="444">
        <v>2022</v>
      </c>
      <c r="PH1" s="353" t="s">
        <v>143</v>
      </c>
      <c r="PI1" s="353"/>
      <c r="PJ1" s="353"/>
      <c r="PK1" s="353"/>
      <c r="PL1" s="353"/>
      <c r="PM1" s="354"/>
      <c r="PN1" s="343"/>
      <c r="PO1" s="343"/>
      <c r="PP1" s="358" t="s">
        <v>28</v>
      </c>
      <c r="PQ1" s="444">
        <v>2022</v>
      </c>
      <c r="PR1" s="353" t="s">
        <v>143</v>
      </c>
      <c r="PS1" s="353"/>
      <c r="PT1" s="353"/>
      <c r="PU1" s="353"/>
      <c r="PV1" s="353"/>
      <c r="PW1" s="354"/>
      <c r="PX1" s="343"/>
      <c r="PY1" s="343"/>
    </row>
    <row xmlns:x14ac="http://schemas.microsoft.com/office/spreadsheetml/2009/9/ac" r="2" s="342" customFormat="true" ht="30" customHeight="true" x14ac:dyDescent="0.25">
      <c r="A2" s="603" t="s">
        <v>470</v>
      </c>
      <c r="B2" s="355" t="s">
        <v>349</v>
      </c>
      <c r="C2" s="267" t="s">
        <v>237</v>
      </c>
      <c r="D2" s="267" t="s">
        <v>144</v>
      </c>
      <c r="E2" s="356"/>
      <c r="F2" s="356"/>
      <c r="G2" s="356"/>
      <c r="H2" s="356"/>
      <c r="I2" s="357"/>
      <c r="J2" s="343" t="s">
        <v>398</v>
      </c>
      <c r="K2" s="343"/>
      <c r="L2" s="355" t="s">
        <v>350</v>
      </c>
      <c r="M2" s="267" t="s">
        <v>237</v>
      </c>
      <c r="N2" s="267" t="s">
        <v>145</v>
      </c>
      <c r="O2" s="356"/>
      <c r="P2" s="356"/>
      <c r="Q2" s="356"/>
      <c r="R2" s="356"/>
      <c r="S2" s="357"/>
      <c r="T2" s="343" t="s">
        <v>398</v>
      </c>
      <c r="U2" s="343"/>
      <c r="V2" s="355" t="s">
        <v>351</v>
      </c>
      <c r="W2" s="267" t="s">
        <v>183</v>
      </c>
      <c r="X2" s="267" t="s">
        <v>273</v>
      </c>
      <c r="Y2" s="356"/>
      <c r="Z2" s="356"/>
      <c r="AA2" s="356"/>
      <c r="AB2" s="356"/>
      <c r="AC2" s="357"/>
      <c r="AD2" s="343" t="s">
        <v>398</v>
      </c>
      <c r="AE2" s="343"/>
      <c r="AF2" s="355" t="s">
        <v>352</v>
      </c>
      <c r="AG2" s="267" t="s">
        <v>237</v>
      </c>
      <c r="AH2" s="267" t="s">
        <v>146</v>
      </c>
      <c r="AI2" s="356"/>
      <c r="AJ2" s="356"/>
      <c r="AK2" s="356"/>
      <c r="AL2" s="356"/>
      <c r="AM2" s="357"/>
      <c r="AN2" s="343" t="s">
        <v>398</v>
      </c>
      <c r="AO2" s="343"/>
      <c r="AP2" s="355" t="s">
        <v>353</v>
      </c>
      <c r="AQ2" s="267" t="s">
        <v>183</v>
      </c>
      <c r="AR2" s="267" t="s">
        <v>185</v>
      </c>
      <c r="AS2" s="356"/>
      <c r="AT2" s="356"/>
      <c r="AU2" s="356"/>
      <c r="AV2" s="356"/>
      <c r="AW2" s="357"/>
      <c r="AX2" s="343" t="s">
        <v>398</v>
      </c>
      <c r="AY2" s="343"/>
      <c r="AZ2" s="355" t="s">
        <v>354</v>
      </c>
      <c r="BA2" s="267" t="s">
        <v>237</v>
      </c>
      <c r="BB2" s="267" t="s">
        <v>147</v>
      </c>
      <c r="BC2" s="356"/>
      <c r="BD2" s="356"/>
      <c r="BE2" s="356"/>
      <c r="BF2" s="356"/>
      <c r="BG2" s="357"/>
      <c r="BH2" s="343" t="s">
        <v>398</v>
      </c>
      <c r="BI2" s="343"/>
      <c r="BJ2" s="355" t="s">
        <v>355</v>
      </c>
      <c r="BK2" s="267" t="s">
        <v>237</v>
      </c>
      <c r="BL2" s="267" t="s">
        <v>148</v>
      </c>
      <c r="BM2" s="356"/>
      <c r="BN2" s="356"/>
      <c r="BO2" s="356"/>
      <c r="BP2" s="356"/>
      <c r="BQ2" s="357"/>
      <c r="BR2" s="343" t="s">
        <v>398</v>
      </c>
      <c r="BS2" s="343"/>
      <c r="BT2" s="355" t="s">
        <v>356</v>
      </c>
      <c r="BU2" s="267" t="s">
        <v>183</v>
      </c>
      <c r="BV2" s="267" t="s">
        <v>186</v>
      </c>
      <c r="BW2" s="356"/>
      <c r="BX2" s="356"/>
      <c r="BY2" s="356"/>
      <c r="BZ2" s="356"/>
      <c r="CA2" s="357"/>
      <c r="CB2" s="343" t="s">
        <v>398</v>
      </c>
      <c r="CC2" s="343"/>
      <c r="CD2" s="355" t="s">
        <v>357</v>
      </c>
      <c r="CE2" s="267" t="s">
        <v>237</v>
      </c>
      <c r="CF2" s="267" t="s">
        <v>149</v>
      </c>
      <c r="CG2" s="356"/>
      <c r="CH2" s="356"/>
      <c r="CI2" s="356"/>
      <c r="CJ2" s="356"/>
      <c r="CK2" s="357"/>
      <c r="CL2" s="343" t="s">
        <v>398</v>
      </c>
      <c r="CM2" s="343"/>
      <c r="CN2" s="355" t="s">
        <v>358</v>
      </c>
      <c r="CO2" s="267" t="s">
        <v>237</v>
      </c>
      <c r="CP2" s="267" t="s">
        <v>150</v>
      </c>
      <c r="CQ2" s="356"/>
      <c r="CR2" s="356"/>
      <c r="CS2" s="356"/>
      <c r="CT2" s="356"/>
      <c r="CU2" s="357"/>
      <c r="CV2" s="343" t="s">
        <v>398</v>
      </c>
      <c r="CW2" s="343"/>
      <c r="CX2" s="355" t="s">
        <v>359</v>
      </c>
      <c r="CY2" s="267" t="s">
        <v>183</v>
      </c>
      <c r="CZ2" s="267" t="s">
        <v>187</v>
      </c>
      <c r="DA2" s="356"/>
      <c r="DB2" s="356"/>
      <c r="DC2" s="356"/>
      <c r="DD2" s="356"/>
      <c r="DE2" s="357"/>
      <c r="DF2" s="343" t="s">
        <v>398</v>
      </c>
      <c r="DG2" s="343"/>
      <c r="DH2" s="355" t="s">
        <v>360</v>
      </c>
      <c r="DI2" s="267" t="s">
        <v>237</v>
      </c>
      <c r="DJ2" s="267" t="s">
        <v>151</v>
      </c>
      <c r="DK2" s="356"/>
      <c r="DL2" s="356"/>
      <c r="DM2" s="356"/>
      <c r="DN2" s="356"/>
      <c r="DO2" s="357"/>
      <c r="DP2" s="343" t="s">
        <v>398</v>
      </c>
      <c r="DQ2" s="343"/>
      <c r="DR2" s="355" t="s">
        <v>361</v>
      </c>
      <c r="DS2" s="267" t="s">
        <v>183</v>
      </c>
      <c r="DT2" s="267" t="s">
        <v>189</v>
      </c>
      <c r="DU2" s="356"/>
      <c r="DV2" s="356"/>
      <c r="DW2" s="356"/>
      <c r="DX2" s="356"/>
      <c r="DY2" s="357"/>
      <c r="DZ2" s="343" t="s">
        <v>398</v>
      </c>
      <c r="EA2" s="343"/>
      <c r="EB2" s="355" t="s">
        <v>362</v>
      </c>
      <c r="EC2" s="267" t="s">
        <v>237</v>
      </c>
      <c r="ED2" s="267" t="s">
        <v>152</v>
      </c>
      <c r="EE2" s="356"/>
      <c r="EF2" s="356"/>
      <c r="EG2" s="356"/>
      <c r="EH2" s="356"/>
      <c r="EI2" s="357"/>
      <c r="EJ2" s="343" t="s">
        <v>398</v>
      </c>
      <c r="EK2" s="343"/>
      <c r="EL2" s="355" t="s">
        <v>363</v>
      </c>
      <c r="EM2" s="267" t="s">
        <v>183</v>
      </c>
      <c r="EN2" s="267" t="s">
        <v>190</v>
      </c>
      <c r="EO2" s="356"/>
      <c r="EP2" s="356"/>
      <c r="EQ2" s="356"/>
      <c r="ER2" s="356"/>
      <c r="ES2" s="357"/>
      <c r="ET2" s="343" t="s">
        <v>398</v>
      </c>
      <c r="EU2" s="343"/>
      <c r="EV2" s="355" t="s">
        <v>364</v>
      </c>
      <c r="EW2" s="267" t="s">
        <v>237</v>
      </c>
      <c r="EX2" s="267" t="s">
        <v>153</v>
      </c>
      <c r="EY2" s="356"/>
      <c r="EZ2" s="356"/>
      <c r="FA2" s="356"/>
      <c r="FB2" s="356"/>
      <c r="FC2" s="357"/>
      <c r="FD2" s="343" t="s">
        <v>398</v>
      </c>
      <c r="FE2" s="343"/>
      <c r="FF2" s="355" t="s">
        <v>365</v>
      </c>
      <c r="FG2" s="267" t="s">
        <v>183</v>
      </c>
      <c r="FH2" s="267" t="s">
        <v>192</v>
      </c>
      <c r="FI2" s="356"/>
      <c r="FJ2" s="356"/>
      <c r="FK2" s="356"/>
      <c r="FL2" s="356"/>
      <c r="FM2" s="357"/>
      <c r="FN2" s="343" t="s">
        <v>398</v>
      </c>
      <c r="FO2" s="343"/>
      <c r="FP2" s="355" t="s">
        <v>366</v>
      </c>
      <c r="FQ2" s="267" t="s">
        <v>183</v>
      </c>
      <c r="FR2" s="267" t="s">
        <v>249</v>
      </c>
      <c r="FS2" s="356"/>
      <c r="FT2" s="356"/>
      <c r="FU2" s="356"/>
      <c r="FV2" s="356"/>
      <c r="FW2" s="357"/>
      <c r="FX2" s="343" t="s">
        <v>398</v>
      </c>
      <c r="FY2" s="343"/>
      <c r="FZ2" s="355" t="s">
        <v>367</v>
      </c>
      <c r="GA2" s="267" t="s">
        <v>237</v>
      </c>
      <c r="GB2" s="267" t="s">
        <v>154</v>
      </c>
      <c r="GC2" s="356"/>
      <c r="GD2" s="356"/>
      <c r="GE2" s="356"/>
      <c r="GF2" s="356"/>
      <c r="GG2" s="357"/>
      <c r="GH2" s="343" t="s">
        <v>398</v>
      </c>
      <c r="GI2" s="343"/>
      <c r="GJ2" s="355" t="s">
        <v>368</v>
      </c>
      <c r="GK2" s="267" t="s">
        <v>183</v>
      </c>
      <c r="GL2" s="267" t="s">
        <v>193</v>
      </c>
      <c r="GM2" s="356"/>
      <c r="GN2" s="356"/>
      <c r="GO2" s="356"/>
      <c r="GP2" s="356"/>
      <c r="GQ2" s="357"/>
      <c r="GR2" s="343" t="s">
        <v>398</v>
      </c>
      <c r="GS2" s="343"/>
      <c r="GT2" s="355" t="s">
        <v>369</v>
      </c>
      <c r="GU2" s="267" t="s">
        <v>237</v>
      </c>
      <c r="GV2" s="267" t="s">
        <v>155</v>
      </c>
      <c r="GW2" s="356"/>
      <c r="GX2" s="356"/>
      <c r="GY2" s="356"/>
      <c r="GZ2" s="356"/>
      <c r="HA2" s="357"/>
      <c r="HB2" s="343" t="s">
        <v>398</v>
      </c>
      <c r="HC2" s="343"/>
      <c r="HD2" s="355" t="s">
        <v>370</v>
      </c>
      <c r="HE2" s="267" t="s">
        <v>183</v>
      </c>
      <c r="HF2" s="267" t="s">
        <v>198</v>
      </c>
      <c r="HG2" s="356"/>
      <c r="HH2" s="356"/>
      <c r="HI2" s="356"/>
      <c r="HJ2" s="356"/>
      <c r="HK2" s="357"/>
      <c r="HL2" s="343" t="s">
        <v>398</v>
      </c>
      <c r="HM2" s="343"/>
      <c r="HN2" s="355" t="s">
        <v>371</v>
      </c>
      <c r="HO2" s="267" t="s">
        <v>237</v>
      </c>
      <c r="HP2" s="267" t="s">
        <v>156</v>
      </c>
      <c r="HQ2" s="356"/>
      <c r="HR2" s="356"/>
      <c r="HS2" s="356"/>
      <c r="HT2" s="356"/>
      <c r="HU2" s="357"/>
      <c r="HV2" s="343" t="s">
        <v>398</v>
      </c>
      <c r="HW2" s="343"/>
      <c r="HX2" s="355" t="s">
        <v>372</v>
      </c>
      <c r="HY2" s="267" t="s">
        <v>183</v>
      </c>
      <c r="HZ2" s="267" t="s">
        <v>199</v>
      </c>
      <c r="IA2" s="356"/>
      <c r="IB2" s="356"/>
      <c r="IC2" s="356"/>
      <c r="ID2" s="356"/>
      <c r="IE2" s="357"/>
      <c r="IF2" s="343" t="s">
        <v>398</v>
      </c>
      <c r="IG2" s="343"/>
      <c r="IH2" s="355" t="s">
        <v>373</v>
      </c>
      <c r="II2" s="267" t="s">
        <v>237</v>
      </c>
      <c r="IJ2" s="267" t="s">
        <v>219</v>
      </c>
      <c r="IK2" s="356"/>
      <c r="IL2" s="356"/>
      <c r="IM2" s="356"/>
      <c r="IN2" s="356"/>
      <c r="IO2" s="357"/>
      <c r="IP2" s="343" t="s">
        <v>398</v>
      </c>
      <c r="IQ2" s="343"/>
      <c r="IR2" s="355" t="s">
        <v>374</v>
      </c>
      <c r="IS2" s="267" t="s">
        <v>238</v>
      </c>
      <c r="IT2" s="267" t="s">
        <v>239</v>
      </c>
      <c r="IU2" s="356"/>
      <c r="IV2" s="356"/>
      <c r="IW2" s="356"/>
      <c r="IX2" s="356"/>
      <c r="IY2" s="357"/>
      <c r="IZ2" s="343" t="s">
        <v>398</v>
      </c>
      <c r="JA2" s="343"/>
      <c r="JB2" s="355" t="s">
        <v>375</v>
      </c>
      <c r="JC2" s="267" t="s">
        <v>183</v>
      </c>
      <c r="JD2" s="267" t="s">
        <v>214</v>
      </c>
      <c r="JE2" s="356"/>
      <c r="JF2" s="356"/>
      <c r="JG2" s="356"/>
      <c r="JH2" s="356"/>
      <c r="JI2" s="357"/>
      <c r="JJ2" s="343" t="s">
        <v>398</v>
      </c>
      <c r="JK2" s="343"/>
      <c r="JL2" s="355" t="s">
        <v>376</v>
      </c>
      <c r="JM2" s="267" t="s">
        <v>183</v>
      </c>
      <c r="JN2" s="267" t="s">
        <v>301</v>
      </c>
      <c r="JO2" s="356"/>
      <c r="JP2" s="356"/>
      <c r="JQ2" s="356"/>
      <c r="JR2" s="356"/>
      <c r="JS2" s="357"/>
      <c r="JT2" s="343" t="s">
        <v>398</v>
      </c>
      <c r="JU2" s="343"/>
      <c r="JV2" s="355" t="s">
        <v>377</v>
      </c>
      <c r="JW2" s="267" t="s">
        <v>238</v>
      </c>
      <c r="JX2" s="267" t="s">
        <v>239</v>
      </c>
      <c r="JY2" s="356"/>
      <c r="JZ2" s="356"/>
      <c r="KA2" s="356"/>
      <c r="KB2" s="356"/>
      <c r="KC2" s="357"/>
      <c r="KD2" s="343" t="s">
        <v>398</v>
      </c>
      <c r="KE2" s="343"/>
      <c r="KF2" s="355" t="s">
        <v>378</v>
      </c>
      <c r="KG2" s="267" t="s">
        <v>237</v>
      </c>
      <c r="KH2" s="267" t="s">
        <v>339</v>
      </c>
      <c r="KI2" s="356"/>
      <c r="KJ2" s="356"/>
      <c r="KK2" s="356"/>
      <c r="KL2" s="356"/>
      <c r="KM2" s="357"/>
      <c r="KN2" s="343" t="s">
        <v>398</v>
      </c>
      <c r="KO2" s="343"/>
      <c r="KP2" s="355" t="s">
        <v>379</v>
      </c>
      <c r="KQ2" s="267" t="s">
        <v>183</v>
      </c>
      <c r="KR2" s="267" t="s">
        <v>307</v>
      </c>
      <c r="KS2" s="356"/>
      <c r="KT2" s="356"/>
      <c r="KU2" s="356"/>
      <c r="KV2" s="356"/>
      <c r="KW2" s="357"/>
      <c r="KX2" s="343" t="s">
        <v>398</v>
      </c>
      <c r="KY2" s="343"/>
      <c r="KZ2" s="355" t="s">
        <v>380</v>
      </c>
      <c r="LA2" s="267" t="s">
        <v>238</v>
      </c>
      <c r="LB2" s="267" t="s">
        <v>239</v>
      </c>
      <c r="LC2" s="356"/>
      <c r="LD2" s="356"/>
      <c r="LE2" s="356"/>
      <c r="LF2" s="356"/>
      <c r="LG2" s="357"/>
      <c r="LH2" s="343" t="s">
        <v>398</v>
      </c>
      <c r="LI2" s="343"/>
      <c r="LJ2" s="355" t="s">
        <v>381</v>
      </c>
      <c r="LK2" s="267" t="s">
        <v>183</v>
      </c>
      <c r="LL2" s="267" t="s">
        <v>329</v>
      </c>
      <c r="LM2" s="356"/>
      <c r="LN2" s="356"/>
      <c r="LO2" s="356"/>
      <c r="LP2" s="356"/>
      <c r="LQ2" s="357"/>
      <c r="LR2" s="343" t="s">
        <v>398</v>
      </c>
      <c r="LS2" s="343"/>
      <c r="LT2" s="355" t="s">
        <v>414</v>
      </c>
      <c r="LU2" s="267" t="s">
        <v>237</v>
      </c>
      <c r="LV2" s="267" t="s">
        <v>497</v>
      </c>
      <c r="LW2" s="356"/>
      <c r="LX2" s="356"/>
      <c r="LY2" s="356"/>
      <c r="LZ2" s="356"/>
      <c r="MA2" s="357"/>
      <c r="MB2" s="343" t="s">
        <v>398</v>
      </c>
      <c r="MC2" s="343"/>
      <c r="MD2" s="355" t="s">
        <v>433</v>
      </c>
      <c r="ME2" s="267" t="s">
        <v>238</v>
      </c>
      <c r="MF2" s="267" t="s">
        <v>239</v>
      </c>
      <c r="MG2" s="356"/>
      <c r="MH2" s="356"/>
      <c r="MI2" s="356"/>
      <c r="MJ2" s="356"/>
      <c r="MK2" s="357"/>
      <c r="ML2" s="343" t="s">
        <v>398</v>
      </c>
      <c r="MM2" s="343"/>
      <c r="MN2" s="355" t="s">
        <v>419</v>
      </c>
      <c r="MO2" s="267" t="s">
        <v>237</v>
      </c>
      <c r="MP2" s="267" t="s">
        <v>415</v>
      </c>
      <c r="MQ2" s="356"/>
      <c r="MR2" s="356"/>
      <c r="MS2" s="356"/>
      <c r="MT2" s="356"/>
      <c r="MU2" s="357"/>
      <c r="MV2" s="343" t="s">
        <v>398</v>
      </c>
      <c r="MW2" s="343"/>
      <c r="MX2" s="355" t="s">
        <v>435</v>
      </c>
      <c r="MY2" s="267" t="s">
        <v>238</v>
      </c>
      <c r="MZ2" s="267" t="s">
        <v>239</v>
      </c>
      <c r="NA2" s="356"/>
      <c r="NB2" s="356"/>
      <c r="NC2" s="356"/>
      <c r="ND2" s="356"/>
      <c r="NE2" s="357"/>
      <c r="NF2" s="343" t="s">
        <v>398</v>
      </c>
      <c r="NG2" s="343"/>
      <c r="NH2" s="355" t="s">
        <v>420</v>
      </c>
      <c r="NI2" s="267" t="s">
        <v>237</v>
      </c>
      <c r="NJ2" s="267" t="s">
        <v>421</v>
      </c>
      <c r="NK2" s="356"/>
      <c r="NL2" s="356"/>
      <c r="NM2" s="356"/>
      <c r="NN2" s="356"/>
      <c r="NO2" s="357"/>
      <c r="NP2" s="343" t="s">
        <v>398</v>
      </c>
      <c r="NQ2" s="343"/>
      <c r="NR2" s="355" t="s">
        <v>438</v>
      </c>
      <c r="NS2" s="267" t="s">
        <v>183</v>
      </c>
      <c r="NT2" s="267" t="s">
        <v>432</v>
      </c>
      <c r="NU2" s="356"/>
      <c r="NV2" s="356"/>
      <c r="NW2" s="356"/>
      <c r="NX2" s="356"/>
      <c r="NY2" s="357"/>
      <c r="NZ2" s="343" t="s">
        <v>398</v>
      </c>
      <c r="OA2" s="343"/>
      <c r="OB2" s="355" t="s">
        <v>475</v>
      </c>
      <c r="OC2" s="267" t="s">
        <v>237</v>
      </c>
      <c r="OD2" s="267" t="s">
        <v>476</v>
      </c>
      <c r="OE2" s="356"/>
      <c r="OF2" s="356"/>
      <c r="OG2" s="356"/>
      <c r="OH2" s="356"/>
      <c r="OI2" s="357"/>
      <c r="OJ2" s="343" t="s">
        <v>398</v>
      </c>
      <c r="OK2" s="343"/>
      <c r="OL2" s="355" t="s">
        <v>482</v>
      </c>
      <c r="OM2" s="267" t="s">
        <v>238</v>
      </c>
      <c r="ON2" s="267" t="s">
        <v>239</v>
      </c>
      <c r="OO2" s="356"/>
      <c r="OP2" s="356"/>
      <c r="OQ2" s="356"/>
      <c r="OR2" s="356"/>
      <c r="OS2" s="357"/>
      <c r="OT2" s="343" t="s">
        <v>398</v>
      </c>
      <c r="OU2" s="343"/>
      <c r="OV2" s="355" t="s">
        <v>484</v>
      </c>
      <c r="OW2" s="267" t="s">
        <v>238</v>
      </c>
      <c r="OX2" s="267" t="s">
        <v>239</v>
      </c>
      <c r="OY2" s="356"/>
      <c r="OZ2" s="356"/>
      <c r="PA2" s="356"/>
      <c r="PB2" s="356"/>
      <c r="PC2" s="357"/>
      <c r="PD2" s="343" t="s">
        <v>398</v>
      </c>
      <c r="PE2" s="343"/>
      <c r="PF2" s="355" t="s">
        <v>477</v>
      </c>
      <c r="PG2" s="267" t="s">
        <v>237</v>
      </c>
      <c r="PH2" s="267" t="s">
        <v>492</v>
      </c>
      <c r="PI2" s="356"/>
      <c r="PJ2" s="356"/>
      <c r="PK2" s="356"/>
      <c r="PL2" s="356"/>
      <c r="PM2" s="357"/>
      <c r="PN2" s="343" t="s">
        <v>398</v>
      </c>
      <c r="PO2" s="343"/>
      <c r="PP2" s="355" t="s">
        <v>478</v>
      </c>
      <c r="PQ2" s="267" t="s">
        <v>479</v>
      </c>
      <c r="PR2" s="267" t="s">
        <v>480</v>
      </c>
      <c r="PS2" s="356"/>
      <c r="PT2" s="356"/>
      <c r="PU2" s="356"/>
      <c r="PV2" s="356"/>
      <c r="PW2" s="357"/>
      <c r="PX2" s="343" t="s">
        <v>398</v>
      </c>
      <c r="PY2" s="343"/>
    </row>
    <row xmlns:x14ac="http://schemas.microsoft.com/office/spreadsheetml/2009/9/ac" r="3" s="275" customFormat="true" ht="18" customHeight="true" x14ac:dyDescent="0.25">
      <c r="A3" s="603"/>
      <c r="B3" s="268" t="s">
        <v>229</v>
      </c>
      <c r="C3" s="269" t="s">
        <v>54</v>
      </c>
      <c r="D3" s="270" t="s">
        <v>7</v>
      </c>
      <c r="E3" s="271" t="s">
        <v>1</v>
      </c>
      <c r="F3" s="271" t="s">
        <v>2</v>
      </c>
      <c r="G3" s="271" t="s">
        <v>16</v>
      </c>
      <c r="H3" s="271" t="s">
        <v>17</v>
      </c>
      <c r="I3" s="272" t="s">
        <v>18</v>
      </c>
      <c r="J3" s="273"/>
      <c r="K3" s="273"/>
      <c r="L3" s="268" t="s">
        <v>229</v>
      </c>
      <c r="M3" s="269" t="s">
        <v>54</v>
      </c>
      <c r="N3" s="270" t="s">
        <v>7</v>
      </c>
      <c r="O3" s="271" t="s">
        <v>1</v>
      </c>
      <c r="P3" s="271" t="s">
        <v>2</v>
      </c>
      <c r="Q3" s="271" t="s">
        <v>16</v>
      </c>
      <c r="R3" s="271" t="s">
        <v>17</v>
      </c>
      <c r="S3" s="272" t="s">
        <v>18</v>
      </c>
      <c r="T3" s="273"/>
      <c r="U3" s="273"/>
      <c r="V3" s="268" t="s">
        <v>229</v>
      </c>
      <c r="W3" s="269" t="s">
        <v>54</v>
      </c>
      <c r="X3" s="270" t="s">
        <v>7</v>
      </c>
      <c r="Y3" s="271" t="s">
        <v>1</v>
      </c>
      <c r="Z3" s="271" t="s">
        <v>2</v>
      </c>
      <c r="AA3" s="271" t="s">
        <v>16</v>
      </c>
      <c r="AB3" s="271" t="s">
        <v>17</v>
      </c>
      <c r="AC3" s="272" t="s">
        <v>18</v>
      </c>
      <c r="AD3" s="273"/>
      <c r="AE3" s="273"/>
      <c r="AF3" s="268" t="s">
        <v>229</v>
      </c>
      <c r="AG3" s="269" t="s">
        <v>54</v>
      </c>
      <c r="AH3" s="270" t="s">
        <v>7</v>
      </c>
      <c r="AI3" s="271" t="s">
        <v>1</v>
      </c>
      <c r="AJ3" s="271" t="s">
        <v>2</v>
      </c>
      <c r="AK3" s="271" t="s">
        <v>16</v>
      </c>
      <c r="AL3" s="271" t="s">
        <v>17</v>
      </c>
      <c r="AM3" s="272" t="s">
        <v>18</v>
      </c>
      <c r="AN3" s="273"/>
      <c r="AO3" s="273"/>
      <c r="AP3" s="268" t="s">
        <v>229</v>
      </c>
      <c r="AQ3" s="269" t="s">
        <v>54</v>
      </c>
      <c r="AR3" s="270" t="s">
        <v>7</v>
      </c>
      <c r="AS3" s="271" t="s">
        <v>1</v>
      </c>
      <c r="AT3" s="271" t="s">
        <v>2</v>
      </c>
      <c r="AU3" s="271" t="s">
        <v>16</v>
      </c>
      <c r="AV3" s="271" t="s">
        <v>17</v>
      </c>
      <c r="AW3" s="272" t="s">
        <v>18</v>
      </c>
      <c r="AX3" s="273"/>
      <c r="AY3" s="273"/>
      <c r="AZ3" s="268" t="s">
        <v>229</v>
      </c>
      <c r="BA3" s="269" t="s">
        <v>54</v>
      </c>
      <c r="BB3" s="270" t="s">
        <v>7</v>
      </c>
      <c r="BC3" s="271" t="s">
        <v>1</v>
      </c>
      <c r="BD3" s="271" t="s">
        <v>2</v>
      </c>
      <c r="BE3" s="271" t="s">
        <v>16</v>
      </c>
      <c r="BF3" s="271" t="s">
        <v>17</v>
      </c>
      <c r="BG3" s="272" t="s">
        <v>18</v>
      </c>
      <c r="BH3" s="273"/>
      <c r="BI3" s="273"/>
      <c r="BJ3" s="268" t="s">
        <v>229</v>
      </c>
      <c r="BK3" s="274" t="s">
        <v>54</v>
      </c>
      <c r="BL3" s="270" t="s">
        <v>7</v>
      </c>
      <c r="BM3" s="271" t="s">
        <v>1</v>
      </c>
      <c r="BN3" s="271" t="s">
        <v>2</v>
      </c>
      <c r="BO3" s="271" t="s">
        <v>16</v>
      </c>
      <c r="BP3" s="271" t="s">
        <v>17</v>
      </c>
      <c r="BQ3" s="272" t="s">
        <v>18</v>
      </c>
      <c r="BR3" s="273"/>
      <c r="BS3" s="273"/>
      <c r="BT3" s="268" t="s">
        <v>229</v>
      </c>
      <c r="BU3" s="269" t="s">
        <v>54</v>
      </c>
      <c r="BV3" s="270" t="s">
        <v>7</v>
      </c>
      <c r="BW3" s="271" t="s">
        <v>1</v>
      </c>
      <c r="BX3" s="271" t="s">
        <v>2</v>
      </c>
      <c r="BY3" s="271" t="s">
        <v>16</v>
      </c>
      <c r="BZ3" s="271" t="s">
        <v>17</v>
      </c>
      <c r="CA3" s="272" t="s">
        <v>18</v>
      </c>
      <c r="CB3" s="273"/>
      <c r="CC3" s="273"/>
      <c r="CD3" s="268" t="s">
        <v>229</v>
      </c>
      <c r="CE3" s="269" t="s">
        <v>54</v>
      </c>
      <c r="CF3" s="270" t="s">
        <v>7</v>
      </c>
      <c r="CG3" s="271" t="s">
        <v>1</v>
      </c>
      <c r="CH3" s="271" t="s">
        <v>2</v>
      </c>
      <c r="CI3" s="271" t="s">
        <v>16</v>
      </c>
      <c r="CJ3" s="271" t="s">
        <v>17</v>
      </c>
      <c r="CK3" s="272" t="s">
        <v>18</v>
      </c>
      <c r="CL3" s="273"/>
      <c r="CM3" s="273"/>
      <c r="CN3" s="268" t="s">
        <v>229</v>
      </c>
      <c r="CO3" s="269" t="s">
        <v>54</v>
      </c>
      <c r="CP3" s="270" t="s">
        <v>7</v>
      </c>
      <c r="CQ3" s="271" t="s">
        <v>1</v>
      </c>
      <c r="CR3" s="271" t="s">
        <v>2</v>
      </c>
      <c r="CS3" s="271" t="s">
        <v>16</v>
      </c>
      <c r="CT3" s="271" t="s">
        <v>17</v>
      </c>
      <c r="CU3" s="272" t="s">
        <v>18</v>
      </c>
      <c r="CV3" s="273"/>
      <c r="CW3" s="273"/>
      <c r="CX3" s="268" t="s">
        <v>229</v>
      </c>
      <c r="CY3" s="269" t="s">
        <v>54</v>
      </c>
      <c r="CZ3" s="270" t="s">
        <v>7</v>
      </c>
      <c r="DA3" s="271" t="s">
        <v>1</v>
      </c>
      <c r="DB3" s="271" t="s">
        <v>2</v>
      </c>
      <c r="DC3" s="271" t="s">
        <v>16</v>
      </c>
      <c r="DD3" s="271" t="s">
        <v>17</v>
      </c>
      <c r="DE3" s="272" t="s">
        <v>18</v>
      </c>
      <c r="DF3" s="273"/>
      <c r="DG3" s="273"/>
      <c r="DH3" s="268" t="s">
        <v>229</v>
      </c>
      <c r="DI3" s="269" t="s">
        <v>54</v>
      </c>
      <c r="DJ3" s="270" t="s">
        <v>7</v>
      </c>
      <c r="DK3" s="271" t="s">
        <v>1</v>
      </c>
      <c r="DL3" s="271" t="s">
        <v>2</v>
      </c>
      <c r="DM3" s="271" t="s">
        <v>16</v>
      </c>
      <c r="DN3" s="271" t="s">
        <v>17</v>
      </c>
      <c r="DO3" s="272" t="s">
        <v>18</v>
      </c>
      <c r="DP3" s="273"/>
      <c r="DQ3" s="273"/>
      <c r="DR3" s="268" t="s">
        <v>229</v>
      </c>
      <c r="DS3" s="269" t="s">
        <v>54</v>
      </c>
      <c r="DT3" s="270" t="s">
        <v>7</v>
      </c>
      <c r="DU3" s="271" t="s">
        <v>1</v>
      </c>
      <c r="DV3" s="271" t="s">
        <v>2</v>
      </c>
      <c r="DW3" s="271" t="s">
        <v>16</v>
      </c>
      <c r="DX3" s="271" t="s">
        <v>17</v>
      </c>
      <c r="DY3" s="272" t="s">
        <v>18</v>
      </c>
      <c r="DZ3" s="273"/>
      <c r="EA3" s="273"/>
      <c r="EB3" s="268" t="s">
        <v>229</v>
      </c>
      <c r="EC3" s="269" t="s">
        <v>54</v>
      </c>
      <c r="ED3" s="270" t="s">
        <v>7</v>
      </c>
      <c r="EE3" s="271" t="s">
        <v>1</v>
      </c>
      <c r="EF3" s="271" t="s">
        <v>2</v>
      </c>
      <c r="EG3" s="271" t="s">
        <v>16</v>
      </c>
      <c r="EH3" s="271" t="s">
        <v>17</v>
      </c>
      <c r="EI3" s="272" t="s">
        <v>18</v>
      </c>
      <c r="EJ3" s="273"/>
      <c r="EK3" s="273"/>
      <c r="EL3" s="268" t="s">
        <v>229</v>
      </c>
      <c r="EM3" s="269" t="s">
        <v>54</v>
      </c>
      <c r="EN3" s="270" t="s">
        <v>7</v>
      </c>
      <c r="EO3" s="271" t="s">
        <v>1</v>
      </c>
      <c r="EP3" s="271" t="s">
        <v>2</v>
      </c>
      <c r="EQ3" s="271" t="s">
        <v>16</v>
      </c>
      <c r="ER3" s="271" t="s">
        <v>17</v>
      </c>
      <c r="ES3" s="272" t="s">
        <v>18</v>
      </c>
      <c r="ET3" s="273"/>
      <c r="EU3" s="273"/>
      <c r="EV3" s="268" t="s">
        <v>229</v>
      </c>
      <c r="EW3" s="269" t="s">
        <v>54</v>
      </c>
      <c r="EX3" s="270" t="s">
        <v>7</v>
      </c>
      <c r="EY3" s="271" t="s">
        <v>1</v>
      </c>
      <c r="EZ3" s="271" t="s">
        <v>2</v>
      </c>
      <c r="FA3" s="271" t="s">
        <v>16</v>
      </c>
      <c r="FB3" s="271" t="s">
        <v>17</v>
      </c>
      <c r="FC3" s="272" t="s">
        <v>18</v>
      </c>
      <c r="FD3" s="273"/>
      <c r="FE3" s="273"/>
      <c r="FF3" s="268" t="s">
        <v>229</v>
      </c>
      <c r="FG3" s="269" t="s">
        <v>54</v>
      </c>
      <c r="FH3" s="270" t="s">
        <v>7</v>
      </c>
      <c r="FI3" s="271" t="s">
        <v>1</v>
      </c>
      <c r="FJ3" s="271" t="s">
        <v>2</v>
      </c>
      <c r="FK3" s="271" t="s">
        <v>16</v>
      </c>
      <c r="FL3" s="271" t="s">
        <v>17</v>
      </c>
      <c r="FM3" s="272" t="s">
        <v>18</v>
      </c>
      <c r="FN3" s="273"/>
      <c r="FO3" s="273"/>
      <c r="FP3" s="268" t="s">
        <v>229</v>
      </c>
      <c r="FQ3" s="269" t="s">
        <v>54</v>
      </c>
      <c r="FR3" s="270" t="s">
        <v>7</v>
      </c>
      <c r="FS3" s="271" t="s">
        <v>1</v>
      </c>
      <c r="FT3" s="271" t="s">
        <v>2</v>
      </c>
      <c r="FU3" s="271" t="s">
        <v>16</v>
      </c>
      <c r="FV3" s="271" t="s">
        <v>17</v>
      </c>
      <c r="FW3" s="272" t="s">
        <v>18</v>
      </c>
      <c r="FX3" s="273"/>
      <c r="FY3" s="273"/>
      <c r="FZ3" s="268" t="s">
        <v>229</v>
      </c>
      <c r="GA3" s="269" t="s">
        <v>54</v>
      </c>
      <c r="GB3" s="270" t="s">
        <v>7</v>
      </c>
      <c r="GC3" s="271" t="s">
        <v>1</v>
      </c>
      <c r="GD3" s="271" t="s">
        <v>2</v>
      </c>
      <c r="GE3" s="271" t="s">
        <v>16</v>
      </c>
      <c r="GF3" s="271" t="s">
        <v>17</v>
      </c>
      <c r="GG3" s="272" t="s">
        <v>18</v>
      </c>
      <c r="GH3" s="273"/>
      <c r="GI3" s="273"/>
      <c r="GJ3" s="268" t="s">
        <v>229</v>
      </c>
      <c r="GK3" s="269" t="s">
        <v>54</v>
      </c>
      <c r="GL3" s="270" t="s">
        <v>7</v>
      </c>
      <c r="GM3" s="271" t="s">
        <v>1</v>
      </c>
      <c r="GN3" s="271" t="s">
        <v>2</v>
      </c>
      <c r="GO3" s="271" t="s">
        <v>16</v>
      </c>
      <c r="GP3" s="271" t="s">
        <v>17</v>
      </c>
      <c r="GQ3" s="272" t="s">
        <v>18</v>
      </c>
      <c r="GR3" s="273"/>
      <c r="GS3" s="273"/>
      <c r="GT3" s="268" t="s">
        <v>229</v>
      </c>
      <c r="GU3" s="269" t="s">
        <v>54</v>
      </c>
      <c r="GV3" s="270" t="s">
        <v>7</v>
      </c>
      <c r="GW3" s="271" t="s">
        <v>1</v>
      </c>
      <c r="GX3" s="271" t="s">
        <v>2</v>
      </c>
      <c r="GY3" s="271" t="s">
        <v>16</v>
      </c>
      <c r="GZ3" s="271" t="s">
        <v>17</v>
      </c>
      <c r="HA3" s="272" t="s">
        <v>18</v>
      </c>
      <c r="HB3" s="273"/>
      <c r="HC3" s="273"/>
      <c r="HD3" s="268" t="s">
        <v>229</v>
      </c>
      <c r="HE3" s="269" t="s">
        <v>54</v>
      </c>
      <c r="HF3" s="270" t="s">
        <v>7</v>
      </c>
      <c r="HG3" s="271" t="s">
        <v>1</v>
      </c>
      <c r="HH3" s="271" t="s">
        <v>2</v>
      </c>
      <c r="HI3" s="271" t="s">
        <v>16</v>
      </c>
      <c r="HJ3" s="271" t="s">
        <v>17</v>
      </c>
      <c r="HK3" s="272" t="s">
        <v>18</v>
      </c>
      <c r="HL3" s="273"/>
      <c r="HM3" s="273"/>
      <c r="HN3" s="268" t="s">
        <v>229</v>
      </c>
      <c r="HO3" s="269" t="s">
        <v>54</v>
      </c>
      <c r="HP3" s="270" t="s">
        <v>7</v>
      </c>
      <c r="HQ3" s="271" t="s">
        <v>1</v>
      </c>
      <c r="HR3" s="271" t="s">
        <v>2</v>
      </c>
      <c r="HS3" s="271" t="s">
        <v>16</v>
      </c>
      <c r="HT3" s="271" t="s">
        <v>17</v>
      </c>
      <c r="HU3" s="272" t="s">
        <v>18</v>
      </c>
      <c r="HV3" s="273"/>
      <c r="HW3" s="273"/>
      <c r="HX3" s="268" t="s">
        <v>229</v>
      </c>
      <c r="HY3" s="269" t="s">
        <v>54</v>
      </c>
      <c r="HZ3" s="270" t="s">
        <v>7</v>
      </c>
      <c r="IA3" s="271" t="s">
        <v>1</v>
      </c>
      <c r="IB3" s="271" t="s">
        <v>2</v>
      </c>
      <c r="IC3" s="271" t="s">
        <v>16</v>
      </c>
      <c r="ID3" s="271" t="s">
        <v>17</v>
      </c>
      <c r="IE3" s="272" t="s">
        <v>18</v>
      </c>
      <c r="IF3" s="273"/>
      <c r="IG3" s="273"/>
      <c r="IH3" s="268" t="s">
        <v>229</v>
      </c>
      <c r="II3" s="269" t="s">
        <v>54</v>
      </c>
      <c r="IJ3" s="270" t="s">
        <v>7</v>
      </c>
      <c r="IK3" s="271" t="s">
        <v>1</v>
      </c>
      <c r="IL3" s="271" t="s">
        <v>2</v>
      </c>
      <c r="IM3" s="271" t="s">
        <v>16</v>
      </c>
      <c r="IN3" s="271" t="s">
        <v>17</v>
      </c>
      <c r="IO3" s="272" t="s">
        <v>18</v>
      </c>
      <c r="IP3" s="273"/>
      <c r="IQ3" s="273"/>
      <c r="IR3" s="268" t="s">
        <v>229</v>
      </c>
      <c r="IS3" s="269" t="s">
        <v>54</v>
      </c>
      <c r="IT3" s="270" t="s">
        <v>7</v>
      </c>
      <c r="IU3" s="271" t="s">
        <v>1</v>
      </c>
      <c r="IV3" s="271" t="s">
        <v>2</v>
      </c>
      <c r="IW3" s="271" t="s">
        <v>16</v>
      </c>
      <c r="IX3" s="271" t="s">
        <v>17</v>
      </c>
      <c r="IY3" s="272" t="s">
        <v>18</v>
      </c>
      <c r="IZ3" s="273"/>
      <c r="JA3" s="273"/>
      <c r="JB3" s="268" t="s">
        <v>229</v>
      </c>
      <c r="JC3" s="269" t="s">
        <v>54</v>
      </c>
      <c r="JD3" s="270" t="s">
        <v>7</v>
      </c>
      <c r="JE3" s="271" t="s">
        <v>1</v>
      </c>
      <c r="JF3" s="271" t="s">
        <v>2</v>
      </c>
      <c r="JG3" s="271" t="s">
        <v>16</v>
      </c>
      <c r="JH3" s="271" t="s">
        <v>17</v>
      </c>
      <c r="JI3" s="272" t="s">
        <v>18</v>
      </c>
      <c r="JJ3" s="273"/>
      <c r="JK3" s="273"/>
      <c r="JL3" s="268" t="s">
        <v>229</v>
      </c>
      <c r="JM3" s="269" t="s">
        <v>54</v>
      </c>
      <c r="JN3" s="270" t="s">
        <v>7</v>
      </c>
      <c r="JO3" s="271" t="s">
        <v>1</v>
      </c>
      <c r="JP3" s="271" t="s">
        <v>2</v>
      </c>
      <c r="JQ3" s="271" t="s">
        <v>16</v>
      </c>
      <c r="JR3" s="271" t="s">
        <v>17</v>
      </c>
      <c r="JS3" s="272" t="s">
        <v>18</v>
      </c>
      <c r="JT3" s="273"/>
      <c r="JU3" s="273"/>
      <c r="JV3" s="268" t="s">
        <v>229</v>
      </c>
      <c r="JW3" s="269" t="s">
        <v>54</v>
      </c>
      <c r="JX3" s="270" t="s">
        <v>7</v>
      </c>
      <c r="JY3" s="271" t="s">
        <v>1</v>
      </c>
      <c r="JZ3" s="271" t="s">
        <v>2</v>
      </c>
      <c r="KA3" s="271" t="s">
        <v>16</v>
      </c>
      <c r="KB3" s="271" t="s">
        <v>17</v>
      </c>
      <c r="KC3" s="272" t="s">
        <v>18</v>
      </c>
      <c r="KD3" s="273"/>
      <c r="KE3" s="273"/>
      <c r="KF3" s="268" t="s">
        <v>229</v>
      </c>
      <c r="KG3" s="269" t="s">
        <v>54</v>
      </c>
      <c r="KH3" s="270" t="s">
        <v>7</v>
      </c>
      <c r="KI3" s="271" t="s">
        <v>1</v>
      </c>
      <c r="KJ3" s="271" t="s">
        <v>2</v>
      </c>
      <c r="KK3" s="271" t="s">
        <v>16</v>
      </c>
      <c r="KL3" s="271" t="s">
        <v>17</v>
      </c>
      <c r="KM3" s="272" t="s">
        <v>18</v>
      </c>
      <c r="KN3" s="273"/>
      <c r="KO3" s="273"/>
      <c r="KP3" s="268" t="s">
        <v>229</v>
      </c>
      <c r="KQ3" s="269" t="s">
        <v>54</v>
      </c>
      <c r="KR3" s="270" t="s">
        <v>7</v>
      </c>
      <c r="KS3" s="271" t="s">
        <v>1</v>
      </c>
      <c r="KT3" s="271" t="s">
        <v>2</v>
      </c>
      <c r="KU3" s="271" t="s">
        <v>16</v>
      </c>
      <c r="KV3" s="271" t="s">
        <v>17</v>
      </c>
      <c r="KW3" s="272" t="s">
        <v>18</v>
      </c>
      <c r="KX3" s="273"/>
      <c r="KY3" s="273"/>
      <c r="KZ3" s="268" t="s">
        <v>229</v>
      </c>
      <c r="LA3" s="269" t="s">
        <v>54</v>
      </c>
      <c r="LB3" s="270" t="s">
        <v>7</v>
      </c>
      <c r="LC3" s="271" t="s">
        <v>1</v>
      </c>
      <c r="LD3" s="271" t="s">
        <v>2</v>
      </c>
      <c r="LE3" s="271" t="s">
        <v>16</v>
      </c>
      <c r="LF3" s="271" t="s">
        <v>17</v>
      </c>
      <c r="LG3" s="272" t="s">
        <v>18</v>
      </c>
      <c r="LH3" s="273"/>
      <c r="LI3" s="273"/>
      <c r="LJ3" s="268" t="s">
        <v>229</v>
      </c>
      <c r="LK3" s="269" t="s">
        <v>54</v>
      </c>
      <c r="LL3" s="270" t="s">
        <v>7</v>
      </c>
      <c r="LM3" s="271" t="s">
        <v>1</v>
      </c>
      <c r="LN3" s="271" t="s">
        <v>2</v>
      </c>
      <c r="LO3" s="271" t="s">
        <v>16</v>
      </c>
      <c r="LP3" s="271" t="s">
        <v>17</v>
      </c>
      <c r="LQ3" s="272" t="s">
        <v>18</v>
      </c>
      <c r="LR3" s="273"/>
      <c r="LS3" s="273"/>
      <c r="LT3" s="268" t="s">
        <v>229</v>
      </c>
      <c r="LU3" s="269" t="s">
        <v>54</v>
      </c>
      <c r="LV3" s="270" t="s">
        <v>7</v>
      </c>
      <c r="LW3" s="271" t="s">
        <v>1</v>
      </c>
      <c r="LX3" s="271" t="s">
        <v>2</v>
      </c>
      <c r="LY3" s="271" t="s">
        <v>16</v>
      </c>
      <c r="LZ3" s="271" t="s">
        <v>17</v>
      </c>
      <c r="MA3" s="272" t="s">
        <v>18</v>
      </c>
      <c r="MB3" s="273"/>
      <c r="MC3" s="273"/>
      <c r="MD3" s="268" t="s">
        <v>229</v>
      </c>
      <c r="ME3" s="269" t="s">
        <v>54</v>
      </c>
      <c r="MF3" s="270" t="s">
        <v>7</v>
      </c>
      <c r="MG3" s="271" t="s">
        <v>1</v>
      </c>
      <c r="MH3" s="271" t="s">
        <v>2</v>
      </c>
      <c r="MI3" s="271" t="s">
        <v>16</v>
      </c>
      <c r="MJ3" s="271" t="s">
        <v>17</v>
      </c>
      <c r="MK3" s="272" t="s">
        <v>18</v>
      </c>
      <c r="ML3" s="273"/>
      <c r="MM3" s="273"/>
      <c r="MN3" s="268" t="s">
        <v>229</v>
      </c>
      <c r="MO3" s="269" t="s">
        <v>54</v>
      </c>
      <c r="MP3" s="270" t="s">
        <v>7</v>
      </c>
      <c r="MQ3" s="271" t="s">
        <v>1</v>
      </c>
      <c r="MR3" s="271" t="s">
        <v>2</v>
      </c>
      <c r="MS3" s="271" t="s">
        <v>16</v>
      </c>
      <c r="MT3" s="271" t="s">
        <v>17</v>
      </c>
      <c r="MU3" s="272" t="s">
        <v>18</v>
      </c>
      <c r="MV3" s="273"/>
      <c r="MW3" s="273"/>
      <c r="MX3" s="268" t="s">
        <v>229</v>
      </c>
      <c r="MY3" s="269" t="s">
        <v>54</v>
      </c>
      <c r="MZ3" s="270" t="s">
        <v>7</v>
      </c>
      <c r="NA3" s="271" t="s">
        <v>1</v>
      </c>
      <c r="NB3" s="271" t="s">
        <v>2</v>
      </c>
      <c r="NC3" s="271" t="s">
        <v>16</v>
      </c>
      <c r="ND3" s="271" t="s">
        <v>17</v>
      </c>
      <c r="NE3" s="272" t="s">
        <v>18</v>
      </c>
      <c r="NF3" s="273"/>
      <c r="NG3" s="273"/>
      <c r="NH3" s="268" t="s">
        <v>229</v>
      </c>
      <c r="NI3" s="269" t="s">
        <v>54</v>
      </c>
      <c r="NJ3" s="270" t="s">
        <v>7</v>
      </c>
      <c r="NK3" s="271" t="s">
        <v>1</v>
      </c>
      <c r="NL3" s="271" t="s">
        <v>2</v>
      </c>
      <c r="NM3" s="271" t="s">
        <v>16</v>
      </c>
      <c r="NN3" s="271" t="s">
        <v>17</v>
      </c>
      <c r="NO3" s="272" t="s">
        <v>18</v>
      </c>
      <c r="NP3" s="273"/>
      <c r="NQ3" s="273"/>
      <c r="NR3" s="268" t="s">
        <v>229</v>
      </c>
      <c r="NS3" s="269" t="s">
        <v>54</v>
      </c>
      <c r="NT3" s="270" t="s">
        <v>7</v>
      </c>
      <c r="NU3" s="271" t="s">
        <v>1</v>
      </c>
      <c r="NV3" s="271" t="s">
        <v>2</v>
      </c>
      <c r="NW3" s="271" t="s">
        <v>16</v>
      </c>
      <c r="NX3" s="271" t="s">
        <v>17</v>
      </c>
      <c r="NY3" s="272" t="s">
        <v>18</v>
      </c>
      <c r="NZ3" s="273"/>
      <c r="OA3" s="273"/>
      <c r="OB3" s="268" t="s">
        <v>229</v>
      </c>
      <c r="OC3" s="269" t="s">
        <v>54</v>
      </c>
      <c r="OD3" s="270" t="s">
        <v>7</v>
      </c>
      <c r="OE3" s="271" t="s">
        <v>1</v>
      </c>
      <c r="OF3" s="271" t="s">
        <v>2</v>
      </c>
      <c r="OG3" s="271" t="s">
        <v>16</v>
      </c>
      <c r="OH3" s="271" t="s">
        <v>17</v>
      </c>
      <c r="OI3" s="272" t="s">
        <v>18</v>
      </c>
      <c r="OJ3" s="273"/>
      <c r="OK3" s="273"/>
      <c r="OL3" s="268" t="s">
        <v>229</v>
      </c>
      <c r="OM3" s="269" t="s">
        <v>54</v>
      </c>
      <c r="ON3" s="270" t="s">
        <v>7</v>
      </c>
      <c r="OO3" s="271" t="s">
        <v>1</v>
      </c>
      <c r="OP3" s="271" t="s">
        <v>2</v>
      </c>
      <c r="OQ3" s="271" t="s">
        <v>16</v>
      </c>
      <c r="OR3" s="271" t="s">
        <v>17</v>
      </c>
      <c r="OS3" s="272" t="s">
        <v>18</v>
      </c>
      <c r="OT3" s="273"/>
      <c r="OU3" s="273"/>
      <c r="OV3" s="268" t="s">
        <v>229</v>
      </c>
      <c r="OW3" s="269" t="s">
        <v>54</v>
      </c>
      <c r="OX3" s="270" t="s">
        <v>7</v>
      </c>
      <c r="OY3" s="271" t="s">
        <v>1</v>
      </c>
      <c r="OZ3" s="271" t="s">
        <v>2</v>
      </c>
      <c r="PA3" s="271" t="s">
        <v>16</v>
      </c>
      <c r="PB3" s="271" t="s">
        <v>17</v>
      </c>
      <c r="PC3" s="272" t="s">
        <v>18</v>
      </c>
      <c r="PD3" s="273"/>
      <c r="PE3" s="273"/>
      <c r="PF3" s="268" t="s">
        <v>229</v>
      </c>
      <c r="PG3" s="269" t="s">
        <v>54</v>
      </c>
      <c r="PH3" s="270" t="s">
        <v>7</v>
      </c>
      <c r="PI3" s="271" t="s">
        <v>1</v>
      </c>
      <c r="PJ3" s="271" t="s">
        <v>2</v>
      </c>
      <c r="PK3" s="271" t="s">
        <v>16</v>
      </c>
      <c r="PL3" s="271" t="s">
        <v>17</v>
      </c>
      <c r="PM3" s="272" t="s">
        <v>18</v>
      </c>
      <c r="PN3" s="273"/>
      <c r="PO3" s="273"/>
      <c r="PP3" s="268" t="s">
        <v>229</v>
      </c>
      <c r="PQ3" s="269" t="s">
        <v>54</v>
      </c>
      <c r="PR3" s="270" t="s">
        <v>7</v>
      </c>
      <c r="PS3" s="271" t="s">
        <v>1</v>
      </c>
      <c r="PT3" s="271" t="s">
        <v>2</v>
      </c>
      <c r="PU3" s="271" t="s">
        <v>16</v>
      </c>
      <c r="PV3" s="271" t="s">
        <v>17</v>
      </c>
      <c r="PW3" s="272" t="s">
        <v>18</v>
      </c>
      <c r="PX3" s="273"/>
      <c r="PY3" s="273"/>
    </row>
    <row xmlns:x14ac="http://schemas.microsoft.com/office/spreadsheetml/2009/9/ac" r="4" s="4" customFormat="true" x14ac:dyDescent="0.25">
      <c r="A4" s="415" t="str">
        <f>IF(ISBLANK('Data Summary'!A6),"",'Data Summary'!A6)</f>
        <v>IND_2003_EMIS</v>
      </c>
      <c r="B4" s="132"/>
      <c r="C4" s="15" t="s">
        <v>24</v>
      </c>
      <c r="D4" s="9">
        <f>IF(COUNTA(D13)=0,"",D13+D14)</f>
        <v>26.709999999999997</v>
      </c>
      <c r="E4" s="9" t="str">
        <f>IF(COUNTA(E13)=0,"",E13+E14)</f>
        <v/>
      </c>
      <c r="F4" s="9" t="str">
        <f>IF(COUNTA(F13)=0,"",F13+F14)</f>
        <v/>
      </c>
      <c r="G4" s="9" t="str">
        <f t="shared" ref="G4" si="0">IF(COUNTA(G13)=0,"",G13)</f>
        <v/>
      </c>
      <c r="H4" s="9" t="str">
        <f>IF(COUNTA(H13)=0,"",H13+H14)</f>
        <v/>
      </c>
      <c r="I4" s="31" t="str">
        <f t="shared" ref="I4" si="1">IF(COUNTA(I13)=0,"",I13)</f>
        <v/>
      </c>
      <c r="J4" s="24"/>
      <c r="K4" s="24"/>
      <c r="L4" s="132"/>
      <c r="M4" s="15" t="s">
        <v>24</v>
      </c>
      <c r="N4" s="9">
        <f>IF(COUNTA(N13)=0,"",N13+N14)</f>
        <v>22.11</v>
      </c>
      <c r="O4" s="9" t="str">
        <f>IF(COUNTA(O13)=0,"",O13+O14)</f>
        <v/>
      </c>
      <c r="P4" s="9" t="str">
        <f>IF(COUNTA(P13)=0,"",P13+P14)</f>
        <v/>
      </c>
      <c r="Q4" s="9" t="str">
        <f t="shared" ref="Q4" si="2">IF(COUNTA(Q13)=0,"",Q13)</f>
        <v/>
      </c>
      <c r="R4" s="9" t="str">
        <f>IF(COUNTA(R13)=0,"",R13+R14)</f>
        <v/>
      </c>
      <c r="S4" s="31" t="str">
        <f t="shared" ref="S4" si="3">IF(COUNTA(S13)=0,"",S13)</f>
        <v/>
      </c>
      <c r="T4" s="24"/>
      <c r="U4" s="24"/>
      <c r="V4" s="132"/>
      <c r="W4" s="15" t="s">
        <v>24</v>
      </c>
      <c r="X4" s="9">
        <f>IF(COUNTA(X13)=0,"",X13)</f>
        <v>3.31053</v>
      </c>
      <c r="Y4" s="9">
        <f t="shared" ref="Y4:AC4" si="4">IF(COUNTA(Y13)=0,"",Y13)</f>
        <v>3.5194299999999998</v>
      </c>
      <c r="Z4" s="9">
        <f t="shared" si="4"/>
        <v>2.57287</v>
      </c>
      <c r="AA4" s="9" t="str">
        <f t="shared" si="4"/>
        <v/>
      </c>
      <c r="AB4" s="9">
        <f t="shared" si="4"/>
        <v>3.3100700000000001</v>
      </c>
      <c r="AC4" s="31">
        <f t="shared" si="4"/>
        <v>4.6469100000000001</v>
      </c>
      <c r="AD4" s="24"/>
      <c r="AE4" s="24"/>
      <c r="AF4" s="132"/>
      <c r="AG4" s="15" t="s">
        <v>24</v>
      </c>
      <c r="AH4" s="9">
        <f>IF(COUNTA(AH13)=0,"",AH13+AH14)</f>
        <v>19.39</v>
      </c>
      <c r="AI4" s="9">
        <f>IF(COUNTA(AI13)=0,"",AI13+AI14)</f>
        <v>12.95</v>
      </c>
      <c r="AJ4" s="9">
        <f>IF(COUNTA(AJ13)=0,"",AJ13+AJ14)</f>
        <v>19.440000000000001</v>
      </c>
      <c r="AK4" s="9" t="str">
        <f t="shared" ref="AK4" si="5">IF(COUNTA(AK13)=0,"",AK13)</f>
        <v/>
      </c>
      <c r="AL4" s="9">
        <f>IF(COUNTA(AL13)=0,"",AL13+AL14)</f>
        <v>21.190000000000005</v>
      </c>
      <c r="AM4" s="31" t="str">
        <f t="shared" ref="AM4" si="6">IF(COUNTA(AM13)=0,"",AM13)</f>
        <v/>
      </c>
      <c r="AN4" s="24"/>
      <c r="AO4" s="24"/>
      <c r="AP4" s="132"/>
      <c r="AQ4" s="15" t="s">
        <v>24</v>
      </c>
      <c r="AR4" s="9" t="str">
        <f>IF(COUNTA(AR13)=0,"",AR13+AR14)</f>
        <v/>
      </c>
      <c r="AS4" s="9" t="str">
        <f>IF(COUNTA(AS13)=0,"",AS13+AS14)</f>
        <v/>
      </c>
      <c r="AT4" s="9" t="str">
        <f>IF(COUNTA(AT13)=0,"",AT13+AT14)</f>
        <v/>
      </c>
      <c r="AU4" s="9" t="str">
        <f t="shared" ref="AU4" si="7">IF(COUNTA(AU13)=0,"",AU13)</f>
        <v/>
      </c>
      <c r="AV4" s="9" t="str">
        <f>IF(COUNTA(AV13)=0,"",AV13+AV14)</f>
        <v/>
      </c>
      <c r="AW4" s="31" t="str">
        <f t="shared" ref="AW4" si="8">IF(COUNTA(AW13)=0,"",AW13)</f>
        <v/>
      </c>
      <c r="AX4" s="24"/>
      <c r="AY4" s="24"/>
      <c r="AZ4" s="132"/>
      <c r="BA4" s="15" t="s">
        <v>24</v>
      </c>
      <c r="BB4" s="9">
        <f>IF(COUNTA(BB13)=0,"",BB13+BB14)</f>
        <v>16.419999999999998</v>
      </c>
      <c r="BC4" s="9" t="str">
        <f>IF(COUNTA(BC13)=0,"",BC13+BC14)</f>
        <v/>
      </c>
      <c r="BD4" s="9" t="str">
        <f>IF(COUNTA(BD13)=0,"",BD13+BD14)</f>
        <v/>
      </c>
      <c r="BE4" s="9" t="str">
        <f t="shared" ref="BE4" si="9">IF(COUNTA(BE13)=0,"",BE13)</f>
        <v/>
      </c>
      <c r="BF4" s="9">
        <f>IF(COUNTA(BF13)=0,"",BF13+BF14)</f>
        <v>16.419999999999998</v>
      </c>
      <c r="BG4" s="31" t="str">
        <f t="shared" ref="BG4" si="10">IF(COUNTA(BG13)=0,"",BG13)</f>
        <v/>
      </c>
      <c r="BH4" s="24"/>
      <c r="BI4" s="24"/>
      <c r="BJ4" s="132"/>
      <c r="BK4" s="67" t="s">
        <v>24</v>
      </c>
      <c r="BL4" s="9">
        <f>IF(COUNTA(BL13)=0,"",BL13+BL14)</f>
        <v>15.13</v>
      </c>
      <c r="BM4" s="9">
        <f>IF(COUNTA(BM13)=0,"",BM13+BM14)</f>
        <v>10</v>
      </c>
      <c r="BN4" s="9">
        <f>IF(COUNTA(BN13)=0,"",BN13+BN14)</f>
        <v>15.72</v>
      </c>
      <c r="BO4" s="9" t="str">
        <f t="shared" ref="BO4" si="11">IF(COUNTA(BO13)=0,"",BO13)</f>
        <v/>
      </c>
      <c r="BP4" s="9">
        <f>IF(COUNTA(BP13)=0,"",BP13+BP14)</f>
        <v>15.13</v>
      </c>
      <c r="BQ4" s="31" t="str">
        <f t="shared" ref="BQ4" si="12">IF(COUNTA(BQ13)=0,"",BQ13)</f>
        <v/>
      </c>
      <c r="BR4" s="24"/>
      <c r="BS4" s="24"/>
      <c r="BT4" s="132"/>
      <c r="BU4" s="15" t="s">
        <v>24</v>
      </c>
      <c r="BV4" s="9" t="str">
        <f>IF(COUNTA(BV13)=0,"",BV13+BV14)</f>
        <v/>
      </c>
      <c r="BW4" s="9" t="str">
        <f>IF(COUNTA(BW13)=0,"",BW13+BW14)</f>
        <v/>
      </c>
      <c r="BX4" s="9" t="str">
        <f>IF(COUNTA(BX13)=0,"",BX13+BX14)</f>
        <v/>
      </c>
      <c r="BY4" s="9" t="str">
        <f t="shared" ref="BY4" si="13">IF(COUNTA(BY13)=0,"",BY13)</f>
        <v/>
      </c>
      <c r="BZ4" s="9" t="str">
        <f>IF(COUNTA(BZ13)=0,"",BZ13+BZ14)</f>
        <v/>
      </c>
      <c r="CA4" s="31" t="str">
        <f t="shared" ref="CA4" si="14">IF(COUNTA(CA13)=0,"",CA13)</f>
        <v/>
      </c>
      <c r="CB4" s="24"/>
      <c r="CC4" s="24"/>
      <c r="CD4" s="132"/>
      <c r="CE4" s="15" t="s">
        <v>24</v>
      </c>
      <c r="CF4" s="9">
        <f>IF(COUNTA(CF13)=0,"",CF13+CF14)</f>
        <v>13.25</v>
      </c>
      <c r="CG4" s="9">
        <f>IF(COUNTA(CG13)=0,"",CG13+CG14)</f>
        <v>8.2499999999999858</v>
      </c>
      <c r="CH4" s="9">
        <f>IF(COUNTA(CH13)=0,"",CH13+CH14)</f>
        <v>13.880000000000006</v>
      </c>
      <c r="CI4" s="9" t="str">
        <f t="shared" ref="CI4" si="15">IF(COUNTA(CI13)=0,"",CI13)</f>
        <v/>
      </c>
      <c r="CJ4" s="9">
        <f>IF(COUNTA(CJ13)=0,"",CJ13+CJ14)</f>
        <v>13.25</v>
      </c>
      <c r="CK4" s="31" t="str">
        <f t="shared" ref="CK4" si="16">IF(COUNTA(CK13)=0,"",CK13)</f>
        <v/>
      </c>
      <c r="CL4" s="24"/>
      <c r="CM4" s="24"/>
      <c r="CN4" s="132"/>
      <c r="CO4" s="15" t="s">
        <v>24</v>
      </c>
      <c r="CP4" s="9">
        <f>IF(COUNTA(CP13)=0,"",CP13+CP14)</f>
        <v>12.26</v>
      </c>
      <c r="CQ4" s="9">
        <f>IF(COUNTA(CQ13)=0,"",CQ13+CQ14)</f>
        <v>7.1799999999999935</v>
      </c>
      <c r="CR4" s="9">
        <f>IF(COUNTA(CR13)=0,"",CR13+CR14)</f>
        <v>12.970000000000002</v>
      </c>
      <c r="CS4" s="9" t="str">
        <f t="shared" ref="CS4" si="17">IF(COUNTA(CS13)=0,"",CS13)</f>
        <v/>
      </c>
      <c r="CT4" s="9">
        <f>IF(COUNTA(CT13)=0,"",CT13+CT14)</f>
        <v>12.26</v>
      </c>
      <c r="CU4" s="31" t="str">
        <f t="shared" ref="CU4" si="18">IF(COUNTA(CU13)=0,"",CU13)</f>
        <v/>
      </c>
      <c r="CV4" s="24"/>
      <c r="CW4" s="24"/>
      <c r="CX4" s="132"/>
      <c r="CY4" s="15" t="s">
        <v>24</v>
      </c>
      <c r="CZ4" s="9" t="str">
        <f>IF(COUNTA(CZ13)=0,"",CZ13+CZ14)</f>
        <v/>
      </c>
      <c r="DA4" s="9" t="str">
        <f>IF(COUNTA(DA13)=0,"",DA13+DA14)</f>
        <v/>
      </c>
      <c r="DB4" s="9" t="str">
        <f>IF(COUNTA(DB13)=0,"",DB13+DB14)</f>
        <v/>
      </c>
      <c r="DC4" s="9" t="str">
        <f t="shared" ref="DC4" si="19">IF(COUNTA(DC13)=0,"",DC13)</f>
        <v/>
      </c>
      <c r="DD4" s="9" t="str">
        <f>IF(COUNTA(DD13)=0,"",DD13+DD14)</f>
        <v/>
      </c>
      <c r="DE4" s="31" t="str">
        <f t="shared" ref="DE4" si="20">IF(COUNTA(DE13)=0,"",DE13)</f>
        <v/>
      </c>
      <c r="DF4" s="24"/>
      <c r="DG4" s="24"/>
      <c r="DH4" s="132"/>
      <c r="DI4" s="15" t="s">
        <v>24</v>
      </c>
      <c r="DJ4" s="9">
        <f>IF(COUNTA(DJ13)=0,"",DJ13+DJ14)</f>
        <v>7.4</v>
      </c>
      <c r="DK4" s="9">
        <f>IF(COUNTA(DK13)=0,"",DK13+DK14)</f>
        <v>3.6299999999999932</v>
      </c>
      <c r="DL4" s="9">
        <f>IF(COUNTA(DL13)=0,"",DL13+DL14)</f>
        <v>7.9500000000000099</v>
      </c>
      <c r="DM4" s="9" t="str">
        <f t="shared" ref="DM4" si="21">IF(COUNTA(DM13)=0,"",DM13)</f>
        <v/>
      </c>
      <c r="DN4" s="9">
        <f>IF(COUNTA(DN13)=0,"",DN13+DN14)</f>
        <v>7.4</v>
      </c>
      <c r="DO4" s="31" t="str">
        <f t="shared" ref="DO4" si="22">IF(COUNTA(DO13)=0,"",DO13)</f>
        <v/>
      </c>
      <c r="DP4" s="24"/>
      <c r="DQ4" s="24"/>
      <c r="DR4" s="132"/>
      <c r="DS4" s="15" t="s">
        <v>24</v>
      </c>
      <c r="DT4" s="9" t="str">
        <f t="shared" ref="DT4:DY4" si="23">IF(COUNTA(DT13)=0,"",DT13)</f>
        <v/>
      </c>
      <c r="DU4" s="9" t="str">
        <f t="shared" si="23"/>
        <v/>
      </c>
      <c r="DV4" s="9" t="str">
        <f t="shared" si="23"/>
        <v/>
      </c>
      <c r="DW4" s="9" t="str">
        <f t="shared" si="23"/>
        <v/>
      </c>
      <c r="DX4" s="9" t="str">
        <f t="shared" si="23"/>
        <v/>
      </c>
      <c r="DY4" s="31" t="str">
        <f t="shared" si="23"/>
        <v/>
      </c>
      <c r="DZ4" s="24"/>
      <c r="EA4" s="24"/>
      <c r="EB4" s="132"/>
      <c r="EC4" s="15" t="s">
        <v>24</v>
      </c>
      <c r="ED4" s="9">
        <f t="shared" ref="ED4:EI4" si="24">IF(COUNTA(ED13)=0,"",ED13)</f>
        <v>7.2640804564794186</v>
      </c>
      <c r="EE4" s="9">
        <f t="shared" si="24"/>
        <v>3.28</v>
      </c>
      <c r="EF4" s="9">
        <f t="shared" si="24"/>
        <v>7.87</v>
      </c>
      <c r="EG4" s="9" t="str">
        <f t="shared" si="24"/>
        <v/>
      </c>
      <c r="EH4" s="9">
        <f t="shared" si="24"/>
        <v>7.2640804564794186</v>
      </c>
      <c r="EI4" s="31">
        <f t="shared" si="24"/>
        <v>10.86</v>
      </c>
      <c r="EJ4" s="24"/>
      <c r="EK4" s="24"/>
      <c r="EL4" s="132"/>
      <c r="EM4" s="15" t="s">
        <v>24</v>
      </c>
      <c r="EN4" s="9" t="str">
        <f t="shared" ref="EN4:ES4" si="25">IF(COUNTA(EN13)=0,"",EN13)</f>
        <v/>
      </c>
      <c r="EO4" s="9" t="str">
        <f t="shared" si="25"/>
        <v/>
      </c>
      <c r="EP4" s="9">
        <f t="shared" si="25"/>
        <v>17</v>
      </c>
      <c r="EQ4" s="9" t="str">
        <f t="shared" si="25"/>
        <v/>
      </c>
      <c r="ER4" s="9" t="str">
        <f t="shared" si="25"/>
        <v/>
      </c>
      <c r="ES4" s="31" t="str">
        <f t="shared" si="25"/>
        <v/>
      </c>
      <c r="ET4" s="24"/>
      <c r="EU4" s="24"/>
      <c r="EV4" s="132"/>
      <c r="EW4" s="15" t="s">
        <v>24</v>
      </c>
      <c r="EX4" s="9">
        <f t="shared" ref="EX4:FC4" si="26">IF(COUNTA(EX13)=0,"",EX13)</f>
        <v>5.5499999999999972</v>
      </c>
      <c r="EY4" s="9" t="str">
        <f t="shared" si="26"/>
        <v/>
      </c>
      <c r="EZ4" s="9" t="str">
        <f t="shared" si="26"/>
        <v/>
      </c>
      <c r="FA4" s="9" t="str">
        <f t="shared" si="26"/>
        <v/>
      </c>
      <c r="FB4" s="9">
        <f t="shared" si="26"/>
        <v>5.6</v>
      </c>
      <c r="FC4" s="31" t="str">
        <f t="shared" si="26"/>
        <v/>
      </c>
      <c r="FD4" s="24"/>
      <c r="FE4" s="24"/>
      <c r="FF4" s="132"/>
      <c r="FG4" s="15" t="s">
        <v>24</v>
      </c>
      <c r="FH4" s="9" t="str">
        <f>IF(COUNTA(FH13)=0,"",FH13+FH14)</f>
        <v/>
      </c>
      <c r="FI4" s="9" t="str">
        <f>IF(COUNTA(FI13)=0,"",FI13+FI14)</f>
        <v/>
      </c>
      <c r="FJ4" s="9">
        <f>IF(COUNTA(FJ13)=0,"",FJ13+FJ14)</f>
        <v>16.7</v>
      </c>
      <c r="FK4" s="9" t="str">
        <f t="shared" ref="FK4" si="27">IF(COUNTA(FK13)=0,"",FK13)</f>
        <v/>
      </c>
      <c r="FL4" s="9" t="str">
        <f>IF(COUNTA(FL13)=0,"",FL13+FL14)</f>
        <v/>
      </c>
      <c r="FM4" s="31" t="str">
        <f t="shared" ref="FM4" si="28">IF(COUNTA(FM13)=0,"",FM13)</f>
        <v/>
      </c>
      <c r="FN4" s="24"/>
      <c r="FO4" s="24"/>
      <c r="FP4" s="132"/>
      <c r="FQ4" s="15" t="s">
        <v>24</v>
      </c>
      <c r="FR4" s="9">
        <f>IF(COUNTA(FR13)=0,"",FR13)</f>
        <v>0.48360999999999998</v>
      </c>
      <c r="FS4" s="9">
        <f t="shared" ref="FS4:FW4" si="29">IF(COUNTA(FS13)=0,"",FS13)</f>
        <v>0.41</v>
      </c>
      <c r="FT4" s="9">
        <f t="shared" si="29"/>
        <v>0.51700000000000002</v>
      </c>
      <c r="FU4" s="9" t="str">
        <f t="shared" si="29"/>
        <v/>
      </c>
      <c r="FV4" s="9">
        <f t="shared" si="29"/>
        <v>0.48399999999999999</v>
      </c>
      <c r="FW4" s="31">
        <f t="shared" si="29"/>
        <v>1.24</v>
      </c>
      <c r="FX4" s="24"/>
      <c r="FY4" s="24"/>
      <c r="FZ4" s="132"/>
      <c r="GA4" s="15" t="s">
        <v>24</v>
      </c>
      <c r="GB4" s="9">
        <f>IF(COUNTA(GB13)=0,"",GB13+GB14)</f>
        <v>5.1583499980430085</v>
      </c>
      <c r="GC4" s="9">
        <f>IF(COUNTA(GC13)=0,"",GC13+GC14)</f>
        <v>2.59</v>
      </c>
      <c r="GD4" s="9">
        <f>IF(COUNTA(GD13)=0,"",GD13+GD14)</f>
        <v>5.58</v>
      </c>
      <c r="GE4" s="9" t="str">
        <f t="shared" ref="GE4" si="30">IF(COUNTA(GE13)=0,"",GE13)</f>
        <v/>
      </c>
      <c r="GF4" s="9">
        <f>IF(COUNTA(GF13)=0,"",GF13+GF14)</f>
        <v>5.1583499980430085</v>
      </c>
      <c r="GG4" s="31">
        <f t="shared" ref="GG4" si="31">IF(COUNTA(GG13)=0,"",GG13)</f>
        <v>2.6299999999999955</v>
      </c>
      <c r="GH4" s="24"/>
      <c r="GI4" s="24"/>
      <c r="GJ4" s="132"/>
      <c r="GK4" s="15" t="s">
        <v>24</v>
      </c>
      <c r="GL4" s="9" t="str">
        <f>IF(COUNTA(GL13)=0,"",GL13+GL14)</f>
        <v/>
      </c>
      <c r="GM4" s="9" t="str">
        <f>IF(COUNTA(GM13)=0,"",GM13+GM14)</f>
        <v/>
      </c>
      <c r="GN4" s="9">
        <f>IF(COUNTA(GN13)=0,"",GN13+GN14)</f>
        <v>13.9</v>
      </c>
      <c r="GO4" s="9" t="str">
        <f t="shared" ref="GO4" si="32">IF(COUNTA(GO13)=0,"",GO13)</f>
        <v/>
      </c>
      <c r="GP4" s="9" t="str">
        <f>IF(COUNTA(GP13)=0,"",GP13+GP14)</f>
        <v/>
      </c>
      <c r="GQ4" s="31" t="str">
        <f t="shared" ref="GQ4" si="33">IF(COUNTA(GQ13)=0,"",GQ13)</f>
        <v/>
      </c>
      <c r="GR4" s="24"/>
      <c r="GS4" s="24"/>
      <c r="GT4" s="132"/>
      <c r="GU4" s="15" t="s">
        <v>24</v>
      </c>
      <c r="GV4" s="9">
        <f>IF(COUNTA(GV13)=0,"",GV13+GV14)</f>
        <v>6.4465588397713596</v>
      </c>
      <c r="GW4" s="9">
        <f>IF(COUNTA(GW13)=0,"",GW13+GW14)</f>
        <v>2.2599999999999998</v>
      </c>
      <c r="GX4" s="9">
        <f>IF(COUNTA(GX13)=0,"",GX13+GX14)</f>
        <v>7.1800000000000006</v>
      </c>
      <c r="GY4" s="9" t="str">
        <f t="shared" ref="GY4" si="34">IF(COUNTA(GY13)=0,"",GY13)</f>
        <v/>
      </c>
      <c r="GZ4" s="9">
        <f>IF(COUNTA(GZ13)=0,"",GZ13+GZ14)</f>
        <v>6.4465588397713596</v>
      </c>
      <c r="HA4" s="31">
        <f t="shared" ref="HA4" si="35">IF(COUNTA(HA13)=0,"",HA13)</f>
        <v>1.9200000000000017</v>
      </c>
      <c r="HB4" s="24"/>
      <c r="HC4" s="24"/>
      <c r="HD4" s="132"/>
      <c r="HE4" s="15" t="s">
        <v>24</v>
      </c>
      <c r="HF4" s="9"/>
      <c r="HG4" s="9" t="str">
        <f t="shared" ref="HG4:HK4" si="36">IF(COUNTA(HG13)=0,"",HG13)</f>
        <v/>
      </c>
      <c r="HH4" s="9">
        <f t="shared" si="36"/>
        <v>14.8</v>
      </c>
      <c r="HI4" s="9" t="str">
        <f t="shared" si="36"/>
        <v/>
      </c>
      <c r="HJ4" s="9" t="str">
        <f t="shared" si="36"/>
        <v/>
      </c>
      <c r="HK4" s="31" t="str">
        <f t="shared" si="36"/>
        <v/>
      </c>
      <c r="HL4" s="24"/>
      <c r="HM4" s="24"/>
      <c r="HN4" s="132"/>
      <c r="HO4" s="15" t="s">
        <v>24</v>
      </c>
      <c r="HP4" s="9">
        <f t="shared" ref="HP4:HP5" si="37">0.149*HQ4+0.851*HR4</f>
        <v>3.90876</v>
      </c>
      <c r="HQ4" s="9">
        <f t="shared" ref="HQ4:HU4" si="38">IF(COUNTA(HQ13)=0,"",HQ13)</f>
        <v>1.56</v>
      </c>
      <c r="HR4" s="9">
        <f t="shared" si="38"/>
        <v>4.32</v>
      </c>
      <c r="HS4" s="9" t="str">
        <f t="shared" si="38"/>
        <v/>
      </c>
      <c r="HT4" s="9">
        <f t="shared" si="38"/>
        <v>3.9024215594301079</v>
      </c>
      <c r="HU4" s="31">
        <f t="shared" si="38"/>
        <v>1.4399999999999977</v>
      </c>
      <c r="HV4" s="24"/>
      <c r="HW4" s="24"/>
      <c r="HX4" s="132"/>
      <c r="HY4" s="15" t="s">
        <v>24</v>
      </c>
      <c r="HZ4" s="9"/>
      <c r="IA4" s="9" t="str">
        <f t="shared" ref="IA4:IE4" si="39">IF(COUNTA(IA13)=0,"",IA13)</f>
        <v/>
      </c>
      <c r="IB4" s="9">
        <f t="shared" si="39"/>
        <v>13.9</v>
      </c>
      <c r="IC4" s="9" t="str">
        <f t="shared" si="39"/>
        <v/>
      </c>
      <c r="ID4" s="9" t="str">
        <f t="shared" si="39"/>
        <v/>
      </c>
      <c r="IE4" s="31" t="str">
        <f t="shared" si="39"/>
        <v/>
      </c>
      <c r="IF4" s="24"/>
      <c r="IG4" s="24"/>
      <c r="IH4" s="132"/>
      <c r="II4" s="15" t="s">
        <v>24</v>
      </c>
      <c r="IJ4" s="9">
        <f t="shared" ref="IJ4" si="40">0.149*IK4+0.851*IL4</f>
        <v>3.2183599999999997</v>
      </c>
      <c r="IK4" s="9">
        <f t="shared" ref="IK4:IO4" si="41">IF(COUNTA(IK13)=0,"",IK13)</f>
        <v>1.21</v>
      </c>
      <c r="IL4" s="9">
        <f t="shared" si="41"/>
        <v>3.57</v>
      </c>
      <c r="IM4" s="9" t="str">
        <f t="shared" si="41"/>
        <v/>
      </c>
      <c r="IN4" s="9">
        <f t="shared" si="41"/>
        <v>3.2000000000000028</v>
      </c>
      <c r="IO4" s="31">
        <f t="shared" si="41"/>
        <v>1.1599999999999966</v>
      </c>
      <c r="IP4" s="24"/>
      <c r="IQ4" s="24"/>
      <c r="IR4" s="132"/>
      <c r="IS4" s="15" t="s">
        <v>24</v>
      </c>
      <c r="IT4" s="9" t="str">
        <f>IF(COUNTA(IT13)=0,"",IT13+IT14)</f>
        <v/>
      </c>
      <c r="IU4" s="9" t="str">
        <f t="shared" ref="IU4:IY4" si="42">IF(COUNTA(IU13)=0,"",IU13)</f>
        <v/>
      </c>
      <c r="IV4" s="9" t="str">
        <f t="shared" si="42"/>
        <v/>
      </c>
      <c r="IW4" s="9" t="str">
        <f t="shared" si="42"/>
        <v/>
      </c>
      <c r="IX4" s="9" t="str">
        <f t="shared" si="42"/>
        <v/>
      </c>
      <c r="IY4" s="31" t="str">
        <f t="shared" si="42"/>
        <v/>
      </c>
      <c r="IZ4" s="24"/>
      <c r="JA4" s="24"/>
      <c r="JB4" s="132"/>
      <c r="JC4" s="15" t="s">
        <v>24</v>
      </c>
      <c r="JD4" s="9">
        <f>IF(COUNTA(JD13)=0,"",JD13+JD14)</f>
        <v>5.98</v>
      </c>
      <c r="JE4" s="9">
        <f t="shared" ref="JE4:JI4" si="43">IF(COUNTA(JE13)=0,"",JE13)</f>
        <v>5</v>
      </c>
      <c r="JF4" s="9">
        <f t="shared" si="43"/>
        <v>6.1000000000000005</v>
      </c>
      <c r="JG4" s="9" t="str">
        <f t="shared" si="43"/>
        <v/>
      </c>
      <c r="JH4" s="9">
        <f t="shared" si="43"/>
        <v>6.36</v>
      </c>
      <c r="JI4" s="31">
        <f t="shared" si="43"/>
        <v>3.1199999999999997</v>
      </c>
      <c r="JJ4" s="24"/>
      <c r="JK4" s="24"/>
      <c r="JL4" s="132"/>
      <c r="JM4" s="15" t="s">
        <v>24</v>
      </c>
      <c r="JN4" s="9" t="str">
        <f>IF(COUNTA(JN13)=0,"",JN13+JN14)</f>
        <v/>
      </c>
      <c r="JO4" s="9" t="str">
        <f t="shared" ref="JO4:JS4" si="44">IF(COUNTA(JO13)=0,"",JO13)</f>
        <v/>
      </c>
      <c r="JP4" s="9" t="str">
        <f t="shared" si="44"/>
        <v/>
      </c>
      <c r="JQ4" s="9" t="str">
        <f t="shared" si="44"/>
        <v/>
      </c>
      <c r="JR4" s="9" t="str">
        <f t="shared" si="44"/>
        <v/>
      </c>
      <c r="JS4" s="31" t="str">
        <f t="shared" si="44"/>
        <v/>
      </c>
      <c r="JT4" s="24"/>
      <c r="JU4" s="24"/>
      <c r="JV4" s="132"/>
      <c r="JW4" s="15" t="s">
        <v>24</v>
      </c>
      <c r="JX4" s="9" t="str">
        <f>IF(COUNTA(JX13)=0,"",JX13+JX14)</f>
        <v/>
      </c>
      <c r="JY4" s="9" t="str">
        <f t="shared" ref="JY4:KC4" si="45">IF(COUNTA(JY13)=0,"",JY13)</f>
        <v/>
      </c>
      <c r="JZ4" s="9" t="str">
        <f t="shared" si="45"/>
        <v/>
      </c>
      <c r="KA4" s="9" t="str">
        <f t="shared" si="45"/>
        <v/>
      </c>
      <c r="KB4" s="9" t="str">
        <f t="shared" si="45"/>
        <v/>
      </c>
      <c r="KC4" s="31" t="str">
        <f t="shared" si="45"/>
        <v/>
      </c>
      <c r="KD4" s="24"/>
      <c r="KE4" s="24"/>
      <c r="KF4" s="132"/>
      <c r="KG4" s="15" t="s">
        <v>24</v>
      </c>
      <c r="KH4" s="9">
        <f>IF(COUNTA(KH13)=0,"",KH13+KH14)</f>
        <v>2.8844562423859217</v>
      </c>
      <c r="KI4" s="9">
        <f t="shared" ref="KI4:KM4" si="46">IF(COUNTA(KI13)=0,"",KI13)</f>
        <v>0.99</v>
      </c>
      <c r="KJ4" s="9">
        <f t="shared" si="46"/>
        <v>3.12</v>
      </c>
      <c r="KK4" s="9" t="str">
        <f t="shared" si="46"/>
        <v/>
      </c>
      <c r="KL4" s="9">
        <f t="shared" si="46"/>
        <v>2.800452688468027</v>
      </c>
      <c r="KM4" s="31">
        <f t="shared" si="46"/>
        <v>0.63176412556985162</v>
      </c>
      <c r="KN4" s="24"/>
      <c r="KO4" s="24"/>
      <c r="KP4" s="132"/>
      <c r="KQ4" s="15" t="s">
        <v>24</v>
      </c>
      <c r="KR4" s="9">
        <f>IF(COUNTA(KR13)=0,"",KR13+KR14)</f>
        <v>5.8154699999999995</v>
      </c>
      <c r="KS4" s="9">
        <f t="shared" ref="KS4:KW4" si="47">IF(COUNTA(KS13)=0,"",KS13)</f>
        <v>4.5005899999999999</v>
      </c>
      <c r="KT4" s="9">
        <f t="shared" si="47"/>
        <v>5.9874200000000002</v>
      </c>
      <c r="KU4" s="9" t="str">
        <f t="shared" si="47"/>
        <v/>
      </c>
      <c r="KV4" s="9">
        <f t="shared" si="47"/>
        <v>5.9140269013356717</v>
      </c>
      <c r="KW4" s="31">
        <f t="shared" si="47"/>
        <v>2.6994508178168521</v>
      </c>
      <c r="KX4" s="24"/>
      <c r="KY4" s="24"/>
      <c r="KZ4" s="132"/>
      <c r="LA4" s="15" t="s">
        <v>24</v>
      </c>
      <c r="LB4" s="9" t="str">
        <f>IF(COUNTA(LB13)=0,"",LB13+LB14)</f>
        <v/>
      </c>
      <c r="LC4" s="9" t="str">
        <f t="shared" ref="LC4:LG4" si="48">IF(COUNTA(LC13)=0,"",LC13)</f>
        <v/>
      </c>
      <c r="LD4" s="9" t="str">
        <f t="shared" si="48"/>
        <v/>
      </c>
      <c r="LE4" s="9" t="str">
        <f t="shared" si="48"/>
        <v/>
      </c>
      <c r="LF4" s="9" t="str">
        <f t="shared" si="48"/>
        <v/>
      </c>
      <c r="LG4" s="31" t="str">
        <f t="shared" si="48"/>
        <v/>
      </c>
      <c r="LH4" s="24"/>
      <c r="LI4" s="24"/>
      <c r="LJ4" s="132"/>
      <c r="LK4" s="15" t="s">
        <v>24</v>
      </c>
      <c r="LL4" s="9" t="str">
        <f>IF(COUNTA(LL13)=0,"",LL13)</f>
        <v/>
      </c>
      <c r="LM4" s="9" t="str">
        <f t="shared" ref="LM4:LQ4" si="49">IF(COUNTA(LM13)=0,"",LM13)</f>
        <v/>
      </c>
      <c r="LN4" s="9">
        <f t="shared" si="49"/>
        <v>4.7172599999999996</v>
      </c>
      <c r="LO4" s="9" t="str">
        <f t="shared" si="49"/>
        <v/>
      </c>
      <c r="LP4" s="9" t="str">
        <f t="shared" si="49"/>
        <v/>
      </c>
      <c r="LQ4" s="31" t="str">
        <f t="shared" si="49"/>
        <v/>
      </c>
      <c r="LR4" s="24"/>
      <c r="LS4" s="24"/>
      <c r="LT4" s="132"/>
      <c r="LU4" s="15" t="s">
        <v>24</v>
      </c>
      <c r="LV4" s="9">
        <f>IF(COUNTA(LV13)=0,"",LV13)</f>
        <v>9.9011294118154183</v>
      </c>
      <c r="LW4" s="9">
        <f t="shared" ref="LW4:MA4" si="50">IF(COUNTA(LW13)=0,"",LW13)</f>
        <v>6.9708866168601418</v>
      </c>
      <c r="LX4" s="9">
        <f t="shared" si="50"/>
        <v>10.45262946578859</v>
      </c>
      <c r="LY4" s="9" t="str">
        <f t="shared" si="50"/>
        <v/>
      </c>
      <c r="LZ4" s="9">
        <f t="shared" si="50"/>
        <v>9.8752515726127257</v>
      </c>
      <c r="MA4" s="31">
        <f t="shared" si="50"/>
        <v>6.2851482191322248</v>
      </c>
      <c r="MB4" s="24"/>
      <c r="MC4" s="24"/>
      <c r="MD4" s="132"/>
      <c r="ME4" s="15" t="s">
        <v>24</v>
      </c>
      <c r="MF4" s="9" t="str">
        <f>IF(COUNTA(MF13)=0,"",MF13+MF14)</f>
        <v/>
      </c>
      <c r="MG4" s="9" t="str">
        <f t="shared" ref="MG4:MK4" si="51">IF(COUNTA(MG13)=0,"",MG13)</f>
        <v/>
      </c>
      <c r="MH4" s="9" t="str">
        <f t="shared" si="51"/>
        <v/>
      </c>
      <c r="MI4" s="9" t="str">
        <f t="shared" si="51"/>
        <v/>
      </c>
      <c r="MJ4" s="9" t="str">
        <f t="shared" si="51"/>
        <v/>
      </c>
      <c r="MK4" s="31" t="str">
        <f t="shared" si="51"/>
        <v/>
      </c>
      <c r="ML4" s="24"/>
      <c r="MM4" s="24"/>
      <c r="MN4" s="132"/>
      <c r="MO4" s="15" t="s">
        <v>24</v>
      </c>
      <c r="MP4" s="9">
        <f>IF(COUNTA(MP13)=0,"",MP13)</f>
        <v>4.215151160894905</v>
      </c>
      <c r="MQ4" s="9">
        <f t="shared" ref="MQ4:MU4" si="52">IF(COUNTA(MQ13)=0,"",MQ13)</f>
        <v>2.9677001519792441</v>
      </c>
      <c r="MR4" s="9">
        <f t="shared" si="52"/>
        <v>4.4506268090687371</v>
      </c>
      <c r="MS4" s="9" t="str">
        <f t="shared" si="52"/>
        <v/>
      </c>
      <c r="MT4" s="9">
        <f t="shared" si="52"/>
        <v>4.2648326155264868</v>
      </c>
      <c r="MU4" s="31">
        <f t="shared" si="52"/>
        <v>2.2959384684880035</v>
      </c>
      <c r="MV4" s="24"/>
      <c r="MW4" s="24"/>
      <c r="MX4" s="132"/>
      <c r="MY4" s="15" t="s">
        <v>24</v>
      </c>
      <c r="MZ4" s="9" t="str">
        <f>IF(COUNTA(MZ13)=0,"",MZ13+MZ14)</f>
        <v/>
      </c>
      <c r="NA4" s="9" t="str">
        <f t="shared" ref="NA4:NE4" si="53">IF(COUNTA(NA13)=0,"",NA13)</f>
        <v/>
      </c>
      <c r="NB4" s="9" t="str">
        <f t="shared" si="53"/>
        <v/>
      </c>
      <c r="NC4" s="9" t="str">
        <f t="shared" si="53"/>
        <v/>
      </c>
      <c r="ND4" s="9" t="str">
        <f t="shared" si="53"/>
        <v/>
      </c>
      <c r="NE4" s="31" t="str">
        <f t="shared" si="53"/>
        <v/>
      </c>
      <c r="NF4" s="24"/>
      <c r="NG4" s="24"/>
      <c r="NH4" s="132"/>
      <c r="NI4" s="15" t="s">
        <v>24</v>
      </c>
      <c r="NJ4" s="9">
        <f>IF(COUNTA(NJ13)=0,"",NJ13)</f>
        <v>2.8506846153233916</v>
      </c>
      <c r="NK4" s="9">
        <f t="shared" ref="NK4:NO4" si="54">IF(COUNTA(NK13)=0,"",NK13)</f>
        <v>1.2640315536330888</v>
      </c>
      <c r="NL4" s="9">
        <f t="shared" si="54"/>
        <v>3.1651041592464964</v>
      </c>
      <c r="NM4" s="9" t="str">
        <f t="shared" si="54"/>
        <v/>
      </c>
      <c r="NN4" s="9">
        <f t="shared" si="54"/>
        <v>2.8797376850085925</v>
      </c>
      <c r="NO4" s="31">
        <f t="shared" si="54"/>
        <v>1.1839866046155691</v>
      </c>
      <c r="NP4" s="24"/>
      <c r="NQ4" s="24"/>
      <c r="NR4" s="132"/>
      <c r="NS4" s="15" t="s">
        <v>24</v>
      </c>
      <c r="NT4" s="9" t="str">
        <f>IF(COUNTA(NT13)=0,"",NT13)</f>
        <v/>
      </c>
      <c r="NU4" s="9" t="str">
        <f t="shared" ref="NU4:NY4" si="55">IF(COUNTA(NU13)=0,"",NU13)</f>
        <v/>
      </c>
      <c r="NV4" s="9">
        <f t="shared" si="55"/>
        <v>7.2000000000000028</v>
      </c>
      <c r="NW4" s="9" t="str">
        <f t="shared" si="55"/>
        <v/>
      </c>
      <c r="NX4" s="9" t="str">
        <f t="shared" si="55"/>
        <v/>
      </c>
      <c r="NY4" s="31" t="str">
        <f t="shared" si="55"/>
        <v/>
      </c>
      <c r="NZ4" s="24"/>
      <c r="OA4" s="24"/>
      <c r="OB4" s="132"/>
      <c r="OC4" s="15" t="s">
        <v>24</v>
      </c>
      <c r="OD4" s="9">
        <f>IF(COUNTA(OD13)=0,"",OD13)</f>
        <v>2.5475505684709105</v>
      </c>
      <c r="OE4" s="9">
        <f t="shared" ref="OE4:OI4" si="56">IF(COUNTA(OE13)=0,"",OE13)</f>
        <v>1.1503030969094254</v>
      </c>
      <c r="OF4" s="9">
        <f t="shared" si="56"/>
        <v>2.8251165356718531</v>
      </c>
      <c r="OG4" s="9" t="str">
        <f t="shared" si="56"/>
        <v/>
      </c>
      <c r="OH4" s="9">
        <f t="shared" si="56"/>
        <v>2.561551371416428</v>
      </c>
      <c r="OI4" s="31">
        <f t="shared" si="56"/>
        <v>1.149704667180572</v>
      </c>
      <c r="OJ4" s="24"/>
      <c r="OK4" s="24"/>
      <c r="OL4" s="132"/>
      <c r="OM4" s="15" t="s">
        <v>24</v>
      </c>
      <c r="ON4" s="9" t="str">
        <f>IF(COUNTA(ON13)=0,"",ON13+ON14)</f>
        <v/>
      </c>
      <c r="OO4" s="9" t="str">
        <f t="shared" ref="OO4:OS4" si="57">IF(COUNTA(OO13)=0,"",OO13)</f>
        <v/>
      </c>
      <c r="OP4" s="9" t="str">
        <f t="shared" si="57"/>
        <v/>
      </c>
      <c r="OQ4" s="9" t="str">
        <f t="shared" si="57"/>
        <v/>
      </c>
      <c r="OR4" s="9" t="str">
        <f t="shared" si="57"/>
        <v/>
      </c>
      <c r="OS4" s="31" t="str">
        <f t="shared" si="57"/>
        <v/>
      </c>
      <c r="OT4" s="24"/>
      <c r="OU4" s="24"/>
      <c r="OV4" s="132"/>
      <c r="OW4" s="15" t="s">
        <v>24</v>
      </c>
      <c r="OX4" s="9" t="str">
        <f>IF(COUNTA(OX13)=0,"",OX13+OX14)</f>
        <v/>
      </c>
      <c r="OY4" s="9" t="str">
        <f t="shared" ref="OY4:PC4" si="58">IF(COUNTA(OY13)=0,"",OY13)</f>
        <v/>
      </c>
      <c r="OZ4" s="9" t="str">
        <f t="shared" si="58"/>
        <v/>
      </c>
      <c r="PA4" s="9" t="str">
        <f t="shared" si="58"/>
        <v/>
      </c>
      <c r="PB4" s="9" t="str">
        <f t="shared" si="58"/>
        <v/>
      </c>
      <c r="PC4" s="31" t="str">
        <f t="shared" si="58"/>
        <v/>
      </c>
      <c r="PD4" s="24"/>
      <c r="PE4" s="24"/>
      <c r="PF4" s="132"/>
      <c r="PG4" s="15" t="s">
        <v>24</v>
      </c>
      <c r="PH4" s="9">
        <f>IF(COUNTA(PH13)=0,"",PH13)</f>
        <v>1.7758870201428367</v>
      </c>
      <c r="PI4" s="9">
        <f t="shared" ref="PI4:PM4" si="59">IF(COUNTA(PI13)=0,"",PI13)</f>
        <v>0.78835486168131297</v>
      </c>
      <c r="PJ4" s="9">
        <f t="shared" si="59"/>
        <v>1.9792873485151432</v>
      </c>
      <c r="PK4" s="9" t="str">
        <f t="shared" si="59"/>
        <v/>
      </c>
      <c r="PL4" s="9">
        <f t="shared" si="59"/>
        <v>1.7878766628505645</v>
      </c>
      <c r="PM4" s="31">
        <f t="shared" si="59"/>
        <v>0.74201805723473058</v>
      </c>
      <c r="PN4" s="24"/>
      <c r="PO4" s="24"/>
      <c r="PP4" s="132"/>
      <c r="PQ4" s="15" t="s">
        <v>24</v>
      </c>
      <c r="PR4" s="9" t="str">
        <f>IF(COUNTA(PR13)=0,"",PR13)</f>
        <v/>
      </c>
      <c r="PS4" s="9" t="str">
        <f t="shared" ref="PS4:PW4" si="60">IF(COUNTA(PS13)=0,"",PS13)</f>
        <v/>
      </c>
      <c r="PT4" s="9">
        <f t="shared" si="60"/>
        <v>12.5</v>
      </c>
      <c r="PU4" s="9" t="str">
        <f t="shared" si="60"/>
        <v/>
      </c>
      <c r="PV4" s="9" t="str">
        <f t="shared" si="60"/>
        <v/>
      </c>
      <c r="PW4" s="31" t="str">
        <f t="shared" si="60"/>
        <v/>
      </c>
      <c r="PX4" s="24"/>
      <c r="PY4" s="24"/>
    </row>
    <row xmlns:x14ac="http://schemas.microsoft.com/office/spreadsheetml/2009/9/ac" r="5" s="4" customFormat="true" x14ac:dyDescent="0.25">
      <c r="A5" s="415" t="str">
        <f ca="true">IF(ISBLANK('Data Summary'!A7),"",'Data Summary'!A7)</f>
        <v>IND_2004_EMIS</v>
      </c>
      <c r="B5" s="132"/>
      <c r="C5" s="15" t="s">
        <v>0</v>
      </c>
      <c r="D5" s="9">
        <f>IF((COUNTA(D14:D25)=0)+(COUNTA(D13)=0),"",100-D13-SUMPRODUCT(C14:C25,D14:D25))</f>
        <v>13.339999999999989</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32"/>
      <c r="M5" s="15" t="s">
        <v>0</v>
      </c>
      <c r="N5" s="9">
        <f>IF((COUNTA(N14:N25)=0)+(COUNTA(N13)=0),"",100-N13-SUMPRODUCT(M14:M25,N14:N25))</f>
        <v>11.25500000000001</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32"/>
      <c r="W5" s="15" t="s">
        <v>0</v>
      </c>
      <c r="X5" s="9">
        <f>IF((COUNTA(X14:X25)=0)+(COUNTA(X13)=0),"",100-X13-SUMPRODUCT(W14:W25,X14:X25))</f>
        <v>6.571204999999992</v>
      </c>
      <c r="Y5" s="9">
        <f>IF((COUNTA(Y14:Y25)=0)+(COUNTA(Y13)=0),"",100-Y13-SUMPRODUCT(W14:W25,Y14:Y25))</f>
        <v>2.4927749999999946</v>
      </c>
      <c r="Z5" s="9">
        <f>IF((COUNTA(Z14:Z25)=0)+(COUNTA(Z13)=0),"",100-Z13-SUMPRODUCT(W14:W25,Z14:Z25))</f>
        <v>8.4047100000000086</v>
      </c>
      <c r="AA5" s="9" t="str">
        <f>IF((COUNTA(AA14:AA25)=0)+(COUNTA(AA13)=0),"",100-AA13-SUMPRODUCT(W14:W25,AA14:AA25))</f>
        <v/>
      </c>
      <c r="AB5" s="9">
        <f>IF((COUNTA(AB14:AB25)=0)+(COUNTA(AB13)=0),"",100-AB13-SUMPRODUCT(W14:W25,AB14:AB25))</f>
        <v>6.5716649999999959</v>
      </c>
      <c r="AC5" s="31">
        <f>IF((COUNTA(AC14:AC25)=0)+(COUNTA(AC13)=0),"",100-AC13-SUMPRODUCT(W14:W25,AC14:AC25))</f>
        <v>7.6045599999999922</v>
      </c>
      <c r="AD5" s="24"/>
      <c r="AE5" s="24"/>
      <c r="AF5" s="132"/>
      <c r="AG5" s="15" t="s">
        <v>0</v>
      </c>
      <c r="AH5" s="9">
        <f>IF((COUNTA(AH14:AH25)=0)+(COUNTA(AH13)=0),"",100-AH13-SUMPRODUCT(AG14:AG25,AH14:AH25))</f>
        <v>9.8800000000000097</v>
      </c>
      <c r="AI5" s="9">
        <f>IF((COUNTA(AI14:AI25)=0)+(COUNTA(AI13)=0),"",100-AI13-SUMPRODUCT(AG14:AG25,AI14:AI25))</f>
        <v>9.3449999999999989</v>
      </c>
      <c r="AJ5" s="9">
        <f>IF((COUNTA(AJ14:AJ25)=0)+(COUNTA(AJ13)=0),"",100-AJ13-SUMPRODUCT(AG14:AG25,AJ14:AJ25))</f>
        <v>9.0799999999999983</v>
      </c>
      <c r="AK5" s="9" t="str">
        <f>IF((COUNTA(AK14:AK25)=0)+(COUNTA(AK13)=0),"",100-AK13-SUMPRODUCT(AG14:AG25,AK14:AK25))</f>
        <v/>
      </c>
      <c r="AL5" s="9">
        <f>IF((COUNTA(AL14:AL25)=0)+(COUNTA(AL13)=0),"",100-AL13-SUMPRODUCT(AG14:AG25,AL14:AL25))</f>
        <v>9.0200000000000102</v>
      </c>
      <c r="AM5" s="31" t="str">
        <f>IF((COUNTA(AM14:AM25)=0)+(COUNTA(AM13)=0),"",100-AM13-SUMPRODUCT(AG14:AG25,AM14:AM25))</f>
        <v/>
      </c>
      <c r="AN5" s="24"/>
      <c r="AO5" s="24"/>
      <c r="AP5" s="132"/>
      <c r="AQ5" s="15" t="s">
        <v>0</v>
      </c>
      <c r="AR5" s="9" t="str">
        <f>IF((COUNTA(AR14:AR25)=0)+(COUNTA(AR13)=0),"",100-AR13-SUMPRODUCT(AQ14:AQ25,AR14:AR25))</f>
        <v/>
      </c>
      <c r="AS5" s="9" t="str">
        <f>IF((COUNTA(AS14:AS25)=0)+(COUNTA(AS13)=0),"",100-AS13-SUMPRODUCT(AQ14:AQ25,AS14:AS25))</f>
        <v/>
      </c>
      <c r="AT5" s="9"/>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32"/>
      <c r="BA5" s="15" t="s">
        <v>0</v>
      </c>
      <c r="BB5" s="9">
        <f>IF((COUNTA(BB14:BB25)=0)+(COUNTA(BB13)=0),"",100-BB13-SUMPRODUCT(BA14:BA25,BB14:BB25))</f>
        <v>7.289999999999992</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7.289999999999992</v>
      </c>
      <c r="BG5" s="31" t="str">
        <f>IF((COUNTA(BG14:BG25)=0)+(COUNTA(BG13)=0),"",100-BG13-SUMPRODUCT(BA14:BA25,BG14:BG25))</f>
        <v/>
      </c>
      <c r="BH5" s="24"/>
      <c r="BI5" s="24"/>
      <c r="BJ5" s="132"/>
      <c r="BK5" s="67" t="s">
        <v>0</v>
      </c>
      <c r="BL5" s="9">
        <f>IF((COUNTA(BL14:BL25)=0)+(COUNTA(BL13)=0),"",100-BL13-SUMPRODUCT(BK14:BK25,BL14:BL25))</f>
        <v>7.2950000000000017</v>
      </c>
      <c r="BM5" s="9">
        <f>IF((COUNTA(BM14:BM25)=0)+(COUNTA(BM13)=0),"",100-BM13-SUMPRODUCT(BK14:BK25,BM14:BM25))</f>
        <v>7.8399999999999892</v>
      </c>
      <c r="BN5" s="9">
        <f>IF((COUNTA(BN14:BN25)=0)+(COUNTA(BN13)=0),"",100-BN13-SUMPRODUCT(BK14:BK25,BN14:BN25))</f>
        <v>7.0600000000000023</v>
      </c>
      <c r="BO5" s="9" t="str">
        <f>IF((COUNTA(BO14:BO25)=0)+(COUNTA(BO13)=0),"",100-BO13-SUMPRODUCT(BK14:BK25,BO14:BO25))</f>
        <v/>
      </c>
      <c r="BP5" s="9">
        <f>IF((COUNTA(BP14:BP25)=0)+(COUNTA(BP13)=0),"",100-BP13-SUMPRODUCT(BK14:BK25,BP14:BP25))</f>
        <v>7.2950000000000017</v>
      </c>
      <c r="BQ5" s="31" t="str">
        <f>IF((COUNTA(BQ14:BQ25)=0)+(COUNTA(BQ13)=0),"",100-BQ13-SUMPRODUCT(BK14:BK25,BQ14:BQ25))</f>
        <v/>
      </c>
      <c r="BR5" s="24"/>
      <c r="BS5" s="24"/>
      <c r="BT5" s="132"/>
      <c r="BU5" s="15" t="s">
        <v>0</v>
      </c>
      <c r="BV5" s="9" t="str">
        <f>IF((COUNTA(BV14:BV25)=0)+(COUNTA(BV13)=0),"",100-BV13-SUMPRODUCT(BU14:BU25,BV14:BV25))</f>
        <v/>
      </c>
      <c r="BW5" s="9" t="str">
        <f>IF((COUNTA(BW14:BW25)=0)+(COUNTA(BW13)=0),"",100-BW13-SUMPRODUCT(BU14:BU25,BW14:BW25))</f>
        <v/>
      </c>
      <c r="BX5" s="9"/>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32"/>
      <c r="CE5" s="15" t="s">
        <v>0</v>
      </c>
      <c r="CF5" s="9">
        <f>IF((COUNTA(CF14:CF25)=0)+(COUNTA(CF13)=0),"",100-CF13-SUMPRODUCT(CE14:CE25,CF14:CF25))</f>
        <v>7.3700000000000045</v>
      </c>
      <c r="CG5" s="9">
        <f>IF((COUNTA(CG14:CG25)=0)+(COUNTA(CG13)=0),"",100-CG13-SUMPRODUCT(CE14:CE25,CG14:CG25))</f>
        <v>8.3799999999999955</v>
      </c>
      <c r="CH5" s="9">
        <f>IF((COUNTA(CH14:CH25)=0)+(COUNTA(CH13)=0),"",100-CH13-SUMPRODUCT(CE14:CE25,CH14:CH25))</f>
        <v>7.125</v>
      </c>
      <c r="CI5" s="9" t="str">
        <f>IF((COUNTA(CI14:CI25)=0)+(COUNTA(CI13)=0),"",100-CI13-SUMPRODUCT(CE14:CE25,CI14:CI25))</f>
        <v/>
      </c>
      <c r="CJ5" s="9">
        <f>IF((COUNTA(CJ14:CJ25)=0)+(COUNTA(CJ13)=0),"",100-CJ13-SUMPRODUCT(CE14:CE25,CJ14:CJ25))</f>
        <v>7.3700000000000045</v>
      </c>
      <c r="CK5" s="31" t="str">
        <f>IF((COUNTA(CK14:CK25)=0)+(COUNTA(CK13)=0),"",100-CK13-SUMPRODUCT(CE14:CE25,CK14:CK25))</f>
        <v/>
      </c>
      <c r="CL5" s="24"/>
      <c r="CM5" s="24"/>
      <c r="CN5" s="132"/>
      <c r="CO5" s="15" t="s">
        <v>0</v>
      </c>
      <c r="CP5" s="9">
        <f>IF((COUNTA(CP14:CP25)=0)+(COUNTA(CP13)=0),"",100-CP13-SUMPRODUCT(CO14:CO25,CP14:CP25))</f>
        <v>7.9350000000000023</v>
      </c>
      <c r="CQ5" s="9">
        <f>IF((COUNTA(CQ14:CQ25)=0)+(COUNTA(CQ13)=0),"",100-CQ13-SUMPRODUCT(CO14:CO25,CQ14:CQ25))</f>
        <v>8.6499999999999915</v>
      </c>
      <c r="CR5" s="9">
        <f>IF((COUNTA(CR14:CR25)=0)+(COUNTA(CR13)=0),"",100-CR13-SUMPRODUCT(CO14:CO25,CR14:CR25))</f>
        <v>7.8050000000000068</v>
      </c>
      <c r="CS5" s="9" t="str">
        <f>IF((COUNTA(CS14:CS25)=0)+(COUNTA(CS13)=0),"",100-CS13-SUMPRODUCT(CO14:CO25,CS14:CS25))</f>
        <v/>
      </c>
      <c r="CT5" s="9">
        <f>IF((COUNTA(CT14:CT25)=0)+(COUNTA(CT13)=0),"",100-CT13-SUMPRODUCT(CO14:CO25,CT14:CT25))</f>
        <v>7.9350000000000023</v>
      </c>
      <c r="CU5" s="31" t="str">
        <f>IF((COUNTA(CU14:CU25)=0)+(COUNTA(CU13)=0),"",100-CU13-SUMPRODUCT(CO14:CO25,CU14:CU25))</f>
        <v/>
      </c>
      <c r="CV5" s="24"/>
      <c r="CW5" s="24"/>
      <c r="CX5" s="132"/>
      <c r="CY5" s="15" t="s">
        <v>0</v>
      </c>
      <c r="CZ5" s="9" t="str">
        <f>IF((COUNTA(CZ14:CZ25)=0)+(COUNTA(CZ13)=0),"",100-CZ13-SUMPRODUCT(CY14:CY25,CZ14:CZ25))</f>
        <v/>
      </c>
      <c r="DA5" s="9" t="str">
        <f>IF((COUNTA(DA14:DA25)=0)+(COUNTA(DA13)=0),"",100-DA13-SUMPRODUCT(CY14:CY25,DA14:DA25))</f>
        <v/>
      </c>
      <c r="DB5" s="9"/>
      <c r="DC5" s="9" t="str">
        <f>IF((COUNTA(DC14:DC25)=0)+(COUNTA(DC13)=0),"",100-DC13-SUMPRODUCT(CY14:CY25,DC14:DC25))</f>
        <v/>
      </c>
      <c r="DD5" s="9" t="str">
        <f>IF((COUNTA(DD14:DD25)=0)+(COUNTA(DD13)=0),"",100-DD13-SUMPRODUCT(CY14:CY25,DD14:DD25))</f>
        <v/>
      </c>
      <c r="DE5" s="31" t="str">
        <f>IF((COUNTA(DE14:DE25)=0)+(COUNTA(DE13)=0),"",100-DE13-SUMPRODUCT(CY14:CY25,DE14:DE25))</f>
        <v/>
      </c>
      <c r="DF5" s="24"/>
      <c r="DG5" s="24"/>
      <c r="DH5" s="132"/>
      <c r="DI5" s="15" t="s">
        <v>0</v>
      </c>
      <c r="DJ5" s="9">
        <f>IF((COUNTA(DJ14:DJ25)=0)+(COUNTA(DJ13)=0),"",100-DJ13-SUMPRODUCT(DI14:DI25,DJ14:DJ25))</f>
        <v>8.0749999999999886</v>
      </c>
      <c r="DK5" s="9">
        <f>IF((COUNTA(DK14:DK25)=0)+(COUNTA(DK13)=0),"",100-DK13-SUMPRODUCT(DI14:DI25,DK14:DK25))</f>
        <v>8.2849999999999966</v>
      </c>
      <c r="DL5" s="9">
        <f>IF((COUNTA(DL14:DL25)=0)+(COUNTA(DL13)=0),"",100-DL13-SUMPRODUCT(DI14:DI25,DL14:DL25))</f>
        <v>8.0300000000000011</v>
      </c>
      <c r="DM5" s="9" t="str">
        <f>IF((COUNTA(DM14:DM25)=0)+(COUNTA(DM13)=0),"",100-DM13-SUMPRODUCT(DI14:DI25,DM14:DM25))</f>
        <v/>
      </c>
      <c r="DN5" s="9">
        <f>IF((COUNTA(DN14:DN25)=0)+(COUNTA(DN13)=0),"",100-DN13-SUMPRODUCT(DI14:DI25,DN14:DN25))</f>
        <v>8.0749999999999886</v>
      </c>
      <c r="DO5" s="31" t="str">
        <f>IF((COUNTA(DO14:DO25)=0)+(COUNTA(DO13)=0),"",100-DO13-SUMPRODUCT(DI14:DI25,DO14:DO25))</f>
        <v/>
      </c>
      <c r="DP5" s="24"/>
      <c r="DQ5" s="24"/>
      <c r="DR5" s="132"/>
      <c r="DS5" s="15" t="s">
        <v>0</v>
      </c>
      <c r="DT5" s="9" t="str">
        <f>IF((COUNTA(DT14:DT25)=0)+(COUNTA(DT13)=0),"",100-DT13-SUMPRODUCT(DS14:DS25,DT14:DT25))</f>
        <v/>
      </c>
      <c r="DU5" s="9" t="str">
        <f>IF((COUNTA(DU14:DU25)=0)+(COUNTA(DU13)=0),"",100-DU13-SUMPRODUCT(DS14:DS25,DU14:DU25))</f>
        <v/>
      </c>
      <c r="DV5" s="9"/>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32"/>
      <c r="EC5" s="15" t="s">
        <v>0</v>
      </c>
      <c r="ED5" s="9">
        <f>IF((COUNTA(ED14:ED25)=0)+(COUNTA(ED13)=0),"",100-ED13-SUMPRODUCT(EC14:EC25,ED14:ED25))</f>
        <v>7.9046025845438237</v>
      </c>
      <c r="EE5" s="9">
        <f>IF((COUNTA(EE14:EE25)=0)+(COUNTA(EE13)=0),"",100-EE13-SUMPRODUCT(EC14:EC25,EE14:EE25))</f>
        <v>8.164999999999992</v>
      </c>
      <c r="EF5" s="9">
        <f>IF((COUNTA(EF14:EF25)=0)+(COUNTA(EF13)=0),"",100-EF13-SUMPRODUCT(EC14:EC25,EF14:EF25))</f>
        <v>7.8649999999999949</v>
      </c>
      <c r="EG5" s="9" t="str">
        <f>IF((COUNTA(EG14:EG25)=0)+(COUNTA(EG13)=0),"",100-EG13-SUMPRODUCT(EC14:EC25,EG14:EG25))</f>
        <v/>
      </c>
      <c r="EH5" s="9">
        <f>IF((COUNTA(EH14:EH25)=0)+(COUNTA(EH13)=0),"",100-EH13-SUMPRODUCT(EC14:EC25,EH14:EH25))</f>
        <v>7.9046025845438237</v>
      </c>
      <c r="EI5" s="31" t="str">
        <f>IF((COUNTA(EI14:EI25)=0)+(COUNTA(EI13)=0),"",100-EI13-SUMPRODUCT(EC14:EC25,EI14:EI25))</f>
        <v/>
      </c>
      <c r="EJ5" s="24"/>
      <c r="EK5" s="24"/>
      <c r="EL5" s="132"/>
      <c r="EM5" s="15" t="s">
        <v>0</v>
      </c>
      <c r="EN5" s="9" t="str">
        <f>IF((COUNTA(EN14:EN25)=0)+(COUNTA(EN13)=0),"",100-EN13-SUMPRODUCT(EM14:EM25,EN14:EN25))</f>
        <v/>
      </c>
      <c r="EO5" s="9" t="str">
        <f>IF((COUNTA(EO14:EO25)=0)+(COUNTA(EO13)=0),"",100-EO13-SUMPRODUCT(EM14:EM25,EO14:EO25))</f>
        <v/>
      </c>
      <c r="EP5" s="9"/>
      <c r="EQ5" s="9" t="str">
        <f>IF((COUNTA(EQ14:EQ25)=0)+(COUNTA(EQ13)=0),"",100-EQ13-SUMPRODUCT(EM14:EM25,EQ14:EQ25))</f>
        <v/>
      </c>
      <c r="ER5" s="9" t="str">
        <f>IF((COUNTA(ER14:ER25)=0)+(COUNTA(ER13)=0),"",100-ER13-SUMPRODUCT(EM14:EM25,ER14:ER25))</f>
        <v/>
      </c>
      <c r="ES5" s="31" t="str">
        <f>IF((COUNTA(ES14:ES25)=0)+(COUNTA(ES13)=0),"",100-ES13-SUMPRODUCT(EM14:EM25,ES14:ES25))</f>
        <v/>
      </c>
      <c r="ET5" s="24"/>
      <c r="EU5" s="24"/>
      <c r="EV5" s="132"/>
      <c r="EW5" s="15" t="s">
        <v>0</v>
      </c>
      <c r="EX5" s="9" t="str">
        <f>IF((COUNTA(EX14:EX25)=0)+(COUNTA(EX13)=0),"",100-EX13-SUMPRODUCT(EW14:EW25,EX14:EX25))</f>
        <v/>
      </c>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31" t="str">
        <f>IF((COUNTA(FC14:FC25)=0)+(COUNTA(FC13)=0),"",100-FC13-SUMPRODUCT(EW14:EW25,FC14:FC25))</f>
        <v/>
      </c>
      <c r="FD5" s="24"/>
      <c r="FE5" s="24"/>
      <c r="FF5" s="132"/>
      <c r="FG5" s="15" t="s">
        <v>0</v>
      </c>
      <c r="FH5" s="9" t="str">
        <f>IF((COUNTA(FH14:FH25)=0)+(COUNTA(FH13)=0),"",100-FH13-SUMPRODUCT(FG14:FG25,FH14:FH25))</f>
        <v/>
      </c>
      <c r="FI5" s="9" t="str">
        <f>IF((COUNTA(FI14:FI25)=0)+(COUNTA(FI13)=0),"",100-FI13-SUMPRODUCT(FG14:FG25,FI14:FI25))</f>
        <v/>
      </c>
      <c r="FJ5" s="9"/>
      <c r="FK5" s="9" t="str">
        <f>IF((COUNTA(FK14:FK25)=0)+(COUNTA(FK13)=0),"",100-FK13-SUMPRODUCT(FG14:FG25,FK14:FK25))</f>
        <v/>
      </c>
      <c r="FL5" s="9" t="str">
        <f>IF((COUNTA(FL14:FL25)=0)+(COUNTA(FL13)=0),"",100-FL13-SUMPRODUCT(FG14:FG25,FL14:FL25))</f>
        <v/>
      </c>
      <c r="FM5" s="31" t="str">
        <f>IF((COUNTA(FM14:FM25)=0)+(COUNTA(FM13)=0),"",100-FM13-SUMPRODUCT(FG14:FG25,FM14:FM25))</f>
        <v/>
      </c>
      <c r="FN5" s="24"/>
      <c r="FO5" s="24"/>
      <c r="FP5" s="132"/>
      <c r="FQ5" s="15" t="s">
        <v>0</v>
      </c>
      <c r="FR5" s="9">
        <f>IF((COUNTA(FR14:FR25)=0)+(COUNTA(FR13)=0),"",100-FR13-SUMPRODUCT(FQ14:FQ25,FR14:FR25))</f>
        <v>3.5920749999999941</v>
      </c>
      <c r="FS5" s="9">
        <f>IF((COUNTA(FS14:FS25)=0)+(COUNTA(FS13)=0),"",100-FS13-SUMPRODUCT(FQ14:FQ25,FS14:FS25))</f>
        <v>3.2000000000000028</v>
      </c>
      <c r="FT5" s="9">
        <f>IF((COUNTA(FT14:FT25)=0)+(COUNTA(FT13)=0),"",100-FT13-SUMPRODUCT(FQ14:FQ25,FT14:FT25))</f>
        <v>3.7733000000000203</v>
      </c>
      <c r="FU5" s="9" t="str">
        <f>IF((COUNTA(FU14:FU25)=0)+(COUNTA(FU13)=0),"",100-FU13-SUMPRODUCT(FQ14:FQ25,FU14:FU25))</f>
        <v/>
      </c>
      <c r="FV5" s="9">
        <f>IF((COUNTA(FV14:FV25)=0)+(COUNTA(FV13)=0),"",100-FV13-SUMPRODUCT(FQ14:FQ25,FV14:FV25))</f>
        <v>3.6010000000000133</v>
      </c>
      <c r="FW5" s="31">
        <f>IF((COUNTA(FW14:FW25)=0)+(COUNTA(FW13)=0),"",100-FW13-SUMPRODUCT(FQ14:FQ25,FW14:FW25))</f>
        <v>3.5574999999999903</v>
      </c>
      <c r="FX5" s="24"/>
      <c r="FY5" s="24"/>
      <c r="FZ5" s="132"/>
      <c r="GA5" s="15" t="s">
        <v>0</v>
      </c>
      <c r="GB5" s="9">
        <f>IF((COUNTA(GB14:GB25)=0)+(COUNTA(GB13)=0),"",100-GB13-SUMPRODUCT(GA14:GA25,GB14:GB25))</f>
        <v>8.3053171408642044</v>
      </c>
      <c r="GC5" s="9">
        <f>IF((COUNTA(GC14:GC25)=0)+(COUNTA(GC13)=0),"",100-GC13-SUMPRODUCT(GA14:GA25,GC14:GC25))</f>
        <v>8.8250000000000028</v>
      </c>
      <c r="GD5" s="9">
        <f>IF((COUNTA(GD14:GD25)=0)+(COUNTA(GD13)=0),"",100-GD13-SUMPRODUCT(GA14:GA25,GD14:GD25))</f>
        <v>8.2199999999999847</v>
      </c>
      <c r="GE5" s="9" t="str">
        <f>IF((COUNTA(GE14:GE25)=0)+(COUNTA(GE13)=0),"",100-GE13-SUMPRODUCT(GA14:GA25,GE14:GE25))</f>
        <v/>
      </c>
      <c r="GF5" s="9">
        <f>IF((COUNTA(GF14:GF25)=0)+(COUNTA(GF13)=0),"",100-GF13-SUMPRODUCT(GA14:GA25,GF14:GF25))</f>
        <v>8.3053171408642044</v>
      </c>
      <c r="GG5" s="31" t="str">
        <f>IF((COUNTA(GG14:GG25)=0)+(COUNTA(GG13)=0),"",100-GG13-SUMPRODUCT(GA14:GA25,GG14:GG25))</f>
        <v/>
      </c>
      <c r="GH5" s="24"/>
      <c r="GI5" s="24"/>
      <c r="GJ5" s="132"/>
      <c r="GK5" s="15" t="s">
        <v>0</v>
      </c>
      <c r="GL5" s="9" t="str">
        <f>IF((COUNTA(GL14:GL25)=0)+(COUNTA(GL13)=0),"",100-GL13-SUMPRODUCT(GK14:GK25,GL14:GL25))</f>
        <v/>
      </c>
      <c r="GM5" s="9" t="str">
        <f>IF((COUNTA(GM14:GM25)=0)+(COUNTA(GM13)=0),"",100-GM13-SUMPRODUCT(GK14:GK25,GM14:GM25))</f>
        <v/>
      </c>
      <c r="GN5" s="9"/>
      <c r="GO5" s="9" t="str">
        <f>IF((COUNTA(GO14:GO25)=0)+(COUNTA(GO13)=0),"",100-GO13-SUMPRODUCT(GK14:GK25,GO14:GO25))</f>
        <v/>
      </c>
      <c r="GP5" s="9" t="str">
        <f>IF((COUNTA(GP14:GP25)=0)+(COUNTA(GP13)=0),"",100-GP13-SUMPRODUCT(GK14:GK25,GP14:GP25))</f>
        <v/>
      </c>
      <c r="GQ5" s="31" t="str">
        <f>IF((COUNTA(GQ14:GQ25)=0)+(COUNTA(GQ13)=0),"",100-GQ13-SUMPRODUCT(GK14:GK25,GQ14:GQ25))</f>
        <v/>
      </c>
      <c r="GR5" s="24"/>
      <c r="GS5" s="24"/>
      <c r="GT5" s="132"/>
      <c r="GU5" s="15" t="s">
        <v>0</v>
      </c>
      <c r="GV5" s="9">
        <f>IF((COUNTA(GV14:GV25)=0)+(COUNTA(GV13)=0),"",100-GV13-SUMPRODUCT(GU14:GU25,GV14:GV25))</f>
        <v>7.9961764132181088</v>
      </c>
      <c r="GW5" s="9">
        <f>IF((COUNTA(GW14:GW25)=0)+(COUNTA(GW13)=0),"",100-GW13-SUMPRODUCT(GU14:GU25,GW14:GW25))</f>
        <v>7.375</v>
      </c>
      <c r="GX5" s="9">
        <f>IF((COUNTA(GX14:GX25)=0)+(COUNTA(GX13)=0),"",100-GX13-SUMPRODUCT(GU14:GU25,GX14:GX25))</f>
        <v>8.105000000000004</v>
      </c>
      <c r="GY5" s="9" t="str">
        <f>IF((COUNTA(GY14:GY25)=0)+(COUNTA(GY13)=0),"",100-GY13-SUMPRODUCT(GU14:GU25,GY14:GY25))</f>
        <v/>
      </c>
      <c r="GZ5" s="9">
        <f>IF((COUNTA(GZ14:GZ25)=0)+(COUNTA(GZ13)=0),"",100-GZ13-SUMPRODUCT(GU14:GU25,GZ14:GZ25))</f>
        <v>7.9961764132181088</v>
      </c>
      <c r="HA5" s="31" t="str">
        <f>IF((COUNTA(HA14:HA25)=0)+(COUNTA(HA13)=0),"",100-HA13-SUMPRODUCT(GU14:GU25,HA14:HA25))</f>
        <v/>
      </c>
      <c r="HB5" s="24"/>
      <c r="HC5" s="24"/>
      <c r="HD5" s="132"/>
      <c r="HE5" s="15" t="s">
        <v>0</v>
      </c>
      <c r="HF5" s="9"/>
      <c r="HG5" s="9" t="str">
        <f>IF((COUNTA(HG14:HG25)=0)+(COUNTA(HG13)=0),"",100-HG13-SUMPRODUCT(HE14:HE25,HG14:HG25))</f>
        <v/>
      </c>
      <c r="HH5" s="9"/>
      <c r="HI5" s="9" t="str">
        <f>IF((COUNTA(HI14:HI25)=0)+(COUNTA(HI13)=0),"",100-HI13-SUMPRODUCT(HE14:HE25,HI14:HI25))</f>
        <v/>
      </c>
      <c r="HJ5" s="9" t="str">
        <f>IF((COUNTA(HJ14:HJ25)=0)+(COUNTA(HJ13)=0),"",100-HJ13-SUMPRODUCT(HE14:HE25,HJ14:HJ25))</f>
        <v/>
      </c>
      <c r="HK5" s="31" t="str">
        <f>IF((COUNTA(HK14:HK25)=0)+(COUNTA(HK13)=0),"",100-HK13-SUMPRODUCT(HE14:HE25,HK14:HK25))</f>
        <v/>
      </c>
      <c r="HL5" s="24"/>
      <c r="HM5" s="24"/>
      <c r="HN5" s="132"/>
      <c r="HO5" s="15" t="s">
        <v>0</v>
      </c>
      <c r="HP5" s="9">
        <f t="shared" si="37"/>
        <v>8.1221500000000066</v>
      </c>
      <c r="HQ5" s="9">
        <f>IF((COUNTA(HQ14:HQ25)=0)+(COUNTA(HQ13)=0),"",100-HQ13-SUMPRODUCT(HO14:HO25,HQ14:HQ25))</f>
        <v>8.4200000000000017</v>
      </c>
      <c r="HR5" s="9">
        <f>IF((COUNTA(HR14:HR25)=0)+(COUNTA(HR13)=0),"",100-HR13-SUMPRODUCT(HO14:HO25,HR14:HR25))</f>
        <v>8.0700000000000074</v>
      </c>
      <c r="HS5" s="9" t="str">
        <f>IF((COUNTA(HS14:HS25)=0)+(COUNTA(HS13)=0),"",100-HS13-SUMPRODUCT(HO14:HO25,HS14:HS25))</f>
        <v/>
      </c>
      <c r="HT5" s="9">
        <f>IF((COUNTA(HT14:HT25)=0)+(COUNTA(HT13)=0),"",100-HT13-SUMPRODUCT(HO14:HO25,HT14:HT25))</f>
        <v>8.1229537877534312</v>
      </c>
      <c r="HU5" s="31" t="str">
        <f>IF((COUNTA(HU14:HU25)=0)+(COUNTA(HU13)=0),"",100-HU13-SUMPRODUCT(HO14:HO25,HU14:HU25))</f>
        <v/>
      </c>
      <c r="HV5" s="24"/>
      <c r="HW5" s="24"/>
      <c r="HX5" s="132"/>
      <c r="HY5" s="15" t="s">
        <v>0</v>
      </c>
      <c r="HZ5" s="9"/>
      <c r="IA5" s="9" t="str">
        <f>IF((COUNTA(IA14:IA25)=0)+(COUNTA(IA13)=0),"",100-IA13-SUMPRODUCT(HY14:HY25,IA14:IA25))</f>
        <v/>
      </c>
      <c r="IB5" s="9"/>
      <c r="IC5" s="9" t="str">
        <f>IF((COUNTA(IC14:IC25)=0)+(COUNTA(IC13)=0),"",100-IC13-SUMPRODUCT(HY14:HY25,IC14:IC25))</f>
        <v/>
      </c>
      <c r="ID5" s="9" t="str">
        <f>IF((COUNTA(ID14:ID25)=0)+(COUNTA(ID13)=0),"",100-ID13-SUMPRODUCT(HY14:HY25,ID14:ID25))</f>
        <v/>
      </c>
      <c r="IE5" s="31" t="str">
        <f>IF((COUNTA(IE14:IE25)=0)+(COUNTA(IE13)=0),"",100-IE13-SUMPRODUCT(HY14:HY25,IE14:IE25))</f>
        <v/>
      </c>
      <c r="IF5" s="24"/>
      <c r="IG5" s="24"/>
      <c r="IH5" s="132"/>
      <c r="II5" s="15" t="s">
        <v>0</v>
      </c>
      <c r="IJ5" s="9">
        <f>0.149*IK5+0.851*IL5</f>
        <v>8.1598150000000107</v>
      </c>
      <c r="IK5" s="9">
        <f>IF((COUNTA(IK14:IK25)=0)+(COUNTA(IK13)=0),"",100-IK13-SUMPRODUCT(II14:II25,IK14:IK25))</f>
        <v>8.5300000000000011</v>
      </c>
      <c r="IL5" s="9">
        <f>IF((COUNTA(IL14:IL25)=0)+(COUNTA(IL13)=0),"",100-IL13-SUMPRODUCT(II14:II25,IL14:IL25))</f>
        <v>8.0950000000000131</v>
      </c>
      <c r="IM5" s="9" t="str">
        <f>IF((COUNTA(IM14:IM25)=0)+(COUNTA(IM13)=0),"",100-IM13-SUMPRODUCT(II14:II25,IM14:IM25))</f>
        <v/>
      </c>
      <c r="IN5" s="9">
        <f>IF((COUNTA(IN14:IN25)=0)+(COUNTA(IN13)=0),"",100-IN13-SUMPRODUCT(II14:II25,IN14:IN25))</f>
        <v>8.1835820896552463</v>
      </c>
      <c r="IO5" s="31" t="str">
        <f>IF((COUNTA(IO14:IO25)=0)+(COUNTA(IO13)=0),"",100-IO13-SUMPRODUCT(II14:II25,IO14:IO25))</f>
        <v/>
      </c>
      <c r="IP5" s="24"/>
      <c r="IQ5" s="24"/>
      <c r="IR5" s="132"/>
      <c r="IS5" s="15" t="s">
        <v>0</v>
      </c>
      <c r="IT5" s="9" t="str">
        <f>IF((COUNTA(IT14:IT25)=0)+(COUNTA(IT13)=0),"",100-IT13-SUMPRODUCT(IS14:IS25,IT14:IT25))</f>
        <v/>
      </c>
      <c r="IU5" s="9" t="str">
        <f>IF((COUNTA(IU14:IU25)=0)+(COUNTA(IU13)=0),"",100-IU13-SUMPRODUCT(IS14:IS25,IU14:IU25))</f>
        <v/>
      </c>
      <c r="IV5" s="9" t="str">
        <f>IF((COUNTA(IV14:IV25)=0)+(COUNTA(IV13)=0),"",100-IV13-SUMPRODUCT(IS14:IS25,IV14:IV25))</f>
        <v/>
      </c>
      <c r="IW5" s="9" t="str">
        <f>IF((COUNTA(IW14:IW25)=0)+(COUNTA(IW13)=0),"",100-IW13-SUMPRODUCT(IS14:IS25,IW14:IW25))</f>
        <v/>
      </c>
      <c r="IX5" s="9" t="str">
        <f>IF((COUNTA(IX14:IX25)=0)+(COUNTA(IX13)=0),"",100-IX13-SUMPRODUCT(IS14:IS25,IX14:IX25))</f>
        <v/>
      </c>
      <c r="IY5" s="31" t="str">
        <f>IF((COUNTA(IY14:IY25)=0)+(COUNTA(IY13)=0),"",100-IY13-SUMPRODUCT(IS14:IS25,IY14:IY25))</f>
        <v/>
      </c>
      <c r="IZ5" s="24"/>
      <c r="JA5" s="24"/>
      <c r="JB5" s="132"/>
      <c r="JC5" s="15" t="s">
        <v>0</v>
      </c>
      <c r="JD5" s="9">
        <f>IF((COUNTA(JD14:JD25)=0)+(COUNTA(JD13)=0),"",100-JD13-SUMPRODUCT(JC14:JC25,JD14:JD25))</f>
        <v>2.4409999999999883</v>
      </c>
      <c r="JE5" s="9">
        <f>IF((COUNTA(JE14:JE25)=0)+(COUNTA(JE13)=0),"",100-JE13-SUMPRODUCT(JC14:JC25,JE14:JE25))</f>
        <v>1.6484999999999985</v>
      </c>
      <c r="JF5" s="9">
        <f>IF((COUNTA(JF14:JF25)=0)+(COUNTA(JF13)=0),"",100-JF13-SUMPRODUCT(JC14:JC25,JF14:JF25))</f>
        <v>2.5335000000000036</v>
      </c>
      <c r="JG5" s="9" t="str">
        <f>IF((COUNTA(JG14:JG25)=0)+(COUNTA(JG13)=0),"",100-JG13-SUMPRODUCT(JC14:JC25,JG14:JG25))</f>
        <v/>
      </c>
      <c r="JH5" s="9">
        <f>IF((COUNTA(JH14:JH25)=0)+(COUNTA(JH13)=0),"",100-JH13-SUMPRODUCT(JC14:JC25,JH14:JH25))</f>
        <v>2.498500000000007</v>
      </c>
      <c r="JI5" s="31">
        <f>IF((COUNTA(JI14:JI25)=0)+(COUNTA(JI13)=0),"",100-JI13-SUMPRODUCT(JC14:JC25,JI14:JI25))</f>
        <v>2.0894999999999868</v>
      </c>
      <c r="JJ5" s="24"/>
      <c r="JK5" s="24"/>
      <c r="JL5" s="132"/>
      <c r="JM5" s="15" t="s">
        <v>0</v>
      </c>
      <c r="JN5" s="9" t="str">
        <f>IF((COUNTA(JN14:JN25)=0)+(COUNTA(JN13)=0),"",100-JN13-SUMPRODUCT(JM14:JM25,JN14:JN25))</f>
        <v/>
      </c>
      <c r="JO5" s="9" t="str">
        <f>IF((COUNTA(JO14:JO25)=0)+(COUNTA(JO13)=0),"",100-JO13-SUMPRODUCT(JM14:JM25,JO14:JO25))</f>
        <v/>
      </c>
      <c r="JP5" s="9" t="str">
        <f>IF((COUNTA(JP14:JP25)=0)+(COUNTA(JP13)=0),"",100-JP13-SUMPRODUCT(JM14:JM25,JP14:JP25))</f>
        <v/>
      </c>
      <c r="JQ5" s="9" t="str">
        <f>IF((COUNTA(JQ14:JQ25)=0)+(COUNTA(JQ13)=0),"",100-JQ13-SUMPRODUCT(JM14:JM25,JQ14:JQ25))</f>
        <v/>
      </c>
      <c r="JR5" s="9" t="str">
        <f>IF((COUNTA(JR14:JR25)=0)+(COUNTA(JR13)=0),"",100-JR13-SUMPRODUCT(JM14:JM25,JR14:JR25))</f>
        <v/>
      </c>
      <c r="JS5" s="31" t="str">
        <f>IF((COUNTA(JS14:JS25)=0)+(COUNTA(JS13)=0),"",100-JS13-SUMPRODUCT(JM14:JM25,JS14:JS25))</f>
        <v/>
      </c>
      <c r="JT5" s="24"/>
      <c r="JU5" s="24"/>
      <c r="JV5" s="132"/>
      <c r="JW5" s="15" t="s">
        <v>0</v>
      </c>
      <c r="JX5" s="9" t="str">
        <f>IF((COUNTA(JX14:JX25)=0)+(COUNTA(JX13)=0),"",100-JX13-SUMPRODUCT(JW14:JW25,JX14:JX25))</f>
        <v/>
      </c>
      <c r="JY5" s="9" t="str">
        <f>IF((COUNTA(JY14:JY25)=0)+(COUNTA(JY13)=0),"",100-JY13-SUMPRODUCT(JW14:JW25,JY14:JY25))</f>
        <v/>
      </c>
      <c r="JZ5" s="9" t="str">
        <f>IF((COUNTA(JZ14:JZ25)=0)+(COUNTA(JZ13)=0),"",100-JZ13-SUMPRODUCT(JW14:JW25,JZ14:JZ25))</f>
        <v/>
      </c>
      <c r="KA5" s="9" t="str">
        <f>IF((COUNTA(KA14:KA25)=0)+(COUNTA(KA13)=0),"",100-KA13-SUMPRODUCT(JW14:JW25,KA14:KA25))</f>
        <v/>
      </c>
      <c r="KB5" s="9" t="str">
        <f>IF((COUNTA(KB14:KB25)=0)+(COUNTA(KB13)=0),"",100-KB13-SUMPRODUCT(JW14:JW25,KB14:KB25))</f>
        <v/>
      </c>
      <c r="KC5" s="31" t="str">
        <f>IF((COUNTA(KC14:KC25)=0)+(COUNTA(KC13)=0),"",100-KC13-SUMPRODUCT(JW14:JW25,KC14:KC25))</f>
        <v/>
      </c>
      <c r="KD5" s="24"/>
      <c r="KE5" s="24"/>
      <c r="KF5" s="132"/>
      <c r="KG5" s="15" t="s">
        <v>0</v>
      </c>
      <c r="KH5" s="9">
        <f>IF((COUNTA(KH14:KH25)=0)+(COUNTA(KH13)=0),"",100-KH13-SUMPRODUCT(KG14:KG25,KH14:KH25))</f>
        <v>8.1855126608325008</v>
      </c>
      <c r="KI5" s="9">
        <f>IF((COUNTA(KI14:KI25)=0)+(COUNTA(KI13)=0),"",100-KI13-SUMPRODUCT(KG14:KG25,KI14:KI25))</f>
        <v>8.6700000000000017</v>
      </c>
      <c r="KJ5" s="9">
        <f>IF((COUNTA(KJ14:KJ25)=0)+(COUNTA(KJ13)=0),"",100-KJ13-SUMPRODUCT(KG14:KG25,KJ14:KJ25))</f>
        <v>8.0999999999999943</v>
      </c>
      <c r="KK5" s="9" t="str">
        <f>IF((COUNTA(KK14:KK25)=0)+(COUNTA(KK13)=0),"",100-KK13-SUMPRODUCT(KG14:KG25,KK14:KK25))</f>
        <v/>
      </c>
      <c r="KL5" s="9">
        <f>IF((COUNTA(KL14:KL25)=0)+(COUNTA(KL13)=0),"",100-KL13-SUMPRODUCT(KG14:KG25,KL14:KL25))</f>
        <v>8.1855126608325008</v>
      </c>
      <c r="KM5" s="31">
        <f>IF((COUNTA(KM14:KM25)=0)+(COUNTA(KM13)=0),"",100-KM13-SUMPRODUCT(KG14:KG25,KM14:KM25))</f>
        <v>12.306067141240121</v>
      </c>
      <c r="KN5" s="24"/>
      <c r="KO5" s="24"/>
      <c r="KP5" s="132"/>
      <c r="KQ5" s="15" t="s">
        <v>0</v>
      </c>
      <c r="KR5" s="9">
        <f>IF((COUNTA(KR14:KR25)=0)+(COUNTA(KR13)=0),"",100-KR13-SUMPRODUCT(KQ14:KQ25,KR14:KR25))</f>
        <v>2.8661644999999965</v>
      </c>
      <c r="KS5" s="9">
        <f>IF((COUNTA(KS14:KS25)=0)+(COUNTA(KS13)=0),"",100-KS13-SUMPRODUCT(KQ14:KQ25,KS14:KS25))</f>
        <v>1.5960704999999962</v>
      </c>
      <c r="KT5" s="9">
        <f>IF((COUNTA(KT14:KT25)=0)+(COUNTA(KT13)=0),"",100-KT13-SUMPRODUCT(KQ14:KQ25,KT14:KT25))</f>
        <v>3.032417499999994</v>
      </c>
      <c r="KU5" s="9" t="str">
        <f>IF((COUNTA(KU14:KU25)=0)+(COUNTA(KU13)=0),"",100-KU13-SUMPRODUCT(KQ14:KQ25,KU14:KU25))</f>
        <v/>
      </c>
      <c r="KV5" s="9">
        <f>IF((COUNTA(KV14:KV25)=0)+(COUNTA(KV13)=0),"",100-KV13-SUMPRODUCT(KQ14:KQ25,KV14:KV25))</f>
        <v>2.8922361148082558</v>
      </c>
      <c r="KW5" s="31">
        <f>IF((COUNTA(KW14:KW25)=0)+(COUNTA(KW13)=0),"",100-KW13-SUMPRODUCT(KQ14:KQ25,KW14:KW25))</f>
        <v>1.8958698164230441</v>
      </c>
      <c r="KX5" s="24"/>
      <c r="KY5" s="24"/>
      <c r="KZ5" s="132"/>
      <c r="LA5" s="15" t="s">
        <v>0</v>
      </c>
      <c r="LB5" s="9" t="str">
        <f>IF((COUNTA(LB14:LB25)=0)+(COUNTA(LB13)=0),"",100-LB13-SUMPRODUCT(LA14:LA25,LB14:LB25))</f>
        <v/>
      </c>
      <c r="LC5" s="9" t="str">
        <f>IF((COUNTA(LC14:LC25)=0)+(COUNTA(LC13)=0),"",100-LC13-SUMPRODUCT(LA14:LA25,LC14:LC25))</f>
        <v/>
      </c>
      <c r="LD5" s="9" t="str">
        <f>IF((COUNTA(LD14:LD25)=0)+(COUNTA(LD13)=0),"",100-LD13-SUMPRODUCT(LA14:LA25,LD14:LD25))</f>
        <v/>
      </c>
      <c r="LE5" s="9" t="str">
        <f>IF((COUNTA(LE14:LE25)=0)+(COUNTA(LE13)=0),"",100-LE13-SUMPRODUCT(LA14:LA25,LE14:LE25))</f>
        <v/>
      </c>
      <c r="LF5" s="9" t="str">
        <f>IF((COUNTA(LF14:LF25)=0)+(COUNTA(LF13)=0),"",100-LF13-SUMPRODUCT(LA14:LA25,LF14:LF25))</f>
        <v/>
      </c>
      <c r="LG5" s="31" t="str">
        <f>IF((COUNTA(LG14:LG25)=0)+(COUNTA(LG13)=0),"",100-LG13-SUMPRODUCT(LA14:LA25,LG14:LG25))</f>
        <v/>
      </c>
      <c r="LH5" s="24"/>
      <c r="LI5" s="24"/>
      <c r="LJ5" s="132"/>
      <c r="LK5" s="15" t="s">
        <v>0</v>
      </c>
      <c r="LL5" s="9" t="str">
        <f>IF((COUNTA(LL14:LL25)=0)+(COUNTA(LL13)=0),"",100-LL13-SUMPRODUCT(LK14:LK25,LL14:LL25))</f>
        <v/>
      </c>
      <c r="LM5" s="9" t="str">
        <f>IF((COUNTA(LM14:LM25)=0)+(COUNTA(LM13)=0),"",100-LM13-SUMPRODUCT(LK14:LK25,LM14:LM25))</f>
        <v/>
      </c>
      <c r="LN5" s="9">
        <f>IF((COUNTA(LN14:LN25)=0)+(COUNTA(LN13)=0),"",100-LN13-SUMPRODUCT(LK14:LK25,LN14:LN25))</f>
        <v>10.846775000000008</v>
      </c>
      <c r="LO5" s="9" t="str">
        <f>IF((COUNTA(LO14:LO25)=0)+(COUNTA(LO13)=0),"",100-LO13-SUMPRODUCT(LK14:LK25,LO14:LO25))</f>
        <v/>
      </c>
      <c r="LP5" s="9" t="str">
        <f>IF((COUNTA(LP14:LP25)=0)+(COUNTA(LP13)=0),"",100-LP13-SUMPRODUCT(LK14:LK25,LP14:LP25))</f>
        <v/>
      </c>
      <c r="LQ5" s="31" t="str">
        <f>IF((COUNTA(LQ14:LQ25)=0)+(COUNTA(LQ13)=0),"",100-LQ13-SUMPRODUCT(LK14:LK25,LQ14:LQ25))</f>
        <v/>
      </c>
      <c r="LR5" s="24"/>
      <c r="LS5" s="24"/>
      <c r="LT5" s="132"/>
      <c r="LU5" s="15" t="s">
        <v>0</v>
      </c>
      <c r="LV5" s="9">
        <f>IF((COUNTA(LV14:LV25)=0)+(COUNTA(LV13)=0),"",100-LV13-SUMPRODUCT(LU14:LU25,LV14:LV25))</f>
        <v>7.5161688062490981</v>
      </c>
      <c r="LW5" s="9">
        <f>IF((COUNTA(LW14:LW25)=0)+(COUNTA(LW13)=0),"",100-LW13-SUMPRODUCT(LU14:LU25,LW14:LW25))</f>
        <v>8.1462722253491791</v>
      </c>
      <c r="LX5" s="9">
        <f>IF((COUNTA(LX14:LX25)=0)+(COUNTA(LX13)=0),"",100-LX13-SUMPRODUCT(LU14:LU25,LX14:LX25))</f>
        <v>7.4869292044499502</v>
      </c>
      <c r="LY5" s="9" t="str">
        <f>IF((COUNTA(LY14:LY25)=0)+(COUNTA(LY13)=0),"",100-LY13-SUMPRODUCT(LU14:LU25,LY14:LY25))</f>
        <v/>
      </c>
      <c r="LZ5" s="9">
        <f>IF((COUNTA(LZ14:LZ25)=0)+(COUNTA(LZ13)=0),"",100-LZ13-SUMPRODUCT(LU14:LU25,LZ14:LZ25))</f>
        <v>7.5897191881180532</v>
      </c>
      <c r="MA5" s="31">
        <f>IF((COUNTA(MA14:MA25)=0)+(COUNTA(MA13)=0),"",100-MA13-SUMPRODUCT(LU14:LU25,MA14:MA25))</f>
        <v>11.605934713423721</v>
      </c>
      <c r="MB5" s="24"/>
      <c r="MC5" s="24"/>
      <c r="MD5" s="132"/>
      <c r="ME5" s="15" t="s">
        <v>0</v>
      </c>
      <c r="MF5" s="9" t="str">
        <f>IF((COUNTA(MF14:MF25)=0)+(COUNTA(MF13)=0),"",100-MF13-SUMPRODUCT(ME14:ME25,MF14:MF25))</f>
        <v/>
      </c>
      <c r="MG5" s="9" t="str">
        <f>IF((COUNTA(MG14:MG25)=0)+(COUNTA(MG13)=0),"",100-MG13-SUMPRODUCT(ME14:ME25,MG14:MG25))</f>
        <v/>
      </c>
      <c r="MH5" s="9" t="str">
        <f>IF((COUNTA(MH14:MH25)=0)+(COUNTA(MH13)=0),"",100-MH13-SUMPRODUCT(ME14:ME25,MH14:MH25))</f>
        <v/>
      </c>
      <c r="MI5" s="9" t="str">
        <f>IF((COUNTA(MI14:MI25)=0)+(COUNTA(MI13)=0),"",100-MI13-SUMPRODUCT(ME14:ME25,MI14:MI25))</f>
        <v/>
      </c>
      <c r="MJ5" s="9" t="str">
        <f>IF((COUNTA(MJ14:MJ25)=0)+(COUNTA(MJ13)=0),"",100-MJ13-SUMPRODUCT(ME14:ME25,MJ14:MJ25))</f>
        <v/>
      </c>
      <c r="MK5" s="31" t="str">
        <f>IF((COUNTA(MK14:MK25)=0)+(COUNTA(MK13)=0),"",100-MK13-SUMPRODUCT(ME14:ME25,MK14:MK25))</f>
        <v/>
      </c>
      <c r="ML5" s="24"/>
      <c r="MM5" s="24"/>
      <c r="MN5" s="132"/>
      <c r="MO5" s="15" t="s">
        <v>0</v>
      </c>
      <c r="MP5" s="9">
        <f>IF((COUNTA(MP14:MP25)=0)+(COUNTA(MP13)=0),"",100-MP13-SUMPRODUCT(MO14:MO25,MP14:MP25))</f>
        <v>7.9905007494087101</v>
      </c>
      <c r="MQ5" s="9">
        <f>IF((COUNTA(MQ14:MQ25)=0)+(COUNTA(MQ13)=0),"",100-MQ13-SUMPRODUCT(MO14:MO25,MQ14:MQ25))</f>
        <v>8.4968189039727235</v>
      </c>
      <c r="MR5" s="9">
        <f>IF((COUNTA(MR14:MR25)=0)+(COUNTA(MR13)=0),"",100-MR13-SUMPRODUCT(MO14:MO25,MR14:MR25))</f>
        <v>7.9887481714135191</v>
      </c>
      <c r="MS5" s="9" t="str">
        <f>IF((COUNTA(MS14:MS25)=0)+(COUNTA(MS13)=0),"",100-MS13-SUMPRODUCT(MO14:MO25,MS14:MS25))</f>
        <v/>
      </c>
      <c r="MT5" s="9">
        <f>IF((COUNTA(MT14:MT25)=0)+(COUNTA(MT13)=0),"",100-MT13-SUMPRODUCT(MO14:MO25,MT14:MT25))</f>
        <v>8.0621921231885665</v>
      </c>
      <c r="MU5" s="31">
        <f>IF((COUNTA(MU14:MU25)=0)+(COUNTA(MU13)=0),"",100-MU13-SUMPRODUCT(MO14:MO25,MU14:MU25))</f>
        <v>12.099970685783674</v>
      </c>
      <c r="MV5" s="24"/>
      <c r="MW5" s="24"/>
      <c r="MX5" s="132"/>
      <c r="MY5" s="15" t="s">
        <v>0</v>
      </c>
      <c r="MZ5" s="9" t="str">
        <f>IF((COUNTA(MZ14:MZ25)=0)+(COUNTA(MZ13)=0),"",100-MZ13-SUMPRODUCT(MY14:MY25,MZ14:MZ25))</f>
        <v/>
      </c>
      <c r="NA5" s="9" t="str">
        <f>IF((COUNTA(NA14:NA25)=0)+(COUNTA(NA13)=0),"",100-NA13-SUMPRODUCT(MY14:MY25,NA14:NA25))</f>
        <v/>
      </c>
      <c r="NB5" s="9" t="str">
        <f>IF((COUNTA(NB14:NB25)=0)+(COUNTA(NB13)=0),"",100-NB13-SUMPRODUCT(MY14:MY25,NB14:NB25))</f>
        <v/>
      </c>
      <c r="NC5" s="9" t="str">
        <f>IF((COUNTA(NC14:NC25)=0)+(COUNTA(NC13)=0),"",100-NC13-SUMPRODUCT(MY14:MY25,NC14:NC25))</f>
        <v/>
      </c>
      <c r="ND5" s="9" t="str">
        <f>IF((COUNTA(ND14:ND25)=0)+(COUNTA(ND13)=0),"",100-ND13-SUMPRODUCT(MY14:MY25,ND14:ND25))</f>
        <v/>
      </c>
      <c r="NE5" s="31" t="str">
        <f>IF((COUNTA(NE14:NE25)=0)+(COUNTA(NE13)=0),"",100-NE13-SUMPRODUCT(MY14:MY25,NE14:NE25))</f>
        <v/>
      </c>
      <c r="NF5" s="24"/>
      <c r="NG5" s="24"/>
      <c r="NH5" s="132"/>
      <c r="NI5" s="15" t="s">
        <v>0</v>
      </c>
      <c r="NJ5" s="9">
        <f>IF((COUNTA(NJ14:NJ25)=0)+(COUNTA(NJ13)=0),"",100-NJ13-SUMPRODUCT(NI14:NI25,NJ14:NJ25))</f>
        <v>5.7570166106434471</v>
      </c>
      <c r="NK5" s="9">
        <f>IF((COUNTA(NK14:NK25)=0)+(COUNTA(NK13)=0),"",100-NK13-SUMPRODUCT(NI14:NI25,NK14:NK25))</f>
        <v>5.9822773723124669</v>
      </c>
      <c r="NL5" s="9">
        <f>IF((COUNTA(NL14:NL25)=0)+(COUNTA(NL13)=0),"",100-NL13-SUMPRODUCT(NJ14:NJ25,NL14:NL25))</f>
        <v>96.834895840753504</v>
      </c>
      <c r="NM5" s="9" t="str">
        <f>IF((COUNTA(NM14:NM25)=0)+(COUNTA(NM13)=0),"",100-NM13-SUMPRODUCT(NI14:NI25,NM14:NM25))</f>
        <v/>
      </c>
      <c r="NN5" s="9">
        <f>IF((COUNTA(NN14:NN25)=0)+(COUNTA(NN13)=0),"",100-NN13-SUMPRODUCT(NI14:NI25,NN14:NN25))</f>
        <v>5.7279635409582426</v>
      </c>
      <c r="NO5" s="31">
        <f>IF((COUNTA(NO14:NO25)=0)+(COUNTA(NO13)=0),"",100-NO13-SUMPRODUCT(NI14:NI25,NO14:NO25))</f>
        <v>9.4277302105769252</v>
      </c>
      <c r="NP5" s="24"/>
      <c r="NQ5" s="24"/>
      <c r="NR5" s="132"/>
      <c r="NS5" s="15" t="s">
        <v>0</v>
      </c>
      <c r="NT5" s="9" t="str">
        <f>IF((COUNTA(NT14:NT25)=0)+(COUNTA(NT13)=0),"",100-NT13-SUMPRODUCT(NS14:NS25,NT14:NT25))</f>
        <v/>
      </c>
      <c r="NU5" s="9" t="str">
        <f>IF((COUNTA(NU14:NU25)=0)+(COUNTA(NU13)=0),"",100-NU13-SUMPRODUCT(NS14:NS25,NU14:NU25))</f>
        <v/>
      </c>
      <c r="NV5" s="9"/>
      <c r="NW5" s="9" t="str">
        <f>IF((COUNTA(NW14:NW25)=0)+(COUNTA(NW13)=0),"",100-NW13-SUMPRODUCT(NS14:NS25,NW14:NW25))</f>
        <v/>
      </c>
      <c r="NX5" s="9" t="str">
        <f>IF((COUNTA(NX14:NX25)=0)+(COUNTA(NX13)=0),"",100-NX13-SUMPRODUCT(NS14:NS25,NX14:NX25))</f>
        <v/>
      </c>
      <c r="NY5" s="31" t="str">
        <f>IF((COUNTA(NY14:NY25)=0)+(COUNTA(NY13)=0),"",100-NY13-SUMPRODUCT(NS14:NS25,NY14:NY25))</f>
        <v/>
      </c>
      <c r="NZ5" s="24"/>
      <c r="OA5" s="24"/>
      <c r="OB5" s="132"/>
      <c r="OC5" s="15" t="s">
        <v>0</v>
      </c>
      <c r="OD5" s="9">
        <f>IF((COUNTA(OD14:OD25)=0)+(COUNTA(OD13)=0),"",100-OD13-SUMPRODUCT(OC14:OC25,OD14:OD25))</f>
        <v>5.6000252629982015</v>
      </c>
      <c r="OE5" s="9">
        <f>IF((COUNTA(OE14:OE25)=0)+(COUNTA(OE13)=0),"",100-OE13-SUMPRODUCT(OC14:OC25,OE14:OE25))</f>
        <v>5.6290263431377525</v>
      </c>
      <c r="OF5" s="9">
        <f>IF((COUNTA(OF14:OF25)=0)+(COUNTA(OF13)=0),"",100-OF13-SUMPRODUCT(OD14:OD25,OF14:OF25))</f>
        <v>97.174883464328147</v>
      </c>
      <c r="OG5" s="9" t="str">
        <f>IF((COUNTA(OG14:OG25)=0)+(COUNTA(OG13)=0),"",100-OG13-SUMPRODUCT(OC14:OC25,OG14:OG25))</f>
        <v/>
      </c>
      <c r="OH5" s="9">
        <f>IF((COUNTA(OH14:OH25)=0)+(COUNTA(OH13)=0),"",100-OH13-SUMPRODUCT(OC14:OC25,OH14:OH25))</f>
        <v>5.586024460052684</v>
      </c>
      <c r="OI5" s="31">
        <f>IF((COUNTA(OI14:OI25)=0)+(COUNTA(OI13)=0),"",100-OI13-SUMPRODUCT(OC14:OC25,OI14:OI25))</f>
        <v>9.0119762082706956</v>
      </c>
      <c r="OJ5" s="24"/>
      <c r="OK5" s="24"/>
      <c r="OL5" s="132"/>
      <c r="OM5" s="15" t="s">
        <v>0</v>
      </c>
      <c r="ON5" s="9" t="str">
        <f>IF((COUNTA(ON14:ON25)=0)+(COUNTA(ON13)=0),"",100-ON13-SUMPRODUCT(OM14:OM25,ON14:ON25))</f>
        <v/>
      </c>
      <c r="OO5" s="9" t="str">
        <f>IF((COUNTA(OO14:OO25)=0)+(COUNTA(OO13)=0),"",100-OO13-SUMPRODUCT(OM14:OM25,OO14:OO25))</f>
        <v/>
      </c>
      <c r="OP5" s="9" t="str">
        <f>IF((COUNTA(OP14:OP25)=0)+(COUNTA(OP13)=0),"",100-OP13-SUMPRODUCT(OM14:OM25,OP14:OP25))</f>
        <v/>
      </c>
      <c r="OQ5" s="9" t="str">
        <f>IF((COUNTA(OQ14:OQ25)=0)+(COUNTA(OQ13)=0),"",100-OQ13-SUMPRODUCT(OM14:OM25,OQ14:OQ25))</f>
        <v/>
      </c>
      <c r="OR5" s="9" t="str">
        <f>IF((COUNTA(OR14:OR25)=0)+(COUNTA(OR13)=0),"",100-OR13-SUMPRODUCT(OM14:OM25,OR14:OR25))</f>
        <v/>
      </c>
      <c r="OS5" s="31" t="str">
        <f>IF((COUNTA(OS14:OS25)=0)+(COUNTA(OS13)=0),"",100-OS13-SUMPRODUCT(OM14:OM25,OS14:OS25))</f>
        <v/>
      </c>
      <c r="OT5" s="24"/>
      <c r="OU5" s="24"/>
      <c r="OV5" s="132"/>
      <c r="OW5" s="15" t="s">
        <v>0</v>
      </c>
      <c r="OX5" s="9" t="str">
        <f>IF((COUNTA(OX14:OX25)=0)+(COUNTA(OX13)=0),"",100-OX13-SUMPRODUCT(OW14:OW25,OX14:OX25))</f>
        <v/>
      </c>
      <c r="OY5" s="9" t="str">
        <f>IF((COUNTA(OY14:OY25)=0)+(COUNTA(OY13)=0),"",100-OY13-SUMPRODUCT(OW14:OW25,OY14:OY25))</f>
        <v/>
      </c>
      <c r="OZ5" s="9" t="str">
        <f>IF((COUNTA(OZ14:OZ25)=0)+(COUNTA(OZ13)=0),"",100-OZ13-SUMPRODUCT(OW14:OW25,OZ14:OZ25))</f>
        <v/>
      </c>
      <c r="PA5" s="9" t="str">
        <f>IF((COUNTA(PA14:PA25)=0)+(COUNTA(PA13)=0),"",100-PA13-SUMPRODUCT(OW14:OW25,PA14:PA25))</f>
        <v/>
      </c>
      <c r="PB5" s="9" t="str">
        <f>IF((COUNTA(PB14:PB25)=0)+(COUNTA(PB13)=0),"",100-PB13-SUMPRODUCT(OW14:OW25,PB14:PB25))</f>
        <v/>
      </c>
      <c r="PC5" s="31" t="str">
        <f>IF((COUNTA(PC14:PC25)=0)+(COUNTA(PC13)=0),"",100-PC13-SUMPRODUCT(OW14:OW25,PC14:PC25))</f>
        <v/>
      </c>
      <c r="PD5" s="24"/>
      <c r="PE5" s="24"/>
      <c r="PF5" s="132"/>
      <c r="PG5" s="15" t="s">
        <v>0</v>
      </c>
      <c r="PH5" s="9">
        <f>IF((COUNTA(PH14:PH25)=0)+(COUNTA(PH13)=0),"",100-PH13-SUMPRODUCT(PG14:PG25,PH14:PH25))</f>
        <v>4.5757379383056502</v>
      </c>
      <c r="PI5" s="9">
        <f>IF((COUNTA(PI14:PI25)=0)+(COUNTA(PI13)=0),"",100-PI13-SUMPRODUCT(PG14:PG25,PI14:PI25))</f>
        <v>4.1682709731944385</v>
      </c>
      <c r="PJ5" s="9">
        <f>IF((COUNTA(PJ14:PJ25)=0)+(COUNTA(PJ13)=0),"",100-PJ13-SUMPRODUCT(PH14:PH25,PJ14:PJ25))</f>
        <v>98.020712651484857</v>
      </c>
      <c r="PK5" s="9" t="str">
        <f>IF((COUNTA(PK14:PK25)=0)+(COUNTA(PK13)=0),"",100-PK13-SUMPRODUCT(PG14:PG25,PK14:PK25))</f>
        <v/>
      </c>
      <c r="PL5" s="9">
        <f>IF((COUNTA(PL14:PL25)=0)+(COUNTA(PL13)=0),"",100-PL13-SUMPRODUCT(PG14:PG25,PL14:PL25))</f>
        <v>4.5637482955979038</v>
      </c>
      <c r="PM5" s="31">
        <f>IF((COUNTA(PM14:PM25)=0)+(COUNTA(PM13)=0),"",100-PM13-SUMPRODUCT(PG14:PG25,PM14:PM25))</f>
        <v>7.6630928732970176</v>
      </c>
      <c r="PN5" s="24"/>
      <c r="PO5" s="24"/>
      <c r="PP5" s="132"/>
      <c r="PQ5" s="15" t="s">
        <v>0</v>
      </c>
      <c r="PR5" s="9" t="str">
        <f>IF((COUNTA(PR14:PR25)=0)+(COUNTA(PR13)=0),"",100-PR13-SUMPRODUCT(PQ14:PQ25,PR14:PR25))</f>
        <v/>
      </c>
      <c r="PS5" s="9" t="str">
        <f>IF((COUNTA(PS14:PS25)=0)+(COUNTA(PS13)=0),"",100-PS13-SUMPRODUCT(PQ14:PQ25,PS14:PS25))</f>
        <v/>
      </c>
      <c r="PT5" s="9"/>
      <c r="PU5" s="9" t="str">
        <f>IF((COUNTA(PU14:PU25)=0)+(COUNTA(PU13)=0),"",100-PU13-SUMPRODUCT(PQ14:PQ25,PU14:PU25))</f>
        <v/>
      </c>
      <c r="PV5" s="9" t="str">
        <f>IF((COUNTA(PV14:PV25)=0)+(COUNTA(PV13)=0),"",100-PV13-SUMPRODUCT(PQ14:PQ25,PV14:PV25))</f>
        <v/>
      </c>
      <c r="PW5" s="31" t="str">
        <f>IF((COUNTA(PW14:PW25)=0)+(COUNTA(PW13)=0),"",100-PW13-SUMPRODUCT(PQ14:PQ25,PW14:PW25))</f>
        <v/>
      </c>
      <c r="PX5" s="24"/>
      <c r="PY5" s="24"/>
    </row>
    <row xmlns:x14ac="http://schemas.microsoft.com/office/spreadsheetml/2009/9/ac" r="6" s="4" customFormat="true" x14ac:dyDescent="0.25">
      <c r="A6" s="415" t="str">
        <f ca="true">IF(ISBLANK('Data Summary'!A8),"",'Data Summary'!A8)</f>
        <v>IND_2005_HDS</v>
      </c>
      <c r="B6" s="132"/>
      <c r="C6" s="15" t="s">
        <v>19</v>
      </c>
      <c r="D6" s="9">
        <f>IF(COUNTA(D14:D25)=0,"",SUMPRODUCT(D14:D25,C14:C25))</f>
        <v>67.510000000000005</v>
      </c>
      <c r="E6" s="9" t="str">
        <f>IF(COUNTA(E14:E25)=0,"",SUMPRODUCT(E14:E25,C14:C25))</f>
        <v/>
      </c>
      <c r="F6" s="9" t="str">
        <f>IF(COUNTA(F14:F25)=0,"",SUMPRODUCT(F14:F25,C14:C25))</f>
        <v/>
      </c>
      <c r="G6" s="9" t="str">
        <f>IF(COUNTA(G14:G25)=0,"",SUMPRODUCT(G14:G25,C14:C25))</f>
        <v/>
      </c>
      <c r="H6" s="9"/>
      <c r="I6" s="31" t="str">
        <f>IF(COUNTA(I14:I25)=0,"",SUMPRODUCT(I14:I25,C14:C25))</f>
        <v/>
      </c>
      <c r="J6" s="24"/>
      <c r="K6" s="24"/>
      <c r="L6" s="132"/>
      <c r="M6" s="15" t="s">
        <v>19</v>
      </c>
      <c r="N6" s="9">
        <f>IF(COUNTA(N14:N25)=0,"",SUMPRODUCT(N14:N25,M14:M25))</f>
        <v>71.754999999999995</v>
      </c>
      <c r="O6" s="9" t="str">
        <f>IF(COUNTA(O14:O25)=0,"",SUMPRODUCT(O14:O25,M14:M25))</f>
        <v/>
      </c>
      <c r="P6" s="9" t="str">
        <f>IF(COUNTA(P14:P25)=0,"",SUMPRODUCT(P14:P25,M14:M25))</f>
        <v/>
      </c>
      <c r="Q6" s="9" t="str">
        <f>IF(COUNTA(Q14:Q25)=0,"",SUMPRODUCT(Q14:Q25,M14:M25))</f>
        <v/>
      </c>
      <c r="R6" s="9"/>
      <c r="S6" s="31" t="str">
        <f>IF(COUNTA(S14:S25)=0,"",SUMPRODUCT(S14:S25,M14:M25))</f>
        <v/>
      </c>
      <c r="T6" s="24"/>
      <c r="U6" s="24"/>
      <c r="V6" s="132"/>
      <c r="W6" s="15" t="s">
        <v>19</v>
      </c>
      <c r="X6" s="9">
        <f>IF(COUNTA(X14:X25)=0,"",SUMPRODUCT(X14:X25,W14:W25))</f>
        <v>90.118265000000008</v>
      </c>
      <c r="Y6" s="9">
        <f>IF(COUNTA(Y14:Y25)=0,"",SUMPRODUCT(Y14:Y25,W14:W25))</f>
        <v>93.987795000000006</v>
      </c>
      <c r="Z6" s="9">
        <f>IF(COUNTA(Z14:Z25)=0,"",SUMPRODUCT(Z14:Z25,W14:W25))</f>
        <v>89.022419999999997</v>
      </c>
      <c r="AA6" s="9" t="str">
        <f>IF(COUNTA(AA14:AA25)=0,"",SUMPRODUCT(AA14:AA25,W14:W25))</f>
        <v/>
      </c>
      <c r="AB6" s="9">
        <f>IF(COUNTA(AB14:AB25)=0,"",SUMPRODUCT(AB14:AB25,W14:W25))</f>
        <v>90.118265000000008</v>
      </c>
      <c r="AC6" s="31">
        <f>IF(COUNTA(AC14:AC25)=0,"",SUMPRODUCT(AC14:AC25,W14:W25))</f>
        <v>87.748530000000002</v>
      </c>
      <c r="AD6" s="24"/>
      <c r="AE6" s="24"/>
      <c r="AF6" s="132"/>
      <c r="AG6" s="15" t="s">
        <v>19</v>
      </c>
      <c r="AH6" s="9">
        <f>IF(COUNTA(AH14:AH25)=0,"",SUMPRODUCT(AH14:AH25,AG14:AG25))</f>
        <v>74.52</v>
      </c>
      <c r="AI6" s="9">
        <f>IF(COUNTA(AI14:AI25)=0,"",SUMPRODUCT(AI14:AI25,AG14:AG25))</f>
        <v>80.835000000000008</v>
      </c>
      <c r="AJ6" s="9">
        <f>IF(COUNTA(AJ14:AJ25)=0,"",SUMPRODUCT(AJ14:AJ25,AG14:AG25))</f>
        <v>74.37</v>
      </c>
      <c r="AK6" s="9" t="str">
        <f>IF(COUNTA(AK14:AK25)=0,"",SUMPRODUCT(AK14:AK25,AG14:AG25))</f>
        <v/>
      </c>
      <c r="AL6" s="9">
        <f>IF(COUNTA(AL14:AL25)=0,"",SUMPRODUCT(AL14:AL25,AG14:AG25))</f>
        <v>72.94</v>
      </c>
      <c r="AM6" s="31" t="str">
        <f>IF(COUNTA(AM14:AM25)=0,"",SUMPRODUCT(AM14:AM25,AG14:AG25))</f>
        <v/>
      </c>
      <c r="AN6" s="24"/>
      <c r="AO6" s="24"/>
      <c r="AP6" s="132"/>
      <c r="AQ6" s="15" t="s">
        <v>19</v>
      </c>
      <c r="AR6" s="9" t="str">
        <f>IF(COUNTA(AR14:AR25)=0,"",SUMPRODUCT(AR14:AR25,AQ14:AQ25))</f>
        <v/>
      </c>
      <c r="AS6" s="9" t="str">
        <f>IF(COUNTA(AS14:AS25)=0,"",SUMPRODUCT(AS14:AS25,AQ14:AQ25))</f>
        <v/>
      </c>
      <c r="AT6" s="9">
        <f>IF(COUNTA(AT14:AT25)=0,"",SUMPRODUCT(AT14:AT25,AQ14:AQ25))</f>
        <v>83.4</v>
      </c>
      <c r="AU6" s="9" t="str">
        <f>IF(COUNTA(AU14:AU25)=0,"",SUMPRODUCT(AU14:AU25,AQ14:AQ25))</f>
        <v/>
      </c>
      <c r="AV6" s="9" t="str">
        <f>IF(COUNTA(AV14:AV25)=0,"",SUMPRODUCT(AV14:AV25,AQ14:AQ25))</f>
        <v/>
      </c>
      <c r="AW6" s="31" t="str">
        <f>IF(COUNTA(AW14:AW25)=0,"",SUMPRODUCT(AW14:AW25,AQ14:AQ25))</f>
        <v/>
      </c>
      <c r="AX6" s="24"/>
      <c r="AY6" s="24"/>
      <c r="AZ6" s="132"/>
      <c r="BA6" s="15" t="s">
        <v>19</v>
      </c>
      <c r="BB6" s="9">
        <f>IF(COUNTA(BB14:BB25)=0,"",SUMPRODUCT(BB14:BB25,BA14:BA25))</f>
        <v>77.84</v>
      </c>
      <c r="BC6" s="9" t="str">
        <f>IF(COUNTA(BC14:BC25)=0,"",SUMPRODUCT(BC14:BC25,BA14:BA25))</f>
        <v/>
      </c>
      <c r="BD6" s="9" t="str">
        <f>IF(COUNTA(BD14:BD25)=0,"",SUMPRODUCT(BD14:BD25,BA14:BA25))</f>
        <v/>
      </c>
      <c r="BE6" s="9" t="str">
        <f>IF(COUNTA(BE14:BE25)=0,"",SUMPRODUCT(BE14:BE25,BA14:BA25))</f>
        <v/>
      </c>
      <c r="BF6" s="9">
        <f>IF(COUNTA(BF14:BF25)=0,"",SUMPRODUCT(BF14:BF25,BA14:BA25))</f>
        <v>77.84</v>
      </c>
      <c r="BG6" s="31" t="str">
        <f>IF(COUNTA(BG14:BG25)=0,"",SUMPRODUCT(BG14:BG25,BA14:BA25))</f>
        <v/>
      </c>
      <c r="BH6" s="24"/>
      <c r="BI6" s="24"/>
      <c r="BJ6" s="132"/>
      <c r="BK6" s="67" t="s">
        <v>19</v>
      </c>
      <c r="BL6" s="9">
        <f>IF(COUNTA(BL14:BL25)=0,"",SUMPRODUCT(BL14:BL25,BK14:BK25))</f>
        <v>78.474999999999994</v>
      </c>
      <c r="BM6" s="9">
        <f>IF(COUNTA(BM14:BM25)=0,"",SUMPRODUCT(BM14:BM25,BK14:BK25))</f>
        <v>83.48</v>
      </c>
      <c r="BN6" s="9">
        <f>IF(COUNTA(BN14:BN25)=0,"",SUMPRODUCT(BN14:BN25,BK14:BK25))</f>
        <v>77.88</v>
      </c>
      <c r="BO6" s="9" t="str">
        <f>IF(COUNTA(BO14:BO25)=0,"",SUMPRODUCT(BO14:BO25,BK14:BK25))</f>
        <v/>
      </c>
      <c r="BP6" s="9">
        <f>IF(COUNTA(BP14:BP25)=0,"",SUMPRODUCT(BP14:BP25,BK14:BK25))</f>
        <v>78.474999999999994</v>
      </c>
      <c r="BQ6" s="31" t="str">
        <f>IF(COUNTA(BQ14:BQ25)=0,"",SUMPRODUCT(BQ14:BQ25,BK14:BK25))</f>
        <v/>
      </c>
      <c r="BR6" s="24"/>
      <c r="BS6" s="24"/>
      <c r="BT6" s="132"/>
      <c r="BU6" s="15" t="s">
        <v>19</v>
      </c>
      <c r="BV6" s="9" t="str">
        <f>IF(COUNTA(BV14:BV25)=0,"",SUMPRODUCT(BV14:BV25,BU14:BU25))</f>
        <v/>
      </c>
      <c r="BW6" s="9" t="str">
        <f>IF(COUNTA(BW14:BW25)=0,"",SUMPRODUCT(BW14:BW25,BU14:BU25))</f>
        <v/>
      </c>
      <c r="BX6" s="9">
        <f>IF(COUNTA(BX14:BX25)=0,"",SUMPRODUCT(BX14:BX25,BU14:BU25))</f>
        <v>87.1</v>
      </c>
      <c r="BY6" s="9" t="str">
        <f>IF(COUNTA(BY14:BY25)=0,"",SUMPRODUCT(BY14:BY25,BU14:BU25))</f>
        <v/>
      </c>
      <c r="BZ6" s="9" t="str">
        <f>IF(COUNTA(BZ14:BZ25)=0,"",SUMPRODUCT(BZ14:BZ25,BU14:BU25))</f>
        <v/>
      </c>
      <c r="CA6" s="31" t="str">
        <f>IF(COUNTA(CA14:CA25)=0,"",SUMPRODUCT(CA14:CA25,BU14:BU25))</f>
        <v/>
      </c>
      <c r="CB6" s="24"/>
      <c r="CC6" s="24"/>
      <c r="CD6" s="132"/>
      <c r="CE6" s="15" t="s">
        <v>19</v>
      </c>
      <c r="CF6" s="9">
        <f>IF(COUNTA(CF14:CF25)=0,"",SUMPRODUCT(CF14:CF25,CE14:CE25))</f>
        <v>80.28</v>
      </c>
      <c r="CG6" s="9">
        <f>IF(COUNTA(CG14:CG25)=0,"",SUMPRODUCT(CG14:CG25,CE14:CE25))</f>
        <v>85.09</v>
      </c>
      <c r="CH6" s="9">
        <f>IF(COUNTA(CH14:CH25)=0,"",SUMPRODUCT(CH14:CH25,CE14:CE25))</f>
        <v>79.674999999999997</v>
      </c>
      <c r="CI6" s="9" t="str">
        <f>IF(COUNTA(CI14:CI25)=0,"",SUMPRODUCT(CI14:CI25,CE14:CE25))</f>
        <v/>
      </c>
      <c r="CJ6" s="9">
        <f>IF(COUNTA(CJ14:CJ25)=0,"",SUMPRODUCT(CJ14:CJ25,CE14:CE25))</f>
        <v>80.28</v>
      </c>
      <c r="CK6" s="31" t="str">
        <f>IF(COUNTA(CK14:CK25)=0,"",SUMPRODUCT(CK14:CK25,CE14:CE25))</f>
        <v/>
      </c>
      <c r="CL6" s="24"/>
      <c r="CM6" s="24"/>
      <c r="CN6" s="132"/>
      <c r="CO6" s="15" t="s">
        <v>19</v>
      </c>
      <c r="CP6" s="9">
        <f>IF(COUNTA(CP14:CP25)=0,"",SUMPRODUCT(CP14:CP25,CO14:CO25))</f>
        <v>80.474999999999994</v>
      </c>
      <c r="CQ6" s="9">
        <f>IF(COUNTA(CQ14:CQ25)=0,"",SUMPRODUCT(CQ14:CQ25,CO14:CO25))</f>
        <v>85.38000000000001</v>
      </c>
      <c r="CR6" s="9">
        <f>IF(COUNTA(CR14:CR25)=0,"",SUMPRODUCT(CR14:CR25,CO14:CO25))</f>
        <v>79.784999999999997</v>
      </c>
      <c r="CS6" s="9" t="str">
        <f>IF(COUNTA(CS14:CS25)=0,"",SUMPRODUCT(CS14:CS25,CO14:CO25))</f>
        <v/>
      </c>
      <c r="CT6" s="9">
        <f>IF(COUNTA(CT14:CT25)=0,"",SUMPRODUCT(CT14:CT25,CO14:CO25))</f>
        <v>80.474999999999994</v>
      </c>
      <c r="CU6" s="31" t="str">
        <f>IF(COUNTA(CU14:CU25)=0,"",SUMPRODUCT(CU14:CU25,CO14:CO25))</f>
        <v/>
      </c>
      <c r="CV6" s="24"/>
      <c r="CW6" s="24"/>
      <c r="CX6" s="132"/>
      <c r="CY6" s="15" t="s">
        <v>19</v>
      </c>
      <c r="CZ6" s="9" t="str">
        <f>IF(COUNTA(CZ14:CZ25)=0,"",SUMPRODUCT(CZ14:CZ25,CY14:CY25))</f>
        <v/>
      </c>
      <c r="DA6" s="9" t="str">
        <f>IF(COUNTA(DA14:DA25)=0,"",SUMPRODUCT(DA14:DA25,CY14:CY25))</f>
        <v/>
      </c>
      <c r="DB6" s="9">
        <f>IF(COUNTA(DB14:DB25)=0,"",SUMPRODUCT(DB14:DB25,CY14:CY25))</f>
        <v>88.6</v>
      </c>
      <c r="DC6" s="9" t="str">
        <f>IF(COUNTA(DC14:DC25)=0,"",SUMPRODUCT(DC14:DC25,CY14:CY25))</f>
        <v/>
      </c>
      <c r="DD6" s="9" t="str">
        <f>IF(COUNTA(DD14:DD25)=0,"",SUMPRODUCT(DD14:DD25,CY14:CY25))</f>
        <v/>
      </c>
      <c r="DE6" s="31" t="str">
        <f>IF(COUNTA(DE14:DE25)=0,"",SUMPRODUCT(DE14:DE25,CY14:CY25))</f>
        <v/>
      </c>
      <c r="DF6" s="24"/>
      <c r="DG6" s="24"/>
      <c r="DH6" s="132"/>
      <c r="DI6" s="15" t="s">
        <v>19</v>
      </c>
      <c r="DJ6" s="9">
        <f>IF(COUNTA(DJ14:DJ25)=0,"",SUMPRODUCT(DJ14:DJ25,DI14:DI25))</f>
        <v>84.555000000000007</v>
      </c>
      <c r="DK6" s="9">
        <f>IF(COUNTA(DK14:DK25)=0,"",SUMPRODUCT(DK14:DK25,DI14:DI25))</f>
        <v>88.155000000000001</v>
      </c>
      <c r="DL6" s="9">
        <f>IF(COUNTA(DL14:DL25)=0,"",SUMPRODUCT(DL14:DL25,DI14:DI25))</f>
        <v>84.039999999999992</v>
      </c>
      <c r="DM6" s="9" t="str">
        <f>IF(COUNTA(DM14:DM25)=0,"",SUMPRODUCT(DM14:DM25,DI14:DI25))</f>
        <v/>
      </c>
      <c r="DN6" s="9">
        <f>IF(COUNTA(DN14:DN25)=0,"",SUMPRODUCT(DN14:DN25,DI14:DI25))</f>
        <v>84.555000000000007</v>
      </c>
      <c r="DO6" s="31" t="str">
        <f>IF(COUNTA(DO14:DO25)=0,"",SUMPRODUCT(DO14:DO25,DI14:DI25))</f>
        <v/>
      </c>
      <c r="DP6" s="24"/>
      <c r="DQ6" s="24"/>
      <c r="DR6" s="132"/>
      <c r="DS6" s="15" t="s">
        <v>19</v>
      </c>
      <c r="DT6" s="9" t="str">
        <f>IF(COUNTA(DT14:DT25)=0,"",SUMPRODUCT(DT14:DT25,DS14:DS25))</f>
        <v/>
      </c>
      <c r="DU6" s="9" t="str">
        <f>IF(COUNTA(DU14:DU25)=0,"",SUMPRODUCT(DU14:DU25,DS14:DS25))</f>
        <v/>
      </c>
      <c r="DV6" s="9">
        <f>IF(COUNTA(DV14:DV25)=0,"",SUMPRODUCT(DV14:DV25,DS14:DS25))</f>
        <v>83</v>
      </c>
      <c r="DW6" s="9" t="str">
        <f>IF(COUNTA(DW14:DW25)=0,"",SUMPRODUCT(DW14:DW25,DS14:DS25))</f>
        <v/>
      </c>
      <c r="DX6" s="9" t="str">
        <f>IF(COUNTA(DX14:DX25)=0,"",SUMPRODUCT(DX14:DX25,DS14:DS25))</f>
        <v/>
      </c>
      <c r="DY6" s="31"/>
      <c r="DZ6" s="24"/>
      <c r="EA6" s="24"/>
      <c r="EB6" s="132"/>
      <c r="EC6" s="15" t="s">
        <v>19</v>
      </c>
      <c r="ED6" s="9">
        <f>IF(COUNTA(ED14:ED25)=0,"",SUMPRODUCT(ED14:ED25,EC14:EC25))</f>
        <v>84.831316958976757</v>
      </c>
      <c r="EE6" s="9">
        <f>IF(COUNTA(EE14:EE25)=0,"",SUMPRODUCT(EE14:EE25,EC14:EC25))</f>
        <v>88.555000000000007</v>
      </c>
      <c r="EF6" s="9">
        <f>IF(COUNTA(EF14:EF25)=0,"",SUMPRODUCT(EF14:EF25,EC14:EC25))</f>
        <v>84.265000000000001</v>
      </c>
      <c r="EG6" s="9" t="str">
        <f>IF(COUNTA(EG14:EG25)=0,"",SUMPRODUCT(EG14:EG25,EC14:EC25))</f>
        <v/>
      </c>
      <c r="EH6" s="9">
        <f>IF(COUNTA(EH14:EH25)=0,"",SUMPRODUCT(EH14:EH25,EC14:EC25))</f>
        <v>84.831316958976757</v>
      </c>
      <c r="EI6" s="31"/>
      <c r="EJ6" s="24"/>
      <c r="EK6" s="24"/>
      <c r="EL6" s="132"/>
      <c r="EM6" s="15" t="s">
        <v>19</v>
      </c>
      <c r="EN6" s="9"/>
      <c r="EO6" s="9" t="str">
        <f>IF(COUNTA(EO14:EO25)=0,"",SUMPRODUCT(EO14:EO25,EM14:EM25))</f>
        <v/>
      </c>
      <c r="EP6" s="9">
        <f>IF(COUNTA(EP14:EP25)=0,"",SUMPRODUCT(EP14:EP25,EM14:EM25))</f>
        <v>83.4</v>
      </c>
      <c r="EQ6" s="9" t="str">
        <f>IF(COUNTA(EQ14:EQ25)=0,"",SUMPRODUCT(EQ14:EQ25,EM14:EM25))</f>
        <v/>
      </c>
      <c r="ER6" s="9" t="str">
        <f>IF(COUNTA(ER14:ER25)=0,"",SUMPRODUCT(ER14:ER25,EM14:EM25))</f>
        <v/>
      </c>
      <c r="ES6" s="31" t="str">
        <f>IF(COUNTA(ES14:ES25)=0,"",SUMPRODUCT(ES14:ES25,EM14:EM25))</f>
        <v/>
      </c>
      <c r="ET6" s="24"/>
      <c r="EU6" s="24"/>
      <c r="EV6" s="132"/>
      <c r="EW6" s="15" t="s">
        <v>19</v>
      </c>
      <c r="EX6" s="9"/>
      <c r="EY6" s="9" t="str">
        <f>IF(COUNTA(EY14:EY25)=0,"",SUMPRODUCT(EY14:EY25,EW14:EW25))</f>
        <v/>
      </c>
      <c r="EZ6" s="9" t="str">
        <f>IF(COUNTA(EZ14:EZ25)=0,"",SUMPRODUCT(EZ14:EZ25,EW14:EW25))</f>
        <v/>
      </c>
      <c r="FA6" s="9" t="str">
        <f>IF(COUNTA(FA14:FA25)=0,"",SUMPRODUCT(FA14:FA25,EW14:EW25))</f>
        <v/>
      </c>
      <c r="FB6" s="9"/>
      <c r="FC6" s="31" t="str">
        <f>IF(COUNTA(FC14:FC25)=0,"",SUMPRODUCT(FC14:FC25,EW14:EW25))</f>
        <v/>
      </c>
      <c r="FD6" s="24"/>
      <c r="FE6" s="24"/>
      <c r="FF6" s="132"/>
      <c r="FG6" s="15" t="s">
        <v>19</v>
      </c>
      <c r="FH6" s="9" t="str">
        <f>IF(COUNTA(FH14:FH25)=0,"",SUMPRODUCT(FH14:FH25,FG14:FG25))</f>
        <v/>
      </c>
      <c r="FI6" s="9" t="str">
        <f>IF(COUNTA(FI14:FI25)=0,"",SUMPRODUCT(FI14:FI25,FG14:FG25))</f>
        <v/>
      </c>
      <c r="FJ6" s="9">
        <f>IF(COUNTA(FJ14:FJ25)=0,"",SUMPRODUCT(FJ14:FJ25,FG14:FG25))</f>
        <v>83.3</v>
      </c>
      <c r="FK6" s="9" t="str">
        <f>IF(COUNTA(FK14:FK25)=0,"",SUMPRODUCT(FK14:FK25,FG14:FG25))</f>
        <v/>
      </c>
      <c r="FL6" s="9" t="str">
        <f>IF(COUNTA(FL14:FL25)=0,"",SUMPRODUCT(FL14:FL25,FG14:FG25))</f>
        <v/>
      </c>
      <c r="FM6" s="31"/>
      <c r="FN6" s="24"/>
      <c r="FO6" s="24"/>
      <c r="FP6" s="132"/>
      <c r="FQ6" s="15" t="s">
        <v>19</v>
      </c>
      <c r="FR6" s="9">
        <f>IF(COUNTA(FR14:FR25)=0,"",SUMPRODUCT(FR14:FR25,FQ14:FQ25))</f>
        <v>95.924315000000007</v>
      </c>
      <c r="FS6" s="9">
        <f>IF(COUNTA(FS14:FS25)=0,"",SUMPRODUCT(FS14:FS25,FQ14:FQ25))</f>
        <v>96.39</v>
      </c>
      <c r="FT6" s="9">
        <f>IF(COUNTA(FT14:FT25)=0,"",SUMPRODUCT(FT14:FT25,FQ14:FQ25))</f>
        <v>95.709699999999984</v>
      </c>
      <c r="FU6" s="9" t="str">
        <f>IF(COUNTA(FU14:FU25)=0,"",SUMPRODUCT(FU14:FU25,FQ14:FQ25))</f>
        <v/>
      </c>
      <c r="FV6" s="9">
        <f>IF(COUNTA(FV14:FV25)=0,"",SUMPRODUCT(FV14:FV25,FQ14:FQ25))</f>
        <v>95.914999999999992</v>
      </c>
      <c r="FW6" s="31">
        <f>IF(COUNTA(FW14:FW25)=0,"",SUMPRODUCT(FW14:FW25,FQ14:FQ25))</f>
        <v>95.202500000000015</v>
      </c>
      <c r="FX6" s="24"/>
      <c r="FY6" s="24"/>
      <c r="FZ6" s="132"/>
      <c r="GA6" s="15" t="s">
        <v>19</v>
      </c>
      <c r="GB6" s="9">
        <f>IF(COUNTA(GB14:GB25)=0,"",SUMPRODUCT(GB14:GB25,GA14:GA25))</f>
        <v>86.664536874601609</v>
      </c>
      <c r="GC6" s="9">
        <f>IF(COUNTA(GC14:GC25)=0,"",SUMPRODUCT(GC14:GC25,GA14:GA25))</f>
        <v>88.884999999999991</v>
      </c>
      <c r="GD6" s="9">
        <f>IF(COUNTA(GD14:GD25)=0,"",SUMPRODUCT(GD14:GD25,GA14:GA25))</f>
        <v>86.300000000000011</v>
      </c>
      <c r="GE6" s="9" t="str">
        <f>IF(COUNTA(GE14:GE25)=0,"",SUMPRODUCT(GE14:GE25,GA14:GA25))</f>
        <v/>
      </c>
      <c r="GF6" s="9">
        <f>IF(COUNTA(GF14:GF25)=0,"",SUMPRODUCT(GF14:GF25,GA14:GA25))</f>
        <v>86.664536874601609</v>
      </c>
      <c r="GG6" s="31"/>
      <c r="GH6" s="24"/>
      <c r="GI6" s="24"/>
      <c r="GJ6" s="132"/>
      <c r="GK6" s="15" t="s">
        <v>19</v>
      </c>
      <c r="GL6" s="9" t="str">
        <f>IF(COUNTA(GL14:GL25)=0,"",SUMPRODUCT(GL14:GL25,GK14:GK25))</f>
        <v/>
      </c>
      <c r="GM6" s="9" t="str">
        <f>IF(COUNTA(GM14:GM25)=0,"",SUMPRODUCT(GM14:GM25,GK14:GK25))</f>
        <v/>
      </c>
      <c r="GN6" s="9">
        <f>IF(COUNTA(GN14:GN25)=0,"",SUMPRODUCT(GN14:GN25,GK14:GK25))</f>
        <v>84.9</v>
      </c>
      <c r="GO6" s="9" t="str">
        <f>IF(COUNTA(GO14:GO25)=0,"",SUMPRODUCT(GO14:GO25,GK14:GK25))</f>
        <v/>
      </c>
      <c r="GP6" s="9" t="str">
        <f>IF(COUNTA(GP14:GP25)=0,"",SUMPRODUCT(GP14:GP25,GK14:GK25))</f>
        <v/>
      </c>
      <c r="GQ6" s="31"/>
      <c r="GR6" s="24"/>
      <c r="GS6" s="24"/>
      <c r="GT6" s="132"/>
      <c r="GU6" s="15" t="s">
        <v>19</v>
      </c>
      <c r="GV6" s="9">
        <f>IF(COUNTA(GV14:GV25)=0,"",SUMPRODUCT(GV14:GV25,GU14:GU25))</f>
        <v>86.853469318494831</v>
      </c>
      <c r="GW6" s="9">
        <f>IF(COUNTA(GW14:GW25)=0,"",SUMPRODUCT(GW14:GW25,GU14:GU25))</f>
        <v>90.555000000000007</v>
      </c>
      <c r="GX6" s="9">
        <f>IF(COUNTA(GX14:GX25)=0,"",SUMPRODUCT(GX14:GX25,GU14:GU25))</f>
        <v>86.204999999999998</v>
      </c>
      <c r="GY6" s="9" t="str">
        <f>IF(COUNTA(GY14:GY25)=0,"",SUMPRODUCT(GY14:GY25,GU14:GU25))</f>
        <v/>
      </c>
      <c r="GZ6" s="9">
        <f>IF(COUNTA(GZ14:GZ25)=0,"",SUMPRODUCT(GZ14:GZ25,GU14:GU25))</f>
        <v>86.853469318494831</v>
      </c>
      <c r="HA6" s="31"/>
      <c r="HB6" s="24"/>
      <c r="HC6" s="24"/>
      <c r="HD6" s="132"/>
      <c r="HE6" s="15" t="s">
        <v>19</v>
      </c>
      <c r="HF6" s="9"/>
      <c r="HG6" s="9" t="str">
        <f>IF(COUNTA(HG14:HG25)=0,"",SUMPRODUCT(HG14:HG25,HE14:HE25))</f>
        <v/>
      </c>
      <c r="HH6" s="9">
        <f>IF(COUNTA(HH14:HH25)=0,"",SUMPRODUCT(HH14:HH25,HE14:HE25))</f>
        <v>86.1</v>
      </c>
      <c r="HI6" s="9" t="str">
        <f>IF(COUNTA(HI14:HI25)=0,"",SUMPRODUCT(HI14:HI25,HE14:HE25))</f>
        <v/>
      </c>
      <c r="HJ6" s="9" t="str">
        <f>IF(COUNTA(HJ14:HJ25)=0,"",SUMPRODUCT(HJ14:HJ25,HE14:HE25))</f>
        <v/>
      </c>
      <c r="HK6" s="31"/>
      <c r="HL6" s="24"/>
      <c r="HM6" s="24"/>
      <c r="HN6" s="132"/>
      <c r="HO6" s="15" t="s">
        <v>19</v>
      </c>
      <c r="HP6" s="9">
        <f>0.149*HQ6+0.851*HR6</f>
        <v>87.969090000000008</v>
      </c>
      <c r="HQ6" s="9">
        <f>IF(COUNTA(HQ14:HQ25)=0,"",SUMPRODUCT(HQ14:HQ25,HO14:HO25))</f>
        <v>90.02</v>
      </c>
      <c r="HR6" s="9">
        <f>IF(COUNTA(HR14:HR25)=0,"",SUMPRODUCT(HR14:HR25,HO14:HO25))</f>
        <v>87.61</v>
      </c>
      <c r="HS6" s="9" t="str">
        <f>IF(COUNTA(HS14:HS25)=0,"",SUMPRODUCT(HS14:HS25,HO14:HO25))</f>
        <v/>
      </c>
      <c r="HT6" s="9">
        <f>IF(COUNTA(HT14:HT25)=0,"",SUMPRODUCT(HT14:HT25,HO14:HO25))</f>
        <v>87.974624652816459</v>
      </c>
      <c r="HU6" s="31"/>
      <c r="HV6" s="24"/>
      <c r="HW6" s="24"/>
      <c r="HX6" s="132"/>
      <c r="HY6" s="15" t="s">
        <v>19</v>
      </c>
      <c r="HZ6" s="9"/>
      <c r="IA6" s="9" t="str">
        <f>IF(COUNTA(IA14:IA25)=0,"",SUMPRODUCT(IA14:IA25,HY14:HY25))</f>
        <v/>
      </c>
      <c r="IB6" s="9">
        <f>IF(COUNTA(IB14:IB25)=0,"",SUMPRODUCT(IB14:IB25,HY14:HY25))</f>
        <v>85.2</v>
      </c>
      <c r="IC6" s="9" t="str">
        <f>IF(COUNTA(IC14:IC25)=0,"",SUMPRODUCT(IC14:IC25,HY14:HY25))</f>
        <v/>
      </c>
      <c r="ID6" s="9" t="str">
        <f>IF(COUNTA(ID14:ID25)=0,"",SUMPRODUCT(ID14:ID25,HY14:HY25))</f>
        <v/>
      </c>
      <c r="IE6" s="31"/>
      <c r="IF6" s="24"/>
      <c r="IG6" s="24"/>
      <c r="IH6" s="132"/>
      <c r="II6" s="15" t="s">
        <v>19</v>
      </c>
      <c r="IJ6" s="9">
        <f>0.149*IK6+0.851*IL6</f>
        <v>88.621824999999987</v>
      </c>
      <c r="IK6" s="9">
        <f>IF(COUNTA(IK14:IK25)=0,"",SUMPRODUCT(IK14:IK25,II14:II25))</f>
        <v>90.26</v>
      </c>
      <c r="IL6" s="9">
        <f>IF(COUNTA(IL14:IL25)=0,"",SUMPRODUCT(IL14:IL25,II14:II25))</f>
        <v>88.334999999999994</v>
      </c>
      <c r="IM6" s="9" t="str">
        <f>IF(COUNTA(IM14:IM25)=0,"",SUMPRODUCT(IM14:IM25,II14:II25))</f>
        <v/>
      </c>
      <c r="IN6" s="9">
        <f>IF(COUNTA(IN14:IN25)=0,"",SUMPRODUCT(IN14:IN25,II14:II25))</f>
        <v>88.616417910344751</v>
      </c>
      <c r="IO6" s="31"/>
      <c r="IP6" s="24"/>
      <c r="IQ6" s="24"/>
      <c r="IR6" s="132"/>
      <c r="IS6" s="15" t="s">
        <v>19</v>
      </c>
      <c r="IT6" s="9" t="str">
        <f>IF(COUNTA(IT14:IT25)=0,"",SUMPRODUCT(IT14:IT25,IS14:IS25))</f>
        <v/>
      </c>
      <c r="IU6" s="9" t="str">
        <f>IF(COUNTA(IU14:IU25)=0,"",SUMPRODUCT(IU14:IU25,IS14:IS25))</f>
        <v/>
      </c>
      <c r="IV6" s="9" t="str">
        <f>IF(COUNTA(IV14:IV25)=0,"",SUMPRODUCT(IV14:IV25,IS14:IS25))</f>
        <v/>
      </c>
      <c r="IW6" s="9" t="str">
        <f>IF(COUNTA(IW14:IW25)=0,"",SUMPRODUCT(IW14:IW25,IS14:IS25))</f>
        <v/>
      </c>
      <c r="IX6" s="9" t="str">
        <f>IF(COUNTA(IX14:IX25)=0,"",SUMPRODUCT(IX14:IX25,IS14:IS25))</f>
        <v/>
      </c>
      <c r="IY6" s="31" t="str">
        <f>IF(COUNTA(IY14:IY25)=0,"",SUMPRODUCT(IY14:IY25,IS14:IS25))</f>
        <v/>
      </c>
      <c r="IZ6" s="24"/>
      <c r="JA6" s="24"/>
      <c r="JB6" s="132"/>
      <c r="JC6" s="15" t="s">
        <v>19</v>
      </c>
      <c r="JD6" s="9">
        <f>IF(COUNTA(JD14:JD25)=0,"",SUMPRODUCT(JD14:JD25,JC14:JC25))</f>
        <v>91.579000000000008</v>
      </c>
      <c r="JE6" s="9">
        <f>IF(COUNTA(JE14:JE25)=0,"",SUMPRODUCT(JE14:JE25,JC14:JC25))</f>
        <v>93.351500000000001</v>
      </c>
      <c r="JF6" s="9">
        <f>IF(COUNTA(JF14:JF25)=0,"",SUMPRODUCT(JF14:JF25,JC14:JC25))</f>
        <v>91.366500000000002</v>
      </c>
      <c r="JG6" s="9" t="str">
        <f>IF(COUNTA(JG14:JG25)=0,"",SUMPRODUCT(JG14:JG25,JC14:JC25))</f>
        <v/>
      </c>
      <c r="JH6" s="9">
        <f>IF(COUNTA(JH14:JH25)=0,"",SUMPRODUCT(JH14:JH25,JC14:JC25))</f>
        <v>91.141499999999994</v>
      </c>
      <c r="JI6" s="31">
        <f>IF(COUNTA(JI14:JI25)=0,"",SUMPRODUCT(JI14:JI25,JC14:JC25))</f>
        <v>94.790500000000009</v>
      </c>
      <c r="JJ6" s="24"/>
      <c r="JK6" s="24"/>
      <c r="JL6" s="132"/>
      <c r="JM6" s="15" t="s">
        <v>19</v>
      </c>
      <c r="JN6" s="9" t="str">
        <f>IF(COUNTA(JN14:JN25)=0,"",SUMPRODUCT(JN14:JN25,JM14:JM25))</f>
        <v/>
      </c>
      <c r="JO6" s="9" t="str">
        <f>IF(COUNTA(JO14:JO25)=0,"",SUMPRODUCT(JO14:JO25,JM14:JM25))</f>
        <v/>
      </c>
      <c r="JP6" s="9" t="str">
        <f>IF(COUNTA(JP14:JP25)=0,"",SUMPRODUCT(JP14:JP25,JM14:JM25))</f>
        <v/>
      </c>
      <c r="JQ6" s="9" t="str">
        <f>IF(COUNTA(JQ14:JQ25)=0,"",SUMPRODUCT(JQ14:JQ25,JM14:JM25))</f>
        <v/>
      </c>
      <c r="JR6" s="9" t="str">
        <f>IF(COUNTA(JR14:JR25)=0,"",SUMPRODUCT(JR14:JR25,JM14:JM25))</f>
        <v/>
      </c>
      <c r="JS6" s="31" t="str">
        <f>IF(COUNTA(JS14:JS25)=0,"",SUMPRODUCT(JS14:JS25,JM14:JM25))</f>
        <v/>
      </c>
      <c r="JT6" s="24"/>
      <c r="JU6" s="24"/>
      <c r="JV6" s="132"/>
      <c r="JW6" s="15" t="s">
        <v>19</v>
      </c>
      <c r="JX6" s="9" t="str">
        <f>IF(COUNTA(JX14:JX25)=0,"",SUMPRODUCT(JX14:JX25,JW14:JW25))</f>
        <v/>
      </c>
      <c r="JY6" s="9" t="str">
        <f>IF(COUNTA(JY14:JY25)=0,"",SUMPRODUCT(JY14:JY25,JW14:JW25))</f>
        <v/>
      </c>
      <c r="JZ6" s="9" t="str">
        <f>IF(COUNTA(JZ14:JZ25)=0,"",SUMPRODUCT(JZ14:JZ25,JW14:JW25))</f>
        <v/>
      </c>
      <c r="KA6" s="9" t="str">
        <f>IF(COUNTA(KA14:KA25)=0,"",SUMPRODUCT(KA14:KA25,JW14:JW25))</f>
        <v/>
      </c>
      <c r="KB6" s="9" t="str">
        <f>IF(COUNTA(KB14:KB25)=0,"",SUMPRODUCT(KB14:KB25,JW14:JW25))</f>
        <v/>
      </c>
      <c r="KC6" s="31" t="str">
        <f>IF(COUNTA(KC14:KC25)=0,"",SUMPRODUCT(KC14:KC25,JW14:JW25))</f>
        <v/>
      </c>
      <c r="KD6" s="24"/>
      <c r="KE6" s="24"/>
      <c r="KF6" s="132"/>
      <c r="KG6" s="15" t="s">
        <v>19</v>
      </c>
      <c r="KH6" s="9">
        <f>IF(COUNTA(KH14:KH25)=0,"",SUMPRODUCT(KH14:KH25,KG14:KG25))</f>
        <v>89.014034650699472</v>
      </c>
      <c r="KI6" s="9">
        <f>IF(COUNTA(KI14:KI25)=0,"",SUMPRODUCT(KI14:KI25,KG14:KG25))</f>
        <v>90.34</v>
      </c>
      <c r="KJ6" s="9">
        <f>IF(COUNTA(KJ14:KJ25)=0,"",SUMPRODUCT(KJ14:KJ25,KG14:KG25))</f>
        <v>88.78</v>
      </c>
      <c r="KK6" s="9" t="str">
        <f>IF(COUNTA(KK14:KK25)=0,"",SUMPRODUCT(KK14:KK25,KG14:KG25))</f>
        <v/>
      </c>
      <c r="KL6" s="9">
        <f>IF(COUNTA(KL14:KL25)=0,"",SUMPRODUCT(KL14:KL25,KG14:KG25))</f>
        <v>89.014034650699472</v>
      </c>
      <c r="KM6" s="31">
        <f>IF(COUNTA(KM14:KM25)=0,"",SUMPRODUCT(KM14:KM25,KG14:KG25))</f>
        <v>87.062168733190035</v>
      </c>
      <c r="KN6" s="24"/>
      <c r="KO6" s="24"/>
      <c r="KP6" s="132"/>
      <c r="KQ6" s="15" t="s">
        <v>19</v>
      </c>
      <c r="KR6" s="9">
        <f>IF(COUNTA(KR14:KR25)=0,"",SUMPRODUCT(KR14:KR25,KQ14:KQ25))</f>
        <v>91.318365499999999</v>
      </c>
      <c r="KS6" s="9">
        <f>IF(COUNTA(KS14:KS25)=0,"",SUMPRODUCT(KS14:KS25,KQ14:KQ25))</f>
        <v>93.903339500000001</v>
      </c>
      <c r="KT6" s="9">
        <f>IF(COUNTA(KT14:KT25)=0,"",SUMPRODUCT(KT14:KT25,KQ14:KQ25))</f>
        <v>90.980162500000006</v>
      </c>
      <c r="KU6" s="9" t="str">
        <f>IF(COUNTA(KU14:KU25)=0,"",SUMPRODUCT(KU14:KU25,KQ14:KQ25))</f>
        <v/>
      </c>
      <c r="KV6" s="9">
        <f>IF(COUNTA(KV14:KV25)=0,"",SUMPRODUCT(KV14:KV25,KQ14:KQ25))</f>
        <v>91.19373698385607</v>
      </c>
      <c r="KW6" s="31">
        <f>IF(COUNTA(KW14:KW25)=0,"",SUMPRODUCT(KW14:KW25,KQ14:KQ25))</f>
        <v>95.404679365760103</v>
      </c>
      <c r="KX6" s="24"/>
      <c r="KY6" s="24"/>
      <c r="KZ6" s="132"/>
      <c r="LA6" s="15" t="s">
        <v>19</v>
      </c>
      <c r="LB6" s="9" t="str">
        <f>IF(COUNTA(LB14:LB25)=0,"",SUMPRODUCT(LB14:LB25,LA14:LA25))</f>
        <v/>
      </c>
      <c r="LC6" s="9" t="str">
        <f>IF(COUNTA(LC14:LC25)=0,"",SUMPRODUCT(LC14:LC25,LA14:LA25))</f>
        <v/>
      </c>
      <c r="LD6" s="9" t="str">
        <f>IF(COUNTA(LD14:LD25)=0,"",SUMPRODUCT(LD14:LD25,LA14:LA25))</f>
        <v/>
      </c>
      <c r="LE6" s="9" t="str">
        <f>IF(COUNTA(LE14:LE25)=0,"",SUMPRODUCT(LE14:LE25,LA14:LA25))</f>
        <v/>
      </c>
      <c r="LF6" s="9" t="str">
        <f>IF(COUNTA(LF14:LF25)=0,"",SUMPRODUCT(LF14:LF25,LA14:LA25))</f>
        <v/>
      </c>
      <c r="LG6" s="31" t="str">
        <f>IF(COUNTA(LG14:LG25)=0,"",SUMPRODUCT(LG14:LG25,LA14:LA25))</f>
        <v/>
      </c>
      <c r="LH6" s="24"/>
      <c r="LI6" s="24"/>
      <c r="LJ6" s="132"/>
      <c r="LK6" s="15" t="s">
        <v>19</v>
      </c>
      <c r="LL6" s="9" t="str">
        <f>IF(COUNTA(LL14:LL25)=0,"",SUMPRODUCT(LL14:LL25,LK14:LK25))</f>
        <v/>
      </c>
      <c r="LM6" s="9" t="str">
        <f>IF(COUNTA(LM14:LM25)=0,"",SUMPRODUCT(LM14:LM25,LK14:LK25))</f>
        <v/>
      </c>
      <c r="LN6" s="9">
        <f>IF(COUNTA(LN14:LN25)=0,"",SUMPRODUCT(LN14:LN25,LK14:LK25))</f>
        <v>84.435964999999996</v>
      </c>
      <c r="LO6" s="9" t="str">
        <f>IF(COUNTA(LO14:LO25)=0,"",SUMPRODUCT(LO14:LO25,LK14:LK25))</f>
        <v/>
      </c>
      <c r="LP6" s="9" t="str">
        <f>IF(COUNTA(LP14:LP25)=0,"",SUMPRODUCT(LP14:LP25,LK14:LK25))</f>
        <v/>
      </c>
      <c r="LQ6" s="31" t="str">
        <f>IF(COUNTA(LQ14:LQ25)=0,"",SUMPRODUCT(LQ14:LQ25,LK14:LK25))</f>
        <v/>
      </c>
      <c r="LR6" s="24"/>
      <c r="LS6" s="24"/>
      <c r="LT6" s="132"/>
      <c r="LU6" s="15" t="s">
        <v>19</v>
      </c>
      <c r="LV6" s="9">
        <f>IF(COUNTA(LV14:LV25)=0,"",SUMPRODUCT(LV14:LV25,LU14:LU25))</f>
        <v>82.582701781935484</v>
      </c>
      <c r="LW6" s="9">
        <f>IF(COUNTA(LW14:LW25)=0,"",SUMPRODUCT(LW14:LW25,LU14:LU25))</f>
        <v>84.882841157790679</v>
      </c>
      <c r="LX6" s="9">
        <f>IF(COUNTA(LX14:LX25)=0,"",SUMPRODUCT(LX14:LX25,LU14:LU25))</f>
        <v>82.06044132976146</v>
      </c>
      <c r="LY6" s="9" t="str">
        <f>IF(COUNTA(LY14:LY25)=0,"",SUMPRODUCT(LY14:LY25,LU14:LU25))</f>
        <v/>
      </c>
      <c r="LZ6" s="9">
        <f>IF(COUNTA(LZ14:LZ25)=0,"",SUMPRODUCT(LZ14:LZ25,LU14:LU25))</f>
        <v>82.535029239269221</v>
      </c>
      <c r="MA6" s="31">
        <f>IF(COUNTA(MA14:MA25)=0,"",SUMPRODUCT(MA14:MA25,LU14:LU25))</f>
        <v>82.108917067444054</v>
      </c>
      <c r="MB6" s="24"/>
      <c r="MC6" s="24"/>
      <c r="MD6" s="132"/>
      <c r="ME6" s="15" t="s">
        <v>19</v>
      </c>
      <c r="MF6" s="9" t="str">
        <f>IF(COUNTA(MF14:MF25)=0,"",SUMPRODUCT(MF14:MF25,ME14:ME25))</f>
        <v/>
      </c>
      <c r="MG6" s="9" t="str">
        <f>IF(COUNTA(MG14:MG25)=0,"",SUMPRODUCT(MG14:MG25,ME14:ME25))</f>
        <v/>
      </c>
      <c r="MH6" s="9" t="str">
        <f>IF(COUNTA(MH14:MH25)=0,"",SUMPRODUCT(MH14:MH25,ME14:ME25))</f>
        <v/>
      </c>
      <c r="MI6" s="9" t="str">
        <f>IF(COUNTA(MI14:MI25)=0,"",SUMPRODUCT(MI14:MI25,ME14:ME25))</f>
        <v/>
      </c>
      <c r="MJ6" s="9" t="str">
        <f>IF(COUNTA(MJ14:MJ25)=0,"",SUMPRODUCT(MJ14:MJ25,ME14:ME25))</f>
        <v/>
      </c>
      <c r="MK6" s="31" t="str">
        <f>IF(COUNTA(MK14:MK25)=0,"",SUMPRODUCT(MK14:MK25,ME14:ME25))</f>
        <v/>
      </c>
      <c r="ML6" s="24"/>
      <c r="MM6" s="24"/>
      <c r="MN6" s="132"/>
      <c r="MO6" s="15" t="s">
        <v>19</v>
      </c>
      <c r="MP6" s="9">
        <f>IF(COUNTA(MP14:MP25)=0,"",SUMPRODUCT(MP14:MP25,MO14:MO25))</f>
        <v>87.794348089696385</v>
      </c>
      <c r="MQ6" s="9">
        <f>IF(COUNTA(MQ14:MQ25)=0,"",SUMPRODUCT(MQ14:MQ25,MO14:MO25))</f>
        <v>88.535480944048032</v>
      </c>
      <c r="MR6" s="9">
        <f>IF(COUNTA(MR14:MR25)=0,"",SUMPRODUCT(MR14:MR25,MO14:MO25))</f>
        <v>87.560625019517744</v>
      </c>
      <c r="MS6" s="9" t="str">
        <f>IF(COUNTA(MS14:MS25)=0,"",SUMPRODUCT(MS14:MS25,MO14:MO25))</f>
        <v/>
      </c>
      <c r="MT6" s="9">
        <f>IF(COUNTA(MT14:MT25)=0,"",SUMPRODUCT(MT14:MT25,MO14:MO25))</f>
        <v>87.672975261284947</v>
      </c>
      <c r="MU6" s="31">
        <f>IF(COUNTA(MU14:MU25)=0,"",SUMPRODUCT(MU14:MU25,MO14:MO25))</f>
        <v>85.604090845728322</v>
      </c>
      <c r="MV6" s="24"/>
      <c r="MW6" s="24"/>
      <c r="MX6" s="132"/>
      <c r="MY6" s="15" t="s">
        <v>19</v>
      </c>
      <c r="MZ6" s="9" t="str">
        <f>IF(COUNTA(MZ14:MZ25)=0,"",SUMPRODUCT(MZ14:MZ25,MY14:MY25))</f>
        <v/>
      </c>
      <c r="NA6" s="9" t="str">
        <f>IF(COUNTA(NA14:NA25)=0,"",SUMPRODUCT(NA14:NA25,MY14:MY25))</f>
        <v/>
      </c>
      <c r="NB6" s="9" t="str">
        <f>IF(COUNTA(NB14:NB25)=0,"",SUMPRODUCT(NB14:NB25,MY14:MY25))</f>
        <v/>
      </c>
      <c r="NC6" s="9" t="str">
        <f>IF(COUNTA(NC14:NC25)=0,"",SUMPRODUCT(NC14:NC25,MY14:MY25))</f>
        <v/>
      </c>
      <c r="ND6" s="9" t="str">
        <f>IF(COUNTA(ND14:ND25)=0,"",SUMPRODUCT(ND14:ND25,MY14:MY25))</f>
        <v/>
      </c>
      <c r="NE6" s="31" t="str">
        <f>IF(COUNTA(NE14:NE25)=0,"",SUMPRODUCT(NE14:NE25,MY14:MY25))</f>
        <v/>
      </c>
      <c r="NF6" s="24"/>
      <c r="NG6" s="24"/>
      <c r="NH6" s="132"/>
      <c r="NI6" s="15" t="s">
        <v>19</v>
      </c>
      <c r="NJ6" s="9">
        <f>IF(COUNTA(NJ14:NJ25)=0,"",SUMPRODUCT(NJ14:NJ25,NI14:NI25))</f>
        <v>91.392298774033165</v>
      </c>
      <c r="NK6" s="9">
        <f>IF(COUNTA(NK14:NK25)=0,"",SUMPRODUCT(NK14:NK25,NI14:NI25))</f>
        <v>92.753691074054444</v>
      </c>
      <c r="NL6" s="9">
        <f>IF(COUNTA(NL14:NL25)=0,"",SUMPRODUCT(NL14:NL25,NI14:NI25))</f>
        <v>91.152011219333119</v>
      </c>
      <c r="NM6" s="9" t="str">
        <f>IF(COUNTA(NM14:NM25)=0,"",SUMPRODUCT(NM14:NM25,NI14:NI25))</f>
        <v/>
      </c>
      <c r="NN6" s="9">
        <f>IF(COUNTA(NN14:NN25)=0,"",SUMPRODUCT(NN14:NN25,NI14:NI25))</f>
        <v>91.392298774033165</v>
      </c>
      <c r="NO6" s="31">
        <f>IF(COUNTA(NO14:NO25)=0,"",SUMPRODUCT(NO14:NO25,NI14:NI25))</f>
        <v>89.388283184807506</v>
      </c>
      <c r="NP6" s="24"/>
      <c r="NQ6" s="24"/>
      <c r="NR6" s="132"/>
      <c r="NS6" s="15" t="s">
        <v>19</v>
      </c>
      <c r="NT6" s="9" t="str">
        <f>IF(COUNTA(NT14:NT25)=0,"",SUMPRODUCT(NT14:NT25,NS14:NS25))</f>
        <v/>
      </c>
      <c r="NU6" s="9" t="str">
        <f>IF(COUNTA(NU14:NU25)=0,"",SUMPRODUCT(NU14:NU25,NS14:NS25))</f>
        <v/>
      </c>
      <c r="NV6" s="9" t="str">
        <f>IF(COUNTA(NV14:NV25)=0,"",SUMPRODUCT(NV14:NV25,NS14:NS25))</f>
        <v/>
      </c>
      <c r="NW6" s="9" t="str">
        <f>IF(COUNTA(NW14:NW25)=0,"",SUMPRODUCT(NW14:NW25,NS14:NS25))</f>
        <v/>
      </c>
      <c r="NX6" s="9" t="str">
        <f>IF(COUNTA(NX14:NX25)=0,"",SUMPRODUCT(NX14:NX25,NS14:NS25))</f>
        <v/>
      </c>
      <c r="NY6" s="31"/>
      <c r="NZ6" s="24"/>
      <c r="OA6" s="24"/>
      <c r="OB6" s="132"/>
      <c r="OC6" s="15" t="s">
        <v>19</v>
      </c>
      <c r="OD6" s="9">
        <f>IF(COUNTA(OD14:OD25)=0,"",SUMPRODUCT(OD14:OD25,OC14:OC25))</f>
        <v>91.852424168530888</v>
      </c>
      <c r="OE6" s="9">
        <f>IF(COUNTA(OE14:OE25)=0,"",SUMPRODUCT(OE14:OE25,OC14:OC25))</f>
        <v>93.220670559952822</v>
      </c>
      <c r="OF6" s="9">
        <f>IF(COUNTA(OF14:OF25)=0,"",SUMPRODUCT(OF14:OF25,OC14:OC25))</f>
        <v>91.610926857567094</v>
      </c>
      <c r="OG6" s="9" t="str">
        <f>IF(COUNTA(OG14:OG25)=0,"",SUMPRODUCT(OG14:OG25,OC14:OC25))</f>
        <v/>
      </c>
      <c r="OH6" s="9">
        <f>IF(COUNTA(OH14:OH25)=0,"",SUMPRODUCT(OH14:OH25,OC14:OC25))</f>
        <v>91.852424168530888</v>
      </c>
      <c r="OI6" s="31">
        <f>IF(COUNTA(OI14:OI25)=0,"",SUMPRODUCT(OI14:OI25,OC14:OC25))</f>
        <v>89.838319124548732</v>
      </c>
      <c r="OJ6" s="24"/>
      <c r="OK6" s="24"/>
      <c r="OL6" s="132"/>
      <c r="OM6" s="15" t="s">
        <v>19</v>
      </c>
      <c r="ON6" s="9" t="str">
        <f>IF(COUNTA(ON14:ON25)=0,"",SUMPRODUCT(ON14:ON25,OM14:OM25))</f>
        <v/>
      </c>
      <c r="OO6" s="9" t="str">
        <f>IF(COUNTA(OO14:OO25)=0,"",SUMPRODUCT(OO14:OO25,OM14:OM25))</f>
        <v/>
      </c>
      <c r="OP6" s="9" t="str">
        <f>IF(COUNTA(OP14:OP25)=0,"",SUMPRODUCT(OP14:OP25,OM14:OM25))</f>
        <v/>
      </c>
      <c r="OQ6" s="9" t="str">
        <f>IF(COUNTA(OQ14:OQ25)=0,"",SUMPRODUCT(OQ14:OQ25,OM14:OM25))</f>
        <v/>
      </c>
      <c r="OR6" s="9" t="str">
        <f>IF(COUNTA(OR14:OR25)=0,"",SUMPRODUCT(OR14:OR25,OM14:OM25))</f>
        <v/>
      </c>
      <c r="OS6" s="31" t="str">
        <f>IF(COUNTA(OS14:OS25)=0,"",SUMPRODUCT(OS14:OS25,OM14:OM25))</f>
        <v/>
      </c>
      <c r="OT6" s="24"/>
      <c r="OU6" s="24"/>
      <c r="OV6" s="132"/>
      <c r="OW6" s="15" t="s">
        <v>19</v>
      </c>
      <c r="OX6" s="9" t="str">
        <f>IF(COUNTA(OX14:OX25)=0,"",SUMPRODUCT(OX14:OX25,OW14:OW25))</f>
        <v/>
      </c>
      <c r="OY6" s="9" t="str">
        <f>IF(COUNTA(OY14:OY25)=0,"",SUMPRODUCT(OY14:OY25,OW14:OW25))</f>
        <v/>
      </c>
      <c r="OZ6" s="9" t="str">
        <f>IF(COUNTA(OZ14:OZ25)=0,"",SUMPRODUCT(OZ14:OZ25,OW14:OW25))</f>
        <v/>
      </c>
      <c r="PA6" s="9" t="str">
        <f>IF(COUNTA(PA14:PA25)=0,"",SUMPRODUCT(PA14:PA25,OW14:OW25))</f>
        <v/>
      </c>
      <c r="PB6" s="9" t="str">
        <f>IF(COUNTA(PB14:PB25)=0,"",SUMPRODUCT(PB14:PB25,OW14:OW25))</f>
        <v/>
      </c>
      <c r="PC6" s="31" t="str">
        <f>IF(COUNTA(PC14:PC25)=0,"",SUMPRODUCT(PC14:PC25,OW14:OW25))</f>
        <v/>
      </c>
      <c r="PD6" s="24"/>
      <c r="PE6" s="24"/>
      <c r="PF6" s="132"/>
      <c r="PG6" s="15" t="s">
        <v>19</v>
      </c>
      <c r="PH6" s="9">
        <f>IF(COUNTA(PH14:PH25)=0,"",SUMPRODUCT(PH14:PH25,PG14:PG25))</f>
        <v>93.648375041551517</v>
      </c>
      <c r="PI6" s="9">
        <f>IF(COUNTA(PI14:PI25)=0,"",SUMPRODUCT(PI14:PI25,PG14:PG25))</f>
        <v>95.043374165124249</v>
      </c>
      <c r="PJ6" s="9">
        <f>IF(COUNTA(PJ14:PJ25)=0,"",SUMPRODUCT(PJ14:PJ25,PG14:PG25))</f>
        <v>93.402155837721182</v>
      </c>
      <c r="PK6" s="9" t="str">
        <f>IF(COUNTA(PK14:PK25)=0,"",SUMPRODUCT(PK14:PK25,PG14:PG25))</f>
        <v/>
      </c>
      <c r="PL6" s="9">
        <f>IF(COUNTA(PL14:PL25)=0,"",SUMPRODUCT(PL14:PL25,PG14:PG25))</f>
        <v>93.648375041551532</v>
      </c>
      <c r="PM6" s="31">
        <f>IF(COUNTA(PM14:PM25)=0,"",SUMPRODUCT(PM14:PM25,PG14:PG25))</f>
        <v>91.594889069468252</v>
      </c>
      <c r="PN6" s="24"/>
      <c r="PO6" s="24"/>
      <c r="PP6" s="132"/>
      <c r="PQ6" s="15" t="s">
        <v>19</v>
      </c>
      <c r="PR6" s="9" t="str">
        <f>IF(COUNTA(PR14:PR25)=0,"",SUMPRODUCT(PR14:PR25,PQ14:PQ25))</f>
        <v/>
      </c>
      <c r="PS6" s="9" t="str">
        <f>IF(COUNTA(PS14:PS25)=0,"",SUMPRODUCT(PS14:PS25,PQ14:PQ25))</f>
        <v/>
      </c>
      <c r="PT6" s="9" t="str">
        <f>IF(COUNTA(PT14:PT25)=0,"",SUMPRODUCT(PT14:PT25,PQ14:PQ25))</f>
        <v/>
      </c>
      <c r="PU6" s="9" t="str">
        <f>IF(COUNTA(PU14:PU25)=0,"",SUMPRODUCT(PU14:PU25,PQ14:PQ25))</f>
        <v/>
      </c>
      <c r="PV6" s="9" t="str">
        <f>IF(COUNTA(PV14:PV25)=0,"",SUMPRODUCT(PV14:PV25,PQ14:PQ25))</f>
        <v/>
      </c>
      <c r="PW6" s="31"/>
      <c r="PX6" s="24"/>
      <c r="PY6" s="24"/>
    </row>
    <row xmlns:x14ac="http://schemas.microsoft.com/office/spreadsheetml/2009/9/ac" r="7" s="4" customFormat="true" x14ac:dyDescent="0.25">
      <c r="A7" s="415" t="str">
        <f ca="true">IF(ISBLANK('Data Summary'!A9),"",'Data Summary'!A9)</f>
        <v>IND_2005_EMIS</v>
      </c>
      <c r="B7" s="132"/>
      <c r="C7" s="48" t="s">
        <v>38</v>
      </c>
      <c r="D7" s="8"/>
      <c r="E7" s="8"/>
      <c r="F7" s="8"/>
      <c r="G7" s="8"/>
      <c r="H7" s="8"/>
      <c r="I7" s="31"/>
      <c r="J7" s="24"/>
      <c r="K7" s="24"/>
      <c r="L7" s="132"/>
      <c r="M7" s="48" t="s">
        <v>38</v>
      </c>
      <c r="N7" s="8"/>
      <c r="O7" s="8"/>
      <c r="P7" s="8"/>
      <c r="Q7" s="8"/>
      <c r="R7" s="8"/>
      <c r="S7" s="31"/>
      <c r="T7" s="24"/>
      <c r="U7" s="24"/>
      <c r="V7" s="132"/>
      <c r="W7" s="48" t="s">
        <v>38</v>
      </c>
      <c r="X7" s="8"/>
      <c r="Y7" s="8"/>
      <c r="Z7" s="8"/>
      <c r="AA7" s="8"/>
      <c r="AB7" s="8"/>
      <c r="AC7" s="31"/>
      <c r="AD7" s="24"/>
      <c r="AE7" s="24"/>
      <c r="AF7" s="132"/>
      <c r="AG7" s="48" t="s">
        <v>38</v>
      </c>
      <c r="AH7" s="8"/>
      <c r="AI7" s="8"/>
      <c r="AJ7" s="8"/>
      <c r="AK7" s="8"/>
      <c r="AL7" s="8"/>
      <c r="AM7" s="31"/>
      <c r="AN7" s="24"/>
      <c r="AO7" s="24"/>
      <c r="AP7" s="132"/>
      <c r="AQ7" s="48" t="s">
        <v>38</v>
      </c>
      <c r="AR7" s="8"/>
      <c r="AS7" s="8"/>
      <c r="AT7" s="8"/>
      <c r="AU7" s="8"/>
      <c r="AV7" s="8"/>
      <c r="AW7" s="31"/>
      <c r="AX7" s="24"/>
      <c r="AY7" s="24"/>
      <c r="AZ7" s="132"/>
      <c r="BA7" s="48" t="s">
        <v>38</v>
      </c>
      <c r="BB7" s="8"/>
      <c r="BC7" s="8"/>
      <c r="BD7" s="8"/>
      <c r="BE7" s="8"/>
      <c r="BF7" s="8"/>
      <c r="BG7" s="31"/>
      <c r="BH7" s="24"/>
      <c r="BI7" s="24"/>
      <c r="BJ7" s="132"/>
      <c r="BK7" s="140" t="s">
        <v>38</v>
      </c>
      <c r="BL7" s="8"/>
      <c r="BM7" s="8"/>
      <c r="BN7" s="8"/>
      <c r="BO7" s="8"/>
      <c r="BP7" s="8"/>
      <c r="BQ7" s="31"/>
      <c r="BR7" s="24"/>
      <c r="BS7" s="24"/>
      <c r="BT7" s="132"/>
      <c r="BU7" s="48" t="s">
        <v>38</v>
      </c>
      <c r="BV7" s="8"/>
      <c r="BW7" s="8"/>
      <c r="BX7" s="8"/>
      <c r="BY7" s="8"/>
      <c r="BZ7" s="8"/>
      <c r="CA7" s="31"/>
      <c r="CB7" s="24"/>
      <c r="CC7" s="24"/>
      <c r="CD7" s="132"/>
      <c r="CE7" s="48" t="s">
        <v>38</v>
      </c>
      <c r="CF7" s="8"/>
      <c r="CG7" s="8"/>
      <c r="CH7" s="8"/>
      <c r="CI7" s="8"/>
      <c r="CJ7" s="8"/>
      <c r="CK7" s="31"/>
      <c r="CL7" s="24"/>
      <c r="CM7" s="24"/>
      <c r="CN7" s="132"/>
      <c r="CO7" s="48" t="s">
        <v>38</v>
      </c>
      <c r="CP7" s="8"/>
      <c r="CQ7" s="8"/>
      <c r="CR7" s="8"/>
      <c r="CS7" s="8"/>
      <c r="CT7" s="8"/>
      <c r="CU7" s="31"/>
      <c r="CV7" s="24"/>
      <c r="CW7" s="24"/>
      <c r="CX7" s="132"/>
      <c r="CY7" s="48" t="s">
        <v>38</v>
      </c>
      <c r="CZ7" s="8"/>
      <c r="DA7" s="8"/>
      <c r="DB7" s="8"/>
      <c r="DC7" s="8"/>
      <c r="DD7" s="8"/>
      <c r="DE7" s="31"/>
      <c r="DF7" s="24"/>
      <c r="DG7" s="24"/>
      <c r="DH7" s="132"/>
      <c r="DI7" s="48" t="s">
        <v>38</v>
      </c>
      <c r="DJ7" s="8"/>
      <c r="DK7" s="8"/>
      <c r="DL7" s="8"/>
      <c r="DM7" s="8"/>
      <c r="DN7" s="8"/>
      <c r="DO7" s="31"/>
      <c r="DP7" s="24"/>
      <c r="DQ7" s="24"/>
      <c r="DR7" s="132"/>
      <c r="DS7" s="48" t="s">
        <v>38</v>
      </c>
      <c r="DT7" s="8"/>
      <c r="DU7" s="8"/>
      <c r="DV7" s="8"/>
      <c r="DW7" s="8"/>
      <c r="DX7" s="8"/>
      <c r="DY7" s="31"/>
      <c r="DZ7" s="24"/>
      <c r="EA7" s="24"/>
      <c r="EB7" s="132"/>
      <c r="EC7" s="48" t="s">
        <v>38</v>
      </c>
      <c r="ED7" s="8"/>
      <c r="EE7" s="8"/>
      <c r="EF7" s="8"/>
      <c r="EG7" s="8"/>
      <c r="EH7" s="8"/>
      <c r="EI7" s="31"/>
      <c r="EJ7" s="24"/>
      <c r="EK7" s="24"/>
      <c r="EL7" s="132"/>
      <c r="EM7" s="48" t="s">
        <v>38</v>
      </c>
      <c r="EN7" s="8"/>
      <c r="EO7" s="8"/>
      <c r="EP7" s="8"/>
      <c r="EQ7" s="8"/>
      <c r="ER7" s="8"/>
      <c r="ES7" s="31"/>
      <c r="ET7" s="24"/>
      <c r="EU7" s="24"/>
      <c r="EV7" s="132"/>
      <c r="EW7" s="48" t="s">
        <v>38</v>
      </c>
      <c r="EX7" s="8"/>
      <c r="EY7" s="8"/>
      <c r="EZ7" s="8"/>
      <c r="FA7" s="8"/>
      <c r="FB7" s="8"/>
      <c r="FC7" s="31"/>
      <c r="FD7" s="24"/>
      <c r="FE7" s="24"/>
      <c r="FF7" s="132"/>
      <c r="FG7" s="48" t="s">
        <v>38</v>
      </c>
      <c r="FH7" s="8"/>
      <c r="FI7" s="8"/>
      <c r="FJ7" s="8"/>
      <c r="FK7" s="8"/>
      <c r="FL7" s="8"/>
      <c r="FM7" s="31"/>
      <c r="FN7" s="24"/>
      <c r="FO7" s="24"/>
      <c r="FP7" s="132"/>
      <c r="FQ7" s="48" t="s">
        <v>38</v>
      </c>
      <c r="FR7" s="8"/>
      <c r="FS7" s="8"/>
      <c r="FT7" s="8"/>
      <c r="FU7" s="8"/>
      <c r="FV7" s="8"/>
      <c r="FW7" s="31"/>
      <c r="FX7" s="24"/>
      <c r="FY7" s="24"/>
      <c r="FZ7" s="132"/>
      <c r="GA7" s="48" t="s">
        <v>38</v>
      </c>
      <c r="GB7" s="8"/>
      <c r="GC7" s="8"/>
      <c r="GD7" s="8"/>
      <c r="GE7" s="8"/>
      <c r="GF7" s="8"/>
      <c r="GG7" s="31"/>
      <c r="GH7" s="24"/>
      <c r="GI7" s="24"/>
      <c r="GJ7" s="132"/>
      <c r="GK7" s="48" t="s">
        <v>38</v>
      </c>
      <c r="GL7" s="8"/>
      <c r="GM7" s="8"/>
      <c r="GN7" s="8"/>
      <c r="GO7" s="8"/>
      <c r="GP7" s="8"/>
      <c r="GQ7" s="31"/>
      <c r="GR7" s="24"/>
      <c r="GS7" s="24"/>
      <c r="GT7" s="132"/>
      <c r="GU7" s="48" t="s">
        <v>38</v>
      </c>
      <c r="GV7" s="8"/>
      <c r="GW7" s="8"/>
      <c r="GX7" s="8"/>
      <c r="GY7" s="8"/>
      <c r="GZ7" s="8"/>
      <c r="HA7" s="31"/>
      <c r="HB7" s="24"/>
      <c r="HC7" s="24"/>
      <c r="HD7" s="132"/>
      <c r="HE7" s="48" t="s">
        <v>38</v>
      </c>
      <c r="HF7" s="8"/>
      <c r="HG7" s="8"/>
      <c r="HH7" s="8"/>
      <c r="HI7" s="8"/>
      <c r="HJ7" s="8"/>
      <c r="HK7" s="31"/>
      <c r="HL7" s="24"/>
      <c r="HM7" s="24"/>
      <c r="HN7" s="132"/>
      <c r="HO7" s="48" t="s">
        <v>38</v>
      </c>
      <c r="HP7" s="8"/>
      <c r="HQ7" s="8"/>
      <c r="HR7" s="8"/>
      <c r="HS7" s="8"/>
      <c r="HT7" s="8"/>
      <c r="HU7" s="31"/>
      <c r="HV7" s="24"/>
      <c r="HW7" s="24"/>
      <c r="HX7" s="132"/>
      <c r="HY7" s="48" t="s">
        <v>38</v>
      </c>
      <c r="HZ7" s="8"/>
      <c r="IA7" s="8"/>
      <c r="IB7" s="8"/>
      <c r="IC7" s="8"/>
      <c r="ID7" s="8"/>
      <c r="IE7" s="31"/>
      <c r="IF7" s="24"/>
      <c r="IG7" s="24"/>
      <c r="IH7" s="132"/>
      <c r="II7" s="48" t="s">
        <v>38</v>
      </c>
      <c r="IJ7" s="8"/>
      <c r="IK7" s="8"/>
      <c r="IL7" s="8"/>
      <c r="IM7" s="8"/>
      <c r="IN7" s="8"/>
      <c r="IO7" s="31"/>
      <c r="IP7" s="24"/>
      <c r="IQ7" s="24"/>
      <c r="IR7" s="132"/>
      <c r="IS7" s="48" t="s">
        <v>38</v>
      </c>
      <c r="IT7" s="8"/>
      <c r="IU7" s="8"/>
      <c r="IV7" s="8"/>
      <c r="IW7" s="8"/>
      <c r="IX7" s="8"/>
      <c r="IY7" s="31"/>
      <c r="IZ7" s="24"/>
      <c r="JA7" s="24"/>
      <c r="JB7" s="132" t="s">
        <v>209</v>
      </c>
      <c r="JC7" s="48" t="s">
        <v>38</v>
      </c>
      <c r="JD7" s="8">
        <v>70.8</v>
      </c>
      <c r="JE7" s="8">
        <v>73.17</v>
      </c>
      <c r="JF7" s="8">
        <v>70.59</v>
      </c>
      <c r="JG7" s="8"/>
      <c r="JH7" s="8">
        <v>70.010000000000005</v>
      </c>
      <c r="JI7" s="31">
        <v>76.78</v>
      </c>
      <c r="JJ7" s="24"/>
      <c r="JK7" s="24"/>
      <c r="JL7" s="132"/>
      <c r="JM7" s="48" t="s">
        <v>38</v>
      </c>
      <c r="JN7" s="8"/>
      <c r="JO7" s="8"/>
      <c r="JP7" s="8"/>
      <c r="JQ7" s="8"/>
      <c r="JR7" s="8"/>
      <c r="JS7" s="31"/>
      <c r="JT7" s="24"/>
      <c r="JU7" s="24"/>
      <c r="JV7" s="132"/>
      <c r="JW7" s="48" t="s">
        <v>38</v>
      </c>
      <c r="JX7" s="8"/>
      <c r="JY7" s="8"/>
      <c r="JZ7" s="8"/>
      <c r="KA7" s="8"/>
      <c r="KB7" s="8"/>
      <c r="KC7" s="31"/>
      <c r="KD7" s="24"/>
      <c r="KE7" s="24"/>
      <c r="KF7" s="132"/>
      <c r="KG7" s="48" t="s">
        <v>38</v>
      </c>
      <c r="KH7" s="8"/>
      <c r="KI7" s="8"/>
      <c r="KJ7" s="8"/>
      <c r="KK7" s="8"/>
      <c r="KL7" s="8"/>
      <c r="KM7" s="31"/>
      <c r="KN7" s="24"/>
      <c r="KO7" s="24"/>
      <c r="KP7" s="132" t="s">
        <v>312</v>
      </c>
      <c r="KQ7" s="48" t="s">
        <v>38</v>
      </c>
      <c r="KR7" s="8">
        <v>67.833320000000001</v>
      </c>
      <c r="KS7" s="8">
        <v>74.14228</v>
      </c>
      <c r="KT7" s="8">
        <v>67.007459999999995</v>
      </c>
      <c r="KU7" s="8"/>
      <c r="KV7" s="8">
        <v>67.534409595540453</v>
      </c>
      <c r="KW7" s="31">
        <v>77.300072668358283</v>
      </c>
      <c r="KX7" s="24"/>
      <c r="KY7" s="24"/>
      <c r="KZ7" s="132"/>
      <c r="LA7" s="48" t="s">
        <v>38</v>
      </c>
      <c r="LB7" s="8"/>
      <c r="LC7" s="8"/>
      <c r="LD7" s="8"/>
      <c r="LE7" s="8"/>
      <c r="LF7" s="8"/>
      <c r="LG7" s="31"/>
      <c r="LH7" s="24"/>
      <c r="LI7" s="24"/>
      <c r="LJ7" s="132" t="s">
        <v>331</v>
      </c>
      <c r="LK7" s="48" t="s">
        <v>38</v>
      </c>
      <c r="LL7" s="8"/>
      <c r="LM7" s="8"/>
      <c r="LN7" s="8">
        <v>88.15</v>
      </c>
      <c r="LO7" s="8"/>
      <c r="LP7" s="8"/>
      <c r="LQ7" s="31"/>
      <c r="LR7" s="24"/>
      <c r="LS7" s="24"/>
      <c r="LT7" s="132" t="s">
        <v>416</v>
      </c>
      <c r="LU7" s="48" t="s">
        <v>38</v>
      </c>
      <c r="LV7" s="8">
        <v>49.056098419385023</v>
      </c>
      <c r="LW7" s="8">
        <v>49.103176039101839</v>
      </c>
      <c r="LX7" s="8">
        <v>49.047238599285791</v>
      </c>
      <c r="LY7" s="8"/>
      <c r="LZ7" s="8">
        <v>49.500537915775524</v>
      </c>
      <c r="MA7" s="31">
        <v>52.012828624379061</v>
      </c>
      <c r="MB7" s="24"/>
      <c r="MC7" s="24"/>
      <c r="MD7" s="132"/>
      <c r="ME7" s="48" t="s">
        <v>38</v>
      </c>
      <c r="MF7" s="8"/>
      <c r="MG7" s="8"/>
      <c r="MH7" s="8"/>
      <c r="MI7" s="8"/>
      <c r="MJ7" s="8"/>
      <c r="MK7" s="31"/>
      <c r="ML7" s="24"/>
      <c r="MM7" s="24"/>
      <c r="MN7" s="132" t="s">
        <v>416</v>
      </c>
      <c r="MO7" s="48" t="s">
        <v>38</v>
      </c>
      <c r="MP7" s="8">
        <v>91.241842947325765</v>
      </c>
      <c r="MQ7" s="8">
        <v>92.682867016990656</v>
      </c>
      <c r="MR7" s="8">
        <v>90.969828038251123</v>
      </c>
      <c r="MS7" s="8"/>
      <c r="MT7" s="8">
        <v>91.135397682482093</v>
      </c>
      <c r="MU7" s="31">
        <v>94.019086466723024</v>
      </c>
      <c r="MV7" s="24"/>
      <c r="MW7" s="24"/>
      <c r="MX7" s="132"/>
      <c r="MY7" s="48" t="s">
        <v>38</v>
      </c>
      <c r="MZ7" s="8"/>
      <c r="NA7" s="8"/>
      <c r="NB7" s="8"/>
      <c r="NC7" s="8"/>
      <c r="ND7" s="8"/>
      <c r="NE7" s="31"/>
      <c r="NF7" s="24"/>
      <c r="NG7" s="24"/>
      <c r="NH7" s="132" t="s">
        <v>416</v>
      </c>
      <c r="NI7" s="48" t="s">
        <v>38</v>
      </c>
      <c r="NJ7" s="8">
        <v>95.172799994713827</v>
      </c>
      <c r="NK7" s="8">
        <v>96.866154180285605</v>
      </c>
      <c r="NL7" s="8">
        <v>94.836414009253602</v>
      </c>
      <c r="NM7" s="8"/>
      <c r="NN7" s="8">
        <v>95.156319306949882</v>
      </c>
      <c r="NO7" s="31">
        <v>97.015432624573194</v>
      </c>
      <c r="NP7" s="24"/>
      <c r="NQ7" s="24"/>
      <c r="NR7" s="132" t="s">
        <v>331</v>
      </c>
      <c r="NS7" s="48" t="s">
        <v>38</v>
      </c>
      <c r="NT7" s="8"/>
      <c r="NU7" s="8"/>
      <c r="NV7" s="8"/>
      <c r="NW7" s="8"/>
      <c r="NX7" s="8"/>
      <c r="NY7" s="31"/>
      <c r="NZ7" s="24"/>
      <c r="OA7" s="24"/>
      <c r="OB7" s="132" t="s">
        <v>416</v>
      </c>
      <c r="OC7" s="48" t="s">
        <v>38</v>
      </c>
      <c r="OD7" s="8">
        <v>95.172799994713827</v>
      </c>
      <c r="OE7" s="8">
        <v>96.866154180285605</v>
      </c>
      <c r="OF7" s="8">
        <v>94.836414009253602</v>
      </c>
      <c r="OG7" s="8"/>
      <c r="OH7" s="8">
        <v>95.156319306949882</v>
      </c>
      <c r="OI7" s="31">
        <v>97.015432624573194</v>
      </c>
      <c r="OJ7" s="24"/>
      <c r="OK7" s="24"/>
      <c r="OL7" s="132"/>
      <c r="OM7" s="48" t="s">
        <v>38</v>
      </c>
      <c r="ON7" s="8"/>
      <c r="OO7" s="8"/>
      <c r="OP7" s="8"/>
      <c r="OQ7" s="8"/>
      <c r="OR7" s="8"/>
      <c r="OS7" s="31"/>
      <c r="OT7" s="24"/>
      <c r="OU7" s="24"/>
      <c r="OV7" s="132"/>
      <c r="OW7" s="48" t="s">
        <v>38</v>
      </c>
      <c r="OX7" s="8"/>
      <c r="OY7" s="8"/>
      <c r="OZ7" s="8"/>
      <c r="PA7" s="8"/>
      <c r="PB7" s="8"/>
      <c r="PC7" s="31"/>
      <c r="PD7" s="24"/>
      <c r="PE7" s="24"/>
      <c r="PF7" s="132" t="s">
        <v>416</v>
      </c>
      <c r="PG7" s="48" t="s">
        <v>38</v>
      </c>
      <c r="PH7" s="8">
        <v>95.9</v>
      </c>
      <c r="PI7" s="8">
        <v>97.182367773225934</v>
      </c>
      <c r="PJ7" s="8">
        <v>95.675694914817413</v>
      </c>
      <c r="PK7" s="8"/>
      <c r="PL7" s="8">
        <v>95.912488712359988</v>
      </c>
      <c r="PM7" s="31">
        <v>97.27198245388179</v>
      </c>
      <c r="PN7" s="24"/>
      <c r="PO7" s="24"/>
      <c r="PP7" s="132"/>
      <c r="PQ7" s="48" t="s">
        <v>38</v>
      </c>
      <c r="PR7" s="8"/>
      <c r="PS7" s="8"/>
      <c r="PT7" s="8"/>
      <c r="PU7" s="8"/>
      <c r="PV7" s="8"/>
      <c r="PW7" s="31"/>
      <c r="PX7" s="24"/>
      <c r="PY7" s="24"/>
    </row>
    <row xmlns:x14ac="http://schemas.microsoft.com/office/spreadsheetml/2009/9/ac" r="8" s="4" customFormat="true" ht="15.6" customHeight="true" x14ac:dyDescent="0.25">
      <c r="A8" s="415" t="str">
        <f ca="true">IF(ISBLANK('Data Summary'!A10),"",'Data Summary'!A10)</f>
        <v>IND_2005_ASER</v>
      </c>
      <c r="B8" s="132"/>
      <c r="C8" s="48" t="s">
        <v>92</v>
      </c>
      <c r="D8" s="9"/>
      <c r="E8" s="9"/>
      <c r="F8" s="9"/>
      <c r="G8" s="9"/>
      <c r="H8" s="9"/>
      <c r="I8" s="31"/>
      <c r="J8" s="24"/>
      <c r="K8" s="24"/>
      <c r="L8" s="132"/>
      <c r="M8" s="48" t="s">
        <v>92</v>
      </c>
      <c r="N8" s="9"/>
      <c r="O8" s="9"/>
      <c r="P8" s="9"/>
      <c r="Q8" s="9"/>
      <c r="R8" s="9"/>
      <c r="S8" s="31"/>
      <c r="T8" s="24"/>
      <c r="U8" s="24"/>
      <c r="V8" s="132"/>
      <c r="W8" s="48" t="s">
        <v>92</v>
      </c>
      <c r="X8" s="9">
        <f>42.04+42.18</f>
        <v>84.22</v>
      </c>
      <c r="Y8" s="9"/>
      <c r="Z8" s="9"/>
      <c r="AA8" s="9"/>
      <c r="AB8" s="9"/>
      <c r="AC8" s="31"/>
      <c r="AD8" s="24"/>
      <c r="AE8" s="24"/>
      <c r="AF8" s="132"/>
      <c r="AG8" s="48" t="s">
        <v>92</v>
      </c>
      <c r="AH8" s="9"/>
      <c r="AI8" s="9"/>
      <c r="AJ8" s="9"/>
      <c r="AK8" s="9"/>
      <c r="AL8" s="9"/>
      <c r="AM8" s="31"/>
      <c r="AN8" s="24"/>
      <c r="AO8" s="24"/>
      <c r="AP8" s="132"/>
      <c r="AQ8" s="48" t="s">
        <v>92</v>
      </c>
      <c r="AR8" s="9"/>
      <c r="AS8" s="9"/>
      <c r="AT8" s="9"/>
      <c r="AU8" s="9"/>
      <c r="AV8" s="9"/>
      <c r="AW8" s="31"/>
      <c r="AX8" s="24"/>
      <c r="AY8" s="24"/>
      <c r="AZ8" s="132"/>
      <c r="BA8" s="48" t="s">
        <v>92</v>
      </c>
      <c r="BB8" s="9"/>
      <c r="BC8" s="9"/>
      <c r="BD8" s="9"/>
      <c r="BE8" s="9"/>
      <c r="BF8" s="9"/>
      <c r="BG8" s="31"/>
      <c r="BH8" s="24"/>
      <c r="BI8" s="24"/>
      <c r="BJ8" s="132"/>
      <c r="BK8" s="140" t="s">
        <v>92</v>
      </c>
      <c r="BL8" s="9"/>
      <c r="BM8" s="9"/>
      <c r="BN8" s="9"/>
      <c r="BO8" s="9"/>
      <c r="BP8" s="9"/>
      <c r="BQ8" s="31"/>
      <c r="BR8" s="24"/>
      <c r="BS8" s="24"/>
      <c r="BT8" s="132"/>
      <c r="BU8" s="48" t="s">
        <v>92</v>
      </c>
      <c r="BV8" s="9"/>
      <c r="BW8" s="9"/>
      <c r="BX8" s="9"/>
      <c r="BY8" s="9"/>
      <c r="BZ8" s="9"/>
      <c r="CA8" s="31"/>
      <c r="CB8" s="24"/>
      <c r="CC8" s="24"/>
      <c r="CD8" s="132"/>
      <c r="CE8" s="48" t="s">
        <v>92</v>
      </c>
      <c r="CF8" s="9"/>
      <c r="CG8" s="9"/>
      <c r="CH8" s="9"/>
      <c r="CI8" s="9"/>
      <c r="CJ8" s="9"/>
      <c r="CK8" s="31"/>
      <c r="CL8" s="24"/>
      <c r="CM8" s="24"/>
      <c r="CN8" s="132"/>
      <c r="CO8" s="48" t="s">
        <v>92</v>
      </c>
      <c r="CP8" s="9"/>
      <c r="CQ8" s="9"/>
      <c r="CR8" s="9"/>
      <c r="CS8" s="9"/>
      <c r="CT8" s="9"/>
      <c r="CU8" s="31"/>
      <c r="CV8" s="24"/>
      <c r="CW8" s="24"/>
      <c r="CX8" s="132"/>
      <c r="CY8" s="48" t="s">
        <v>92</v>
      </c>
      <c r="CZ8" s="9"/>
      <c r="DA8" s="9"/>
      <c r="DB8" s="9"/>
      <c r="DC8" s="9"/>
      <c r="DD8" s="9"/>
      <c r="DE8" s="31"/>
      <c r="DF8" s="24"/>
      <c r="DG8" s="24"/>
      <c r="DH8" s="132"/>
      <c r="DI8" s="48" t="s">
        <v>92</v>
      </c>
      <c r="DJ8" s="9"/>
      <c r="DK8" s="9"/>
      <c r="DL8" s="9"/>
      <c r="DM8" s="9"/>
      <c r="DN8" s="9"/>
      <c r="DO8" s="31"/>
      <c r="DP8" s="24"/>
      <c r="DQ8" s="24"/>
      <c r="DR8" s="132"/>
      <c r="DS8" s="48" t="s">
        <v>92</v>
      </c>
      <c r="DT8" s="9"/>
      <c r="DU8" s="9"/>
      <c r="DV8" s="9"/>
      <c r="DW8" s="9"/>
      <c r="DX8" s="9"/>
      <c r="DY8" s="31"/>
      <c r="DZ8" s="24"/>
      <c r="EA8" s="24"/>
      <c r="EB8" s="132"/>
      <c r="EC8" s="48" t="s">
        <v>92</v>
      </c>
      <c r="ED8" s="9"/>
      <c r="EE8" s="9"/>
      <c r="EF8" s="9"/>
      <c r="EG8" s="9"/>
      <c r="EH8" s="9"/>
      <c r="EI8" s="31"/>
      <c r="EJ8" s="24"/>
      <c r="EK8" s="24"/>
      <c r="EL8" s="132"/>
      <c r="EM8" s="48" t="s">
        <v>92</v>
      </c>
      <c r="EN8" s="9"/>
      <c r="EO8" s="9"/>
      <c r="EP8" s="9"/>
      <c r="EQ8" s="9"/>
      <c r="ER8" s="9"/>
      <c r="ES8" s="31"/>
      <c r="ET8" s="24"/>
      <c r="EU8" s="24"/>
      <c r="EV8" s="132"/>
      <c r="EW8" s="48" t="s">
        <v>92</v>
      </c>
      <c r="EX8" s="9"/>
      <c r="EY8" s="9"/>
      <c r="EZ8" s="9"/>
      <c r="FA8" s="9"/>
      <c r="FB8" s="9"/>
      <c r="FC8" s="31"/>
      <c r="FD8" s="24"/>
      <c r="FE8" s="24"/>
      <c r="FF8" s="132"/>
      <c r="FG8" s="48" t="s">
        <v>92</v>
      </c>
      <c r="FH8" s="9"/>
      <c r="FI8" s="9"/>
      <c r="FJ8" s="9"/>
      <c r="FK8" s="9"/>
      <c r="FL8" s="9"/>
      <c r="FM8" s="31"/>
      <c r="FN8" s="24"/>
      <c r="FO8" s="24"/>
      <c r="FP8" s="132"/>
      <c r="FQ8" s="48" t="s">
        <v>92</v>
      </c>
      <c r="FR8" s="9">
        <f>42.04+42.18</f>
        <v>84.22</v>
      </c>
      <c r="FS8" s="9"/>
      <c r="FT8" s="9"/>
      <c r="FU8" s="9"/>
      <c r="FV8" s="9"/>
      <c r="FW8" s="31"/>
      <c r="FX8" s="24"/>
      <c r="FY8" s="24"/>
      <c r="FZ8" s="132"/>
      <c r="GA8" s="48" t="s">
        <v>92</v>
      </c>
      <c r="GB8" s="9"/>
      <c r="GC8" s="9"/>
      <c r="GD8" s="9"/>
      <c r="GE8" s="9"/>
      <c r="GF8" s="9"/>
      <c r="GG8" s="31"/>
      <c r="GH8" s="24"/>
      <c r="GI8" s="24"/>
      <c r="GJ8" s="132"/>
      <c r="GK8" s="48" t="s">
        <v>92</v>
      </c>
      <c r="GL8" s="9"/>
      <c r="GM8" s="9"/>
      <c r="GN8" s="9"/>
      <c r="GO8" s="9"/>
      <c r="GP8" s="9"/>
      <c r="GQ8" s="31"/>
      <c r="GR8" s="24"/>
      <c r="GS8" s="24"/>
      <c r="GT8" s="132"/>
      <c r="GU8" s="48" t="s">
        <v>92</v>
      </c>
      <c r="GV8" s="9"/>
      <c r="GW8" s="9"/>
      <c r="GX8" s="9"/>
      <c r="GY8" s="9"/>
      <c r="GZ8" s="9"/>
      <c r="HA8" s="31"/>
      <c r="HB8" s="24"/>
      <c r="HC8" s="24"/>
      <c r="HD8" s="132"/>
      <c r="HE8" s="48" t="s">
        <v>92</v>
      </c>
      <c r="HF8" s="9"/>
      <c r="HG8" s="9"/>
      <c r="HH8" s="9"/>
      <c r="HI8" s="9"/>
      <c r="HJ8" s="9"/>
      <c r="HK8" s="31"/>
      <c r="HL8" s="24"/>
      <c r="HM8" s="24"/>
      <c r="HN8" s="132"/>
      <c r="HO8" s="48" t="s">
        <v>92</v>
      </c>
      <c r="HP8" s="9"/>
      <c r="HQ8" s="9"/>
      <c r="HR8" s="9"/>
      <c r="HS8" s="9"/>
      <c r="HT8" s="9"/>
      <c r="HU8" s="31"/>
      <c r="HV8" s="24"/>
      <c r="HW8" s="24"/>
      <c r="HX8" s="132"/>
      <c r="HY8" s="48" t="s">
        <v>92</v>
      </c>
      <c r="HZ8" s="9"/>
      <c r="IA8" s="9"/>
      <c r="IB8" s="9"/>
      <c r="IC8" s="9"/>
      <c r="ID8" s="9"/>
      <c r="IE8" s="31"/>
      <c r="IF8" s="24"/>
      <c r="IG8" s="24"/>
      <c r="IH8" s="132"/>
      <c r="II8" s="48" t="s">
        <v>92</v>
      </c>
      <c r="IJ8" s="9"/>
      <c r="IK8" s="9"/>
      <c r="IL8" s="9"/>
      <c r="IM8" s="9"/>
      <c r="IN8" s="9"/>
      <c r="IO8" s="31"/>
      <c r="IP8" s="24"/>
      <c r="IQ8" s="24"/>
      <c r="IR8" s="132"/>
      <c r="IS8" s="48" t="s">
        <v>92</v>
      </c>
      <c r="IT8" s="9"/>
      <c r="IU8" s="9"/>
      <c r="IV8" s="9"/>
      <c r="IW8" s="9"/>
      <c r="IX8" s="9"/>
      <c r="IY8" s="31"/>
      <c r="IZ8" s="24"/>
      <c r="JA8" s="24"/>
      <c r="JB8" s="132"/>
      <c r="JC8" s="48" t="s">
        <v>92</v>
      </c>
      <c r="JD8" s="9"/>
      <c r="JE8" s="9"/>
      <c r="JF8" s="9"/>
      <c r="JG8" s="9"/>
      <c r="JH8" s="9"/>
      <c r="JI8" s="31"/>
      <c r="JJ8" s="24"/>
      <c r="JK8" s="24"/>
      <c r="JL8" s="132"/>
      <c r="JM8" s="48" t="s">
        <v>92</v>
      </c>
      <c r="JN8" s="9"/>
      <c r="JO8" s="9"/>
      <c r="JP8" s="9"/>
      <c r="JQ8" s="9"/>
      <c r="JR8" s="9"/>
      <c r="JS8" s="31"/>
      <c r="JT8" s="24"/>
      <c r="JU8" s="24"/>
      <c r="JV8" s="132"/>
      <c r="JW8" s="48" t="s">
        <v>92</v>
      </c>
      <c r="JX8" s="9"/>
      <c r="JY8" s="9"/>
      <c r="JZ8" s="9"/>
      <c r="KA8" s="9"/>
      <c r="KB8" s="9"/>
      <c r="KC8" s="31"/>
      <c r="KD8" s="24"/>
      <c r="KE8" s="24"/>
      <c r="KF8" s="132"/>
      <c r="KG8" s="48" t="s">
        <v>92</v>
      </c>
      <c r="KH8" s="9"/>
      <c r="KI8" s="9"/>
      <c r="KJ8" s="9"/>
      <c r="KK8" s="9"/>
      <c r="KL8" s="9"/>
      <c r="KM8" s="31"/>
      <c r="KN8" s="24"/>
      <c r="KO8" s="24"/>
      <c r="KP8" s="132"/>
      <c r="KQ8" s="48" t="s">
        <v>92</v>
      </c>
      <c r="KR8" s="9"/>
      <c r="KS8" s="9"/>
      <c r="KT8" s="9"/>
      <c r="KU8" s="9"/>
      <c r="KV8" s="9"/>
      <c r="KW8" s="31"/>
      <c r="KX8" s="24"/>
      <c r="KY8" s="24"/>
      <c r="KZ8" s="132"/>
      <c r="LA8" s="48" t="s">
        <v>92</v>
      </c>
      <c r="LB8" s="9"/>
      <c r="LC8" s="9"/>
      <c r="LD8" s="9"/>
      <c r="LE8" s="9"/>
      <c r="LF8" s="9"/>
      <c r="LG8" s="31"/>
      <c r="LH8" s="24"/>
      <c r="LI8" s="24"/>
      <c r="LJ8" s="132"/>
      <c r="LK8" s="48" t="s">
        <v>92</v>
      </c>
      <c r="LL8" s="9"/>
      <c r="LM8" s="9"/>
      <c r="LN8" s="9"/>
      <c r="LO8" s="9"/>
      <c r="LP8" s="9"/>
      <c r="LQ8" s="31"/>
      <c r="LR8" s="24"/>
      <c r="LS8" s="24"/>
      <c r="LT8" s="132"/>
      <c r="LU8" s="48" t="s">
        <v>92</v>
      </c>
      <c r="LV8" s="9"/>
      <c r="LW8" s="9"/>
      <c r="LX8" s="9"/>
      <c r="LY8" s="9"/>
      <c r="LZ8" s="9"/>
      <c r="MA8" s="31"/>
      <c r="MB8" s="24"/>
      <c r="MC8" s="24"/>
      <c r="MD8" s="132"/>
      <c r="ME8" s="48" t="s">
        <v>92</v>
      </c>
      <c r="MF8" s="9"/>
      <c r="MG8" s="9"/>
      <c r="MH8" s="9"/>
      <c r="MI8" s="9"/>
      <c r="MJ8" s="9"/>
      <c r="MK8" s="31"/>
      <c r="ML8" s="24"/>
      <c r="MM8" s="24"/>
      <c r="MN8" s="132"/>
      <c r="MO8" s="48" t="s">
        <v>92</v>
      </c>
      <c r="MP8" s="9"/>
      <c r="MQ8" s="9"/>
      <c r="MR8" s="9"/>
      <c r="MS8" s="9"/>
      <c r="MT8" s="9"/>
      <c r="MU8" s="31"/>
      <c r="MV8" s="24"/>
      <c r="MW8" s="24"/>
      <c r="MX8" s="132"/>
      <c r="MY8" s="48" t="s">
        <v>92</v>
      </c>
      <c r="MZ8" s="9"/>
      <c r="NA8" s="9"/>
      <c r="NB8" s="9"/>
      <c r="NC8" s="9"/>
      <c r="ND8" s="9"/>
      <c r="NE8" s="31"/>
      <c r="NF8" s="24"/>
      <c r="NG8" s="24"/>
      <c r="NH8" s="132" t="s">
        <v>422</v>
      </c>
      <c r="NI8" s="48" t="s">
        <v>92</v>
      </c>
      <c r="NJ8" s="9">
        <v>97.15</v>
      </c>
      <c r="NK8" s="9"/>
      <c r="NL8" s="9"/>
      <c r="NM8" s="9"/>
      <c r="NN8" s="9"/>
      <c r="NO8" s="31"/>
      <c r="NP8" s="24"/>
      <c r="NQ8" s="24"/>
      <c r="NR8" s="132"/>
      <c r="NS8" s="48" t="s">
        <v>92</v>
      </c>
      <c r="NT8" s="9"/>
      <c r="NU8" s="9"/>
      <c r="NV8" s="9"/>
      <c r="NW8" s="9"/>
      <c r="NX8" s="9"/>
      <c r="NY8" s="31"/>
      <c r="NZ8" s="24"/>
      <c r="OA8" s="24"/>
      <c r="OB8" s="132" t="s">
        <v>488</v>
      </c>
      <c r="OC8" s="48" t="s">
        <v>92</v>
      </c>
      <c r="OD8" s="9">
        <v>97.45</v>
      </c>
      <c r="OE8" s="9"/>
      <c r="OF8" s="9"/>
      <c r="OG8" s="9"/>
      <c r="OH8" s="9"/>
      <c r="OI8" s="31"/>
      <c r="OJ8" s="24"/>
      <c r="OK8" s="24"/>
      <c r="OL8" s="132"/>
      <c r="OM8" s="48" t="s">
        <v>92</v>
      </c>
      <c r="ON8" s="9"/>
      <c r="OO8" s="9"/>
      <c r="OP8" s="9"/>
      <c r="OQ8" s="9"/>
      <c r="OR8" s="9"/>
      <c r="OS8" s="31"/>
      <c r="OT8" s="24"/>
      <c r="OU8" s="24"/>
      <c r="OV8" s="132"/>
      <c r="OW8" s="48" t="s">
        <v>92</v>
      </c>
      <c r="OX8" s="9"/>
      <c r="OY8" s="9"/>
      <c r="OZ8" s="9"/>
      <c r="PA8" s="9"/>
      <c r="PB8" s="9"/>
      <c r="PC8" s="31"/>
      <c r="PD8" s="24"/>
      <c r="PE8" s="24"/>
      <c r="PF8" s="132" t="s">
        <v>488</v>
      </c>
      <c r="PG8" s="48" t="s">
        <v>92</v>
      </c>
      <c r="PH8" s="9">
        <v>98.2</v>
      </c>
      <c r="PI8" s="9"/>
      <c r="PJ8" s="9"/>
      <c r="PK8" s="9"/>
      <c r="PL8" s="9"/>
      <c r="PM8" s="31"/>
      <c r="PN8" s="24"/>
      <c r="PO8" s="24"/>
      <c r="PP8" s="132"/>
      <c r="PQ8" s="48" t="s">
        <v>92</v>
      </c>
      <c r="PR8" s="9"/>
      <c r="PS8" s="9"/>
      <c r="PT8" s="9"/>
      <c r="PU8" s="9"/>
      <c r="PV8" s="9"/>
      <c r="PW8" s="31"/>
      <c r="PX8" s="24"/>
      <c r="PY8" s="24"/>
    </row>
    <row xmlns:x14ac="http://schemas.microsoft.com/office/spreadsheetml/2009/9/ac" r="9" s="4" customFormat="true" x14ac:dyDescent="0.25">
      <c r="A9" s="415" t="str">
        <f ca="true">IF(ISBLANK('Data Summary'!A11),"",'Data Summary'!A11)</f>
        <v>IND_2006_EMIS</v>
      </c>
      <c r="B9" s="132"/>
      <c r="C9" s="67" t="s">
        <v>230</v>
      </c>
      <c r="D9" s="8"/>
      <c r="E9" s="7"/>
      <c r="F9" s="7"/>
      <c r="G9" s="7"/>
      <c r="H9" s="7"/>
      <c r="I9" s="26"/>
      <c r="J9" s="24"/>
      <c r="K9" s="24"/>
      <c r="L9" s="132"/>
      <c r="M9" s="67" t="s">
        <v>230</v>
      </c>
      <c r="N9" s="8"/>
      <c r="O9" s="7"/>
      <c r="P9" s="7"/>
      <c r="Q9" s="7"/>
      <c r="R9" s="7"/>
      <c r="S9" s="26"/>
      <c r="T9" s="24"/>
      <c r="U9" s="24"/>
      <c r="V9" s="132"/>
      <c r="W9" s="67" t="s">
        <v>230</v>
      </c>
      <c r="X9" s="8"/>
      <c r="Y9" s="8"/>
      <c r="Z9" s="8"/>
      <c r="AA9" s="8"/>
      <c r="AB9" s="8"/>
      <c r="AC9" s="26"/>
      <c r="AD9" s="24"/>
      <c r="AE9" s="24"/>
      <c r="AF9" s="132"/>
      <c r="AG9" s="67" t="s">
        <v>230</v>
      </c>
      <c r="AH9" s="8"/>
      <c r="AI9" s="7"/>
      <c r="AJ9" s="7"/>
      <c r="AK9" s="7"/>
      <c r="AL9" s="7"/>
      <c r="AM9" s="26"/>
      <c r="AN9" s="24"/>
      <c r="AO9" s="24"/>
      <c r="AP9" s="132" t="s">
        <v>188</v>
      </c>
      <c r="AQ9" s="67" t="s">
        <v>230</v>
      </c>
      <c r="AR9" s="8"/>
      <c r="AS9" s="8"/>
      <c r="AT9" s="8">
        <v>72.3</v>
      </c>
      <c r="AU9" s="8"/>
      <c r="AV9" s="8"/>
      <c r="AW9" s="26"/>
      <c r="AX9" s="24"/>
      <c r="AY9" s="24"/>
      <c r="AZ9" s="132"/>
      <c r="BA9" s="67" t="s">
        <v>230</v>
      </c>
      <c r="BB9" s="8"/>
      <c r="BC9" s="8"/>
      <c r="BD9" s="8"/>
      <c r="BE9" s="8"/>
      <c r="BF9" s="8"/>
      <c r="BG9" s="26"/>
      <c r="BH9" s="24"/>
      <c r="BI9" s="24"/>
      <c r="BJ9" s="132"/>
      <c r="BK9" s="67" t="s">
        <v>230</v>
      </c>
      <c r="BL9" s="8"/>
      <c r="BM9" s="8"/>
      <c r="BN9" s="8"/>
      <c r="BO9" s="8"/>
      <c r="BP9" s="8"/>
      <c r="BQ9" s="26"/>
      <c r="BR9" s="24"/>
      <c r="BS9" s="24"/>
      <c r="BT9" s="132" t="s">
        <v>188</v>
      </c>
      <c r="BU9" s="67" t="s">
        <v>230</v>
      </c>
      <c r="BV9" s="8"/>
      <c r="BW9" s="8"/>
      <c r="BX9" s="8">
        <v>79.900000000000006</v>
      </c>
      <c r="BY9" s="8"/>
      <c r="BZ9" s="8"/>
      <c r="CA9" s="26"/>
      <c r="CB9" s="24"/>
      <c r="CC9" s="24"/>
      <c r="CD9" s="132"/>
      <c r="CE9" s="67" t="s">
        <v>230</v>
      </c>
      <c r="CF9" s="8"/>
      <c r="CG9" s="8"/>
      <c r="CH9" s="8"/>
      <c r="CI9" s="8"/>
      <c r="CJ9" s="8"/>
      <c r="CK9" s="26"/>
      <c r="CL9" s="24"/>
      <c r="CM9" s="24"/>
      <c r="CN9" s="132"/>
      <c r="CO9" s="67" t="s">
        <v>230</v>
      </c>
      <c r="CP9" s="8"/>
      <c r="CQ9" s="8"/>
      <c r="CR9" s="8"/>
      <c r="CS9" s="8"/>
      <c r="CT9" s="8"/>
      <c r="CU9" s="26"/>
      <c r="CV9" s="24"/>
      <c r="CW9" s="24"/>
      <c r="CX9" s="132" t="s">
        <v>188</v>
      </c>
      <c r="CY9" s="67" t="s">
        <v>230</v>
      </c>
      <c r="CZ9" s="8"/>
      <c r="DA9" s="8"/>
      <c r="DB9" s="8">
        <v>81</v>
      </c>
      <c r="DC9" s="8"/>
      <c r="DD9" s="8"/>
      <c r="DE9" s="26"/>
      <c r="DF9" s="24"/>
      <c r="DG9" s="24"/>
      <c r="DH9" s="132"/>
      <c r="DI9" s="67" t="s">
        <v>230</v>
      </c>
      <c r="DJ9" s="8"/>
      <c r="DK9" s="8"/>
      <c r="DL9" s="8"/>
      <c r="DM9" s="8"/>
      <c r="DN9" s="8"/>
      <c r="DO9" s="26"/>
      <c r="DP9" s="24"/>
      <c r="DQ9" s="24"/>
      <c r="DR9" s="132" t="s">
        <v>191</v>
      </c>
      <c r="DS9" s="67" t="s">
        <v>230</v>
      </c>
      <c r="DT9" s="8"/>
      <c r="DU9" s="8"/>
      <c r="DV9" s="8">
        <v>72.7</v>
      </c>
      <c r="DW9" s="8"/>
      <c r="DX9" s="8"/>
      <c r="DY9" s="26"/>
      <c r="DZ9" s="24"/>
      <c r="EA9" s="24"/>
      <c r="EB9" s="132"/>
      <c r="EC9" s="67" t="s">
        <v>230</v>
      </c>
      <c r="ED9" s="8"/>
      <c r="EE9" s="8"/>
      <c r="EF9" s="8"/>
      <c r="EG9" s="8"/>
      <c r="EH9" s="8"/>
      <c r="EI9" s="26"/>
      <c r="EJ9" s="24"/>
      <c r="EK9" s="24"/>
      <c r="EL9" s="132" t="s">
        <v>191</v>
      </c>
      <c r="EM9" s="67" t="s">
        <v>230</v>
      </c>
      <c r="EN9" s="8"/>
      <c r="EO9" s="8"/>
      <c r="EP9" s="8">
        <v>73.5</v>
      </c>
      <c r="EQ9" s="8"/>
      <c r="ER9" s="8"/>
      <c r="ES9" s="26"/>
      <c r="ET9" s="24"/>
      <c r="EU9" s="24"/>
      <c r="EV9" s="132"/>
      <c r="EW9" s="67" t="s">
        <v>230</v>
      </c>
      <c r="EX9" s="8"/>
      <c r="EY9" s="8"/>
      <c r="EZ9" s="8"/>
      <c r="FA9" s="8"/>
      <c r="FB9" s="8"/>
      <c r="FC9" s="26"/>
      <c r="FD9" s="24"/>
      <c r="FE9" s="24"/>
      <c r="FF9" s="132" t="s">
        <v>191</v>
      </c>
      <c r="FG9" s="67" t="s">
        <v>230</v>
      </c>
      <c r="FH9" s="8"/>
      <c r="FI9" s="8"/>
      <c r="FJ9" s="8">
        <v>73</v>
      </c>
      <c r="FK9" s="8"/>
      <c r="FL9" s="8"/>
      <c r="FM9" s="26"/>
      <c r="FN9" s="24"/>
      <c r="FO9" s="24"/>
      <c r="FP9" s="132"/>
      <c r="FQ9" s="67" t="s">
        <v>230</v>
      </c>
      <c r="FR9" s="8"/>
      <c r="FS9" s="8"/>
      <c r="FT9" s="8"/>
      <c r="FU9" s="8"/>
      <c r="FV9" s="8"/>
      <c r="FW9" s="26"/>
      <c r="FX9" s="24"/>
      <c r="FY9" s="24"/>
      <c r="FZ9" s="132"/>
      <c r="GA9" s="67" t="s">
        <v>230</v>
      </c>
      <c r="GB9" s="8"/>
      <c r="GC9" s="8"/>
      <c r="GD9" s="8"/>
      <c r="GE9" s="8"/>
      <c r="GF9" s="8"/>
      <c r="GG9" s="26"/>
      <c r="GH9" s="24"/>
      <c r="GI9" s="24"/>
      <c r="GJ9" s="132" t="s">
        <v>191</v>
      </c>
      <c r="GK9" s="67" t="s">
        <v>230</v>
      </c>
      <c r="GL9" s="8"/>
      <c r="GM9" s="8"/>
      <c r="GN9" s="8">
        <v>73.8</v>
      </c>
      <c r="GO9" s="8"/>
      <c r="GP9" s="8"/>
      <c r="GQ9" s="26"/>
      <c r="GR9" s="24"/>
      <c r="GS9" s="24"/>
      <c r="GT9" s="132"/>
      <c r="GU9" s="67" t="s">
        <v>230</v>
      </c>
      <c r="GV9" s="8"/>
      <c r="GW9" s="8"/>
      <c r="GX9" s="8"/>
      <c r="GY9" s="8"/>
      <c r="GZ9" s="8"/>
      <c r="HA9" s="26"/>
      <c r="HB9" s="24"/>
      <c r="HC9" s="24"/>
      <c r="HD9" s="132" t="s">
        <v>191</v>
      </c>
      <c r="HE9" s="67" t="s">
        <v>230</v>
      </c>
      <c r="HF9" s="8"/>
      <c r="HG9" s="8"/>
      <c r="HH9" s="8">
        <v>75.599999999999994</v>
      </c>
      <c r="HI9" s="8"/>
      <c r="HJ9" s="8"/>
      <c r="HK9" s="26"/>
      <c r="HL9" s="24"/>
      <c r="HM9" s="24"/>
      <c r="HN9" s="132"/>
      <c r="HO9" s="67" t="s">
        <v>230</v>
      </c>
      <c r="HP9" s="8"/>
      <c r="HQ9" s="8"/>
      <c r="HR9" s="8"/>
      <c r="HS9" s="8"/>
      <c r="HT9" s="8"/>
      <c r="HU9" s="26"/>
      <c r="HV9" s="24"/>
      <c r="HW9" s="24"/>
      <c r="HX9" s="132" t="s">
        <v>191</v>
      </c>
      <c r="HY9" s="67" t="s">
        <v>230</v>
      </c>
      <c r="HZ9" s="8"/>
      <c r="IA9" s="8"/>
      <c r="IB9" s="8">
        <v>74.099999999999994</v>
      </c>
      <c r="IC9" s="8"/>
      <c r="ID9" s="8"/>
      <c r="IE9" s="26"/>
      <c r="IF9" s="24"/>
      <c r="IG9" s="24"/>
      <c r="IH9" s="132"/>
      <c r="II9" s="67" t="s">
        <v>230</v>
      </c>
      <c r="IJ9" s="8"/>
      <c r="IK9" s="8"/>
      <c r="IL9" s="8"/>
      <c r="IM9" s="8"/>
      <c r="IN9" s="8"/>
      <c r="IO9" s="26"/>
      <c r="IP9" s="24"/>
      <c r="IQ9" s="24"/>
      <c r="IR9" s="132" t="s">
        <v>240</v>
      </c>
      <c r="IS9" s="67" t="s">
        <v>230</v>
      </c>
      <c r="IT9" s="8">
        <v>87.71</v>
      </c>
      <c r="IU9" s="8"/>
      <c r="IV9" s="8"/>
      <c r="IW9" s="8"/>
      <c r="IX9" s="8">
        <v>83.94</v>
      </c>
      <c r="IY9" s="127">
        <v>90.45</v>
      </c>
      <c r="IZ9" s="24"/>
      <c r="JA9" s="24"/>
      <c r="JB9" s="132" t="s">
        <v>210</v>
      </c>
      <c r="JC9" s="67" t="s">
        <v>230</v>
      </c>
      <c r="JD9" s="8">
        <f>JD7/100*(JD6/(100-JD13))*100</f>
        <v>68.961850670070206</v>
      </c>
      <c r="JE9" s="8">
        <f t="shared" ref="JE9" si="61">JE7/100*(JE6/(100-JE13))*100</f>
        <v>71.900307947368418</v>
      </c>
      <c r="JF9" s="8">
        <f>JF7/100*(JF6/(100-JF13))*100</f>
        <v>68.685423162939301</v>
      </c>
      <c r="JG9" s="8"/>
      <c r="JH9" s="8">
        <f t="shared" ref="JH9:JI9" si="62">JH7/100*(JH6/(100-JH13))*100</f>
        <v>68.141995034173434</v>
      </c>
      <c r="JI9" s="127">
        <f t="shared" si="62"/>
        <v>75.124015173410413</v>
      </c>
      <c r="JJ9" s="24"/>
      <c r="JK9" s="24"/>
      <c r="JL9" s="132"/>
      <c r="JM9" s="67" t="s">
        <v>230</v>
      </c>
      <c r="JN9" s="8"/>
      <c r="JO9" s="8"/>
      <c r="JP9" s="8"/>
      <c r="JQ9" s="8"/>
      <c r="JR9" s="8"/>
      <c r="JS9" s="127"/>
      <c r="JT9" s="24"/>
      <c r="JU9" s="24"/>
      <c r="JV9" s="132" t="s">
        <v>240</v>
      </c>
      <c r="JW9" s="67" t="s">
        <v>230</v>
      </c>
      <c r="JX9" s="8">
        <v>85.982685804841921</v>
      </c>
      <c r="JY9" s="8"/>
      <c r="JZ9" s="8"/>
      <c r="KA9" s="8"/>
      <c r="KB9" s="8">
        <v>80.927379999999999</v>
      </c>
      <c r="KC9" s="127">
        <v>89.61042027558652</v>
      </c>
      <c r="KD9" s="24"/>
      <c r="KE9" s="24"/>
      <c r="KF9" s="132"/>
      <c r="KG9" s="67" t="s">
        <v>230</v>
      </c>
      <c r="KH9" s="8"/>
      <c r="KI9" s="8"/>
      <c r="KJ9" s="8"/>
      <c r="KK9" s="8"/>
      <c r="KL9" s="8"/>
      <c r="KM9" s="127"/>
      <c r="KN9" s="24"/>
      <c r="KO9" s="24"/>
      <c r="KP9" s="132" t="s">
        <v>313</v>
      </c>
      <c r="KQ9" s="67" t="s">
        <v>230</v>
      </c>
      <c r="KR9" s="8">
        <v>65.879597500000003</v>
      </c>
      <c r="KS9" s="8">
        <v>72.960010499999996</v>
      </c>
      <c r="KT9" s="8">
        <v>64.952758000000003</v>
      </c>
      <c r="KU9" s="8"/>
      <c r="KV9" s="8">
        <v>65.570028811675002</v>
      </c>
      <c r="KW9" s="127">
        <v>75.859571375814554</v>
      </c>
      <c r="KX9" s="24"/>
      <c r="KY9" s="24"/>
      <c r="KZ9" s="132"/>
      <c r="LA9" s="67" t="s">
        <v>230</v>
      </c>
      <c r="LB9" s="8"/>
      <c r="LC9" s="8"/>
      <c r="LD9" s="8"/>
      <c r="LE9" s="8"/>
      <c r="LF9" s="8"/>
      <c r="LG9" s="127"/>
      <c r="LH9" s="24"/>
      <c r="LI9" s="24"/>
      <c r="LJ9" s="132" t="s">
        <v>191</v>
      </c>
      <c r="LK9" s="67" t="s">
        <v>230</v>
      </c>
      <c r="LL9" s="8"/>
      <c r="LM9" s="8"/>
      <c r="LN9" s="9">
        <f>LN7/(100-LN4)*LN6</f>
        <v>78.115200242457348</v>
      </c>
      <c r="LO9" s="8"/>
      <c r="LP9" s="8"/>
      <c r="LQ9" s="26"/>
      <c r="LR9" s="24"/>
      <c r="LS9" s="24"/>
      <c r="LT9" s="132" t="s">
        <v>489</v>
      </c>
      <c r="LU9" s="67" t="s">
        <v>230</v>
      </c>
      <c r="LV9" s="8">
        <f>LV6*LV7/(100-LV13)</f>
        <v>44.96377279655507</v>
      </c>
      <c r="LW9" s="8">
        <f t="shared" ref="LW9:MA9" si="63">LW6*LW7/(100-LW13)</f>
        <v>44.803362522699331</v>
      </c>
      <c r="LX9" s="8">
        <f t="shared" si="63"/>
        <v>44.946468237454518</v>
      </c>
      <c r="LY9" s="8"/>
      <c r="LZ9" s="8">
        <f t="shared" si="63"/>
        <v>45.331925087477636</v>
      </c>
      <c r="MA9" s="26">
        <f t="shared" si="63"/>
        <v>45.57140037897603</v>
      </c>
      <c r="MB9" s="24"/>
      <c r="MC9" s="24"/>
      <c r="MD9" s="132"/>
      <c r="ME9" s="67" t="s">
        <v>230</v>
      </c>
      <c r="MF9" s="8">
        <f>SUMPRODUCT(MJ9:MK9,MT30:MU30)/SUM(MT30:MU30)</f>
        <v>94.906930521082543</v>
      </c>
      <c r="MG9" s="8"/>
      <c r="MH9" s="8"/>
      <c r="MI9" s="8"/>
      <c r="MJ9" s="8">
        <v>94.461699999999993</v>
      </c>
      <c r="MK9" s="127">
        <v>97.251228045294496</v>
      </c>
      <c r="ML9" s="24"/>
      <c r="MM9" s="24"/>
      <c r="MN9" s="132" t="s">
        <v>489</v>
      </c>
      <c r="MO9" s="67" t="s">
        <v>230</v>
      </c>
      <c r="MP9" s="8">
        <f>MP6*MP7/(100-MP13)</f>
        <v>83.630325851624207</v>
      </c>
      <c r="MQ9" s="8">
        <f t="shared" ref="MQ9:MU9" si="64">MQ6*MQ7/(100-MQ13)</f>
        <v>84.566914516866348</v>
      </c>
      <c r="MR9" s="8">
        <f t="shared" si="64"/>
        <v>83.363969170478285</v>
      </c>
      <c r="MS9" s="8"/>
      <c r="MT9" s="8">
        <f t="shared" si="64"/>
        <v>83.460568198050353</v>
      </c>
      <c r="MU9" s="26">
        <f t="shared" si="64"/>
        <v>82.375474396567725</v>
      </c>
      <c r="MV9" s="24"/>
      <c r="MW9" s="24"/>
      <c r="MX9" s="132"/>
      <c r="MY9" s="67" t="s">
        <v>230</v>
      </c>
      <c r="MZ9" s="8">
        <f>SUMPRODUCT(ND9:NE9,NN30:NO30)/SUM(NN30:NO30)</f>
        <v>93.022139163122546</v>
      </c>
      <c r="NA9" s="8"/>
      <c r="NB9" s="8"/>
      <c r="NC9" s="8"/>
      <c r="ND9" s="8">
        <v>92.55959</v>
      </c>
      <c r="NE9" s="127">
        <v>95.354742825060555</v>
      </c>
      <c r="NF9" s="24"/>
      <c r="NG9" s="24"/>
      <c r="NH9" s="132" t="s">
        <v>439</v>
      </c>
      <c r="NI9" s="67" t="s">
        <v>230</v>
      </c>
      <c r="NJ9" s="9">
        <f>NJ7/(100-NJ4)*NJ6</f>
        <v>89.532910631814246</v>
      </c>
      <c r="NK9" s="9">
        <f>NK7/(100-NK4)*NK6</f>
        <v>90.997166298625999</v>
      </c>
      <c r="NL9" s="9">
        <f t="shared" ref="NL9:NO9" si="65">NL7/(100-NL4)*NL6</f>
        <v>89.270812951447468</v>
      </c>
      <c r="NM9" s="9"/>
      <c r="NN9" s="9">
        <f t="shared" si="65"/>
        <v>89.544185291967338</v>
      </c>
      <c r="NO9" s="26">
        <f t="shared" si="65"/>
        <v>87.759490256333507</v>
      </c>
      <c r="NP9" s="24"/>
      <c r="NQ9" s="24"/>
      <c r="NR9" s="132" t="s">
        <v>191</v>
      </c>
      <c r="NS9" s="67" t="s">
        <v>230</v>
      </c>
      <c r="NT9" s="8"/>
      <c r="NU9" s="8"/>
      <c r="NV9" s="8"/>
      <c r="NW9" s="8"/>
      <c r="NX9" s="8"/>
      <c r="NY9" s="26"/>
      <c r="NZ9" s="24"/>
      <c r="OA9" s="24"/>
      <c r="OB9" s="132" t="s">
        <v>489</v>
      </c>
      <c r="OC9" s="67" t="s">
        <v>230</v>
      </c>
      <c r="OD9" s="9">
        <f>OD7/(100-OD4)*OD6</f>
        <v>89.703772921206124</v>
      </c>
      <c r="OE9" s="9">
        <f>OE7/(100-OE4)*OE6</f>
        <v>91.350081286568695</v>
      </c>
      <c r="OF9" s="9">
        <f t="shared" ref="OF9:OI9" si="66">OF7/(100-OF4)*OF6</f>
        <v>89.406351492306882</v>
      </c>
      <c r="OG9" s="9"/>
      <c r="OH9" s="9">
        <f t="shared" si="66"/>
        <v>89.701126468203512</v>
      </c>
      <c r="OI9" s="26">
        <f t="shared" si="66"/>
        <v>88.1707370401639</v>
      </c>
      <c r="OJ9" s="24"/>
      <c r="OK9" s="24"/>
      <c r="OL9" s="132"/>
      <c r="OM9" s="67" t="s">
        <v>230</v>
      </c>
      <c r="ON9" s="8">
        <v>97.741076149937001</v>
      </c>
      <c r="OO9" s="8"/>
      <c r="OP9" s="8"/>
      <c r="OQ9" s="8"/>
      <c r="OR9" s="8">
        <v>96.42</v>
      </c>
      <c r="OS9" s="127">
        <v>98.63139458038205</v>
      </c>
      <c r="OT9" s="24"/>
      <c r="OU9" s="24"/>
      <c r="OV9" s="132"/>
      <c r="OW9" s="67" t="s">
        <v>230</v>
      </c>
      <c r="OX9" s="8">
        <v>98.432082410497415</v>
      </c>
      <c r="OY9" s="8"/>
      <c r="OZ9" s="8"/>
      <c r="PA9" s="8"/>
      <c r="PB9" s="8">
        <v>97.58</v>
      </c>
      <c r="PC9" s="127">
        <v>99.000620093850316</v>
      </c>
      <c r="PD9" s="24"/>
      <c r="PE9" s="24"/>
      <c r="PF9" s="132" t="s">
        <v>489</v>
      </c>
      <c r="PG9" s="67" t="s">
        <v>230</v>
      </c>
      <c r="PH9" s="9">
        <f>PH7/(100-PH4)*PH6</f>
        <v>91.432530099065403</v>
      </c>
      <c r="PI9" s="9">
        <f>PI7/(100-PI4)*PI6</f>
        <v>93.099354714318508</v>
      </c>
      <c r="PJ9" s="9">
        <f t="shared" ref="PJ9:PM9" si="67">PJ7/(100-PJ4)*PJ6</f>
        <v>91.167631050483635</v>
      </c>
      <c r="PK9" s="9"/>
      <c r="PL9" s="9">
        <f t="shared" si="67"/>
        <v>91.455600478868192</v>
      </c>
      <c r="PM9" s="26">
        <f t="shared" si="67"/>
        <v>89.762216277659974</v>
      </c>
      <c r="PN9" s="24"/>
      <c r="PO9" s="24"/>
      <c r="PP9" s="132"/>
      <c r="PQ9" s="67" t="s">
        <v>230</v>
      </c>
      <c r="PR9" s="8"/>
      <c r="PS9" s="8"/>
      <c r="PT9" s="8"/>
      <c r="PU9" s="8"/>
      <c r="PV9" s="8"/>
      <c r="PW9" s="26"/>
      <c r="PX9" s="24"/>
      <c r="PY9" s="24"/>
    </row>
    <row xmlns:x14ac="http://schemas.microsoft.com/office/spreadsheetml/2009/9/ac" r="10" s="4" customFormat="true" ht="15.6" customHeight="true" x14ac:dyDescent="0.25">
      <c r="A10" s="415" t="str">
        <f ca="true">IF(ISBLANK('Data Summary'!A12),"",'Data Summary'!A12)</f>
        <v>IND_2007_EMIS</v>
      </c>
      <c r="B10" s="132"/>
      <c r="C10" s="67" t="s">
        <v>93</v>
      </c>
      <c r="D10" s="19"/>
      <c r="E10" s="7"/>
      <c r="F10" s="7"/>
      <c r="G10" s="7"/>
      <c r="H10" s="7"/>
      <c r="I10" s="26"/>
      <c r="J10" s="24"/>
      <c r="K10" s="24"/>
      <c r="L10" s="132"/>
      <c r="M10" s="67" t="s">
        <v>93</v>
      </c>
      <c r="N10" s="19"/>
      <c r="O10" s="7"/>
      <c r="P10" s="7"/>
      <c r="Q10" s="7"/>
      <c r="R10" s="7"/>
      <c r="S10" s="26"/>
      <c r="T10" s="24"/>
      <c r="U10" s="24"/>
      <c r="V10" s="132"/>
      <c r="W10" s="67" t="s">
        <v>93</v>
      </c>
      <c r="X10" s="19"/>
      <c r="Y10" s="7"/>
      <c r="Z10" s="7"/>
      <c r="AA10" s="7"/>
      <c r="AB10" s="7"/>
      <c r="AC10" s="26"/>
      <c r="AD10" s="24"/>
      <c r="AE10" s="24"/>
      <c r="AF10" s="132"/>
      <c r="AG10" s="67" t="s">
        <v>93</v>
      </c>
      <c r="AH10" s="19"/>
      <c r="AI10" s="7"/>
      <c r="AJ10" s="7"/>
      <c r="AK10" s="7"/>
      <c r="AL10" s="7"/>
      <c r="AM10" s="26"/>
      <c r="AN10" s="24"/>
      <c r="AO10" s="24"/>
      <c r="AP10" s="132"/>
      <c r="AQ10" s="67" t="s">
        <v>93</v>
      </c>
      <c r="AR10" s="19"/>
      <c r="AS10" s="7"/>
      <c r="AT10" s="7"/>
      <c r="AU10" s="7"/>
      <c r="AV10" s="7"/>
      <c r="AW10" s="26"/>
      <c r="AX10" s="24"/>
      <c r="AY10" s="24"/>
      <c r="AZ10" s="132"/>
      <c r="BA10" s="67" t="s">
        <v>93</v>
      </c>
      <c r="BB10" s="19"/>
      <c r="BC10" s="7"/>
      <c r="BD10" s="7"/>
      <c r="BE10" s="7"/>
      <c r="BF10" s="7"/>
      <c r="BG10" s="26"/>
      <c r="BH10" s="24"/>
      <c r="BI10" s="24"/>
      <c r="BJ10" s="132"/>
      <c r="BK10" s="67" t="s">
        <v>93</v>
      </c>
      <c r="BL10" s="142"/>
      <c r="BM10" s="143"/>
      <c r="BN10" s="143"/>
      <c r="BO10" s="143"/>
      <c r="BP10" s="143"/>
      <c r="BQ10" s="141"/>
      <c r="BR10" s="24"/>
      <c r="BS10" s="24"/>
      <c r="BT10" s="132"/>
      <c r="BU10" s="67" t="s">
        <v>93</v>
      </c>
      <c r="BV10" s="19"/>
      <c r="BW10" s="7"/>
      <c r="BX10" s="7"/>
      <c r="BY10" s="7"/>
      <c r="BZ10" s="7"/>
      <c r="CA10" s="26"/>
      <c r="CB10" s="24"/>
      <c r="CC10" s="24"/>
      <c r="CD10" s="132"/>
      <c r="CE10" s="67" t="s">
        <v>93</v>
      </c>
      <c r="CF10" s="19"/>
      <c r="CG10" s="7"/>
      <c r="CH10" s="7"/>
      <c r="CI10" s="7"/>
      <c r="CJ10" s="7"/>
      <c r="CK10" s="26"/>
      <c r="CL10" s="24"/>
      <c r="CM10" s="24"/>
      <c r="CN10" s="132"/>
      <c r="CO10" s="67" t="s">
        <v>93</v>
      </c>
      <c r="CP10" s="19"/>
      <c r="CQ10" s="7"/>
      <c r="CR10" s="7"/>
      <c r="CS10" s="7"/>
      <c r="CT10" s="7"/>
      <c r="CU10" s="26"/>
      <c r="CV10" s="24"/>
      <c r="CW10" s="24"/>
      <c r="CX10" s="132"/>
      <c r="CY10" s="67" t="s">
        <v>93</v>
      </c>
      <c r="CZ10" s="19"/>
      <c r="DA10" s="7"/>
      <c r="DB10" s="7"/>
      <c r="DC10" s="7"/>
      <c r="DD10" s="7"/>
      <c r="DE10" s="26"/>
      <c r="DF10" s="24"/>
      <c r="DG10" s="24"/>
      <c r="DH10" s="132"/>
      <c r="DI10" s="67" t="s">
        <v>93</v>
      </c>
      <c r="DJ10" s="19"/>
      <c r="DK10" s="7"/>
      <c r="DL10" s="7"/>
      <c r="DM10" s="7"/>
      <c r="DN10" s="7"/>
      <c r="DO10" s="26"/>
      <c r="DP10" s="24"/>
      <c r="DQ10" s="24"/>
      <c r="DR10" s="132"/>
      <c r="DS10" s="67" t="s">
        <v>93</v>
      </c>
      <c r="DT10" s="19"/>
      <c r="DU10" s="7"/>
      <c r="DV10" s="7"/>
      <c r="DW10" s="7"/>
      <c r="DX10" s="7"/>
      <c r="DY10" s="26"/>
      <c r="DZ10" s="24"/>
      <c r="EA10" s="24"/>
      <c r="EB10" s="132"/>
      <c r="EC10" s="67" t="s">
        <v>93</v>
      </c>
      <c r="ED10" s="19"/>
      <c r="EE10" s="7"/>
      <c r="EF10" s="7"/>
      <c r="EG10" s="7"/>
      <c r="EH10" s="7"/>
      <c r="EI10" s="26"/>
      <c r="EJ10" s="24"/>
      <c r="EK10" s="24"/>
      <c r="EL10" s="132"/>
      <c r="EM10" s="67" t="s">
        <v>93</v>
      </c>
      <c r="EN10" s="19"/>
      <c r="EO10" s="7"/>
      <c r="EP10" s="7"/>
      <c r="EQ10" s="7"/>
      <c r="ER10" s="7"/>
      <c r="ES10" s="26"/>
      <c r="ET10" s="24"/>
      <c r="EU10" s="24"/>
      <c r="EV10" s="132"/>
      <c r="EW10" s="67" t="s">
        <v>93</v>
      </c>
      <c r="EX10" s="19"/>
      <c r="EY10" s="7"/>
      <c r="EZ10" s="7"/>
      <c r="FA10" s="7"/>
      <c r="FB10" s="7"/>
      <c r="FC10" s="26"/>
      <c r="FD10" s="24"/>
      <c r="FE10" s="24"/>
      <c r="FF10" s="132"/>
      <c r="FG10" s="67" t="s">
        <v>93</v>
      </c>
      <c r="FH10" s="19"/>
      <c r="FI10" s="7"/>
      <c r="FJ10" s="7"/>
      <c r="FK10" s="7"/>
      <c r="FL10" s="7"/>
      <c r="FM10" s="26"/>
      <c r="FN10" s="24"/>
      <c r="FO10" s="24"/>
      <c r="FP10" s="132"/>
      <c r="FQ10" s="67" t="s">
        <v>93</v>
      </c>
      <c r="FR10" s="19"/>
      <c r="FS10" s="7"/>
      <c r="FT10" s="7"/>
      <c r="FU10" s="7"/>
      <c r="FV10" s="7"/>
      <c r="FW10" s="26"/>
      <c r="FX10" s="24"/>
      <c r="FY10" s="24"/>
      <c r="FZ10" s="132"/>
      <c r="GA10" s="67" t="s">
        <v>93</v>
      </c>
      <c r="GB10" s="19"/>
      <c r="GC10" s="7"/>
      <c r="GD10" s="7"/>
      <c r="GE10" s="7"/>
      <c r="GF10" s="7"/>
      <c r="GG10" s="26"/>
      <c r="GH10" s="24"/>
      <c r="GI10" s="24"/>
      <c r="GJ10" s="132"/>
      <c r="GK10" s="67" t="s">
        <v>93</v>
      </c>
      <c r="GL10" s="19"/>
      <c r="GM10" s="7"/>
      <c r="GN10" s="7"/>
      <c r="GO10" s="7"/>
      <c r="GP10" s="7"/>
      <c r="GQ10" s="26"/>
      <c r="GR10" s="24"/>
      <c r="GS10" s="24"/>
      <c r="GT10" s="132"/>
      <c r="GU10" s="67" t="s">
        <v>93</v>
      </c>
      <c r="GV10" s="19"/>
      <c r="GW10" s="7"/>
      <c r="GX10" s="7"/>
      <c r="GY10" s="7"/>
      <c r="GZ10" s="7"/>
      <c r="HA10" s="26"/>
      <c r="HB10" s="24"/>
      <c r="HC10" s="24"/>
      <c r="HD10" s="132"/>
      <c r="HE10" s="67" t="s">
        <v>93</v>
      </c>
      <c r="HF10" s="19"/>
      <c r="HG10" s="7"/>
      <c r="HH10" s="7"/>
      <c r="HI10" s="7"/>
      <c r="HJ10" s="7"/>
      <c r="HK10" s="26"/>
      <c r="HL10" s="24"/>
      <c r="HM10" s="24"/>
      <c r="HN10" s="132"/>
      <c r="HO10" s="67" t="s">
        <v>93</v>
      </c>
      <c r="HP10" s="19"/>
      <c r="HQ10" s="7"/>
      <c r="HR10" s="7"/>
      <c r="HS10" s="7"/>
      <c r="HT10" s="7"/>
      <c r="HU10" s="26"/>
      <c r="HV10" s="24"/>
      <c r="HW10" s="24"/>
      <c r="HX10" s="132"/>
      <c r="HY10" s="67" t="s">
        <v>93</v>
      </c>
      <c r="HZ10" s="19"/>
      <c r="IA10" s="7"/>
      <c r="IB10" s="7"/>
      <c r="IC10" s="7"/>
      <c r="ID10" s="7"/>
      <c r="IE10" s="26"/>
      <c r="IF10" s="24"/>
      <c r="IG10" s="24"/>
      <c r="IH10" s="132"/>
      <c r="II10" s="67" t="s">
        <v>93</v>
      </c>
      <c r="IJ10" s="19"/>
      <c r="IK10" s="7"/>
      <c r="IL10" s="7"/>
      <c r="IM10" s="7"/>
      <c r="IN10" s="7"/>
      <c r="IO10" s="26"/>
      <c r="IP10" s="24"/>
      <c r="IQ10" s="24"/>
      <c r="IR10" s="132"/>
      <c r="IS10" s="67" t="s">
        <v>93</v>
      </c>
      <c r="IT10" s="19"/>
      <c r="IU10" s="7"/>
      <c r="IV10" s="7"/>
      <c r="IW10" s="7"/>
      <c r="IX10" s="7"/>
      <c r="IY10" s="26"/>
      <c r="IZ10" s="24"/>
      <c r="JA10" s="24"/>
      <c r="JB10" s="132"/>
      <c r="JC10" s="67" t="s">
        <v>93</v>
      </c>
      <c r="JD10" s="19"/>
      <c r="JE10" s="7"/>
      <c r="JF10" s="7"/>
      <c r="JG10" s="7"/>
      <c r="JH10" s="7"/>
      <c r="JI10" s="26"/>
      <c r="JJ10" s="24"/>
      <c r="JK10" s="24"/>
      <c r="JL10" s="132"/>
      <c r="JM10" s="67" t="s">
        <v>93</v>
      </c>
      <c r="JN10" s="19"/>
      <c r="JO10" s="7"/>
      <c r="JP10" s="7"/>
      <c r="JQ10" s="7"/>
      <c r="JR10" s="7"/>
      <c r="JS10" s="26"/>
      <c r="JT10" s="24"/>
      <c r="JU10" s="24"/>
      <c r="JV10" s="132"/>
      <c r="JW10" s="67" t="s">
        <v>93</v>
      </c>
      <c r="JX10" s="19"/>
      <c r="JY10" s="7"/>
      <c r="JZ10" s="7"/>
      <c r="KA10" s="7"/>
      <c r="KB10" s="7"/>
      <c r="KC10" s="26"/>
      <c r="KD10" s="24"/>
      <c r="KE10" s="24"/>
      <c r="KF10" s="132"/>
      <c r="KG10" s="67" t="s">
        <v>93</v>
      </c>
      <c r="KH10" s="19"/>
      <c r="KI10" s="7"/>
      <c r="KJ10" s="7"/>
      <c r="KK10" s="7"/>
      <c r="KL10" s="7"/>
      <c r="KM10" s="26"/>
      <c r="KN10" s="24"/>
      <c r="KO10" s="24"/>
      <c r="KP10" s="132"/>
      <c r="KQ10" s="67" t="s">
        <v>93</v>
      </c>
      <c r="KR10" s="19"/>
      <c r="KS10" s="7"/>
      <c r="KT10" s="7"/>
      <c r="KU10" s="7"/>
      <c r="KV10" s="7"/>
      <c r="KW10" s="26"/>
      <c r="KX10" s="24"/>
      <c r="KY10" s="24"/>
      <c r="KZ10" s="132"/>
      <c r="LA10" s="67" t="s">
        <v>93</v>
      </c>
      <c r="LB10" s="19"/>
      <c r="LC10" s="7"/>
      <c r="LD10" s="7"/>
      <c r="LE10" s="7"/>
      <c r="LF10" s="7"/>
      <c r="LG10" s="26"/>
      <c r="LH10" s="24"/>
      <c r="LI10" s="24"/>
      <c r="LJ10" s="132"/>
      <c r="LK10" s="67" t="s">
        <v>93</v>
      </c>
      <c r="LL10" s="19"/>
      <c r="LM10" s="7"/>
      <c r="LN10" s="7"/>
      <c r="LO10" s="7"/>
      <c r="LP10" s="7"/>
      <c r="LQ10" s="26"/>
      <c r="LR10" s="24"/>
      <c r="LS10" s="24"/>
      <c r="LT10" s="132"/>
      <c r="LU10" s="67" t="s">
        <v>93</v>
      </c>
      <c r="LV10" s="19"/>
      <c r="LW10" s="7"/>
      <c r="LX10" s="7"/>
      <c r="LY10" s="7"/>
      <c r="LZ10" s="7"/>
      <c r="MA10" s="26"/>
      <c r="MB10" s="24"/>
      <c r="MC10" s="24"/>
      <c r="MD10" s="132"/>
      <c r="ME10" s="67" t="s">
        <v>93</v>
      </c>
      <c r="MF10" s="19"/>
      <c r="MG10" s="7"/>
      <c r="MH10" s="7"/>
      <c r="MI10" s="7"/>
      <c r="MJ10" s="7"/>
      <c r="MK10" s="26"/>
      <c r="ML10" s="24"/>
      <c r="MM10" s="24"/>
      <c r="MN10" s="132"/>
      <c r="MO10" s="67" t="s">
        <v>93</v>
      </c>
      <c r="MP10" s="19"/>
      <c r="MQ10" s="7"/>
      <c r="MR10" s="7"/>
      <c r="MS10" s="7"/>
      <c r="MT10" s="7"/>
      <c r="MU10" s="26"/>
      <c r="MV10" s="24"/>
      <c r="MW10" s="24"/>
      <c r="MX10" s="132"/>
      <c r="MY10" s="67" t="s">
        <v>93</v>
      </c>
      <c r="MZ10" s="19"/>
      <c r="NA10" s="7"/>
      <c r="NB10" s="7"/>
      <c r="NC10" s="7"/>
      <c r="ND10" s="7"/>
      <c r="NE10" s="26"/>
      <c r="NF10" s="24"/>
      <c r="NG10" s="24"/>
      <c r="NH10" s="132"/>
      <c r="NI10" s="67" t="s">
        <v>93</v>
      </c>
      <c r="NJ10" s="19"/>
      <c r="NK10" s="7"/>
      <c r="NL10" s="7"/>
      <c r="NM10" s="7"/>
      <c r="NN10" s="7"/>
      <c r="NO10" s="26"/>
      <c r="NP10" s="24"/>
      <c r="NQ10" s="24"/>
      <c r="NR10" s="132"/>
      <c r="NS10" s="67" t="s">
        <v>93</v>
      </c>
      <c r="NT10" s="19"/>
      <c r="NU10" s="7"/>
      <c r="NV10" s="7"/>
      <c r="NW10" s="7"/>
      <c r="NX10" s="7"/>
      <c r="NY10" s="26"/>
      <c r="NZ10" s="24"/>
      <c r="OA10" s="24"/>
      <c r="OB10" s="132"/>
      <c r="OC10" s="67" t="s">
        <v>93</v>
      </c>
      <c r="OD10" s="19"/>
      <c r="OE10" s="7"/>
      <c r="OF10" s="7"/>
      <c r="OG10" s="7"/>
      <c r="OH10" s="7"/>
      <c r="OI10" s="26"/>
      <c r="OJ10" s="24"/>
      <c r="OK10" s="24"/>
      <c r="OL10" s="132"/>
      <c r="OM10" s="67" t="s">
        <v>93</v>
      </c>
      <c r="ON10" s="19"/>
      <c r="OO10" s="7"/>
      <c r="OP10" s="7"/>
      <c r="OQ10" s="7"/>
      <c r="OR10" s="7"/>
      <c r="OS10" s="26"/>
      <c r="OT10" s="24"/>
      <c r="OU10" s="24"/>
      <c r="OV10" s="132"/>
      <c r="OW10" s="67" t="s">
        <v>93</v>
      </c>
      <c r="OX10" s="19"/>
      <c r="OY10" s="7"/>
      <c r="OZ10" s="7"/>
      <c r="PA10" s="7"/>
      <c r="PB10" s="7"/>
      <c r="PC10" s="26"/>
      <c r="PD10" s="24"/>
      <c r="PE10" s="24"/>
      <c r="PF10" s="132"/>
      <c r="PG10" s="67" t="s">
        <v>93</v>
      </c>
      <c r="PH10" s="19"/>
      <c r="PI10" s="7"/>
      <c r="PJ10" s="7"/>
      <c r="PK10" s="7"/>
      <c r="PL10" s="7"/>
      <c r="PM10" s="26"/>
      <c r="PN10" s="24"/>
      <c r="PO10" s="24"/>
      <c r="PP10" s="132"/>
      <c r="PQ10" s="67" t="s">
        <v>93</v>
      </c>
      <c r="PR10" s="19"/>
      <c r="PS10" s="7"/>
      <c r="PT10" s="7"/>
      <c r="PU10" s="7"/>
      <c r="PV10" s="7"/>
      <c r="PW10" s="26"/>
      <c r="PX10" s="24"/>
      <c r="PY10" s="24"/>
    </row>
    <row xmlns:x14ac="http://schemas.microsoft.com/office/spreadsheetml/2009/9/ac" r="11" s="4" customFormat="true" ht="15.6" customHeight="true" x14ac:dyDescent="0.25">
      <c r="A11" s="415" t="str">
        <f ca="true">IF(ISBLANK('Data Summary'!A13),"",'Data Summary'!A13)</f>
        <v>IND_2007_ASER</v>
      </c>
      <c r="B11" s="132"/>
      <c r="C11" s="67" t="s">
        <v>94</v>
      </c>
      <c r="D11" s="19"/>
      <c r="E11" s="7"/>
      <c r="F11" s="7"/>
      <c r="G11" s="7"/>
      <c r="H11" s="7"/>
      <c r="I11" s="26"/>
      <c r="J11" s="24"/>
      <c r="K11" s="24"/>
      <c r="L11" s="132"/>
      <c r="M11" s="67" t="s">
        <v>94</v>
      </c>
      <c r="N11" s="19"/>
      <c r="O11" s="7"/>
      <c r="P11" s="7"/>
      <c r="Q11" s="7"/>
      <c r="R11" s="7"/>
      <c r="S11" s="26"/>
      <c r="T11" s="24"/>
      <c r="U11" s="24"/>
      <c r="V11" s="132"/>
      <c r="W11" s="67" t="s">
        <v>94</v>
      </c>
      <c r="X11" s="19"/>
      <c r="Y11" s="7"/>
      <c r="Z11" s="7"/>
      <c r="AA11" s="7"/>
      <c r="AB11" s="7"/>
      <c r="AC11" s="26"/>
      <c r="AD11" s="24"/>
      <c r="AE11" s="24"/>
      <c r="AF11" s="132"/>
      <c r="AG11" s="67" t="s">
        <v>94</v>
      </c>
      <c r="AH11" s="19"/>
      <c r="AI11" s="7"/>
      <c r="AJ11" s="7"/>
      <c r="AK11" s="7"/>
      <c r="AL11" s="7"/>
      <c r="AM11" s="26"/>
      <c r="AN11" s="24"/>
      <c r="AO11" s="24"/>
      <c r="AP11" s="132"/>
      <c r="AQ11" s="67" t="s">
        <v>94</v>
      </c>
      <c r="AR11" s="19"/>
      <c r="AS11" s="7"/>
      <c r="AT11" s="7"/>
      <c r="AU11" s="7"/>
      <c r="AV11" s="7"/>
      <c r="AW11" s="26"/>
      <c r="AX11" s="24"/>
      <c r="AY11" s="24"/>
      <c r="AZ11" s="132"/>
      <c r="BA11" s="67" t="s">
        <v>94</v>
      </c>
      <c r="BB11" s="19"/>
      <c r="BC11" s="7"/>
      <c r="BD11" s="7"/>
      <c r="BE11" s="7"/>
      <c r="BF11" s="7"/>
      <c r="BG11" s="26"/>
      <c r="BH11" s="24"/>
      <c r="BI11" s="24"/>
      <c r="BJ11" s="132"/>
      <c r="BK11" s="67" t="s">
        <v>94</v>
      </c>
      <c r="BL11" s="142"/>
      <c r="BM11" s="143"/>
      <c r="BN11" s="143"/>
      <c r="BO11" s="143"/>
      <c r="BP11" s="143"/>
      <c r="BQ11" s="141"/>
      <c r="BR11" s="24"/>
      <c r="BS11" s="24"/>
      <c r="BT11" s="132"/>
      <c r="BU11" s="67" t="s">
        <v>94</v>
      </c>
      <c r="BV11" s="19"/>
      <c r="BW11" s="7"/>
      <c r="BX11" s="7"/>
      <c r="BY11" s="7"/>
      <c r="BZ11" s="7"/>
      <c r="CA11" s="26"/>
      <c r="CB11" s="24"/>
      <c r="CC11" s="24"/>
      <c r="CD11" s="132"/>
      <c r="CE11" s="67" t="s">
        <v>94</v>
      </c>
      <c r="CF11" s="19"/>
      <c r="CG11" s="7"/>
      <c r="CH11" s="7"/>
      <c r="CI11" s="7"/>
      <c r="CJ11" s="7"/>
      <c r="CK11" s="26"/>
      <c r="CL11" s="24"/>
      <c r="CM11" s="24"/>
      <c r="CN11" s="132"/>
      <c r="CO11" s="67" t="s">
        <v>94</v>
      </c>
      <c r="CP11" s="19"/>
      <c r="CQ11" s="7"/>
      <c r="CR11" s="7"/>
      <c r="CS11" s="7"/>
      <c r="CT11" s="7"/>
      <c r="CU11" s="26"/>
      <c r="CV11" s="24"/>
      <c r="CW11" s="24"/>
      <c r="CX11" s="132"/>
      <c r="CY11" s="67" t="s">
        <v>94</v>
      </c>
      <c r="CZ11" s="19"/>
      <c r="DA11" s="7"/>
      <c r="DB11" s="7"/>
      <c r="DC11" s="7"/>
      <c r="DD11" s="7"/>
      <c r="DE11" s="26"/>
      <c r="DF11" s="24"/>
      <c r="DG11" s="24"/>
      <c r="DH11" s="132"/>
      <c r="DI11" s="67" t="s">
        <v>94</v>
      </c>
      <c r="DJ11" s="19"/>
      <c r="DK11" s="7"/>
      <c r="DL11" s="7"/>
      <c r="DM11" s="7"/>
      <c r="DN11" s="7"/>
      <c r="DO11" s="26"/>
      <c r="DP11" s="24"/>
      <c r="DQ11" s="24"/>
      <c r="DR11" s="132"/>
      <c r="DS11" s="67" t="s">
        <v>94</v>
      </c>
      <c r="DT11" s="19"/>
      <c r="DU11" s="7"/>
      <c r="DV11" s="7"/>
      <c r="DW11" s="7"/>
      <c r="DX11" s="7"/>
      <c r="DY11" s="26"/>
      <c r="DZ11" s="24"/>
      <c r="EA11" s="24"/>
      <c r="EB11" s="132"/>
      <c r="EC11" s="67" t="s">
        <v>94</v>
      </c>
      <c r="ED11" s="19"/>
      <c r="EE11" s="7"/>
      <c r="EF11" s="7"/>
      <c r="EG11" s="7"/>
      <c r="EH11" s="7"/>
      <c r="EI11" s="26"/>
      <c r="EJ11" s="24"/>
      <c r="EK11" s="24"/>
      <c r="EL11" s="132"/>
      <c r="EM11" s="67" t="s">
        <v>94</v>
      </c>
      <c r="EN11" s="19"/>
      <c r="EO11" s="7"/>
      <c r="EP11" s="7"/>
      <c r="EQ11" s="7"/>
      <c r="ER11" s="7"/>
      <c r="ES11" s="26"/>
      <c r="ET11" s="24"/>
      <c r="EU11" s="24"/>
      <c r="EV11" s="132"/>
      <c r="EW11" s="67" t="s">
        <v>94</v>
      </c>
      <c r="EX11" s="19"/>
      <c r="EY11" s="7"/>
      <c r="EZ11" s="7"/>
      <c r="FA11" s="7"/>
      <c r="FB11" s="7"/>
      <c r="FC11" s="26"/>
      <c r="FD11" s="24"/>
      <c r="FE11" s="24"/>
      <c r="FF11" s="132"/>
      <c r="FG11" s="67" t="s">
        <v>94</v>
      </c>
      <c r="FH11" s="19"/>
      <c r="FI11" s="7"/>
      <c r="FJ11" s="7"/>
      <c r="FK11" s="7"/>
      <c r="FL11" s="7"/>
      <c r="FM11" s="26"/>
      <c r="FN11" s="24"/>
      <c r="FO11" s="24"/>
      <c r="FP11" s="132"/>
      <c r="FQ11" s="67" t="s">
        <v>94</v>
      </c>
      <c r="FR11" s="19"/>
      <c r="FS11" s="7"/>
      <c r="FT11" s="7"/>
      <c r="FU11" s="7"/>
      <c r="FV11" s="7"/>
      <c r="FW11" s="26"/>
      <c r="FX11" s="24"/>
      <c r="FY11" s="24"/>
      <c r="FZ11" s="132"/>
      <c r="GA11" s="67" t="s">
        <v>94</v>
      </c>
      <c r="GB11" s="19"/>
      <c r="GC11" s="7"/>
      <c r="GD11" s="7"/>
      <c r="GE11" s="7"/>
      <c r="GF11" s="7"/>
      <c r="GG11" s="26"/>
      <c r="GH11" s="24"/>
      <c r="GI11" s="24"/>
      <c r="GJ11" s="132"/>
      <c r="GK11" s="67" t="s">
        <v>94</v>
      </c>
      <c r="GL11" s="19"/>
      <c r="GM11" s="7"/>
      <c r="GN11" s="7"/>
      <c r="GO11" s="7"/>
      <c r="GP11" s="7"/>
      <c r="GQ11" s="26"/>
      <c r="GR11" s="24"/>
      <c r="GS11" s="24"/>
      <c r="GT11" s="132"/>
      <c r="GU11" s="67" t="s">
        <v>94</v>
      </c>
      <c r="GV11" s="19"/>
      <c r="GW11" s="7"/>
      <c r="GX11" s="7"/>
      <c r="GY11" s="7"/>
      <c r="GZ11" s="7"/>
      <c r="HA11" s="26"/>
      <c r="HB11" s="24"/>
      <c r="HC11" s="24"/>
      <c r="HD11" s="132"/>
      <c r="HE11" s="67" t="s">
        <v>94</v>
      </c>
      <c r="HF11" s="19"/>
      <c r="HG11" s="7"/>
      <c r="HH11" s="7"/>
      <c r="HI11" s="7"/>
      <c r="HJ11" s="7"/>
      <c r="HK11" s="26"/>
      <c r="HL11" s="24"/>
      <c r="HM11" s="24"/>
      <c r="HN11" s="132"/>
      <c r="HO11" s="67" t="s">
        <v>94</v>
      </c>
      <c r="HP11" s="19"/>
      <c r="HQ11" s="7"/>
      <c r="HR11" s="7"/>
      <c r="HS11" s="7"/>
      <c r="HT11" s="7"/>
      <c r="HU11" s="26"/>
      <c r="HV11" s="24"/>
      <c r="HW11" s="24"/>
      <c r="HX11" s="132"/>
      <c r="HY11" s="67" t="s">
        <v>94</v>
      </c>
      <c r="HZ11" s="19"/>
      <c r="IA11" s="7"/>
      <c r="IB11" s="7"/>
      <c r="IC11" s="7"/>
      <c r="ID11" s="7"/>
      <c r="IE11" s="26"/>
      <c r="IF11" s="24"/>
      <c r="IG11" s="24"/>
      <c r="IH11" s="132"/>
      <c r="II11" s="67" t="s">
        <v>94</v>
      </c>
      <c r="IJ11" s="19"/>
      <c r="IK11" s="7"/>
      <c r="IL11" s="7"/>
      <c r="IM11" s="7"/>
      <c r="IN11" s="7"/>
      <c r="IO11" s="26"/>
      <c r="IP11" s="24"/>
      <c r="IQ11" s="24"/>
      <c r="IR11" s="132"/>
      <c r="IS11" s="67" t="s">
        <v>94</v>
      </c>
      <c r="IT11" s="19"/>
      <c r="IU11" s="7"/>
      <c r="IV11" s="7"/>
      <c r="IW11" s="7"/>
      <c r="IX11" s="7"/>
      <c r="IY11" s="26"/>
      <c r="IZ11" s="24"/>
      <c r="JA11" s="24"/>
      <c r="JB11" s="132"/>
      <c r="JC11" s="67" t="s">
        <v>94</v>
      </c>
      <c r="JD11" s="19"/>
      <c r="JE11" s="7"/>
      <c r="JF11" s="7"/>
      <c r="JG11" s="7"/>
      <c r="JH11" s="7"/>
      <c r="JI11" s="26"/>
      <c r="JJ11" s="24"/>
      <c r="JK11" s="24"/>
      <c r="JL11" s="132"/>
      <c r="JM11" s="67" t="s">
        <v>94</v>
      </c>
      <c r="JN11" s="19"/>
      <c r="JO11" s="7"/>
      <c r="JP11" s="7"/>
      <c r="JQ11" s="7"/>
      <c r="JR11" s="7"/>
      <c r="JS11" s="26"/>
      <c r="JT11" s="24"/>
      <c r="JU11" s="24"/>
      <c r="JV11" s="132"/>
      <c r="JW11" s="67" t="s">
        <v>94</v>
      </c>
      <c r="JX11" s="19"/>
      <c r="JY11" s="7"/>
      <c r="JZ11" s="7"/>
      <c r="KA11" s="7"/>
      <c r="KB11" s="7"/>
      <c r="KC11" s="26"/>
      <c r="KD11" s="24"/>
      <c r="KE11" s="24"/>
      <c r="KF11" s="132"/>
      <c r="KG11" s="67" t="s">
        <v>94</v>
      </c>
      <c r="KH11" s="19"/>
      <c r="KI11" s="7"/>
      <c r="KJ11" s="7"/>
      <c r="KK11" s="7"/>
      <c r="KL11" s="7"/>
      <c r="KM11" s="26"/>
      <c r="KN11" s="24"/>
      <c r="KO11" s="24"/>
      <c r="KP11" s="132"/>
      <c r="KQ11" s="67" t="s">
        <v>94</v>
      </c>
      <c r="KR11" s="19"/>
      <c r="KS11" s="7"/>
      <c r="KT11" s="7"/>
      <c r="KU11" s="7"/>
      <c r="KV11" s="7"/>
      <c r="KW11" s="26"/>
      <c r="KX11" s="24"/>
      <c r="KY11" s="24"/>
      <c r="KZ11" s="132"/>
      <c r="LA11" s="67" t="s">
        <v>94</v>
      </c>
      <c r="LB11" s="19"/>
      <c r="LC11" s="7"/>
      <c r="LD11" s="7"/>
      <c r="LE11" s="7"/>
      <c r="LF11" s="7"/>
      <c r="LG11" s="26"/>
      <c r="LH11" s="24"/>
      <c r="LI11" s="24"/>
      <c r="LJ11" s="132"/>
      <c r="LK11" s="67" t="s">
        <v>94</v>
      </c>
      <c r="LL11" s="19"/>
      <c r="LM11" s="7"/>
      <c r="LN11" s="7"/>
      <c r="LO11" s="7"/>
      <c r="LP11" s="7"/>
      <c r="LQ11" s="26"/>
      <c r="LR11" s="24"/>
      <c r="LS11" s="24"/>
      <c r="LT11" s="132"/>
      <c r="LU11" s="67" t="s">
        <v>94</v>
      </c>
      <c r="LV11" s="19"/>
      <c r="LW11" s="7"/>
      <c r="LX11" s="7"/>
      <c r="LY11" s="7"/>
      <c r="LZ11" s="7"/>
      <c r="MA11" s="26"/>
      <c r="MB11" s="24"/>
      <c r="MC11" s="24"/>
      <c r="MD11" s="132"/>
      <c r="ME11" s="67" t="s">
        <v>94</v>
      </c>
      <c r="MF11" s="19"/>
      <c r="MG11" s="7"/>
      <c r="MH11" s="7"/>
      <c r="MI11" s="7"/>
      <c r="MJ11" s="7"/>
      <c r="MK11" s="26"/>
      <c r="ML11" s="24"/>
      <c r="MM11" s="24"/>
      <c r="MN11" s="132"/>
      <c r="MO11" s="67" t="s">
        <v>94</v>
      </c>
      <c r="MP11" s="19"/>
      <c r="MQ11" s="7"/>
      <c r="MR11" s="7"/>
      <c r="MS11" s="7"/>
      <c r="MT11" s="7"/>
      <c r="MU11" s="26"/>
      <c r="MV11" s="24"/>
      <c r="MW11" s="24"/>
      <c r="MX11" s="132"/>
      <c r="MY11" s="67" t="s">
        <v>94</v>
      </c>
      <c r="MZ11" s="19"/>
      <c r="NA11" s="7"/>
      <c r="NB11" s="7"/>
      <c r="NC11" s="7"/>
      <c r="ND11" s="7"/>
      <c r="NE11" s="26"/>
      <c r="NF11" s="24"/>
      <c r="NG11" s="24"/>
      <c r="NH11" s="132"/>
      <c r="NI11" s="67" t="s">
        <v>94</v>
      </c>
      <c r="NJ11" s="19"/>
      <c r="NK11" s="7"/>
      <c r="NL11" s="7"/>
      <c r="NM11" s="7"/>
      <c r="NN11" s="7"/>
      <c r="NO11" s="26"/>
      <c r="NP11" s="24"/>
      <c r="NQ11" s="24"/>
      <c r="NR11" s="132"/>
      <c r="NS11" s="67" t="s">
        <v>94</v>
      </c>
      <c r="NT11" s="19"/>
      <c r="NU11" s="7"/>
      <c r="NV11" s="7"/>
      <c r="NW11" s="7"/>
      <c r="NX11" s="7"/>
      <c r="NY11" s="26"/>
      <c r="NZ11" s="24"/>
      <c r="OA11" s="24"/>
      <c r="OB11" s="132"/>
      <c r="OC11" s="67" t="s">
        <v>94</v>
      </c>
      <c r="OD11" s="19"/>
      <c r="OE11" s="7"/>
      <c r="OF11" s="7"/>
      <c r="OG11" s="7"/>
      <c r="OH11" s="7"/>
      <c r="OI11" s="26"/>
      <c r="OJ11" s="24"/>
      <c r="OK11" s="24"/>
      <c r="OL11" s="132"/>
      <c r="OM11" s="67" t="s">
        <v>94</v>
      </c>
      <c r="ON11" s="19"/>
      <c r="OO11" s="7"/>
      <c r="OP11" s="7"/>
      <c r="OQ11" s="7"/>
      <c r="OR11" s="7"/>
      <c r="OS11" s="26"/>
      <c r="OT11" s="24"/>
      <c r="OU11" s="24"/>
      <c r="OV11" s="132"/>
      <c r="OW11" s="67" t="s">
        <v>94</v>
      </c>
      <c r="OX11" s="19"/>
      <c r="OY11" s="7"/>
      <c r="OZ11" s="7"/>
      <c r="PA11" s="7"/>
      <c r="PB11" s="7"/>
      <c r="PC11" s="26"/>
      <c r="PD11" s="24"/>
      <c r="PE11" s="24"/>
      <c r="PF11" s="132"/>
      <c r="PG11" s="67" t="s">
        <v>94</v>
      </c>
      <c r="PH11" s="19"/>
      <c r="PI11" s="7"/>
      <c r="PJ11" s="7"/>
      <c r="PK11" s="7"/>
      <c r="PL11" s="7"/>
      <c r="PM11" s="26"/>
      <c r="PN11" s="24"/>
      <c r="PO11" s="24"/>
      <c r="PP11" s="132"/>
      <c r="PQ11" s="67" t="s">
        <v>94</v>
      </c>
      <c r="PR11" s="19"/>
      <c r="PS11" s="7"/>
      <c r="PT11" s="7"/>
      <c r="PU11" s="7"/>
      <c r="PV11" s="7"/>
      <c r="PW11" s="26"/>
      <c r="PX11" s="24"/>
      <c r="PY11" s="24"/>
    </row>
    <row xmlns:x14ac="http://schemas.microsoft.com/office/spreadsheetml/2009/9/ac" r="12" s="283" customFormat="true" ht="18" customHeight="true" x14ac:dyDescent="0.2">
      <c r="A12" s="415" t="str">
        <f ca="true">IF(ISBLANK('Data Summary'!A14),"",'Data Summary'!A14)</f>
        <v>IND_2008_EMIS</v>
      </c>
      <c r="B12" s="276" t="s">
        <v>55</v>
      </c>
      <c r="C12" s="277" t="s">
        <v>27</v>
      </c>
      <c r="D12" s="278"/>
      <c r="E12" s="278"/>
      <c r="F12" s="278"/>
      <c r="G12" s="278"/>
      <c r="H12" s="278"/>
      <c r="I12" s="279"/>
      <c r="J12" s="273"/>
      <c r="K12" s="273"/>
      <c r="L12" s="276" t="s">
        <v>55</v>
      </c>
      <c r="M12" s="277" t="s">
        <v>27</v>
      </c>
      <c r="N12" s="278"/>
      <c r="O12" s="278"/>
      <c r="P12" s="278"/>
      <c r="Q12" s="278"/>
      <c r="R12" s="278"/>
      <c r="S12" s="279"/>
      <c r="T12" s="273"/>
      <c r="U12" s="273"/>
      <c r="V12" s="276" t="s">
        <v>55</v>
      </c>
      <c r="W12" s="277" t="s">
        <v>27</v>
      </c>
      <c r="X12" s="278"/>
      <c r="Y12" s="278"/>
      <c r="Z12" s="278"/>
      <c r="AA12" s="278"/>
      <c r="AB12" s="278"/>
      <c r="AC12" s="279"/>
      <c r="AD12" s="273"/>
      <c r="AE12" s="273"/>
      <c r="AF12" s="276" t="s">
        <v>55</v>
      </c>
      <c r="AG12" s="277" t="s">
        <v>27</v>
      </c>
      <c r="AH12" s="278"/>
      <c r="AI12" s="278"/>
      <c r="AJ12" s="278"/>
      <c r="AK12" s="278"/>
      <c r="AL12" s="278"/>
      <c r="AM12" s="279"/>
      <c r="AN12" s="273"/>
      <c r="AO12" s="273"/>
      <c r="AP12" s="276" t="s">
        <v>55</v>
      </c>
      <c r="AQ12" s="277" t="s">
        <v>27</v>
      </c>
      <c r="AR12" s="278"/>
      <c r="AS12" s="278"/>
      <c r="AT12" s="278"/>
      <c r="AU12" s="278"/>
      <c r="AV12" s="278"/>
      <c r="AW12" s="279"/>
      <c r="AX12" s="273"/>
      <c r="AY12" s="273"/>
      <c r="AZ12" s="276" t="s">
        <v>55</v>
      </c>
      <c r="BA12" s="277" t="s">
        <v>27</v>
      </c>
      <c r="BB12" s="278"/>
      <c r="BC12" s="278"/>
      <c r="BD12" s="278"/>
      <c r="BE12" s="278"/>
      <c r="BF12" s="278"/>
      <c r="BG12" s="279"/>
      <c r="BH12" s="273"/>
      <c r="BI12" s="273"/>
      <c r="BJ12" s="276" t="s">
        <v>55</v>
      </c>
      <c r="BK12" s="280" t="s">
        <v>27</v>
      </c>
      <c r="BL12" s="281"/>
      <c r="BM12" s="281"/>
      <c r="BN12" s="281"/>
      <c r="BO12" s="281"/>
      <c r="BP12" s="281"/>
      <c r="BQ12" s="282"/>
      <c r="BR12" s="273"/>
      <c r="BS12" s="273"/>
      <c r="BT12" s="276" t="s">
        <v>55</v>
      </c>
      <c r="BU12" s="277" t="s">
        <v>27</v>
      </c>
      <c r="BV12" s="278"/>
      <c r="BW12" s="278"/>
      <c r="BX12" s="278"/>
      <c r="BY12" s="278"/>
      <c r="BZ12" s="278"/>
      <c r="CA12" s="279"/>
      <c r="CB12" s="273"/>
      <c r="CC12" s="273"/>
      <c r="CD12" s="276" t="s">
        <v>55</v>
      </c>
      <c r="CE12" s="277" t="s">
        <v>27</v>
      </c>
      <c r="CF12" s="278"/>
      <c r="CG12" s="278"/>
      <c r="CH12" s="278"/>
      <c r="CI12" s="278"/>
      <c r="CJ12" s="278"/>
      <c r="CK12" s="279"/>
      <c r="CL12" s="273"/>
      <c r="CM12" s="273"/>
      <c r="CN12" s="276" t="s">
        <v>55</v>
      </c>
      <c r="CO12" s="277" t="s">
        <v>27</v>
      </c>
      <c r="CP12" s="278"/>
      <c r="CQ12" s="278"/>
      <c r="CR12" s="278"/>
      <c r="CS12" s="278"/>
      <c r="CT12" s="278"/>
      <c r="CU12" s="279"/>
      <c r="CV12" s="273"/>
      <c r="CW12" s="273"/>
      <c r="CX12" s="276" t="s">
        <v>55</v>
      </c>
      <c r="CY12" s="277" t="s">
        <v>27</v>
      </c>
      <c r="CZ12" s="278"/>
      <c r="DA12" s="278"/>
      <c r="DB12" s="278"/>
      <c r="DC12" s="278"/>
      <c r="DD12" s="278"/>
      <c r="DE12" s="279"/>
      <c r="DF12" s="273"/>
      <c r="DG12" s="273"/>
      <c r="DH12" s="276" t="s">
        <v>55</v>
      </c>
      <c r="DI12" s="277" t="s">
        <v>27</v>
      </c>
      <c r="DJ12" s="278"/>
      <c r="DK12" s="278"/>
      <c r="DL12" s="278"/>
      <c r="DM12" s="278"/>
      <c r="DN12" s="278"/>
      <c r="DO12" s="279"/>
      <c r="DP12" s="273"/>
      <c r="DQ12" s="273"/>
      <c r="DR12" s="276" t="s">
        <v>55</v>
      </c>
      <c r="DS12" s="277" t="s">
        <v>27</v>
      </c>
      <c r="DT12" s="278"/>
      <c r="DU12" s="278"/>
      <c r="DV12" s="278"/>
      <c r="DW12" s="278"/>
      <c r="DX12" s="278"/>
      <c r="DY12" s="279"/>
      <c r="DZ12" s="273"/>
      <c r="EA12" s="273"/>
      <c r="EB12" s="276" t="s">
        <v>55</v>
      </c>
      <c r="EC12" s="277" t="s">
        <v>27</v>
      </c>
      <c r="ED12" s="278"/>
      <c r="EE12" s="278"/>
      <c r="EF12" s="278"/>
      <c r="EG12" s="278"/>
      <c r="EH12" s="278"/>
      <c r="EI12" s="279"/>
      <c r="EJ12" s="273"/>
      <c r="EK12" s="273"/>
      <c r="EL12" s="276" t="s">
        <v>55</v>
      </c>
      <c r="EM12" s="277" t="s">
        <v>27</v>
      </c>
      <c r="EN12" s="278"/>
      <c r="EO12" s="278"/>
      <c r="EP12" s="278"/>
      <c r="EQ12" s="278"/>
      <c r="ER12" s="278"/>
      <c r="ES12" s="279"/>
      <c r="ET12" s="273"/>
      <c r="EU12" s="273"/>
      <c r="EV12" s="276" t="s">
        <v>55</v>
      </c>
      <c r="EW12" s="277" t="s">
        <v>27</v>
      </c>
      <c r="EX12" s="278"/>
      <c r="EY12" s="278"/>
      <c r="EZ12" s="278"/>
      <c r="FA12" s="278"/>
      <c r="FB12" s="278"/>
      <c r="FC12" s="279"/>
      <c r="FD12" s="273"/>
      <c r="FE12" s="273"/>
      <c r="FF12" s="276" t="s">
        <v>55</v>
      </c>
      <c r="FG12" s="277" t="s">
        <v>27</v>
      </c>
      <c r="FH12" s="278"/>
      <c r="FI12" s="278"/>
      <c r="FJ12" s="278"/>
      <c r="FK12" s="278"/>
      <c r="FL12" s="278"/>
      <c r="FM12" s="279"/>
      <c r="FN12" s="273"/>
      <c r="FO12" s="273"/>
      <c r="FP12" s="276" t="s">
        <v>55</v>
      </c>
      <c r="FQ12" s="277" t="s">
        <v>27</v>
      </c>
      <c r="FR12" s="278"/>
      <c r="FS12" s="278"/>
      <c r="FT12" s="278"/>
      <c r="FU12" s="278"/>
      <c r="FV12" s="278"/>
      <c r="FW12" s="279"/>
      <c r="FX12" s="273"/>
      <c r="FY12" s="273"/>
      <c r="FZ12" s="276" t="s">
        <v>55</v>
      </c>
      <c r="GA12" s="277" t="s">
        <v>27</v>
      </c>
      <c r="GB12" s="278"/>
      <c r="GC12" s="278"/>
      <c r="GD12" s="278"/>
      <c r="GE12" s="278"/>
      <c r="GF12" s="278"/>
      <c r="GG12" s="279"/>
      <c r="GH12" s="273"/>
      <c r="GI12" s="273"/>
      <c r="GJ12" s="276" t="s">
        <v>55</v>
      </c>
      <c r="GK12" s="277" t="s">
        <v>27</v>
      </c>
      <c r="GL12" s="278"/>
      <c r="GM12" s="278"/>
      <c r="GN12" s="278"/>
      <c r="GO12" s="278"/>
      <c r="GP12" s="278"/>
      <c r="GQ12" s="279"/>
      <c r="GR12" s="273"/>
      <c r="GS12" s="273"/>
      <c r="GT12" s="276" t="s">
        <v>55</v>
      </c>
      <c r="GU12" s="277" t="s">
        <v>27</v>
      </c>
      <c r="GV12" s="278"/>
      <c r="GW12" s="278"/>
      <c r="GX12" s="278"/>
      <c r="GY12" s="278"/>
      <c r="GZ12" s="278"/>
      <c r="HA12" s="279"/>
      <c r="HB12" s="273"/>
      <c r="HC12" s="273"/>
      <c r="HD12" s="276" t="s">
        <v>55</v>
      </c>
      <c r="HE12" s="277" t="s">
        <v>27</v>
      </c>
      <c r="HF12" s="278"/>
      <c r="HG12" s="278"/>
      <c r="HH12" s="278"/>
      <c r="HI12" s="278"/>
      <c r="HJ12" s="278"/>
      <c r="HK12" s="279"/>
      <c r="HL12" s="273"/>
      <c r="HM12" s="273"/>
      <c r="HN12" s="276" t="s">
        <v>55</v>
      </c>
      <c r="HO12" s="277" t="s">
        <v>27</v>
      </c>
      <c r="HP12" s="278"/>
      <c r="HQ12" s="278"/>
      <c r="HR12" s="278"/>
      <c r="HS12" s="278"/>
      <c r="HT12" s="278"/>
      <c r="HU12" s="279"/>
      <c r="HV12" s="273"/>
      <c r="HW12" s="273"/>
      <c r="HX12" s="276" t="s">
        <v>55</v>
      </c>
      <c r="HY12" s="277" t="s">
        <v>27</v>
      </c>
      <c r="HZ12" s="278"/>
      <c r="IA12" s="278"/>
      <c r="IB12" s="278"/>
      <c r="IC12" s="278"/>
      <c r="ID12" s="278"/>
      <c r="IE12" s="279"/>
      <c r="IF12" s="273"/>
      <c r="IG12" s="273"/>
      <c r="IH12" s="276" t="s">
        <v>55</v>
      </c>
      <c r="II12" s="277" t="s">
        <v>27</v>
      </c>
      <c r="IJ12" s="278"/>
      <c r="IK12" s="278"/>
      <c r="IL12" s="278"/>
      <c r="IM12" s="278"/>
      <c r="IN12" s="278"/>
      <c r="IO12" s="279"/>
      <c r="IP12" s="273"/>
      <c r="IQ12" s="273"/>
      <c r="IR12" s="276" t="s">
        <v>55</v>
      </c>
      <c r="IS12" s="277" t="s">
        <v>27</v>
      </c>
      <c r="IT12" s="278"/>
      <c r="IU12" s="278"/>
      <c r="IV12" s="278"/>
      <c r="IW12" s="278"/>
      <c r="IX12" s="278"/>
      <c r="IY12" s="279"/>
      <c r="IZ12" s="273"/>
      <c r="JA12" s="273"/>
      <c r="JB12" s="276" t="s">
        <v>55</v>
      </c>
      <c r="JC12" s="277" t="s">
        <v>27</v>
      </c>
      <c r="JD12" s="278"/>
      <c r="JE12" s="278"/>
      <c r="JF12" s="278"/>
      <c r="JG12" s="278"/>
      <c r="JH12" s="278"/>
      <c r="JI12" s="279"/>
      <c r="JJ12" s="273"/>
      <c r="JK12" s="273"/>
      <c r="JL12" s="276" t="s">
        <v>55</v>
      </c>
      <c r="JM12" s="277" t="s">
        <v>27</v>
      </c>
      <c r="JN12" s="278"/>
      <c r="JO12" s="278"/>
      <c r="JP12" s="278"/>
      <c r="JQ12" s="278"/>
      <c r="JR12" s="278"/>
      <c r="JS12" s="279"/>
      <c r="JT12" s="273"/>
      <c r="JU12" s="273"/>
      <c r="JV12" s="276" t="s">
        <v>55</v>
      </c>
      <c r="JW12" s="277" t="s">
        <v>27</v>
      </c>
      <c r="JX12" s="278"/>
      <c r="JY12" s="278"/>
      <c r="JZ12" s="278"/>
      <c r="KA12" s="278"/>
      <c r="KB12" s="278"/>
      <c r="KC12" s="279"/>
      <c r="KD12" s="273"/>
      <c r="KE12" s="273"/>
      <c r="KF12" s="276" t="s">
        <v>55</v>
      </c>
      <c r="KG12" s="277" t="s">
        <v>27</v>
      </c>
      <c r="KH12" s="278"/>
      <c r="KI12" s="278"/>
      <c r="KJ12" s="278"/>
      <c r="KK12" s="278"/>
      <c r="KL12" s="278"/>
      <c r="KM12" s="279"/>
      <c r="KN12" s="273"/>
      <c r="KO12" s="273"/>
      <c r="KP12" s="276" t="s">
        <v>55</v>
      </c>
      <c r="KQ12" s="277" t="s">
        <v>27</v>
      </c>
      <c r="KR12" s="278"/>
      <c r="KS12" s="278"/>
      <c r="KT12" s="278"/>
      <c r="KU12" s="278"/>
      <c r="KV12" s="278"/>
      <c r="KW12" s="279"/>
      <c r="KX12" s="273"/>
      <c r="KY12" s="273"/>
      <c r="KZ12" s="276" t="s">
        <v>55</v>
      </c>
      <c r="LA12" s="277" t="s">
        <v>27</v>
      </c>
      <c r="LB12" s="278"/>
      <c r="LC12" s="278"/>
      <c r="LD12" s="278"/>
      <c r="LE12" s="278"/>
      <c r="LF12" s="278"/>
      <c r="LG12" s="279"/>
      <c r="LH12" s="273"/>
      <c r="LI12" s="273"/>
      <c r="LJ12" s="276" t="s">
        <v>55</v>
      </c>
      <c r="LK12" s="277" t="s">
        <v>27</v>
      </c>
      <c r="LL12" s="278"/>
      <c r="LM12" s="278"/>
      <c r="LN12" s="278"/>
      <c r="LO12" s="278"/>
      <c r="LP12" s="278"/>
      <c r="LQ12" s="279"/>
      <c r="LR12" s="273"/>
      <c r="LS12" s="273"/>
      <c r="LT12" s="276" t="s">
        <v>55</v>
      </c>
      <c r="LU12" s="277" t="s">
        <v>27</v>
      </c>
      <c r="LV12" s="278"/>
      <c r="LW12" s="278"/>
      <c r="LX12" s="278"/>
      <c r="LY12" s="278"/>
      <c r="LZ12" s="278"/>
      <c r="MA12" s="279"/>
      <c r="MB12" s="273"/>
      <c r="MC12" s="273"/>
      <c r="MD12" s="276" t="s">
        <v>55</v>
      </c>
      <c r="ME12" s="277" t="s">
        <v>27</v>
      </c>
      <c r="MF12" s="278"/>
      <c r="MG12" s="278"/>
      <c r="MH12" s="278"/>
      <c r="MI12" s="278"/>
      <c r="MJ12" s="278"/>
      <c r="MK12" s="279"/>
      <c r="ML12" s="273"/>
      <c r="MM12" s="273"/>
      <c r="MN12" s="276" t="s">
        <v>55</v>
      </c>
      <c r="MO12" s="277" t="s">
        <v>27</v>
      </c>
      <c r="MP12" s="278"/>
      <c r="MQ12" s="278"/>
      <c r="MR12" s="278"/>
      <c r="MS12" s="278"/>
      <c r="MT12" s="278"/>
      <c r="MU12" s="279"/>
      <c r="MV12" s="273"/>
      <c r="MW12" s="273"/>
      <c r="MX12" s="276" t="s">
        <v>55</v>
      </c>
      <c r="MY12" s="277" t="s">
        <v>27</v>
      </c>
      <c r="MZ12" s="278"/>
      <c r="NA12" s="278"/>
      <c r="NB12" s="278"/>
      <c r="NC12" s="278"/>
      <c r="ND12" s="278"/>
      <c r="NE12" s="279"/>
      <c r="NF12" s="273"/>
      <c r="NG12" s="273"/>
      <c r="NH12" s="276" t="s">
        <v>55</v>
      </c>
      <c r="NI12" s="277" t="s">
        <v>27</v>
      </c>
      <c r="NJ12" s="278"/>
      <c r="NK12" s="278"/>
      <c r="NL12" s="278"/>
      <c r="NM12" s="278"/>
      <c r="NN12" s="278"/>
      <c r="NO12" s="279"/>
      <c r="NP12" s="273"/>
      <c r="NQ12" s="273"/>
      <c r="NR12" s="276" t="s">
        <v>55</v>
      </c>
      <c r="NS12" s="277" t="s">
        <v>27</v>
      </c>
      <c r="NT12" s="278"/>
      <c r="NU12" s="278"/>
      <c r="NV12" s="278"/>
      <c r="NW12" s="278"/>
      <c r="NX12" s="278"/>
      <c r="NY12" s="279"/>
      <c r="NZ12" s="273"/>
      <c r="OA12" s="273"/>
      <c r="OB12" s="276" t="s">
        <v>55</v>
      </c>
      <c r="OC12" s="277" t="s">
        <v>27</v>
      </c>
      <c r="OD12" s="278"/>
      <c r="OE12" s="278"/>
      <c r="OF12" s="278"/>
      <c r="OG12" s="278"/>
      <c r="OH12" s="278"/>
      <c r="OI12" s="279"/>
      <c r="OJ12" s="273"/>
      <c r="OK12" s="273"/>
      <c r="OL12" s="276" t="s">
        <v>55</v>
      </c>
      <c r="OM12" s="277" t="s">
        <v>27</v>
      </c>
      <c r="ON12" s="278"/>
      <c r="OO12" s="278"/>
      <c r="OP12" s="278"/>
      <c r="OQ12" s="278"/>
      <c r="OR12" s="278"/>
      <c r="OS12" s="279"/>
      <c r="OT12" s="273"/>
      <c r="OU12" s="273"/>
      <c r="OV12" s="276" t="s">
        <v>55</v>
      </c>
      <c r="OW12" s="277" t="s">
        <v>27</v>
      </c>
      <c r="OX12" s="278"/>
      <c r="OY12" s="278"/>
      <c r="OZ12" s="278"/>
      <c r="PA12" s="278"/>
      <c r="PB12" s="278"/>
      <c r="PC12" s="279"/>
      <c r="PD12" s="273"/>
      <c r="PE12" s="273"/>
      <c r="PF12" s="276" t="s">
        <v>55</v>
      </c>
      <c r="PG12" s="277" t="s">
        <v>27</v>
      </c>
      <c r="PH12" s="278"/>
      <c r="PI12" s="278"/>
      <c r="PJ12" s="278"/>
      <c r="PK12" s="278"/>
      <c r="PL12" s="278"/>
      <c r="PM12" s="279"/>
      <c r="PN12" s="273"/>
      <c r="PO12" s="273"/>
      <c r="PP12" s="276" t="s">
        <v>55</v>
      </c>
      <c r="PQ12" s="277" t="s">
        <v>27</v>
      </c>
      <c r="PR12" s="278"/>
      <c r="PS12" s="278"/>
      <c r="PT12" s="278"/>
      <c r="PU12" s="278"/>
      <c r="PV12" s="278"/>
      <c r="PW12" s="279"/>
      <c r="PX12" s="273"/>
      <c r="PY12" s="273"/>
    </row>
    <row xmlns:x14ac="http://schemas.microsoft.com/office/spreadsheetml/2009/9/ac" r="13" s="14" customFormat="true" ht="14.25" customHeight="true" x14ac:dyDescent="0.2">
      <c r="A13" s="415" t="str">
        <f ca="true">IF(ISBLANK('Data Summary'!A15),"",'Data Summary'!A15)</f>
        <v>IND_2009_EMIS</v>
      </c>
      <c r="B13" s="133" t="s">
        <v>53</v>
      </c>
      <c r="C13" s="5">
        <v>0</v>
      </c>
      <c r="D13" s="5">
        <v>19.149999999999999</v>
      </c>
      <c r="E13" s="47"/>
      <c r="F13" s="47"/>
      <c r="G13" s="47"/>
      <c r="H13" s="47"/>
      <c r="I13" s="68"/>
      <c r="J13" s="11"/>
      <c r="K13" s="11"/>
      <c r="L13" s="133" t="s">
        <v>53</v>
      </c>
      <c r="M13" s="5">
        <v>0</v>
      </c>
      <c r="N13" s="47">
        <v>16.989999999999998</v>
      </c>
      <c r="O13" s="47"/>
      <c r="P13" s="47"/>
      <c r="Q13" s="47"/>
      <c r="R13" s="47"/>
      <c r="S13" s="68"/>
      <c r="T13" s="11"/>
      <c r="U13" s="11"/>
      <c r="V13" s="133" t="s">
        <v>53</v>
      </c>
      <c r="W13" s="5">
        <v>0</v>
      </c>
      <c r="X13" s="47">
        <v>3.31053</v>
      </c>
      <c r="Y13" s="47">
        <v>3.5194299999999998</v>
      </c>
      <c r="Z13" s="47">
        <v>2.57287</v>
      </c>
      <c r="AA13" s="47"/>
      <c r="AB13" s="47">
        <v>3.3100700000000001</v>
      </c>
      <c r="AC13" s="68">
        <v>4.6469100000000001</v>
      </c>
      <c r="AD13" s="11"/>
      <c r="AE13" s="11"/>
      <c r="AF13" s="133" t="s">
        <v>53</v>
      </c>
      <c r="AG13" s="5">
        <v>0</v>
      </c>
      <c r="AH13" s="47">
        <v>15.6</v>
      </c>
      <c r="AI13" s="47">
        <v>9.82</v>
      </c>
      <c r="AJ13" s="47">
        <v>16.55</v>
      </c>
      <c r="AK13" s="47"/>
      <c r="AL13" s="7">
        <v>18.04</v>
      </c>
      <c r="AM13" s="68"/>
      <c r="AN13" s="11"/>
      <c r="AO13" s="11"/>
      <c r="AP13" s="133" t="s">
        <v>53</v>
      </c>
      <c r="AQ13" s="5">
        <v>0</v>
      </c>
      <c r="AR13" s="5"/>
      <c r="AS13" s="47"/>
      <c r="AT13" s="47"/>
      <c r="AU13" s="47"/>
      <c r="AV13" s="5"/>
      <c r="AW13" s="68"/>
      <c r="AX13" s="11"/>
      <c r="AY13" s="11"/>
      <c r="AZ13" s="133" t="s">
        <v>53</v>
      </c>
      <c r="BA13" s="5">
        <v>0</v>
      </c>
      <c r="BB13" s="47">
        <v>14.87</v>
      </c>
      <c r="BC13" s="47"/>
      <c r="BD13" s="47"/>
      <c r="BE13" s="47"/>
      <c r="BF13" s="47">
        <v>14.87</v>
      </c>
      <c r="BG13" s="68"/>
      <c r="BH13" s="11"/>
      <c r="BI13" s="11"/>
      <c r="BJ13" s="133" t="s">
        <v>53</v>
      </c>
      <c r="BK13" s="5">
        <v>0</v>
      </c>
      <c r="BL13" s="47">
        <v>14.23</v>
      </c>
      <c r="BM13" s="47">
        <v>8.68</v>
      </c>
      <c r="BN13" s="47">
        <v>15.06</v>
      </c>
      <c r="BO13" s="47"/>
      <c r="BP13" s="47">
        <v>14.23</v>
      </c>
      <c r="BQ13" s="68"/>
      <c r="BR13" s="11"/>
      <c r="BS13" s="11"/>
      <c r="BT13" s="133" t="s">
        <v>53</v>
      </c>
      <c r="BU13" s="5">
        <v>0</v>
      </c>
      <c r="BV13" s="7"/>
      <c r="BW13" s="7"/>
      <c r="BX13" s="7"/>
      <c r="BY13" s="47"/>
      <c r="BZ13" s="7"/>
      <c r="CA13" s="68"/>
      <c r="CB13" s="11"/>
      <c r="CC13" s="11"/>
      <c r="CD13" s="133" t="s">
        <v>53</v>
      </c>
      <c r="CE13" s="5">
        <v>0</v>
      </c>
      <c r="CF13" s="7">
        <v>12.35</v>
      </c>
      <c r="CG13" s="7">
        <v>6.53</v>
      </c>
      <c r="CH13" s="7">
        <v>13.2</v>
      </c>
      <c r="CI13" s="47"/>
      <c r="CJ13" s="7">
        <v>12.35</v>
      </c>
      <c r="CK13" s="68"/>
      <c r="CL13" s="11"/>
      <c r="CM13" s="11"/>
      <c r="CN13" s="133" t="s">
        <v>53</v>
      </c>
      <c r="CO13" s="5">
        <v>0</v>
      </c>
      <c r="CP13" s="7">
        <v>11.59</v>
      </c>
      <c r="CQ13" s="7">
        <v>5.97</v>
      </c>
      <c r="CR13" s="7">
        <v>12.41</v>
      </c>
      <c r="CS13" s="47"/>
      <c r="CT13" s="7">
        <v>11.59</v>
      </c>
      <c r="CU13" s="68"/>
      <c r="CV13" s="11"/>
      <c r="CW13" s="11"/>
      <c r="CX13" s="133" t="s">
        <v>53</v>
      </c>
      <c r="CY13" s="5">
        <v>0</v>
      </c>
      <c r="CZ13" s="7"/>
      <c r="DA13" s="7"/>
      <c r="DB13" s="7"/>
      <c r="DC13" s="7"/>
      <c r="DD13" s="7"/>
      <c r="DE13" s="68"/>
      <c r="DF13" s="11"/>
      <c r="DG13" s="11"/>
      <c r="DH13" s="133" t="s">
        <v>53</v>
      </c>
      <c r="DI13" s="5">
        <v>0</v>
      </c>
      <c r="DJ13" s="7">
        <v>7.37</v>
      </c>
      <c r="DK13" s="7">
        <v>3.56</v>
      </c>
      <c r="DL13" s="7">
        <v>7.93</v>
      </c>
      <c r="DM13" s="7"/>
      <c r="DN13" s="7">
        <v>7.37</v>
      </c>
      <c r="DO13" s="68"/>
      <c r="DP13" s="11"/>
      <c r="DQ13" s="11"/>
      <c r="DR13" s="133" t="s">
        <v>53</v>
      </c>
      <c r="DS13" s="5">
        <v>0</v>
      </c>
      <c r="DT13" s="47"/>
      <c r="DU13" s="47"/>
      <c r="DV13" s="47"/>
      <c r="DW13" s="47"/>
      <c r="DX13" s="47"/>
      <c r="DY13" s="68"/>
      <c r="DZ13" s="11"/>
      <c r="EA13" s="11"/>
      <c r="EB13" s="133" t="s">
        <v>53</v>
      </c>
      <c r="EC13" s="5">
        <v>0</v>
      </c>
      <c r="ED13" s="47">
        <f>(EE13/100*EE$31+EF13/100*EF$31)/(EE$31+EF$31)*100</f>
        <v>7.2640804564794186</v>
      </c>
      <c r="EE13" s="47">
        <v>3.28</v>
      </c>
      <c r="EF13" s="47">
        <v>7.87</v>
      </c>
      <c r="EG13" s="47"/>
      <c r="EH13" s="47">
        <v>7.2640804564794186</v>
      </c>
      <c r="EI13" s="68">
        <f>100-89.14</f>
        <v>10.86</v>
      </c>
      <c r="EJ13" s="11"/>
      <c r="EK13" s="11"/>
      <c r="EL13" s="133" t="s">
        <v>53</v>
      </c>
      <c r="EM13" s="5">
        <v>0</v>
      </c>
      <c r="EN13" s="47"/>
      <c r="EO13" s="47"/>
      <c r="EP13" s="47">
        <v>17</v>
      </c>
      <c r="EQ13" s="47"/>
      <c r="ER13" s="47"/>
      <c r="ES13" s="68"/>
      <c r="ET13" s="11"/>
      <c r="EU13" s="11"/>
      <c r="EV13" s="133" t="s">
        <v>53</v>
      </c>
      <c r="EW13" s="5">
        <v>0</v>
      </c>
      <c r="EX13" s="47">
        <f>100-94.45</f>
        <v>5.5499999999999972</v>
      </c>
      <c r="EY13" s="47"/>
      <c r="EZ13" s="47"/>
      <c r="FA13" s="47"/>
      <c r="FB13" s="47">
        <v>5.6</v>
      </c>
      <c r="FC13" s="68"/>
      <c r="FD13" s="11"/>
      <c r="FE13" s="11"/>
      <c r="FF13" s="133" t="s">
        <v>53</v>
      </c>
      <c r="FG13" s="5">
        <v>0</v>
      </c>
      <c r="FH13" s="47"/>
      <c r="FI13" s="47"/>
      <c r="FJ13" s="47">
        <v>16.7</v>
      </c>
      <c r="FK13" s="47"/>
      <c r="FL13" s="47"/>
      <c r="FM13" s="68"/>
      <c r="FN13" s="11"/>
      <c r="FO13" s="11"/>
      <c r="FP13" s="133" t="s">
        <v>53</v>
      </c>
      <c r="FQ13" s="5">
        <v>0</v>
      </c>
      <c r="FR13" s="47">
        <v>0.48360999999999998</v>
      </c>
      <c r="FS13" s="47">
        <v>0.41</v>
      </c>
      <c r="FT13" s="47">
        <v>0.51700000000000002</v>
      </c>
      <c r="FU13" s="47"/>
      <c r="FV13" s="47">
        <v>0.48399999999999999</v>
      </c>
      <c r="FW13" s="68">
        <v>1.24</v>
      </c>
      <c r="FX13" s="11"/>
      <c r="FY13" s="11"/>
      <c r="FZ13" s="133" t="s">
        <v>53</v>
      </c>
      <c r="GA13" s="5">
        <v>0</v>
      </c>
      <c r="GB13" s="47">
        <f>(GC13/100*GC$31+GD13/100*GD$31)/(GC$31+GD$31)*100</f>
        <v>5.0301459845341796</v>
      </c>
      <c r="GC13" s="47">
        <v>2.29</v>
      </c>
      <c r="GD13" s="47">
        <v>5.48</v>
      </c>
      <c r="GE13" s="47"/>
      <c r="GF13" s="47">
        <v>5.0301459845341796</v>
      </c>
      <c r="GG13" s="68">
        <f>100-97.37</f>
        <v>2.6299999999999955</v>
      </c>
      <c r="GH13" s="11"/>
      <c r="GI13" s="11"/>
      <c r="GJ13" s="133" t="s">
        <v>53</v>
      </c>
      <c r="GK13" s="5">
        <v>0</v>
      </c>
      <c r="GL13" s="47"/>
      <c r="GM13" s="47"/>
      <c r="GN13" s="47">
        <v>13.9</v>
      </c>
      <c r="GO13" s="13"/>
      <c r="GP13" s="47"/>
      <c r="GQ13" s="68"/>
      <c r="GR13" s="11"/>
      <c r="GS13" s="11"/>
      <c r="GT13" s="133" t="s">
        <v>53</v>
      </c>
      <c r="GU13" s="5">
        <v>0</v>
      </c>
      <c r="GV13" s="47">
        <f>(GW13/100*GW$31+GX13/100*GX$31)/(GW$31+GX$31)*100</f>
        <v>5.1503542682870576</v>
      </c>
      <c r="GW13" s="47">
        <v>2.0699999999999998</v>
      </c>
      <c r="GX13" s="47">
        <v>5.69</v>
      </c>
      <c r="GY13" s="13"/>
      <c r="GZ13" s="47">
        <v>5.1503542682870576</v>
      </c>
      <c r="HA13" s="68">
        <f>100-98.08</f>
        <v>1.9200000000000017</v>
      </c>
      <c r="HB13" s="11"/>
      <c r="HC13" s="11"/>
      <c r="HD13" s="133" t="s">
        <v>53</v>
      </c>
      <c r="HE13" s="5">
        <v>0</v>
      </c>
      <c r="HF13" s="47"/>
      <c r="HG13" s="47"/>
      <c r="HH13" s="47">
        <v>14.8</v>
      </c>
      <c r="HI13" s="13"/>
      <c r="HJ13" s="47"/>
      <c r="HK13" s="68"/>
      <c r="HL13" s="11"/>
      <c r="HM13" s="11"/>
      <c r="HN13" s="133" t="s">
        <v>53</v>
      </c>
      <c r="HO13" s="5">
        <v>0</v>
      </c>
      <c r="HP13" s="47">
        <f>(HQ13/100*HQ$31+HR13/100*HR$31)/(HQ$31+HR$31)*100</f>
        <v>3.9024215594301079</v>
      </c>
      <c r="HQ13" s="47">
        <v>1.56</v>
      </c>
      <c r="HR13" s="47">
        <v>4.32</v>
      </c>
      <c r="HS13" s="13"/>
      <c r="HT13" s="47">
        <v>3.9024215594301079</v>
      </c>
      <c r="HU13" s="68">
        <f>100-98.56</f>
        <v>1.4399999999999977</v>
      </c>
      <c r="HV13" s="11"/>
      <c r="HW13" s="11"/>
      <c r="HX13" s="133" t="s">
        <v>53</v>
      </c>
      <c r="HY13" s="5">
        <v>0</v>
      </c>
      <c r="HZ13" s="47"/>
      <c r="IA13" s="47"/>
      <c r="IB13" s="47">
        <v>13.9</v>
      </c>
      <c r="IC13" s="13"/>
      <c r="ID13" s="47"/>
      <c r="IE13" s="68"/>
      <c r="IF13" s="11"/>
      <c r="IG13" s="11"/>
      <c r="IH13" s="133" t="s">
        <v>53</v>
      </c>
      <c r="II13" s="5">
        <v>0</v>
      </c>
      <c r="IJ13" s="47">
        <f>100-96.81</f>
        <v>3.1899999999999977</v>
      </c>
      <c r="IK13" s="47">
        <v>1.21</v>
      </c>
      <c r="IL13" s="47">
        <v>3.57</v>
      </c>
      <c r="IM13" s="13"/>
      <c r="IN13" s="47">
        <f>100-96.8</f>
        <v>3.2000000000000028</v>
      </c>
      <c r="IO13" s="68">
        <f>100-98.84</f>
        <v>1.1599999999999966</v>
      </c>
      <c r="IP13" s="11"/>
      <c r="IQ13" s="11"/>
      <c r="IR13" s="133" t="s">
        <v>53</v>
      </c>
      <c r="IS13" s="5">
        <v>0</v>
      </c>
      <c r="IT13" s="47"/>
      <c r="IU13" s="47"/>
      <c r="IV13" s="47"/>
      <c r="IW13" s="13"/>
      <c r="IX13" s="47"/>
      <c r="IY13" s="68"/>
      <c r="IZ13" s="11"/>
      <c r="JA13" s="11"/>
      <c r="JB13" s="133" t="s">
        <v>53</v>
      </c>
      <c r="JC13" s="5">
        <v>0</v>
      </c>
      <c r="JD13" s="47">
        <f>4.88+1.1</f>
        <v>5.98</v>
      </c>
      <c r="JE13" s="47">
        <f>0.04+4.03+0.93</f>
        <v>5</v>
      </c>
      <c r="JF13" s="47">
        <f>0.03+4.96+1.11</f>
        <v>6.1000000000000005</v>
      </c>
      <c r="JG13" s="13"/>
      <c r="JH13" s="47">
        <f>5.23+1.13</f>
        <v>6.36</v>
      </c>
      <c r="JI13" s="68">
        <f>2.26+0.86</f>
        <v>3.1199999999999997</v>
      </c>
      <c r="JJ13" s="11"/>
      <c r="JK13" s="11"/>
      <c r="JL13" s="133" t="s">
        <v>53</v>
      </c>
      <c r="JM13" s="5">
        <v>0</v>
      </c>
      <c r="JN13" s="47"/>
      <c r="JO13" s="47"/>
      <c r="JP13" s="47"/>
      <c r="JQ13" s="13"/>
      <c r="JR13" s="47"/>
      <c r="JS13" s="68"/>
      <c r="JT13" s="11"/>
      <c r="JU13" s="11"/>
      <c r="JV13" s="133" t="s">
        <v>53</v>
      </c>
      <c r="JW13" s="5">
        <v>0</v>
      </c>
      <c r="JX13" s="47"/>
      <c r="JY13" s="47"/>
      <c r="JZ13" s="47"/>
      <c r="KA13" s="13"/>
      <c r="KB13" s="47"/>
      <c r="KC13" s="68"/>
      <c r="KD13" s="11"/>
      <c r="KE13" s="11"/>
      <c r="KF13" s="133" t="s">
        <v>53</v>
      </c>
      <c r="KG13" s="5">
        <v>0</v>
      </c>
      <c r="KH13" s="47">
        <v>2.800452688468027</v>
      </c>
      <c r="KI13" s="47">
        <v>0.99</v>
      </c>
      <c r="KJ13" s="47">
        <v>3.12</v>
      </c>
      <c r="KK13" s="13"/>
      <c r="KL13" s="47">
        <v>2.800452688468027</v>
      </c>
      <c r="KM13" s="68">
        <v>0.63176412556985162</v>
      </c>
      <c r="KN13" s="11"/>
      <c r="KO13" s="11"/>
      <c r="KP13" s="133" t="s">
        <v>53</v>
      </c>
      <c r="KQ13" s="5">
        <v>0</v>
      </c>
      <c r="KR13" s="47">
        <v>5.8154699999999995</v>
      </c>
      <c r="KS13" s="47">
        <v>4.5005899999999999</v>
      </c>
      <c r="KT13" s="47">
        <v>5.9874200000000002</v>
      </c>
      <c r="KU13" s="13"/>
      <c r="KV13" s="47">
        <v>5.9140269013356717</v>
      </c>
      <c r="KW13" s="68">
        <v>2.6994508178168521</v>
      </c>
      <c r="KX13" s="11"/>
      <c r="KY13" s="11"/>
      <c r="KZ13" s="133" t="s">
        <v>53</v>
      </c>
      <c r="LA13" s="5">
        <v>0</v>
      </c>
      <c r="LB13" s="47"/>
      <c r="LC13" s="47"/>
      <c r="LD13" s="47"/>
      <c r="LE13" s="13"/>
      <c r="LF13" s="47"/>
      <c r="LG13" s="68"/>
      <c r="LH13" s="11"/>
      <c r="LI13" s="11"/>
      <c r="LJ13" s="133" t="s">
        <v>53</v>
      </c>
      <c r="LK13" s="5">
        <v>0</v>
      </c>
      <c r="LL13" s="47"/>
      <c r="LM13" s="47"/>
      <c r="LN13" s="47">
        <v>4.7172599999999996</v>
      </c>
      <c r="LO13" s="13"/>
      <c r="LP13" s="47"/>
      <c r="LQ13" s="68"/>
      <c r="LR13" s="11"/>
      <c r="LS13" s="11"/>
      <c r="LT13" s="133" t="s">
        <v>53</v>
      </c>
      <c r="LU13" s="5">
        <v>0</v>
      </c>
      <c r="LV13" s="47">
        <v>9.9011294118154183</v>
      </c>
      <c r="LW13" s="47">
        <v>6.9708866168601418</v>
      </c>
      <c r="LX13" s="47">
        <v>10.45262946578859</v>
      </c>
      <c r="LY13" s="13"/>
      <c r="LZ13" s="47">
        <v>9.8752515726127257</v>
      </c>
      <c r="MA13" s="68">
        <v>6.2851482191322248</v>
      </c>
      <c r="MB13" s="11"/>
      <c r="MC13" s="11"/>
      <c r="MD13" s="133" t="s">
        <v>53</v>
      </c>
      <c r="ME13" s="5">
        <v>0</v>
      </c>
      <c r="MF13" s="47"/>
      <c r="MG13" s="47"/>
      <c r="MH13" s="47"/>
      <c r="MI13" s="13"/>
      <c r="MJ13" s="47"/>
      <c r="MK13" s="68"/>
      <c r="ML13" s="11"/>
      <c r="MM13" s="11"/>
      <c r="MN13" s="133" t="s">
        <v>53</v>
      </c>
      <c r="MO13" s="5">
        <v>0</v>
      </c>
      <c r="MP13" s="47">
        <v>4.215151160894905</v>
      </c>
      <c r="MQ13" s="47">
        <v>2.9677001519792441</v>
      </c>
      <c r="MR13" s="47">
        <v>4.4506268090687371</v>
      </c>
      <c r="MS13" s="13"/>
      <c r="MT13" s="47">
        <v>4.2648326155264868</v>
      </c>
      <c r="MU13" s="68">
        <v>2.2959384684880035</v>
      </c>
      <c r="MV13" s="11"/>
      <c r="MW13" s="11"/>
      <c r="MX13" s="133" t="s">
        <v>53</v>
      </c>
      <c r="MY13" s="5">
        <v>0</v>
      </c>
      <c r="MZ13" s="47"/>
      <c r="NA13" s="47"/>
      <c r="NB13" s="47"/>
      <c r="NC13" s="13"/>
      <c r="ND13" s="47"/>
      <c r="NE13" s="68"/>
      <c r="NF13" s="11"/>
      <c r="NG13" s="11"/>
      <c r="NH13" s="133" t="s">
        <v>53</v>
      </c>
      <c r="NI13" s="5">
        <v>0</v>
      </c>
      <c r="NJ13" s="47">
        <v>2.8506846153233916</v>
      </c>
      <c r="NK13" s="47">
        <v>1.2640315536330888</v>
      </c>
      <c r="NL13" s="47">
        <v>3.1651041592464964</v>
      </c>
      <c r="NM13" s="13"/>
      <c r="NN13" s="47">
        <v>2.8797376850085925</v>
      </c>
      <c r="NO13" s="68">
        <v>1.1839866046155691</v>
      </c>
      <c r="NP13" s="11"/>
      <c r="NQ13" s="11"/>
      <c r="NR13" s="133" t="s">
        <v>53</v>
      </c>
      <c r="NS13" s="5">
        <v>0</v>
      </c>
      <c r="NT13" s="47"/>
      <c r="NU13" s="47"/>
      <c r="NV13" s="47">
        <v>7.2000000000000028</v>
      </c>
      <c r="NW13" s="13"/>
      <c r="NX13" s="47"/>
      <c r="NY13" s="68"/>
      <c r="NZ13" s="11"/>
      <c r="OA13" s="11"/>
      <c r="OB13" s="133" t="s">
        <v>53</v>
      </c>
      <c r="OC13" s="5">
        <v>0</v>
      </c>
      <c r="OD13" s="47">
        <v>2.5475505684709105</v>
      </c>
      <c r="OE13" s="47">
        <v>1.1503030969094254</v>
      </c>
      <c r="OF13" s="47">
        <v>2.8251165356718531</v>
      </c>
      <c r="OG13" s="13"/>
      <c r="OH13" s="47">
        <v>2.561551371416428</v>
      </c>
      <c r="OI13" s="68">
        <v>1.149704667180572</v>
      </c>
      <c r="OJ13" s="11"/>
      <c r="OK13" s="11"/>
      <c r="OL13" s="133" t="s">
        <v>53</v>
      </c>
      <c r="OM13" s="5">
        <v>0</v>
      </c>
      <c r="ON13" s="47"/>
      <c r="OO13" s="47"/>
      <c r="OP13" s="47"/>
      <c r="OQ13" s="13"/>
      <c r="OR13" s="47"/>
      <c r="OS13" s="68"/>
      <c r="OT13" s="11"/>
      <c r="OU13" s="11"/>
      <c r="OV13" s="133" t="s">
        <v>53</v>
      </c>
      <c r="OW13" s="5">
        <v>0</v>
      </c>
      <c r="OX13" s="47"/>
      <c r="OY13" s="47"/>
      <c r="OZ13" s="47"/>
      <c r="PA13" s="13"/>
      <c r="PB13" s="47"/>
      <c r="PC13" s="68"/>
      <c r="PD13" s="11"/>
      <c r="PE13" s="11"/>
      <c r="PF13" s="133" t="s">
        <v>53</v>
      </c>
      <c r="PG13" s="5">
        <v>0</v>
      </c>
      <c r="PH13" s="47">
        <v>1.7758870201428367</v>
      </c>
      <c r="PI13" s="47">
        <v>0.78835486168131297</v>
      </c>
      <c r="PJ13" s="47">
        <v>1.9792873485151432</v>
      </c>
      <c r="PK13" s="13"/>
      <c r="PL13" s="47">
        <v>1.7878766628505645</v>
      </c>
      <c r="PM13" s="68">
        <v>0.74201805723473058</v>
      </c>
      <c r="PN13" s="11"/>
      <c r="PO13" s="11"/>
      <c r="PP13" s="133" t="s">
        <v>53</v>
      </c>
      <c r="PQ13" s="5">
        <v>0</v>
      </c>
      <c r="PR13" s="47"/>
      <c r="PS13" s="47"/>
      <c r="PT13" s="47">
        <v>12.5</v>
      </c>
      <c r="PU13" s="13"/>
      <c r="PV13" s="47"/>
      <c r="PW13" s="68"/>
      <c r="PX13" s="11"/>
      <c r="PY13" s="11"/>
    </row>
    <row xmlns:x14ac="http://schemas.microsoft.com/office/spreadsheetml/2009/9/ac" r="14" x14ac:dyDescent="0.25">
      <c r="A14" s="415" t="str">
        <f ca="true">IF(ISBLANK('Data Summary'!A16),"",'Data Summary'!A16)</f>
        <v>IND_2009_ASER</v>
      </c>
      <c r="B14" s="134" t="s">
        <v>91</v>
      </c>
      <c r="C14" s="22">
        <v>0</v>
      </c>
      <c r="D14" s="22">
        <v>7.56</v>
      </c>
      <c r="E14" s="47"/>
      <c r="F14" s="47"/>
      <c r="G14" s="47"/>
      <c r="H14" s="47"/>
      <c r="I14" s="68"/>
      <c r="J14" s="11"/>
      <c r="K14" s="11"/>
      <c r="L14" s="134" t="s">
        <v>91</v>
      </c>
      <c r="M14" s="22">
        <v>0</v>
      </c>
      <c r="N14" s="47">
        <v>5.12</v>
      </c>
      <c r="O14" s="47"/>
      <c r="P14" s="47"/>
      <c r="Q14" s="47"/>
      <c r="R14" s="47"/>
      <c r="S14" s="68"/>
      <c r="T14" s="11"/>
      <c r="U14" s="11"/>
      <c r="V14" s="134" t="s">
        <v>91</v>
      </c>
      <c r="W14" s="22">
        <v>0</v>
      </c>
      <c r="X14" s="47"/>
      <c r="Y14" s="7"/>
      <c r="Z14" s="7"/>
      <c r="AA14" s="47"/>
      <c r="AB14" s="47"/>
      <c r="AC14" s="68"/>
      <c r="AD14" s="11"/>
      <c r="AE14" s="11"/>
      <c r="AF14" s="134" t="s">
        <v>91</v>
      </c>
      <c r="AG14" s="22">
        <v>0</v>
      </c>
      <c r="AH14" s="7">
        <v>3.79</v>
      </c>
      <c r="AI14" s="7">
        <v>3.13</v>
      </c>
      <c r="AJ14" s="7">
        <v>2.89</v>
      </c>
      <c r="AK14" s="47"/>
      <c r="AL14" s="7">
        <f>100-SUM(AL13,AL15:AL18)</f>
        <v>3.1500000000000057</v>
      </c>
      <c r="AM14" s="68"/>
      <c r="AN14" s="11"/>
      <c r="AO14" s="11"/>
      <c r="AP14" s="134" t="s">
        <v>91</v>
      </c>
      <c r="AQ14" s="22">
        <v>0</v>
      </c>
      <c r="AR14" s="13"/>
      <c r="AS14" s="47"/>
      <c r="AT14" s="47"/>
      <c r="AU14" s="47"/>
      <c r="AV14" s="13"/>
      <c r="AW14" s="68"/>
      <c r="AX14" s="11"/>
      <c r="AY14" s="11"/>
      <c r="AZ14" s="134" t="s">
        <v>91</v>
      </c>
      <c r="BA14" s="22">
        <v>0</v>
      </c>
      <c r="BB14" s="7">
        <v>1.55</v>
      </c>
      <c r="BC14" s="47"/>
      <c r="BD14" s="47"/>
      <c r="BE14" s="47"/>
      <c r="BF14" s="7">
        <v>1.55</v>
      </c>
      <c r="BG14" s="68"/>
      <c r="BH14" s="11"/>
      <c r="BI14" s="11"/>
      <c r="BJ14" s="134" t="s">
        <v>91</v>
      </c>
      <c r="BK14" s="22">
        <v>0</v>
      </c>
      <c r="BL14" s="7">
        <v>0.9</v>
      </c>
      <c r="BM14" s="7">
        <v>1.32</v>
      </c>
      <c r="BN14" s="7">
        <v>0.66</v>
      </c>
      <c r="BO14" s="47"/>
      <c r="BP14" s="7">
        <v>0.9</v>
      </c>
      <c r="BQ14" s="68"/>
      <c r="BR14" s="11"/>
      <c r="BS14" s="11"/>
      <c r="BT14" s="134" t="s">
        <v>91</v>
      </c>
      <c r="BU14" s="22">
        <v>0</v>
      </c>
      <c r="BV14" s="7"/>
      <c r="BW14" s="7"/>
      <c r="BX14" s="7"/>
      <c r="BY14" s="47"/>
      <c r="BZ14" s="7"/>
      <c r="CA14" s="68"/>
      <c r="CB14" s="11"/>
      <c r="CC14" s="11"/>
      <c r="CD14" s="134" t="s">
        <v>91</v>
      </c>
      <c r="CE14" s="22">
        <v>0</v>
      </c>
      <c r="CF14" s="7">
        <v>0.9</v>
      </c>
      <c r="CG14" s="7">
        <f>100-SUM(CG13,CG15:CG18)</f>
        <v>1.7199999999999847</v>
      </c>
      <c r="CH14" s="7">
        <f>100-SUM(CH13,CH15:CH18)</f>
        <v>0.68000000000000682</v>
      </c>
      <c r="CI14" s="47"/>
      <c r="CJ14" s="7">
        <v>0.9</v>
      </c>
      <c r="CK14" s="68"/>
      <c r="CL14" s="11"/>
      <c r="CM14" s="11"/>
      <c r="CN14" s="134" t="s">
        <v>91</v>
      </c>
      <c r="CO14" s="22">
        <v>0</v>
      </c>
      <c r="CP14" s="7">
        <v>0.67</v>
      </c>
      <c r="CQ14" s="7">
        <f>100-SUM(CQ13,CQ15:CQ18)</f>
        <v>1.2099999999999937</v>
      </c>
      <c r="CR14" s="7">
        <f>100-SUM(CR13,CR15:CR18)</f>
        <v>0.56000000000000227</v>
      </c>
      <c r="CS14" s="47"/>
      <c r="CT14" s="7">
        <v>0.67</v>
      </c>
      <c r="CU14" s="68"/>
      <c r="CV14" s="11"/>
      <c r="CW14" s="11"/>
      <c r="CX14" s="134" t="s">
        <v>91</v>
      </c>
      <c r="CY14" s="22">
        <v>0</v>
      </c>
      <c r="CZ14" s="7"/>
      <c r="DA14" s="7"/>
      <c r="DB14" s="7"/>
      <c r="DC14" s="7"/>
      <c r="DD14" s="7"/>
      <c r="DE14" s="68"/>
      <c r="DF14" s="11"/>
      <c r="DG14" s="11"/>
      <c r="DH14" s="134" t="s">
        <v>91</v>
      </c>
      <c r="DI14" s="22">
        <v>0</v>
      </c>
      <c r="DJ14" s="7">
        <v>0.03</v>
      </c>
      <c r="DK14" s="7">
        <f>100-SUM(DK13,DK15:DK18)</f>
        <v>6.9999999999993179E-2</v>
      </c>
      <c r="DL14" s="7">
        <f>100-SUM(DL13,DL15:DL18)</f>
        <v>2.0000000000010232E-2</v>
      </c>
      <c r="DM14" s="7"/>
      <c r="DN14" s="7">
        <v>0.03</v>
      </c>
      <c r="DO14" s="68"/>
      <c r="DP14" s="11"/>
      <c r="DQ14" s="11"/>
      <c r="DR14" s="134" t="s">
        <v>91</v>
      </c>
      <c r="DS14" s="22">
        <v>0</v>
      </c>
      <c r="DT14" s="47"/>
      <c r="DU14" s="7"/>
      <c r="DV14" s="7"/>
      <c r="DW14" s="47"/>
      <c r="DX14" s="47"/>
      <c r="DY14" s="68"/>
      <c r="DZ14" s="11"/>
      <c r="EA14" s="11"/>
      <c r="EB14" s="134" t="s">
        <v>91</v>
      </c>
      <c r="EC14" s="22">
        <v>0</v>
      </c>
      <c r="ED14" s="47">
        <f t="shared" ref="ED14:ED18" si="68">(EE14/100*EE$31+EF14/100*EF$31)/(EE$31+EF$31)*100</f>
        <v>2.7359827697077857E-2</v>
      </c>
      <c r="EE14" s="7">
        <f>100-SUM(EE13,EE15:EE18)</f>
        <v>9.9999999999909051E-3</v>
      </c>
      <c r="EF14" s="7">
        <f>100-SUM(EF13,EF15:EF18)</f>
        <v>3.0000000000001137E-2</v>
      </c>
      <c r="EG14" s="47"/>
      <c r="EH14" s="47">
        <v>2.7359827697077857E-2</v>
      </c>
      <c r="EI14" s="68"/>
      <c r="EJ14" s="11"/>
      <c r="EK14" s="11"/>
      <c r="EL14" s="134" t="s">
        <v>91</v>
      </c>
      <c r="EM14" s="22">
        <v>0</v>
      </c>
      <c r="EN14" s="13"/>
      <c r="EO14" s="7"/>
      <c r="EP14" s="7"/>
      <c r="EQ14" s="47"/>
      <c r="ER14" s="47"/>
      <c r="ES14" s="68"/>
      <c r="ET14" s="11"/>
      <c r="EU14" s="11"/>
      <c r="EV14" s="134" t="s">
        <v>91</v>
      </c>
      <c r="EW14" s="22">
        <v>0</v>
      </c>
      <c r="EX14" s="13"/>
      <c r="EY14" s="7"/>
      <c r="EZ14" s="7"/>
      <c r="FA14" s="47"/>
      <c r="FB14" s="47"/>
      <c r="FC14" s="68"/>
      <c r="FD14" s="11"/>
      <c r="FE14" s="11"/>
      <c r="FF14" s="134" t="s">
        <v>91</v>
      </c>
      <c r="FG14" s="22">
        <v>0</v>
      </c>
      <c r="FH14" s="47"/>
      <c r="FI14" s="7"/>
      <c r="FJ14" s="7"/>
      <c r="FK14" s="47"/>
      <c r="FL14" s="47"/>
      <c r="FM14" s="68"/>
      <c r="FN14" s="11"/>
      <c r="FO14" s="11"/>
      <c r="FP14" s="134" t="s">
        <v>91</v>
      </c>
      <c r="FQ14" s="22">
        <v>0</v>
      </c>
      <c r="FR14" s="47"/>
      <c r="FS14" s="7"/>
      <c r="FT14" s="7"/>
      <c r="FU14" s="47"/>
      <c r="FV14" s="47"/>
      <c r="FW14" s="68"/>
      <c r="FX14" s="11"/>
      <c r="FY14" s="11"/>
      <c r="FZ14" s="134" t="s">
        <v>91</v>
      </c>
      <c r="GA14" s="22">
        <v>0</v>
      </c>
      <c r="GB14" s="47">
        <f t="shared" ref="GB14:GB18" si="69">(GC14/100*GC$31+GD14/100*GD$31)/(GC$31+GD$31)*100</f>
        <v>0.12820401350882885</v>
      </c>
      <c r="GC14" s="7">
        <v>0.3</v>
      </c>
      <c r="GD14" s="7">
        <v>0.1</v>
      </c>
      <c r="GE14" s="47"/>
      <c r="GF14" s="47">
        <v>0.12820401350882885</v>
      </c>
      <c r="GG14" s="68"/>
      <c r="GH14" s="11"/>
      <c r="GI14" s="11"/>
      <c r="GJ14" s="134" t="s">
        <v>91</v>
      </c>
      <c r="GK14" s="22">
        <v>0</v>
      </c>
      <c r="GL14" s="47"/>
      <c r="GM14" s="7"/>
      <c r="GN14" s="7"/>
      <c r="GO14" s="13"/>
      <c r="GP14" s="47"/>
      <c r="GQ14" s="68"/>
      <c r="GR14" s="11"/>
      <c r="GS14" s="11"/>
      <c r="GT14" s="134" t="s">
        <v>91</v>
      </c>
      <c r="GU14" s="22">
        <v>0</v>
      </c>
      <c r="GV14" s="47">
        <f t="shared" ref="GV14:GV18" si="70">(GW14/100*GW$31+GX14/100*GX$31)/(GW$31+GX$31)*100</f>
        <v>1.2962045714843025</v>
      </c>
      <c r="GW14" s="7">
        <v>0.19</v>
      </c>
      <c r="GX14" s="7">
        <v>1.49</v>
      </c>
      <c r="GY14" s="13"/>
      <c r="GZ14" s="47">
        <v>1.2962045714843025</v>
      </c>
      <c r="HA14" s="68"/>
      <c r="HB14" s="11"/>
      <c r="HC14" s="11"/>
      <c r="HD14" s="134" t="s">
        <v>91</v>
      </c>
      <c r="HE14" s="22">
        <v>0</v>
      </c>
      <c r="HF14" s="47"/>
      <c r="HG14" s="7"/>
      <c r="HH14" s="7"/>
      <c r="HI14" s="13"/>
      <c r="HJ14" s="47"/>
      <c r="HK14" s="68"/>
      <c r="HL14" s="11"/>
      <c r="HM14" s="11"/>
      <c r="HN14" s="134" t="s">
        <v>91</v>
      </c>
      <c r="HO14" s="22">
        <v>0</v>
      </c>
      <c r="HP14" s="47">
        <f t="shared" ref="HP14:HP18" si="71">(HQ14/100*HQ$31+HR14/100*HR$31)/(HQ$31+HR$31)*100</f>
        <v>2.3025930728767331E-2</v>
      </c>
      <c r="HQ14" s="7">
        <v>0.04</v>
      </c>
      <c r="HR14" s="7">
        <v>0.02</v>
      </c>
      <c r="HS14" s="13"/>
      <c r="HT14" s="47">
        <v>2.3025930728767331E-2</v>
      </c>
      <c r="HU14" s="68"/>
      <c r="HV14" s="11"/>
      <c r="HW14" s="11"/>
      <c r="HX14" s="134" t="s">
        <v>91</v>
      </c>
      <c r="HY14" s="22">
        <v>0</v>
      </c>
      <c r="HZ14" s="47"/>
      <c r="IA14" s="7"/>
      <c r="IB14" s="7"/>
      <c r="IC14" s="13"/>
      <c r="ID14" s="47"/>
      <c r="IE14" s="68"/>
      <c r="IF14" s="11"/>
      <c r="IG14" s="11"/>
      <c r="IH14" s="134" t="s">
        <v>91</v>
      </c>
      <c r="II14" s="22">
        <v>0</v>
      </c>
      <c r="IJ14" s="47">
        <f>(IK14/100*IK$31+IL14/100*IL$31)/(IK$31+IL$31)*100</f>
        <v>2.1461911222570185E-2</v>
      </c>
      <c r="IK14" s="7">
        <v>0.03</v>
      </c>
      <c r="IL14" s="7">
        <v>0.02</v>
      </c>
      <c r="IM14" s="13"/>
      <c r="IN14" s="47">
        <f>IJ14</f>
        <v>2.1461911222570185E-2</v>
      </c>
      <c r="IO14" s="68"/>
      <c r="IP14" s="11"/>
      <c r="IQ14" s="11"/>
      <c r="IR14" s="134" t="s">
        <v>91</v>
      </c>
      <c r="IS14" s="22">
        <v>0</v>
      </c>
      <c r="IT14" s="47"/>
      <c r="IU14" s="7"/>
      <c r="IV14" s="7"/>
      <c r="IW14" s="13"/>
      <c r="IX14" s="47"/>
      <c r="IY14" s="68"/>
      <c r="IZ14" s="11"/>
      <c r="JA14" s="11"/>
      <c r="JB14" s="134" t="s">
        <v>91</v>
      </c>
      <c r="JC14" s="22">
        <v>0</v>
      </c>
      <c r="JD14" s="47"/>
      <c r="JE14" s="7"/>
      <c r="JF14" s="7"/>
      <c r="JG14" s="13"/>
      <c r="JH14" s="47"/>
      <c r="JI14" s="68"/>
      <c r="JJ14" s="11"/>
      <c r="JK14" s="11"/>
      <c r="JL14" s="134" t="s">
        <v>91</v>
      </c>
      <c r="JM14" s="22">
        <v>0</v>
      </c>
      <c r="JN14" s="47"/>
      <c r="JO14" s="7"/>
      <c r="JP14" s="7"/>
      <c r="JQ14" s="13"/>
      <c r="JR14" s="47"/>
      <c r="JS14" s="68"/>
      <c r="JT14" s="11"/>
      <c r="JU14" s="11"/>
      <c r="JV14" s="134" t="s">
        <v>91</v>
      </c>
      <c r="JW14" s="22">
        <v>0</v>
      </c>
      <c r="JX14" s="47"/>
      <c r="JY14" s="7"/>
      <c r="JZ14" s="7"/>
      <c r="KA14" s="13"/>
      <c r="KB14" s="47"/>
      <c r="KC14" s="68"/>
      <c r="KD14" s="11"/>
      <c r="KE14" s="11"/>
      <c r="KF14" s="134" t="s">
        <v>91</v>
      </c>
      <c r="KG14" s="22">
        <v>0</v>
      </c>
      <c r="KH14" s="47">
        <v>8.4003553917894686E-2</v>
      </c>
      <c r="KI14" s="7">
        <v>0.22</v>
      </c>
      <c r="KJ14" s="7">
        <v>0.06</v>
      </c>
      <c r="KK14" s="13"/>
      <c r="KL14" s="47">
        <v>8.4003553917894686E-2</v>
      </c>
      <c r="KM14" s="68">
        <v>6.6776846630736159E-2</v>
      </c>
      <c r="KN14" s="11"/>
      <c r="KO14" s="11"/>
      <c r="KP14" s="134" t="s">
        <v>91</v>
      </c>
      <c r="KQ14" s="22">
        <v>0</v>
      </c>
      <c r="KR14" s="47"/>
      <c r="KS14" s="7"/>
      <c r="KT14" s="7"/>
      <c r="KU14" s="13"/>
      <c r="KV14" s="47"/>
      <c r="KW14" s="68"/>
      <c r="KX14" s="11"/>
      <c r="KY14" s="11"/>
      <c r="KZ14" s="134" t="s">
        <v>91</v>
      </c>
      <c r="LA14" s="22">
        <v>0</v>
      </c>
      <c r="LB14" s="47"/>
      <c r="LC14" s="7"/>
      <c r="LD14" s="7"/>
      <c r="LE14" s="13"/>
      <c r="LF14" s="47"/>
      <c r="LG14" s="68"/>
      <c r="LH14" s="11"/>
      <c r="LI14" s="11"/>
      <c r="LJ14" s="134" t="s">
        <v>91</v>
      </c>
      <c r="LK14" s="22">
        <v>0</v>
      </c>
      <c r="LL14" s="47"/>
      <c r="LM14" s="7"/>
      <c r="LN14" s="7">
        <v>7.0758799999999997</v>
      </c>
      <c r="LO14" s="13"/>
      <c r="LP14" s="47"/>
      <c r="LQ14" s="68"/>
      <c r="LR14" s="11"/>
      <c r="LS14" s="11"/>
      <c r="LT14" s="134" t="s">
        <v>91</v>
      </c>
      <c r="LU14" s="22">
        <v>0</v>
      </c>
      <c r="LV14" s="47"/>
      <c r="LW14" s="7"/>
      <c r="LX14" s="7"/>
      <c r="LY14" s="13"/>
      <c r="LZ14" s="47"/>
      <c r="MA14" s="68"/>
      <c r="MB14" s="11"/>
      <c r="MC14" s="11"/>
      <c r="MD14" s="134" t="s">
        <v>91</v>
      </c>
      <c r="ME14" s="22">
        <v>0</v>
      </c>
      <c r="MF14" s="47"/>
      <c r="MG14" s="7"/>
      <c r="MH14" s="7"/>
      <c r="MI14" s="13"/>
      <c r="MJ14" s="47"/>
      <c r="MK14" s="68"/>
      <c r="ML14" s="11"/>
      <c r="MM14" s="11"/>
      <c r="MN14" s="134" t="s">
        <v>91</v>
      </c>
      <c r="MO14" s="22">
        <v>0</v>
      </c>
      <c r="MP14" s="47"/>
      <c r="MQ14" s="7"/>
      <c r="MR14" s="7"/>
      <c r="MS14" s="13"/>
      <c r="MT14" s="47"/>
      <c r="MU14" s="68"/>
      <c r="MV14" s="11"/>
      <c r="MW14" s="11"/>
      <c r="MX14" s="134" t="s">
        <v>91</v>
      </c>
      <c r="MY14" s="22">
        <v>0</v>
      </c>
      <c r="MZ14" s="47"/>
      <c r="NA14" s="7"/>
      <c r="NB14" s="7"/>
      <c r="NC14" s="13"/>
      <c r="ND14" s="47"/>
      <c r="NE14" s="68"/>
      <c r="NF14" s="11"/>
      <c r="NG14" s="11"/>
      <c r="NH14" s="134" t="s">
        <v>91</v>
      </c>
      <c r="NI14" s="22">
        <v>0</v>
      </c>
      <c r="NJ14" s="47"/>
      <c r="NK14" s="7"/>
      <c r="NL14" s="7"/>
      <c r="NM14" s="13"/>
      <c r="NN14" s="47"/>
      <c r="NO14" s="68"/>
      <c r="NP14" s="11"/>
      <c r="NQ14" s="11"/>
      <c r="NR14" s="134"/>
      <c r="NS14" s="22"/>
      <c r="NT14" s="47"/>
      <c r="NU14" s="7"/>
      <c r="NV14" s="7"/>
      <c r="NW14" s="13"/>
      <c r="NX14" s="47"/>
      <c r="NY14" s="68"/>
      <c r="NZ14" s="11"/>
      <c r="OA14" s="11"/>
      <c r="OB14" s="134" t="s">
        <v>91</v>
      </c>
      <c r="OC14" s="22">
        <v>0</v>
      </c>
      <c r="OD14" s="47"/>
      <c r="OE14" s="7"/>
      <c r="OF14" s="7"/>
      <c r="OG14" s="13"/>
      <c r="OH14" s="47"/>
      <c r="OI14" s="68"/>
      <c r="OJ14" s="11"/>
      <c r="OK14" s="11"/>
      <c r="OL14" s="134" t="s">
        <v>91</v>
      </c>
      <c r="OM14" s="22">
        <v>0</v>
      </c>
      <c r="ON14" s="47"/>
      <c r="OO14" s="7"/>
      <c r="OP14" s="7"/>
      <c r="OQ14" s="13"/>
      <c r="OR14" s="47"/>
      <c r="OS14" s="68"/>
      <c r="OT14" s="11"/>
      <c r="OU14" s="11"/>
      <c r="OV14" s="134" t="s">
        <v>91</v>
      </c>
      <c r="OW14" s="22">
        <v>0</v>
      </c>
      <c r="OX14" s="47"/>
      <c r="OY14" s="7"/>
      <c r="OZ14" s="7"/>
      <c r="PA14" s="13"/>
      <c r="PB14" s="47"/>
      <c r="PC14" s="68"/>
      <c r="PD14" s="11"/>
      <c r="PE14" s="11"/>
      <c r="PF14" s="134" t="s">
        <v>91</v>
      </c>
      <c r="PG14" s="22">
        <v>0</v>
      </c>
      <c r="PH14" s="47"/>
      <c r="PI14" s="7"/>
      <c r="PJ14" s="7"/>
      <c r="PK14" s="13"/>
      <c r="PL14" s="47"/>
      <c r="PM14" s="68"/>
      <c r="PN14" s="11"/>
      <c r="PO14" s="11"/>
      <c r="PP14" s="134"/>
      <c r="PQ14" s="22"/>
      <c r="PR14" s="47"/>
      <c r="PS14" s="7"/>
      <c r="PT14" s="7"/>
      <c r="PU14" s="13"/>
      <c r="PV14" s="47"/>
      <c r="PW14" s="68"/>
      <c r="PX14" s="11"/>
      <c r="PY14" s="11"/>
    </row>
    <row xmlns:x14ac="http://schemas.microsoft.com/office/spreadsheetml/2009/9/ac" r="15" s="2" customFormat="true" x14ac:dyDescent="0.25">
      <c r="A15" s="415" t="str">
        <f ca="true">IF(ISBLANK('Data Summary'!A17),"",'Data Summary'!A17)</f>
        <v>IND_2010_EMIS</v>
      </c>
      <c r="B15" s="134" t="s">
        <v>157</v>
      </c>
      <c r="C15" s="6">
        <v>0.5</v>
      </c>
      <c r="D15" s="13">
        <v>5.92</v>
      </c>
      <c r="E15" s="7"/>
      <c r="F15" s="7"/>
      <c r="G15" s="7"/>
      <c r="H15" s="47"/>
      <c r="I15" s="68"/>
      <c r="J15" s="11"/>
      <c r="K15" s="11"/>
      <c r="L15" s="134" t="s">
        <v>157</v>
      </c>
      <c r="M15" s="13">
        <v>0.5</v>
      </c>
      <c r="N15" s="7">
        <v>6.7</v>
      </c>
      <c r="O15" s="7"/>
      <c r="P15" s="7"/>
      <c r="Q15" s="7"/>
      <c r="R15" s="47"/>
      <c r="S15" s="68"/>
      <c r="T15" s="11"/>
      <c r="U15" s="11"/>
      <c r="V15" s="134" t="s">
        <v>250</v>
      </c>
      <c r="W15" s="13">
        <v>1</v>
      </c>
      <c r="X15" s="47">
        <v>32.391109999999998</v>
      </c>
      <c r="Y15" s="7">
        <v>57.008490000000002</v>
      </c>
      <c r="Z15" s="7">
        <v>25.41957</v>
      </c>
      <c r="AA15" s="7"/>
      <c r="AB15" s="47">
        <v>32.391109999999998</v>
      </c>
      <c r="AC15" s="68">
        <v>42.306660000000001</v>
      </c>
      <c r="AD15" s="11"/>
      <c r="AE15" s="11"/>
      <c r="AF15" s="134" t="s">
        <v>157</v>
      </c>
      <c r="AG15" s="13">
        <v>0.5</v>
      </c>
      <c r="AH15" s="7">
        <v>6.84</v>
      </c>
      <c r="AI15" s="7">
        <v>6.72</v>
      </c>
      <c r="AJ15" s="7">
        <v>6.93</v>
      </c>
      <c r="AK15" s="7"/>
      <c r="AL15" s="7">
        <v>6.92</v>
      </c>
      <c r="AM15" s="68"/>
      <c r="AN15" s="11"/>
      <c r="AO15" s="11"/>
      <c r="AP15" s="134" t="s">
        <v>184</v>
      </c>
      <c r="AQ15" s="13">
        <v>1</v>
      </c>
      <c r="AR15" s="13"/>
      <c r="AS15" s="7"/>
      <c r="AT15" s="7">
        <f>100-16.6</f>
        <v>83.4</v>
      </c>
      <c r="AU15" s="7"/>
      <c r="AV15" s="13"/>
      <c r="AW15" s="68"/>
      <c r="AX15" s="11"/>
      <c r="AY15" s="11"/>
      <c r="AZ15" s="134" t="s">
        <v>157</v>
      </c>
      <c r="BA15" s="13">
        <v>0.5</v>
      </c>
      <c r="BB15" s="7">
        <v>5.87</v>
      </c>
      <c r="BC15" s="7"/>
      <c r="BD15" s="7"/>
      <c r="BE15" s="7"/>
      <c r="BF15" s="7">
        <v>5.87</v>
      </c>
      <c r="BG15" s="68"/>
      <c r="BH15" s="11"/>
      <c r="BI15" s="11"/>
      <c r="BJ15" s="134" t="s">
        <v>157</v>
      </c>
      <c r="BK15" s="13">
        <v>0.5</v>
      </c>
      <c r="BL15" s="7">
        <v>7.26</v>
      </c>
      <c r="BM15" s="7">
        <v>7.05</v>
      </c>
      <c r="BN15" s="7">
        <v>7.31</v>
      </c>
      <c r="BO15" s="7"/>
      <c r="BP15" s="7">
        <v>7.26</v>
      </c>
      <c r="BQ15" s="68"/>
      <c r="BR15" s="11"/>
      <c r="BS15" s="11"/>
      <c r="BT15" s="134" t="s">
        <v>184</v>
      </c>
      <c r="BU15" s="13">
        <v>1</v>
      </c>
      <c r="BV15" s="7"/>
      <c r="BW15" s="7"/>
      <c r="BX15" s="7">
        <f>100-12.9</f>
        <v>87.1</v>
      </c>
      <c r="BY15" s="7"/>
      <c r="BZ15" s="7"/>
      <c r="CA15" s="68"/>
      <c r="CB15" s="11"/>
      <c r="CC15" s="11"/>
      <c r="CD15" s="134" t="s">
        <v>157</v>
      </c>
      <c r="CE15" s="13">
        <v>0.5</v>
      </c>
      <c r="CF15" s="7">
        <v>7.77</v>
      </c>
      <c r="CG15" s="7">
        <v>7.2</v>
      </c>
      <c r="CH15" s="7">
        <v>7.86</v>
      </c>
      <c r="CI15" s="7"/>
      <c r="CJ15" s="7">
        <v>7.77</v>
      </c>
      <c r="CK15" s="68"/>
      <c r="CL15" s="11"/>
      <c r="CM15" s="11"/>
      <c r="CN15" s="134" t="s">
        <v>157</v>
      </c>
      <c r="CO15" s="13">
        <v>0.5</v>
      </c>
      <c r="CP15" s="7">
        <v>9.56</v>
      </c>
      <c r="CQ15" s="7">
        <v>8.9</v>
      </c>
      <c r="CR15" s="7">
        <v>9.66</v>
      </c>
      <c r="CS15" s="7"/>
      <c r="CT15" s="7">
        <v>9.56</v>
      </c>
      <c r="CU15" s="68"/>
      <c r="CV15" s="11"/>
      <c r="CW15" s="11"/>
      <c r="CX15" s="134" t="s">
        <v>184</v>
      </c>
      <c r="CY15" s="13">
        <v>1</v>
      </c>
      <c r="CZ15" s="7"/>
      <c r="DA15" s="7"/>
      <c r="DB15" s="7">
        <f>100-11.4</f>
        <v>88.6</v>
      </c>
      <c r="DC15" s="7"/>
      <c r="DD15" s="7"/>
      <c r="DE15" s="68"/>
      <c r="DF15" s="11"/>
      <c r="DG15" s="11"/>
      <c r="DH15" s="134" t="s">
        <v>157</v>
      </c>
      <c r="DI15" s="13">
        <v>0.5</v>
      </c>
      <c r="DJ15" s="7">
        <v>10.78</v>
      </c>
      <c r="DK15" s="7">
        <v>10.199999999999999</v>
      </c>
      <c r="DL15" s="7">
        <v>10.87</v>
      </c>
      <c r="DM15" s="7"/>
      <c r="DN15" s="7">
        <v>10.78</v>
      </c>
      <c r="DO15" s="68"/>
      <c r="DP15" s="11"/>
      <c r="DQ15" s="11"/>
      <c r="DR15" s="134" t="s">
        <v>184</v>
      </c>
      <c r="DS15" s="13">
        <v>1</v>
      </c>
      <c r="DT15" s="47"/>
      <c r="DU15" s="7"/>
      <c r="DV15" s="7">
        <v>83</v>
      </c>
      <c r="DW15" s="7"/>
      <c r="DX15" s="47"/>
      <c r="DY15" s="68"/>
      <c r="DZ15" s="11"/>
      <c r="EA15" s="11"/>
      <c r="EB15" s="134" t="s">
        <v>157</v>
      </c>
      <c r="EC15" s="13">
        <v>0.5</v>
      </c>
      <c r="ED15" s="47">
        <f t="shared" si="68"/>
        <v>10.686039741545619</v>
      </c>
      <c r="EE15" s="7">
        <v>10.66</v>
      </c>
      <c r="EF15" s="7">
        <v>10.69</v>
      </c>
      <c r="EG15" s="7"/>
      <c r="EH15" s="47">
        <v>10.686039741545619</v>
      </c>
      <c r="EI15" s="68"/>
      <c r="EJ15" s="11"/>
      <c r="EK15" s="11"/>
      <c r="EL15" s="134" t="s">
        <v>184</v>
      </c>
      <c r="EM15" s="13">
        <v>1</v>
      </c>
      <c r="EN15" s="13"/>
      <c r="EO15" s="7"/>
      <c r="EP15" s="7">
        <v>83.4</v>
      </c>
      <c r="EQ15" s="7"/>
      <c r="ER15" s="47"/>
      <c r="ES15" s="68"/>
      <c r="ET15" s="11"/>
      <c r="EU15" s="11"/>
      <c r="EV15" s="134"/>
      <c r="EW15" s="13"/>
      <c r="EX15" s="13"/>
      <c r="EY15" s="7"/>
      <c r="EZ15" s="7"/>
      <c r="FA15" s="7"/>
      <c r="FB15" s="47"/>
      <c r="FC15" s="68"/>
      <c r="FD15" s="11"/>
      <c r="FE15" s="11"/>
      <c r="FF15" s="134" t="s">
        <v>184</v>
      </c>
      <c r="FG15" s="13">
        <v>1</v>
      </c>
      <c r="FH15" s="47"/>
      <c r="FI15" s="7"/>
      <c r="FJ15" s="7">
        <v>83.3</v>
      </c>
      <c r="FK15" s="7"/>
      <c r="FL15" s="47"/>
      <c r="FM15" s="68"/>
      <c r="FN15" s="11"/>
      <c r="FO15" s="11"/>
      <c r="FP15" s="134" t="s">
        <v>250</v>
      </c>
      <c r="FQ15" s="13">
        <v>1</v>
      </c>
      <c r="FR15" s="47">
        <v>37.726010000000002</v>
      </c>
      <c r="FS15" s="7">
        <v>60.1</v>
      </c>
      <c r="FT15" s="7">
        <v>27.78</v>
      </c>
      <c r="FU15" s="7"/>
      <c r="FV15" s="47">
        <v>37.729999999999997</v>
      </c>
      <c r="FW15" s="68">
        <v>45.6</v>
      </c>
      <c r="FX15" s="11"/>
      <c r="FY15" s="11"/>
      <c r="FZ15" s="134" t="s">
        <v>157</v>
      </c>
      <c r="GA15" s="13">
        <v>0.5</v>
      </c>
      <c r="GB15" s="47">
        <f t="shared" si="69"/>
        <v>11.686793812833386</v>
      </c>
      <c r="GC15" s="7">
        <v>11.85</v>
      </c>
      <c r="GD15" s="7">
        <v>11.66</v>
      </c>
      <c r="GE15" s="7"/>
      <c r="GF15" s="47">
        <v>11.686793812833386</v>
      </c>
      <c r="GG15" s="68"/>
      <c r="GH15" s="11"/>
      <c r="GI15" s="11"/>
      <c r="GJ15" s="134" t="s">
        <v>184</v>
      </c>
      <c r="GK15" s="13">
        <v>1</v>
      </c>
      <c r="GL15" s="47"/>
      <c r="GM15" s="7"/>
      <c r="GN15" s="7">
        <v>84.9</v>
      </c>
      <c r="GO15" s="7"/>
      <c r="GP15" s="47"/>
      <c r="GQ15" s="68"/>
      <c r="GR15" s="11"/>
      <c r="GS15" s="11"/>
      <c r="GT15" s="134" t="s">
        <v>157</v>
      </c>
      <c r="GU15" s="13">
        <v>0.5</v>
      </c>
      <c r="GV15" s="47">
        <f t="shared" si="70"/>
        <v>8.5501290021575063</v>
      </c>
      <c r="GW15" s="7">
        <v>9.35</v>
      </c>
      <c r="GX15" s="7">
        <v>8.41</v>
      </c>
      <c r="GY15" s="7"/>
      <c r="GZ15" s="47">
        <v>8.5501290021575063</v>
      </c>
      <c r="HA15" s="68"/>
      <c r="HB15" s="11"/>
      <c r="HC15" s="11"/>
      <c r="HD15" s="134" t="s">
        <v>184</v>
      </c>
      <c r="HE15" s="13">
        <v>1</v>
      </c>
      <c r="HF15" s="47"/>
      <c r="HG15" s="7"/>
      <c r="HH15" s="7">
        <f>100-13.9</f>
        <v>86.1</v>
      </c>
      <c r="HI15" s="7"/>
      <c r="HJ15" s="47"/>
      <c r="HK15" s="68"/>
      <c r="HL15" s="11"/>
      <c r="HM15" s="11"/>
      <c r="HN15" s="134" t="s">
        <v>157</v>
      </c>
      <c r="HO15" s="13">
        <v>0.5</v>
      </c>
      <c r="HP15" s="47">
        <f t="shared" si="71"/>
        <v>11.625979718482196</v>
      </c>
      <c r="HQ15" s="7">
        <v>11.94</v>
      </c>
      <c r="HR15" s="7">
        <v>11.57</v>
      </c>
      <c r="HS15" s="7"/>
      <c r="HT15" s="47">
        <v>11.625979718482196</v>
      </c>
      <c r="HU15" s="68"/>
      <c r="HV15" s="11"/>
      <c r="HW15" s="11"/>
      <c r="HX15" s="134" t="s">
        <v>184</v>
      </c>
      <c r="HY15" s="13">
        <v>1</v>
      </c>
      <c r="HZ15" s="47"/>
      <c r="IA15" s="7"/>
      <c r="IB15" s="7">
        <f>100-14.8</f>
        <v>85.2</v>
      </c>
      <c r="IC15" s="7"/>
      <c r="ID15" s="47"/>
      <c r="IE15" s="68"/>
      <c r="IF15" s="11"/>
      <c r="IG15" s="11"/>
      <c r="IH15" s="134" t="s">
        <v>157</v>
      </c>
      <c r="II15" s="13">
        <v>0.5</v>
      </c>
      <c r="IJ15" s="47">
        <f t="shared" ref="IJ15:IJ18" si="72">(IK15/100*IK$31+IL15/100*IL$31)/(IK$31+IL$31)*100</f>
        <v>11.821400271347946</v>
      </c>
      <c r="IK15" s="7">
        <v>12.18</v>
      </c>
      <c r="IL15" s="7">
        <v>11.76</v>
      </c>
      <c r="IM15" s="7"/>
      <c r="IN15" s="47">
        <f t="shared" ref="IN15:IN18" si="73">IJ15</f>
        <v>11.821400271347946</v>
      </c>
      <c r="IO15" s="68"/>
      <c r="IP15" s="11"/>
      <c r="IQ15" s="11"/>
      <c r="IR15" s="134"/>
      <c r="IS15" s="13"/>
      <c r="IT15" s="47"/>
      <c r="IU15" s="7"/>
      <c r="IV15" s="7"/>
      <c r="IW15" s="7"/>
      <c r="IX15" s="47"/>
      <c r="IY15" s="68"/>
      <c r="IZ15" s="11"/>
      <c r="JA15" s="11"/>
      <c r="JB15" s="134" t="s">
        <v>215</v>
      </c>
      <c r="JC15" s="13">
        <v>0.95</v>
      </c>
      <c r="JD15" s="47">
        <v>49.02</v>
      </c>
      <c r="JE15" s="7">
        <v>32.97</v>
      </c>
      <c r="JF15" s="7">
        <v>50.47</v>
      </c>
      <c r="JG15" s="7"/>
      <c r="JH15" s="47">
        <v>49.97</v>
      </c>
      <c r="JI15" s="68">
        <v>41.99</v>
      </c>
      <c r="JJ15" s="11"/>
      <c r="JK15" s="11"/>
      <c r="JL15" s="134"/>
      <c r="JM15" s="13"/>
      <c r="JN15" s="47"/>
      <c r="JO15" s="7"/>
      <c r="JP15" s="7"/>
      <c r="JQ15" s="7"/>
      <c r="JR15" s="47"/>
      <c r="JS15" s="68"/>
      <c r="JT15" s="11"/>
      <c r="JU15" s="11"/>
      <c r="JV15" s="134"/>
      <c r="JW15" s="13"/>
      <c r="JX15" s="47"/>
      <c r="JY15" s="7"/>
      <c r="JZ15" s="7"/>
      <c r="KA15" s="7"/>
      <c r="KB15" s="47"/>
      <c r="KC15" s="68"/>
      <c r="KD15" s="11"/>
      <c r="KE15" s="11"/>
      <c r="KF15" s="134" t="s">
        <v>337</v>
      </c>
      <c r="KG15" s="13">
        <v>1</v>
      </c>
      <c r="KH15" s="47">
        <v>52.684318092003956</v>
      </c>
      <c r="KI15" s="7">
        <v>26.59</v>
      </c>
      <c r="KJ15" s="7">
        <v>57.29</v>
      </c>
      <c r="KK15" s="7"/>
      <c r="KL15" s="47">
        <v>52.684318092003956</v>
      </c>
      <c r="KM15" s="68">
        <v>28.543964246030509</v>
      </c>
      <c r="KN15" s="11"/>
      <c r="KO15" s="11"/>
      <c r="KP15" s="134" t="s">
        <v>314</v>
      </c>
      <c r="KQ15" s="13">
        <v>1</v>
      </c>
      <c r="KR15" s="47">
        <v>21.45513</v>
      </c>
      <c r="KS15" s="7">
        <v>30.678730000000002</v>
      </c>
      <c r="KT15" s="7">
        <v>20.247859999999999</v>
      </c>
      <c r="KU15" s="7"/>
      <c r="KV15" s="47">
        <v>21.168751859449134</v>
      </c>
      <c r="KW15" s="68">
        <v>30.287218707932762</v>
      </c>
      <c r="KX15" s="11"/>
      <c r="KY15" s="11"/>
      <c r="KZ15" s="134"/>
      <c r="LA15" s="13"/>
      <c r="LB15" s="47"/>
      <c r="LC15" s="7"/>
      <c r="LD15" s="7"/>
      <c r="LE15" s="7"/>
      <c r="LF15" s="47"/>
      <c r="LG15" s="68"/>
      <c r="LH15" s="11"/>
      <c r="LI15" s="11"/>
      <c r="LJ15" s="134" t="s">
        <v>184</v>
      </c>
      <c r="LK15" s="13">
        <v>1</v>
      </c>
      <c r="LL15" s="47"/>
      <c r="LM15" s="7"/>
      <c r="LN15" s="7">
        <v>80.66507</v>
      </c>
      <c r="LO15" s="7"/>
      <c r="LP15" s="47"/>
      <c r="LQ15" s="68"/>
      <c r="LR15" s="11"/>
      <c r="LS15" s="11"/>
      <c r="LT15" s="134"/>
      <c r="LU15" s="13"/>
      <c r="LV15" s="47"/>
      <c r="LW15" s="7"/>
      <c r="LX15" s="7"/>
      <c r="LY15" s="7"/>
      <c r="LZ15" s="47"/>
      <c r="MA15" s="68"/>
      <c r="MB15" s="11"/>
      <c r="MC15" s="11"/>
      <c r="MD15" s="134"/>
      <c r="ME15" s="13"/>
      <c r="MF15" s="47"/>
      <c r="MG15" s="7"/>
      <c r="MH15" s="7"/>
      <c r="MI15" s="7"/>
      <c r="MJ15" s="47"/>
      <c r="MK15" s="68"/>
      <c r="ML15" s="11"/>
      <c r="MM15" s="11"/>
      <c r="MN15" s="134"/>
      <c r="MO15" s="13"/>
      <c r="MP15" s="47"/>
      <c r="MQ15" s="7"/>
      <c r="MR15" s="7"/>
      <c r="MS15" s="7"/>
      <c r="MT15" s="47"/>
      <c r="MU15" s="68"/>
      <c r="MV15" s="11"/>
      <c r="MW15" s="11"/>
      <c r="MX15" s="134"/>
      <c r="MY15" s="13"/>
      <c r="MZ15" s="47"/>
      <c r="NA15" s="7"/>
      <c r="NB15" s="7"/>
      <c r="NC15" s="7"/>
      <c r="ND15" s="47"/>
      <c r="NE15" s="68"/>
      <c r="NF15" s="11"/>
      <c r="NG15" s="11"/>
      <c r="NH15" s="134" t="s">
        <v>158</v>
      </c>
      <c r="NI15" s="13">
        <v>1</v>
      </c>
      <c r="NJ15" s="47">
        <v>46.575596866236694</v>
      </c>
      <c r="NK15" s="7"/>
      <c r="NL15" s="7"/>
      <c r="NM15" s="7"/>
      <c r="NN15" s="47"/>
      <c r="NO15" s="68"/>
      <c r="NP15" s="11"/>
      <c r="NQ15" s="11"/>
      <c r="NR15" s="134"/>
      <c r="NS15" s="13"/>
      <c r="NT15" s="47"/>
      <c r="NU15" s="7"/>
      <c r="NV15" s="7"/>
      <c r="NW15" s="7"/>
      <c r="NX15" s="47"/>
      <c r="NY15" s="68"/>
      <c r="NZ15" s="11"/>
      <c r="OA15" s="11"/>
      <c r="OB15" s="134" t="s">
        <v>158</v>
      </c>
      <c r="OC15" s="13">
        <v>1</v>
      </c>
      <c r="OD15" s="47">
        <v>49.516014461254656</v>
      </c>
      <c r="OE15" s="7"/>
      <c r="OF15" s="7"/>
      <c r="OG15" s="7"/>
      <c r="OH15" s="47"/>
      <c r="OI15" s="68"/>
      <c r="OJ15" s="11"/>
      <c r="OK15" s="11"/>
      <c r="OL15" s="134"/>
      <c r="OM15" s="13"/>
      <c r="ON15" s="47"/>
      <c r="OO15" s="7"/>
      <c r="OP15" s="7"/>
      <c r="OQ15" s="7"/>
      <c r="OR15" s="47"/>
      <c r="OS15" s="68"/>
      <c r="OT15" s="11"/>
      <c r="OU15" s="11"/>
      <c r="OV15" s="134"/>
      <c r="OW15" s="13"/>
      <c r="OX15" s="47"/>
      <c r="OY15" s="7"/>
      <c r="OZ15" s="7"/>
      <c r="PA15" s="7"/>
      <c r="PB15" s="47"/>
      <c r="PC15" s="68"/>
      <c r="PD15" s="11"/>
      <c r="PE15" s="11"/>
      <c r="PF15" s="134" t="s">
        <v>158</v>
      </c>
      <c r="PG15" s="13">
        <v>1</v>
      </c>
      <c r="PH15" s="47">
        <v>52.357675532111358</v>
      </c>
      <c r="PI15" s="7"/>
      <c r="PJ15" s="7"/>
      <c r="PK15" s="7"/>
      <c r="PL15" s="47"/>
      <c r="PM15" s="68"/>
      <c r="PN15" s="11"/>
      <c r="PO15" s="11"/>
      <c r="PP15" s="134"/>
      <c r="PQ15" s="13"/>
      <c r="PR15" s="47"/>
      <c r="PS15" s="7"/>
      <c r="PT15" s="7"/>
      <c r="PU15" s="7"/>
      <c r="PV15" s="47"/>
      <c r="PW15" s="68"/>
      <c r="PX15" s="11"/>
      <c r="PY15" s="11"/>
    </row>
    <row xmlns:x14ac="http://schemas.microsoft.com/office/spreadsheetml/2009/9/ac" r="16" s="2" customFormat="true" x14ac:dyDescent="0.25">
      <c r="A16" s="415" t="str">
        <f ca="true">IF(ISBLANK('Data Summary'!A18),"",'Data Summary'!A18)</f>
        <v>IND_2010_ASER</v>
      </c>
      <c r="B16" s="134" t="s">
        <v>158</v>
      </c>
      <c r="C16" s="13">
        <v>1</v>
      </c>
      <c r="D16" s="13">
        <v>16</v>
      </c>
      <c r="E16" s="7"/>
      <c r="F16" s="7"/>
      <c r="G16" s="7"/>
      <c r="H16" s="47"/>
      <c r="I16" s="68"/>
      <c r="J16" s="11"/>
      <c r="K16" s="11"/>
      <c r="L16" s="134" t="s">
        <v>158</v>
      </c>
      <c r="M16" s="13">
        <v>1</v>
      </c>
      <c r="N16" s="7">
        <v>18.93</v>
      </c>
      <c r="O16" s="7"/>
      <c r="P16" s="7"/>
      <c r="Q16" s="7"/>
      <c r="R16" s="47"/>
      <c r="S16" s="68"/>
      <c r="T16" s="11"/>
      <c r="U16" s="11"/>
      <c r="V16" s="134" t="s">
        <v>251</v>
      </c>
      <c r="W16" s="13">
        <v>1</v>
      </c>
      <c r="X16" s="47">
        <v>14.18914</v>
      </c>
      <c r="Y16" s="7">
        <v>10.55486</v>
      </c>
      <c r="Z16" s="7">
        <v>15.218349999999999</v>
      </c>
      <c r="AA16" s="7"/>
      <c r="AB16" s="47">
        <v>14.18914</v>
      </c>
      <c r="AC16" s="68">
        <v>13.046139999999999</v>
      </c>
      <c r="AD16" s="11"/>
      <c r="AE16" s="11"/>
      <c r="AF16" s="134" t="s">
        <v>158</v>
      </c>
      <c r="AG16" s="13">
        <v>1</v>
      </c>
      <c r="AH16" s="7">
        <v>21.5</v>
      </c>
      <c r="AI16" s="7">
        <v>50.2</v>
      </c>
      <c r="AJ16" s="7">
        <v>17.71</v>
      </c>
      <c r="AK16" s="7"/>
      <c r="AL16" s="7">
        <v>15.96</v>
      </c>
      <c r="AM16" s="68"/>
      <c r="AN16" s="11"/>
      <c r="AO16" s="11"/>
      <c r="AP16" s="134"/>
      <c r="AQ16" s="13"/>
      <c r="AR16" s="13"/>
      <c r="AS16" s="7"/>
      <c r="AT16" s="7"/>
      <c r="AU16" s="7"/>
      <c r="AV16" s="13"/>
      <c r="AW16" s="68"/>
      <c r="AX16" s="11"/>
      <c r="AY16" s="11"/>
      <c r="AZ16" s="134" t="s">
        <v>158</v>
      </c>
      <c r="BA16" s="13">
        <v>1</v>
      </c>
      <c r="BB16" s="7">
        <v>22.97</v>
      </c>
      <c r="BC16" s="7"/>
      <c r="BD16" s="7"/>
      <c r="BE16" s="7"/>
      <c r="BF16" s="7">
        <v>22.97</v>
      </c>
      <c r="BG16" s="68"/>
      <c r="BH16" s="11"/>
      <c r="BI16" s="11"/>
      <c r="BJ16" s="134" t="s">
        <v>158</v>
      </c>
      <c r="BK16" s="13">
        <v>1</v>
      </c>
      <c r="BL16" s="7">
        <v>22.82</v>
      </c>
      <c r="BM16" s="7">
        <v>51.1</v>
      </c>
      <c r="BN16" s="7">
        <v>18.739999999999998</v>
      </c>
      <c r="BO16" s="7"/>
      <c r="BP16" s="7">
        <v>22.82</v>
      </c>
      <c r="BQ16" s="68"/>
      <c r="BR16" s="11"/>
      <c r="BS16" s="11"/>
      <c r="BT16" s="134"/>
      <c r="BU16" s="13"/>
      <c r="BV16" s="7"/>
      <c r="BW16" s="7"/>
      <c r="BX16" s="7"/>
      <c r="BY16" s="7"/>
      <c r="BZ16" s="7"/>
      <c r="CA16" s="68"/>
      <c r="CB16" s="11"/>
      <c r="CC16" s="11"/>
      <c r="CD16" s="134" t="s">
        <v>158</v>
      </c>
      <c r="CE16" s="13">
        <v>1</v>
      </c>
      <c r="CF16" s="7">
        <v>23.91</v>
      </c>
      <c r="CG16" s="7">
        <v>52.67</v>
      </c>
      <c r="CH16" s="7">
        <v>19.82</v>
      </c>
      <c r="CI16" s="7"/>
      <c r="CJ16" s="7">
        <v>23.91</v>
      </c>
      <c r="CK16" s="68"/>
      <c r="CL16" s="11"/>
      <c r="CM16" s="11"/>
      <c r="CN16" s="134" t="s">
        <v>158</v>
      </c>
      <c r="CO16" s="13">
        <v>1</v>
      </c>
      <c r="CP16" s="7">
        <v>23.21</v>
      </c>
      <c r="CQ16" s="7">
        <v>52.02</v>
      </c>
      <c r="CR16" s="7">
        <v>19.03</v>
      </c>
      <c r="CS16" s="7"/>
      <c r="CT16" s="7">
        <v>23.21</v>
      </c>
      <c r="CU16" s="68"/>
      <c r="CV16" s="11"/>
      <c r="CW16" s="11"/>
      <c r="CX16" s="134"/>
      <c r="CY16" s="13"/>
      <c r="CZ16" s="7"/>
      <c r="DA16" s="7"/>
      <c r="DB16" s="7"/>
      <c r="DC16" s="7"/>
      <c r="DD16" s="7"/>
      <c r="DE16" s="68"/>
      <c r="DF16" s="11"/>
      <c r="DG16" s="11"/>
      <c r="DH16" s="134" t="s">
        <v>158</v>
      </c>
      <c r="DI16" s="13">
        <v>1</v>
      </c>
      <c r="DJ16" s="7">
        <v>23.89</v>
      </c>
      <c r="DK16" s="7">
        <v>53.49</v>
      </c>
      <c r="DL16" s="7">
        <v>19.53</v>
      </c>
      <c r="DM16" s="7"/>
      <c r="DN16" s="7">
        <v>23.89</v>
      </c>
      <c r="DO16" s="68"/>
      <c r="DP16" s="11"/>
      <c r="DQ16" s="11"/>
      <c r="DR16" s="134"/>
      <c r="DS16" s="13"/>
      <c r="DT16" s="47"/>
      <c r="DU16" s="7"/>
      <c r="DV16" s="7"/>
      <c r="DW16" s="7"/>
      <c r="DX16" s="47"/>
      <c r="DY16" s="68"/>
      <c r="DZ16" s="11"/>
      <c r="EA16" s="11"/>
      <c r="EB16" s="134" t="s">
        <v>158</v>
      </c>
      <c r="EC16" s="13">
        <v>1</v>
      </c>
      <c r="ED16" s="47">
        <f t="shared" si="68"/>
        <v>25.123736533328639</v>
      </c>
      <c r="EE16" s="7">
        <v>55</v>
      </c>
      <c r="EF16" s="7">
        <v>20.58</v>
      </c>
      <c r="EG16" s="7"/>
      <c r="EH16" s="47">
        <v>25.123736533328639</v>
      </c>
      <c r="EI16" s="68"/>
      <c r="EJ16" s="11"/>
      <c r="EK16" s="11"/>
      <c r="EL16" s="134"/>
      <c r="EM16" s="13"/>
      <c r="EN16" s="13"/>
      <c r="EO16" s="7"/>
      <c r="EP16" s="7"/>
      <c r="EQ16" s="7"/>
      <c r="ER16" s="47"/>
      <c r="ES16" s="68"/>
      <c r="ET16" s="11"/>
      <c r="EU16" s="11"/>
      <c r="EV16" s="134"/>
      <c r="EW16" s="13"/>
      <c r="EX16" s="13"/>
      <c r="EY16" s="7"/>
      <c r="EZ16" s="7"/>
      <c r="FA16" s="7"/>
      <c r="FB16" s="47"/>
      <c r="FC16" s="68"/>
      <c r="FD16" s="11"/>
      <c r="FE16" s="11"/>
      <c r="FF16" s="134"/>
      <c r="FG16" s="13"/>
      <c r="FH16" s="47"/>
      <c r="FI16" s="7"/>
      <c r="FJ16" s="7"/>
      <c r="FK16" s="7"/>
      <c r="FL16" s="47"/>
      <c r="FM16" s="68"/>
      <c r="FN16" s="11"/>
      <c r="FO16" s="11"/>
      <c r="FP16" s="134" t="s">
        <v>251</v>
      </c>
      <c r="FQ16" s="13">
        <v>1</v>
      </c>
      <c r="FR16" s="47">
        <v>14.11112</v>
      </c>
      <c r="FS16" s="7">
        <v>14.66</v>
      </c>
      <c r="FT16" s="7">
        <v>13.87</v>
      </c>
      <c r="FU16" s="7"/>
      <c r="FV16" s="47">
        <v>14.1</v>
      </c>
      <c r="FW16" s="68">
        <v>17.2</v>
      </c>
      <c r="FX16" s="11"/>
      <c r="FY16" s="11"/>
      <c r="FZ16" s="134" t="s">
        <v>158</v>
      </c>
      <c r="GA16" s="13">
        <v>1</v>
      </c>
      <c r="GB16" s="47">
        <f t="shared" si="69"/>
        <v>25.830593331693187</v>
      </c>
      <c r="GC16" s="7">
        <v>52.94</v>
      </c>
      <c r="GD16" s="7">
        <v>21.38</v>
      </c>
      <c r="GE16" s="7"/>
      <c r="GF16" s="47">
        <v>25.830593331693187</v>
      </c>
      <c r="GG16" s="68"/>
      <c r="GH16" s="11"/>
      <c r="GI16" s="11"/>
      <c r="GJ16" s="134"/>
      <c r="GK16" s="13"/>
      <c r="GL16" s="47"/>
      <c r="GM16" s="7"/>
      <c r="GN16" s="7"/>
      <c r="GO16" s="7"/>
      <c r="GP16" s="47"/>
      <c r="GQ16" s="68"/>
      <c r="GR16" s="11"/>
      <c r="GS16" s="11"/>
      <c r="GT16" s="134" t="s">
        <v>158</v>
      </c>
      <c r="GU16" s="13">
        <v>1</v>
      </c>
      <c r="GV16" s="47">
        <f t="shared" si="70"/>
        <v>27.664644077670157</v>
      </c>
      <c r="GW16" s="7">
        <v>56.46</v>
      </c>
      <c r="GX16" s="7">
        <v>22.62</v>
      </c>
      <c r="GY16" s="7"/>
      <c r="GZ16" s="47">
        <v>27.664644077670157</v>
      </c>
      <c r="HA16" s="68"/>
      <c r="HB16" s="11"/>
      <c r="HC16" s="11"/>
      <c r="HD16" s="134"/>
      <c r="HE16" s="13"/>
      <c r="HF16" s="47"/>
      <c r="HG16" s="7"/>
      <c r="HH16" s="7"/>
      <c r="HI16" s="7"/>
      <c r="HJ16" s="47"/>
      <c r="HK16" s="68"/>
      <c r="HL16" s="11"/>
      <c r="HM16" s="11"/>
      <c r="HN16" s="134" t="s">
        <v>158</v>
      </c>
      <c r="HO16" s="13">
        <v>1</v>
      </c>
      <c r="HP16" s="47">
        <f t="shared" si="71"/>
        <v>27.138650399611297</v>
      </c>
      <c r="HQ16" s="7">
        <v>54.73</v>
      </c>
      <c r="HR16" s="7">
        <v>22.22</v>
      </c>
      <c r="HS16" s="7"/>
      <c r="HT16" s="47">
        <v>27.138650399611297</v>
      </c>
      <c r="HU16" s="68"/>
      <c r="HV16" s="11"/>
      <c r="HW16" s="11"/>
      <c r="HX16" s="134"/>
      <c r="HY16" s="13"/>
      <c r="HZ16" s="47"/>
      <c r="IA16" s="7"/>
      <c r="IB16" s="7"/>
      <c r="IC16" s="7"/>
      <c r="ID16" s="47"/>
      <c r="IE16" s="68"/>
      <c r="IF16" s="11"/>
      <c r="IG16" s="11"/>
      <c r="IH16" s="134" t="s">
        <v>158</v>
      </c>
      <c r="II16" s="13">
        <v>1</v>
      </c>
      <c r="IJ16" s="47">
        <f t="shared" si="72"/>
        <v>27.57565884689544</v>
      </c>
      <c r="IK16" s="7">
        <v>55</v>
      </c>
      <c r="IL16" s="7">
        <v>22.88</v>
      </c>
      <c r="IM16" s="7"/>
      <c r="IN16" s="47">
        <f t="shared" si="73"/>
        <v>27.57565884689544</v>
      </c>
      <c r="IO16" s="68"/>
      <c r="IP16" s="11"/>
      <c r="IQ16" s="11"/>
      <c r="IR16" s="134"/>
      <c r="IS16" s="13"/>
      <c r="IT16" s="47"/>
      <c r="IU16" s="7"/>
      <c r="IV16" s="7"/>
      <c r="IW16" s="7"/>
      <c r="IX16" s="47"/>
      <c r="IY16" s="68"/>
      <c r="IZ16" s="11"/>
      <c r="JA16" s="11"/>
      <c r="JB16" s="134" t="s">
        <v>208</v>
      </c>
      <c r="JC16" s="13">
        <v>1</v>
      </c>
      <c r="JD16" s="47">
        <v>14.58</v>
      </c>
      <c r="JE16" s="7">
        <v>25.69</v>
      </c>
      <c r="JF16" s="7">
        <v>13.55</v>
      </c>
      <c r="JG16" s="7"/>
      <c r="JH16" s="47">
        <v>13.72</v>
      </c>
      <c r="JI16" s="68">
        <v>20.92</v>
      </c>
      <c r="JJ16" s="11"/>
      <c r="JK16" s="11"/>
      <c r="JL16" s="134"/>
      <c r="JM16" s="13"/>
      <c r="JN16" s="47"/>
      <c r="JO16" s="7"/>
      <c r="JP16" s="7"/>
      <c r="JQ16" s="7"/>
      <c r="JR16" s="47"/>
      <c r="JS16" s="68"/>
      <c r="JT16" s="11"/>
      <c r="JU16" s="11"/>
      <c r="JV16" s="134"/>
      <c r="JW16" s="13"/>
      <c r="JX16" s="47"/>
      <c r="JY16" s="7"/>
      <c r="JZ16" s="7"/>
      <c r="KA16" s="7"/>
      <c r="KB16" s="47"/>
      <c r="KC16" s="68"/>
      <c r="KD16" s="11"/>
      <c r="KE16" s="11"/>
      <c r="KF16" s="134" t="s">
        <v>159</v>
      </c>
      <c r="KG16" s="13">
        <v>0.5</v>
      </c>
      <c r="KH16" s="47">
        <v>4.414007996315263</v>
      </c>
      <c r="KI16" s="7">
        <v>4.72</v>
      </c>
      <c r="KJ16" s="7">
        <v>4.3600000000000003</v>
      </c>
      <c r="KK16" s="7"/>
      <c r="KL16" s="47">
        <v>4.414007996315263</v>
      </c>
      <c r="KM16" s="68">
        <v>7.0946492621784678</v>
      </c>
      <c r="KN16" s="11"/>
      <c r="KO16" s="11"/>
      <c r="KP16" s="134" t="s">
        <v>315</v>
      </c>
      <c r="KQ16" s="13">
        <v>1</v>
      </c>
      <c r="KR16" s="47">
        <v>15.41675</v>
      </c>
      <c r="KS16" s="7">
        <v>32.899079999999998</v>
      </c>
      <c r="KT16" s="7">
        <v>13.12834</v>
      </c>
      <c r="KU16" s="7"/>
      <c r="KV16" s="47">
        <v>15.07993673958317</v>
      </c>
      <c r="KW16" s="68">
        <v>29.11856855247013</v>
      </c>
      <c r="KX16" s="11"/>
      <c r="KY16" s="11"/>
      <c r="KZ16" s="134"/>
      <c r="LA16" s="13"/>
      <c r="LB16" s="47"/>
      <c r="LC16" s="7"/>
      <c r="LD16" s="7"/>
      <c r="LE16" s="7"/>
      <c r="LF16" s="47"/>
      <c r="LG16" s="68"/>
      <c r="LH16" s="11"/>
      <c r="LI16" s="11"/>
      <c r="LJ16" s="134" t="s">
        <v>330</v>
      </c>
      <c r="LK16" s="13">
        <v>0.5</v>
      </c>
      <c r="LL16" s="47"/>
      <c r="LM16" s="7"/>
      <c r="LN16" s="7">
        <v>7.5417899999999998</v>
      </c>
      <c r="LO16" s="7"/>
      <c r="LP16" s="47"/>
      <c r="LQ16" s="68"/>
      <c r="LR16" s="11"/>
      <c r="LS16" s="11"/>
      <c r="LT16" s="132" t="s">
        <v>494</v>
      </c>
      <c r="LU16" s="21">
        <v>1</v>
      </c>
      <c r="LV16" s="212">
        <f>(100-LV13)*($KH$6/(100-$KH$4))</f>
        <v>82.582701781935484</v>
      </c>
      <c r="LW16" s="212">
        <f>(100-LW13)*($KI$6/(100-$KI$4))</f>
        <v>84.882841157790679</v>
      </c>
      <c r="LX16" s="212">
        <f>(100-LX13)*($KJ$6/(100-$KJ$4))</f>
        <v>82.06044132976146</v>
      </c>
      <c r="LY16" s="212"/>
      <c r="LZ16" s="212">
        <f>(100-LZ13)*($KL$6/(100-$KL$4))</f>
        <v>82.535029239269221</v>
      </c>
      <c r="MA16" s="26">
        <f>(100-MA13)*($KM$6/(100-$KM$4))</f>
        <v>82.108917067444054</v>
      </c>
      <c r="MB16" s="11"/>
      <c r="MC16" s="11"/>
      <c r="MD16" s="134"/>
      <c r="ME16" s="13"/>
      <c r="MF16" s="47"/>
      <c r="MG16" s="7"/>
      <c r="MH16" s="7"/>
      <c r="MI16" s="7"/>
      <c r="MJ16" s="47"/>
      <c r="MK16" s="68"/>
      <c r="ML16" s="11"/>
      <c r="MM16" s="11"/>
      <c r="MN16" s="132" t="s">
        <v>494</v>
      </c>
      <c r="MO16" s="21">
        <v>1</v>
      </c>
      <c r="MP16" s="212">
        <f>(100-MP13)*($KH$6/(100-$KH$4))</f>
        <v>87.794348089696385</v>
      </c>
      <c r="MQ16" s="212">
        <f>(100-MQ13)*($KI$6/(100-$KI$4))</f>
        <v>88.535480944048032</v>
      </c>
      <c r="MR16" s="212">
        <f>(100-MR13)*($KJ$6/(100-$KJ$4))</f>
        <v>87.560625019517744</v>
      </c>
      <c r="MS16" s="212"/>
      <c r="MT16" s="212">
        <f>(100-MT13)*($KL$6/(100-$KL$4))</f>
        <v>87.672975261284947</v>
      </c>
      <c r="MU16" s="26">
        <f>(100-MU13)*($KM$6/(100-$KM$4))</f>
        <v>85.604090845728322</v>
      </c>
      <c r="MV16" s="11"/>
      <c r="MW16" s="11"/>
      <c r="MX16" s="134"/>
      <c r="MY16" s="13"/>
      <c r="MZ16" s="47"/>
      <c r="NA16" s="7"/>
      <c r="NB16" s="7"/>
      <c r="NC16" s="7"/>
      <c r="ND16" s="47"/>
      <c r="NE16" s="68"/>
      <c r="NF16" s="11"/>
      <c r="NG16" s="11"/>
      <c r="NH16" s="134" t="s">
        <v>423</v>
      </c>
      <c r="NI16" s="13">
        <v>1</v>
      </c>
      <c r="NJ16" s="47">
        <v>1.321144412578563</v>
      </c>
      <c r="NK16" s="7"/>
      <c r="NL16" s="7"/>
      <c r="NM16" s="7"/>
      <c r="NN16" s="47"/>
      <c r="NO16" s="68"/>
      <c r="NP16" s="11"/>
      <c r="NQ16" s="11"/>
      <c r="NR16" s="134"/>
      <c r="NS16" s="13"/>
      <c r="NT16" s="47"/>
      <c r="NU16" s="7"/>
      <c r="NV16" s="7"/>
      <c r="NW16" s="7"/>
      <c r="NX16" s="47"/>
      <c r="NY16" s="68"/>
      <c r="NZ16" s="11"/>
      <c r="OA16" s="11"/>
      <c r="OB16" s="134" t="s">
        <v>423</v>
      </c>
      <c r="OC16" s="13">
        <v>1</v>
      </c>
      <c r="OD16" s="47">
        <v>1.2501855366249297</v>
      </c>
      <c r="OE16" s="7"/>
      <c r="OF16" s="7"/>
      <c r="OG16" s="7"/>
      <c r="OH16" s="47"/>
      <c r="OI16" s="68"/>
      <c r="OJ16" s="11"/>
      <c r="OK16" s="11"/>
      <c r="OL16" s="134"/>
      <c r="OM16" s="13"/>
      <c r="ON16" s="47"/>
      <c r="OO16" s="7"/>
      <c r="OP16" s="7"/>
      <c r="OQ16" s="7"/>
      <c r="OR16" s="47"/>
      <c r="OS16" s="68"/>
      <c r="OT16" s="11"/>
      <c r="OU16" s="11"/>
      <c r="OV16" s="134"/>
      <c r="OW16" s="13"/>
      <c r="OX16" s="47"/>
      <c r="OY16" s="7"/>
      <c r="OZ16" s="7"/>
      <c r="PA16" s="7"/>
      <c r="PB16" s="47"/>
      <c r="PC16" s="68"/>
      <c r="PD16" s="11"/>
      <c r="PE16" s="11"/>
      <c r="PF16" s="134" t="s">
        <v>423</v>
      </c>
      <c r="PG16" s="13">
        <v>1</v>
      </c>
      <c r="PH16" s="47">
        <v>1.5981975871574727</v>
      </c>
      <c r="PI16" s="7"/>
      <c r="PJ16" s="7"/>
      <c r="PK16" s="7"/>
      <c r="PL16" s="47"/>
      <c r="PM16" s="68"/>
      <c r="PN16" s="11"/>
      <c r="PO16" s="11"/>
      <c r="PP16" s="134"/>
      <c r="PQ16" s="13"/>
      <c r="PR16" s="47"/>
      <c r="PS16" s="7"/>
      <c r="PT16" s="7"/>
      <c r="PU16" s="7"/>
      <c r="PV16" s="47"/>
      <c r="PW16" s="68"/>
      <c r="PX16" s="11"/>
      <c r="PY16" s="11"/>
    </row>
    <row xmlns:x14ac="http://schemas.microsoft.com/office/spreadsheetml/2009/9/ac" r="17" s="2" customFormat="true" x14ac:dyDescent="0.25">
      <c r="A17" s="415" t="str">
        <f ca="true">IF(ISBLANK('Data Summary'!A19),"",'Data Summary'!A19)</f>
        <v>IND_2011_EMIS</v>
      </c>
      <c r="B17" s="134" t="s">
        <v>159</v>
      </c>
      <c r="C17" s="13">
        <v>0.5</v>
      </c>
      <c r="D17" s="13">
        <v>5.7</v>
      </c>
      <c r="E17" s="7"/>
      <c r="F17" s="7"/>
      <c r="G17" s="7"/>
      <c r="H17" s="7"/>
      <c r="I17" s="26"/>
      <c r="J17" s="11"/>
      <c r="K17" s="11"/>
      <c r="L17" s="134" t="s">
        <v>159</v>
      </c>
      <c r="M17" s="13">
        <v>0.5</v>
      </c>
      <c r="N17" s="69">
        <v>5.57</v>
      </c>
      <c r="O17" s="7"/>
      <c r="P17" s="7"/>
      <c r="Q17" s="7"/>
      <c r="R17" s="7"/>
      <c r="S17" s="26"/>
      <c r="T17" s="11"/>
      <c r="U17" s="11"/>
      <c r="V17" s="134" t="s">
        <v>252</v>
      </c>
      <c r="W17" s="13">
        <v>1</v>
      </c>
      <c r="X17" s="47">
        <v>37.316420000000001</v>
      </c>
      <c r="Y17" s="69">
        <v>19.875630000000001</v>
      </c>
      <c r="Z17" s="69">
        <v>42.255580000000002</v>
      </c>
      <c r="AA17" s="7"/>
      <c r="AB17" s="47">
        <v>37.316420000000001</v>
      </c>
      <c r="AC17" s="26">
        <v>23.102820000000001</v>
      </c>
      <c r="AD17" s="11"/>
      <c r="AE17" s="11"/>
      <c r="AF17" s="134" t="s">
        <v>159</v>
      </c>
      <c r="AG17" s="13">
        <v>0.5</v>
      </c>
      <c r="AH17" s="69">
        <v>5.4</v>
      </c>
      <c r="AI17" s="69">
        <v>5.71</v>
      </c>
      <c r="AJ17" s="69">
        <v>5.45</v>
      </c>
      <c r="AK17" s="7"/>
      <c r="AL17" s="7">
        <v>4.82</v>
      </c>
      <c r="AM17" s="26"/>
      <c r="AN17" s="11"/>
      <c r="AO17" s="11"/>
      <c r="AP17" s="134"/>
      <c r="AQ17" s="13"/>
      <c r="AR17" s="6"/>
      <c r="AS17" s="7"/>
      <c r="AT17" s="7"/>
      <c r="AU17" s="7"/>
      <c r="AV17" s="6"/>
      <c r="AW17" s="26"/>
      <c r="AX17" s="11"/>
      <c r="AY17" s="11"/>
      <c r="AZ17" s="134" t="s">
        <v>159</v>
      </c>
      <c r="BA17" s="13">
        <v>0.5</v>
      </c>
      <c r="BB17" s="69">
        <v>5.63</v>
      </c>
      <c r="BC17" s="7"/>
      <c r="BD17" s="7"/>
      <c r="BE17" s="7"/>
      <c r="BF17" s="69">
        <v>5.63</v>
      </c>
      <c r="BG17" s="26"/>
      <c r="BH17" s="11"/>
      <c r="BI17" s="11"/>
      <c r="BJ17" s="134" t="s">
        <v>159</v>
      </c>
      <c r="BK17" s="13">
        <v>0.5</v>
      </c>
      <c r="BL17" s="69">
        <v>5.55</v>
      </c>
      <c r="BM17" s="69">
        <v>6.01</v>
      </c>
      <c r="BN17" s="69">
        <v>5.49</v>
      </c>
      <c r="BO17" s="7"/>
      <c r="BP17" s="69">
        <v>5.55</v>
      </c>
      <c r="BQ17" s="26"/>
      <c r="BR17" s="11"/>
      <c r="BS17" s="11"/>
      <c r="BT17" s="134"/>
      <c r="BU17" s="13"/>
      <c r="BV17" s="69"/>
      <c r="BW17" s="69"/>
      <c r="BX17" s="69"/>
      <c r="BY17" s="7"/>
      <c r="BZ17" s="69"/>
      <c r="CA17" s="26"/>
      <c r="CB17" s="11"/>
      <c r="CC17" s="11"/>
      <c r="CD17" s="134" t="s">
        <v>159</v>
      </c>
      <c r="CE17" s="13">
        <v>0.5</v>
      </c>
      <c r="CF17" s="69">
        <v>5.17</v>
      </c>
      <c r="CG17" s="69">
        <v>6.12</v>
      </c>
      <c r="CH17" s="69">
        <v>5.03</v>
      </c>
      <c r="CI17" s="7"/>
      <c r="CJ17" s="69">
        <v>5.17</v>
      </c>
      <c r="CK17" s="26"/>
      <c r="CL17" s="11"/>
      <c r="CM17" s="11"/>
      <c r="CN17" s="134" t="s">
        <v>159</v>
      </c>
      <c r="CO17" s="13">
        <v>0.5</v>
      </c>
      <c r="CP17" s="69">
        <v>4.97</v>
      </c>
      <c r="CQ17" s="69">
        <v>5.98</v>
      </c>
      <c r="CR17" s="69">
        <v>4.83</v>
      </c>
      <c r="CS17" s="7"/>
      <c r="CT17" s="69">
        <v>4.97</v>
      </c>
      <c r="CU17" s="26"/>
      <c r="CV17" s="11"/>
      <c r="CW17" s="11"/>
      <c r="CX17" s="134"/>
      <c r="CY17" s="13"/>
      <c r="CZ17" s="69"/>
      <c r="DA17" s="69"/>
      <c r="DB17" s="69"/>
      <c r="DC17" s="7"/>
      <c r="DD17" s="69"/>
      <c r="DE17" s="26"/>
      <c r="DF17" s="11"/>
      <c r="DG17" s="11"/>
      <c r="DH17" s="134" t="s">
        <v>159</v>
      </c>
      <c r="DI17" s="13">
        <v>0.5</v>
      </c>
      <c r="DJ17" s="69">
        <v>5.29</v>
      </c>
      <c r="DK17" s="69">
        <v>6.23</v>
      </c>
      <c r="DL17" s="69">
        <v>5.15</v>
      </c>
      <c r="DM17" s="7"/>
      <c r="DN17" s="69">
        <v>5.29</v>
      </c>
      <c r="DO17" s="26"/>
      <c r="DP17" s="11"/>
      <c r="DQ17" s="11"/>
      <c r="DR17" s="134"/>
      <c r="DS17" s="13"/>
      <c r="DT17" s="47"/>
      <c r="DU17" s="69"/>
      <c r="DV17" s="69"/>
      <c r="DW17" s="7"/>
      <c r="DX17" s="7"/>
      <c r="DY17" s="26"/>
      <c r="DZ17" s="11"/>
      <c r="EA17" s="11"/>
      <c r="EB17" s="134" t="s">
        <v>159</v>
      </c>
      <c r="EC17" s="13">
        <v>0.5</v>
      </c>
      <c r="ED17" s="47">
        <f t="shared" si="68"/>
        <v>5.0684457721478848</v>
      </c>
      <c r="EE17" s="69">
        <v>5.65</v>
      </c>
      <c r="EF17" s="69">
        <v>4.9800000000000004</v>
      </c>
      <c r="EG17" s="7"/>
      <c r="EH17" s="7">
        <v>5.0684457721478848</v>
      </c>
      <c r="EI17" s="26"/>
      <c r="EJ17" s="11"/>
      <c r="EK17" s="11"/>
      <c r="EL17" s="134"/>
      <c r="EM17" s="13"/>
      <c r="EN17" s="6"/>
      <c r="EO17" s="69"/>
      <c r="EP17" s="69"/>
      <c r="EQ17" s="7"/>
      <c r="ER17" s="7"/>
      <c r="ES17" s="26"/>
      <c r="ET17" s="11"/>
      <c r="EU17" s="11"/>
      <c r="EV17" s="134"/>
      <c r="EW17" s="13"/>
      <c r="EX17" s="6"/>
      <c r="EY17" s="69"/>
      <c r="EZ17" s="69"/>
      <c r="FA17" s="7"/>
      <c r="FB17" s="7"/>
      <c r="FC17" s="26"/>
      <c r="FD17" s="11"/>
      <c r="FE17" s="11"/>
      <c r="FF17" s="134"/>
      <c r="FG17" s="13"/>
      <c r="FH17" s="47"/>
      <c r="FI17" s="69"/>
      <c r="FJ17" s="69"/>
      <c r="FK17" s="7"/>
      <c r="FL17" s="47"/>
      <c r="FM17" s="26"/>
      <c r="FN17" s="11"/>
      <c r="FO17" s="11"/>
      <c r="FP17" s="134" t="s">
        <v>252</v>
      </c>
      <c r="FQ17" s="13">
        <v>1</v>
      </c>
      <c r="FR17" s="47">
        <v>38.936529999999998</v>
      </c>
      <c r="FS17" s="69">
        <v>15.06</v>
      </c>
      <c r="FT17" s="69">
        <v>49.54</v>
      </c>
      <c r="FU17" s="7"/>
      <c r="FV17" s="47">
        <v>38.94</v>
      </c>
      <c r="FW17" s="26">
        <v>27.6</v>
      </c>
      <c r="FX17" s="11"/>
      <c r="FY17" s="11"/>
      <c r="FZ17" s="134" t="s">
        <v>159</v>
      </c>
      <c r="GA17" s="13">
        <v>0.5</v>
      </c>
      <c r="GB17" s="47">
        <f t="shared" si="69"/>
        <v>4.6502528432282526</v>
      </c>
      <c r="GC17" s="69">
        <v>5.2</v>
      </c>
      <c r="GD17" s="69">
        <v>4.5599999999999996</v>
      </c>
      <c r="GE17" s="7"/>
      <c r="GF17" s="47">
        <v>4.6502528432282526</v>
      </c>
      <c r="GG17" s="26"/>
      <c r="GH17" s="11"/>
      <c r="GI17" s="11"/>
      <c r="GJ17" s="134"/>
      <c r="GK17" s="13"/>
      <c r="GL17" s="47"/>
      <c r="GM17" s="69"/>
      <c r="GN17" s="69"/>
      <c r="GO17" s="7"/>
      <c r="GP17" s="7"/>
      <c r="GQ17" s="26"/>
      <c r="GR17" s="11"/>
      <c r="GS17" s="11"/>
      <c r="GT17" s="134" t="s">
        <v>159</v>
      </c>
      <c r="GU17" s="13">
        <v>0.5</v>
      </c>
      <c r="GV17" s="47">
        <f t="shared" si="70"/>
        <v>4.8468332131790959</v>
      </c>
      <c r="GW17" s="69">
        <v>5</v>
      </c>
      <c r="GX17" s="69">
        <v>4.82</v>
      </c>
      <c r="GY17" s="7"/>
      <c r="GZ17" s="7">
        <v>4.8468332131790959</v>
      </c>
      <c r="HA17" s="26"/>
      <c r="HB17" s="11"/>
      <c r="HC17" s="11"/>
      <c r="HD17" s="134"/>
      <c r="HE17" s="13"/>
      <c r="HF17" s="47"/>
      <c r="HG17" s="69"/>
      <c r="HH17" s="69"/>
      <c r="HI17" s="7"/>
      <c r="HJ17" s="7"/>
      <c r="HK17" s="26"/>
      <c r="HL17" s="11"/>
      <c r="HM17" s="11"/>
      <c r="HN17" s="134" t="s">
        <v>159</v>
      </c>
      <c r="HO17" s="13">
        <v>0.5</v>
      </c>
      <c r="HP17" s="47">
        <f t="shared" si="71"/>
        <v>4.5769019262958937</v>
      </c>
      <c r="HQ17" s="69">
        <v>4.84</v>
      </c>
      <c r="HR17" s="69">
        <v>4.53</v>
      </c>
      <c r="HS17" s="7"/>
      <c r="HT17" s="7">
        <v>4.5769019262958937</v>
      </c>
      <c r="HU17" s="26"/>
      <c r="HV17" s="11"/>
      <c r="HW17" s="11"/>
      <c r="HX17" s="134"/>
      <c r="HY17" s="13"/>
      <c r="HZ17" s="47"/>
      <c r="IA17" s="69"/>
      <c r="IB17" s="69"/>
      <c r="IC17" s="7"/>
      <c r="ID17" s="7"/>
      <c r="IE17" s="26"/>
      <c r="IF17" s="11"/>
      <c r="IG17" s="11"/>
      <c r="IH17" s="134" t="s">
        <v>159</v>
      </c>
      <c r="II17" s="13">
        <v>0.5</v>
      </c>
      <c r="IJ17" s="47">
        <f t="shared" si="72"/>
        <v>4.4670145376802379</v>
      </c>
      <c r="IK17" s="69">
        <v>4.8</v>
      </c>
      <c r="IL17" s="69">
        <v>4.41</v>
      </c>
      <c r="IM17" s="7"/>
      <c r="IN17" s="47">
        <f t="shared" si="73"/>
        <v>4.4670145376802379</v>
      </c>
      <c r="IO17" s="26"/>
      <c r="IP17" s="11"/>
      <c r="IQ17" s="11"/>
      <c r="IR17" s="134"/>
      <c r="IS17" s="13"/>
      <c r="IT17" s="47"/>
      <c r="IU17" s="69"/>
      <c r="IV17" s="69"/>
      <c r="IW17" s="7"/>
      <c r="IX17" s="7"/>
      <c r="IY17" s="26"/>
      <c r="IZ17" s="11"/>
      <c r="JA17" s="11"/>
      <c r="JB17" s="134" t="s">
        <v>216</v>
      </c>
      <c r="JC17" s="13">
        <v>1</v>
      </c>
      <c r="JD17" s="47">
        <v>30.43</v>
      </c>
      <c r="JE17" s="69">
        <v>36.340000000000003</v>
      </c>
      <c r="JF17" s="69">
        <v>29.87</v>
      </c>
      <c r="JG17" s="7"/>
      <c r="JH17" s="7">
        <v>29.95</v>
      </c>
      <c r="JI17" s="26">
        <v>33.979999999999997</v>
      </c>
      <c r="JJ17" s="11"/>
      <c r="JK17" s="11"/>
      <c r="JL17" s="134"/>
      <c r="JM17" s="13"/>
      <c r="JN17" s="47"/>
      <c r="JO17" s="69"/>
      <c r="JP17" s="69"/>
      <c r="JQ17" s="7"/>
      <c r="JR17" s="7"/>
      <c r="JS17" s="26"/>
      <c r="JT17" s="11"/>
      <c r="JU17" s="11"/>
      <c r="JV17" s="134"/>
      <c r="JW17" s="13"/>
      <c r="JX17" s="47"/>
      <c r="JY17" s="69"/>
      <c r="JZ17" s="69"/>
      <c r="KA17" s="7"/>
      <c r="KB17" s="7"/>
      <c r="KC17" s="26"/>
      <c r="KD17" s="11"/>
      <c r="KE17" s="11"/>
      <c r="KF17" s="134" t="s">
        <v>158</v>
      </c>
      <c r="KG17" s="13">
        <v>1</v>
      </c>
      <c r="KH17" s="47">
        <v>28.228207451780907</v>
      </c>
      <c r="KI17" s="69">
        <v>55.3</v>
      </c>
      <c r="KJ17" s="69">
        <v>23.45</v>
      </c>
      <c r="KK17" s="7"/>
      <c r="KL17" s="7">
        <v>28.228207451780907</v>
      </c>
      <c r="KM17" s="26">
        <v>46.279556839776944</v>
      </c>
      <c r="KN17" s="11"/>
      <c r="KO17" s="11"/>
      <c r="KP17" s="134" t="s">
        <v>316</v>
      </c>
      <c r="KQ17" s="13">
        <v>0.95</v>
      </c>
      <c r="KR17" s="47">
        <v>57.312089999999998</v>
      </c>
      <c r="KS17" s="69">
        <v>31.921610000000001</v>
      </c>
      <c r="KT17" s="69">
        <v>60.635750000000002</v>
      </c>
      <c r="KU17" s="7"/>
      <c r="KV17" s="7">
        <v>57.836893036656591</v>
      </c>
      <c r="KW17" s="26">
        <v>37.893570637218112</v>
      </c>
      <c r="KX17" s="11"/>
      <c r="KY17" s="11"/>
      <c r="KZ17" s="134"/>
      <c r="LA17" s="13"/>
      <c r="LB17" s="47"/>
      <c r="LC17" s="69"/>
      <c r="LD17" s="69"/>
      <c r="LE17" s="7"/>
      <c r="LF17" s="7"/>
      <c r="LG17" s="26"/>
      <c r="LH17" s="11"/>
      <c r="LI17" s="11"/>
      <c r="LJ17" s="134"/>
      <c r="LK17" s="13"/>
      <c r="LL17" s="47"/>
      <c r="LM17" s="69"/>
      <c r="LN17" s="69"/>
      <c r="LO17" s="7"/>
      <c r="LP17" s="7"/>
      <c r="LQ17" s="26"/>
      <c r="LR17" s="11"/>
      <c r="LS17" s="11"/>
      <c r="LT17" s="134"/>
      <c r="LU17" s="13"/>
      <c r="LV17" s="47"/>
      <c r="LW17" s="69"/>
      <c r="LX17" s="69"/>
      <c r="LY17" s="7"/>
      <c r="LZ17" s="7"/>
      <c r="MA17" s="26"/>
      <c r="MB17" s="11"/>
      <c r="MC17" s="11"/>
      <c r="MD17" s="134"/>
      <c r="ME17" s="13"/>
      <c r="MF17" s="47"/>
      <c r="MG17" s="69"/>
      <c r="MH17" s="69"/>
      <c r="MI17" s="7"/>
      <c r="MJ17" s="7"/>
      <c r="MK17" s="26"/>
      <c r="ML17" s="11"/>
      <c r="MM17" s="11"/>
      <c r="MN17" s="134"/>
      <c r="MO17" s="13"/>
      <c r="MP17" s="47"/>
      <c r="MQ17" s="69"/>
      <c r="MR17" s="69"/>
      <c r="MS17" s="7"/>
      <c r="MT17" s="7"/>
      <c r="MU17" s="26"/>
      <c r="MV17" s="11"/>
      <c r="MW17" s="11"/>
      <c r="MX17" s="134"/>
      <c r="MY17" s="13"/>
      <c r="MZ17" s="47"/>
      <c r="NA17" s="69"/>
      <c r="NB17" s="69"/>
      <c r="NC17" s="7"/>
      <c r="ND17" s="7"/>
      <c r="NE17" s="26"/>
      <c r="NF17" s="11"/>
      <c r="NG17" s="11"/>
      <c r="NH17" s="134" t="s">
        <v>160</v>
      </c>
      <c r="NI17" s="13">
        <v>1</v>
      </c>
      <c r="NJ17" s="47">
        <v>41.391303886428936</v>
      </c>
      <c r="NK17" s="69"/>
      <c r="NL17" s="69"/>
      <c r="NM17" s="7"/>
      <c r="NN17" s="7"/>
      <c r="NO17" s="26"/>
      <c r="NP17" s="11"/>
      <c r="NQ17" s="11"/>
      <c r="NR17" s="134"/>
      <c r="NS17" s="13"/>
      <c r="NT17" s="47"/>
      <c r="NU17" s="69"/>
      <c r="NV17" s="69"/>
      <c r="NW17" s="7"/>
      <c r="NX17" s="7"/>
      <c r="NY17" s="26"/>
      <c r="NZ17" s="11"/>
      <c r="OA17" s="11"/>
      <c r="OB17" s="134" t="s">
        <v>160</v>
      </c>
      <c r="OC17" s="13">
        <v>1</v>
      </c>
      <c r="OD17" s="47">
        <v>39.055260758473729</v>
      </c>
      <c r="OE17" s="69"/>
      <c r="OF17" s="69"/>
      <c r="OG17" s="7"/>
      <c r="OH17" s="7"/>
      <c r="OI17" s="26"/>
      <c r="OJ17" s="11"/>
      <c r="OK17" s="11"/>
      <c r="OL17" s="134"/>
      <c r="OM17" s="13"/>
      <c r="ON17" s="47"/>
      <c r="OO17" s="69"/>
      <c r="OP17" s="69"/>
      <c r="OQ17" s="7"/>
      <c r="OR17" s="7"/>
      <c r="OS17" s="26"/>
      <c r="OT17" s="11"/>
      <c r="OU17" s="11"/>
      <c r="OV17" s="134"/>
      <c r="OW17" s="13"/>
      <c r="OX17" s="47"/>
      <c r="OY17" s="69"/>
      <c r="OZ17" s="69"/>
      <c r="PA17" s="7"/>
      <c r="PB17" s="7"/>
      <c r="PC17" s="26"/>
      <c r="PD17" s="11"/>
      <c r="PE17" s="11"/>
      <c r="PF17" s="134" t="s">
        <v>160</v>
      </c>
      <c r="PG17" s="13">
        <v>1</v>
      </c>
      <c r="PH17" s="47">
        <v>37.876255359727082</v>
      </c>
      <c r="PI17" s="69"/>
      <c r="PJ17" s="69"/>
      <c r="PK17" s="7"/>
      <c r="PL17" s="7"/>
      <c r="PM17" s="26"/>
      <c r="PN17" s="11"/>
      <c r="PO17" s="11"/>
      <c r="PP17" s="134"/>
      <c r="PQ17" s="13"/>
      <c r="PR17" s="47"/>
      <c r="PS17" s="69"/>
      <c r="PT17" s="69"/>
      <c r="PU17" s="7"/>
      <c r="PV17" s="7"/>
      <c r="PW17" s="26"/>
      <c r="PX17" s="11"/>
      <c r="PY17" s="11"/>
    </row>
    <row xmlns:x14ac="http://schemas.microsoft.com/office/spreadsheetml/2009/9/ac" r="18" s="2" customFormat="true" x14ac:dyDescent="0.25">
      <c r="A18" s="415" t="str">
        <f ca="true">IF(ISBLANK('Data Summary'!A20),"",'Data Summary'!A20)</f>
        <v>IND_2011_ASER</v>
      </c>
      <c r="B18" s="134" t="s">
        <v>160</v>
      </c>
      <c r="C18" s="13">
        <v>1</v>
      </c>
      <c r="D18" s="13">
        <v>45.7</v>
      </c>
      <c r="E18" s="69"/>
      <c r="F18" s="69"/>
      <c r="G18" s="7"/>
      <c r="H18" s="7"/>
      <c r="I18" s="26"/>
      <c r="J18" s="11"/>
      <c r="K18" s="11"/>
      <c r="L18" s="134" t="s">
        <v>160</v>
      </c>
      <c r="M18" s="6">
        <v>1</v>
      </c>
      <c r="N18" s="7">
        <v>46.69</v>
      </c>
      <c r="O18" s="69"/>
      <c r="P18" s="69"/>
      <c r="Q18" s="7"/>
      <c r="R18" s="7"/>
      <c r="S18" s="26"/>
      <c r="T18" s="11"/>
      <c r="U18" s="11"/>
      <c r="V18" s="134" t="s">
        <v>253</v>
      </c>
      <c r="W18" s="6">
        <v>0</v>
      </c>
      <c r="X18" s="47">
        <v>3.88103</v>
      </c>
      <c r="Y18" s="69">
        <v>2.0843699999999998</v>
      </c>
      <c r="Z18" s="69">
        <v>4.3898400000000004</v>
      </c>
      <c r="AA18" s="7"/>
      <c r="AB18" s="47">
        <v>3.88103</v>
      </c>
      <c r="AC18" s="26">
        <v>2.57952</v>
      </c>
      <c r="AD18" s="11"/>
      <c r="AE18" s="11"/>
      <c r="AF18" s="134" t="s">
        <v>160</v>
      </c>
      <c r="AG18" s="6">
        <v>1</v>
      </c>
      <c r="AH18" s="7">
        <v>46.9</v>
      </c>
      <c r="AI18" s="69">
        <v>24.42</v>
      </c>
      <c r="AJ18" s="69">
        <v>50.47</v>
      </c>
      <c r="AK18" s="7"/>
      <c r="AL18" s="7">
        <v>51.11</v>
      </c>
      <c r="AM18" s="26"/>
      <c r="AN18" s="11"/>
      <c r="AO18" s="11"/>
      <c r="AP18" s="134"/>
      <c r="AQ18" s="6"/>
      <c r="AR18" s="13"/>
      <c r="AS18" s="69"/>
      <c r="AT18" s="69"/>
      <c r="AU18" s="7"/>
      <c r="AV18" s="13"/>
      <c r="AW18" s="26"/>
      <c r="AX18" s="11"/>
      <c r="AY18" s="11"/>
      <c r="AZ18" s="134" t="s">
        <v>160</v>
      </c>
      <c r="BA18" s="6">
        <v>1</v>
      </c>
      <c r="BB18" s="7">
        <v>49.12</v>
      </c>
      <c r="BC18" s="69"/>
      <c r="BD18" s="69"/>
      <c r="BE18" s="7"/>
      <c r="BF18" s="7">
        <v>49.12</v>
      </c>
      <c r="BG18" s="26"/>
      <c r="BH18" s="11"/>
      <c r="BI18" s="11"/>
      <c r="BJ18" s="134" t="s">
        <v>160</v>
      </c>
      <c r="BK18" s="6">
        <v>1</v>
      </c>
      <c r="BL18" s="7">
        <v>49.25</v>
      </c>
      <c r="BM18" s="69">
        <v>25.85</v>
      </c>
      <c r="BN18" s="69">
        <v>52.74</v>
      </c>
      <c r="BO18" s="7"/>
      <c r="BP18" s="7">
        <v>49.25</v>
      </c>
      <c r="BQ18" s="26"/>
      <c r="BR18" s="11"/>
      <c r="BS18" s="11"/>
      <c r="BT18" s="134"/>
      <c r="BU18" s="6"/>
      <c r="BV18" s="7"/>
      <c r="BW18" s="7"/>
      <c r="BX18" s="7"/>
      <c r="BY18" s="7"/>
      <c r="BZ18" s="7"/>
      <c r="CA18" s="26"/>
      <c r="CB18" s="11"/>
      <c r="CC18" s="11"/>
      <c r="CD18" s="134" t="s">
        <v>160</v>
      </c>
      <c r="CE18" s="6">
        <v>1</v>
      </c>
      <c r="CF18" s="7">
        <v>49.9</v>
      </c>
      <c r="CG18" s="7">
        <v>25.76</v>
      </c>
      <c r="CH18" s="7">
        <v>53.41</v>
      </c>
      <c r="CI18" s="7"/>
      <c r="CJ18" s="7">
        <v>49.9</v>
      </c>
      <c r="CK18" s="26"/>
      <c r="CL18" s="11"/>
      <c r="CM18" s="11"/>
      <c r="CN18" s="134" t="s">
        <v>160</v>
      </c>
      <c r="CO18" s="6">
        <v>1</v>
      </c>
      <c r="CP18" s="7">
        <v>50</v>
      </c>
      <c r="CQ18" s="7">
        <v>25.92</v>
      </c>
      <c r="CR18" s="7">
        <v>53.51</v>
      </c>
      <c r="CS18" s="7"/>
      <c r="CT18" s="7">
        <v>50</v>
      </c>
      <c r="CU18" s="26"/>
      <c r="CV18" s="11"/>
      <c r="CW18" s="11"/>
      <c r="CX18" s="134"/>
      <c r="CY18" s="6"/>
      <c r="CZ18" s="7"/>
      <c r="DA18" s="7"/>
      <c r="DB18" s="7"/>
      <c r="DC18" s="7"/>
      <c r="DD18" s="7"/>
      <c r="DE18" s="26"/>
      <c r="DF18" s="11"/>
      <c r="DG18" s="11"/>
      <c r="DH18" s="134" t="s">
        <v>160</v>
      </c>
      <c r="DI18" s="6">
        <v>1</v>
      </c>
      <c r="DJ18" s="7">
        <v>52.63</v>
      </c>
      <c r="DK18" s="7">
        <v>26.45</v>
      </c>
      <c r="DL18" s="7">
        <v>56.5</v>
      </c>
      <c r="DM18" s="7"/>
      <c r="DN18" s="7">
        <v>52.63</v>
      </c>
      <c r="DO18" s="26"/>
      <c r="DP18" s="11"/>
      <c r="DQ18" s="11"/>
      <c r="DR18" s="134"/>
      <c r="DS18" s="6"/>
      <c r="DT18" s="47"/>
      <c r="DU18" s="69"/>
      <c r="DV18" s="69"/>
      <c r="DW18" s="7"/>
      <c r="DX18" s="7"/>
      <c r="DY18" s="26"/>
      <c r="DZ18" s="11"/>
      <c r="EA18" s="11"/>
      <c r="EB18" s="134" t="s">
        <v>160</v>
      </c>
      <c r="EC18" s="6">
        <v>1</v>
      </c>
      <c r="ED18" s="47">
        <f t="shared" si="68"/>
        <v>51.830337668801363</v>
      </c>
      <c r="EE18" s="69">
        <v>25.4</v>
      </c>
      <c r="EF18" s="69">
        <v>55.85</v>
      </c>
      <c r="EG18" s="7"/>
      <c r="EH18" s="7">
        <v>51.830337668801363</v>
      </c>
      <c r="EI18" s="26"/>
      <c r="EJ18" s="11"/>
      <c r="EK18" s="11"/>
      <c r="EL18" s="134"/>
      <c r="EM18" s="6"/>
      <c r="EN18" s="13"/>
      <c r="EO18" s="69"/>
      <c r="EP18" s="69"/>
      <c r="EQ18" s="7"/>
      <c r="ER18" s="7"/>
      <c r="ES18" s="26"/>
      <c r="ET18" s="11"/>
      <c r="EU18" s="11"/>
      <c r="EV18" s="134"/>
      <c r="EW18" s="6"/>
      <c r="EX18" s="13"/>
      <c r="EY18" s="69"/>
      <c r="EZ18" s="69"/>
      <c r="FA18" s="7"/>
      <c r="FB18" s="7"/>
      <c r="FC18" s="26"/>
      <c r="FD18" s="11"/>
      <c r="FE18" s="11"/>
      <c r="FF18" s="134"/>
      <c r="FG18" s="6"/>
      <c r="FH18" s="47"/>
      <c r="FI18" s="69"/>
      <c r="FJ18" s="69"/>
      <c r="FK18" s="7"/>
      <c r="FL18" s="47"/>
      <c r="FM18" s="26"/>
      <c r="FN18" s="11"/>
      <c r="FO18" s="11"/>
      <c r="FP18" s="134" t="s">
        <v>253</v>
      </c>
      <c r="FQ18" s="6">
        <v>0</v>
      </c>
      <c r="FR18" s="47">
        <v>2.03539</v>
      </c>
      <c r="FS18" s="69">
        <v>2.57</v>
      </c>
      <c r="FT18" s="69">
        <v>1.8</v>
      </c>
      <c r="FU18" s="7"/>
      <c r="FV18" s="47">
        <v>2.04</v>
      </c>
      <c r="FW18" s="26">
        <v>2.35</v>
      </c>
      <c r="FX18" s="11"/>
      <c r="FY18" s="11"/>
      <c r="FZ18" s="134" t="s">
        <v>160</v>
      </c>
      <c r="GA18" s="6">
        <v>1</v>
      </c>
      <c r="GB18" s="47">
        <f t="shared" si="69"/>
        <v>52.665420214877599</v>
      </c>
      <c r="GC18" s="69">
        <v>27.42</v>
      </c>
      <c r="GD18" s="69">
        <v>56.81</v>
      </c>
      <c r="GE18" s="7"/>
      <c r="GF18" s="47">
        <v>52.665420214877599</v>
      </c>
      <c r="GG18" s="26"/>
      <c r="GH18" s="11"/>
      <c r="GI18" s="11"/>
      <c r="GJ18" s="134"/>
      <c r="GK18" s="6"/>
      <c r="GL18" s="47"/>
      <c r="GM18" s="69"/>
      <c r="GN18" s="69"/>
      <c r="GO18" s="7"/>
      <c r="GP18" s="7"/>
      <c r="GQ18" s="26"/>
      <c r="GR18" s="11"/>
      <c r="GS18" s="11"/>
      <c r="GT18" s="134" t="s">
        <v>160</v>
      </c>
      <c r="GU18" s="6">
        <v>1</v>
      </c>
      <c r="GV18" s="47">
        <f t="shared" si="70"/>
        <v>52.490344133156377</v>
      </c>
      <c r="GW18" s="69">
        <v>26.92</v>
      </c>
      <c r="GX18" s="69">
        <v>56.97</v>
      </c>
      <c r="GY18" s="7"/>
      <c r="GZ18" s="7">
        <v>52.490344133156377</v>
      </c>
      <c r="HA18" s="26"/>
      <c r="HB18" s="11"/>
      <c r="HC18" s="11"/>
      <c r="HD18" s="134"/>
      <c r="HE18" s="6"/>
      <c r="HF18" s="47"/>
      <c r="HG18" s="69"/>
      <c r="HH18" s="69"/>
      <c r="HI18" s="7"/>
      <c r="HJ18" s="7"/>
      <c r="HK18" s="26"/>
      <c r="HL18" s="11"/>
      <c r="HM18" s="11"/>
      <c r="HN18" s="134" t="s">
        <v>160</v>
      </c>
      <c r="HO18" s="6">
        <v>1</v>
      </c>
      <c r="HP18" s="47">
        <f t="shared" si="71"/>
        <v>52.734533430816121</v>
      </c>
      <c r="HQ18" s="69">
        <v>26.9</v>
      </c>
      <c r="HR18" s="69">
        <v>57.34</v>
      </c>
      <c r="HS18" s="7"/>
      <c r="HT18" s="7">
        <v>52.734533430816121</v>
      </c>
      <c r="HU18" s="26"/>
      <c r="HV18" s="11"/>
      <c r="HW18" s="11"/>
      <c r="HX18" s="134"/>
      <c r="HY18" s="6"/>
      <c r="HZ18" s="47"/>
      <c r="IA18" s="69"/>
      <c r="IB18" s="69"/>
      <c r="IC18" s="7"/>
      <c r="ID18" s="7"/>
      <c r="IE18" s="26"/>
      <c r="IF18" s="11"/>
      <c r="IG18" s="11"/>
      <c r="IH18" s="134" t="s">
        <v>160</v>
      </c>
      <c r="II18" s="6">
        <v>1</v>
      </c>
      <c r="IJ18" s="47">
        <f t="shared" si="72"/>
        <v>52.896551658935223</v>
      </c>
      <c r="IK18" s="69">
        <v>26.77</v>
      </c>
      <c r="IL18" s="69">
        <v>57.37</v>
      </c>
      <c r="IM18" s="7"/>
      <c r="IN18" s="47">
        <f t="shared" si="73"/>
        <v>52.896551658935223</v>
      </c>
      <c r="IO18" s="26"/>
      <c r="IP18" s="11"/>
      <c r="IQ18" s="11"/>
      <c r="IR18" s="134"/>
      <c r="IS18" s="6"/>
      <c r="IT18" s="47"/>
      <c r="IU18" s="69"/>
      <c r="IV18" s="69"/>
      <c r="IW18" s="7"/>
      <c r="IX18" s="7"/>
      <c r="IY18" s="26"/>
      <c r="IZ18" s="11"/>
      <c r="JA18" s="11"/>
      <c r="JB18" s="134"/>
      <c r="JC18" s="6"/>
      <c r="JD18" s="47"/>
      <c r="JE18" s="69"/>
      <c r="JF18" s="69"/>
      <c r="JG18" s="7"/>
      <c r="JH18" s="7"/>
      <c r="JI18" s="26"/>
      <c r="JJ18" s="11"/>
      <c r="JK18" s="11"/>
      <c r="JL18" s="134"/>
      <c r="JM18" s="6"/>
      <c r="JN18" s="47"/>
      <c r="JO18" s="69"/>
      <c r="JP18" s="69"/>
      <c r="JQ18" s="7"/>
      <c r="JR18" s="7"/>
      <c r="JS18" s="26"/>
      <c r="JT18" s="11"/>
      <c r="JU18" s="11"/>
      <c r="JV18" s="134"/>
      <c r="JW18" s="6"/>
      <c r="JX18" s="47"/>
      <c r="JY18" s="69"/>
      <c r="JZ18" s="69"/>
      <c r="KA18" s="7"/>
      <c r="KB18" s="7"/>
      <c r="KC18" s="26"/>
      <c r="KD18" s="11"/>
      <c r="KE18" s="11"/>
      <c r="KF18" s="134" t="s">
        <v>157</v>
      </c>
      <c r="KG18" s="6">
        <v>0.5</v>
      </c>
      <c r="KH18" s="47">
        <v>11.789010217513948</v>
      </c>
      <c r="KI18" s="69">
        <v>12.18</v>
      </c>
      <c r="KJ18" s="69">
        <v>11.72</v>
      </c>
      <c r="KK18" s="7"/>
      <c r="KL18" s="7">
        <v>11.789010217513948</v>
      </c>
      <c r="KM18" s="26">
        <v>17.382646032586685</v>
      </c>
      <c r="KN18" s="11"/>
      <c r="KO18" s="11"/>
      <c r="KP18" s="134"/>
      <c r="KQ18" s="6"/>
      <c r="KR18" s="47"/>
      <c r="KS18" s="69"/>
      <c r="KT18" s="69"/>
      <c r="KU18" s="7"/>
      <c r="KV18" s="7"/>
      <c r="KW18" s="26"/>
      <c r="KX18" s="11"/>
      <c r="KY18" s="11"/>
      <c r="KZ18" s="134"/>
      <c r="LA18" s="6"/>
      <c r="LB18" s="47"/>
      <c r="LC18" s="69"/>
      <c r="LD18" s="69"/>
      <c r="LE18" s="7"/>
      <c r="LF18" s="7"/>
      <c r="LG18" s="26"/>
      <c r="LH18" s="11"/>
      <c r="LI18" s="11"/>
      <c r="LJ18" s="134"/>
      <c r="LK18" s="6"/>
      <c r="LL18" s="47"/>
      <c r="LM18" s="69"/>
      <c r="LN18" s="69"/>
      <c r="LO18" s="7"/>
      <c r="LP18" s="7"/>
      <c r="LQ18" s="26"/>
      <c r="LR18" s="11"/>
      <c r="LS18" s="11"/>
      <c r="LT18" s="134"/>
      <c r="LU18" s="6"/>
      <c r="LV18" s="47"/>
      <c r="LW18" s="69"/>
      <c r="LX18" s="69"/>
      <c r="LY18" s="7"/>
      <c r="LZ18" s="7"/>
      <c r="MA18" s="26"/>
      <c r="MB18" s="11"/>
      <c r="MC18" s="11"/>
      <c r="MD18" s="134"/>
      <c r="ME18" s="6"/>
      <c r="MF18" s="47"/>
      <c r="MG18" s="69"/>
      <c r="MH18" s="69"/>
      <c r="MI18" s="7"/>
      <c r="MJ18" s="7"/>
      <c r="MK18" s="26"/>
      <c r="ML18" s="11"/>
      <c r="MM18" s="11"/>
      <c r="MN18" s="134"/>
      <c r="MO18" s="6"/>
      <c r="MP18" s="47"/>
      <c r="MQ18" s="69"/>
      <c r="MR18" s="69"/>
      <c r="MS18" s="7"/>
      <c r="MT18" s="7"/>
      <c r="MU18" s="26"/>
      <c r="MV18" s="11"/>
      <c r="MW18" s="11"/>
      <c r="MX18" s="134"/>
      <c r="MY18" s="6"/>
      <c r="MZ18" s="47"/>
      <c r="NA18" s="69"/>
      <c r="NB18" s="69"/>
      <c r="NC18" s="7"/>
      <c r="ND18" s="7"/>
      <c r="NE18" s="26"/>
      <c r="NF18" s="11"/>
      <c r="NG18" s="11"/>
      <c r="NH18" s="134" t="s">
        <v>159</v>
      </c>
      <c r="NI18" s="6">
        <v>1</v>
      </c>
      <c r="NJ18" s="47">
        <v>2.1042536087889694</v>
      </c>
      <c r="NK18" s="69"/>
      <c r="NL18" s="69"/>
      <c r="NM18" s="7"/>
      <c r="NN18" s="7"/>
      <c r="NO18" s="26"/>
      <c r="NP18" s="11"/>
      <c r="NQ18" s="11"/>
      <c r="NR18" s="134"/>
      <c r="NS18" s="6"/>
      <c r="NT18" s="47"/>
      <c r="NU18" s="69"/>
      <c r="NV18" s="69"/>
      <c r="NW18" s="7"/>
      <c r="NX18" s="7"/>
      <c r="NY18" s="26"/>
      <c r="NZ18" s="11"/>
      <c r="OA18" s="11"/>
      <c r="OB18" s="134" t="s">
        <v>159</v>
      </c>
      <c r="OC18" s="6">
        <v>1</v>
      </c>
      <c r="OD18" s="47">
        <v>2.0309634121775639</v>
      </c>
      <c r="OE18" s="69"/>
      <c r="OF18" s="69"/>
      <c r="OG18" s="7"/>
      <c r="OH18" s="7"/>
      <c r="OI18" s="26"/>
      <c r="OJ18" s="11"/>
      <c r="OK18" s="11"/>
      <c r="OL18" s="134"/>
      <c r="OM18" s="6"/>
      <c r="ON18" s="47"/>
      <c r="OO18" s="69"/>
      <c r="OP18" s="69"/>
      <c r="OQ18" s="7"/>
      <c r="OR18" s="7"/>
      <c r="OS18" s="26"/>
      <c r="OT18" s="11"/>
      <c r="OU18" s="11"/>
      <c r="OV18" s="134"/>
      <c r="OW18" s="6"/>
      <c r="OX18" s="47"/>
      <c r="OY18" s="69"/>
      <c r="OZ18" s="69"/>
      <c r="PA18" s="7"/>
      <c r="PB18" s="7"/>
      <c r="PC18" s="26"/>
      <c r="PD18" s="11"/>
      <c r="PE18" s="11"/>
      <c r="PF18" s="134" t="s">
        <v>159</v>
      </c>
      <c r="PG18" s="6">
        <v>1</v>
      </c>
      <c r="PH18" s="47">
        <v>1.8162465625556119</v>
      </c>
      <c r="PI18" s="69"/>
      <c r="PJ18" s="69"/>
      <c r="PK18" s="7"/>
      <c r="PL18" s="7"/>
      <c r="PM18" s="26"/>
      <c r="PN18" s="11"/>
      <c r="PO18" s="11"/>
      <c r="PP18" s="134"/>
      <c r="PQ18" s="6"/>
      <c r="PR18" s="47"/>
      <c r="PS18" s="69"/>
      <c r="PT18" s="69"/>
      <c r="PU18" s="7"/>
      <c r="PV18" s="7"/>
      <c r="PW18" s="26"/>
      <c r="PX18" s="11"/>
      <c r="PY18" s="11"/>
    </row>
    <row xmlns:x14ac="http://schemas.microsoft.com/office/spreadsheetml/2009/9/ac" r="19" s="2" customFormat="true" x14ac:dyDescent="0.25">
      <c r="A19" s="415" t="str">
        <f ca="true">IF(ISBLANK('Data Summary'!A21),"",'Data Summary'!A21)</f>
        <v>IND_2012_EMIS</v>
      </c>
      <c r="B19" s="134"/>
      <c r="C19" s="6"/>
      <c r="D19" s="47"/>
      <c r="E19" s="69"/>
      <c r="F19" s="69"/>
      <c r="G19" s="69"/>
      <c r="H19" s="69"/>
      <c r="I19" s="70"/>
      <c r="J19" s="11"/>
      <c r="K19" s="11"/>
      <c r="L19" s="134"/>
      <c r="M19" s="6"/>
      <c r="N19" s="47"/>
      <c r="O19" s="69"/>
      <c r="P19" s="69"/>
      <c r="Q19" s="69"/>
      <c r="R19" s="69"/>
      <c r="S19" s="70"/>
      <c r="T19" s="11"/>
      <c r="U19" s="11"/>
      <c r="V19" s="134" t="s">
        <v>254</v>
      </c>
      <c r="W19" s="6">
        <v>1</v>
      </c>
      <c r="X19" s="47">
        <v>1.6689099999999999</v>
      </c>
      <c r="Y19" s="69">
        <v>1.68984</v>
      </c>
      <c r="Z19" s="69">
        <v>1.6629799999999999</v>
      </c>
      <c r="AA19" s="69"/>
      <c r="AB19" s="69">
        <v>1.6689099999999999</v>
      </c>
      <c r="AC19" s="70">
        <v>1.5955699999999999</v>
      </c>
      <c r="AD19" s="11"/>
      <c r="AE19" s="11"/>
      <c r="AF19" s="134"/>
      <c r="AG19" s="6"/>
      <c r="AH19" s="47"/>
      <c r="AI19" s="69"/>
      <c r="AJ19" s="69"/>
      <c r="AK19" s="69"/>
      <c r="AL19" s="69"/>
      <c r="AM19" s="70"/>
      <c r="AN19" s="11"/>
      <c r="AO19" s="11"/>
      <c r="AP19" s="134"/>
      <c r="AQ19" s="6"/>
      <c r="AR19" s="47"/>
      <c r="AS19" s="69"/>
      <c r="AT19" s="69"/>
      <c r="AU19" s="69"/>
      <c r="AV19" s="69"/>
      <c r="AW19" s="70"/>
      <c r="AX19" s="11"/>
      <c r="AY19" s="11"/>
      <c r="AZ19" s="134"/>
      <c r="BA19" s="6"/>
      <c r="BB19" s="47"/>
      <c r="BC19" s="69"/>
      <c r="BD19" s="69"/>
      <c r="BE19" s="69"/>
      <c r="BF19" s="69"/>
      <c r="BG19" s="70"/>
      <c r="BH19" s="11"/>
      <c r="BI19" s="11"/>
      <c r="BJ19" s="134"/>
      <c r="BK19" s="6"/>
      <c r="BL19" s="47"/>
      <c r="BM19" s="69"/>
      <c r="BN19" s="69"/>
      <c r="BO19" s="69"/>
      <c r="BP19" s="69"/>
      <c r="BQ19" s="70"/>
      <c r="BR19" s="11"/>
      <c r="BS19" s="11"/>
      <c r="BT19" s="134"/>
      <c r="BU19" s="6"/>
      <c r="BV19" s="47"/>
      <c r="BW19" s="103"/>
      <c r="BX19" s="103"/>
      <c r="BY19" s="69"/>
      <c r="BZ19" s="69"/>
      <c r="CA19" s="70"/>
      <c r="CB19" s="11"/>
      <c r="CC19" s="11"/>
      <c r="CD19" s="134"/>
      <c r="CE19" s="6"/>
      <c r="CF19" s="47"/>
      <c r="CG19" s="103"/>
      <c r="CH19" s="103"/>
      <c r="CI19" s="69"/>
      <c r="CJ19" s="69"/>
      <c r="CK19" s="70"/>
      <c r="CL19" s="11"/>
      <c r="CM19" s="11"/>
      <c r="CN19" s="134"/>
      <c r="CO19" s="6"/>
      <c r="CP19" s="47"/>
      <c r="CQ19" s="103"/>
      <c r="CR19" s="103"/>
      <c r="CS19" s="69"/>
      <c r="CT19" s="69"/>
      <c r="CU19" s="70"/>
      <c r="CV19" s="11"/>
      <c r="CW19" s="11"/>
      <c r="CX19" s="134"/>
      <c r="CY19" s="6"/>
      <c r="CZ19" s="47"/>
      <c r="DA19" s="103"/>
      <c r="DB19" s="103"/>
      <c r="DC19" s="103"/>
      <c r="DD19" s="103"/>
      <c r="DE19" s="70"/>
      <c r="DF19" s="11"/>
      <c r="DG19" s="11"/>
      <c r="DH19" s="134"/>
      <c r="DI19" s="6"/>
      <c r="DJ19" s="47"/>
      <c r="DK19" s="103"/>
      <c r="DL19" s="103"/>
      <c r="DM19" s="103"/>
      <c r="DN19" s="103"/>
      <c r="DO19" s="70"/>
      <c r="DP19" s="11"/>
      <c r="DQ19" s="11"/>
      <c r="DR19" s="134"/>
      <c r="DS19" s="6"/>
      <c r="DT19" s="47"/>
      <c r="DU19" s="69"/>
      <c r="DV19" s="69"/>
      <c r="DW19" s="69"/>
      <c r="DX19" s="69"/>
      <c r="DY19" s="70"/>
      <c r="DZ19" s="11"/>
      <c r="EA19" s="11"/>
      <c r="EB19" s="134"/>
      <c r="EC19" s="6"/>
      <c r="ED19" s="47"/>
      <c r="EE19" s="69"/>
      <c r="EF19" s="69"/>
      <c r="EG19" s="69"/>
      <c r="EH19" s="69"/>
      <c r="EI19" s="70"/>
      <c r="EJ19" s="11"/>
      <c r="EK19" s="11"/>
      <c r="EL19" s="134"/>
      <c r="EM19" s="6"/>
      <c r="EN19" s="47"/>
      <c r="EO19" s="69"/>
      <c r="EP19" s="69"/>
      <c r="EQ19" s="69"/>
      <c r="ER19" s="69"/>
      <c r="ES19" s="70"/>
      <c r="ET19" s="11"/>
      <c r="EU19" s="11"/>
      <c r="EV19" s="134"/>
      <c r="EW19" s="6"/>
      <c r="EX19" s="47"/>
      <c r="EY19" s="69"/>
      <c r="EZ19" s="69"/>
      <c r="FA19" s="69"/>
      <c r="FB19" s="69"/>
      <c r="FC19" s="70"/>
      <c r="FD19" s="11"/>
      <c r="FE19" s="11"/>
      <c r="FF19" s="134"/>
      <c r="FG19" s="6"/>
      <c r="FH19" s="47"/>
      <c r="FI19" s="69"/>
      <c r="FJ19" s="69"/>
      <c r="FK19" s="69"/>
      <c r="FL19" s="69"/>
      <c r="FM19" s="70"/>
      <c r="FN19" s="11"/>
      <c r="FO19" s="11"/>
      <c r="FP19" s="134" t="s">
        <v>254</v>
      </c>
      <c r="FQ19" s="6">
        <v>1</v>
      </c>
      <c r="FR19" s="47">
        <v>1.3019000000000001</v>
      </c>
      <c r="FS19" s="69">
        <v>0.86</v>
      </c>
      <c r="FT19" s="69">
        <v>1.5</v>
      </c>
      <c r="FU19" s="69"/>
      <c r="FV19" s="69">
        <v>1.3</v>
      </c>
      <c r="FW19" s="70">
        <v>1.0900000000000001</v>
      </c>
      <c r="FX19" s="11"/>
      <c r="FY19" s="11"/>
      <c r="FZ19" s="134"/>
      <c r="GA19" s="6"/>
      <c r="GB19" s="47"/>
      <c r="GC19" s="69"/>
      <c r="GD19" s="69"/>
      <c r="GE19" s="69"/>
      <c r="GF19" s="69"/>
      <c r="GG19" s="70"/>
      <c r="GH19" s="11"/>
      <c r="GI19" s="11"/>
      <c r="GJ19" s="134"/>
      <c r="GK19" s="6"/>
      <c r="GL19" s="47"/>
      <c r="GM19" s="69"/>
      <c r="GN19" s="69"/>
      <c r="GO19" s="69"/>
      <c r="GP19" s="69"/>
      <c r="GQ19" s="70"/>
      <c r="GR19" s="11"/>
      <c r="GS19" s="11"/>
      <c r="GT19" s="134"/>
      <c r="GU19" s="6"/>
      <c r="GV19" s="47"/>
      <c r="GW19" s="69"/>
      <c r="GX19" s="69"/>
      <c r="GY19" s="69"/>
      <c r="GZ19" s="69"/>
      <c r="HA19" s="70"/>
      <c r="HB19" s="11"/>
      <c r="HC19" s="11"/>
      <c r="HD19" s="134"/>
      <c r="HE19" s="6"/>
      <c r="HF19" s="47"/>
      <c r="HG19" s="69"/>
      <c r="HH19" s="69"/>
      <c r="HI19" s="69"/>
      <c r="HJ19" s="69"/>
      <c r="HK19" s="70"/>
      <c r="HL19" s="11"/>
      <c r="HM19" s="11"/>
      <c r="HN19" s="134"/>
      <c r="HO19" s="6"/>
      <c r="HP19" s="47"/>
      <c r="HQ19" s="69"/>
      <c r="HR19" s="69"/>
      <c r="HS19" s="69"/>
      <c r="HT19" s="69"/>
      <c r="HU19" s="70"/>
      <c r="HV19" s="11"/>
      <c r="HW19" s="11"/>
      <c r="HX19" s="134"/>
      <c r="HY19" s="6"/>
      <c r="HZ19" s="47"/>
      <c r="IA19" s="69"/>
      <c r="IB19" s="69"/>
      <c r="IC19" s="69"/>
      <c r="ID19" s="69"/>
      <c r="IE19" s="70"/>
      <c r="IF19" s="11"/>
      <c r="IG19" s="11"/>
      <c r="IH19" s="134"/>
      <c r="II19" s="6"/>
      <c r="IJ19" s="47"/>
      <c r="IK19" s="69"/>
      <c r="IL19" s="69"/>
      <c r="IM19" s="69"/>
      <c r="IN19" s="69"/>
      <c r="IO19" s="70"/>
      <c r="IP19" s="11"/>
      <c r="IQ19" s="11"/>
      <c r="IR19" s="134"/>
      <c r="IS19" s="6"/>
      <c r="IT19" s="47"/>
      <c r="IU19" s="69"/>
      <c r="IV19" s="69"/>
      <c r="IW19" s="69"/>
      <c r="IX19" s="69"/>
      <c r="IY19" s="70"/>
      <c r="IZ19" s="11"/>
      <c r="JA19" s="11"/>
      <c r="JB19" s="134"/>
      <c r="JC19" s="6"/>
      <c r="JD19" s="47"/>
      <c r="JE19" s="69"/>
      <c r="JF19" s="69"/>
      <c r="JG19" s="69"/>
      <c r="JH19" s="69"/>
      <c r="JI19" s="70"/>
      <c r="JJ19" s="11"/>
      <c r="JK19" s="11"/>
      <c r="JL19" s="134"/>
      <c r="JM19" s="6"/>
      <c r="JN19" s="47"/>
      <c r="JO19" s="69"/>
      <c r="JP19" s="69"/>
      <c r="JQ19" s="69"/>
      <c r="JR19" s="69"/>
      <c r="JS19" s="70"/>
      <c r="JT19" s="11"/>
      <c r="JU19" s="11"/>
      <c r="JV19" s="134"/>
      <c r="JW19" s="6"/>
      <c r="JX19" s="47"/>
      <c r="JY19" s="69"/>
      <c r="JZ19" s="69"/>
      <c r="KA19" s="69"/>
      <c r="KB19" s="69"/>
      <c r="KC19" s="70"/>
      <c r="KD19" s="11"/>
      <c r="KE19" s="11"/>
      <c r="KF19" s="134"/>
      <c r="KG19" s="6"/>
      <c r="KH19" s="47"/>
      <c r="KI19" s="69"/>
      <c r="KJ19" s="69"/>
      <c r="KK19" s="69"/>
      <c r="KL19" s="69"/>
      <c r="KM19" s="70"/>
      <c r="KN19" s="11"/>
      <c r="KO19" s="11"/>
      <c r="KP19" s="134"/>
      <c r="KQ19" s="6"/>
      <c r="KR19" s="47"/>
      <c r="KS19" s="69"/>
      <c r="KT19" s="69"/>
      <c r="KU19" s="69"/>
      <c r="KV19" s="69"/>
      <c r="KW19" s="70"/>
      <c r="KX19" s="11"/>
      <c r="KY19" s="11"/>
      <c r="KZ19" s="134"/>
      <c r="LA19" s="6"/>
      <c r="LB19" s="47"/>
      <c r="LC19" s="69"/>
      <c r="LD19" s="69"/>
      <c r="LE19" s="69"/>
      <c r="LF19" s="69"/>
      <c r="LG19" s="70"/>
      <c r="LH19" s="11"/>
      <c r="LI19" s="11"/>
      <c r="LJ19" s="134"/>
      <c r="LK19" s="6"/>
      <c r="LL19" s="47"/>
      <c r="LM19" s="69"/>
      <c r="LN19" s="69"/>
      <c r="LO19" s="69"/>
      <c r="LP19" s="69"/>
      <c r="LQ19" s="70"/>
      <c r="LR19" s="11"/>
      <c r="LS19" s="11"/>
      <c r="LT19" s="134"/>
      <c r="LU19" s="6"/>
      <c r="LV19" s="47"/>
      <c r="LW19" s="69"/>
      <c r="LX19" s="69"/>
      <c r="LY19" s="69"/>
      <c r="LZ19" s="69"/>
      <c r="MA19" s="70"/>
      <c r="MB19" s="11"/>
      <c r="MC19" s="11"/>
      <c r="MD19" s="134"/>
      <c r="ME19" s="6"/>
      <c r="MF19" s="47"/>
      <c r="MG19" s="69"/>
      <c r="MH19" s="69"/>
      <c r="MI19" s="69"/>
      <c r="MJ19" s="69"/>
      <c r="MK19" s="70"/>
      <c r="ML19" s="11"/>
      <c r="MM19" s="11"/>
      <c r="MN19" s="134"/>
      <c r="MO19" s="6"/>
      <c r="MP19" s="47"/>
      <c r="MQ19" s="69"/>
      <c r="MR19" s="69"/>
      <c r="MS19" s="69"/>
      <c r="MT19" s="69"/>
      <c r="MU19" s="70"/>
      <c r="MV19" s="11"/>
      <c r="MW19" s="11"/>
      <c r="MX19" s="134"/>
      <c r="MY19" s="6"/>
      <c r="MZ19" s="47"/>
      <c r="NA19" s="69"/>
      <c r="NB19" s="69"/>
      <c r="NC19" s="69"/>
      <c r="ND19" s="69"/>
      <c r="NE19" s="70"/>
      <c r="NF19" s="11"/>
      <c r="NG19" s="11"/>
      <c r="NH19" s="134" t="s">
        <v>424</v>
      </c>
      <c r="NI19" s="6">
        <v>0</v>
      </c>
      <c r="NJ19" s="47">
        <v>0.25873710294035712</v>
      </c>
      <c r="NK19" s="69"/>
      <c r="NL19" s="69"/>
      <c r="NM19" s="69"/>
      <c r="NN19" s="69"/>
      <c r="NO19" s="70"/>
      <c r="NP19" s="11"/>
      <c r="NQ19" s="11"/>
      <c r="NR19" s="134"/>
      <c r="NS19" s="6"/>
      <c r="NT19" s="47"/>
      <c r="NU19" s="69"/>
      <c r="NV19" s="69"/>
      <c r="NW19" s="69"/>
      <c r="NX19" s="69"/>
      <c r="NY19" s="70"/>
      <c r="NZ19" s="11"/>
      <c r="OA19" s="11"/>
      <c r="OB19" s="134" t="s">
        <v>424</v>
      </c>
      <c r="OC19" s="6">
        <v>0</v>
      </c>
      <c r="OD19" s="47">
        <v>0.23993861388238039</v>
      </c>
      <c r="OE19" s="69"/>
      <c r="OF19" s="69"/>
      <c r="OG19" s="69"/>
      <c r="OH19" s="69"/>
      <c r="OI19" s="70"/>
      <c r="OJ19" s="11"/>
      <c r="OK19" s="11"/>
      <c r="OL19" s="134"/>
      <c r="OM19" s="6"/>
      <c r="ON19" s="47"/>
      <c r="OO19" s="69"/>
      <c r="OP19" s="69"/>
      <c r="OQ19" s="69"/>
      <c r="OR19" s="69"/>
      <c r="OS19" s="70"/>
      <c r="OT19" s="11"/>
      <c r="OU19" s="11"/>
      <c r="OV19" s="134"/>
      <c r="OW19" s="6"/>
      <c r="OX19" s="47"/>
      <c r="OY19" s="69"/>
      <c r="OZ19" s="69"/>
      <c r="PA19" s="69"/>
      <c r="PB19" s="69"/>
      <c r="PC19" s="70"/>
      <c r="PD19" s="11"/>
      <c r="PE19" s="11"/>
      <c r="PF19" s="134" t="s">
        <v>424</v>
      </c>
      <c r="PG19" s="6">
        <v>0</v>
      </c>
      <c r="PH19" s="47">
        <v>0.23336008300232017</v>
      </c>
      <c r="PI19" s="69"/>
      <c r="PJ19" s="69"/>
      <c r="PK19" s="69"/>
      <c r="PL19" s="69"/>
      <c r="PM19" s="70"/>
      <c r="PN19" s="11"/>
      <c r="PO19" s="11"/>
      <c r="PP19" s="134"/>
      <c r="PQ19" s="6"/>
      <c r="PR19" s="47"/>
      <c r="PS19" s="69"/>
      <c r="PT19" s="69"/>
      <c r="PU19" s="69"/>
      <c r="PV19" s="69"/>
      <c r="PW19" s="70"/>
      <c r="PX19" s="11"/>
      <c r="PY19" s="11"/>
    </row>
    <row xmlns:x14ac="http://schemas.microsoft.com/office/spreadsheetml/2009/9/ac" r="20" s="2" customFormat="true" x14ac:dyDescent="0.25">
      <c r="A20" s="415" t="str">
        <f ca="true">IF(ISBLANK('Data Summary'!A22),"",'Data Summary'!A22)</f>
        <v>IND_2012_ASER</v>
      </c>
      <c r="B20" s="134"/>
      <c r="C20" s="6"/>
      <c r="D20" s="69"/>
      <c r="E20" s="69"/>
      <c r="F20" s="69"/>
      <c r="G20" s="69"/>
      <c r="H20" s="69"/>
      <c r="I20" s="71"/>
      <c r="J20" s="11"/>
      <c r="K20" s="11"/>
      <c r="L20" s="134"/>
      <c r="M20" s="6"/>
      <c r="N20" s="69"/>
      <c r="O20" s="69"/>
      <c r="P20" s="69"/>
      <c r="Q20" s="69"/>
      <c r="R20" s="69"/>
      <c r="S20" s="71"/>
      <c r="T20" s="11"/>
      <c r="U20" s="11"/>
      <c r="V20" s="134" t="s">
        <v>255</v>
      </c>
      <c r="W20" s="6">
        <v>0</v>
      </c>
      <c r="X20" s="69">
        <v>0.72389999999999999</v>
      </c>
      <c r="Y20" s="69">
        <v>0</v>
      </c>
      <c r="Z20" s="69">
        <v>0.92891000000000001</v>
      </c>
      <c r="AA20" s="69"/>
      <c r="AB20" s="69">
        <v>0.72389999999999999</v>
      </c>
      <c r="AC20" s="71">
        <v>1.25986</v>
      </c>
      <c r="AD20" s="11"/>
      <c r="AE20" s="11"/>
      <c r="AF20" s="134"/>
      <c r="AG20" s="6"/>
      <c r="AH20" s="69"/>
      <c r="AI20" s="69"/>
      <c r="AJ20" s="69"/>
      <c r="AK20" s="69"/>
      <c r="AL20" s="69"/>
      <c r="AM20" s="71"/>
      <c r="AN20" s="11"/>
      <c r="AO20" s="11"/>
      <c r="AP20" s="134"/>
      <c r="AQ20" s="6"/>
      <c r="AR20" s="69"/>
      <c r="AS20" s="69"/>
      <c r="AT20" s="69"/>
      <c r="AU20" s="69"/>
      <c r="AV20" s="69"/>
      <c r="AW20" s="71"/>
      <c r="AX20" s="11"/>
      <c r="AY20" s="11"/>
      <c r="AZ20" s="134"/>
      <c r="BA20" s="6"/>
      <c r="BB20" s="69"/>
      <c r="BC20" s="69"/>
      <c r="BD20" s="69"/>
      <c r="BE20" s="69"/>
      <c r="BF20" s="69"/>
      <c r="BG20" s="71"/>
      <c r="BH20" s="11"/>
      <c r="BI20" s="11"/>
      <c r="BJ20" s="134"/>
      <c r="BK20" s="6"/>
      <c r="BL20" s="69"/>
      <c r="BM20" s="69"/>
      <c r="BN20" s="69"/>
      <c r="BO20" s="69"/>
      <c r="BP20" s="69"/>
      <c r="BQ20" s="71"/>
      <c r="BR20" s="11"/>
      <c r="BS20" s="11"/>
      <c r="BT20" s="134"/>
      <c r="BU20" s="6"/>
      <c r="BV20" s="69"/>
      <c r="BW20" s="69"/>
      <c r="BX20" s="69"/>
      <c r="BY20" s="69"/>
      <c r="BZ20" s="69"/>
      <c r="CA20" s="71"/>
      <c r="CB20" s="11"/>
      <c r="CC20" s="11"/>
      <c r="CD20" s="134"/>
      <c r="CE20" s="6"/>
      <c r="CF20" s="69"/>
      <c r="CG20" s="69"/>
      <c r="CH20" s="69"/>
      <c r="CI20" s="69"/>
      <c r="CJ20" s="69"/>
      <c r="CK20" s="71"/>
      <c r="CL20" s="11"/>
      <c r="CM20" s="11"/>
      <c r="CN20" s="134"/>
      <c r="CO20" s="6"/>
      <c r="CP20" s="69"/>
      <c r="CQ20" s="69"/>
      <c r="CR20" s="69"/>
      <c r="CS20" s="69"/>
      <c r="CT20" s="69"/>
      <c r="CU20" s="71"/>
      <c r="CV20" s="11"/>
      <c r="CW20" s="11"/>
      <c r="CX20" s="134"/>
      <c r="CY20" s="6"/>
      <c r="CZ20" s="69"/>
      <c r="DA20" s="69"/>
      <c r="DB20" s="69"/>
      <c r="DC20" s="69"/>
      <c r="DD20" s="69"/>
      <c r="DE20" s="71"/>
      <c r="DF20" s="11"/>
      <c r="DG20" s="11"/>
      <c r="DH20" s="134"/>
      <c r="DI20" s="6"/>
      <c r="DJ20" s="69"/>
      <c r="DK20" s="69"/>
      <c r="DL20" s="69"/>
      <c r="DM20" s="69"/>
      <c r="DN20" s="69"/>
      <c r="DO20" s="71"/>
      <c r="DP20" s="11"/>
      <c r="DQ20" s="11"/>
      <c r="DR20" s="134"/>
      <c r="DS20" s="6"/>
      <c r="DT20" s="69"/>
      <c r="DU20" s="69"/>
      <c r="DV20" s="69"/>
      <c r="DW20" s="69"/>
      <c r="DX20" s="69"/>
      <c r="DY20" s="71"/>
      <c r="DZ20" s="11"/>
      <c r="EA20" s="11"/>
      <c r="EB20" s="134"/>
      <c r="EC20" s="6"/>
      <c r="ED20" s="69"/>
      <c r="EE20" s="69"/>
      <c r="EF20" s="69"/>
      <c r="EG20" s="69"/>
      <c r="EH20" s="69"/>
      <c r="EI20" s="71"/>
      <c r="EJ20" s="11"/>
      <c r="EK20" s="11"/>
      <c r="EL20" s="134"/>
      <c r="EM20" s="6"/>
      <c r="EN20" s="69"/>
      <c r="EO20" s="69"/>
      <c r="EP20" s="69"/>
      <c r="EQ20" s="69"/>
      <c r="ER20" s="69"/>
      <c r="ES20" s="71"/>
      <c r="ET20" s="11"/>
      <c r="EU20" s="11"/>
      <c r="EV20" s="134"/>
      <c r="EW20" s="6"/>
      <c r="EX20" s="69"/>
      <c r="EY20" s="69"/>
      <c r="EZ20" s="69"/>
      <c r="FA20" s="69"/>
      <c r="FB20" s="69"/>
      <c r="FC20" s="71"/>
      <c r="FD20" s="11"/>
      <c r="FE20" s="11"/>
      <c r="FF20" s="134"/>
      <c r="FG20" s="6"/>
      <c r="FH20" s="69"/>
      <c r="FI20" s="69"/>
      <c r="FJ20" s="69"/>
      <c r="FK20" s="69"/>
      <c r="FL20" s="69"/>
      <c r="FM20" s="71"/>
      <c r="FN20" s="11"/>
      <c r="FO20" s="11"/>
      <c r="FP20" s="134" t="s">
        <v>255</v>
      </c>
      <c r="FQ20" s="6">
        <v>0</v>
      </c>
      <c r="FR20" s="69">
        <v>0.16714999999999999</v>
      </c>
      <c r="FS20" s="69">
        <v>4.4999999999999998E-2</v>
      </c>
      <c r="FT20" s="69">
        <v>0.22</v>
      </c>
      <c r="FU20" s="69"/>
      <c r="FV20" s="69">
        <v>0.16700000000000001</v>
      </c>
      <c r="FW20" s="71">
        <v>8.4999999999999995E-4</v>
      </c>
      <c r="FX20" s="11"/>
      <c r="FY20" s="11"/>
      <c r="FZ20" s="134"/>
      <c r="GA20" s="6"/>
      <c r="GB20" s="69"/>
      <c r="GC20" s="69"/>
      <c r="GD20" s="69"/>
      <c r="GE20" s="69"/>
      <c r="GF20" s="69"/>
      <c r="GG20" s="71"/>
      <c r="GH20" s="11"/>
      <c r="GI20" s="11"/>
      <c r="GJ20" s="134"/>
      <c r="GK20" s="6"/>
      <c r="GL20" s="69"/>
      <c r="GM20" s="69"/>
      <c r="GN20" s="69"/>
      <c r="GO20" s="69"/>
      <c r="GP20" s="69"/>
      <c r="GQ20" s="71"/>
      <c r="GR20" s="11"/>
      <c r="GS20" s="11"/>
      <c r="GT20" s="134"/>
      <c r="GU20" s="6"/>
      <c r="GV20" s="69"/>
      <c r="GW20" s="69"/>
      <c r="GX20" s="69"/>
      <c r="GY20" s="69"/>
      <c r="GZ20" s="69"/>
      <c r="HA20" s="71"/>
      <c r="HB20" s="11"/>
      <c r="HC20" s="11"/>
      <c r="HD20" s="134"/>
      <c r="HE20" s="6"/>
      <c r="HF20" s="69"/>
      <c r="HG20" s="69"/>
      <c r="HH20" s="69"/>
      <c r="HI20" s="69"/>
      <c r="HJ20" s="69"/>
      <c r="HK20" s="71"/>
      <c r="HL20" s="11"/>
      <c r="HM20" s="11"/>
      <c r="HN20" s="134"/>
      <c r="HO20" s="6"/>
      <c r="HP20" s="69"/>
      <c r="HQ20" s="69"/>
      <c r="HR20" s="69"/>
      <c r="HS20" s="69"/>
      <c r="HT20" s="69"/>
      <c r="HU20" s="71"/>
      <c r="HV20" s="11"/>
      <c r="HW20" s="11"/>
      <c r="HX20" s="134"/>
      <c r="HY20" s="6"/>
      <c r="HZ20" s="69"/>
      <c r="IA20" s="69"/>
      <c r="IB20" s="69"/>
      <c r="IC20" s="69"/>
      <c r="ID20" s="69"/>
      <c r="IE20" s="71"/>
      <c r="IF20" s="11"/>
      <c r="IG20" s="11"/>
      <c r="IH20" s="134"/>
      <c r="II20" s="6"/>
      <c r="IJ20" s="69"/>
      <c r="IK20" s="69"/>
      <c r="IL20" s="69"/>
      <c r="IM20" s="69"/>
      <c r="IN20" s="69"/>
      <c r="IO20" s="71"/>
      <c r="IP20" s="11"/>
      <c r="IQ20" s="11"/>
      <c r="IR20" s="134"/>
      <c r="IS20" s="6"/>
      <c r="IT20" s="69"/>
      <c r="IU20" s="69"/>
      <c r="IV20" s="69"/>
      <c r="IW20" s="69"/>
      <c r="IX20" s="69"/>
      <c r="IY20" s="71"/>
      <c r="IZ20" s="11"/>
      <c r="JA20" s="11"/>
      <c r="JB20" s="134"/>
      <c r="JC20" s="6"/>
      <c r="JD20" s="69"/>
      <c r="JE20" s="69"/>
      <c r="JF20" s="69"/>
      <c r="JG20" s="69"/>
      <c r="JH20" s="69"/>
      <c r="JI20" s="71"/>
      <c r="JJ20" s="11"/>
      <c r="JK20" s="11"/>
      <c r="JL20" s="134"/>
      <c r="JM20" s="6"/>
      <c r="JN20" s="69"/>
      <c r="JO20" s="69"/>
      <c r="JP20" s="69"/>
      <c r="JQ20" s="69"/>
      <c r="JR20" s="69"/>
      <c r="JS20" s="71"/>
      <c r="JT20" s="11"/>
      <c r="JU20" s="11"/>
      <c r="JV20" s="134"/>
      <c r="JW20" s="6"/>
      <c r="JX20" s="69"/>
      <c r="JY20" s="69"/>
      <c r="JZ20" s="69"/>
      <c r="KA20" s="69"/>
      <c r="KB20" s="69"/>
      <c r="KC20" s="71"/>
      <c r="KD20" s="11"/>
      <c r="KE20" s="11"/>
      <c r="KF20" s="134"/>
      <c r="KG20" s="6"/>
      <c r="KH20" s="69"/>
      <c r="KI20" s="69"/>
      <c r="KJ20" s="69"/>
      <c r="KK20" s="69"/>
      <c r="KL20" s="69"/>
      <c r="KM20" s="71"/>
      <c r="KN20" s="11"/>
      <c r="KO20" s="11"/>
      <c r="KP20" s="134"/>
      <c r="KQ20" s="6"/>
      <c r="KR20" s="69"/>
      <c r="KS20" s="69"/>
      <c r="KT20" s="69"/>
      <c r="KU20" s="69"/>
      <c r="KV20" s="69"/>
      <c r="KW20" s="71"/>
      <c r="KX20" s="11"/>
      <c r="KY20" s="11"/>
      <c r="KZ20" s="134"/>
      <c r="LA20" s="6"/>
      <c r="LB20" s="69"/>
      <c r="LC20" s="69"/>
      <c r="LD20" s="69"/>
      <c r="LE20" s="69"/>
      <c r="LF20" s="69"/>
      <c r="LG20" s="71"/>
      <c r="LH20" s="11"/>
      <c r="LI20" s="11"/>
      <c r="LJ20" s="134"/>
      <c r="LK20" s="6"/>
      <c r="LL20" s="69"/>
      <c r="LM20" s="69"/>
      <c r="LN20" s="69"/>
      <c r="LO20" s="69"/>
      <c r="LP20" s="69"/>
      <c r="LQ20" s="71"/>
      <c r="LR20" s="11"/>
      <c r="LS20" s="11"/>
      <c r="LT20" s="134"/>
      <c r="LU20" s="6"/>
      <c r="LV20" s="69"/>
      <c r="LW20" s="69"/>
      <c r="LX20" s="69"/>
      <c r="LY20" s="69"/>
      <c r="LZ20" s="69"/>
      <c r="MA20" s="71"/>
      <c r="MB20" s="11"/>
      <c r="MC20" s="11"/>
      <c r="MD20" s="134"/>
      <c r="ME20" s="6"/>
      <c r="MF20" s="69"/>
      <c r="MG20" s="69"/>
      <c r="MH20" s="69"/>
      <c r="MI20" s="69"/>
      <c r="MJ20" s="69"/>
      <c r="MK20" s="71"/>
      <c r="ML20" s="11"/>
      <c r="MM20" s="11"/>
      <c r="MN20" s="134"/>
      <c r="MO20" s="6"/>
      <c r="MP20" s="69"/>
      <c r="MQ20" s="69"/>
      <c r="MR20" s="69"/>
      <c r="MS20" s="69"/>
      <c r="MT20" s="69"/>
      <c r="MU20" s="71"/>
      <c r="MV20" s="11"/>
      <c r="MW20" s="11"/>
      <c r="MX20" s="134"/>
      <c r="MY20" s="6"/>
      <c r="MZ20" s="69"/>
      <c r="NA20" s="69"/>
      <c r="NB20" s="69"/>
      <c r="NC20" s="69"/>
      <c r="ND20" s="69"/>
      <c r="NE20" s="71"/>
      <c r="NF20" s="11"/>
      <c r="NG20" s="11"/>
      <c r="NH20" s="134" t="s">
        <v>425</v>
      </c>
      <c r="NI20" s="6">
        <v>0</v>
      </c>
      <c r="NJ20" s="69">
        <v>5.4982795077030833</v>
      </c>
      <c r="NK20" s="69"/>
      <c r="NL20" s="69"/>
      <c r="NM20" s="69"/>
      <c r="NN20" s="69"/>
      <c r="NO20" s="71"/>
      <c r="NP20" s="11"/>
      <c r="NQ20" s="11"/>
      <c r="NR20" s="134"/>
      <c r="NS20" s="6"/>
      <c r="NT20" s="69"/>
      <c r="NU20" s="69"/>
      <c r="NV20" s="69"/>
      <c r="NW20" s="69"/>
      <c r="NX20" s="69"/>
      <c r="NY20" s="71"/>
      <c r="NZ20" s="11"/>
      <c r="OA20" s="11"/>
      <c r="OB20" s="134" t="s">
        <v>425</v>
      </c>
      <c r="OC20" s="6">
        <v>0</v>
      </c>
      <c r="OD20" s="69">
        <v>5.3600868311404666</v>
      </c>
      <c r="OE20" s="69"/>
      <c r="OF20" s="69"/>
      <c r="OG20" s="69"/>
      <c r="OH20" s="69"/>
      <c r="OI20" s="71"/>
      <c r="OJ20" s="11"/>
      <c r="OK20" s="11"/>
      <c r="OL20" s="134"/>
      <c r="OM20" s="6"/>
      <c r="ON20" s="69"/>
      <c r="OO20" s="69"/>
      <c r="OP20" s="69"/>
      <c r="OQ20" s="69"/>
      <c r="OR20" s="69"/>
      <c r="OS20" s="71"/>
      <c r="OT20" s="11"/>
      <c r="OU20" s="11"/>
      <c r="OV20" s="134"/>
      <c r="OW20" s="6"/>
      <c r="OX20" s="69"/>
      <c r="OY20" s="69"/>
      <c r="OZ20" s="69"/>
      <c r="PA20" s="69"/>
      <c r="PB20" s="69"/>
      <c r="PC20" s="71"/>
      <c r="PD20" s="11"/>
      <c r="PE20" s="11"/>
      <c r="PF20" s="134" t="s">
        <v>425</v>
      </c>
      <c r="PG20" s="6">
        <v>0</v>
      </c>
      <c r="PH20" s="69">
        <v>4.3423778553033179</v>
      </c>
      <c r="PI20" s="69"/>
      <c r="PJ20" s="69"/>
      <c r="PK20" s="69"/>
      <c r="PL20" s="69"/>
      <c r="PM20" s="71"/>
      <c r="PN20" s="11"/>
      <c r="PO20" s="11"/>
      <c r="PP20" s="134"/>
      <c r="PQ20" s="6"/>
      <c r="PR20" s="69"/>
      <c r="PS20" s="69"/>
      <c r="PT20" s="69"/>
      <c r="PU20" s="69"/>
      <c r="PV20" s="69"/>
      <c r="PW20" s="71"/>
      <c r="PX20" s="11"/>
      <c r="PY20" s="11"/>
    </row>
    <row xmlns:x14ac="http://schemas.microsoft.com/office/spreadsheetml/2009/9/ac" r="21" s="2" customFormat="true" x14ac:dyDescent="0.25">
      <c r="A21" s="415" t="str">
        <f ca="true">IF(ISBLANK('Data Summary'!A23),"",'Data Summary'!A23)</f>
        <v>IND_2012_HDS</v>
      </c>
      <c r="B21" s="134"/>
      <c r="C21" s="13"/>
      <c r="D21" s="7"/>
      <c r="E21" s="7"/>
      <c r="F21" s="7"/>
      <c r="G21" s="7"/>
      <c r="H21" s="7"/>
      <c r="I21" s="71"/>
      <c r="J21" s="11"/>
      <c r="K21" s="11"/>
      <c r="L21" s="134"/>
      <c r="M21" s="13"/>
      <c r="N21" s="7"/>
      <c r="O21" s="7"/>
      <c r="P21" s="7"/>
      <c r="Q21" s="7"/>
      <c r="R21" s="7"/>
      <c r="S21" s="71"/>
      <c r="T21" s="11"/>
      <c r="U21" s="11"/>
      <c r="V21" s="134" t="s">
        <v>256</v>
      </c>
      <c r="W21" s="13">
        <v>0</v>
      </c>
      <c r="X21" s="7">
        <v>0.38325999999999999</v>
      </c>
      <c r="Y21" s="7">
        <v>0</v>
      </c>
      <c r="Z21" s="7">
        <v>0.49180000000000001</v>
      </c>
      <c r="AA21" s="7"/>
      <c r="AB21" s="7">
        <v>0.38325999999999999</v>
      </c>
      <c r="AC21" s="71">
        <v>0.55666000000000004</v>
      </c>
      <c r="AD21" s="11"/>
      <c r="AE21" s="11"/>
      <c r="AF21" s="134"/>
      <c r="AG21" s="13"/>
      <c r="AH21" s="7"/>
      <c r="AI21" s="7"/>
      <c r="AJ21" s="7"/>
      <c r="AK21" s="7"/>
      <c r="AL21" s="7"/>
      <c r="AM21" s="71"/>
      <c r="AN21" s="11"/>
      <c r="AO21" s="11"/>
      <c r="AP21" s="134"/>
      <c r="AQ21" s="13"/>
      <c r="AR21" s="7"/>
      <c r="AS21" s="7"/>
      <c r="AT21" s="7"/>
      <c r="AU21" s="7"/>
      <c r="AV21" s="7"/>
      <c r="AW21" s="71"/>
      <c r="AX21" s="11"/>
      <c r="AY21" s="11"/>
      <c r="AZ21" s="134"/>
      <c r="BA21" s="13"/>
      <c r="BB21" s="7"/>
      <c r="BC21" s="7"/>
      <c r="BD21" s="7"/>
      <c r="BE21" s="7"/>
      <c r="BF21" s="7"/>
      <c r="BG21" s="71"/>
      <c r="BH21" s="11"/>
      <c r="BI21" s="11"/>
      <c r="BJ21" s="134"/>
      <c r="BK21" s="13"/>
      <c r="BL21" s="7"/>
      <c r="BM21" s="7"/>
      <c r="BN21" s="7"/>
      <c r="BO21" s="7"/>
      <c r="BP21" s="7"/>
      <c r="BQ21" s="71"/>
      <c r="BR21" s="11"/>
      <c r="BS21" s="11"/>
      <c r="BT21" s="134"/>
      <c r="BU21" s="13"/>
      <c r="BV21" s="7"/>
      <c r="BW21" s="7"/>
      <c r="BX21" s="7"/>
      <c r="BY21" s="7"/>
      <c r="BZ21" s="7"/>
      <c r="CA21" s="71"/>
      <c r="CB21" s="11"/>
      <c r="CC21" s="11"/>
      <c r="CD21" s="134"/>
      <c r="CE21" s="13"/>
      <c r="CF21" s="7"/>
      <c r="CG21" s="7"/>
      <c r="CH21" s="7"/>
      <c r="CI21" s="7"/>
      <c r="CJ21" s="7"/>
      <c r="CK21" s="71"/>
      <c r="CL21" s="11"/>
      <c r="CM21" s="11"/>
      <c r="CN21" s="134"/>
      <c r="CO21" s="13"/>
      <c r="CP21" s="7"/>
      <c r="CQ21" s="7"/>
      <c r="CR21" s="7"/>
      <c r="CS21" s="7"/>
      <c r="CT21" s="7"/>
      <c r="CU21" s="71"/>
      <c r="CV21" s="11"/>
      <c r="CW21" s="11"/>
      <c r="CX21" s="134"/>
      <c r="CY21" s="13"/>
      <c r="CZ21" s="7"/>
      <c r="DA21" s="7"/>
      <c r="DB21" s="7"/>
      <c r="DC21" s="7"/>
      <c r="DD21" s="7"/>
      <c r="DE21" s="71"/>
      <c r="DF21" s="11"/>
      <c r="DG21" s="11"/>
      <c r="DH21" s="134"/>
      <c r="DI21" s="13"/>
      <c r="DJ21" s="7"/>
      <c r="DK21" s="7"/>
      <c r="DL21" s="7"/>
      <c r="DM21" s="7"/>
      <c r="DN21" s="7"/>
      <c r="DO21" s="71"/>
      <c r="DP21" s="11"/>
      <c r="DQ21" s="11"/>
      <c r="DR21" s="134"/>
      <c r="DS21" s="13"/>
      <c r="DT21" s="7"/>
      <c r="DU21" s="7"/>
      <c r="DV21" s="7"/>
      <c r="DW21" s="7"/>
      <c r="DX21" s="7"/>
      <c r="DY21" s="71"/>
      <c r="DZ21" s="11"/>
      <c r="EA21" s="11"/>
      <c r="EB21" s="134"/>
      <c r="EC21" s="13"/>
      <c r="ED21" s="7"/>
      <c r="EE21" s="7"/>
      <c r="EF21" s="7"/>
      <c r="EG21" s="7"/>
      <c r="EH21" s="7"/>
      <c r="EI21" s="71"/>
      <c r="EJ21" s="11"/>
      <c r="EK21" s="11"/>
      <c r="EL21" s="134"/>
      <c r="EM21" s="13"/>
      <c r="EN21" s="7"/>
      <c r="EO21" s="7"/>
      <c r="EP21" s="7"/>
      <c r="EQ21" s="7"/>
      <c r="ER21" s="7"/>
      <c r="ES21" s="71"/>
      <c r="ET21" s="11"/>
      <c r="EU21" s="11"/>
      <c r="EV21" s="134"/>
      <c r="EW21" s="13"/>
      <c r="EX21" s="7"/>
      <c r="EY21" s="7"/>
      <c r="EZ21" s="7"/>
      <c r="FA21" s="7"/>
      <c r="FB21" s="7"/>
      <c r="FC21" s="71"/>
      <c r="FD21" s="11"/>
      <c r="FE21" s="11"/>
      <c r="FF21" s="134"/>
      <c r="FG21" s="13"/>
      <c r="FH21" s="7"/>
      <c r="FI21" s="7"/>
      <c r="FJ21" s="7"/>
      <c r="FK21" s="7"/>
      <c r="FL21" s="7"/>
      <c r="FM21" s="71"/>
      <c r="FN21" s="11"/>
      <c r="FO21" s="11"/>
      <c r="FP21" s="134" t="s">
        <v>256</v>
      </c>
      <c r="FQ21" s="13">
        <v>0</v>
      </c>
      <c r="FR21" s="7">
        <v>0.50892000000000004</v>
      </c>
      <c r="FS21" s="7">
        <v>0</v>
      </c>
      <c r="FT21" s="7">
        <v>0.73499999999999999</v>
      </c>
      <c r="FU21" s="7"/>
      <c r="FV21" s="7">
        <v>0.50900000000000001</v>
      </c>
      <c r="FW21" s="71">
        <v>0.66</v>
      </c>
      <c r="FX21" s="11"/>
      <c r="FY21" s="11"/>
      <c r="FZ21" s="134"/>
      <c r="GA21" s="13"/>
      <c r="GB21" s="7"/>
      <c r="GC21" s="7"/>
      <c r="GD21" s="7"/>
      <c r="GE21" s="7"/>
      <c r="GF21" s="7"/>
      <c r="GG21" s="71"/>
      <c r="GH21" s="11"/>
      <c r="GI21" s="11"/>
      <c r="GJ21" s="134"/>
      <c r="GK21" s="13"/>
      <c r="GL21" s="7"/>
      <c r="GM21" s="7"/>
      <c r="GN21" s="7"/>
      <c r="GO21" s="7"/>
      <c r="GP21" s="7"/>
      <c r="GQ21" s="71"/>
      <c r="GR21" s="11"/>
      <c r="GS21" s="11"/>
      <c r="GT21" s="134"/>
      <c r="GU21" s="13"/>
      <c r="GV21" s="7"/>
      <c r="GW21" s="7"/>
      <c r="GX21" s="7"/>
      <c r="GY21" s="7"/>
      <c r="GZ21" s="7"/>
      <c r="HA21" s="71"/>
      <c r="HB21" s="11"/>
      <c r="HC21" s="11"/>
      <c r="HD21" s="134"/>
      <c r="HE21" s="13"/>
      <c r="HF21" s="7"/>
      <c r="HG21" s="7"/>
      <c r="HH21" s="7"/>
      <c r="HI21" s="7"/>
      <c r="HJ21" s="7"/>
      <c r="HK21" s="71"/>
      <c r="HL21" s="11"/>
      <c r="HM21" s="11"/>
      <c r="HN21" s="134"/>
      <c r="HO21" s="13"/>
      <c r="HP21" s="7"/>
      <c r="HQ21" s="7"/>
      <c r="HR21" s="7"/>
      <c r="HS21" s="7"/>
      <c r="HT21" s="7"/>
      <c r="HU21" s="71"/>
      <c r="HV21" s="11"/>
      <c r="HW21" s="11"/>
      <c r="HX21" s="134"/>
      <c r="HY21" s="13"/>
      <c r="HZ21" s="7"/>
      <c r="IA21" s="7"/>
      <c r="IB21" s="7"/>
      <c r="IC21" s="7"/>
      <c r="ID21" s="7"/>
      <c r="IE21" s="71"/>
      <c r="IF21" s="11"/>
      <c r="IG21" s="11"/>
      <c r="IH21" s="134"/>
      <c r="II21" s="13"/>
      <c r="IJ21" s="7"/>
      <c r="IK21" s="7"/>
      <c r="IL21" s="7"/>
      <c r="IM21" s="7"/>
      <c r="IN21" s="7"/>
      <c r="IO21" s="71"/>
      <c r="IP21" s="11"/>
      <c r="IQ21" s="11"/>
      <c r="IR21" s="134"/>
      <c r="IS21" s="13"/>
      <c r="IT21" s="7"/>
      <c r="IU21" s="7"/>
      <c r="IV21" s="7"/>
      <c r="IW21" s="7"/>
      <c r="IX21" s="7"/>
      <c r="IY21" s="71"/>
      <c r="IZ21" s="11"/>
      <c r="JA21" s="11"/>
      <c r="JB21" s="134"/>
      <c r="JC21" s="13"/>
      <c r="JD21" s="7"/>
      <c r="JE21" s="7"/>
      <c r="JF21" s="7"/>
      <c r="JG21" s="7"/>
      <c r="JH21" s="7"/>
      <c r="JI21" s="71"/>
      <c r="JJ21" s="11"/>
      <c r="JK21" s="11"/>
      <c r="JL21" s="134"/>
      <c r="JM21" s="13"/>
      <c r="JN21" s="7"/>
      <c r="JO21" s="7"/>
      <c r="JP21" s="7"/>
      <c r="JQ21" s="7"/>
      <c r="JR21" s="7"/>
      <c r="JS21" s="71"/>
      <c r="JT21" s="11"/>
      <c r="JU21" s="11"/>
      <c r="JV21" s="134"/>
      <c r="JW21" s="13"/>
      <c r="JX21" s="7"/>
      <c r="JY21" s="7"/>
      <c r="JZ21" s="7"/>
      <c r="KA21" s="7"/>
      <c r="KB21" s="7"/>
      <c r="KC21" s="71"/>
      <c r="KD21" s="11"/>
      <c r="KE21" s="11"/>
      <c r="KF21" s="134"/>
      <c r="KG21" s="13"/>
      <c r="KH21" s="7"/>
      <c r="KI21" s="7"/>
      <c r="KJ21" s="7"/>
      <c r="KK21" s="7"/>
      <c r="KL21" s="7"/>
      <c r="KM21" s="71"/>
      <c r="KN21" s="11"/>
      <c r="KO21" s="11"/>
      <c r="KP21" s="134"/>
      <c r="KQ21" s="13"/>
      <c r="KR21" s="7"/>
      <c r="KS21" s="7"/>
      <c r="KT21" s="7"/>
      <c r="KU21" s="7"/>
      <c r="KV21" s="7"/>
      <c r="KW21" s="71"/>
      <c r="KX21" s="11"/>
      <c r="KY21" s="11"/>
      <c r="KZ21" s="134"/>
      <c r="LA21" s="13"/>
      <c r="LB21" s="7"/>
      <c r="LC21" s="7"/>
      <c r="LD21" s="7"/>
      <c r="LE21" s="7"/>
      <c r="LF21" s="7"/>
      <c r="LG21" s="71"/>
      <c r="LH21" s="11"/>
      <c r="LI21" s="11"/>
      <c r="LJ21" s="134"/>
      <c r="LK21" s="13"/>
      <c r="LL21" s="7"/>
      <c r="LM21" s="7"/>
      <c r="LN21" s="7"/>
      <c r="LO21" s="7"/>
      <c r="LP21" s="7"/>
      <c r="LQ21" s="71"/>
      <c r="LR21" s="11"/>
      <c r="LS21" s="11"/>
      <c r="LT21" s="134"/>
      <c r="LU21" s="13"/>
      <c r="LV21" s="7"/>
      <c r="LW21" s="7"/>
      <c r="LX21" s="7"/>
      <c r="LY21" s="7"/>
      <c r="LZ21" s="7"/>
      <c r="MA21" s="71"/>
      <c r="MB21" s="11"/>
      <c r="MC21" s="11"/>
      <c r="MD21" s="134"/>
      <c r="ME21" s="13"/>
      <c r="MF21" s="7"/>
      <c r="MG21" s="7"/>
      <c r="MH21" s="7"/>
      <c r="MI21" s="7"/>
      <c r="MJ21" s="7"/>
      <c r="MK21" s="71"/>
      <c r="ML21" s="11"/>
      <c r="MM21" s="11"/>
      <c r="MN21" s="134"/>
      <c r="MO21" s="13"/>
      <c r="MP21" s="7"/>
      <c r="MQ21" s="7"/>
      <c r="MR21" s="7"/>
      <c r="MS21" s="7"/>
      <c r="MT21" s="7"/>
      <c r="MU21" s="71"/>
      <c r="MV21" s="11"/>
      <c r="MW21" s="11"/>
      <c r="MX21" s="134"/>
      <c r="MY21" s="13"/>
      <c r="MZ21" s="7"/>
      <c r="NA21" s="7"/>
      <c r="NB21" s="7"/>
      <c r="NC21" s="7"/>
      <c r="ND21" s="7"/>
      <c r="NE21" s="71"/>
      <c r="NF21" s="11"/>
      <c r="NG21" s="11"/>
      <c r="NH21" s="134"/>
      <c r="NI21" s="13"/>
      <c r="NJ21" s="7"/>
      <c r="NK21" s="7"/>
      <c r="NL21" s="7"/>
      <c r="NM21" s="7"/>
      <c r="NN21" s="7"/>
      <c r="NO21" s="71"/>
      <c r="NP21" s="11"/>
      <c r="NQ21" s="11"/>
      <c r="NR21" s="134"/>
      <c r="NS21" s="13"/>
      <c r="NT21" s="7"/>
      <c r="NU21" s="7"/>
      <c r="NV21" s="7"/>
      <c r="NW21" s="7"/>
      <c r="NX21" s="7"/>
      <c r="NY21" s="71"/>
      <c r="NZ21" s="11"/>
      <c r="OA21" s="11"/>
      <c r="OB21" s="134"/>
      <c r="OC21" s="13"/>
      <c r="OD21" s="7"/>
      <c r="OE21" s="7"/>
      <c r="OF21" s="7"/>
      <c r="OG21" s="7"/>
      <c r="OH21" s="7"/>
      <c r="OI21" s="71"/>
      <c r="OJ21" s="11"/>
      <c r="OK21" s="11"/>
      <c r="OL21" s="134"/>
      <c r="OM21" s="13"/>
      <c r="ON21" s="7"/>
      <c r="OO21" s="7"/>
      <c r="OP21" s="7"/>
      <c r="OQ21" s="7"/>
      <c r="OR21" s="7"/>
      <c r="OS21" s="71"/>
      <c r="OT21" s="11"/>
      <c r="OU21" s="11"/>
      <c r="OV21" s="134"/>
      <c r="OW21" s="13"/>
      <c r="OX21" s="7"/>
      <c r="OY21" s="7"/>
      <c r="OZ21" s="7"/>
      <c r="PA21" s="7"/>
      <c r="PB21" s="7"/>
      <c r="PC21" s="71"/>
      <c r="PD21" s="11"/>
      <c r="PE21" s="11"/>
      <c r="PF21" s="134"/>
      <c r="PG21" s="13"/>
      <c r="PH21" s="7"/>
      <c r="PI21" s="7"/>
      <c r="PJ21" s="7"/>
      <c r="PK21" s="7"/>
      <c r="PL21" s="7"/>
      <c r="PM21" s="71"/>
      <c r="PN21" s="11"/>
      <c r="PO21" s="11"/>
      <c r="PP21" s="134"/>
      <c r="PQ21" s="13"/>
      <c r="PR21" s="7"/>
      <c r="PS21" s="7"/>
      <c r="PT21" s="7"/>
      <c r="PU21" s="7"/>
      <c r="PV21" s="7"/>
      <c r="PW21" s="71"/>
      <c r="PX21" s="11"/>
      <c r="PY21" s="11"/>
    </row>
    <row xmlns:x14ac="http://schemas.microsoft.com/office/spreadsheetml/2009/9/ac" r="22" s="2" customFormat="true" x14ac:dyDescent="0.25">
      <c r="A22" s="415" t="str">
        <f ca="true">IF(ISBLANK('Data Summary'!A24),"",'Data Summary'!A24)</f>
        <v>IND_2013_EMIS</v>
      </c>
      <c r="B22" s="134"/>
      <c r="C22" s="13"/>
      <c r="D22" s="7"/>
      <c r="E22" s="7"/>
      <c r="F22" s="7"/>
      <c r="G22" s="7"/>
      <c r="H22" s="7"/>
      <c r="I22" s="26"/>
      <c r="J22" s="11"/>
      <c r="K22" s="11"/>
      <c r="L22" s="134"/>
      <c r="M22" s="13"/>
      <c r="N22" s="7"/>
      <c r="O22" s="7"/>
      <c r="P22" s="7"/>
      <c r="Q22" s="7"/>
      <c r="R22" s="7"/>
      <c r="S22" s="26"/>
      <c r="T22" s="11"/>
      <c r="U22" s="11"/>
      <c r="V22" s="134" t="s">
        <v>257</v>
      </c>
      <c r="W22" s="13">
        <v>1</v>
      </c>
      <c r="X22" s="7">
        <v>2.17448</v>
      </c>
      <c r="Y22" s="7">
        <v>3.1894200000000001</v>
      </c>
      <c r="Z22" s="7">
        <v>1.8870499999999999</v>
      </c>
      <c r="AA22" s="7"/>
      <c r="AB22" s="7">
        <v>2.17448</v>
      </c>
      <c r="AC22" s="26">
        <v>4.1708100000000004</v>
      </c>
      <c r="AD22" s="11"/>
      <c r="AE22" s="11"/>
      <c r="AF22" s="134"/>
      <c r="AG22" s="13"/>
      <c r="AH22" s="7"/>
      <c r="AI22" s="7"/>
      <c r="AJ22" s="7"/>
      <c r="AK22" s="7"/>
      <c r="AL22" s="7"/>
      <c r="AM22" s="26"/>
      <c r="AN22" s="11"/>
      <c r="AO22" s="11"/>
      <c r="AP22" s="134"/>
      <c r="AQ22" s="13"/>
      <c r="AR22" s="7"/>
      <c r="AS22" s="7"/>
      <c r="AT22" s="7"/>
      <c r="AU22" s="7"/>
      <c r="AV22" s="7"/>
      <c r="AW22" s="26"/>
      <c r="AX22" s="11"/>
      <c r="AY22" s="11"/>
      <c r="AZ22" s="134"/>
      <c r="BA22" s="13"/>
      <c r="BB22" s="7"/>
      <c r="BC22" s="7"/>
      <c r="BD22" s="7"/>
      <c r="BE22" s="7"/>
      <c r="BF22" s="7"/>
      <c r="BG22" s="26"/>
      <c r="BH22" s="11"/>
      <c r="BI22" s="11"/>
      <c r="BJ22" s="134"/>
      <c r="BK22" s="13"/>
      <c r="BL22" s="7"/>
      <c r="BM22" s="7"/>
      <c r="BN22" s="7"/>
      <c r="BO22" s="7"/>
      <c r="BP22" s="7"/>
      <c r="BQ22" s="26"/>
      <c r="BR22" s="11"/>
      <c r="BS22" s="11"/>
      <c r="BT22" s="134"/>
      <c r="BU22" s="13"/>
      <c r="BV22" s="7"/>
      <c r="BW22" s="7"/>
      <c r="BX22" s="7"/>
      <c r="BY22" s="7"/>
      <c r="BZ22" s="7"/>
      <c r="CA22" s="26"/>
      <c r="CB22" s="11"/>
      <c r="CC22" s="11"/>
      <c r="CD22" s="134"/>
      <c r="CE22" s="13"/>
      <c r="CF22" s="7"/>
      <c r="CG22" s="7"/>
      <c r="CH22" s="7"/>
      <c r="CI22" s="7"/>
      <c r="CJ22" s="7"/>
      <c r="CK22" s="26"/>
      <c r="CL22" s="11"/>
      <c r="CM22" s="11"/>
      <c r="CN22" s="134"/>
      <c r="CO22" s="13"/>
      <c r="CP22" s="7"/>
      <c r="CQ22" s="7"/>
      <c r="CR22" s="7"/>
      <c r="CS22" s="7"/>
      <c r="CT22" s="7"/>
      <c r="CU22" s="26"/>
      <c r="CV22" s="11"/>
      <c r="CW22" s="11"/>
      <c r="CX22" s="134"/>
      <c r="CY22" s="13"/>
      <c r="CZ22" s="7"/>
      <c r="DA22" s="7"/>
      <c r="DB22" s="7"/>
      <c r="DC22" s="7"/>
      <c r="DD22" s="7"/>
      <c r="DE22" s="26"/>
      <c r="DF22" s="11"/>
      <c r="DG22" s="11"/>
      <c r="DH22" s="134"/>
      <c r="DI22" s="13"/>
      <c r="DJ22" s="7"/>
      <c r="DK22" s="7"/>
      <c r="DL22" s="7"/>
      <c r="DM22" s="7"/>
      <c r="DN22" s="7"/>
      <c r="DO22" s="26"/>
      <c r="DP22" s="11"/>
      <c r="DQ22" s="11"/>
      <c r="DR22" s="134"/>
      <c r="DS22" s="13"/>
      <c r="DT22" s="7"/>
      <c r="DU22" s="7"/>
      <c r="DV22" s="7"/>
      <c r="DW22" s="7"/>
      <c r="DX22" s="7"/>
      <c r="DY22" s="26"/>
      <c r="DZ22" s="11"/>
      <c r="EA22" s="11"/>
      <c r="EB22" s="134"/>
      <c r="EC22" s="13"/>
      <c r="ED22" s="7"/>
      <c r="EE22" s="7"/>
      <c r="EF22" s="7"/>
      <c r="EG22" s="7"/>
      <c r="EH22" s="7"/>
      <c r="EI22" s="26"/>
      <c r="EJ22" s="11"/>
      <c r="EK22" s="11"/>
      <c r="EL22" s="134"/>
      <c r="EM22" s="13"/>
      <c r="EN22" s="7"/>
      <c r="EO22" s="7"/>
      <c r="EP22" s="7"/>
      <c r="EQ22" s="7"/>
      <c r="ER22" s="7"/>
      <c r="ES22" s="26"/>
      <c r="ET22" s="11"/>
      <c r="EU22" s="11"/>
      <c r="EV22" s="134"/>
      <c r="EW22" s="13"/>
      <c r="EX22" s="7"/>
      <c r="EY22" s="7"/>
      <c r="EZ22" s="7"/>
      <c r="FA22" s="7"/>
      <c r="FB22" s="7"/>
      <c r="FC22" s="26"/>
      <c r="FD22" s="11"/>
      <c r="FE22" s="11"/>
      <c r="FF22" s="134"/>
      <c r="FG22" s="13"/>
      <c r="FH22" s="7"/>
      <c r="FI22" s="7"/>
      <c r="FJ22" s="7"/>
      <c r="FK22" s="7"/>
      <c r="FL22" s="7"/>
      <c r="FM22" s="26"/>
      <c r="FN22" s="11"/>
      <c r="FO22" s="11"/>
      <c r="FP22" s="134" t="s">
        <v>257</v>
      </c>
      <c r="FQ22" s="13">
        <v>1</v>
      </c>
      <c r="FR22" s="7">
        <v>0.91598999999999997</v>
      </c>
      <c r="FS22" s="7">
        <v>1.24</v>
      </c>
      <c r="FT22" s="7">
        <v>0.77</v>
      </c>
      <c r="FU22" s="7"/>
      <c r="FV22" s="7">
        <v>0.91600000000000004</v>
      </c>
      <c r="FW22" s="26">
        <v>1.349</v>
      </c>
      <c r="FX22" s="11"/>
      <c r="FY22" s="11"/>
      <c r="FZ22" s="134"/>
      <c r="GA22" s="13"/>
      <c r="GB22" s="7"/>
      <c r="GC22" s="7"/>
      <c r="GD22" s="7"/>
      <c r="GE22" s="7"/>
      <c r="GF22" s="7"/>
      <c r="GG22" s="26"/>
      <c r="GH22" s="11"/>
      <c r="GI22" s="11"/>
      <c r="GJ22" s="134"/>
      <c r="GK22" s="13"/>
      <c r="GL22" s="7"/>
      <c r="GM22" s="7"/>
      <c r="GN22" s="7"/>
      <c r="GO22" s="7"/>
      <c r="GP22" s="7"/>
      <c r="GQ22" s="26"/>
      <c r="GR22" s="11"/>
      <c r="GS22" s="11"/>
      <c r="GT22" s="134"/>
      <c r="GU22" s="13"/>
      <c r="GV22" s="7"/>
      <c r="GW22" s="7"/>
      <c r="GX22" s="7"/>
      <c r="GY22" s="7"/>
      <c r="GZ22" s="7"/>
      <c r="HA22" s="26"/>
      <c r="HB22" s="11"/>
      <c r="HC22" s="11"/>
      <c r="HD22" s="134"/>
      <c r="HE22" s="13"/>
      <c r="HF22" s="7"/>
      <c r="HG22" s="7"/>
      <c r="HH22" s="7"/>
      <c r="HI22" s="7"/>
      <c r="HJ22" s="7"/>
      <c r="HK22" s="26"/>
      <c r="HL22" s="11"/>
      <c r="HM22" s="11"/>
      <c r="HN22" s="134"/>
      <c r="HO22" s="13"/>
      <c r="HP22" s="7"/>
      <c r="HQ22" s="7"/>
      <c r="HR22" s="7"/>
      <c r="HS22" s="7"/>
      <c r="HT22" s="7"/>
      <c r="HU22" s="26"/>
      <c r="HV22" s="11"/>
      <c r="HW22" s="11"/>
      <c r="HX22" s="134"/>
      <c r="HY22" s="13"/>
      <c r="HZ22" s="7"/>
      <c r="IA22" s="7"/>
      <c r="IB22" s="7"/>
      <c r="IC22" s="7"/>
      <c r="ID22" s="7"/>
      <c r="IE22" s="26"/>
      <c r="IF22" s="11"/>
      <c r="IG22" s="11"/>
      <c r="IH22" s="134"/>
      <c r="II22" s="13"/>
      <c r="IJ22" s="7"/>
      <c r="IK22" s="7"/>
      <c r="IL22" s="7"/>
      <c r="IM22" s="7"/>
      <c r="IN22" s="7"/>
      <c r="IO22" s="26"/>
      <c r="IP22" s="11"/>
      <c r="IQ22" s="11"/>
      <c r="IR22" s="134"/>
      <c r="IS22" s="13"/>
      <c r="IT22" s="7"/>
      <c r="IU22" s="7"/>
      <c r="IV22" s="7"/>
      <c r="IW22" s="7"/>
      <c r="IX22" s="7"/>
      <c r="IY22" s="26"/>
      <c r="IZ22" s="11"/>
      <c r="JA22" s="11"/>
      <c r="JB22" s="134"/>
      <c r="JC22" s="13"/>
      <c r="JD22" s="7"/>
      <c r="JE22" s="7"/>
      <c r="JF22" s="7"/>
      <c r="JG22" s="7"/>
      <c r="JH22" s="7"/>
      <c r="JI22" s="26"/>
      <c r="JJ22" s="11"/>
      <c r="JK22" s="11"/>
      <c r="JL22" s="134"/>
      <c r="JM22" s="13"/>
      <c r="JN22" s="7"/>
      <c r="JO22" s="7"/>
      <c r="JP22" s="7"/>
      <c r="JQ22" s="7"/>
      <c r="JR22" s="7"/>
      <c r="JS22" s="26"/>
      <c r="JT22" s="11"/>
      <c r="JU22" s="11"/>
      <c r="JV22" s="134"/>
      <c r="JW22" s="13"/>
      <c r="JX22" s="7"/>
      <c r="JY22" s="7"/>
      <c r="JZ22" s="7"/>
      <c r="KA22" s="7"/>
      <c r="KB22" s="7"/>
      <c r="KC22" s="26"/>
      <c r="KD22" s="11"/>
      <c r="KE22" s="11"/>
      <c r="KF22" s="134"/>
      <c r="KG22" s="13"/>
      <c r="KH22" s="7"/>
      <c r="KI22" s="7"/>
      <c r="KJ22" s="7"/>
      <c r="KK22" s="7"/>
      <c r="KL22" s="7"/>
      <c r="KM22" s="26"/>
      <c r="KN22" s="11"/>
      <c r="KO22" s="11"/>
      <c r="KP22" s="134"/>
      <c r="KQ22" s="13"/>
      <c r="KR22" s="7"/>
      <c r="KS22" s="7"/>
      <c r="KT22" s="7"/>
      <c r="KU22" s="7"/>
      <c r="KV22" s="7"/>
      <c r="KW22" s="26"/>
      <c r="KX22" s="11"/>
      <c r="KY22" s="11"/>
      <c r="KZ22" s="134"/>
      <c r="LA22" s="13"/>
      <c r="LB22" s="7"/>
      <c r="LC22" s="7"/>
      <c r="LD22" s="7"/>
      <c r="LE22" s="7"/>
      <c r="LF22" s="7"/>
      <c r="LG22" s="26"/>
      <c r="LH22" s="11"/>
      <c r="LI22" s="11"/>
      <c r="LJ22" s="134"/>
      <c r="LK22" s="13"/>
      <c r="LL22" s="7"/>
      <c r="LM22" s="7"/>
      <c r="LN22" s="7"/>
      <c r="LO22" s="7"/>
      <c r="LP22" s="7"/>
      <c r="LQ22" s="26"/>
      <c r="LR22" s="11"/>
      <c r="LS22" s="11"/>
      <c r="LT22" s="134"/>
      <c r="LU22" s="13"/>
      <c r="LV22" s="7"/>
      <c r="LW22" s="7"/>
      <c r="LX22" s="7"/>
      <c r="LY22" s="7"/>
      <c r="LZ22" s="7"/>
      <c r="MA22" s="26"/>
      <c r="MB22" s="11"/>
      <c r="MC22" s="11"/>
      <c r="MD22" s="134"/>
      <c r="ME22" s="13"/>
      <c r="MF22" s="7"/>
      <c r="MG22" s="7"/>
      <c r="MH22" s="7"/>
      <c r="MI22" s="7"/>
      <c r="MJ22" s="7"/>
      <c r="MK22" s="26"/>
      <c r="ML22" s="11"/>
      <c r="MM22" s="11"/>
      <c r="MN22" s="134"/>
      <c r="MO22" s="13"/>
      <c r="MP22" s="7"/>
      <c r="MQ22" s="7"/>
      <c r="MR22" s="7"/>
      <c r="MS22" s="7"/>
      <c r="MT22" s="7"/>
      <c r="MU22" s="26"/>
      <c r="MV22" s="11"/>
      <c r="MW22" s="11"/>
      <c r="MX22" s="134"/>
      <c r="MY22" s="13"/>
      <c r="MZ22" s="7"/>
      <c r="NA22" s="7"/>
      <c r="NB22" s="7"/>
      <c r="NC22" s="7"/>
      <c r="ND22" s="7"/>
      <c r="NE22" s="26"/>
      <c r="NF22" s="11"/>
      <c r="NG22" s="11"/>
      <c r="NH22" s="132" t="s">
        <v>493</v>
      </c>
      <c r="NI22" s="21">
        <v>1</v>
      </c>
      <c r="NJ22" s="212"/>
      <c r="NK22" s="212">
        <f>$KI$6*(NJ6/$KH$6)</f>
        <v>92.753691074054444</v>
      </c>
      <c r="NL22" s="212">
        <f>$KJ$6*(NJ6/$KH$6)</f>
        <v>91.152011219333119</v>
      </c>
      <c r="NM22" s="212"/>
      <c r="NN22" s="212">
        <f>$KL$6*(NJ6/$KH$6)</f>
        <v>91.392298774033165</v>
      </c>
      <c r="NO22" s="26">
        <f>$KM$6*(NJ6/$KH$6)</f>
        <v>89.388283184807506</v>
      </c>
      <c r="NP22" s="11"/>
      <c r="NQ22" s="11"/>
      <c r="NR22" s="134"/>
      <c r="NS22" s="13"/>
      <c r="NT22" s="7"/>
      <c r="NU22" s="7"/>
      <c r="NV22" s="7"/>
      <c r="NW22" s="7"/>
      <c r="NX22" s="7"/>
      <c r="NY22" s="26"/>
      <c r="NZ22" s="11"/>
      <c r="OA22" s="11"/>
      <c r="OB22" s="132" t="s">
        <v>493</v>
      </c>
      <c r="OC22" s="21">
        <v>1</v>
      </c>
      <c r="OD22" s="212"/>
      <c r="OE22" s="212">
        <f>$KI$6*(OD6/$KH$6)</f>
        <v>93.220670559952822</v>
      </c>
      <c r="OF22" s="212">
        <f>$KJ$6*(OD6/$KH$6)</f>
        <v>91.610926857567094</v>
      </c>
      <c r="OG22" s="212"/>
      <c r="OH22" s="212">
        <f>$KL$6*(OD6/$KH$6)</f>
        <v>91.852424168530888</v>
      </c>
      <c r="OI22" s="26">
        <f>$KM$6*(OD6/$KH$6)</f>
        <v>89.838319124548732</v>
      </c>
      <c r="OJ22" s="11"/>
      <c r="OK22" s="11"/>
      <c r="OL22" s="134"/>
      <c r="OM22" s="13"/>
      <c r="ON22" s="7"/>
      <c r="OO22" s="7"/>
      <c r="OP22" s="7"/>
      <c r="OQ22" s="7"/>
      <c r="OR22" s="7"/>
      <c r="OS22" s="26"/>
      <c r="OT22" s="11"/>
      <c r="OU22" s="11"/>
      <c r="OV22" s="134"/>
      <c r="OW22" s="13"/>
      <c r="OX22" s="7"/>
      <c r="OY22" s="7"/>
      <c r="OZ22" s="7"/>
      <c r="PA22" s="7"/>
      <c r="PB22" s="7"/>
      <c r="PC22" s="26"/>
      <c r="PD22" s="11"/>
      <c r="PE22" s="11"/>
      <c r="PF22" s="132" t="s">
        <v>493</v>
      </c>
      <c r="PG22" s="21">
        <v>1</v>
      </c>
      <c r="PH22" s="212"/>
      <c r="PI22" s="212">
        <f>$KI$6*(PH6/$KH$6)</f>
        <v>95.043374165124249</v>
      </c>
      <c r="PJ22" s="212">
        <f>$KJ$6*(PH6/$KH$6)</f>
        <v>93.402155837721182</v>
      </c>
      <c r="PK22" s="212"/>
      <c r="PL22" s="212">
        <f>$KL$6*(PH6/$KH$6)</f>
        <v>93.648375041551532</v>
      </c>
      <c r="PM22" s="26">
        <f>$KM$6*(PH6/$KH$6)</f>
        <v>91.594889069468252</v>
      </c>
      <c r="PN22" s="11"/>
      <c r="PO22" s="11"/>
      <c r="PP22" s="134"/>
      <c r="PQ22" s="13"/>
      <c r="PR22" s="7"/>
      <c r="PS22" s="7"/>
      <c r="PT22" s="7"/>
      <c r="PU22" s="7"/>
      <c r="PV22" s="7"/>
      <c r="PW22" s="26"/>
      <c r="PX22" s="11"/>
      <c r="PY22" s="11"/>
    </row>
    <row xmlns:x14ac="http://schemas.microsoft.com/office/spreadsheetml/2009/9/ac" r="23" s="2" customFormat="true" x14ac:dyDescent="0.25">
      <c r="A23" s="415" t="str">
        <f ca="true">IF(ISBLANK('Data Summary'!A25),"",'Data Summary'!A25)</f>
        <v>IND_2013_ASER</v>
      </c>
      <c r="B23" s="134"/>
      <c r="C23" s="13"/>
      <c r="D23" s="7"/>
      <c r="E23" s="7"/>
      <c r="F23" s="7"/>
      <c r="G23" s="7"/>
      <c r="H23" s="7"/>
      <c r="I23" s="26"/>
      <c r="J23" s="11"/>
      <c r="K23" s="11"/>
      <c r="L23" s="134"/>
      <c r="M23" s="13"/>
      <c r="N23" s="7"/>
      <c r="O23" s="7"/>
      <c r="P23" s="7"/>
      <c r="Q23" s="7"/>
      <c r="R23" s="7"/>
      <c r="S23" s="26"/>
      <c r="T23" s="11"/>
      <c r="U23" s="11"/>
      <c r="V23" s="134" t="s">
        <v>258</v>
      </c>
      <c r="W23" s="13">
        <v>1</v>
      </c>
      <c r="X23" s="7">
        <v>6.6489999999999994E-2</v>
      </c>
      <c r="Y23" s="7">
        <v>1.7600000000000001E-3</v>
      </c>
      <c r="Z23" s="7">
        <v>8.4820000000000007E-2</v>
      </c>
      <c r="AA23" s="7"/>
      <c r="AB23" s="7">
        <v>6.6489999999999994E-2</v>
      </c>
      <c r="AC23" s="26">
        <v>3.47E-3</v>
      </c>
      <c r="AD23" s="11"/>
      <c r="AE23" s="11"/>
      <c r="AF23" s="134"/>
      <c r="AG23" s="13"/>
      <c r="AH23" s="7"/>
      <c r="AI23" s="7"/>
      <c r="AJ23" s="7"/>
      <c r="AK23" s="7"/>
      <c r="AL23" s="7"/>
      <c r="AM23" s="26"/>
      <c r="AN23" s="11"/>
      <c r="AO23" s="11"/>
      <c r="AP23" s="134"/>
      <c r="AQ23" s="13"/>
      <c r="AR23" s="7"/>
      <c r="AS23" s="7"/>
      <c r="AT23" s="7"/>
      <c r="AU23" s="7"/>
      <c r="AV23" s="7"/>
      <c r="AW23" s="26"/>
      <c r="AX23" s="11"/>
      <c r="AY23" s="11"/>
      <c r="AZ23" s="134"/>
      <c r="BA23" s="13"/>
      <c r="BB23" s="7"/>
      <c r="BC23" s="7"/>
      <c r="BD23" s="7"/>
      <c r="BE23" s="7"/>
      <c r="BF23" s="7"/>
      <c r="BG23" s="26"/>
      <c r="BH23" s="11"/>
      <c r="BI23" s="11"/>
      <c r="BJ23" s="134"/>
      <c r="BK23" s="13"/>
      <c r="BL23" s="7"/>
      <c r="BM23" s="7"/>
      <c r="BN23" s="7"/>
      <c r="BO23" s="7"/>
      <c r="BP23" s="7"/>
      <c r="BQ23" s="26"/>
      <c r="BR23" s="11"/>
      <c r="BS23" s="11"/>
      <c r="BT23" s="134"/>
      <c r="BU23" s="13"/>
      <c r="BV23" s="7"/>
      <c r="BW23" s="7"/>
      <c r="BX23" s="7"/>
      <c r="BY23" s="7"/>
      <c r="BZ23" s="7"/>
      <c r="CA23" s="26"/>
      <c r="CB23" s="11"/>
      <c r="CC23" s="11"/>
      <c r="CD23" s="134"/>
      <c r="CE23" s="13"/>
      <c r="CF23" s="7"/>
      <c r="CG23" s="7"/>
      <c r="CH23" s="7"/>
      <c r="CI23" s="7"/>
      <c r="CJ23" s="7"/>
      <c r="CK23" s="26"/>
      <c r="CL23" s="11"/>
      <c r="CM23" s="11"/>
      <c r="CN23" s="134"/>
      <c r="CO23" s="13"/>
      <c r="CP23" s="7"/>
      <c r="CQ23" s="7"/>
      <c r="CR23" s="7"/>
      <c r="CS23" s="7"/>
      <c r="CT23" s="7"/>
      <c r="CU23" s="26"/>
      <c r="CV23" s="11"/>
      <c r="CW23" s="11"/>
      <c r="CX23" s="134"/>
      <c r="CY23" s="13"/>
      <c r="CZ23" s="7"/>
      <c r="DA23" s="7"/>
      <c r="DB23" s="7"/>
      <c r="DC23" s="7"/>
      <c r="DD23" s="7"/>
      <c r="DE23" s="26"/>
      <c r="DF23" s="11"/>
      <c r="DG23" s="11"/>
      <c r="DH23" s="134"/>
      <c r="DI23" s="13"/>
      <c r="DJ23" s="7"/>
      <c r="DK23" s="7"/>
      <c r="DL23" s="7"/>
      <c r="DM23" s="7"/>
      <c r="DN23" s="7"/>
      <c r="DO23" s="26"/>
      <c r="DP23" s="11"/>
      <c r="DQ23" s="11"/>
      <c r="DR23" s="134"/>
      <c r="DS23" s="13"/>
      <c r="DT23" s="7"/>
      <c r="DU23" s="7"/>
      <c r="DV23" s="7"/>
      <c r="DW23" s="7"/>
      <c r="DX23" s="7"/>
      <c r="DY23" s="26"/>
      <c r="DZ23" s="11"/>
      <c r="EA23" s="11"/>
      <c r="EB23" s="134"/>
      <c r="EC23" s="13"/>
      <c r="ED23" s="7"/>
      <c r="EE23" s="7"/>
      <c r="EF23" s="7"/>
      <c r="EG23" s="7"/>
      <c r="EH23" s="7"/>
      <c r="EI23" s="26"/>
      <c r="EJ23" s="11"/>
      <c r="EK23" s="11"/>
      <c r="EL23" s="134"/>
      <c r="EM23" s="13"/>
      <c r="EN23" s="7"/>
      <c r="EO23" s="7"/>
      <c r="EP23" s="7"/>
      <c r="EQ23" s="7"/>
      <c r="ER23" s="7"/>
      <c r="ES23" s="26"/>
      <c r="ET23" s="11"/>
      <c r="EU23" s="11"/>
      <c r="EV23" s="134"/>
      <c r="EW23" s="13"/>
      <c r="EX23" s="7"/>
      <c r="EY23" s="7"/>
      <c r="EZ23" s="7"/>
      <c r="FA23" s="7"/>
      <c r="FB23" s="7"/>
      <c r="FC23" s="26"/>
      <c r="FD23" s="11"/>
      <c r="FE23" s="11"/>
      <c r="FF23" s="134"/>
      <c r="FG23" s="13"/>
      <c r="FH23" s="7"/>
      <c r="FI23" s="7"/>
      <c r="FJ23" s="7"/>
      <c r="FK23" s="7"/>
      <c r="FL23" s="7"/>
      <c r="FM23" s="26"/>
      <c r="FN23" s="11"/>
      <c r="FO23" s="11"/>
      <c r="FP23" s="134" t="s">
        <v>258</v>
      </c>
      <c r="FQ23" s="13">
        <v>1</v>
      </c>
      <c r="FR23" s="7">
        <v>6.9040000000000004E-2</v>
      </c>
      <c r="FS23" s="7">
        <v>0</v>
      </c>
      <c r="FT23" s="7">
        <v>9.9699999999999997E-2</v>
      </c>
      <c r="FU23" s="7"/>
      <c r="FV23" s="7">
        <v>6.9000000000000006E-2</v>
      </c>
      <c r="FW23" s="26">
        <v>3.9E-2</v>
      </c>
      <c r="FX23" s="11"/>
      <c r="FY23" s="11"/>
      <c r="FZ23" s="134"/>
      <c r="GA23" s="13"/>
      <c r="GB23" s="7"/>
      <c r="GC23" s="7"/>
      <c r="GD23" s="7"/>
      <c r="GE23" s="7"/>
      <c r="GF23" s="7"/>
      <c r="GG23" s="26"/>
      <c r="GH23" s="11"/>
      <c r="GI23" s="11"/>
      <c r="GJ23" s="134"/>
      <c r="GK23" s="13"/>
      <c r="GL23" s="7"/>
      <c r="GM23" s="7"/>
      <c r="GN23" s="7"/>
      <c r="GO23" s="7"/>
      <c r="GP23" s="7"/>
      <c r="GQ23" s="26"/>
      <c r="GR23" s="11"/>
      <c r="GS23" s="11"/>
      <c r="GT23" s="134"/>
      <c r="GU23" s="13"/>
      <c r="GV23" s="7"/>
      <c r="GW23" s="7"/>
      <c r="GX23" s="7"/>
      <c r="GY23" s="7"/>
      <c r="GZ23" s="7"/>
      <c r="HA23" s="26"/>
      <c r="HB23" s="11"/>
      <c r="HC23" s="11"/>
      <c r="HD23" s="134"/>
      <c r="HE23" s="13"/>
      <c r="HF23" s="7"/>
      <c r="HG23" s="7"/>
      <c r="HH23" s="7"/>
      <c r="HI23" s="7"/>
      <c r="HJ23" s="7"/>
      <c r="HK23" s="26"/>
      <c r="HL23" s="11"/>
      <c r="HM23" s="11"/>
      <c r="HN23" s="134"/>
      <c r="HO23" s="13"/>
      <c r="HP23" s="7"/>
      <c r="HQ23" s="7"/>
      <c r="HR23" s="7"/>
      <c r="HS23" s="7"/>
      <c r="HT23" s="7"/>
      <c r="HU23" s="26"/>
      <c r="HV23" s="11"/>
      <c r="HW23" s="11"/>
      <c r="HX23" s="134"/>
      <c r="HY23" s="13"/>
      <c r="HZ23" s="7"/>
      <c r="IA23" s="7"/>
      <c r="IB23" s="7"/>
      <c r="IC23" s="7"/>
      <c r="ID23" s="7"/>
      <c r="IE23" s="26"/>
      <c r="IF23" s="11"/>
      <c r="IG23" s="11"/>
      <c r="IH23" s="134"/>
      <c r="II23" s="13"/>
      <c r="IJ23" s="7"/>
      <c r="IK23" s="7"/>
      <c r="IL23" s="7"/>
      <c r="IM23" s="7"/>
      <c r="IN23" s="7"/>
      <c r="IO23" s="26"/>
      <c r="IP23" s="11"/>
      <c r="IQ23" s="11"/>
      <c r="IR23" s="134"/>
      <c r="IS23" s="13"/>
      <c r="IT23" s="7"/>
      <c r="IU23" s="7"/>
      <c r="IV23" s="7"/>
      <c r="IW23" s="7"/>
      <c r="IX23" s="7"/>
      <c r="IY23" s="26"/>
      <c r="IZ23" s="11"/>
      <c r="JA23" s="11"/>
      <c r="JB23" s="134"/>
      <c r="JC23" s="13"/>
      <c r="JD23" s="7"/>
      <c r="JE23" s="7"/>
      <c r="JF23" s="7"/>
      <c r="JG23" s="7"/>
      <c r="JH23" s="7"/>
      <c r="JI23" s="26"/>
      <c r="JJ23" s="11"/>
      <c r="JK23" s="11"/>
      <c r="JL23" s="134"/>
      <c r="JM23" s="13"/>
      <c r="JN23" s="7"/>
      <c r="JO23" s="7"/>
      <c r="JP23" s="7"/>
      <c r="JQ23" s="7"/>
      <c r="JR23" s="7"/>
      <c r="JS23" s="26"/>
      <c r="JT23" s="11"/>
      <c r="JU23" s="11"/>
      <c r="JV23" s="134"/>
      <c r="JW23" s="13"/>
      <c r="JX23" s="7"/>
      <c r="JY23" s="7"/>
      <c r="JZ23" s="7"/>
      <c r="KA23" s="7"/>
      <c r="KB23" s="7"/>
      <c r="KC23" s="26"/>
      <c r="KD23" s="11"/>
      <c r="KE23" s="11"/>
      <c r="KF23" s="134"/>
      <c r="KG23" s="13"/>
      <c r="KH23" s="7"/>
      <c r="KI23" s="7"/>
      <c r="KJ23" s="7"/>
      <c r="KK23" s="7"/>
      <c r="KL23" s="7"/>
      <c r="KM23" s="26"/>
      <c r="KN23" s="11"/>
      <c r="KO23" s="11"/>
      <c r="KP23" s="134"/>
      <c r="KQ23" s="13"/>
      <c r="KR23" s="7"/>
      <c r="KS23" s="7"/>
      <c r="KT23" s="7"/>
      <c r="KU23" s="7"/>
      <c r="KV23" s="7"/>
      <c r="KW23" s="26"/>
      <c r="KX23" s="11"/>
      <c r="KY23" s="11"/>
      <c r="KZ23" s="134"/>
      <c r="LA23" s="13"/>
      <c r="LB23" s="7"/>
      <c r="LC23" s="7"/>
      <c r="LD23" s="7"/>
      <c r="LE23" s="7"/>
      <c r="LF23" s="7"/>
      <c r="LG23" s="26"/>
      <c r="LH23" s="11"/>
      <c r="LI23" s="11"/>
      <c r="LJ23" s="134"/>
      <c r="LK23" s="13"/>
      <c r="LL23" s="7"/>
      <c r="LM23" s="7"/>
      <c r="LN23" s="7"/>
      <c r="LO23" s="7"/>
      <c r="LP23" s="7"/>
      <c r="LQ23" s="26"/>
      <c r="LR23" s="11"/>
      <c r="LS23" s="11"/>
      <c r="LT23" s="134"/>
      <c r="LU23" s="13"/>
      <c r="LV23" s="7"/>
      <c r="LW23" s="7"/>
      <c r="LX23" s="7"/>
      <c r="LY23" s="7"/>
      <c r="LZ23" s="7"/>
      <c r="MA23" s="26"/>
      <c r="MB23" s="11"/>
      <c r="MC23" s="11"/>
      <c r="MD23" s="134"/>
      <c r="ME23" s="13"/>
      <c r="MF23" s="7"/>
      <c r="MG23" s="7"/>
      <c r="MH23" s="7"/>
      <c r="MI23" s="7"/>
      <c r="MJ23" s="7"/>
      <c r="MK23" s="26"/>
      <c r="ML23" s="11"/>
      <c r="MM23" s="11"/>
      <c r="MN23" s="134"/>
      <c r="MO23" s="13"/>
      <c r="MP23" s="7"/>
      <c r="MQ23" s="7"/>
      <c r="MR23" s="7"/>
      <c r="MS23" s="7"/>
      <c r="MT23" s="7"/>
      <c r="MU23" s="26"/>
      <c r="MV23" s="11"/>
      <c r="MW23" s="11"/>
      <c r="MX23" s="134"/>
      <c r="MY23" s="13"/>
      <c r="MZ23" s="7"/>
      <c r="NA23" s="7"/>
      <c r="NB23" s="7"/>
      <c r="NC23" s="7"/>
      <c r="ND23" s="7"/>
      <c r="NE23" s="26"/>
      <c r="NF23" s="11"/>
      <c r="NG23" s="11"/>
      <c r="NH23" s="134"/>
      <c r="NI23" s="13"/>
      <c r="NJ23" s="7"/>
      <c r="NK23" s="7"/>
      <c r="NL23" s="7"/>
      <c r="NM23" s="7"/>
      <c r="NN23" s="7"/>
      <c r="NO23" s="26"/>
      <c r="NP23" s="11"/>
      <c r="NQ23" s="11"/>
      <c r="NR23" s="134"/>
      <c r="NS23" s="13"/>
      <c r="NT23" s="7"/>
      <c r="NU23" s="7"/>
      <c r="NV23" s="7"/>
      <c r="NW23" s="7"/>
      <c r="NX23" s="7"/>
      <c r="NY23" s="26"/>
      <c r="NZ23" s="11"/>
      <c r="OA23" s="11"/>
      <c r="OB23" s="134"/>
      <c r="OC23" s="13"/>
      <c r="OD23" s="7"/>
      <c r="OE23" s="7"/>
      <c r="OF23" s="7"/>
      <c r="OG23" s="7"/>
      <c r="OH23" s="7"/>
      <c r="OI23" s="26"/>
      <c r="OJ23" s="11"/>
      <c r="OK23" s="11"/>
      <c r="OL23" s="134"/>
      <c r="OM23" s="13"/>
      <c r="ON23" s="7"/>
      <c r="OO23" s="7"/>
      <c r="OP23" s="7"/>
      <c r="OQ23" s="7"/>
      <c r="OR23" s="7"/>
      <c r="OS23" s="26"/>
      <c r="OT23" s="11"/>
      <c r="OU23" s="11"/>
      <c r="OV23" s="134"/>
      <c r="OW23" s="13"/>
      <c r="OX23" s="7"/>
      <c r="OY23" s="7"/>
      <c r="OZ23" s="7"/>
      <c r="PA23" s="7"/>
      <c r="PB23" s="7"/>
      <c r="PC23" s="26"/>
      <c r="PD23" s="11"/>
      <c r="PE23" s="11"/>
      <c r="PF23" s="134"/>
      <c r="PG23" s="13"/>
      <c r="PH23" s="7"/>
      <c r="PI23" s="7"/>
      <c r="PJ23" s="7"/>
      <c r="PK23" s="7"/>
      <c r="PL23" s="7"/>
      <c r="PM23" s="26"/>
      <c r="PN23" s="11"/>
      <c r="PO23" s="11"/>
      <c r="PP23" s="134"/>
      <c r="PQ23" s="13"/>
      <c r="PR23" s="7"/>
      <c r="PS23" s="7"/>
      <c r="PT23" s="7"/>
      <c r="PU23" s="7"/>
      <c r="PV23" s="7"/>
      <c r="PW23" s="26"/>
      <c r="PX23" s="11"/>
      <c r="PY23" s="11"/>
    </row>
    <row xmlns:x14ac="http://schemas.microsoft.com/office/spreadsheetml/2009/9/ac" r="24" s="2" customFormat="true" x14ac:dyDescent="0.25">
      <c r="A24" s="415" t="str">
        <f ca="true">IF(ISBLANK('Data Summary'!A26),"",'Data Summary'!A26)</f>
        <v>IND_2014_EMIS</v>
      </c>
      <c r="B24" s="134"/>
      <c r="C24" s="13"/>
      <c r="D24" s="7"/>
      <c r="E24" s="7"/>
      <c r="F24" s="7"/>
      <c r="G24" s="7"/>
      <c r="H24" s="7"/>
      <c r="I24" s="26"/>
      <c r="J24" s="11"/>
      <c r="K24" s="11"/>
      <c r="L24" s="134"/>
      <c r="M24" s="13"/>
      <c r="N24" s="7"/>
      <c r="O24" s="7"/>
      <c r="P24" s="7"/>
      <c r="Q24" s="7"/>
      <c r="R24" s="7"/>
      <c r="S24" s="26"/>
      <c r="T24" s="11"/>
      <c r="U24" s="11"/>
      <c r="V24" s="134" t="s">
        <v>259</v>
      </c>
      <c r="W24" s="13">
        <v>1</v>
      </c>
      <c r="X24" s="7">
        <v>0.72870000000000001</v>
      </c>
      <c r="Y24" s="7">
        <v>0.31283</v>
      </c>
      <c r="Z24" s="7">
        <v>0.84646999999999994</v>
      </c>
      <c r="AA24" s="7"/>
      <c r="AB24" s="7">
        <v>0.72870000000000001</v>
      </c>
      <c r="AC24" s="26">
        <v>0.31452000000000002</v>
      </c>
      <c r="AD24" s="11"/>
      <c r="AE24" s="11"/>
      <c r="AF24" s="134"/>
      <c r="AG24" s="13"/>
      <c r="AH24" s="7"/>
      <c r="AI24" s="7"/>
      <c r="AJ24" s="7"/>
      <c r="AK24" s="7"/>
      <c r="AL24" s="7"/>
      <c r="AM24" s="26"/>
      <c r="AN24" s="11"/>
      <c r="AO24" s="11"/>
      <c r="AP24" s="134"/>
      <c r="AQ24" s="13"/>
      <c r="AR24" s="7"/>
      <c r="AS24" s="7"/>
      <c r="AT24" s="7"/>
      <c r="AU24" s="7"/>
      <c r="AV24" s="7"/>
      <c r="AW24" s="26"/>
      <c r="AX24" s="11"/>
      <c r="AY24" s="11"/>
      <c r="AZ24" s="134"/>
      <c r="BA24" s="13"/>
      <c r="BB24" s="7"/>
      <c r="BC24" s="7"/>
      <c r="BD24" s="7"/>
      <c r="BE24" s="7"/>
      <c r="BF24" s="7"/>
      <c r="BG24" s="26"/>
      <c r="BH24" s="11"/>
      <c r="BI24" s="11"/>
      <c r="BJ24" s="134"/>
      <c r="BK24" s="13"/>
      <c r="BL24" s="7"/>
      <c r="BM24" s="7"/>
      <c r="BN24" s="7"/>
      <c r="BO24" s="7"/>
      <c r="BP24" s="7"/>
      <c r="BQ24" s="26"/>
      <c r="BR24" s="11"/>
      <c r="BS24" s="11"/>
      <c r="BT24" s="134"/>
      <c r="BU24" s="13"/>
      <c r="BV24" s="7"/>
      <c r="BW24" s="7"/>
      <c r="BX24" s="7"/>
      <c r="BY24" s="7"/>
      <c r="BZ24" s="7"/>
      <c r="CA24" s="26"/>
      <c r="CB24" s="11"/>
      <c r="CC24" s="11"/>
      <c r="CD24" s="134"/>
      <c r="CE24" s="13"/>
      <c r="CF24" s="7"/>
      <c r="CG24" s="7"/>
      <c r="CH24" s="7"/>
      <c r="CI24" s="7"/>
      <c r="CJ24" s="7"/>
      <c r="CK24" s="26"/>
      <c r="CL24" s="11"/>
      <c r="CM24" s="11"/>
      <c r="CN24" s="134"/>
      <c r="CO24" s="13"/>
      <c r="CP24" s="7"/>
      <c r="CQ24" s="7"/>
      <c r="CR24" s="7"/>
      <c r="CS24" s="7"/>
      <c r="CT24" s="7"/>
      <c r="CU24" s="26"/>
      <c r="CV24" s="11"/>
      <c r="CW24" s="11"/>
      <c r="CX24" s="134"/>
      <c r="CY24" s="13"/>
      <c r="CZ24" s="7"/>
      <c r="DA24" s="7"/>
      <c r="DB24" s="7"/>
      <c r="DC24" s="7"/>
      <c r="DD24" s="7"/>
      <c r="DE24" s="26"/>
      <c r="DF24" s="11"/>
      <c r="DG24" s="11"/>
      <c r="DH24" s="134"/>
      <c r="DI24" s="13"/>
      <c r="DJ24" s="7"/>
      <c r="DK24" s="7"/>
      <c r="DL24" s="7"/>
      <c r="DM24" s="7"/>
      <c r="DN24" s="7"/>
      <c r="DO24" s="26"/>
      <c r="DP24" s="11"/>
      <c r="DQ24" s="11"/>
      <c r="DR24" s="134"/>
      <c r="DS24" s="13"/>
      <c r="DT24" s="7"/>
      <c r="DU24" s="7"/>
      <c r="DV24" s="7"/>
      <c r="DW24" s="7"/>
      <c r="DX24" s="7"/>
      <c r="DY24" s="26"/>
      <c r="DZ24" s="11"/>
      <c r="EA24" s="11"/>
      <c r="EB24" s="134"/>
      <c r="EC24" s="13"/>
      <c r="ED24" s="7"/>
      <c r="EE24" s="7"/>
      <c r="EF24" s="7"/>
      <c r="EG24" s="7"/>
      <c r="EH24" s="7"/>
      <c r="EI24" s="26"/>
      <c r="EJ24" s="11"/>
      <c r="EK24" s="11"/>
      <c r="EL24" s="134"/>
      <c r="EM24" s="13"/>
      <c r="EN24" s="7"/>
      <c r="EO24" s="7"/>
      <c r="EP24" s="7"/>
      <c r="EQ24" s="7"/>
      <c r="ER24" s="7"/>
      <c r="ES24" s="26"/>
      <c r="ET24" s="11"/>
      <c r="EU24" s="11"/>
      <c r="EV24" s="134"/>
      <c r="EW24" s="13"/>
      <c r="EX24" s="7"/>
      <c r="EY24" s="7"/>
      <c r="EZ24" s="7"/>
      <c r="FA24" s="7"/>
      <c r="FB24" s="7"/>
      <c r="FC24" s="26"/>
      <c r="FD24" s="11"/>
      <c r="FE24" s="11"/>
      <c r="FF24" s="134"/>
      <c r="FG24" s="13"/>
      <c r="FH24" s="7"/>
      <c r="FI24" s="7"/>
      <c r="FJ24" s="7"/>
      <c r="FK24" s="7"/>
      <c r="FL24" s="7"/>
      <c r="FM24" s="26"/>
      <c r="FN24" s="11"/>
      <c r="FO24" s="11"/>
      <c r="FP24" s="134" t="s">
        <v>259</v>
      </c>
      <c r="FQ24" s="13">
        <v>1</v>
      </c>
      <c r="FR24" s="7">
        <v>1.9831300000000001</v>
      </c>
      <c r="FS24" s="7">
        <v>3.9</v>
      </c>
      <c r="FT24" s="7">
        <v>1.1299999999999999</v>
      </c>
      <c r="FU24" s="7"/>
      <c r="FV24" s="7">
        <v>1.98</v>
      </c>
      <c r="FW24" s="26">
        <v>1.79</v>
      </c>
      <c r="FX24" s="11"/>
      <c r="FY24" s="11"/>
      <c r="FZ24" s="134"/>
      <c r="GA24" s="13"/>
      <c r="GB24" s="7"/>
      <c r="GC24" s="7"/>
      <c r="GD24" s="7"/>
      <c r="GE24" s="7"/>
      <c r="GF24" s="7"/>
      <c r="GG24" s="26"/>
      <c r="GH24" s="11"/>
      <c r="GI24" s="11"/>
      <c r="GJ24" s="134"/>
      <c r="GK24" s="13"/>
      <c r="GL24" s="7"/>
      <c r="GM24" s="7"/>
      <c r="GN24" s="7"/>
      <c r="GO24" s="7"/>
      <c r="GP24" s="7"/>
      <c r="GQ24" s="26"/>
      <c r="GR24" s="11"/>
      <c r="GS24" s="11"/>
      <c r="GT24" s="134"/>
      <c r="GU24" s="13"/>
      <c r="GV24" s="7"/>
      <c r="GW24" s="7"/>
      <c r="GX24" s="7"/>
      <c r="GY24" s="7"/>
      <c r="GZ24" s="7"/>
      <c r="HA24" s="26"/>
      <c r="HB24" s="11"/>
      <c r="HC24" s="11"/>
      <c r="HD24" s="134"/>
      <c r="HE24" s="13"/>
      <c r="HF24" s="7"/>
      <c r="HG24" s="7"/>
      <c r="HH24" s="7"/>
      <c r="HI24" s="7"/>
      <c r="HJ24" s="7"/>
      <c r="HK24" s="26"/>
      <c r="HL24" s="11"/>
      <c r="HM24" s="11"/>
      <c r="HN24" s="134"/>
      <c r="HO24" s="13"/>
      <c r="HP24" s="7"/>
      <c r="HQ24" s="7"/>
      <c r="HR24" s="7"/>
      <c r="HS24" s="7"/>
      <c r="HT24" s="7"/>
      <c r="HU24" s="26"/>
      <c r="HV24" s="11"/>
      <c r="HW24" s="11"/>
      <c r="HX24" s="134"/>
      <c r="HY24" s="13"/>
      <c r="HZ24" s="7"/>
      <c r="IA24" s="7"/>
      <c r="IB24" s="7"/>
      <c r="IC24" s="7"/>
      <c r="ID24" s="7"/>
      <c r="IE24" s="26"/>
      <c r="IF24" s="11"/>
      <c r="IG24" s="11"/>
      <c r="IH24" s="134"/>
      <c r="II24" s="13"/>
      <c r="IJ24" s="7"/>
      <c r="IK24" s="7"/>
      <c r="IL24" s="7"/>
      <c r="IM24" s="7"/>
      <c r="IN24" s="7"/>
      <c r="IO24" s="26"/>
      <c r="IP24" s="11"/>
      <c r="IQ24" s="11"/>
      <c r="IR24" s="134"/>
      <c r="IS24" s="13"/>
      <c r="IT24" s="7"/>
      <c r="IU24" s="7"/>
      <c r="IV24" s="7"/>
      <c r="IW24" s="7"/>
      <c r="IX24" s="7"/>
      <c r="IY24" s="26"/>
      <c r="IZ24" s="11"/>
      <c r="JA24" s="11"/>
      <c r="JB24" s="134"/>
      <c r="JC24" s="13"/>
      <c r="JD24" s="7"/>
      <c r="JE24" s="7"/>
      <c r="JF24" s="7"/>
      <c r="JG24" s="7"/>
      <c r="JH24" s="7"/>
      <c r="JI24" s="26"/>
      <c r="JJ24" s="11"/>
      <c r="JK24" s="11"/>
      <c r="JL24" s="134"/>
      <c r="JM24" s="13"/>
      <c r="JN24" s="7"/>
      <c r="JO24" s="7"/>
      <c r="JP24" s="7"/>
      <c r="JQ24" s="7"/>
      <c r="JR24" s="7"/>
      <c r="JS24" s="26"/>
      <c r="JT24" s="11"/>
      <c r="JU24" s="11"/>
      <c r="JV24" s="134"/>
      <c r="JW24" s="13"/>
      <c r="JX24" s="7"/>
      <c r="JY24" s="7"/>
      <c r="JZ24" s="7"/>
      <c r="KA24" s="7"/>
      <c r="KB24" s="7"/>
      <c r="KC24" s="26"/>
      <c r="KD24" s="11"/>
      <c r="KE24" s="11"/>
      <c r="KF24" s="134"/>
      <c r="KG24" s="13"/>
      <c r="KH24" s="7"/>
      <c r="KI24" s="7"/>
      <c r="KJ24" s="7"/>
      <c r="KK24" s="7"/>
      <c r="KL24" s="7"/>
      <c r="KM24" s="26"/>
      <c r="KN24" s="11"/>
      <c r="KO24" s="11"/>
      <c r="KP24" s="134"/>
      <c r="KQ24" s="13"/>
      <c r="KR24" s="7"/>
      <c r="KS24" s="7"/>
      <c r="KT24" s="7"/>
      <c r="KU24" s="7"/>
      <c r="KV24" s="7"/>
      <c r="KW24" s="26"/>
      <c r="KX24" s="11"/>
      <c r="KY24" s="11"/>
      <c r="KZ24" s="134"/>
      <c r="LA24" s="13"/>
      <c r="LB24" s="7"/>
      <c r="LC24" s="7"/>
      <c r="LD24" s="7"/>
      <c r="LE24" s="7"/>
      <c r="LF24" s="7"/>
      <c r="LG24" s="26"/>
      <c r="LH24" s="11"/>
      <c r="LI24" s="11"/>
      <c r="LJ24" s="134"/>
      <c r="LK24" s="13"/>
      <c r="LL24" s="7"/>
      <c r="LM24" s="7"/>
      <c r="LN24" s="7"/>
      <c r="LO24" s="7"/>
      <c r="LP24" s="7"/>
      <c r="LQ24" s="26"/>
      <c r="LR24" s="11"/>
      <c r="LS24" s="11"/>
      <c r="LT24" s="134"/>
      <c r="LU24" s="13"/>
      <c r="LV24" s="7"/>
      <c r="LW24" s="7"/>
      <c r="LX24" s="7"/>
      <c r="LY24" s="7"/>
      <c r="LZ24" s="7"/>
      <c r="MA24" s="26"/>
      <c r="MB24" s="11"/>
      <c r="MC24" s="11"/>
      <c r="MD24" s="134"/>
      <c r="ME24" s="13"/>
      <c r="MF24" s="7"/>
      <c r="MG24" s="7"/>
      <c r="MH24" s="7"/>
      <c r="MI24" s="7"/>
      <c r="MJ24" s="7"/>
      <c r="MK24" s="26"/>
      <c r="ML24" s="11"/>
      <c r="MM24" s="11"/>
      <c r="MN24" s="134"/>
      <c r="MO24" s="13"/>
      <c r="MP24" s="7"/>
      <c r="MQ24" s="7"/>
      <c r="MR24" s="7"/>
      <c r="MS24" s="7"/>
      <c r="MT24" s="7"/>
      <c r="MU24" s="26"/>
      <c r="MV24" s="11"/>
      <c r="MW24" s="11"/>
      <c r="MX24" s="134"/>
      <c r="MY24" s="13"/>
      <c r="MZ24" s="7"/>
      <c r="NA24" s="7"/>
      <c r="NB24" s="7"/>
      <c r="NC24" s="7"/>
      <c r="ND24" s="7"/>
      <c r="NE24" s="26"/>
      <c r="NF24" s="11"/>
      <c r="NG24" s="11"/>
      <c r="NH24" s="134"/>
      <c r="NI24" s="13"/>
      <c r="NJ24" s="7"/>
      <c r="NK24" s="7"/>
      <c r="NL24" s="7"/>
      <c r="NM24" s="7"/>
      <c r="NN24" s="7"/>
      <c r="NO24" s="26"/>
      <c r="NP24" s="11"/>
      <c r="NQ24" s="11"/>
      <c r="NR24" s="134"/>
      <c r="NS24" s="13"/>
      <c r="NT24" s="7"/>
      <c r="NU24" s="7"/>
      <c r="NV24" s="7"/>
      <c r="NW24" s="7"/>
      <c r="NX24" s="7"/>
      <c r="NY24" s="26"/>
      <c r="NZ24" s="11"/>
      <c r="OA24" s="11"/>
      <c r="OB24" s="134"/>
      <c r="OC24" s="13"/>
      <c r="OD24" s="7"/>
      <c r="OE24" s="7"/>
      <c r="OF24" s="7"/>
      <c r="OG24" s="7"/>
      <c r="OH24" s="7"/>
      <c r="OI24" s="26"/>
      <c r="OJ24" s="11"/>
      <c r="OK24" s="11"/>
      <c r="OL24" s="134"/>
      <c r="OM24" s="13"/>
      <c r="ON24" s="7"/>
      <c r="OO24" s="7"/>
      <c r="OP24" s="7"/>
      <c r="OQ24" s="7"/>
      <c r="OR24" s="7"/>
      <c r="OS24" s="26"/>
      <c r="OT24" s="11"/>
      <c r="OU24" s="11"/>
      <c r="OV24" s="134"/>
      <c r="OW24" s="13"/>
      <c r="OX24" s="7"/>
      <c r="OY24" s="7"/>
      <c r="OZ24" s="7"/>
      <c r="PA24" s="7"/>
      <c r="PB24" s="7"/>
      <c r="PC24" s="26"/>
      <c r="PD24" s="11"/>
      <c r="PE24" s="11"/>
      <c r="PF24" s="134"/>
      <c r="PG24" s="13"/>
      <c r="PH24" s="7"/>
      <c r="PI24" s="7"/>
      <c r="PJ24" s="7"/>
      <c r="PK24" s="7"/>
      <c r="PL24" s="7"/>
      <c r="PM24" s="26"/>
      <c r="PN24" s="11"/>
      <c r="PO24" s="11"/>
      <c r="PP24" s="134"/>
      <c r="PQ24" s="13"/>
      <c r="PR24" s="7"/>
      <c r="PS24" s="7"/>
      <c r="PT24" s="7"/>
      <c r="PU24" s="7"/>
      <c r="PV24" s="7"/>
      <c r="PW24" s="26"/>
      <c r="PX24" s="11"/>
      <c r="PY24" s="11"/>
    </row>
    <row xmlns:x14ac="http://schemas.microsoft.com/office/spreadsheetml/2009/9/ac" r="25" s="2" customFormat="true" x14ac:dyDescent="0.25">
      <c r="A25" s="415" t="str">
        <f ca="true">IF(ISBLANK('Data Summary'!A27),"",'Data Summary'!A27)</f>
        <v>IND_2014_ASER</v>
      </c>
      <c r="B25" s="134"/>
      <c r="C25" s="13"/>
      <c r="D25" s="7"/>
      <c r="E25" s="7"/>
      <c r="F25" s="7"/>
      <c r="G25" s="7"/>
      <c r="H25" s="7"/>
      <c r="I25" s="26"/>
      <c r="J25" s="11"/>
      <c r="K25" s="11"/>
      <c r="L25" s="134"/>
      <c r="M25" s="13"/>
      <c r="N25" s="7"/>
      <c r="O25" s="7"/>
      <c r="P25" s="7"/>
      <c r="Q25" s="7"/>
      <c r="R25" s="7"/>
      <c r="S25" s="26"/>
      <c r="T25" s="11"/>
      <c r="U25" s="11"/>
      <c r="V25" s="134" t="s">
        <v>157</v>
      </c>
      <c r="W25" s="13">
        <v>0.5</v>
      </c>
      <c r="X25" s="7">
        <v>3.1660300000000001</v>
      </c>
      <c r="Y25" s="7">
        <v>2.7099299999999999</v>
      </c>
      <c r="Z25" s="7">
        <v>3.2951999999999999</v>
      </c>
      <c r="AA25" s="7"/>
      <c r="AB25" s="7">
        <v>3.1660300000000001</v>
      </c>
      <c r="AC25" s="26">
        <v>6.4170800000000003</v>
      </c>
      <c r="AD25" s="11"/>
      <c r="AE25" s="11"/>
      <c r="AF25" s="134"/>
      <c r="AG25" s="13"/>
      <c r="AH25" s="7"/>
      <c r="AI25" s="7"/>
      <c r="AJ25" s="7"/>
      <c r="AK25" s="7"/>
      <c r="AL25" s="7"/>
      <c r="AM25" s="26"/>
      <c r="AN25" s="11"/>
      <c r="AO25" s="11"/>
      <c r="AP25" s="134"/>
      <c r="AQ25" s="13"/>
      <c r="AR25" s="7"/>
      <c r="AS25" s="7"/>
      <c r="AT25" s="7"/>
      <c r="AU25" s="7"/>
      <c r="AV25" s="7"/>
      <c r="AW25" s="26"/>
      <c r="AX25" s="11"/>
      <c r="AY25" s="11"/>
      <c r="AZ25" s="134"/>
      <c r="BA25" s="13"/>
      <c r="BB25" s="7"/>
      <c r="BC25" s="7"/>
      <c r="BD25" s="7"/>
      <c r="BE25" s="7"/>
      <c r="BF25" s="7"/>
      <c r="BG25" s="26"/>
      <c r="BH25" s="11"/>
      <c r="BI25" s="11"/>
      <c r="BJ25" s="134"/>
      <c r="BK25" s="13"/>
      <c r="BL25" s="7"/>
      <c r="BM25" s="7"/>
      <c r="BN25" s="7"/>
      <c r="BO25" s="7"/>
      <c r="BP25" s="7"/>
      <c r="BQ25" s="26"/>
      <c r="BR25" s="11"/>
      <c r="BS25" s="11"/>
      <c r="BT25" s="134"/>
      <c r="BU25" s="13"/>
      <c r="BV25" s="7"/>
      <c r="BW25" s="7"/>
      <c r="BX25" s="7"/>
      <c r="BY25" s="7"/>
      <c r="BZ25" s="7"/>
      <c r="CA25" s="26"/>
      <c r="CB25" s="11"/>
      <c r="CC25" s="11"/>
      <c r="CD25" s="134"/>
      <c r="CE25" s="13"/>
      <c r="CF25" s="7"/>
      <c r="CG25" s="7"/>
      <c r="CH25" s="7"/>
      <c r="CI25" s="7"/>
      <c r="CJ25" s="7"/>
      <c r="CK25" s="26"/>
      <c r="CL25" s="11"/>
      <c r="CM25" s="11"/>
      <c r="CN25" s="134"/>
      <c r="CO25" s="13"/>
      <c r="CP25" s="7"/>
      <c r="CQ25" s="7"/>
      <c r="CR25" s="7"/>
      <c r="CS25" s="7"/>
      <c r="CT25" s="7"/>
      <c r="CU25" s="26"/>
      <c r="CV25" s="11"/>
      <c r="CW25" s="11"/>
      <c r="CX25" s="134"/>
      <c r="CY25" s="13"/>
      <c r="CZ25" s="7"/>
      <c r="DA25" s="7"/>
      <c r="DB25" s="7"/>
      <c r="DC25" s="7"/>
      <c r="DD25" s="7"/>
      <c r="DE25" s="26"/>
      <c r="DF25" s="11"/>
      <c r="DG25" s="11"/>
      <c r="DH25" s="134"/>
      <c r="DI25" s="13"/>
      <c r="DJ25" s="7"/>
      <c r="DK25" s="7"/>
      <c r="DL25" s="7"/>
      <c r="DM25" s="7"/>
      <c r="DN25" s="7"/>
      <c r="DO25" s="26"/>
      <c r="DP25" s="11"/>
      <c r="DQ25" s="11"/>
      <c r="DR25" s="134"/>
      <c r="DS25" s="13"/>
      <c r="DT25" s="7"/>
      <c r="DU25" s="7"/>
      <c r="DV25" s="7"/>
      <c r="DW25" s="7"/>
      <c r="DX25" s="7"/>
      <c r="DY25" s="26"/>
      <c r="DZ25" s="11"/>
      <c r="EA25" s="11"/>
      <c r="EB25" s="134"/>
      <c r="EC25" s="13"/>
      <c r="ED25" s="7"/>
      <c r="EE25" s="7"/>
      <c r="EF25" s="7"/>
      <c r="EG25" s="7"/>
      <c r="EH25" s="7"/>
      <c r="EI25" s="26"/>
      <c r="EJ25" s="11"/>
      <c r="EK25" s="11"/>
      <c r="EL25" s="134"/>
      <c r="EM25" s="13"/>
      <c r="EN25" s="7"/>
      <c r="EO25" s="7"/>
      <c r="EP25" s="7"/>
      <c r="EQ25" s="7"/>
      <c r="ER25" s="7"/>
      <c r="ES25" s="26"/>
      <c r="ET25" s="11"/>
      <c r="EU25" s="11"/>
      <c r="EV25" s="134"/>
      <c r="EW25" s="13"/>
      <c r="EX25" s="7"/>
      <c r="EY25" s="7"/>
      <c r="EZ25" s="7"/>
      <c r="FA25" s="7"/>
      <c r="FB25" s="7"/>
      <c r="FC25" s="26"/>
      <c r="FD25" s="11"/>
      <c r="FE25" s="11"/>
      <c r="FF25" s="134"/>
      <c r="FG25" s="13"/>
      <c r="FH25" s="7"/>
      <c r="FI25" s="7"/>
      <c r="FJ25" s="7"/>
      <c r="FK25" s="7"/>
      <c r="FL25" s="7"/>
      <c r="FM25" s="26"/>
      <c r="FN25" s="11"/>
      <c r="FO25" s="11"/>
      <c r="FP25" s="134" t="s">
        <v>157</v>
      </c>
      <c r="FQ25" s="13">
        <v>0.5</v>
      </c>
      <c r="FR25" s="7">
        <v>1.76119</v>
      </c>
      <c r="FS25" s="7">
        <v>1.1399999999999999</v>
      </c>
      <c r="FT25" s="7">
        <v>2.04</v>
      </c>
      <c r="FU25" s="7"/>
      <c r="FV25" s="7">
        <v>1.76</v>
      </c>
      <c r="FW25" s="26">
        <v>1.069</v>
      </c>
      <c r="FX25" s="11"/>
      <c r="FY25" s="11"/>
      <c r="FZ25" s="134"/>
      <c r="GA25" s="13"/>
      <c r="GB25" s="7"/>
      <c r="GC25" s="7"/>
      <c r="GD25" s="7"/>
      <c r="GE25" s="7"/>
      <c r="GF25" s="7"/>
      <c r="GG25" s="26"/>
      <c r="GH25" s="11"/>
      <c r="GI25" s="11"/>
      <c r="GJ25" s="134"/>
      <c r="GK25" s="13"/>
      <c r="GL25" s="7"/>
      <c r="GM25" s="7"/>
      <c r="GN25" s="7"/>
      <c r="GO25" s="7"/>
      <c r="GP25" s="7"/>
      <c r="GQ25" s="26"/>
      <c r="GR25" s="11"/>
      <c r="GS25" s="11"/>
      <c r="GT25" s="134"/>
      <c r="GU25" s="13"/>
      <c r="GV25" s="7"/>
      <c r="GW25" s="7"/>
      <c r="GX25" s="7"/>
      <c r="GY25" s="7"/>
      <c r="GZ25" s="7"/>
      <c r="HA25" s="26"/>
      <c r="HB25" s="11"/>
      <c r="HC25" s="11"/>
      <c r="HD25" s="134"/>
      <c r="HE25" s="13"/>
      <c r="HF25" s="7"/>
      <c r="HG25" s="7"/>
      <c r="HH25" s="7"/>
      <c r="HI25" s="7"/>
      <c r="HJ25" s="7"/>
      <c r="HK25" s="26"/>
      <c r="HL25" s="11"/>
      <c r="HM25" s="11"/>
      <c r="HN25" s="134"/>
      <c r="HO25" s="13"/>
      <c r="HP25" s="7"/>
      <c r="HQ25" s="7"/>
      <c r="HR25" s="7"/>
      <c r="HS25" s="7"/>
      <c r="HT25" s="7"/>
      <c r="HU25" s="26"/>
      <c r="HV25" s="11"/>
      <c r="HW25" s="11"/>
      <c r="HX25" s="134"/>
      <c r="HY25" s="13"/>
      <c r="HZ25" s="7"/>
      <c r="IA25" s="7"/>
      <c r="IB25" s="7"/>
      <c r="IC25" s="7"/>
      <c r="ID25" s="7"/>
      <c r="IE25" s="26"/>
      <c r="IF25" s="11"/>
      <c r="IG25" s="11"/>
      <c r="IH25" s="134"/>
      <c r="II25" s="13"/>
      <c r="IJ25" s="7"/>
      <c r="IK25" s="7"/>
      <c r="IL25" s="7"/>
      <c r="IM25" s="7"/>
      <c r="IN25" s="7"/>
      <c r="IO25" s="26"/>
      <c r="IP25" s="11"/>
      <c r="IQ25" s="11"/>
      <c r="IR25" s="134"/>
      <c r="IS25" s="13"/>
      <c r="IT25" s="7"/>
      <c r="IU25" s="7"/>
      <c r="IV25" s="7"/>
      <c r="IW25" s="7"/>
      <c r="IX25" s="7"/>
      <c r="IY25" s="26"/>
      <c r="IZ25" s="11"/>
      <c r="JA25" s="11"/>
      <c r="JB25" s="134"/>
      <c r="JC25" s="13"/>
      <c r="JD25" s="7"/>
      <c r="JE25" s="7"/>
      <c r="JF25" s="7"/>
      <c r="JG25" s="7"/>
      <c r="JH25" s="7"/>
      <c r="JI25" s="26"/>
      <c r="JJ25" s="11"/>
      <c r="JK25" s="11"/>
      <c r="JL25" s="134"/>
      <c r="JM25" s="13"/>
      <c r="JN25" s="7"/>
      <c r="JO25" s="7"/>
      <c r="JP25" s="7"/>
      <c r="JQ25" s="7"/>
      <c r="JR25" s="7"/>
      <c r="JS25" s="26"/>
      <c r="JT25" s="11"/>
      <c r="JU25" s="11"/>
      <c r="JV25" s="134"/>
      <c r="JW25" s="13"/>
      <c r="JX25" s="7"/>
      <c r="JY25" s="7"/>
      <c r="JZ25" s="7"/>
      <c r="KA25" s="7"/>
      <c r="KB25" s="7"/>
      <c r="KC25" s="26"/>
      <c r="KD25" s="11"/>
      <c r="KE25" s="11"/>
      <c r="KF25" s="134"/>
      <c r="KG25" s="13"/>
      <c r="KH25" s="7"/>
      <c r="KI25" s="7"/>
      <c r="KJ25" s="7"/>
      <c r="KK25" s="7"/>
      <c r="KL25" s="7"/>
      <c r="KM25" s="26"/>
      <c r="KN25" s="11"/>
      <c r="KO25" s="11"/>
      <c r="KP25" s="134"/>
      <c r="KQ25" s="13"/>
      <c r="KR25" s="7"/>
      <c r="KS25" s="7"/>
      <c r="KT25" s="7"/>
      <c r="KU25" s="7"/>
      <c r="KV25" s="7"/>
      <c r="KW25" s="26"/>
      <c r="KX25" s="11"/>
      <c r="KY25" s="11"/>
      <c r="KZ25" s="134"/>
      <c r="LA25" s="13"/>
      <c r="LB25" s="7"/>
      <c r="LC25" s="7"/>
      <c r="LD25" s="7"/>
      <c r="LE25" s="7"/>
      <c r="LF25" s="7"/>
      <c r="LG25" s="26"/>
      <c r="LH25" s="11"/>
      <c r="LI25" s="11"/>
      <c r="LJ25" s="134"/>
      <c r="LK25" s="13"/>
      <c r="LL25" s="7"/>
      <c r="LM25" s="7"/>
      <c r="LN25" s="7"/>
      <c r="LO25" s="7"/>
      <c r="LP25" s="7"/>
      <c r="LQ25" s="26"/>
      <c r="LR25" s="11"/>
      <c r="LS25" s="11"/>
      <c r="LT25" s="134"/>
      <c r="LU25" s="13"/>
      <c r="LV25" s="7"/>
      <c r="LW25" s="7"/>
      <c r="LX25" s="7"/>
      <c r="LY25" s="7"/>
      <c r="LZ25" s="7"/>
      <c r="MA25" s="26"/>
      <c r="MB25" s="11"/>
      <c r="MC25" s="11"/>
      <c r="MD25" s="134"/>
      <c r="ME25" s="13"/>
      <c r="MF25" s="7"/>
      <c r="MG25" s="7"/>
      <c r="MH25" s="7"/>
      <c r="MI25" s="7"/>
      <c r="MJ25" s="7"/>
      <c r="MK25" s="26"/>
      <c r="ML25" s="11"/>
      <c r="MM25" s="11"/>
      <c r="MN25" s="134"/>
      <c r="MO25" s="13"/>
      <c r="MP25" s="7"/>
      <c r="MQ25" s="7"/>
      <c r="MR25" s="7"/>
      <c r="MS25" s="7"/>
      <c r="MT25" s="7"/>
      <c r="MU25" s="26"/>
      <c r="MV25" s="11"/>
      <c r="MW25" s="11"/>
      <c r="MX25" s="134"/>
      <c r="MY25" s="13"/>
      <c r="MZ25" s="7"/>
      <c r="NA25" s="7"/>
      <c r="NB25" s="7"/>
      <c r="NC25" s="7"/>
      <c r="ND25" s="7"/>
      <c r="NE25" s="26"/>
      <c r="NF25" s="11"/>
      <c r="NG25" s="11"/>
      <c r="NH25" s="134"/>
      <c r="NI25" s="13"/>
      <c r="NJ25" s="7"/>
      <c r="NK25" s="7"/>
      <c r="NL25" s="7"/>
      <c r="NM25" s="7"/>
      <c r="NN25" s="7"/>
      <c r="NO25" s="26"/>
      <c r="NP25" s="11"/>
      <c r="NQ25" s="11"/>
      <c r="NR25" s="134"/>
      <c r="NS25" s="13"/>
      <c r="NT25" s="7"/>
      <c r="NU25" s="7"/>
      <c r="NV25" s="7"/>
      <c r="NW25" s="7"/>
      <c r="NX25" s="7"/>
      <c r="NY25" s="26"/>
      <c r="NZ25" s="11"/>
      <c r="OA25" s="11"/>
      <c r="OB25" s="134"/>
      <c r="OC25" s="13"/>
      <c r="OD25" s="7"/>
      <c r="OE25" s="7"/>
      <c r="OF25" s="7"/>
      <c r="OG25" s="7"/>
      <c r="OH25" s="7"/>
      <c r="OI25" s="26"/>
      <c r="OJ25" s="11"/>
      <c r="OK25" s="11"/>
      <c r="OL25" s="134"/>
      <c r="OM25" s="13"/>
      <c r="ON25" s="7"/>
      <c r="OO25" s="7"/>
      <c r="OP25" s="7"/>
      <c r="OQ25" s="7"/>
      <c r="OR25" s="7"/>
      <c r="OS25" s="26"/>
      <c r="OT25" s="11"/>
      <c r="OU25" s="11"/>
      <c r="OV25" s="134"/>
      <c r="OW25" s="13"/>
      <c r="OX25" s="7"/>
      <c r="OY25" s="7"/>
      <c r="OZ25" s="7"/>
      <c r="PA25" s="7"/>
      <c r="PB25" s="7"/>
      <c r="PC25" s="26"/>
      <c r="PD25" s="11"/>
      <c r="PE25" s="11"/>
      <c r="PF25" s="134"/>
      <c r="PG25" s="13"/>
      <c r="PH25" s="7"/>
      <c r="PI25" s="7"/>
      <c r="PJ25" s="7"/>
      <c r="PK25" s="7"/>
      <c r="PL25" s="7"/>
      <c r="PM25" s="26"/>
      <c r="PN25" s="11"/>
      <c r="PO25" s="11"/>
      <c r="PP25" s="134"/>
      <c r="PQ25" s="13"/>
      <c r="PR25" s="7"/>
      <c r="PS25" s="7"/>
      <c r="PT25" s="7"/>
      <c r="PU25" s="7"/>
      <c r="PV25" s="7"/>
      <c r="PW25" s="26"/>
      <c r="PX25" s="11"/>
      <c r="PY25" s="11"/>
    </row>
    <row xmlns:x14ac="http://schemas.microsoft.com/office/spreadsheetml/2009/9/ac" r="26" s="2" customFormat="true" ht="83.25" customHeight="true" x14ac:dyDescent="0.25">
      <c r="A26" s="415" t="str">
        <f ca="true">IF(ISBLANK('Data Summary'!A28),"",'Data Summary'!A28)</f>
        <v>IND_2015_EMIS</v>
      </c>
      <c r="B26" s="135" t="s">
        <v>12</v>
      </c>
      <c r="C26" s="607" t="s">
        <v>161</v>
      </c>
      <c r="D26" s="608"/>
      <c r="E26" s="608"/>
      <c r="F26" s="608"/>
      <c r="G26" s="608"/>
      <c r="H26" s="608"/>
      <c r="I26" s="609"/>
      <c r="J26" s="11"/>
      <c r="K26" s="11"/>
      <c r="L26" s="135" t="s">
        <v>12</v>
      </c>
      <c r="M26" s="607" t="s">
        <v>161</v>
      </c>
      <c r="N26" s="608"/>
      <c r="O26" s="608"/>
      <c r="P26" s="608"/>
      <c r="Q26" s="608"/>
      <c r="R26" s="608"/>
      <c r="S26" s="609"/>
      <c r="T26" s="11"/>
      <c r="U26" s="11"/>
      <c r="V26" s="135" t="s">
        <v>12</v>
      </c>
      <c r="W26" s="610" t="s">
        <v>274</v>
      </c>
      <c r="X26" s="611"/>
      <c r="Y26" s="611"/>
      <c r="Z26" s="611"/>
      <c r="AA26" s="611"/>
      <c r="AB26" s="611"/>
      <c r="AC26" s="612"/>
      <c r="AD26" s="11"/>
      <c r="AE26" s="11"/>
      <c r="AF26" s="135" t="s">
        <v>12</v>
      </c>
      <c r="AG26" s="607" t="s">
        <v>162</v>
      </c>
      <c r="AH26" s="608"/>
      <c r="AI26" s="608"/>
      <c r="AJ26" s="608"/>
      <c r="AK26" s="608"/>
      <c r="AL26" s="608"/>
      <c r="AM26" s="609"/>
      <c r="AN26" s="11"/>
      <c r="AO26" s="11"/>
      <c r="AP26" s="135" t="s">
        <v>12</v>
      </c>
      <c r="AQ26" s="604" t="s">
        <v>201</v>
      </c>
      <c r="AR26" s="605"/>
      <c r="AS26" s="605"/>
      <c r="AT26" s="605"/>
      <c r="AU26" s="605"/>
      <c r="AV26" s="605"/>
      <c r="AW26" s="606"/>
      <c r="AX26" s="11"/>
      <c r="AY26" s="11"/>
      <c r="AZ26" s="135" t="s">
        <v>12</v>
      </c>
      <c r="BA26" s="604" t="s">
        <v>163</v>
      </c>
      <c r="BB26" s="605"/>
      <c r="BC26" s="605"/>
      <c r="BD26" s="605"/>
      <c r="BE26" s="605"/>
      <c r="BF26" s="605"/>
      <c r="BG26" s="606"/>
      <c r="BH26" s="11"/>
      <c r="BI26" s="11"/>
      <c r="BJ26" s="135" t="s">
        <v>12</v>
      </c>
      <c r="BK26" s="604" t="s">
        <v>164</v>
      </c>
      <c r="BL26" s="605"/>
      <c r="BM26" s="605"/>
      <c r="BN26" s="605"/>
      <c r="BO26" s="605"/>
      <c r="BP26" s="605"/>
      <c r="BQ26" s="606"/>
      <c r="BR26" s="11"/>
      <c r="BS26" s="11"/>
      <c r="BT26" s="135" t="s">
        <v>12</v>
      </c>
      <c r="BU26" s="604" t="s">
        <v>202</v>
      </c>
      <c r="BV26" s="605"/>
      <c r="BW26" s="605"/>
      <c r="BX26" s="605"/>
      <c r="BY26" s="605"/>
      <c r="BZ26" s="605"/>
      <c r="CA26" s="606"/>
      <c r="CB26" s="11"/>
      <c r="CC26" s="11"/>
      <c r="CD26" s="135" t="s">
        <v>12</v>
      </c>
      <c r="CE26" s="604" t="s">
        <v>164</v>
      </c>
      <c r="CF26" s="605"/>
      <c r="CG26" s="605"/>
      <c r="CH26" s="605"/>
      <c r="CI26" s="605"/>
      <c r="CJ26" s="605"/>
      <c r="CK26" s="606"/>
      <c r="CL26" s="11"/>
      <c r="CM26" s="11"/>
      <c r="CN26" s="135" t="s">
        <v>12</v>
      </c>
      <c r="CO26" s="604" t="s">
        <v>164</v>
      </c>
      <c r="CP26" s="605"/>
      <c r="CQ26" s="605"/>
      <c r="CR26" s="605"/>
      <c r="CS26" s="605"/>
      <c r="CT26" s="605"/>
      <c r="CU26" s="606"/>
      <c r="CV26" s="11"/>
      <c r="CW26" s="11"/>
      <c r="CX26" s="135" t="s">
        <v>12</v>
      </c>
      <c r="CY26" s="604" t="s">
        <v>203</v>
      </c>
      <c r="CZ26" s="605"/>
      <c r="DA26" s="605"/>
      <c r="DB26" s="605"/>
      <c r="DC26" s="605"/>
      <c r="DD26" s="605"/>
      <c r="DE26" s="606"/>
      <c r="DF26" s="11"/>
      <c r="DG26" s="11"/>
      <c r="DH26" s="135" t="s">
        <v>12</v>
      </c>
      <c r="DI26" s="604" t="s">
        <v>165</v>
      </c>
      <c r="DJ26" s="605"/>
      <c r="DK26" s="605"/>
      <c r="DL26" s="605"/>
      <c r="DM26" s="605"/>
      <c r="DN26" s="605"/>
      <c r="DO26" s="606"/>
      <c r="DP26" s="11"/>
      <c r="DQ26" s="11"/>
      <c r="DR26" s="135" t="s">
        <v>12</v>
      </c>
      <c r="DS26" s="604" t="s">
        <v>204</v>
      </c>
      <c r="DT26" s="605"/>
      <c r="DU26" s="605"/>
      <c r="DV26" s="605"/>
      <c r="DW26" s="605"/>
      <c r="DX26" s="605"/>
      <c r="DY26" s="606"/>
      <c r="DZ26" s="11"/>
      <c r="EA26" s="11"/>
      <c r="EB26" s="135" t="s">
        <v>12</v>
      </c>
      <c r="EC26" s="604" t="s">
        <v>166</v>
      </c>
      <c r="ED26" s="605"/>
      <c r="EE26" s="605"/>
      <c r="EF26" s="605"/>
      <c r="EG26" s="605"/>
      <c r="EH26" s="605"/>
      <c r="EI26" s="606"/>
      <c r="EJ26" s="11"/>
      <c r="EK26" s="11"/>
      <c r="EL26" s="135" t="s">
        <v>12</v>
      </c>
      <c r="EM26" s="604" t="s">
        <v>204</v>
      </c>
      <c r="EN26" s="605"/>
      <c r="EO26" s="605"/>
      <c r="EP26" s="605"/>
      <c r="EQ26" s="605"/>
      <c r="ER26" s="605"/>
      <c r="ES26" s="606"/>
      <c r="ET26" s="11"/>
      <c r="EU26" s="11"/>
      <c r="EV26" s="135" t="s">
        <v>12</v>
      </c>
      <c r="EW26" s="604" t="s">
        <v>167</v>
      </c>
      <c r="EX26" s="605"/>
      <c r="EY26" s="605"/>
      <c r="EZ26" s="605"/>
      <c r="FA26" s="605"/>
      <c r="FB26" s="605"/>
      <c r="FC26" s="606"/>
      <c r="FD26" s="11"/>
      <c r="FE26" s="11"/>
      <c r="FF26" s="135" t="s">
        <v>12</v>
      </c>
      <c r="FG26" s="604" t="s">
        <v>204</v>
      </c>
      <c r="FH26" s="605"/>
      <c r="FI26" s="605"/>
      <c r="FJ26" s="605"/>
      <c r="FK26" s="605"/>
      <c r="FL26" s="605"/>
      <c r="FM26" s="606"/>
      <c r="FN26" s="11"/>
      <c r="FO26" s="11"/>
      <c r="FP26" s="135" t="s">
        <v>12</v>
      </c>
      <c r="FQ26" s="604" t="s">
        <v>271</v>
      </c>
      <c r="FR26" s="605"/>
      <c r="FS26" s="605"/>
      <c r="FT26" s="605"/>
      <c r="FU26" s="605"/>
      <c r="FV26" s="605"/>
      <c r="FW26" s="606"/>
      <c r="FX26" s="11"/>
      <c r="FY26" s="11"/>
      <c r="FZ26" s="135" t="s">
        <v>12</v>
      </c>
      <c r="GA26" s="604" t="s">
        <v>168</v>
      </c>
      <c r="GB26" s="605"/>
      <c r="GC26" s="605"/>
      <c r="GD26" s="605"/>
      <c r="GE26" s="605"/>
      <c r="GF26" s="605"/>
      <c r="GG26" s="606"/>
      <c r="GH26" s="11"/>
      <c r="GI26" s="11"/>
      <c r="GJ26" s="135" t="s">
        <v>12</v>
      </c>
      <c r="GK26" s="604" t="s">
        <v>204</v>
      </c>
      <c r="GL26" s="605"/>
      <c r="GM26" s="605"/>
      <c r="GN26" s="605"/>
      <c r="GO26" s="605"/>
      <c r="GP26" s="605"/>
      <c r="GQ26" s="606"/>
      <c r="GR26" s="11"/>
      <c r="GS26" s="11"/>
      <c r="GT26" s="135" t="s">
        <v>12</v>
      </c>
      <c r="GU26" s="604" t="s">
        <v>168</v>
      </c>
      <c r="GV26" s="605"/>
      <c r="GW26" s="605"/>
      <c r="GX26" s="605"/>
      <c r="GY26" s="605"/>
      <c r="GZ26" s="605"/>
      <c r="HA26" s="606"/>
      <c r="HB26" s="11"/>
      <c r="HC26" s="11"/>
      <c r="HD26" s="135" t="s">
        <v>12</v>
      </c>
      <c r="HE26" s="604" t="s">
        <v>204</v>
      </c>
      <c r="HF26" s="605"/>
      <c r="HG26" s="605"/>
      <c r="HH26" s="605"/>
      <c r="HI26" s="605"/>
      <c r="HJ26" s="605"/>
      <c r="HK26" s="606"/>
      <c r="HL26" s="11"/>
      <c r="HM26" s="11"/>
      <c r="HN26" s="135" t="s">
        <v>12</v>
      </c>
      <c r="HO26" s="604" t="s">
        <v>168</v>
      </c>
      <c r="HP26" s="605"/>
      <c r="HQ26" s="605"/>
      <c r="HR26" s="605"/>
      <c r="HS26" s="605"/>
      <c r="HT26" s="605"/>
      <c r="HU26" s="606"/>
      <c r="HV26" s="11"/>
      <c r="HW26" s="11"/>
      <c r="HX26" s="135" t="s">
        <v>12</v>
      </c>
      <c r="HY26" s="604" t="s">
        <v>204</v>
      </c>
      <c r="HZ26" s="605"/>
      <c r="IA26" s="605"/>
      <c r="IB26" s="605"/>
      <c r="IC26" s="605"/>
      <c r="ID26" s="605"/>
      <c r="IE26" s="606"/>
      <c r="IF26" s="11"/>
      <c r="IG26" s="11"/>
      <c r="IH26" s="135" t="s">
        <v>12</v>
      </c>
      <c r="II26" s="604" t="s">
        <v>168</v>
      </c>
      <c r="IJ26" s="605"/>
      <c r="IK26" s="605"/>
      <c r="IL26" s="605"/>
      <c r="IM26" s="605"/>
      <c r="IN26" s="605"/>
      <c r="IO26" s="606"/>
      <c r="IP26" s="11"/>
      <c r="IQ26" s="11"/>
      <c r="IR26" s="135" t="s">
        <v>12</v>
      </c>
      <c r="IS26" s="604" t="s">
        <v>241</v>
      </c>
      <c r="IT26" s="605"/>
      <c r="IU26" s="605"/>
      <c r="IV26" s="605"/>
      <c r="IW26" s="605"/>
      <c r="IX26" s="605"/>
      <c r="IY26" s="606"/>
      <c r="IZ26" s="11"/>
      <c r="JA26" s="11"/>
      <c r="JB26" s="135" t="s">
        <v>12</v>
      </c>
      <c r="JC26" s="604" t="s">
        <v>276</v>
      </c>
      <c r="JD26" s="605"/>
      <c r="JE26" s="605"/>
      <c r="JF26" s="605"/>
      <c r="JG26" s="605"/>
      <c r="JH26" s="605"/>
      <c r="JI26" s="606"/>
      <c r="JJ26" s="11"/>
      <c r="JK26" s="11"/>
      <c r="JL26" s="135" t="s">
        <v>12</v>
      </c>
      <c r="JM26" s="604" t="s">
        <v>302</v>
      </c>
      <c r="JN26" s="605"/>
      <c r="JO26" s="605"/>
      <c r="JP26" s="605"/>
      <c r="JQ26" s="605"/>
      <c r="JR26" s="605"/>
      <c r="JS26" s="606"/>
      <c r="JT26" s="11"/>
      <c r="JU26" s="11"/>
      <c r="JV26" s="135" t="s">
        <v>12</v>
      </c>
      <c r="JW26" s="604" t="s">
        <v>241</v>
      </c>
      <c r="JX26" s="605"/>
      <c r="JY26" s="605"/>
      <c r="JZ26" s="605"/>
      <c r="KA26" s="605"/>
      <c r="KB26" s="605"/>
      <c r="KC26" s="606"/>
      <c r="KD26" s="11"/>
      <c r="KE26" s="11"/>
      <c r="KF26" s="135" t="s">
        <v>12</v>
      </c>
      <c r="KG26" s="604" t="s">
        <v>338</v>
      </c>
      <c r="KH26" s="605"/>
      <c r="KI26" s="605"/>
      <c r="KJ26" s="605"/>
      <c r="KK26" s="605"/>
      <c r="KL26" s="605"/>
      <c r="KM26" s="606"/>
      <c r="KN26" s="11"/>
      <c r="KO26" s="11"/>
      <c r="KP26" s="135" t="s">
        <v>12</v>
      </c>
      <c r="KQ26" s="604" t="s">
        <v>311</v>
      </c>
      <c r="KR26" s="605"/>
      <c r="KS26" s="605"/>
      <c r="KT26" s="605"/>
      <c r="KU26" s="605"/>
      <c r="KV26" s="605"/>
      <c r="KW26" s="606"/>
      <c r="KX26" s="11"/>
      <c r="KY26" s="11"/>
      <c r="KZ26" s="135" t="s">
        <v>12</v>
      </c>
      <c r="LA26" s="604" t="s">
        <v>308</v>
      </c>
      <c r="LB26" s="605"/>
      <c r="LC26" s="605"/>
      <c r="LD26" s="605"/>
      <c r="LE26" s="605"/>
      <c r="LF26" s="605"/>
      <c r="LG26" s="606"/>
      <c r="LH26" s="11"/>
      <c r="LI26" s="11"/>
      <c r="LJ26" s="135" t="s">
        <v>12</v>
      </c>
      <c r="LK26" s="604" t="s">
        <v>335</v>
      </c>
      <c r="LL26" s="605"/>
      <c r="LM26" s="605"/>
      <c r="LN26" s="605"/>
      <c r="LO26" s="605"/>
      <c r="LP26" s="605"/>
      <c r="LQ26" s="606"/>
      <c r="LR26" s="11"/>
      <c r="LS26" s="11"/>
      <c r="LT26" s="135" t="s">
        <v>12</v>
      </c>
      <c r="LU26" s="604" t="s">
        <v>496</v>
      </c>
      <c r="LV26" s="605"/>
      <c r="LW26" s="605"/>
      <c r="LX26" s="605"/>
      <c r="LY26" s="605"/>
      <c r="LZ26" s="605"/>
      <c r="MA26" s="606"/>
      <c r="MB26" s="11"/>
      <c r="MC26" s="11"/>
      <c r="MD26" s="135" t="s">
        <v>12</v>
      </c>
      <c r="ME26" s="604" t="s">
        <v>434</v>
      </c>
      <c r="MF26" s="605"/>
      <c r="MG26" s="605"/>
      <c r="MH26" s="605"/>
      <c r="MI26" s="605"/>
      <c r="MJ26" s="605"/>
      <c r="MK26" s="606"/>
      <c r="ML26" s="11"/>
      <c r="MM26" s="11"/>
      <c r="MN26" s="135" t="s">
        <v>12</v>
      </c>
      <c r="MO26" s="604" t="s">
        <v>496</v>
      </c>
      <c r="MP26" s="605"/>
      <c r="MQ26" s="605"/>
      <c r="MR26" s="605"/>
      <c r="MS26" s="605"/>
      <c r="MT26" s="605"/>
      <c r="MU26" s="606"/>
      <c r="MV26" s="11"/>
      <c r="MW26" s="11"/>
      <c r="MX26" s="135" t="s">
        <v>12</v>
      </c>
      <c r="MY26" s="604" t="s">
        <v>434</v>
      </c>
      <c r="MZ26" s="605"/>
      <c r="NA26" s="605"/>
      <c r="NB26" s="605"/>
      <c r="NC26" s="605"/>
      <c r="ND26" s="605"/>
      <c r="NE26" s="606"/>
      <c r="NF26" s="11"/>
      <c r="NG26" s="11"/>
      <c r="NH26" s="135" t="s">
        <v>12</v>
      </c>
      <c r="NI26" s="604" t="s">
        <v>495</v>
      </c>
      <c r="NJ26" s="605"/>
      <c r="NK26" s="605"/>
      <c r="NL26" s="605"/>
      <c r="NM26" s="605"/>
      <c r="NN26" s="605"/>
      <c r="NO26" s="606"/>
      <c r="NP26" s="11"/>
      <c r="NQ26" s="11"/>
      <c r="NR26" s="135" t="s">
        <v>12</v>
      </c>
      <c r="NS26" s="604" t="s">
        <v>335</v>
      </c>
      <c r="NT26" s="605"/>
      <c r="NU26" s="605"/>
      <c r="NV26" s="605"/>
      <c r="NW26" s="605"/>
      <c r="NX26" s="605"/>
      <c r="NY26" s="606"/>
      <c r="NZ26" s="11"/>
      <c r="OA26" s="11"/>
      <c r="OB26" s="135" t="s">
        <v>12</v>
      </c>
      <c r="OC26" s="604" t="s">
        <v>495</v>
      </c>
      <c r="OD26" s="605"/>
      <c r="OE26" s="605"/>
      <c r="OF26" s="605"/>
      <c r="OG26" s="605"/>
      <c r="OH26" s="605"/>
      <c r="OI26" s="606"/>
      <c r="OJ26" s="11"/>
      <c r="OK26" s="11"/>
      <c r="OL26" s="135" t="s">
        <v>12</v>
      </c>
      <c r="OM26" s="604" t="s">
        <v>483</v>
      </c>
      <c r="ON26" s="605"/>
      <c r="OO26" s="605"/>
      <c r="OP26" s="605"/>
      <c r="OQ26" s="605"/>
      <c r="OR26" s="605"/>
      <c r="OS26" s="606"/>
      <c r="OT26" s="11"/>
      <c r="OU26" s="11"/>
      <c r="OV26" s="135" t="s">
        <v>12</v>
      </c>
      <c r="OW26" s="604" t="s">
        <v>485</v>
      </c>
      <c r="OX26" s="605"/>
      <c r="OY26" s="605"/>
      <c r="OZ26" s="605"/>
      <c r="PA26" s="605"/>
      <c r="PB26" s="605"/>
      <c r="PC26" s="606"/>
      <c r="PD26" s="11"/>
      <c r="PE26" s="11"/>
      <c r="PF26" s="135" t="s">
        <v>12</v>
      </c>
      <c r="PG26" s="604" t="s">
        <v>495</v>
      </c>
      <c r="PH26" s="605"/>
      <c r="PI26" s="605"/>
      <c r="PJ26" s="605"/>
      <c r="PK26" s="605"/>
      <c r="PL26" s="605"/>
      <c r="PM26" s="606"/>
      <c r="PN26" s="11"/>
      <c r="PO26" s="11"/>
      <c r="PP26" s="135" t="s">
        <v>12</v>
      </c>
      <c r="PQ26" s="604" t="s">
        <v>204</v>
      </c>
      <c r="PR26" s="605"/>
      <c r="PS26" s="605"/>
      <c r="PT26" s="605"/>
      <c r="PU26" s="605"/>
      <c r="PV26" s="605"/>
      <c r="PW26" s="606"/>
      <c r="PX26" s="11"/>
      <c r="PY26" s="11"/>
    </row>
    <row xmlns:x14ac="http://schemas.microsoft.com/office/spreadsheetml/2009/9/ac" r="27" s="2" customFormat="true" ht="15.75" customHeight="true" x14ac:dyDescent="0.25">
      <c r="A27" s="415" t="str">
        <f ca="true">IF(ISBLANK('Data Summary'!A29),"",'Data Summary'!A29)</f>
        <v>IND_2016_ASER</v>
      </c>
      <c r="B27" s="135"/>
      <c r="C27" s="66" t="s">
        <v>106</v>
      </c>
      <c r="D27" s="55" t="s">
        <v>169</v>
      </c>
      <c r="E27" s="55"/>
      <c r="F27" s="55"/>
      <c r="G27" s="55"/>
      <c r="H27" s="55"/>
      <c r="I27" s="104"/>
      <c r="J27" s="11"/>
      <c r="K27" s="11"/>
      <c r="L27" s="135"/>
      <c r="M27" s="66" t="s">
        <v>106</v>
      </c>
      <c r="N27" s="55" t="s">
        <v>169</v>
      </c>
      <c r="O27" s="55"/>
      <c r="P27" s="55"/>
      <c r="Q27" s="55"/>
      <c r="R27" s="55"/>
      <c r="S27" s="104"/>
      <c r="T27" s="11"/>
      <c r="U27" s="11"/>
      <c r="V27" s="135"/>
      <c r="W27" s="163" t="s">
        <v>106</v>
      </c>
      <c r="X27" s="55" t="s">
        <v>169</v>
      </c>
      <c r="Y27" s="55" t="s">
        <v>169</v>
      </c>
      <c r="Z27" s="55" t="s">
        <v>169</v>
      </c>
      <c r="AA27" s="55"/>
      <c r="AB27" s="55" t="s">
        <v>169</v>
      </c>
      <c r="AC27" s="104" t="s">
        <v>169</v>
      </c>
      <c r="AD27" s="11"/>
      <c r="AE27" s="11"/>
      <c r="AF27" s="135"/>
      <c r="AG27" s="66" t="s">
        <v>106</v>
      </c>
      <c r="AH27" s="55" t="s">
        <v>169</v>
      </c>
      <c r="AI27" s="55" t="s">
        <v>169</v>
      </c>
      <c r="AJ27" s="55" t="s">
        <v>169</v>
      </c>
      <c r="AK27" s="55"/>
      <c r="AL27" s="55" t="s">
        <v>169</v>
      </c>
      <c r="AM27" s="104"/>
      <c r="AN27" s="11"/>
      <c r="AO27" s="11"/>
      <c r="AP27" s="135"/>
      <c r="AQ27" s="66" t="s">
        <v>106</v>
      </c>
      <c r="AR27" s="55"/>
      <c r="AS27" s="55"/>
      <c r="AT27" s="55"/>
      <c r="AU27" s="55"/>
      <c r="AV27" s="55"/>
      <c r="AW27" s="104"/>
      <c r="AX27" s="11"/>
      <c r="AY27" s="11"/>
      <c r="AZ27" s="135"/>
      <c r="BA27" s="125" t="s">
        <v>106</v>
      </c>
      <c r="BB27" s="55" t="s">
        <v>169</v>
      </c>
      <c r="BC27" s="55"/>
      <c r="BD27" s="55"/>
      <c r="BE27" s="55"/>
      <c r="BF27" s="55" t="s">
        <v>169</v>
      </c>
      <c r="BG27" s="104"/>
      <c r="BH27" s="11"/>
      <c r="BI27" s="11"/>
      <c r="BJ27" s="135"/>
      <c r="BK27" s="129" t="s">
        <v>106</v>
      </c>
      <c r="BL27" s="55" t="s">
        <v>169</v>
      </c>
      <c r="BM27" s="55" t="s">
        <v>169</v>
      </c>
      <c r="BN27" s="55" t="s">
        <v>169</v>
      </c>
      <c r="BO27" s="55"/>
      <c r="BP27" s="55" t="s">
        <v>169</v>
      </c>
      <c r="BQ27" s="104"/>
      <c r="BR27" s="11"/>
      <c r="BS27" s="11"/>
      <c r="BT27" s="135"/>
      <c r="BU27" s="125" t="s">
        <v>106</v>
      </c>
      <c r="BV27" s="55"/>
      <c r="BW27" s="55"/>
      <c r="BX27" s="55"/>
      <c r="BY27" s="55"/>
      <c r="BZ27" s="55"/>
      <c r="CA27" s="104"/>
      <c r="CB27" s="11"/>
      <c r="CC27" s="11"/>
      <c r="CD27" s="135"/>
      <c r="CE27" s="125" t="s">
        <v>106</v>
      </c>
      <c r="CF27" s="55" t="s">
        <v>169</v>
      </c>
      <c r="CG27" s="55" t="s">
        <v>169</v>
      </c>
      <c r="CH27" s="55" t="s">
        <v>169</v>
      </c>
      <c r="CI27" s="55"/>
      <c r="CJ27" s="55" t="s">
        <v>169</v>
      </c>
      <c r="CK27" s="104"/>
      <c r="CL27" s="11"/>
      <c r="CM27" s="11"/>
      <c r="CN27" s="135"/>
      <c r="CO27" s="125" t="s">
        <v>106</v>
      </c>
      <c r="CP27" s="55" t="s">
        <v>169</v>
      </c>
      <c r="CQ27" s="55" t="s">
        <v>169</v>
      </c>
      <c r="CR27" s="55" t="s">
        <v>169</v>
      </c>
      <c r="CS27" s="55"/>
      <c r="CT27" s="55" t="s">
        <v>169</v>
      </c>
      <c r="CU27" s="104"/>
      <c r="CV27" s="11"/>
      <c r="CW27" s="11"/>
      <c r="CX27" s="135"/>
      <c r="CY27" s="125" t="s">
        <v>106</v>
      </c>
      <c r="CZ27" s="55"/>
      <c r="DA27" s="55"/>
      <c r="DB27" s="55"/>
      <c r="DC27" s="55"/>
      <c r="DD27" s="55"/>
      <c r="DE27" s="104"/>
      <c r="DF27" s="11"/>
      <c r="DG27" s="11"/>
      <c r="DH27" s="135"/>
      <c r="DI27" s="125" t="s">
        <v>106</v>
      </c>
      <c r="DJ27" s="55" t="s">
        <v>169</v>
      </c>
      <c r="DK27" s="55" t="s">
        <v>169</v>
      </c>
      <c r="DL27" s="55" t="s">
        <v>169</v>
      </c>
      <c r="DM27" s="55"/>
      <c r="DN27" s="55" t="s">
        <v>169</v>
      </c>
      <c r="DO27" s="104"/>
      <c r="DP27" s="11"/>
      <c r="DQ27" s="11"/>
      <c r="DR27" s="135"/>
      <c r="DS27" s="125" t="s">
        <v>106</v>
      </c>
      <c r="DT27" s="55"/>
      <c r="DU27" s="55"/>
      <c r="DV27" s="55"/>
      <c r="DW27" s="55"/>
      <c r="DX27" s="55"/>
      <c r="DY27" s="104"/>
      <c r="DZ27" s="11"/>
      <c r="EA27" s="11"/>
      <c r="EB27" s="135"/>
      <c r="EC27" s="125" t="s">
        <v>106</v>
      </c>
      <c r="ED27" s="55" t="s">
        <v>169</v>
      </c>
      <c r="EE27" s="55" t="s">
        <v>169</v>
      </c>
      <c r="EF27" s="55" t="s">
        <v>169</v>
      </c>
      <c r="EG27" s="55"/>
      <c r="EH27" s="55" t="s">
        <v>169</v>
      </c>
      <c r="EI27" s="104" t="s">
        <v>169</v>
      </c>
      <c r="EJ27" s="11"/>
      <c r="EK27" s="11"/>
      <c r="EL27" s="135"/>
      <c r="EM27" s="125" t="s">
        <v>106</v>
      </c>
      <c r="EN27" s="55"/>
      <c r="EO27" s="55"/>
      <c r="EP27" s="54" t="s">
        <v>200</v>
      </c>
      <c r="EQ27" s="55"/>
      <c r="ER27" s="55"/>
      <c r="ES27" s="104"/>
      <c r="ET27" s="11"/>
      <c r="EU27" s="11"/>
      <c r="EV27" s="135"/>
      <c r="EW27" s="125" t="s">
        <v>106</v>
      </c>
      <c r="EX27" s="55" t="s">
        <v>169</v>
      </c>
      <c r="EY27" s="55"/>
      <c r="EZ27" s="55"/>
      <c r="FA27" s="55"/>
      <c r="FB27" s="55" t="s">
        <v>169</v>
      </c>
      <c r="FC27" s="104"/>
      <c r="FD27" s="11"/>
      <c r="FE27" s="11"/>
      <c r="FF27" s="135"/>
      <c r="FG27" s="125" t="s">
        <v>106</v>
      </c>
      <c r="FH27" s="55"/>
      <c r="FI27" s="55"/>
      <c r="FJ27" s="54" t="s">
        <v>200</v>
      </c>
      <c r="FK27" s="55"/>
      <c r="FL27" s="55"/>
      <c r="FM27" s="104"/>
      <c r="FN27" s="11"/>
      <c r="FO27" s="11"/>
      <c r="FP27" s="135"/>
      <c r="FQ27" s="158" t="s">
        <v>106</v>
      </c>
      <c r="FR27" s="55" t="s">
        <v>169</v>
      </c>
      <c r="FS27" s="55" t="s">
        <v>169</v>
      </c>
      <c r="FT27" s="55" t="s">
        <v>169</v>
      </c>
      <c r="FU27" s="55"/>
      <c r="FV27" s="55" t="s">
        <v>169</v>
      </c>
      <c r="FW27" s="104" t="s">
        <v>169</v>
      </c>
      <c r="FX27" s="11"/>
      <c r="FY27" s="11"/>
      <c r="FZ27" s="135"/>
      <c r="GA27" s="158" t="s">
        <v>106</v>
      </c>
      <c r="GB27" s="55" t="s">
        <v>169</v>
      </c>
      <c r="GC27" s="55" t="s">
        <v>169</v>
      </c>
      <c r="GD27" s="55" t="s">
        <v>169</v>
      </c>
      <c r="GE27" s="55"/>
      <c r="GF27" s="55" t="s">
        <v>169</v>
      </c>
      <c r="GG27" s="104" t="s">
        <v>169</v>
      </c>
      <c r="GH27" s="11"/>
      <c r="GI27" s="11"/>
      <c r="GJ27" s="135"/>
      <c r="GK27" s="158" t="s">
        <v>106</v>
      </c>
      <c r="GL27" s="55"/>
      <c r="GM27" s="55"/>
      <c r="GN27" s="54" t="s">
        <v>200</v>
      </c>
      <c r="GO27" s="55"/>
      <c r="GP27" s="55"/>
      <c r="GQ27" s="104"/>
      <c r="GR27" s="11"/>
      <c r="GS27" s="11"/>
      <c r="GT27" s="135"/>
      <c r="GU27" s="158" t="s">
        <v>106</v>
      </c>
      <c r="GV27" s="55" t="s">
        <v>169</v>
      </c>
      <c r="GW27" s="55" t="s">
        <v>169</v>
      </c>
      <c r="GX27" s="55" t="s">
        <v>169</v>
      </c>
      <c r="GY27" s="55"/>
      <c r="GZ27" s="55" t="s">
        <v>169</v>
      </c>
      <c r="HA27" s="104" t="s">
        <v>169</v>
      </c>
      <c r="HB27" s="11"/>
      <c r="HC27" s="11"/>
      <c r="HD27" s="135"/>
      <c r="HE27" s="158" t="s">
        <v>106</v>
      </c>
      <c r="HF27" s="55"/>
      <c r="HG27" s="55"/>
      <c r="HH27" s="54" t="s">
        <v>200</v>
      </c>
      <c r="HI27" s="55"/>
      <c r="HJ27" s="55"/>
      <c r="HK27" s="104"/>
      <c r="HL27" s="11"/>
      <c r="HM27" s="11"/>
      <c r="HN27" s="135"/>
      <c r="HO27" s="158" t="s">
        <v>106</v>
      </c>
      <c r="HP27" s="55" t="s">
        <v>169</v>
      </c>
      <c r="HQ27" s="55" t="s">
        <v>169</v>
      </c>
      <c r="HR27" s="55" t="s">
        <v>169</v>
      </c>
      <c r="HS27" s="55"/>
      <c r="HT27" s="55" t="s">
        <v>169</v>
      </c>
      <c r="HU27" s="104" t="s">
        <v>169</v>
      </c>
      <c r="HV27" s="11"/>
      <c r="HW27" s="11"/>
      <c r="HX27" s="135"/>
      <c r="HY27" s="158" t="s">
        <v>106</v>
      </c>
      <c r="HZ27" s="55"/>
      <c r="IA27" s="55"/>
      <c r="IB27" s="54" t="s">
        <v>200</v>
      </c>
      <c r="IC27" s="55"/>
      <c r="ID27" s="55"/>
      <c r="IE27" s="104"/>
      <c r="IF27" s="11"/>
      <c r="IG27" s="11"/>
      <c r="IH27" s="135"/>
      <c r="II27" s="158" t="s">
        <v>106</v>
      </c>
      <c r="IJ27" s="55" t="s">
        <v>169</v>
      </c>
      <c r="IK27" s="55" t="s">
        <v>169</v>
      </c>
      <c r="IL27" s="55" t="s">
        <v>169</v>
      </c>
      <c r="IM27" s="55"/>
      <c r="IN27" s="55" t="s">
        <v>169</v>
      </c>
      <c r="IO27" s="104" t="s">
        <v>169</v>
      </c>
      <c r="IP27" s="11"/>
      <c r="IQ27" s="11"/>
      <c r="IR27" s="135"/>
      <c r="IS27" s="158" t="s">
        <v>106</v>
      </c>
      <c r="IT27" s="55"/>
      <c r="IU27" s="55"/>
      <c r="IV27" s="55"/>
      <c r="IW27" s="55"/>
      <c r="IX27" s="55"/>
      <c r="IY27" s="104"/>
      <c r="IZ27" s="11"/>
      <c r="JA27" s="11"/>
      <c r="JB27" s="135"/>
      <c r="JC27" s="158" t="s">
        <v>106</v>
      </c>
      <c r="JD27" s="55" t="s">
        <v>169</v>
      </c>
      <c r="JE27" s="55" t="s">
        <v>169</v>
      </c>
      <c r="JF27" s="55" t="s">
        <v>169</v>
      </c>
      <c r="JG27" s="55"/>
      <c r="JH27" s="55" t="s">
        <v>169</v>
      </c>
      <c r="JI27" s="104" t="s">
        <v>169</v>
      </c>
      <c r="JJ27" s="11"/>
      <c r="JK27" s="11"/>
      <c r="JL27" s="135"/>
      <c r="JM27" s="206" t="s">
        <v>106</v>
      </c>
      <c r="JN27" s="55"/>
      <c r="JO27" s="55"/>
      <c r="JP27" s="55"/>
      <c r="JQ27" s="55"/>
      <c r="JR27" s="55"/>
      <c r="JS27" s="104"/>
      <c r="JT27" s="11"/>
      <c r="JU27" s="11"/>
      <c r="JV27" s="135"/>
      <c r="JW27" s="206" t="s">
        <v>106</v>
      </c>
      <c r="JX27" s="55"/>
      <c r="JY27" s="55"/>
      <c r="JZ27" s="55"/>
      <c r="KA27" s="55"/>
      <c r="KB27" s="55"/>
      <c r="KC27" s="104"/>
      <c r="KD27" s="11"/>
      <c r="KE27" s="11"/>
      <c r="KF27" s="135"/>
      <c r="KG27" s="208" t="s">
        <v>106</v>
      </c>
      <c r="KH27" s="55" t="s">
        <v>169</v>
      </c>
      <c r="KI27" s="55" t="s">
        <v>169</v>
      </c>
      <c r="KJ27" s="55" t="s">
        <v>169</v>
      </c>
      <c r="KK27" s="55"/>
      <c r="KL27" s="55" t="s">
        <v>169</v>
      </c>
      <c r="KM27" s="104" t="s">
        <v>169</v>
      </c>
      <c r="KN27" s="11"/>
      <c r="KO27" s="11"/>
      <c r="KP27" s="135"/>
      <c r="KQ27" s="210" t="s">
        <v>106</v>
      </c>
      <c r="KR27" s="55" t="s">
        <v>169</v>
      </c>
      <c r="KS27" s="55" t="s">
        <v>169</v>
      </c>
      <c r="KT27" s="55" t="s">
        <v>169</v>
      </c>
      <c r="KU27" s="55"/>
      <c r="KV27" s="55" t="s">
        <v>169</v>
      </c>
      <c r="KW27" s="104" t="s">
        <v>169</v>
      </c>
      <c r="KX27" s="11"/>
      <c r="KY27" s="11"/>
      <c r="KZ27" s="135"/>
      <c r="LA27" s="210" t="s">
        <v>106</v>
      </c>
      <c r="LB27" s="55"/>
      <c r="LC27" s="55"/>
      <c r="LD27" s="55"/>
      <c r="LE27" s="55"/>
      <c r="LF27" s="55"/>
      <c r="LG27" s="104"/>
      <c r="LH27" s="11"/>
      <c r="LI27" s="11"/>
      <c r="LJ27" s="135"/>
      <c r="LK27" s="210" t="s">
        <v>106</v>
      </c>
      <c r="LL27" s="55"/>
      <c r="LM27" s="55"/>
      <c r="LN27" s="55" t="s">
        <v>200</v>
      </c>
      <c r="LO27" s="55"/>
      <c r="LP27" s="55"/>
      <c r="LQ27" s="104"/>
      <c r="LR27" s="11"/>
      <c r="LS27" s="11"/>
      <c r="LT27" s="135"/>
      <c r="LU27" s="447" t="s">
        <v>106</v>
      </c>
      <c r="LV27" s="55" t="s">
        <v>169</v>
      </c>
      <c r="LW27" s="55" t="s">
        <v>169</v>
      </c>
      <c r="LX27" s="55" t="s">
        <v>169</v>
      </c>
      <c r="LY27" s="55"/>
      <c r="LZ27" s="55" t="s">
        <v>169</v>
      </c>
      <c r="MA27" s="104" t="s">
        <v>169</v>
      </c>
      <c r="MB27" s="11"/>
      <c r="MC27" s="11"/>
      <c r="MD27" s="135"/>
      <c r="ME27" s="410" t="s">
        <v>106</v>
      </c>
      <c r="MF27" s="55"/>
      <c r="MG27" s="55"/>
      <c r="MH27" s="55"/>
      <c r="MI27" s="55"/>
      <c r="MJ27" s="55"/>
      <c r="MK27" s="104"/>
      <c r="ML27" s="11"/>
      <c r="MM27" s="11"/>
      <c r="MN27" s="135"/>
      <c r="MO27" s="408" t="s">
        <v>106</v>
      </c>
      <c r="MP27" s="55" t="s">
        <v>169</v>
      </c>
      <c r="MQ27" s="55" t="s">
        <v>169</v>
      </c>
      <c r="MR27" s="55" t="s">
        <v>169</v>
      </c>
      <c r="MS27" s="55"/>
      <c r="MT27" s="55" t="s">
        <v>169</v>
      </c>
      <c r="MU27" s="104" t="s">
        <v>169</v>
      </c>
      <c r="MV27" s="11"/>
      <c r="MW27" s="11"/>
      <c r="MX27" s="135"/>
      <c r="MY27" s="410" t="s">
        <v>106</v>
      </c>
      <c r="MZ27" s="55"/>
      <c r="NA27" s="55"/>
      <c r="NB27" s="55"/>
      <c r="NC27" s="55"/>
      <c r="ND27" s="55"/>
      <c r="NE27" s="104"/>
      <c r="NF27" s="11"/>
      <c r="NG27" s="11"/>
      <c r="NH27" s="135"/>
      <c r="NI27" s="446" t="s">
        <v>106</v>
      </c>
      <c r="NJ27" s="55" t="s">
        <v>169</v>
      </c>
      <c r="NK27" s="55" t="s">
        <v>169</v>
      </c>
      <c r="NL27" s="55" t="s">
        <v>169</v>
      </c>
      <c r="NM27" s="55"/>
      <c r="NN27" s="55" t="s">
        <v>169</v>
      </c>
      <c r="NO27" s="104" t="s">
        <v>169</v>
      </c>
      <c r="NP27" s="11"/>
      <c r="NQ27" s="11"/>
      <c r="NR27" s="135"/>
      <c r="NS27" s="408" t="s">
        <v>106</v>
      </c>
      <c r="NT27" s="55"/>
      <c r="NU27" s="55"/>
      <c r="NV27" s="55" t="s">
        <v>200</v>
      </c>
      <c r="NW27" s="55"/>
      <c r="NX27" s="55"/>
      <c r="NY27" s="104"/>
      <c r="NZ27" s="11"/>
      <c r="OA27" s="11"/>
      <c r="OB27" s="135"/>
      <c r="OC27" s="412" t="s">
        <v>106</v>
      </c>
      <c r="OD27" s="55" t="s">
        <v>169</v>
      </c>
      <c r="OE27" s="55" t="s">
        <v>169</v>
      </c>
      <c r="OF27" s="55" t="s">
        <v>169</v>
      </c>
      <c r="OG27" s="55"/>
      <c r="OH27" s="55" t="s">
        <v>169</v>
      </c>
      <c r="OI27" s="104" t="s">
        <v>169</v>
      </c>
      <c r="OJ27" s="11"/>
      <c r="OK27" s="11"/>
      <c r="OL27" s="135"/>
      <c r="OM27" s="442" t="s">
        <v>106</v>
      </c>
      <c r="ON27" s="55"/>
      <c r="OO27" s="55"/>
      <c r="OP27" s="55"/>
      <c r="OQ27" s="55"/>
      <c r="OR27" s="55"/>
      <c r="OS27" s="104"/>
      <c r="OT27" s="11"/>
      <c r="OU27" s="11"/>
      <c r="OV27" s="135"/>
      <c r="OW27" s="442" t="s">
        <v>106</v>
      </c>
      <c r="OX27" s="55"/>
      <c r="OY27" s="55"/>
      <c r="OZ27" s="55"/>
      <c r="PA27" s="55"/>
      <c r="PB27" s="55"/>
      <c r="PC27" s="104"/>
      <c r="PD27" s="11"/>
      <c r="PE27" s="11"/>
      <c r="PF27" s="135"/>
      <c r="PG27" s="412" t="s">
        <v>106</v>
      </c>
      <c r="PH27" s="55" t="s">
        <v>169</v>
      </c>
      <c r="PI27" s="55" t="s">
        <v>169</v>
      </c>
      <c r="PJ27" s="55" t="s">
        <v>169</v>
      </c>
      <c r="PK27" s="55"/>
      <c r="PL27" s="55" t="s">
        <v>169</v>
      </c>
      <c r="PM27" s="104" t="s">
        <v>169</v>
      </c>
      <c r="PN27" s="11"/>
      <c r="PO27" s="11"/>
      <c r="PP27" s="135"/>
      <c r="PQ27" s="412" t="s">
        <v>106</v>
      </c>
      <c r="PR27" s="55"/>
      <c r="PS27" s="55"/>
      <c r="PT27" s="55" t="s">
        <v>200</v>
      </c>
      <c r="PU27" s="55"/>
      <c r="PV27" s="55"/>
      <c r="PW27" s="104"/>
      <c r="PX27" s="11"/>
      <c r="PY27" s="11"/>
    </row>
    <row xmlns:x14ac="http://schemas.microsoft.com/office/spreadsheetml/2009/9/ac" r="28" s="2" customFormat="true" ht="15.75" customHeight="true" x14ac:dyDescent="0.25">
      <c r="A28" s="415" t="str">
        <f ca="true">IF(ISBLANK('Data Summary'!A30),"",'Data Summary'!A30)</f>
        <v>IND_2016_EMIS</v>
      </c>
      <c r="B28" s="135"/>
      <c r="C28" s="66" t="s">
        <v>88</v>
      </c>
      <c r="D28" s="72" t="s">
        <v>169</v>
      </c>
      <c r="E28" s="54"/>
      <c r="F28" s="54"/>
      <c r="G28" s="54"/>
      <c r="H28" s="54"/>
      <c r="I28" s="101"/>
      <c r="J28" s="11"/>
      <c r="K28" s="11"/>
      <c r="L28" s="135"/>
      <c r="M28" s="66" t="s">
        <v>88</v>
      </c>
      <c r="N28" s="72" t="s">
        <v>169</v>
      </c>
      <c r="O28" s="54"/>
      <c r="P28" s="54"/>
      <c r="Q28" s="54"/>
      <c r="R28" s="54"/>
      <c r="S28" s="101"/>
      <c r="T28" s="11"/>
      <c r="U28" s="11"/>
      <c r="V28" s="135"/>
      <c r="W28" s="163" t="s">
        <v>88</v>
      </c>
      <c r="X28" s="54" t="s">
        <v>169</v>
      </c>
      <c r="Y28" s="54" t="s">
        <v>169</v>
      </c>
      <c r="Z28" s="54" t="s">
        <v>169</v>
      </c>
      <c r="AA28" s="54"/>
      <c r="AB28" s="54" t="s">
        <v>169</v>
      </c>
      <c r="AC28" s="101" t="s">
        <v>169</v>
      </c>
      <c r="AD28" s="11"/>
      <c r="AE28" s="11"/>
      <c r="AF28" s="135"/>
      <c r="AG28" s="66" t="s">
        <v>88</v>
      </c>
      <c r="AH28" s="72" t="s">
        <v>169</v>
      </c>
      <c r="AI28" s="54" t="s">
        <v>169</v>
      </c>
      <c r="AJ28" s="54" t="s">
        <v>169</v>
      </c>
      <c r="AK28" s="54"/>
      <c r="AL28" s="54" t="s">
        <v>169</v>
      </c>
      <c r="AM28" s="101"/>
      <c r="AN28" s="11"/>
      <c r="AO28" s="11"/>
      <c r="AP28" s="135"/>
      <c r="AQ28" s="66" t="s">
        <v>88</v>
      </c>
      <c r="AR28" s="54"/>
      <c r="AS28" s="54"/>
      <c r="AT28" s="54" t="s">
        <v>200</v>
      </c>
      <c r="AU28" s="54"/>
      <c r="AV28" s="54"/>
      <c r="AW28" s="101"/>
      <c r="AX28" s="11"/>
      <c r="AY28" s="11"/>
      <c r="AZ28" s="135"/>
      <c r="BA28" s="125" t="s">
        <v>88</v>
      </c>
      <c r="BB28" s="54" t="s">
        <v>169</v>
      </c>
      <c r="BC28" s="54"/>
      <c r="BD28" s="54"/>
      <c r="BE28" s="54"/>
      <c r="BF28" s="54" t="s">
        <v>169</v>
      </c>
      <c r="BG28" s="101"/>
      <c r="BH28" s="11"/>
      <c r="BI28" s="11"/>
      <c r="BJ28" s="135"/>
      <c r="BK28" s="129" t="s">
        <v>88</v>
      </c>
      <c r="BL28" s="54" t="s">
        <v>169</v>
      </c>
      <c r="BM28" s="54" t="s">
        <v>169</v>
      </c>
      <c r="BN28" s="54" t="s">
        <v>169</v>
      </c>
      <c r="BO28" s="54"/>
      <c r="BP28" s="54" t="s">
        <v>169</v>
      </c>
      <c r="BQ28" s="101"/>
      <c r="BR28" s="11"/>
      <c r="BS28" s="11"/>
      <c r="BT28" s="135"/>
      <c r="BU28" s="125" t="s">
        <v>88</v>
      </c>
      <c r="BV28" s="54"/>
      <c r="BW28" s="54"/>
      <c r="BX28" s="54" t="s">
        <v>200</v>
      </c>
      <c r="BY28" s="54"/>
      <c r="BZ28" s="54"/>
      <c r="CA28" s="101"/>
      <c r="CB28" s="11"/>
      <c r="CC28" s="11"/>
      <c r="CD28" s="135"/>
      <c r="CE28" s="125" t="s">
        <v>88</v>
      </c>
      <c r="CF28" s="54" t="s">
        <v>169</v>
      </c>
      <c r="CG28" s="54" t="s">
        <v>169</v>
      </c>
      <c r="CH28" s="54" t="s">
        <v>169</v>
      </c>
      <c r="CI28" s="54"/>
      <c r="CJ28" s="54" t="s">
        <v>169</v>
      </c>
      <c r="CK28" s="101"/>
      <c r="CL28" s="11"/>
      <c r="CM28" s="11"/>
      <c r="CN28" s="135"/>
      <c r="CO28" s="125" t="s">
        <v>88</v>
      </c>
      <c r="CP28" s="54" t="s">
        <v>169</v>
      </c>
      <c r="CQ28" s="54" t="s">
        <v>169</v>
      </c>
      <c r="CR28" s="54" t="s">
        <v>169</v>
      </c>
      <c r="CS28" s="54"/>
      <c r="CT28" s="54" t="s">
        <v>169</v>
      </c>
      <c r="CU28" s="101"/>
      <c r="CV28" s="11"/>
      <c r="CW28" s="11"/>
      <c r="CX28" s="135"/>
      <c r="CY28" s="125" t="s">
        <v>88</v>
      </c>
      <c r="CZ28" s="54"/>
      <c r="DA28" s="54"/>
      <c r="DB28" s="54" t="s">
        <v>200</v>
      </c>
      <c r="DC28" s="54"/>
      <c r="DD28" s="54"/>
      <c r="DE28" s="101"/>
      <c r="DF28" s="11"/>
      <c r="DG28" s="11"/>
      <c r="DH28" s="135"/>
      <c r="DI28" s="125" t="s">
        <v>88</v>
      </c>
      <c r="DJ28" s="54" t="s">
        <v>169</v>
      </c>
      <c r="DK28" s="54" t="s">
        <v>169</v>
      </c>
      <c r="DL28" s="54" t="s">
        <v>169</v>
      </c>
      <c r="DM28" s="54"/>
      <c r="DN28" s="54" t="s">
        <v>169</v>
      </c>
      <c r="DO28" s="101"/>
      <c r="DP28" s="11"/>
      <c r="DQ28" s="11"/>
      <c r="DR28" s="135"/>
      <c r="DS28" s="125" t="s">
        <v>88</v>
      </c>
      <c r="DT28" s="54"/>
      <c r="DU28" s="54"/>
      <c r="DV28" s="54" t="s">
        <v>200</v>
      </c>
      <c r="DW28" s="54"/>
      <c r="DX28" s="54"/>
      <c r="DY28" s="101"/>
      <c r="DZ28" s="11"/>
      <c r="EA28" s="11"/>
      <c r="EB28" s="135"/>
      <c r="EC28" s="125" t="s">
        <v>88</v>
      </c>
      <c r="ED28" s="54" t="s">
        <v>169</v>
      </c>
      <c r="EE28" s="54" t="s">
        <v>169</v>
      </c>
      <c r="EF28" s="54" t="s">
        <v>169</v>
      </c>
      <c r="EG28" s="54"/>
      <c r="EH28" s="54" t="s">
        <v>169</v>
      </c>
      <c r="EI28" s="101"/>
      <c r="EJ28" s="11"/>
      <c r="EK28" s="11"/>
      <c r="EL28" s="135"/>
      <c r="EM28" s="125" t="s">
        <v>88</v>
      </c>
      <c r="EN28" s="54"/>
      <c r="EO28" s="54"/>
      <c r="EP28" s="54" t="s">
        <v>200</v>
      </c>
      <c r="EQ28" s="54"/>
      <c r="ER28" s="54"/>
      <c r="ES28" s="101"/>
      <c r="ET28" s="11"/>
      <c r="EU28" s="11"/>
      <c r="EV28" s="135"/>
      <c r="EW28" s="125" t="s">
        <v>88</v>
      </c>
      <c r="EX28" s="54"/>
      <c r="EY28" s="54"/>
      <c r="EZ28" s="54"/>
      <c r="FA28" s="54"/>
      <c r="FB28" s="54"/>
      <c r="FC28" s="101"/>
      <c r="FD28" s="11"/>
      <c r="FE28" s="11"/>
      <c r="FF28" s="135"/>
      <c r="FG28" s="125" t="s">
        <v>88</v>
      </c>
      <c r="FH28" s="54"/>
      <c r="FI28" s="54"/>
      <c r="FJ28" s="54" t="s">
        <v>200</v>
      </c>
      <c r="FK28" s="54"/>
      <c r="FL28" s="54"/>
      <c r="FM28" s="101"/>
      <c r="FN28" s="11"/>
      <c r="FO28" s="11"/>
      <c r="FP28" s="135"/>
      <c r="FQ28" s="158" t="s">
        <v>88</v>
      </c>
      <c r="FR28" s="54" t="s">
        <v>169</v>
      </c>
      <c r="FS28" s="54" t="s">
        <v>169</v>
      </c>
      <c r="FT28" s="54" t="s">
        <v>169</v>
      </c>
      <c r="FU28" s="54"/>
      <c r="FV28" s="54" t="s">
        <v>169</v>
      </c>
      <c r="FW28" s="101" t="s">
        <v>169</v>
      </c>
      <c r="FX28" s="11"/>
      <c r="FY28" s="11"/>
      <c r="FZ28" s="135"/>
      <c r="GA28" s="158" t="s">
        <v>88</v>
      </c>
      <c r="GB28" s="54" t="s">
        <v>169</v>
      </c>
      <c r="GC28" s="54" t="s">
        <v>169</v>
      </c>
      <c r="GD28" s="54" t="s">
        <v>169</v>
      </c>
      <c r="GE28" s="54"/>
      <c r="GF28" s="54" t="s">
        <v>169</v>
      </c>
      <c r="GG28" s="101"/>
      <c r="GH28" s="11"/>
      <c r="GI28" s="11"/>
      <c r="GJ28" s="135"/>
      <c r="GK28" s="158" t="s">
        <v>88</v>
      </c>
      <c r="GL28" s="54"/>
      <c r="GM28" s="54"/>
      <c r="GN28" s="54" t="s">
        <v>200</v>
      </c>
      <c r="GO28" s="54"/>
      <c r="GP28" s="54"/>
      <c r="GQ28" s="101"/>
      <c r="GR28" s="11"/>
      <c r="GS28" s="11"/>
      <c r="GT28" s="135"/>
      <c r="GU28" s="158" t="s">
        <v>88</v>
      </c>
      <c r="GV28" s="54" t="s">
        <v>169</v>
      </c>
      <c r="GW28" s="54" t="s">
        <v>169</v>
      </c>
      <c r="GX28" s="54" t="s">
        <v>169</v>
      </c>
      <c r="GY28" s="54"/>
      <c r="GZ28" s="54" t="s">
        <v>169</v>
      </c>
      <c r="HA28" s="101"/>
      <c r="HB28" s="11"/>
      <c r="HC28" s="11"/>
      <c r="HD28" s="135"/>
      <c r="HE28" s="158" t="s">
        <v>88</v>
      </c>
      <c r="HF28" s="54"/>
      <c r="HG28" s="54"/>
      <c r="HH28" s="54" t="s">
        <v>200</v>
      </c>
      <c r="HI28" s="54"/>
      <c r="HJ28" s="54"/>
      <c r="HK28" s="101"/>
      <c r="HL28" s="11"/>
      <c r="HM28" s="11"/>
      <c r="HN28" s="135"/>
      <c r="HO28" s="158" t="s">
        <v>88</v>
      </c>
      <c r="HP28" s="54" t="s">
        <v>169</v>
      </c>
      <c r="HQ28" s="54" t="s">
        <v>169</v>
      </c>
      <c r="HR28" s="54" t="s">
        <v>169</v>
      </c>
      <c r="HS28" s="54"/>
      <c r="HT28" s="54" t="s">
        <v>169</v>
      </c>
      <c r="HU28" s="101"/>
      <c r="HV28" s="11"/>
      <c r="HW28" s="11"/>
      <c r="HX28" s="135"/>
      <c r="HY28" s="158" t="s">
        <v>88</v>
      </c>
      <c r="HZ28" s="54"/>
      <c r="IA28" s="54"/>
      <c r="IB28" s="54" t="s">
        <v>200</v>
      </c>
      <c r="IC28" s="54"/>
      <c r="ID28" s="54"/>
      <c r="IE28" s="101"/>
      <c r="IF28" s="11"/>
      <c r="IG28" s="11"/>
      <c r="IH28" s="135"/>
      <c r="II28" s="158" t="s">
        <v>88</v>
      </c>
      <c r="IJ28" s="54" t="s">
        <v>169</v>
      </c>
      <c r="IK28" s="54" t="s">
        <v>169</v>
      </c>
      <c r="IL28" s="54" t="s">
        <v>169</v>
      </c>
      <c r="IM28" s="54"/>
      <c r="IN28" s="54" t="s">
        <v>169</v>
      </c>
      <c r="IO28" s="101"/>
      <c r="IP28" s="11"/>
      <c r="IQ28" s="11"/>
      <c r="IR28" s="135"/>
      <c r="IS28" s="158" t="s">
        <v>88</v>
      </c>
      <c r="IT28" s="54"/>
      <c r="IU28" s="54"/>
      <c r="IV28" s="54"/>
      <c r="IW28" s="54"/>
      <c r="IX28" s="54"/>
      <c r="IY28" s="101"/>
      <c r="IZ28" s="11"/>
      <c r="JA28" s="11"/>
      <c r="JB28" s="135"/>
      <c r="JC28" s="158" t="s">
        <v>88</v>
      </c>
      <c r="JD28" s="54" t="s">
        <v>169</v>
      </c>
      <c r="JE28" s="54" t="s">
        <v>169</v>
      </c>
      <c r="JF28" s="54" t="s">
        <v>169</v>
      </c>
      <c r="JG28" s="54"/>
      <c r="JH28" s="54" t="s">
        <v>169</v>
      </c>
      <c r="JI28" s="101" t="s">
        <v>169</v>
      </c>
      <c r="JJ28" s="11"/>
      <c r="JK28" s="11"/>
      <c r="JL28" s="135"/>
      <c r="JM28" s="206" t="s">
        <v>88</v>
      </c>
      <c r="JN28" s="54"/>
      <c r="JO28" s="54"/>
      <c r="JP28" s="54"/>
      <c r="JQ28" s="54"/>
      <c r="JR28" s="54"/>
      <c r="JS28" s="101"/>
      <c r="JT28" s="11"/>
      <c r="JU28" s="11"/>
      <c r="JV28" s="135"/>
      <c r="JW28" s="206" t="s">
        <v>88</v>
      </c>
      <c r="JX28" s="54"/>
      <c r="JY28" s="54"/>
      <c r="JZ28" s="54"/>
      <c r="KA28" s="54"/>
      <c r="KB28" s="54"/>
      <c r="KC28" s="101"/>
      <c r="KD28" s="11"/>
      <c r="KE28" s="11"/>
      <c r="KF28" s="135"/>
      <c r="KG28" s="208" t="s">
        <v>88</v>
      </c>
      <c r="KH28" s="55" t="s">
        <v>169</v>
      </c>
      <c r="KI28" s="55" t="s">
        <v>169</v>
      </c>
      <c r="KJ28" s="55" t="s">
        <v>169</v>
      </c>
      <c r="KK28" s="55"/>
      <c r="KL28" s="55" t="s">
        <v>169</v>
      </c>
      <c r="KM28" s="104" t="s">
        <v>169</v>
      </c>
      <c r="KN28" s="11"/>
      <c r="KO28" s="11"/>
      <c r="KP28" s="135"/>
      <c r="KQ28" s="210" t="s">
        <v>88</v>
      </c>
      <c r="KR28" s="54" t="s">
        <v>169</v>
      </c>
      <c r="KS28" s="54" t="s">
        <v>169</v>
      </c>
      <c r="KT28" s="54" t="s">
        <v>169</v>
      </c>
      <c r="KU28" s="54"/>
      <c r="KV28" s="54" t="s">
        <v>169</v>
      </c>
      <c r="KW28" s="101" t="s">
        <v>169</v>
      </c>
      <c r="KX28" s="11"/>
      <c r="KY28" s="11"/>
      <c r="KZ28" s="135"/>
      <c r="LA28" s="210" t="s">
        <v>88</v>
      </c>
      <c r="LB28" s="54"/>
      <c r="LC28" s="54"/>
      <c r="LD28" s="54"/>
      <c r="LE28" s="54"/>
      <c r="LF28" s="54"/>
      <c r="LG28" s="101"/>
      <c r="LH28" s="11"/>
      <c r="LI28" s="11"/>
      <c r="LJ28" s="135"/>
      <c r="LK28" s="210" t="s">
        <v>88</v>
      </c>
      <c r="LL28" s="54"/>
      <c r="LM28" s="54"/>
      <c r="LN28" s="54" t="s">
        <v>200</v>
      </c>
      <c r="LO28" s="54"/>
      <c r="LP28" s="54"/>
      <c r="LQ28" s="101"/>
      <c r="LR28" s="11"/>
      <c r="LS28" s="11"/>
      <c r="LT28" s="135"/>
      <c r="LU28" s="447" t="s">
        <v>88</v>
      </c>
      <c r="LV28" s="55" t="s">
        <v>169</v>
      </c>
      <c r="LW28" s="55" t="s">
        <v>169</v>
      </c>
      <c r="LX28" s="55" t="s">
        <v>169</v>
      </c>
      <c r="LY28" s="55"/>
      <c r="LZ28" s="55" t="s">
        <v>169</v>
      </c>
      <c r="MA28" s="104" t="s">
        <v>169</v>
      </c>
      <c r="MB28" s="11"/>
      <c r="MC28" s="11"/>
      <c r="MD28" s="135"/>
      <c r="ME28" s="410" t="s">
        <v>88</v>
      </c>
      <c r="MF28" s="54"/>
      <c r="MG28" s="54"/>
      <c r="MH28" s="54"/>
      <c r="MI28" s="54"/>
      <c r="MJ28" s="54"/>
      <c r="MK28" s="101"/>
      <c r="ML28" s="11"/>
      <c r="MM28" s="11"/>
      <c r="MN28" s="135"/>
      <c r="MO28" s="408" t="s">
        <v>88</v>
      </c>
      <c r="MP28" s="55" t="s">
        <v>169</v>
      </c>
      <c r="MQ28" s="55" t="s">
        <v>169</v>
      </c>
      <c r="MR28" s="55" t="s">
        <v>169</v>
      </c>
      <c r="MS28" s="55"/>
      <c r="MT28" s="55" t="s">
        <v>169</v>
      </c>
      <c r="MU28" s="104" t="s">
        <v>169</v>
      </c>
      <c r="MV28" s="11"/>
      <c r="MW28" s="11"/>
      <c r="MX28" s="135"/>
      <c r="MY28" s="410" t="s">
        <v>88</v>
      </c>
      <c r="MZ28" s="54"/>
      <c r="NA28" s="54"/>
      <c r="NB28" s="54"/>
      <c r="NC28" s="54"/>
      <c r="ND28" s="54"/>
      <c r="NE28" s="101"/>
      <c r="NF28" s="11"/>
      <c r="NG28" s="11"/>
      <c r="NH28" s="135"/>
      <c r="NI28" s="446" t="s">
        <v>88</v>
      </c>
      <c r="NJ28" s="55" t="s">
        <v>169</v>
      </c>
      <c r="NK28" s="55" t="s">
        <v>169</v>
      </c>
      <c r="NL28" s="55" t="s">
        <v>169</v>
      </c>
      <c r="NM28" s="55"/>
      <c r="NN28" s="55" t="s">
        <v>169</v>
      </c>
      <c r="NO28" s="104" t="s">
        <v>169</v>
      </c>
      <c r="NP28" s="11"/>
      <c r="NQ28" s="11"/>
      <c r="NR28" s="135"/>
      <c r="NS28" s="408" t="s">
        <v>88</v>
      </c>
      <c r="NT28" s="54"/>
      <c r="NU28" s="54"/>
      <c r="NV28" s="54"/>
      <c r="NW28" s="54"/>
      <c r="NX28" s="54"/>
      <c r="NY28" s="101"/>
      <c r="NZ28" s="11"/>
      <c r="OA28" s="11"/>
      <c r="OB28" s="135"/>
      <c r="OC28" s="412" t="s">
        <v>88</v>
      </c>
      <c r="OD28" s="55" t="s">
        <v>169</v>
      </c>
      <c r="OE28" s="55" t="s">
        <v>169</v>
      </c>
      <c r="OF28" s="55" t="s">
        <v>169</v>
      </c>
      <c r="OG28" s="55"/>
      <c r="OH28" s="55" t="s">
        <v>169</v>
      </c>
      <c r="OI28" s="104" t="s">
        <v>169</v>
      </c>
      <c r="OJ28" s="11"/>
      <c r="OK28" s="11"/>
      <c r="OL28" s="135"/>
      <c r="OM28" s="442" t="s">
        <v>88</v>
      </c>
      <c r="ON28" s="54"/>
      <c r="OO28" s="54"/>
      <c r="OP28" s="54"/>
      <c r="OQ28" s="54"/>
      <c r="OR28" s="54"/>
      <c r="OS28" s="101"/>
      <c r="OT28" s="11"/>
      <c r="OU28" s="11"/>
      <c r="OV28" s="135"/>
      <c r="OW28" s="442" t="s">
        <v>88</v>
      </c>
      <c r="OX28" s="54"/>
      <c r="OY28" s="54"/>
      <c r="OZ28" s="54"/>
      <c r="PA28" s="54"/>
      <c r="PB28" s="54"/>
      <c r="PC28" s="101"/>
      <c r="PD28" s="11"/>
      <c r="PE28" s="11"/>
      <c r="PF28" s="135"/>
      <c r="PG28" s="412" t="s">
        <v>88</v>
      </c>
      <c r="PH28" s="55" t="s">
        <v>169</v>
      </c>
      <c r="PI28" s="55" t="s">
        <v>169</v>
      </c>
      <c r="PJ28" s="55" t="s">
        <v>169</v>
      </c>
      <c r="PK28" s="55"/>
      <c r="PL28" s="55" t="s">
        <v>169</v>
      </c>
      <c r="PM28" s="104" t="s">
        <v>169</v>
      </c>
      <c r="PN28" s="11"/>
      <c r="PO28" s="11"/>
      <c r="PP28" s="135"/>
      <c r="PQ28" s="412" t="s">
        <v>88</v>
      </c>
      <c r="PR28" s="54"/>
      <c r="PS28" s="54"/>
      <c r="PT28" s="54"/>
      <c r="PU28" s="54"/>
      <c r="PV28" s="54"/>
      <c r="PW28" s="101"/>
      <c r="PX28" s="11"/>
      <c r="PY28" s="11"/>
    </row>
    <row xmlns:x14ac="http://schemas.microsoft.com/office/spreadsheetml/2009/9/ac" r="29" ht="15.75" customHeight="true" x14ac:dyDescent="0.25">
      <c r="A29" s="415" t="str">
        <f ca="true">IF(ISBLANK('Data Summary'!A31),"",'Data Summary'!A31)</f>
        <v>IND_2016_UIS</v>
      </c>
      <c r="B29" s="135"/>
      <c r="C29" s="66" t="s">
        <v>89</v>
      </c>
      <c r="D29" s="54"/>
      <c r="E29" s="54"/>
      <c r="F29" s="54"/>
      <c r="G29" s="54"/>
      <c r="H29" s="54"/>
      <c r="I29" s="101"/>
      <c r="J29" s="11"/>
      <c r="K29" s="11"/>
      <c r="L29" s="135"/>
      <c r="M29" s="66" t="s">
        <v>89</v>
      </c>
      <c r="N29" s="54"/>
      <c r="O29" s="54"/>
      <c r="P29" s="54"/>
      <c r="Q29" s="54"/>
      <c r="R29" s="54"/>
      <c r="S29" s="101"/>
      <c r="T29" s="11"/>
      <c r="U29" s="11"/>
      <c r="V29" s="135"/>
      <c r="W29" s="163" t="s">
        <v>89</v>
      </c>
      <c r="X29" s="54"/>
      <c r="Y29" s="54"/>
      <c r="Z29" s="54"/>
      <c r="AA29" s="54"/>
      <c r="AB29" s="54"/>
      <c r="AC29" s="101"/>
      <c r="AD29" s="11"/>
      <c r="AE29" s="11"/>
      <c r="AF29" s="135"/>
      <c r="AG29" s="66" t="s">
        <v>89</v>
      </c>
      <c r="AH29" s="54"/>
      <c r="AI29" s="54"/>
      <c r="AJ29" s="54"/>
      <c r="AK29" s="54"/>
      <c r="AL29" s="54"/>
      <c r="AM29" s="101"/>
      <c r="AN29" s="11"/>
      <c r="AO29" s="11"/>
      <c r="AP29" s="135"/>
      <c r="AQ29" s="66" t="s">
        <v>89</v>
      </c>
      <c r="AR29" s="54"/>
      <c r="AS29" s="54"/>
      <c r="AT29" s="54" t="s">
        <v>200</v>
      </c>
      <c r="AU29" s="54"/>
      <c r="AV29" s="54"/>
      <c r="AW29" s="101"/>
      <c r="AX29" s="11"/>
      <c r="AY29" s="11"/>
      <c r="AZ29" s="135"/>
      <c r="BA29" s="125" t="s">
        <v>89</v>
      </c>
      <c r="BB29" s="54"/>
      <c r="BC29" s="54"/>
      <c r="BD29" s="54"/>
      <c r="BE29" s="54"/>
      <c r="BF29" s="54"/>
      <c r="BG29" s="101"/>
      <c r="BH29" s="11"/>
      <c r="BI29" s="11"/>
      <c r="BJ29" s="135"/>
      <c r="BK29" s="129" t="s">
        <v>89</v>
      </c>
      <c r="BL29" s="54"/>
      <c r="BM29" s="54"/>
      <c r="BN29" s="54"/>
      <c r="BO29" s="54"/>
      <c r="BP29" s="54"/>
      <c r="BQ29" s="101"/>
      <c r="BR29" s="11"/>
      <c r="BS29" s="11"/>
      <c r="BT29" s="135"/>
      <c r="BU29" s="125" t="s">
        <v>89</v>
      </c>
      <c r="BV29" s="54"/>
      <c r="BW29" s="54"/>
      <c r="BX29" s="54" t="s">
        <v>200</v>
      </c>
      <c r="BY29" s="54"/>
      <c r="BZ29" s="54"/>
      <c r="CA29" s="101"/>
      <c r="CB29" s="11"/>
      <c r="CC29" s="11"/>
      <c r="CD29" s="135"/>
      <c r="CE29" s="125" t="s">
        <v>89</v>
      </c>
      <c r="CF29" s="54"/>
      <c r="CG29" s="54"/>
      <c r="CH29" s="54"/>
      <c r="CI29" s="54"/>
      <c r="CJ29" s="54"/>
      <c r="CK29" s="101"/>
      <c r="CL29" s="11"/>
      <c r="CM29" s="11"/>
      <c r="CN29" s="135"/>
      <c r="CO29" s="125" t="s">
        <v>89</v>
      </c>
      <c r="CP29" s="54"/>
      <c r="CQ29" s="54"/>
      <c r="CR29" s="54"/>
      <c r="CS29" s="54"/>
      <c r="CT29" s="54"/>
      <c r="CU29" s="101"/>
      <c r="CV29" s="11"/>
      <c r="CW29" s="11"/>
      <c r="CX29" s="135"/>
      <c r="CY29" s="125" t="s">
        <v>89</v>
      </c>
      <c r="CZ29" s="54"/>
      <c r="DA29" s="54"/>
      <c r="DB29" s="54" t="s">
        <v>200</v>
      </c>
      <c r="DC29" s="54"/>
      <c r="DD29" s="54"/>
      <c r="DE29" s="101"/>
      <c r="DF29" s="11"/>
      <c r="DG29" s="11"/>
      <c r="DH29" s="135"/>
      <c r="DI29" s="125" t="s">
        <v>89</v>
      </c>
      <c r="DJ29" s="54"/>
      <c r="DK29" s="54"/>
      <c r="DL29" s="54"/>
      <c r="DM29" s="54"/>
      <c r="DN29" s="54"/>
      <c r="DO29" s="101"/>
      <c r="DP29" s="11"/>
      <c r="DQ29" s="11"/>
      <c r="DR29" s="135"/>
      <c r="DS29" s="125" t="s">
        <v>89</v>
      </c>
      <c r="DT29" s="54"/>
      <c r="DU29" s="54"/>
      <c r="DV29" s="54" t="s">
        <v>200</v>
      </c>
      <c r="DW29" s="54"/>
      <c r="DX29" s="54"/>
      <c r="DY29" s="101"/>
      <c r="DZ29" s="11"/>
      <c r="EA29" s="11"/>
      <c r="EB29" s="135"/>
      <c r="EC29" s="125" t="s">
        <v>89</v>
      </c>
      <c r="ED29" s="54"/>
      <c r="EE29" s="54"/>
      <c r="EF29" s="54"/>
      <c r="EG29" s="54"/>
      <c r="EH29" s="54"/>
      <c r="EI29" s="101"/>
      <c r="EJ29" s="11"/>
      <c r="EK29" s="11"/>
      <c r="EL29" s="135"/>
      <c r="EM29" s="125" t="s">
        <v>89</v>
      </c>
      <c r="EN29" s="54"/>
      <c r="EO29" s="54"/>
      <c r="EP29" s="54" t="s">
        <v>200</v>
      </c>
      <c r="EQ29" s="54"/>
      <c r="ER29" s="54"/>
      <c r="ES29" s="101"/>
      <c r="ET29" s="11"/>
      <c r="EU29" s="11"/>
      <c r="EV29" s="135"/>
      <c r="EW29" s="125" t="s">
        <v>89</v>
      </c>
      <c r="EX29" s="54"/>
      <c r="EY29" s="54"/>
      <c r="EZ29" s="54"/>
      <c r="FA29" s="54"/>
      <c r="FB29" s="54"/>
      <c r="FC29" s="101"/>
      <c r="FD29" s="11"/>
      <c r="FE29" s="11"/>
      <c r="FF29" s="135"/>
      <c r="FG29" s="125" t="s">
        <v>89</v>
      </c>
      <c r="FH29" s="54"/>
      <c r="FI29" s="54"/>
      <c r="FJ29" s="54" t="s">
        <v>200</v>
      </c>
      <c r="FK29" s="54"/>
      <c r="FL29" s="54"/>
      <c r="FM29" s="101"/>
      <c r="FN29" s="11"/>
      <c r="FO29" s="11"/>
      <c r="FP29" s="135"/>
      <c r="FQ29" s="158" t="s">
        <v>89</v>
      </c>
      <c r="FR29" s="54"/>
      <c r="FS29" s="54"/>
      <c r="FT29" s="54"/>
      <c r="FU29" s="54"/>
      <c r="FV29" s="54"/>
      <c r="FW29" s="101"/>
      <c r="FX29" s="11"/>
      <c r="FY29" s="11"/>
      <c r="FZ29" s="135"/>
      <c r="GA29" s="158" t="s">
        <v>89</v>
      </c>
      <c r="GB29" s="54"/>
      <c r="GC29" s="54"/>
      <c r="GD29" s="54"/>
      <c r="GE29" s="54"/>
      <c r="GF29" s="54"/>
      <c r="GG29" s="101"/>
      <c r="GH29" s="11"/>
      <c r="GI29" s="11"/>
      <c r="GJ29" s="135"/>
      <c r="GK29" s="158" t="s">
        <v>89</v>
      </c>
      <c r="GL29" s="54"/>
      <c r="GM29" s="54"/>
      <c r="GN29" s="54" t="s">
        <v>200</v>
      </c>
      <c r="GO29" s="54"/>
      <c r="GP29" s="54"/>
      <c r="GQ29" s="101"/>
      <c r="GR29" s="11"/>
      <c r="GS29" s="11"/>
      <c r="GT29" s="135"/>
      <c r="GU29" s="158" t="s">
        <v>89</v>
      </c>
      <c r="GV29" s="54"/>
      <c r="GW29" s="54"/>
      <c r="GX29" s="54"/>
      <c r="GY29" s="54"/>
      <c r="GZ29" s="54"/>
      <c r="HA29" s="101"/>
      <c r="HB29" s="11"/>
      <c r="HC29" s="11"/>
      <c r="HD29" s="135"/>
      <c r="HE29" s="158" t="s">
        <v>89</v>
      </c>
      <c r="HF29" s="54"/>
      <c r="HG29" s="54"/>
      <c r="HH29" s="54" t="s">
        <v>200</v>
      </c>
      <c r="HI29" s="54"/>
      <c r="HJ29" s="54"/>
      <c r="HK29" s="101"/>
      <c r="HL29" s="11"/>
      <c r="HM29" s="11"/>
      <c r="HN29" s="135"/>
      <c r="HO29" s="158" t="s">
        <v>89</v>
      </c>
      <c r="HP29" s="54"/>
      <c r="HQ29" s="54"/>
      <c r="HR29" s="54"/>
      <c r="HS29" s="54"/>
      <c r="HT29" s="54"/>
      <c r="HU29" s="101"/>
      <c r="HV29" s="11"/>
      <c r="HW29" s="11"/>
      <c r="HX29" s="135"/>
      <c r="HY29" s="158" t="s">
        <v>89</v>
      </c>
      <c r="HZ29" s="54"/>
      <c r="IA29" s="54"/>
      <c r="IB29" s="54" t="s">
        <v>200</v>
      </c>
      <c r="IC29" s="54"/>
      <c r="ID29" s="54"/>
      <c r="IE29" s="101"/>
      <c r="IF29" s="11"/>
      <c r="IG29" s="11"/>
      <c r="IH29" s="135"/>
      <c r="II29" s="158" t="s">
        <v>89</v>
      </c>
      <c r="IJ29" s="55"/>
      <c r="IK29" s="55"/>
      <c r="IL29" s="55"/>
      <c r="IM29" s="54"/>
      <c r="IN29" s="55"/>
      <c r="IO29" s="101"/>
      <c r="IP29" s="11"/>
      <c r="IQ29" s="11"/>
      <c r="IR29" s="135"/>
      <c r="IS29" s="158" t="s">
        <v>89</v>
      </c>
      <c r="IT29" s="54" t="s">
        <v>200</v>
      </c>
      <c r="IU29" s="54"/>
      <c r="IV29" s="54"/>
      <c r="IW29" s="54"/>
      <c r="IX29" s="54" t="s">
        <v>200</v>
      </c>
      <c r="IY29" s="101" t="s">
        <v>200</v>
      </c>
      <c r="IZ29" s="11"/>
      <c r="JA29" s="11"/>
      <c r="JB29" s="135"/>
      <c r="JC29" s="158" t="s">
        <v>89</v>
      </c>
      <c r="JD29" s="54" t="s">
        <v>169</v>
      </c>
      <c r="JE29" s="54" t="s">
        <v>169</v>
      </c>
      <c r="JF29" s="54" t="s">
        <v>169</v>
      </c>
      <c r="JG29" s="54"/>
      <c r="JH29" s="54" t="s">
        <v>169</v>
      </c>
      <c r="JI29" s="101" t="s">
        <v>169</v>
      </c>
      <c r="JJ29" s="11"/>
      <c r="JK29" s="11"/>
      <c r="JL29" s="135"/>
      <c r="JM29" s="206" t="s">
        <v>89</v>
      </c>
      <c r="JN29" s="54"/>
      <c r="JO29" s="54"/>
      <c r="JP29" s="54"/>
      <c r="JQ29" s="54"/>
      <c r="JR29" s="54"/>
      <c r="JS29" s="101"/>
      <c r="JT29" s="11"/>
      <c r="JU29" s="11"/>
      <c r="JV29" s="135"/>
      <c r="JW29" s="206" t="s">
        <v>89</v>
      </c>
      <c r="JX29" s="54" t="s">
        <v>200</v>
      </c>
      <c r="JY29" s="54"/>
      <c r="JZ29" s="54"/>
      <c r="KA29" s="54"/>
      <c r="KB29" s="54" t="s">
        <v>200</v>
      </c>
      <c r="KC29" s="101" t="s">
        <v>200</v>
      </c>
      <c r="KD29" s="11"/>
      <c r="KE29" s="11"/>
      <c r="KF29" s="135"/>
      <c r="KG29" s="208" t="s">
        <v>89</v>
      </c>
      <c r="KH29" s="54"/>
      <c r="KI29" s="54"/>
      <c r="KJ29" s="54"/>
      <c r="KK29" s="54"/>
      <c r="KL29" s="54"/>
      <c r="KM29" s="101"/>
      <c r="KN29" s="11"/>
      <c r="KO29" s="11"/>
      <c r="KP29" s="135"/>
      <c r="KQ29" s="210" t="s">
        <v>89</v>
      </c>
      <c r="KR29" s="54" t="s">
        <v>169</v>
      </c>
      <c r="KS29" s="54" t="s">
        <v>169</v>
      </c>
      <c r="KT29" s="54" t="s">
        <v>169</v>
      </c>
      <c r="KU29" s="54"/>
      <c r="KV29" s="54" t="s">
        <v>169</v>
      </c>
      <c r="KW29" s="101" t="s">
        <v>169</v>
      </c>
      <c r="KX29" s="11"/>
      <c r="KY29" s="11"/>
      <c r="KZ29" s="135"/>
      <c r="LA29" s="210" t="s">
        <v>89</v>
      </c>
      <c r="LB29" s="54"/>
      <c r="LC29" s="54"/>
      <c r="LD29" s="54"/>
      <c r="LE29" s="54"/>
      <c r="LF29" s="54"/>
      <c r="LG29" s="101"/>
      <c r="LH29" s="11"/>
      <c r="LI29" s="11"/>
      <c r="LJ29" s="135"/>
      <c r="LK29" s="210" t="s">
        <v>89</v>
      </c>
      <c r="LL29" s="54"/>
      <c r="LM29" s="54"/>
      <c r="LN29" s="54" t="s">
        <v>200</v>
      </c>
      <c r="LO29" s="54"/>
      <c r="LP29" s="54"/>
      <c r="LQ29" s="101"/>
      <c r="LR29" s="11"/>
      <c r="LS29" s="11"/>
      <c r="LT29" s="135"/>
      <c r="LU29" s="447" t="s">
        <v>417</v>
      </c>
      <c r="LV29" s="55" t="s">
        <v>169</v>
      </c>
      <c r="LW29" s="55" t="s">
        <v>169</v>
      </c>
      <c r="LX29" s="55" t="s">
        <v>169</v>
      </c>
      <c r="LY29" s="55"/>
      <c r="LZ29" s="55" t="s">
        <v>169</v>
      </c>
      <c r="MA29" s="104" t="s">
        <v>169</v>
      </c>
      <c r="MB29" s="11"/>
      <c r="MC29" s="11"/>
      <c r="MD29" s="135"/>
      <c r="ME29" s="410" t="s">
        <v>89</v>
      </c>
      <c r="MF29" s="54" t="s">
        <v>200</v>
      </c>
      <c r="MG29" s="54"/>
      <c r="MH29" s="54"/>
      <c r="MI29" s="54"/>
      <c r="MJ29" s="54" t="s">
        <v>200</v>
      </c>
      <c r="MK29" s="101" t="s">
        <v>200</v>
      </c>
      <c r="ML29" s="11"/>
      <c r="MM29" s="11"/>
      <c r="MN29" s="135"/>
      <c r="MO29" s="408" t="s">
        <v>417</v>
      </c>
      <c r="MP29" s="55" t="s">
        <v>169</v>
      </c>
      <c r="MQ29" s="55" t="s">
        <v>169</v>
      </c>
      <c r="MR29" s="55" t="s">
        <v>169</v>
      </c>
      <c r="MS29" s="55"/>
      <c r="MT29" s="55" t="s">
        <v>169</v>
      </c>
      <c r="MU29" s="104" t="s">
        <v>169</v>
      </c>
      <c r="MV29" s="11"/>
      <c r="MW29" s="11"/>
      <c r="MX29" s="135"/>
      <c r="MY29" s="410" t="s">
        <v>89</v>
      </c>
      <c r="MZ29" s="54" t="s">
        <v>200</v>
      </c>
      <c r="NA29" s="54"/>
      <c r="NB29" s="54"/>
      <c r="NC29" s="54"/>
      <c r="ND29" s="54" t="s">
        <v>200</v>
      </c>
      <c r="NE29" s="101" t="s">
        <v>200</v>
      </c>
      <c r="NF29" s="11"/>
      <c r="NG29" s="11"/>
      <c r="NH29" s="135"/>
      <c r="NI29" s="446" t="s">
        <v>417</v>
      </c>
      <c r="NJ29" s="55" t="s">
        <v>169</v>
      </c>
      <c r="NK29" s="55" t="s">
        <v>169</v>
      </c>
      <c r="NL29" s="55" t="s">
        <v>169</v>
      </c>
      <c r="NM29" s="55"/>
      <c r="NN29" s="55" t="s">
        <v>169</v>
      </c>
      <c r="NO29" s="104" t="s">
        <v>169</v>
      </c>
      <c r="NP29" s="11"/>
      <c r="NQ29" s="11"/>
      <c r="NR29" s="135"/>
      <c r="NS29" s="408" t="s">
        <v>417</v>
      </c>
      <c r="NT29" s="54"/>
      <c r="NU29" s="54"/>
      <c r="NV29" s="54"/>
      <c r="NW29" s="54"/>
      <c r="NX29" s="54"/>
      <c r="NY29" s="101"/>
      <c r="NZ29" s="11"/>
      <c r="OA29" s="11"/>
      <c r="OB29" s="135"/>
      <c r="OC29" s="412" t="s">
        <v>417</v>
      </c>
      <c r="OD29" s="55" t="s">
        <v>169</v>
      </c>
      <c r="OE29" s="55" t="s">
        <v>169</v>
      </c>
      <c r="OF29" s="55" t="s">
        <v>169</v>
      </c>
      <c r="OG29" s="55"/>
      <c r="OH29" s="55" t="s">
        <v>169</v>
      </c>
      <c r="OI29" s="104" t="s">
        <v>169</v>
      </c>
      <c r="OJ29" s="11"/>
      <c r="OK29" s="11"/>
      <c r="OL29" s="135"/>
      <c r="OM29" s="442" t="s">
        <v>89</v>
      </c>
      <c r="ON29" s="54" t="s">
        <v>200</v>
      </c>
      <c r="OO29" s="54"/>
      <c r="OP29" s="54"/>
      <c r="OQ29" s="54"/>
      <c r="OR29" s="54" t="s">
        <v>200</v>
      </c>
      <c r="OS29" s="101" t="s">
        <v>200</v>
      </c>
      <c r="OT29" s="11"/>
      <c r="OU29" s="11"/>
      <c r="OV29" s="135"/>
      <c r="OW29" s="442" t="s">
        <v>89</v>
      </c>
      <c r="OX29" s="54" t="s">
        <v>200</v>
      </c>
      <c r="OY29" s="54"/>
      <c r="OZ29" s="54"/>
      <c r="PA29" s="54"/>
      <c r="PB29" s="54" t="s">
        <v>200</v>
      </c>
      <c r="PC29" s="101" t="s">
        <v>200</v>
      </c>
      <c r="PD29" s="11"/>
      <c r="PE29" s="11"/>
      <c r="PF29" s="135"/>
      <c r="PG29" s="412" t="s">
        <v>417</v>
      </c>
      <c r="PH29" s="54" t="s">
        <v>169</v>
      </c>
      <c r="PI29" s="54" t="s">
        <v>169</v>
      </c>
      <c r="PJ29" s="54" t="s">
        <v>169</v>
      </c>
      <c r="PK29" s="54"/>
      <c r="PL29" s="54" t="s">
        <v>169</v>
      </c>
      <c r="PM29" s="101" t="s">
        <v>169</v>
      </c>
      <c r="PN29" s="11"/>
      <c r="PO29" s="11"/>
      <c r="PP29" s="135"/>
      <c r="PQ29" s="412" t="s">
        <v>417</v>
      </c>
      <c r="PR29" s="54"/>
      <c r="PS29" s="54"/>
      <c r="PT29" s="54"/>
      <c r="PU29" s="54"/>
      <c r="PV29" s="54"/>
      <c r="PW29" s="101"/>
      <c r="PX29" s="11"/>
      <c r="PY29" s="11"/>
    </row>
    <row xmlns:x14ac="http://schemas.microsoft.com/office/spreadsheetml/2009/9/ac" r="30" ht="15.75" customHeight="true" x14ac:dyDescent="0.25">
      <c r="A30" s="415" t="str">
        <f ca="true">IF(ISBLANK('Data Summary'!A32),"",'Data Summary'!A32)</f>
        <v>IND_2017_SVP</v>
      </c>
      <c r="B30" s="136"/>
      <c r="C30" s="12" t="s">
        <v>23</v>
      </c>
      <c r="D30" s="73"/>
      <c r="E30" s="73"/>
      <c r="F30" s="73"/>
      <c r="G30" s="74"/>
      <c r="H30" s="75"/>
      <c r="I30" s="76"/>
      <c r="J30" s="11"/>
      <c r="K30" s="11"/>
      <c r="L30" s="136"/>
      <c r="M30" s="12" t="s">
        <v>23</v>
      </c>
      <c r="N30" s="73"/>
      <c r="O30" s="73"/>
      <c r="P30" s="73"/>
      <c r="Q30" s="74"/>
      <c r="R30" s="75"/>
      <c r="S30" s="76"/>
      <c r="T30" s="11"/>
      <c r="U30" s="11"/>
      <c r="V30" s="136"/>
      <c r="W30" s="12" t="s">
        <v>23</v>
      </c>
      <c r="X30" s="73"/>
      <c r="Y30" s="73"/>
      <c r="Z30" s="73"/>
      <c r="AA30" s="74"/>
      <c r="AB30" s="75"/>
      <c r="AC30" s="76"/>
      <c r="AD30" s="11"/>
      <c r="AE30" s="11"/>
      <c r="AF30" s="136"/>
      <c r="AG30" s="12" t="s">
        <v>23</v>
      </c>
      <c r="AH30" s="73"/>
      <c r="AI30" s="73"/>
      <c r="AJ30" s="73"/>
      <c r="AK30" s="74"/>
      <c r="AL30" s="75"/>
      <c r="AM30" s="76"/>
      <c r="AN30" s="11"/>
      <c r="AO30" s="11"/>
      <c r="AP30" s="136"/>
      <c r="AQ30" s="12" t="s">
        <v>23</v>
      </c>
      <c r="AR30" s="73"/>
      <c r="AS30" s="73"/>
      <c r="AT30" s="73"/>
      <c r="AU30" s="74"/>
      <c r="AV30" s="75"/>
      <c r="AW30" s="76"/>
      <c r="AX30" s="11"/>
      <c r="AY30" s="11"/>
      <c r="AZ30" s="136"/>
      <c r="BA30" s="12" t="s">
        <v>23</v>
      </c>
      <c r="BB30" s="73"/>
      <c r="BC30" s="73"/>
      <c r="BD30" s="73"/>
      <c r="BE30" s="74"/>
      <c r="BF30" s="75"/>
      <c r="BG30" s="76"/>
      <c r="BH30" s="11"/>
      <c r="BI30" s="11"/>
      <c r="BJ30" s="136"/>
      <c r="BK30" s="12" t="s">
        <v>23</v>
      </c>
      <c r="BL30" s="73"/>
      <c r="BM30" s="73"/>
      <c r="BN30" s="73"/>
      <c r="BO30" s="74"/>
      <c r="BP30" s="75"/>
      <c r="BQ30" s="76"/>
      <c r="BR30" s="11"/>
      <c r="BS30" s="11"/>
      <c r="BT30" s="136"/>
      <c r="BU30" s="12" t="s">
        <v>23</v>
      </c>
      <c r="BV30" s="73"/>
      <c r="BW30" s="73"/>
      <c r="BX30" s="73"/>
      <c r="BY30" s="74"/>
      <c r="BZ30" s="75"/>
      <c r="CA30" s="76"/>
      <c r="CB30" s="11"/>
      <c r="CC30" s="11"/>
      <c r="CD30" s="136"/>
      <c r="CE30" s="12" t="s">
        <v>23</v>
      </c>
      <c r="CF30" s="73"/>
      <c r="CG30" s="73"/>
      <c r="CH30" s="73"/>
      <c r="CI30" s="74"/>
      <c r="CJ30" s="75"/>
      <c r="CK30" s="76"/>
      <c r="CL30" s="11"/>
      <c r="CM30" s="11"/>
      <c r="CN30" s="136"/>
      <c r="CO30" s="12" t="s">
        <v>23</v>
      </c>
      <c r="CP30" s="73"/>
      <c r="CQ30" s="73"/>
      <c r="CR30" s="73"/>
      <c r="CS30" s="74"/>
      <c r="CT30" s="75"/>
      <c r="CU30" s="76"/>
      <c r="CV30" s="11"/>
      <c r="CW30" s="11"/>
      <c r="CX30" s="136"/>
      <c r="CY30" s="12" t="s">
        <v>23</v>
      </c>
      <c r="CZ30" s="73"/>
      <c r="DA30" s="73"/>
      <c r="DB30" s="73"/>
      <c r="DC30" s="74"/>
      <c r="DD30" s="75"/>
      <c r="DE30" s="76"/>
      <c r="DF30" s="11"/>
      <c r="DG30" s="11"/>
      <c r="DH30" s="136"/>
      <c r="DI30" s="12" t="s">
        <v>23</v>
      </c>
      <c r="DJ30" s="73"/>
      <c r="DK30" s="73"/>
      <c r="DL30" s="73"/>
      <c r="DM30" s="74"/>
      <c r="DN30" s="75"/>
      <c r="DO30" s="76"/>
      <c r="DP30" s="11"/>
      <c r="DQ30" s="11"/>
      <c r="DR30" s="136"/>
      <c r="DS30" s="12" t="s">
        <v>23</v>
      </c>
      <c r="DT30" s="73"/>
      <c r="DU30" s="73"/>
      <c r="DV30" s="73"/>
      <c r="DW30" s="74"/>
      <c r="DX30" s="75"/>
      <c r="DY30" s="76"/>
      <c r="DZ30" s="11"/>
      <c r="EA30" s="11"/>
      <c r="EB30" s="136"/>
      <c r="EC30" s="12" t="s">
        <v>23</v>
      </c>
      <c r="ED30" s="73"/>
      <c r="EE30" s="73"/>
      <c r="EF30" s="73"/>
      <c r="EG30" s="74"/>
      <c r="EH30" s="75"/>
      <c r="EI30" s="76"/>
      <c r="EJ30" s="11"/>
      <c r="EK30" s="11"/>
      <c r="EL30" s="136"/>
      <c r="EM30" s="12" t="s">
        <v>23</v>
      </c>
      <c r="EN30" s="73"/>
      <c r="EO30" s="73"/>
      <c r="EP30" s="73"/>
      <c r="EQ30" s="74"/>
      <c r="ER30" s="75"/>
      <c r="ES30" s="76"/>
      <c r="ET30" s="11"/>
      <c r="EU30" s="11"/>
      <c r="EV30" s="136"/>
      <c r="EW30" s="12" t="s">
        <v>23</v>
      </c>
      <c r="EX30" s="73"/>
      <c r="EY30" s="73"/>
      <c r="EZ30" s="73"/>
      <c r="FA30" s="74"/>
      <c r="FB30" s="75"/>
      <c r="FC30" s="76"/>
      <c r="FD30" s="11"/>
      <c r="FE30" s="11"/>
      <c r="FF30" s="136"/>
      <c r="FG30" s="12" t="s">
        <v>23</v>
      </c>
      <c r="FH30" s="73"/>
      <c r="FI30" s="73"/>
      <c r="FJ30" s="73"/>
      <c r="FK30" s="74"/>
      <c r="FL30" s="75"/>
      <c r="FM30" s="76"/>
      <c r="FN30" s="11"/>
      <c r="FO30" s="11"/>
      <c r="FP30" s="136"/>
      <c r="FQ30" s="12" t="s">
        <v>23</v>
      </c>
      <c r="FR30" s="73"/>
      <c r="FS30" s="73"/>
      <c r="FT30" s="73"/>
      <c r="FU30" s="74"/>
      <c r="FV30" s="75"/>
      <c r="FW30" s="76"/>
      <c r="FX30" s="11"/>
      <c r="FY30" s="11"/>
      <c r="FZ30" s="136"/>
      <c r="GA30" s="12" t="s">
        <v>23</v>
      </c>
      <c r="GB30" s="73"/>
      <c r="GC30" s="73"/>
      <c r="GD30" s="73"/>
      <c r="GE30" s="74"/>
      <c r="GF30" s="75"/>
      <c r="GG30" s="76"/>
      <c r="GH30" s="11"/>
      <c r="GI30" s="11"/>
      <c r="GJ30" s="136"/>
      <c r="GK30" s="12" t="s">
        <v>23</v>
      </c>
      <c r="GL30" s="105"/>
      <c r="GM30" s="105"/>
      <c r="GN30" s="105"/>
      <c r="GO30" s="105"/>
      <c r="GP30" s="105"/>
      <c r="GQ30" s="106"/>
      <c r="GR30" s="11"/>
      <c r="GS30" s="11"/>
      <c r="GT30" s="136"/>
      <c r="GU30" s="12" t="s">
        <v>23</v>
      </c>
      <c r="GV30" s="105">
        <f>GV31+609</f>
        <v>1518769</v>
      </c>
      <c r="GW30" s="105"/>
      <c r="GX30" s="105"/>
      <c r="GY30" s="105"/>
      <c r="GZ30" s="105"/>
      <c r="HA30" s="106"/>
      <c r="HB30" s="11"/>
      <c r="HC30" s="11"/>
      <c r="HD30" s="136"/>
      <c r="HE30" s="12" t="s">
        <v>23</v>
      </c>
      <c r="HF30" s="105"/>
      <c r="HG30" s="105"/>
      <c r="HH30" s="105"/>
      <c r="HI30" s="105"/>
      <c r="HJ30" s="105"/>
      <c r="HK30" s="106"/>
      <c r="HL30" s="11"/>
      <c r="HM30" s="11"/>
      <c r="HN30" s="136"/>
      <c r="HO30" s="12" t="s">
        <v>23</v>
      </c>
      <c r="HP30" s="105"/>
      <c r="HQ30" s="105"/>
      <c r="HR30" s="105"/>
      <c r="HS30" s="105"/>
      <c r="HT30" s="105"/>
      <c r="HU30" s="106"/>
      <c r="HV30" s="11"/>
      <c r="HW30" s="11"/>
      <c r="HX30" s="136"/>
      <c r="HY30" s="12" t="s">
        <v>23</v>
      </c>
      <c r="HZ30" s="105"/>
      <c r="IA30" s="105"/>
      <c r="IB30" s="105"/>
      <c r="IC30" s="105"/>
      <c r="ID30" s="105"/>
      <c r="IE30" s="106"/>
      <c r="IF30" s="11"/>
      <c r="IG30" s="11"/>
      <c r="IH30" s="136"/>
      <c r="II30" s="12" t="s">
        <v>23</v>
      </c>
      <c r="IJ30" s="105"/>
      <c r="IK30" s="105"/>
      <c r="IL30" s="105"/>
      <c r="IM30" s="105"/>
      <c r="IN30" s="105"/>
      <c r="IO30" s="106"/>
      <c r="IP30" s="11"/>
      <c r="IQ30" s="11"/>
      <c r="IR30" s="136"/>
      <c r="IS30" s="12" t="s">
        <v>23</v>
      </c>
      <c r="IT30" s="105"/>
      <c r="IU30" s="105"/>
      <c r="IV30" s="105"/>
      <c r="IW30" s="105"/>
      <c r="IX30" s="105"/>
      <c r="IY30" s="106"/>
      <c r="IZ30" s="11"/>
      <c r="JA30" s="11"/>
      <c r="JB30" s="136"/>
      <c r="JC30" s="12" t="s">
        <v>23</v>
      </c>
      <c r="JD30" s="105"/>
      <c r="JE30" s="105"/>
      <c r="JF30" s="105"/>
      <c r="JG30" s="105"/>
      <c r="JH30" s="105"/>
      <c r="JI30" s="106"/>
      <c r="JJ30" s="11"/>
      <c r="JK30" s="11"/>
      <c r="JL30" s="136"/>
      <c r="JM30" s="12" t="s">
        <v>23</v>
      </c>
      <c r="JN30" s="105"/>
      <c r="JO30" s="105"/>
      <c r="JP30" s="105"/>
      <c r="JQ30" s="105"/>
      <c r="JR30" s="105"/>
      <c r="JS30" s="106"/>
      <c r="JT30" s="11"/>
      <c r="JU30" s="11"/>
      <c r="JV30" s="136"/>
      <c r="JW30" s="12" t="s">
        <v>23</v>
      </c>
      <c r="JX30" s="105"/>
      <c r="JY30" s="105"/>
      <c r="JZ30" s="105"/>
      <c r="KA30" s="105"/>
      <c r="KB30" s="105"/>
      <c r="KC30" s="106"/>
      <c r="KD30" s="11"/>
      <c r="KE30" s="11"/>
      <c r="KF30" s="136"/>
      <c r="KG30" s="12" t="s">
        <v>23</v>
      </c>
      <c r="KH30" s="105">
        <v>1467680</v>
      </c>
      <c r="KI30" s="105">
        <v>220184</v>
      </c>
      <c r="KJ30" s="105">
        <v>1247492</v>
      </c>
      <c r="KK30" s="105"/>
      <c r="KL30" s="105"/>
      <c r="KM30" s="106"/>
      <c r="KN30" s="11"/>
      <c r="KO30" s="11"/>
      <c r="KP30" s="136"/>
      <c r="KQ30" s="12" t="s">
        <v>23</v>
      </c>
      <c r="KR30" s="105"/>
      <c r="KS30" s="105"/>
      <c r="KT30" s="105"/>
      <c r="KU30" s="105"/>
      <c r="KV30" s="105"/>
      <c r="KW30" s="106"/>
      <c r="KX30" s="11"/>
      <c r="KY30" s="11"/>
      <c r="KZ30" s="136"/>
      <c r="LA30" s="12" t="s">
        <v>23</v>
      </c>
      <c r="LB30" s="105"/>
      <c r="LC30" s="105"/>
      <c r="LD30" s="105"/>
      <c r="LE30" s="105"/>
      <c r="LF30" s="105"/>
      <c r="LG30" s="106"/>
      <c r="LH30" s="11"/>
      <c r="LI30" s="11"/>
      <c r="LJ30" s="136"/>
      <c r="LK30" s="12" t="s">
        <v>23</v>
      </c>
      <c r="LL30" s="105"/>
      <c r="LM30" s="105"/>
      <c r="LN30" s="105"/>
      <c r="LO30" s="105"/>
      <c r="LP30" s="105"/>
      <c r="LQ30" s="106"/>
      <c r="LR30" s="11"/>
      <c r="LS30" s="11"/>
      <c r="LT30" s="136"/>
      <c r="LU30" s="12" t="s">
        <v>23</v>
      </c>
      <c r="LV30" s="105">
        <v>1558903</v>
      </c>
      <c r="LW30" s="105">
        <v>246927</v>
      </c>
      <c r="LX30" s="105">
        <v>1311976</v>
      </c>
      <c r="LY30" s="105" t="s">
        <v>418</v>
      </c>
      <c r="LZ30" s="105">
        <v>1487000</v>
      </c>
      <c r="MA30" s="106">
        <v>289667</v>
      </c>
      <c r="MB30" s="11"/>
      <c r="MC30" s="11"/>
      <c r="MD30" s="136"/>
      <c r="ME30" s="12" t="s">
        <v>23</v>
      </c>
      <c r="MF30" s="105"/>
      <c r="MG30" s="105"/>
      <c r="MH30" s="105"/>
      <c r="MI30" s="105"/>
      <c r="MJ30" s="105"/>
      <c r="MK30" s="106"/>
      <c r="ML30" s="11"/>
      <c r="MM30" s="11"/>
      <c r="MN30" s="136"/>
      <c r="MO30" s="12" t="s">
        <v>23</v>
      </c>
      <c r="MP30" s="105">
        <v>1551000</v>
      </c>
      <c r="MQ30" s="105">
        <v>246285</v>
      </c>
      <c r="MR30" s="105">
        <v>1304715</v>
      </c>
      <c r="MS30" s="105" t="s">
        <v>418</v>
      </c>
      <c r="MT30" s="105">
        <v>1477596</v>
      </c>
      <c r="MU30" s="106">
        <v>280626</v>
      </c>
      <c r="MV30" s="11"/>
      <c r="MW30" s="11"/>
      <c r="MX30" s="136"/>
      <c r="MY30" s="12" t="s">
        <v>23</v>
      </c>
      <c r="MZ30" s="105"/>
      <c r="NA30" s="105"/>
      <c r="NB30" s="105"/>
      <c r="NC30" s="105"/>
      <c r="ND30" s="105"/>
      <c r="NE30" s="106"/>
      <c r="NF30" s="11"/>
      <c r="NG30" s="11"/>
      <c r="NH30" s="136"/>
      <c r="NI30" s="12" t="s">
        <v>23</v>
      </c>
      <c r="NJ30" s="105">
        <v>1507708</v>
      </c>
      <c r="NK30" s="105">
        <v>249361</v>
      </c>
      <c r="NL30" s="105">
        <v>1258347</v>
      </c>
      <c r="NM30" s="105" t="s">
        <v>418</v>
      </c>
      <c r="NN30" s="105">
        <v>1438360</v>
      </c>
      <c r="NO30" s="106">
        <v>285223</v>
      </c>
      <c r="NP30" s="11"/>
      <c r="NQ30" s="11"/>
      <c r="NR30" s="136"/>
      <c r="NS30" s="12" t="s">
        <v>23</v>
      </c>
      <c r="NT30" s="105" t="s">
        <v>418</v>
      </c>
      <c r="NU30" s="105" t="s">
        <v>418</v>
      </c>
      <c r="NV30" s="105" t="s">
        <v>418</v>
      </c>
      <c r="NW30" s="105" t="s">
        <v>418</v>
      </c>
      <c r="NX30" s="105" t="s">
        <v>418</v>
      </c>
      <c r="NY30" s="106" t="s">
        <v>418</v>
      </c>
      <c r="NZ30" s="11"/>
      <c r="OA30" s="11"/>
      <c r="OB30" s="136"/>
      <c r="OC30" s="12" t="s">
        <v>23</v>
      </c>
      <c r="OD30" s="105" t="s">
        <v>418</v>
      </c>
      <c r="OE30" s="105">
        <v>250108</v>
      </c>
      <c r="OF30" s="105">
        <v>1259028</v>
      </c>
      <c r="OG30" s="105" t="s">
        <v>418</v>
      </c>
      <c r="OH30" s="105">
        <v>1436903</v>
      </c>
      <c r="OI30" s="106">
        <v>291466</v>
      </c>
      <c r="OJ30" s="11"/>
      <c r="OK30" s="11"/>
      <c r="OL30" s="136"/>
      <c r="OM30" s="12" t="s">
        <v>23</v>
      </c>
      <c r="ON30" s="105"/>
      <c r="OO30" s="105"/>
      <c r="OP30" s="105"/>
      <c r="OQ30" s="105"/>
      <c r="OR30" s="105"/>
      <c r="OS30" s="106"/>
      <c r="OT30" s="11"/>
      <c r="OU30" s="11"/>
      <c r="OV30" s="136"/>
      <c r="OW30" s="12" t="s">
        <v>23</v>
      </c>
      <c r="OX30" s="105"/>
      <c r="OY30" s="105"/>
      <c r="OZ30" s="105"/>
      <c r="PA30" s="105"/>
      <c r="PB30" s="105"/>
      <c r="PC30" s="106"/>
      <c r="PD30" s="11"/>
      <c r="PE30" s="11"/>
      <c r="PF30" s="136"/>
      <c r="PG30" s="12" t="s">
        <v>23</v>
      </c>
      <c r="PH30" s="105" t="s">
        <v>418</v>
      </c>
      <c r="PI30" s="105">
        <v>254327</v>
      </c>
      <c r="PJ30" s="105">
        <v>1234788</v>
      </c>
      <c r="PK30" s="105" t="s">
        <v>418</v>
      </c>
      <c r="PL30" s="105">
        <v>1418834</v>
      </c>
      <c r="PM30" s="106">
        <v>292850</v>
      </c>
      <c r="PN30" s="11"/>
      <c r="PO30" s="11"/>
      <c r="PP30" s="136"/>
      <c r="PQ30" s="12" t="s">
        <v>23</v>
      </c>
      <c r="PR30" s="105" t="s">
        <v>418</v>
      </c>
      <c r="PS30" s="105" t="s">
        <v>418</v>
      </c>
      <c r="PT30" s="105" t="s">
        <v>418</v>
      </c>
      <c r="PU30" s="105" t="s">
        <v>418</v>
      </c>
      <c r="PV30" s="105" t="s">
        <v>418</v>
      </c>
      <c r="PW30" s="106" t="s">
        <v>418</v>
      </c>
      <c r="PX30" s="11"/>
      <c r="PY30" s="11"/>
    </row>
    <row xmlns:x14ac="http://schemas.microsoft.com/office/spreadsheetml/2009/9/ac" r="31" s="3" customFormat="true" ht="14.45" customHeight="true" thickBot="true" x14ac:dyDescent="0.3">
      <c r="A31" s="415" t="str">
        <f ca="true">IF(ISBLANK('Data Summary'!A33),"",'Data Summary'!A33)</f>
        <v>IND_2017_QCI</v>
      </c>
      <c r="B31" s="137"/>
      <c r="C31" s="77" t="s">
        <v>20</v>
      </c>
      <c r="D31" s="78">
        <v>853601</v>
      </c>
      <c r="E31" s="78"/>
      <c r="F31" s="78"/>
      <c r="G31" s="78"/>
      <c r="H31" s="78"/>
      <c r="I31" s="79"/>
      <c r="J31" s="11"/>
      <c r="K31" s="11"/>
      <c r="L31" s="137"/>
      <c r="M31" s="77" t="s">
        <v>20</v>
      </c>
      <c r="N31" s="78"/>
      <c r="O31" s="78"/>
      <c r="P31" s="78"/>
      <c r="Q31" s="78"/>
      <c r="R31" s="78"/>
      <c r="S31" s="79"/>
      <c r="T31" s="11"/>
      <c r="U31" s="11"/>
      <c r="V31" s="137"/>
      <c r="W31" s="77" t="s">
        <v>20</v>
      </c>
      <c r="X31" s="78">
        <v>3782</v>
      </c>
      <c r="Y31" s="78">
        <v>1246</v>
      </c>
      <c r="Z31" s="78">
        <v>2536</v>
      </c>
      <c r="AA31" s="78"/>
      <c r="AB31" s="78">
        <v>3782</v>
      </c>
      <c r="AC31" s="79">
        <v>1155</v>
      </c>
      <c r="AD31" s="11"/>
      <c r="AE31" s="11"/>
      <c r="AF31" s="137"/>
      <c r="AG31" s="77" t="s">
        <v>20</v>
      </c>
      <c r="AH31" s="78"/>
      <c r="AI31" s="78"/>
      <c r="AJ31" s="78"/>
      <c r="AK31" s="78"/>
      <c r="AL31" s="78"/>
      <c r="AM31" s="79"/>
      <c r="AN31" s="11"/>
      <c r="AO31" s="11"/>
      <c r="AP31" s="137"/>
      <c r="AQ31" s="77" t="s">
        <v>20</v>
      </c>
      <c r="AR31" s="78"/>
      <c r="AS31" s="78"/>
      <c r="AT31" s="78">
        <v>9328</v>
      </c>
      <c r="AU31" s="78"/>
      <c r="AV31" s="78"/>
      <c r="AW31" s="79"/>
      <c r="AX31" s="11"/>
      <c r="AY31" s="11"/>
      <c r="AZ31" s="137"/>
      <c r="BA31" s="77" t="s">
        <v>20</v>
      </c>
      <c r="BB31" s="78"/>
      <c r="BC31" s="78"/>
      <c r="BD31" s="78"/>
      <c r="BE31" s="78"/>
      <c r="BF31" s="78"/>
      <c r="BG31" s="79"/>
      <c r="BH31" s="11"/>
      <c r="BI31" s="11"/>
      <c r="BJ31" s="137"/>
      <c r="BK31" s="77" t="s">
        <v>20</v>
      </c>
      <c r="BL31" s="78"/>
      <c r="BM31" s="78"/>
      <c r="BN31" s="78"/>
      <c r="BO31" s="78"/>
      <c r="BP31" s="78"/>
      <c r="BQ31" s="79"/>
      <c r="BR31" s="11"/>
      <c r="BS31" s="11"/>
      <c r="BT31" s="137"/>
      <c r="BU31" s="77" t="s">
        <v>20</v>
      </c>
      <c r="BV31" s="78"/>
      <c r="BW31" s="78"/>
      <c r="BX31" s="78">
        <f>8715+4577</f>
        <v>13292</v>
      </c>
      <c r="BY31" s="78"/>
      <c r="BZ31" s="78"/>
      <c r="CA31" s="79"/>
      <c r="CB31" s="11"/>
      <c r="CC31" s="11"/>
      <c r="CD31" s="137"/>
      <c r="CE31" s="77" t="s">
        <v>20</v>
      </c>
      <c r="CF31" s="78"/>
      <c r="CG31" s="78"/>
      <c r="CH31" s="78"/>
      <c r="CI31" s="78"/>
      <c r="CJ31" s="78"/>
      <c r="CK31" s="79"/>
      <c r="CL31" s="11"/>
      <c r="CM31" s="11"/>
      <c r="CN31" s="137"/>
      <c r="CO31" s="77" t="s">
        <v>20</v>
      </c>
      <c r="CP31" s="78"/>
      <c r="CQ31" s="78"/>
      <c r="CR31" s="78"/>
      <c r="CS31" s="78"/>
      <c r="CT31" s="78"/>
      <c r="CU31" s="79"/>
      <c r="CV31" s="11"/>
      <c r="CW31" s="11"/>
      <c r="CX31" s="137"/>
      <c r="CY31" s="77" t="s">
        <v>20</v>
      </c>
      <c r="CZ31" s="78"/>
      <c r="DA31" s="78"/>
      <c r="DB31" s="78"/>
      <c r="DC31" s="78"/>
      <c r="DD31" s="78"/>
      <c r="DE31" s="79"/>
      <c r="DF31" s="11"/>
      <c r="DG31" s="11"/>
      <c r="DH31" s="137"/>
      <c r="DI31" s="77" t="s">
        <v>20</v>
      </c>
      <c r="DJ31" s="78"/>
      <c r="DK31" s="78"/>
      <c r="DL31" s="78"/>
      <c r="DM31" s="78"/>
      <c r="DN31" s="78"/>
      <c r="DO31" s="79"/>
      <c r="DP31" s="11"/>
      <c r="DQ31" s="11"/>
      <c r="DR31" s="137"/>
      <c r="DS31" s="77" t="s">
        <v>20</v>
      </c>
      <c r="DT31" s="78"/>
      <c r="DU31" s="78"/>
      <c r="DV31" s="78">
        <v>14240</v>
      </c>
      <c r="DW31" s="78"/>
      <c r="DX31" s="78"/>
      <c r="DY31" s="79"/>
      <c r="DZ31" s="11"/>
      <c r="EA31" s="11"/>
      <c r="EB31" s="137"/>
      <c r="EC31" s="77" t="s">
        <v>20</v>
      </c>
      <c r="ED31" s="78"/>
      <c r="EE31" s="78">
        <v>179829</v>
      </c>
      <c r="EF31" s="78">
        <v>1182423</v>
      </c>
      <c r="EG31" s="78"/>
      <c r="EH31" s="78"/>
      <c r="EI31" s="79">
        <v>123479</v>
      </c>
      <c r="EJ31" s="11"/>
      <c r="EK31" s="11"/>
      <c r="EL31" s="137"/>
      <c r="EM31" s="77" t="s">
        <v>20</v>
      </c>
      <c r="EN31" s="78"/>
      <c r="EO31" s="78"/>
      <c r="EP31" s="78">
        <v>14373</v>
      </c>
      <c r="EQ31" s="78"/>
      <c r="ER31" s="78"/>
      <c r="ES31" s="79"/>
      <c r="ET31" s="11"/>
      <c r="EU31" s="11"/>
      <c r="EV31" s="137"/>
      <c r="EW31" s="77" t="s">
        <v>20</v>
      </c>
      <c r="EX31" s="78"/>
      <c r="EY31" s="78"/>
      <c r="EZ31" s="78"/>
      <c r="FA31" s="78"/>
      <c r="FB31" s="78"/>
      <c r="FC31" s="79"/>
      <c r="FD31" s="11"/>
      <c r="FE31" s="11"/>
      <c r="FF31" s="137"/>
      <c r="FG31" s="77" t="s">
        <v>20</v>
      </c>
      <c r="FH31" s="78"/>
      <c r="FI31" s="78"/>
      <c r="FJ31" s="78">
        <v>14662</v>
      </c>
      <c r="FK31" s="78"/>
      <c r="FL31" s="78"/>
      <c r="FM31" s="79"/>
      <c r="FN31" s="11"/>
      <c r="FO31" s="11"/>
      <c r="FP31" s="137"/>
      <c r="FQ31" s="77" t="s">
        <v>20</v>
      </c>
      <c r="FR31" s="78">
        <v>4267</v>
      </c>
      <c r="FS31" s="78">
        <v>1784</v>
      </c>
      <c r="FT31" s="78">
        <v>2480</v>
      </c>
      <c r="FU31" s="78"/>
      <c r="FV31" s="78">
        <v>4265</v>
      </c>
      <c r="FW31" s="79">
        <v>1478</v>
      </c>
      <c r="FX31" s="11"/>
      <c r="FY31" s="11"/>
      <c r="FZ31" s="137"/>
      <c r="GA31" s="77" t="s">
        <v>20</v>
      </c>
      <c r="GB31" s="78"/>
      <c r="GC31" s="78">
        <v>201767</v>
      </c>
      <c r="GD31" s="78">
        <v>1229001</v>
      </c>
      <c r="GE31" s="78"/>
      <c r="GF31" s="78"/>
      <c r="GG31" s="79"/>
      <c r="GH31" s="11"/>
      <c r="GI31" s="11"/>
      <c r="GJ31" s="137"/>
      <c r="GK31" s="77" t="s">
        <v>20</v>
      </c>
      <c r="GL31" s="29"/>
      <c r="GM31" s="29"/>
      <c r="GN31" s="29">
        <v>14724</v>
      </c>
      <c r="GO31" s="29"/>
      <c r="GP31" s="29"/>
      <c r="GQ31" s="30"/>
      <c r="GR31" s="11"/>
      <c r="GS31" s="11"/>
      <c r="GT31" s="137"/>
      <c r="GU31" s="77" t="s">
        <v>20</v>
      </c>
      <c r="GV31" s="29">
        <v>1518160</v>
      </c>
      <c r="GW31" s="29">
        <v>226218</v>
      </c>
      <c r="GX31" s="29">
        <v>1291276</v>
      </c>
      <c r="GY31" s="29"/>
      <c r="GZ31" s="29">
        <f>858916+274361+147163</f>
        <v>1280440</v>
      </c>
      <c r="HA31" s="30">
        <f>37528+21422+10498</f>
        <v>69448</v>
      </c>
      <c r="HB31" s="11"/>
      <c r="HC31" s="11"/>
      <c r="HD31" s="137"/>
      <c r="HE31" s="77" t="s">
        <v>20</v>
      </c>
      <c r="HF31" s="29"/>
      <c r="HG31" s="29"/>
      <c r="HH31" s="29">
        <v>15206</v>
      </c>
      <c r="HI31" s="29"/>
      <c r="HJ31" s="29"/>
      <c r="HK31" s="30"/>
      <c r="HL31" s="11"/>
      <c r="HM31" s="11"/>
      <c r="HN31" s="137"/>
      <c r="HO31" s="77" t="s">
        <v>20</v>
      </c>
      <c r="HP31" s="29">
        <v>1516892</v>
      </c>
      <c r="HQ31" s="29">
        <v>229494</v>
      </c>
      <c r="HR31" s="29">
        <v>1287355</v>
      </c>
      <c r="HS31" s="29"/>
      <c r="HT31" s="29">
        <f>847118+277706+37460+147388+38734+45143+52231</f>
        <v>1445780</v>
      </c>
      <c r="HU31" s="30">
        <f>37460+38734+45143+52231+37961+21988+11136</f>
        <v>244653</v>
      </c>
      <c r="HV31" s="11"/>
      <c r="HW31" s="11"/>
      <c r="HX31" s="137"/>
      <c r="HY31" s="77" t="s">
        <v>20</v>
      </c>
      <c r="HZ31" s="29"/>
      <c r="IA31" s="29"/>
      <c r="IB31" s="29">
        <v>15630</v>
      </c>
      <c r="IC31" s="29"/>
      <c r="ID31" s="29"/>
      <c r="IE31" s="30"/>
      <c r="IF31" s="11"/>
      <c r="IG31" s="11"/>
      <c r="IH31" s="137"/>
      <c r="II31" s="77" t="s">
        <v>20</v>
      </c>
      <c r="IJ31" s="29">
        <v>1522346</v>
      </c>
      <c r="IK31" s="29">
        <v>211840</v>
      </c>
      <c r="IL31" s="29">
        <v>1237222</v>
      </c>
      <c r="IM31" s="29"/>
      <c r="IN31" s="29">
        <v>1449078</v>
      </c>
      <c r="IO31" s="30">
        <v>252176</v>
      </c>
      <c r="IP31" s="11"/>
      <c r="IQ31" s="11"/>
      <c r="IR31" s="137"/>
      <c r="IS31" s="77" t="s">
        <v>20</v>
      </c>
      <c r="IT31" s="29"/>
      <c r="IU31" s="29"/>
      <c r="IV31" s="29"/>
      <c r="IW31" s="29"/>
      <c r="IX31" s="29"/>
      <c r="IY31" s="30"/>
      <c r="IZ31" s="11"/>
      <c r="JA31" s="11"/>
      <c r="JB31" s="137"/>
      <c r="JC31" s="77" t="s">
        <v>20</v>
      </c>
      <c r="JD31" s="29">
        <v>268080</v>
      </c>
      <c r="JE31" s="29">
        <v>22507</v>
      </c>
      <c r="JF31" s="29">
        <v>245532</v>
      </c>
      <c r="JG31" s="29"/>
      <c r="JH31" s="29">
        <v>236203</v>
      </c>
      <c r="JI31" s="30">
        <v>31841</v>
      </c>
      <c r="JJ31" s="11"/>
      <c r="JK31" s="11"/>
      <c r="JL31" s="137"/>
      <c r="JM31" s="77" t="s">
        <v>20</v>
      </c>
      <c r="JN31" s="29">
        <v>4370</v>
      </c>
      <c r="JO31" s="29"/>
      <c r="JP31" s="29"/>
      <c r="JQ31" s="29"/>
      <c r="JR31" s="29"/>
      <c r="JS31" s="30"/>
      <c r="JT31" s="11"/>
      <c r="JU31" s="11"/>
      <c r="JV31" s="137"/>
      <c r="JW31" s="77" t="s">
        <v>20</v>
      </c>
      <c r="JX31" s="29"/>
      <c r="JY31" s="29"/>
      <c r="JZ31" s="29"/>
      <c r="KA31" s="29"/>
      <c r="KB31" s="29"/>
      <c r="KC31" s="30"/>
      <c r="KD31" s="11"/>
      <c r="KE31" s="11"/>
      <c r="KF31" s="137"/>
      <c r="KG31" s="77" t="s">
        <v>20</v>
      </c>
      <c r="KH31" s="29">
        <v>1467680</v>
      </c>
      <c r="KI31" s="29">
        <v>220184</v>
      </c>
      <c r="KJ31" s="29">
        <v>1247492</v>
      </c>
      <c r="KK31" s="29"/>
      <c r="KL31" s="29">
        <v>1467680</v>
      </c>
      <c r="KM31" s="30">
        <v>192595</v>
      </c>
      <c r="KN31" s="11"/>
      <c r="KO31" s="11"/>
      <c r="KP31" s="137"/>
      <c r="KQ31" s="77" t="s">
        <v>20</v>
      </c>
      <c r="KR31" s="29">
        <v>533835</v>
      </c>
      <c r="KS31" s="29">
        <v>61792</v>
      </c>
      <c r="KT31" s="29">
        <v>472040</v>
      </c>
      <c r="KU31" s="29"/>
      <c r="KV31" s="29">
        <v>510904</v>
      </c>
      <c r="KW31" s="30">
        <v>83943</v>
      </c>
      <c r="KX31" s="11"/>
      <c r="KY31" s="11"/>
      <c r="KZ31" s="137"/>
      <c r="LA31" s="77" t="s">
        <v>20</v>
      </c>
      <c r="LB31" s="29"/>
      <c r="LC31" s="29"/>
      <c r="LD31" s="29"/>
      <c r="LE31" s="29"/>
      <c r="LF31" s="29"/>
      <c r="LG31" s="30"/>
      <c r="LH31" s="11"/>
      <c r="LI31" s="11"/>
      <c r="LJ31" s="137"/>
      <c r="LK31" s="77" t="s">
        <v>20</v>
      </c>
      <c r="LL31" s="29"/>
      <c r="LM31" s="29"/>
      <c r="LN31" s="29">
        <v>17171</v>
      </c>
      <c r="LO31" s="29"/>
      <c r="LP31" s="29"/>
      <c r="LQ31" s="30"/>
      <c r="LR31" s="11"/>
      <c r="LS31" s="11"/>
      <c r="LT31" s="137"/>
      <c r="LU31" s="77" t="s">
        <v>20</v>
      </c>
      <c r="LV31" s="29" t="s">
        <v>418</v>
      </c>
      <c r="LW31" s="29" t="s">
        <v>418</v>
      </c>
      <c r="LX31" s="29" t="s">
        <v>418</v>
      </c>
      <c r="LY31" s="29" t="s">
        <v>418</v>
      </c>
      <c r="LZ31" s="29" t="s">
        <v>418</v>
      </c>
      <c r="MA31" s="30" t="s">
        <v>418</v>
      </c>
      <c r="MB31" s="11"/>
      <c r="MC31" s="11"/>
      <c r="MD31" s="137"/>
      <c r="ME31" s="77" t="s">
        <v>20</v>
      </c>
      <c r="MF31" s="29"/>
      <c r="MG31" s="29"/>
      <c r="MH31" s="29"/>
      <c r="MI31" s="29"/>
      <c r="MJ31" s="29"/>
      <c r="MK31" s="30"/>
      <c r="ML31" s="11"/>
      <c r="MM31" s="11"/>
      <c r="MN31" s="137"/>
      <c r="MO31" s="77" t="s">
        <v>20</v>
      </c>
      <c r="MP31" s="29" t="s">
        <v>418</v>
      </c>
      <c r="MQ31" s="29" t="s">
        <v>418</v>
      </c>
      <c r="MR31" s="29" t="s">
        <v>418</v>
      </c>
      <c r="MS31" s="29" t="s">
        <v>418</v>
      </c>
      <c r="MT31" s="29" t="s">
        <v>418</v>
      </c>
      <c r="MU31" s="30" t="s">
        <v>418</v>
      </c>
      <c r="MV31" s="11"/>
      <c r="MW31" s="11"/>
      <c r="MX31" s="137"/>
      <c r="MY31" s="77" t="s">
        <v>20</v>
      </c>
      <c r="MZ31" s="29"/>
      <c r="NA31" s="29"/>
      <c r="NB31" s="29"/>
      <c r="NC31" s="29"/>
      <c r="ND31" s="29"/>
      <c r="NE31" s="30"/>
      <c r="NF31" s="11"/>
      <c r="NG31" s="11"/>
      <c r="NH31" s="137"/>
      <c r="NI31" s="77" t="s">
        <v>20</v>
      </c>
      <c r="NJ31" s="29" t="s">
        <v>418</v>
      </c>
      <c r="NK31" s="29" t="s">
        <v>418</v>
      </c>
      <c r="NL31" s="29" t="s">
        <v>418</v>
      </c>
      <c r="NM31" s="29" t="s">
        <v>418</v>
      </c>
      <c r="NN31" s="29" t="s">
        <v>418</v>
      </c>
      <c r="NO31" s="30" t="s">
        <v>418</v>
      </c>
      <c r="NP31" s="11"/>
      <c r="NQ31" s="11"/>
      <c r="NR31" s="137"/>
      <c r="NS31" s="77" t="s">
        <v>20</v>
      </c>
      <c r="NT31" s="29" t="s">
        <v>418</v>
      </c>
      <c r="NU31" s="29" t="s">
        <v>418</v>
      </c>
      <c r="NV31" s="29">
        <v>6997</v>
      </c>
      <c r="NW31" s="29" t="s">
        <v>418</v>
      </c>
      <c r="NX31" s="29"/>
      <c r="NY31" s="30" t="s">
        <v>418</v>
      </c>
      <c r="NZ31" s="11"/>
      <c r="OA31" s="11"/>
      <c r="OB31" s="137"/>
      <c r="OC31" s="77" t="s">
        <v>20</v>
      </c>
      <c r="OD31" s="29"/>
      <c r="OE31" s="29"/>
      <c r="OF31" s="29"/>
      <c r="OG31" s="29"/>
      <c r="OH31" s="29"/>
      <c r="OI31" s="30"/>
      <c r="OJ31" s="11"/>
      <c r="OK31" s="11"/>
      <c r="OL31" s="137"/>
      <c r="OM31" s="77" t="s">
        <v>20</v>
      </c>
      <c r="ON31" s="29"/>
      <c r="OO31" s="29"/>
      <c r="OP31" s="29"/>
      <c r="OQ31" s="29"/>
      <c r="OR31" s="29"/>
      <c r="OS31" s="30"/>
      <c r="OT31" s="11"/>
      <c r="OU31" s="11"/>
      <c r="OV31" s="137"/>
      <c r="OW31" s="77" t="s">
        <v>20</v>
      </c>
      <c r="OX31" s="29"/>
      <c r="OY31" s="29"/>
      <c r="OZ31" s="29"/>
      <c r="PA31" s="29"/>
      <c r="PB31" s="29"/>
      <c r="PC31" s="30"/>
      <c r="PD31" s="11"/>
      <c r="PE31" s="11"/>
      <c r="PF31" s="137"/>
      <c r="PG31" s="77" t="s">
        <v>20</v>
      </c>
      <c r="PH31" s="29"/>
      <c r="PI31" s="29"/>
      <c r="PJ31" s="29"/>
      <c r="PK31" s="29"/>
      <c r="PL31" s="29"/>
      <c r="PM31" s="30"/>
      <c r="PN31" s="11"/>
      <c r="PO31" s="11"/>
      <c r="PP31" s="137"/>
      <c r="PQ31" s="77" t="s">
        <v>20</v>
      </c>
      <c r="PR31" s="29" t="s">
        <v>418</v>
      </c>
      <c r="PS31" s="29" t="s">
        <v>418</v>
      </c>
      <c r="PT31" s="29">
        <v>17002</v>
      </c>
      <c r="PU31" s="29" t="s">
        <v>418</v>
      </c>
      <c r="PV31" s="29"/>
      <c r="PW31" s="30" t="s">
        <v>418</v>
      </c>
      <c r="PX31" s="11"/>
      <c r="PY31" s="11"/>
    </row>
    <row xmlns:x14ac="http://schemas.microsoft.com/office/spreadsheetml/2009/9/ac" r="32" s="3" customFormat="true" x14ac:dyDescent="0.25">
      <c r="A32" s="415" t="str">
        <f ca="true">IF(ISBLANK('Data Summary'!A34),"",'Data Summary'!A34)</f>
        <v>IND_2017_UIS</v>
      </c>
      <c r="B32" s="138"/>
      <c r="L32" s="138"/>
      <c r="V32" s="138"/>
      <c r="AF32" s="138"/>
      <c r="AP32" s="138"/>
      <c r="AZ32" s="138"/>
      <c r="BJ32" s="138"/>
      <c r="BK32" s="138"/>
      <c r="BL32" s="138"/>
      <c r="BM32" s="138"/>
      <c r="BN32" s="138"/>
      <c r="BO32" s="138"/>
      <c r="BP32" s="138"/>
      <c r="BQ32" s="138"/>
      <c r="BT32" s="138"/>
      <c r="CD32" s="138"/>
      <c r="CN32" s="138"/>
      <c r="CX32" s="138"/>
      <c r="DH32" s="138"/>
      <c r="DR32" s="138"/>
      <c r="EB32" s="138"/>
      <c r="EL32" s="138"/>
      <c r="EV32" s="138"/>
      <c r="FF32" s="138"/>
      <c r="FP32" s="138"/>
      <c r="FZ32" s="138"/>
      <c r="GJ32" s="138"/>
      <c r="GT32" s="138"/>
      <c r="HD32" s="138"/>
      <c r="HN32" s="138"/>
      <c r="HX32" s="138"/>
      <c r="IH32" s="138"/>
    </row>
    <row xmlns:x14ac="http://schemas.microsoft.com/office/spreadsheetml/2009/9/ac" r="33" s="3" customFormat="true" x14ac:dyDescent="0.25">
      <c r="A33" s="415" t="str">
        <f ca="true">IF(ISBLANK('Data Summary'!A35),"",'Data Summary'!A35)</f>
        <v>IND_2017_DISE</v>
      </c>
      <c r="B33" s="138"/>
      <c r="L33" s="138"/>
      <c r="V33" s="138"/>
      <c r="AF33" s="138"/>
      <c r="AP33" s="138"/>
      <c r="AZ33" s="138"/>
      <c r="BJ33" s="138"/>
      <c r="BK33" s="138"/>
      <c r="BL33" s="138"/>
      <c r="BM33" s="138"/>
      <c r="BN33" s="138"/>
      <c r="BO33" s="138"/>
      <c r="BP33" s="138"/>
      <c r="BQ33" s="138"/>
      <c r="BT33" s="138"/>
      <c r="CD33" s="138"/>
      <c r="CN33" s="138"/>
      <c r="CX33" s="138"/>
      <c r="DH33" s="138"/>
      <c r="DR33" s="138"/>
      <c r="EB33" s="138"/>
      <c r="EL33" s="138"/>
      <c r="EV33" s="138"/>
      <c r="FF33" s="138"/>
      <c r="FP33" s="138"/>
      <c r="FZ33" s="138"/>
      <c r="GJ33" s="138"/>
      <c r="GT33" s="138"/>
      <c r="HD33" s="138"/>
      <c r="HN33" s="138"/>
      <c r="HX33" s="138"/>
      <c r="IH33" s="138"/>
    </row>
    <row xmlns:x14ac="http://schemas.microsoft.com/office/spreadsheetml/2009/9/ac" r="34" s="3" customFormat="true" x14ac:dyDescent="0.25">
      <c r="A34" s="415" t="str">
        <f ca="true">IF(ISBLANK('Data Summary'!A36),"",'Data Summary'!A36)</f>
        <v>IND_2018_SVP</v>
      </c>
      <c r="B34" s="138"/>
      <c r="L34" s="138"/>
      <c r="V34" s="138"/>
      <c r="AF34" s="138"/>
      <c r="AP34" s="138"/>
      <c r="AZ34" s="138"/>
      <c r="BJ34" s="138"/>
      <c r="BK34" s="138"/>
      <c r="BL34" s="138"/>
      <c r="BM34" s="138"/>
      <c r="BN34" s="138"/>
      <c r="BO34" s="138"/>
      <c r="BP34" s="138"/>
      <c r="BQ34" s="138"/>
      <c r="BT34" s="138"/>
      <c r="CD34" s="138"/>
      <c r="CN34" s="138"/>
      <c r="CX34" s="138"/>
      <c r="DH34" s="138"/>
      <c r="DR34" s="138"/>
      <c r="EB34" s="138"/>
      <c r="EL34" s="138"/>
      <c r="EV34" s="138"/>
      <c r="FF34" s="138"/>
      <c r="FP34" s="138"/>
      <c r="FZ34" s="138"/>
      <c r="GJ34" s="138"/>
      <c r="GT34" s="138"/>
      <c r="HD34" s="138"/>
      <c r="HN34" s="138"/>
      <c r="HX34" s="138"/>
      <c r="IH34" s="138"/>
    </row>
    <row xmlns:x14ac="http://schemas.microsoft.com/office/spreadsheetml/2009/9/ac" r="35" s="3" customFormat="true" x14ac:dyDescent="0.25">
      <c r="A35" s="415" t="str">
        <f ca="true">IF(ISBLANK('Data Summary'!A37),"",'Data Summary'!A37)</f>
        <v>IND_2018_UIS</v>
      </c>
      <c r="B35" s="138"/>
      <c r="L35" s="138"/>
      <c r="V35" s="138"/>
      <c r="AF35" s="138"/>
      <c r="AP35" s="138"/>
      <c r="AZ35" s="138"/>
      <c r="BJ35" s="138"/>
      <c r="BK35" s="138"/>
      <c r="BL35" s="138"/>
      <c r="BM35" s="138"/>
      <c r="BN35" s="138"/>
      <c r="BO35" s="138"/>
      <c r="BP35" s="138"/>
      <c r="BQ35" s="138"/>
      <c r="BT35" s="138"/>
      <c r="CD35" s="138"/>
      <c r="CN35" s="138"/>
      <c r="CX35" s="138"/>
      <c r="DH35" s="138"/>
      <c r="DR35" s="138"/>
      <c r="EB35" s="138"/>
      <c r="EL35" s="138"/>
      <c r="EV35" s="138"/>
      <c r="FF35" s="138"/>
      <c r="FP35" s="138"/>
      <c r="FZ35" s="138"/>
      <c r="GJ35" s="138"/>
      <c r="GT35" s="138"/>
      <c r="HD35" s="138"/>
      <c r="HN35" s="138"/>
      <c r="HX35" s="138"/>
      <c r="IH35" s="138"/>
    </row>
    <row xmlns:x14ac="http://schemas.microsoft.com/office/spreadsheetml/2009/9/ac" r="36" s="3" customFormat="true" x14ac:dyDescent="0.25">
      <c r="A36" s="415" t="str">
        <f ca="true">IF(ISBLANK('Data Summary'!A38),"",'Data Summary'!A38)</f>
        <v>IND_2018_ASER</v>
      </c>
      <c r="B36" s="138"/>
      <c r="L36" s="138"/>
      <c r="V36" s="138"/>
      <c r="AF36" s="138"/>
      <c r="AP36" s="138"/>
      <c r="AZ36" s="138"/>
      <c r="BJ36" s="138"/>
      <c r="BK36" s="138"/>
      <c r="BL36" s="138"/>
      <c r="BM36" s="138"/>
      <c r="BN36" s="138"/>
      <c r="BO36" s="138"/>
      <c r="BP36" s="138"/>
      <c r="BQ36" s="138"/>
      <c r="BT36" s="138"/>
      <c r="CD36" s="138"/>
      <c r="CN36" s="138"/>
      <c r="CX36" s="138"/>
      <c r="DH36" s="138"/>
      <c r="DR36" s="138"/>
      <c r="EB36" s="138"/>
      <c r="EL36" s="138"/>
      <c r="EV36" s="138"/>
      <c r="FF36" s="138"/>
      <c r="FP36" s="138"/>
      <c r="FZ36" s="138"/>
      <c r="GJ36" s="138"/>
      <c r="GT36" s="138"/>
      <c r="HD36" s="138"/>
      <c r="HN36" s="138"/>
      <c r="HX36" s="138"/>
      <c r="IH36" s="138"/>
    </row>
    <row xmlns:x14ac="http://schemas.microsoft.com/office/spreadsheetml/2009/9/ac" r="37" s="3" customFormat="true" x14ac:dyDescent="0.25">
      <c r="A37" s="415" t="str">
        <f ca="true">IF(ISBLANK('Data Summary'!A39),"",'Data Summary'!A39)</f>
        <v>IND_2018_EMIS</v>
      </c>
      <c r="B37" s="138"/>
      <c r="L37" s="138"/>
      <c r="V37" s="138"/>
      <c r="AF37" s="138"/>
      <c r="AP37" s="138"/>
      <c r="AZ37" s="138"/>
      <c r="BJ37" s="138"/>
      <c r="BK37" s="138"/>
      <c r="BL37" s="138"/>
      <c r="BM37" s="138"/>
      <c r="BN37" s="138"/>
      <c r="BO37" s="138"/>
      <c r="BP37" s="138"/>
      <c r="BQ37" s="138"/>
      <c r="BT37" s="138"/>
      <c r="CD37" s="138"/>
      <c r="CN37" s="138"/>
      <c r="CX37" s="138"/>
      <c r="DH37" s="138"/>
      <c r="DR37" s="138"/>
      <c r="EB37" s="138"/>
      <c r="EL37" s="138"/>
      <c r="EV37" s="138"/>
      <c r="FF37" s="138"/>
      <c r="FP37" s="138"/>
      <c r="FZ37" s="138"/>
      <c r="GJ37" s="138"/>
      <c r="GT37" s="138"/>
      <c r="HD37" s="138"/>
      <c r="HN37" s="138"/>
      <c r="HX37" s="138"/>
      <c r="IH37" s="138"/>
    </row>
    <row xmlns:x14ac="http://schemas.microsoft.com/office/spreadsheetml/2009/9/ac" r="38" s="3" customFormat="true" x14ac:dyDescent="0.25">
      <c r="A38" s="415" t="str">
        <f ca="true">IF(ISBLANK('Data Summary'!A40),"",'Data Summary'!A40)</f>
        <v>IND_2019_UIS</v>
      </c>
      <c r="B38" s="138"/>
      <c r="L38" s="138"/>
      <c r="V38" s="138"/>
      <c r="AF38" s="138"/>
      <c r="AP38" s="138"/>
      <c r="AZ38" s="138"/>
      <c r="BJ38" s="138"/>
      <c r="BK38" s="138"/>
      <c r="BL38" s="138"/>
      <c r="BM38" s="138"/>
      <c r="BN38" s="138"/>
      <c r="BO38" s="138"/>
      <c r="BP38" s="138"/>
      <c r="BQ38" s="138"/>
      <c r="BT38" s="138"/>
      <c r="CD38" s="138"/>
      <c r="CN38" s="138"/>
      <c r="CX38" s="138"/>
      <c r="DH38" s="138"/>
      <c r="DR38" s="138"/>
      <c r="EB38" s="138"/>
      <c r="EL38" s="138"/>
      <c r="EV38" s="138"/>
      <c r="FF38" s="138"/>
      <c r="FP38" s="138"/>
      <c r="FZ38" s="138"/>
      <c r="GJ38" s="138"/>
      <c r="GT38" s="138"/>
      <c r="HD38" s="138"/>
      <c r="HN38" s="138"/>
      <c r="HX38" s="138"/>
      <c r="IH38" s="138"/>
    </row>
    <row xmlns:x14ac="http://schemas.microsoft.com/office/spreadsheetml/2009/9/ac" r="39" s="3" customFormat="true" x14ac:dyDescent="0.25">
      <c r="A39" s="415" t="str">
        <f ca="true">IF(ISBLANK('Data Summary'!A41),"",'Data Summary'!A41)</f>
        <v>IND_2019_EMIS</v>
      </c>
      <c r="B39" s="138"/>
      <c r="L39" s="138"/>
      <c r="V39" s="138"/>
      <c r="AF39" s="138"/>
      <c r="AP39" s="138"/>
      <c r="AZ39" s="138"/>
      <c r="BJ39" s="138"/>
      <c r="BK39" s="138"/>
      <c r="BL39" s="138"/>
      <c r="BM39" s="138"/>
      <c r="BN39" s="138"/>
      <c r="BO39" s="138"/>
      <c r="BP39" s="138"/>
      <c r="BQ39" s="138"/>
      <c r="BT39" s="138"/>
      <c r="CD39" s="138"/>
      <c r="CN39" s="138"/>
      <c r="CX39" s="138"/>
      <c r="DH39" s="138"/>
      <c r="DR39" s="138"/>
      <c r="EB39" s="138"/>
      <c r="EL39" s="138"/>
      <c r="EV39" s="138"/>
      <c r="FF39" s="138"/>
      <c r="FP39" s="138"/>
      <c r="FZ39" s="138"/>
      <c r="GJ39" s="138"/>
      <c r="GT39" s="138"/>
      <c r="HD39" s="138"/>
      <c r="HN39" s="138"/>
      <c r="HX39" s="138"/>
      <c r="IH39" s="138"/>
    </row>
    <row xmlns:x14ac="http://schemas.microsoft.com/office/spreadsheetml/2009/9/ac" r="40" s="3" customFormat="true" x14ac:dyDescent="0.25">
      <c r="A40" s="415" t="str">
        <f ca="true">IF(ISBLANK('Data Summary'!A42),"",'Data Summary'!A42)</f>
        <v>IND_2020_UIS</v>
      </c>
      <c r="B40" s="138"/>
      <c r="L40" s="138"/>
      <c r="V40" s="138"/>
      <c r="AF40" s="138"/>
      <c r="AP40" s="138"/>
      <c r="AZ40" s="138"/>
      <c r="BJ40" s="138"/>
      <c r="BK40" s="138"/>
      <c r="BL40" s="138"/>
      <c r="BM40" s="138"/>
      <c r="BN40" s="138"/>
      <c r="BO40" s="138"/>
      <c r="BP40" s="138"/>
      <c r="BQ40" s="138"/>
      <c r="BT40" s="138"/>
      <c r="CD40" s="138"/>
      <c r="CN40" s="138"/>
      <c r="CX40" s="138"/>
      <c r="DH40" s="138"/>
      <c r="DR40" s="138"/>
      <c r="EB40" s="138"/>
      <c r="EL40" s="138"/>
      <c r="EV40" s="138"/>
      <c r="FF40" s="138"/>
      <c r="FP40" s="138"/>
      <c r="FZ40" s="138"/>
      <c r="GJ40" s="138"/>
      <c r="GT40" s="138"/>
      <c r="HD40" s="138"/>
      <c r="HN40" s="138"/>
      <c r="HX40" s="138"/>
      <c r="IH40" s="138"/>
    </row>
    <row xmlns:x14ac="http://schemas.microsoft.com/office/spreadsheetml/2009/9/ac" r="41" s="3" customFormat="true" x14ac:dyDescent="0.25">
      <c r="A41" s="415" t="str">
        <f ca="true">IF(ISBLANK('Data Summary'!A43),"",'Data Summary'!A43)</f>
        <v>IND_2020_EMIS</v>
      </c>
      <c r="B41" s="138"/>
      <c r="L41" s="138"/>
      <c r="V41" s="138"/>
      <c r="AF41" s="138"/>
      <c r="AP41" s="138"/>
      <c r="AZ41" s="138"/>
      <c r="BJ41" s="138"/>
      <c r="BK41" s="138"/>
      <c r="BL41" s="138"/>
      <c r="BM41" s="138"/>
      <c r="BN41" s="138"/>
      <c r="BO41" s="138"/>
      <c r="BP41" s="138"/>
      <c r="BQ41" s="138"/>
      <c r="BT41" s="138"/>
      <c r="CD41" s="138"/>
      <c r="CN41" s="138"/>
      <c r="CX41" s="138"/>
      <c r="DH41" s="138"/>
      <c r="DR41" s="138"/>
      <c r="EB41" s="138"/>
      <c r="EL41" s="138"/>
      <c r="EV41" s="138"/>
      <c r="FF41" s="138"/>
      <c r="FP41" s="138"/>
      <c r="FZ41" s="138"/>
      <c r="GJ41" s="138"/>
      <c r="GT41" s="138"/>
      <c r="HD41" s="138"/>
      <c r="HN41" s="138"/>
      <c r="HX41" s="138"/>
      <c r="IH41" s="138"/>
    </row>
    <row xmlns:x14ac="http://schemas.microsoft.com/office/spreadsheetml/2009/9/ac" r="42" s="3" customFormat="true" x14ac:dyDescent="0.25">
      <c r="A42" s="415" t="str">
        <f ca="true">IF(ISBLANK('Data Summary'!A44),"",'Data Summary'!A44)</f>
        <v>IND_2021_ASER</v>
      </c>
      <c r="B42" s="138"/>
      <c r="L42" s="138"/>
      <c r="V42" s="138"/>
      <c r="AF42" s="138"/>
      <c r="AP42" s="138"/>
      <c r="AZ42" s="138"/>
      <c r="BJ42" s="138"/>
      <c r="BK42" s="138"/>
      <c r="BL42" s="138"/>
      <c r="BM42" s="138"/>
      <c r="BN42" s="138"/>
      <c r="BO42" s="138"/>
      <c r="BP42" s="138"/>
      <c r="BQ42" s="138"/>
      <c r="BT42" s="138"/>
      <c r="CD42" s="138"/>
      <c r="CN42" s="138"/>
      <c r="CX42" s="138"/>
      <c r="DH42" s="138"/>
      <c r="DR42" s="138"/>
      <c r="EB42" s="138"/>
      <c r="EL42" s="138"/>
      <c r="EV42" s="138"/>
      <c r="FF42" s="138"/>
      <c r="FP42" s="138"/>
      <c r="FZ42" s="138"/>
      <c r="GJ42" s="138"/>
      <c r="GT42" s="138"/>
      <c r="HD42" s="138"/>
      <c r="HN42" s="138"/>
      <c r="HX42" s="138"/>
      <c r="IH42" s="138"/>
    </row>
    <row xmlns:x14ac="http://schemas.microsoft.com/office/spreadsheetml/2009/9/ac" r="43" s="3" customFormat="true" x14ac:dyDescent="0.25">
      <c r="A43" s="415" t="str">
        <f ca="true">IF(ISBLANK('Data Summary'!A45),"",'Data Summary'!A45)</f>
        <v>IND_2021_EMIS</v>
      </c>
      <c r="B43" s="138"/>
      <c r="L43" s="138"/>
      <c r="V43" s="138"/>
      <c r="AF43" s="138"/>
      <c r="AP43" s="138"/>
      <c r="AZ43" s="138"/>
      <c r="BJ43" s="138"/>
      <c r="BK43" s="138"/>
      <c r="BL43" s="138"/>
      <c r="BM43" s="138"/>
      <c r="BN43" s="138"/>
      <c r="BO43" s="138"/>
      <c r="BP43" s="138"/>
      <c r="BQ43" s="138"/>
      <c r="BT43" s="138"/>
      <c r="CD43" s="138"/>
      <c r="CN43" s="138"/>
      <c r="CX43" s="138"/>
      <c r="DH43" s="138"/>
      <c r="DR43" s="138"/>
      <c r="EB43" s="138"/>
      <c r="EL43" s="138"/>
      <c r="EV43" s="138"/>
      <c r="FF43" s="138"/>
      <c r="FP43" s="138"/>
      <c r="FZ43" s="138"/>
      <c r="GJ43" s="138"/>
      <c r="GT43" s="138"/>
      <c r="HD43" s="138"/>
      <c r="HN43" s="138"/>
      <c r="HX43" s="138"/>
      <c r="IH43" s="138"/>
    </row>
    <row xmlns:x14ac="http://schemas.microsoft.com/office/spreadsheetml/2009/9/ac" r="44" s="3" customFormat="true" x14ac:dyDescent="0.25">
      <c r="A44" s="415" t="str">
        <f ca="true">IF(ISBLANK('Data Summary'!A46),"",'Data Summary'!A46)</f>
        <v>IND_2021_UIS</v>
      </c>
      <c r="B44" s="138"/>
      <c r="L44" s="138"/>
      <c r="V44" s="138"/>
      <c r="AF44" s="138"/>
      <c r="AP44" s="138"/>
      <c r="AZ44" s="138"/>
      <c r="BJ44" s="138"/>
      <c r="BK44" s="138"/>
      <c r="BL44" s="138"/>
      <c r="BM44" s="138"/>
      <c r="BN44" s="138"/>
      <c r="BO44" s="138"/>
      <c r="BP44" s="138"/>
      <c r="BQ44" s="138"/>
      <c r="BT44" s="138"/>
      <c r="CD44" s="138"/>
      <c r="CN44" s="138"/>
      <c r="CX44" s="138"/>
      <c r="DH44" s="138"/>
      <c r="DR44" s="138"/>
      <c r="EB44" s="138"/>
      <c r="EL44" s="138"/>
      <c r="EV44" s="138"/>
      <c r="FF44" s="138"/>
      <c r="FP44" s="138"/>
      <c r="FZ44" s="138"/>
      <c r="GJ44" s="138"/>
      <c r="GT44" s="138"/>
      <c r="HD44" s="138"/>
      <c r="HN44" s="138"/>
      <c r="HX44" s="138"/>
      <c r="IH44" s="138"/>
    </row>
    <row xmlns:x14ac="http://schemas.microsoft.com/office/spreadsheetml/2009/9/ac" r="45" s="3" customFormat="true" x14ac:dyDescent="0.25">
      <c r="A45" s="415" t="str">
        <f ca="true">IF(ISBLANK('Data Summary'!A47),"",'Data Summary'!A47)</f>
        <v>IND_2022_UIS</v>
      </c>
      <c r="B45" s="138"/>
      <c r="L45" s="138"/>
      <c r="V45" s="138"/>
      <c r="AF45" s="138"/>
      <c r="AP45" s="138"/>
      <c r="AZ45" s="138"/>
      <c r="BJ45" s="138"/>
      <c r="BK45" s="138"/>
      <c r="BL45" s="138"/>
      <c r="BM45" s="138"/>
      <c r="BN45" s="138"/>
      <c r="BO45" s="138"/>
      <c r="BP45" s="138"/>
      <c r="BQ45" s="138"/>
      <c r="BT45" s="138"/>
      <c r="CD45" s="138"/>
      <c r="CN45" s="138"/>
      <c r="CX45" s="138"/>
      <c r="DH45" s="138"/>
      <c r="DR45" s="138"/>
      <c r="EB45" s="138"/>
      <c r="EL45" s="138"/>
      <c r="EV45" s="138"/>
      <c r="FF45" s="138"/>
      <c r="FP45" s="138"/>
      <c r="FZ45" s="138"/>
      <c r="GJ45" s="138"/>
      <c r="GT45" s="138"/>
      <c r="HD45" s="138"/>
      <c r="HN45" s="138"/>
      <c r="HX45" s="138"/>
      <c r="IH45" s="138"/>
    </row>
    <row xmlns:x14ac="http://schemas.microsoft.com/office/spreadsheetml/2009/9/ac" r="46" s="3" customFormat="true" x14ac:dyDescent="0.25">
      <c r="A46" s="415" t="str">
        <f ca="true">IF(ISBLANK('Data Summary'!A48),"",'Data Summary'!A48)</f>
        <v>IND_2022_EMIS</v>
      </c>
      <c r="B46" s="138"/>
      <c r="L46" s="138"/>
      <c r="V46" s="138"/>
      <c r="AF46" s="138"/>
      <c r="AP46" s="138"/>
      <c r="AZ46" s="138"/>
      <c r="BJ46" s="138"/>
      <c r="BK46" s="138"/>
      <c r="BL46" s="138"/>
      <c r="BM46" s="138"/>
      <c r="BN46" s="138"/>
      <c r="BO46" s="138"/>
      <c r="BP46" s="138"/>
      <c r="BQ46" s="138"/>
      <c r="BT46" s="138"/>
      <c r="CD46" s="138"/>
      <c r="CN46" s="138"/>
      <c r="CX46" s="138"/>
      <c r="DH46" s="138"/>
      <c r="DR46" s="138"/>
      <c r="EB46" s="138"/>
      <c r="EL46" s="138"/>
      <c r="EV46" s="138"/>
      <c r="FF46" s="138"/>
      <c r="FP46" s="138"/>
      <c r="FZ46" s="138"/>
      <c r="GJ46" s="138"/>
      <c r="GT46" s="138"/>
      <c r="HD46" s="138"/>
      <c r="HN46" s="138"/>
      <c r="HX46" s="138"/>
      <c r="IH46" s="138"/>
    </row>
    <row xmlns:x14ac="http://schemas.microsoft.com/office/spreadsheetml/2009/9/ac" r="47" s="3" customFormat="true" x14ac:dyDescent="0.25">
      <c r="A47" s="415" t="str">
        <f ca="true">IF(ISBLANK('Data Summary'!A49),"",'Data Summary'!A49)</f>
        <v>IND_2022_ASER</v>
      </c>
      <c r="B47" s="138"/>
      <c r="L47" s="138"/>
      <c r="V47" s="138"/>
      <c r="AF47" s="138"/>
      <c r="AP47" s="138"/>
      <c r="AZ47" s="138"/>
      <c r="BJ47" s="138"/>
      <c r="BK47" s="138"/>
      <c r="BL47" s="138"/>
      <c r="BM47" s="138"/>
      <c r="BN47" s="138"/>
      <c r="BO47" s="138"/>
      <c r="BP47" s="138"/>
      <c r="BQ47" s="138"/>
      <c r="BT47" s="138"/>
      <c r="CD47" s="138"/>
      <c r="CN47" s="138"/>
      <c r="CX47" s="138"/>
      <c r="DH47" s="138"/>
      <c r="DR47" s="138"/>
      <c r="EB47" s="138"/>
      <c r="EL47" s="138"/>
      <c r="EV47" s="138"/>
      <c r="FF47" s="138"/>
      <c r="FP47" s="138"/>
      <c r="FZ47" s="138"/>
      <c r="GJ47" s="138"/>
      <c r="GT47" s="138"/>
      <c r="HD47" s="138"/>
      <c r="HN47" s="138"/>
      <c r="HX47" s="138"/>
      <c r="IH47" s="138"/>
    </row>
    <row xmlns:x14ac="http://schemas.microsoft.com/office/spreadsheetml/2009/9/ac" r="48" s="3" customFormat="true" x14ac:dyDescent="0.25">
      <c r="A48" s="416" t="str">
        <f ca="true">IF(ISBLANK('Data Summary'!A50),"",'Data Summary'!A50)</f>
        <v/>
      </c>
      <c r="B48" s="138"/>
      <c r="L48" s="138"/>
      <c r="V48" s="138"/>
      <c r="AF48" s="138"/>
      <c r="AP48" s="138"/>
      <c r="AZ48" s="138"/>
      <c r="BJ48" s="138"/>
      <c r="BK48" s="138"/>
      <c r="BL48" s="138"/>
      <c r="BM48" s="138"/>
      <c r="BN48" s="138"/>
      <c r="BO48" s="138"/>
      <c r="BP48" s="138"/>
      <c r="BQ48" s="138"/>
      <c r="BT48" s="138"/>
      <c r="CD48" s="138"/>
      <c r="CN48" s="138"/>
      <c r="CX48" s="138"/>
      <c r="DH48" s="138"/>
      <c r="DR48" s="138"/>
      <c r="EB48" s="138"/>
      <c r="EL48" s="138"/>
      <c r="EV48" s="138"/>
      <c r="FF48" s="138"/>
      <c r="FP48" s="138"/>
      <c r="FZ48" s="138"/>
      <c r="GJ48" s="138"/>
      <c r="GT48" s="138"/>
      <c r="HD48" s="138"/>
      <c r="HN48" s="138"/>
      <c r="HX48" s="138"/>
      <c r="IH48" s="138"/>
    </row>
    <row xmlns:x14ac="http://schemas.microsoft.com/office/spreadsheetml/2009/9/ac" r="49" s="3" customFormat="true" x14ac:dyDescent="0.25">
      <c r="A49" s="416" t="str">
        <f ca="true">IF(ISBLANK('Data Summary'!A51),"",'Data Summary'!A51)</f>
        <v/>
      </c>
      <c r="B49" s="138"/>
      <c r="L49" s="138"/>
      <c r="V49" s="138"/>
      <c r="AF49" s="138"/>
      <c r="AP49" s="138"/>
      <c r="AZ49" s="138"/>
      <c r="BJ49" s="138"/>
      <c r="BK49" s="138"/>
      <c r="BL49" s="138"/>
      <c r="BM49" s="138"/>
      <c r="BN49" s="138"/>
      <c r="BO49" s="138"/>
      <c r="BP49" s="138"/>
      <c r="BQ49" s="138"/>
      <c r="BT49" s="138"/>
      <c r="CD49" s="138"/>
      <c r="CN49" s="138"/>
      <c r="CX49" s="138"/>
      <c r="DH49" s="138"/>
      <c r="DR49" s="138"/>
      <c r="EB49" s="138"/>
      <c r="EL49" s="138"/>
      <c r="EV49" s="138"/>
      <c r="FF49" s="138"/>
      <c r="FP49" s="138"/>
      <c r="FZ49" s="138"/>
      <c r="GJ49" s="138"/>
      <c r="GT49" s="138"/>
      <c r="HD49" s="138"/>
      <c r="HN49" s="138"/>
      <c r="HX49" s="138"/>
      <c r="IH49" s="138"/>
    </row>
    <row xmlns:x14ac="http://schemas.microsoft.com/office/spreadsheetml/2009/9/ac" r="50" s="3" customFormat="true" x14ac:dyDescent="0.25">
      <c r="A50" s="416" t="str">
        <f ca="true">IF(ISBLANK('Data Summary'!A52),"",'Data Summary'!A52)</f>
        <v/>
      </c>
      <c r="B50" s="138"/>
      <c r="L50" s="138"/>
      <c r="V50" s="138"/>
      <c r="AF50" s="138"/>
      <c r="AP50" s="138"/>
      <c r="AZ50" s="138"/>
      <c r="BJ50" s="138"/>
      <c r="BK50" s="138"/>
      <c r="BL50" s="138"/>
      <c r="BM50" s="138"/>
      <c r="BN50" s="138"/>
      <c r="BO50" s="138"/>
      <c r="BP50" s="138"/>
      <c r="BQ50" s="138"/>
      <c r="BT50" s="138"/>
      <c r="CD50" s="138"/>
      <c r="CN50" s="138"/>
      <c r="CX50" s="138"/>
      <c r="DH50" s="138"/>
      <c r="DR50" s="138"/>
      <c r="EB50" s="138"/>
      <c r="EL50" s="138"/>
      <c r="EV50" s="138"/>
      <c r="FF50" s="138"/>
      <c r="FP50" s="138"/>
      <c r="FZ50" s="138"/>
      <c r="GJ50" s="138"/>
      <c r="GT50" s="138"/>
      <c r="HD50" s="138"/>
      <c r="HN50" s="138"/>
      <c r="HX50" s="138"/>
      <c r="IH50" s="138"/>
    </row>
    <row xmlns:x14ac="http://schemas.microsoft.com/office/spreadsheetml/2009/9/ac" r="51" s="3" customFormat="true" x14ac:dyDescent="0.25">
      <c r="A51" s="416" t="str">
        <f ca="true">IF(ISBLANK('Data Summary'!A53),"",'Data Summary'!A53)</f>
        <v/>
      </c>
      <c r="B51" s="138"/>
      <c r="L51" s="138"/>
      <c r="V51" s="138"/>
      <c r="AF51" s="138"/>
      <c r="AP51" s="138"/>
      <c r="AZ51" s="138"/>
      <c r="BJ51" s="138"/>
      <c r="BK51" s="138"/>
      <c r="BL51" s="138"/>
      <c r="BM51" s="138"/>
      <c r="BN51" s="138"/>
      <c r="BO51" s="138"/>
      <c r="BP51" s="138"/>
      <c r="BQ51" s="138"/>
      <c r="BT51" s="138"/>
      <c r="CD51" s="138"/>
      <c r="CN51" s="138"/>
      <c r="CX51" s="138"/>
      <c r="DH51" s="138"/>
      <c r="DR51" s="138"/>
      <c r="EB51" s="138"/>
      <c r="EL51" s="138"/>
      <c r="EV51" s="138"/>
      <c r="FF51" s="138"/>
      <c r="FP51" s="138"/>
      <c r="FZ51" s="138"/>
      <c r="GJ51" s="138"/>
      <c r="GT51" s="138"/>
      <c r="HD51" s="138"/>
      <c r="HN51" s="138"/>
      <c r="HX51" s="138"/>
      <c r="IH51" s="138"/>
    </row>
    <row xmlns:x14ac="http://schemas.microsoft.com/office/spreadsheetml/2009/9/ac" r="52" s="3" customFormat="true" x14ac:dyDescent="0.25">
      <c r="A52" s="416" t="str">
        <f ca="true">IF(ISBLANK('Data Summary'!A54),"",'Data Summary'!A54)</f>
        <v/>
      </c>
      <c r="B52" s="138"/>
      <c r="L52" s="138"/>
      <c r="V52" s="138"/>
      <c r="AF52" s="138"/>
      <c r="AP52" s="138"/>
      <c r="AZ52" s="138"/>
      <c r="BJ52" s="138"/>
      <c r="BK52" s="138"/>
      <c r="BL52" s="138"/>
      <c r="BM52" s="138"/>
      <c r="BN52" s="138"/>
      <c r="BO52" s="138"/>
      <c r="BP52" s="138"/>
      <c r="BQ52" s="138"/>
      <c r="BT52" s="138"/>
      <c r="CD52" s="138"/>
      <c r="CN52" s="138"/>
      <c r="CX52" s="138"/>
      <c r="DH52" s="138"/>
      <c r="DR52" s="138"/>
      <c r="EB52" s="138"/>
      <c r="EL52" s="138"/>
      <c r="EV52" s="138"/>
      <c r="FF52" s="138"/>
      <c r="FP52" s="138"/>
      <c r="FZ52" s="138"/>
      <c r="GJ52" s="138"/>
      <c r="GT52" s="138"/>
      <c r="HD52" s="138"/>
      <c r="HN52" s="138"/>
      <c r="HX52" s="138"/>
      <c r="IH52" s="138"/>
    </row>
    <row xmlns:x14ac="http://schemas.microsoft.com/office/spreadsheetml/2009/9/ac" r="53" s="3" customFormat="true" x14ac:dyDescent="0.25">
      <c r="A53" s="416" t="str">
        <f ca="true">IF(ISBLANK('Data Summary'!A55),"",'Data Summary'!A55)</f>
        <v/>
      </c>
      <c r="B53" s="138"/>
      <c r="L53" s="138"/>
      <c r="V53" s="138"/>
      <c r="AF53" s="138"/>
      <c r="AP53" s="138"/>
      <c r="AZ53" s="138"/>
      <c r="BJ53" s="138"/>
      <c r="BK53" s="138"/>
      <c r="BL53" s="138"/>
      <c r="BM53" s="138"/>
      <c r="BN53" s="138"/>
      <c r="BO53" s="138"/>
      <c r="BP53" s="138"/>
      <c r="BQ53" s="138"/>
      <c r="BT53" s="138"/>
      <c r="CD53" s="138"/>
      <c r="CN53" s="138"/>
      <c r="CX53" s="138"/>
      <c r="DH53" s="138"/>
      <c r="DR53" s="138"/>
      <c r="EB53" s="138"/>
      <c r="EL53" s="138"/>
      <c r="EV53" s="138"/>
      <c r="FF53" s="138"/>
      <c r="FP53" s="138"/>
      <c r="FZ53" s="138"/>
      <c r="GJ53" s="138"/>
      <c r="GT53" s="138"/>
      <c r="HD53" s="138"/>
      <c r="HN53" s="138"/>
      <c r="HX53" s="138"/>
      <c r="IH53" s="138"/>
    </row>
    <row xmlns:x14ac="http://schemas.microsoft.com/office/spreadsheetml/2009/9/ac" r="54" s="3" customFormat="true" x14ac:dyDescent="0.25">
      <c r="A54" s="416" t="str">
        <f ca="true">IF(ISBLANK('Data Summary'!A56),"",'Data Summary'!A56)</f>
        <v/>
      </c>
      <c r="B54" s="138"/>
      <c r="L54" s="138"/>
      <c r="V54" s="138"/>
      <c r="AF54" s="138"/>
      <c r="AP54" s="138"/>
      <c r="AZ54" s="138"/>
      <c r="BJ54" s="138"/>
      <c r="BK54" s="138"/>
      <c r="BL54" s="138"/>
      <c r="BM54" s="138"/>
      <c r="BN54" s="138"/>
      <c r="BO54" s="138"/>
      <c r="BP54" s="138"/>
      <c r="BQ54" s="138"/>
      <c r="BT54" s="138"/>
      <c r="CD54" s="138"/>
      <c r="CN54" s="138"/>
      <c r="CX54" s="138"/>
      <c r="DH54" s="138"/>
      <c r="DR54" s="138"/>
      <c r="EB54" s="138"/>
      <c r="EL54" s="138"/>
      <c r="EV54" s="138"/>
      <c r="FF54" s="138"/>
      <c r="FP54" s="138"/>
      <c r="FZ54" s="138"/>
      <c r="GJ54" s="138"/>
      <c r="GT54" s="138"/>
      <c r="HD54" s="138"/>
      <c r="HN54" s="138"/>
      <c r="HX54" s="138"/>
      <c r="IH54" s="138"/>
    </row>
    <row xmlns:x14ac="http://schemas.microsoft.com/office/spreadsheetml/2009/9/ac" r="55" s="3" customFormat="true" x14ac:dyDescent="0.25">
      <c r="A55" s="416" t="str">
        <f ca="true">IF(ISBLANK('Data Summary'!A57),"",'Data Summary'!A57)</f>
        <v/>
      </c>
      <c r="B55" s="138"/>
      <c r="L55" s="138"/>
      <c r="V55" s="138"/>
      <c r="AF55" s="138"/>
      <c r="AP55" s="138"/>
      <c r="AZ55" s="138"/>
      <c r="BJ55" s="138"/>
      <c r="BK55" s="138"/>
      <c r="BL55" s="138"/>
      <c r="BM55" s="138"/>
      <c r="BN55" s="138"/>
      <c r="BO55" s="138"/>
      <c r="BP55" s="138"/>
      <c r="BQ55" s="138"/>
      <c r="BT55" s="138"/>
      <c r="CD55" s="138"/>
      <c r="CN55" s="138"/>
      <c r="CX55" s="138"/>
      <c r="DH55" s="138"/>
      <c r="DR55" s="138"/>
      <c r="EB55" s="138"/>
      <c r="EL55" s="138"/>
      <c r="EV55" s="138"/>
      <c r="FF55" s="138"/>
      <c r="FP55" s="138"/>
      <c r="FZ55" s="138"/>
      <c r="GJ55" s="138"/>
      <c r="GT55" s="138"/>
      <c r="HD55" s="138"/>
      <c r="HN55" s="138"/>
      <c r="HX55" s="138"/>
      <c r="IH55" s="138"/>
    </row>
    <row xmlns:x14ac="http://schemas.microsoft.com/office/spreadsheetml/2009/9/ac" r="56" s="3" customFormat="true" x14ac:dyDescent="0.25">
      <c r="A56" s="416" t="str">
        <f ca="true">IF(ISBLANK('Data Summary'!A58),"",'Data Summary'!A58)</f>
        <v/>
      </c>
      <c r="B56" s="138"/>
      <c r="L56" s="138"/>
      <c r="V56" s="138"/>
      <c r="AF56" s="138"/>
      <c r="AP56" s="138"/>
      <c r="AZ56" s="138"/>
      <c r="BJ56" s="138"/>
      <c r="BK56" s="138"/>
      <c r="BL56" s="138"/>
      <c r="BM56" s="138"/>
      <c r="BN56" s="138"/>
      <c r="BO56" s="138"/>
      <c r="BP56" s="138"/>
      <c r="BQ56" s="138"/>
      <c r="BT56" s="138"/>
      <c r="CD56" s="138"/>
      <c r="CN56" s="138"/>
      <c r="CX56" s="138"/>
      <c r="DH56" s="138"/>
      <c r="DR56" s="138"/>
      <c r="EB56" s="138"/>
      <c r="EL56" s="138"/>
      <c r="EV56" s="138"/>
      <c r="FF56" s="138"/>
      <c r="FP56" s="138"/>
      <c r="FZ56" s="138"/>
      <c r="GJ56" s="138"/>
      <c r="GT56" s="138"/>
      <c r="HD56" s="138"/>
      <c r="HN56" s="138"/>
      <c r="HX56" s="138"/>
      <c r="IH56" s="138"/>
    </row>
    <row xmlns:x14ac="http://schemas.microsoft.com/office/spreadsheetml/2009/9/ac" r="57" s="3" customFormat="true" x14ac:dyDescent="0.25">
      <c r="A57" s="416" t="str">
        <f ca="true">IF(ISBLANK('Data Summary'!A59),"",'Data Summary'!A59)</f>
        <v/>
      </c>
      <c r="B57" s="138"/>
      <c r="L57" s="138"/>
      <c r="V57" s="138"/>
      <c r="AF57" s="138"/>
      <c r="AP57" s="138"/>
      <c r="AZ57" s="138"/>
      <c r="BJ57" s="138"/>
      <c r="BK57" s="138"/>
      <c r="BL57" s="138"/>
      <c r="BM57" s="138"/>
      <c r="BN57" s="138"/>
      <c r="BO57" s="138"/>
      <c r="BP57" s="138"/>
      <c r="BQ57" s="138"/>
      <c r="BT57" s="138"/>
      <c r="CD57" s="138"/>
      <c r="CN57" s="138"/>
      <c r="CX57" s="138"/>
      <c r="DH57" s="138"/>
      <c r="DR57" s="138"/>
      <c r="EB57" s="138"/>
      <c r="EL57" s="138"/>
      <c r="EV57" s="138"/>
      <c r="FF57" s="138"/>
      <c r="FP57" s="138"/>
      <c r="FZ57" s="138"/>
      <c r="GJ57" s="138"/>
      <c r="GT57" s="138"/>
      <c r="HD57" s="138"/>
      <c r="HN57" s="138"/>
      <c r="HX57" s="138"/>
      <c r="IH57" s="138"/>
    </row>
    <row xmlns:x14ac="http://schemas.microsoft.com/office/spreadsheetml/2009/9/ac" r="58" s="3" customFormat="true" x14ac:dyDescent="0.25">
      <c r="A58" s="416" t="str">
        <f ca="true">IF(ISBLANK('Data Summary'!A60),"",'Data Summary'!A60)</f>
        <v/>
      </c>
      <c r="B58" s="138"/>
      <c r="L58" s="138"/>
      <c r="V58" s="138"/>
      <c r="AF58" s="138"/>
      <c r="AP58" s="138"/>
      <c r="AZ58" s="138"/>
      <c r="BJ58" s="138"/>
      <c r="BK58" s="138"/>
      <c r="BL58" s="138"/>
      <c r="BM58" s="138"/>
      <c r="BN58" s="138"/>
      <c r="BO58" s="138"/>
      <c r="BP58" s="138"/>
      <c r="BQ58" s="138"/>
      <c r="BT58" s="138"/>
      <c r="CD58" s="138"/>
      <c r="CN58" s="138"/>
      <c r="CX58" s="138"/>
      <c r="DH58" s="138"/>
      <c r="DR58" s="138"/>
      <c r="EB58" s="138"/>
      <c r="EL58" s="138"/>
      <c r="EV58" s="138"/>
      <c r="FF58" s="138"/>
      <c r="FP58" s="138"/>
      <c r="FZ58" s="138"/>
      <c r="GJ58" s="138"/>
      <c r="GT58" s="138"/>
      <c r="HD58" s="138"/>
      <c r="HN58" s="138"/>
      <c r="HX58" s="138"/>
      <c r="IH58" s="138"/>
    </row>
    <row xmlns:x14ac="http://schemas.microsoft.com/office/spreadsheetml/2009/9/ac" r="59" s="3" customFormat="true" x14ac:dyDescent="0.25">
      <c r="A59" s="416" t="str">
        <f ca="true">IF(ISBLANK('Data Summary'!A61),"",'Data Summary'!A61)</f>
        <v/>
      </c>
      <c r="B59" s="138"/>
      <c r="L59" s="138"/>
      <c r="V59" s="138"/>
      <c r="AF59" s="138"/>
      <c r="AP59" s="138"/>
      <c r="AZ59" s="138"/>
      <c r="BJ59" s="138"/>
      <c r="BK59" s="138"/>
      <c r="BL59" s="138"/>
      <c r="BM59" s="138"/>
      <c r="BN59" s="138"/>
      <c r="BO59" s="138"/>
      <c r="BP59" s="138"/>
      <c r="BQ59" s="138"/>
      <c r="BT59" s="138"/>
      <c r="CD59" s="138"/>
      <c r="CN59" s="138"/>
      <c r="CX59" s="138"/>
      <c r="DH59" s="138"/>
      <c r="DR59" s="138"/>
      <c r="EB59" s="138"/>
      <c r="EL59" s="138"/>
      <c r="EV59" s="138"/>
      <c r="FF59" s="138"/>
      <c r="FP59" s="138"/>
      <c r="FZ59" s="138"/>
      <c r="GJ59" s="138"/>
      <c r="GT59" s="138"/>
      <c r="HD59" s="138"/>
      <c r="HN59" s="138"/>
      <c r="HX59" s="138"/>
      <c r="IH59" s="138"/>
    </row>
    <row xmlns:x14ac="http://schemas.microsoft.com/office/spreadsheetml/2009/9/ac" r="60" s="3" customFormat="true" x14ac:dyDescent="0.25">
      <c r="A60" s="416" t="str">
        <f ca="true">IF(ISBLANK('Data Summary'!A62),"",'Data Summary'!A62)</f>
        <v/>
      </c>
      <c r="B60" s="138"/>
      <c r="L60" s="138"/>
      <c r="V60" s="138"/>
      <c r="AF60" s="138"/>
      <c r="AP60" s="138"/>
      <c r="AZ60" s="138"/>
      <c r="BJ60" s="138"/>
      <c r="BK60" s="138"/>
      <c r="BL60" s="138"/>
      <c r="BM60" s="138"/>
      <c r="BN60" s="138"/>
      <c r="BO60" s="138"/>
      <c r="BP60" s="138"/>
      <c r="BQ60" s="138"/>
      <c r="BT60" s="138"/>
      <c r="CD60" s="138"/>
      <c r="CN60" s="138"/>
      <c r="CX60" s="138"/>
      <c r="DH60" s="138"/>
      <c r="DR60" s="138"/>
      <c r="EB60" s="138"/>
      <c r="EL60" s="138"/>
      <c r="EV60" s="138"/>
      <c r="FF60" s="138"/>
      <c r="FP60" s="138"/>
      <c r="FZ60" s="138"/>
      <c r="GJ60" s="138"/>
      <c r="GT60" s="138"/>
      <c r="HD60" s="138"/>
      <c r="HN60" s="138"/>
      <c r="HX60" s="138"/>
      <c r="IH60" s="138"/>
    </row>
    <row xmlns:x14ac="http://schemas.microsoft.com/office/spreadsheetml/2009/9/ac" r="61" s="3" customFormat="true" x14ac:dyDescent="0.25">
      <c r="A61" s="416" t="str">
        <f ca="true">IF(ISBLANK('Data Summary'!A63),"",'Data Summary'!A63)</f>
        <v/>
      </c>
      <c r="B61" s="138"/>
      <c r="L61" s="138"/>
      <c r="V61" s="138"/>
      <c r="AF61" s="138"/>
      <c r="AP61" s="138"/>
      <c r="AZ61" s="138"/>
      <c r="BJ61" s="138"/>
      <c r="BK61" s="138"/>
      <c r="BL61" s="138"/>
      <c r="BM61" s="138"/>
      <c r="BN61" s="138"/>
      <c r="BO61" s="138"/>
      <c r="BP61" s="138"/>
      <c r="BQ61" s="138"/>
      <c r="BT61" s="138"/>
      <c r="CD61" s="138"/>
      <c r="CN61" s="138"/>
      <c r="CX61" s="138"/>
      <c r="DH61" s="138"/>
      <c r="DR61" s="138"/>
      <c r="EB61" s="138"/>
      <c r="EL61" s="138"/>
      <c r="EV61" s="138"/>
      <c r="FF61" s="138"/>
      <c r="FP61" s="138"/>
      <c r="FZ61" s="138"/>
      <c r="GJ61" s="138"/>
      <c r="GT61" s="138"/>
      <c r="HD61" s="138"/>
      <c r="HN61" s="138"/>
      <c r="HX61" s="138"/>
      <c r="IH61" s="138"/>
    </row>
    <row xmlns:x14ac="http://schemas.microsoft.com/office/spreadsheetml/2009/9/ac" r="62" s="3" customFormat="true" x14ac:dyDescent="0.25">
      <c r="A62" s="416" t="str">
        <f ca="true">IF(ISBLANK('Data Summary'!A64),"",'Data Summary'!A64)</f>
        <v/>
      </c>
      <c r="B62" s="138"/>
      <c r="L62" s="138"/>
      <c r="V62" s="138"/>
      <c r="AF62" s="138"/>
      <c r="AP62" s="138"/>
      <c r="AZ62" s="138"/>
      <c r="BJ62" s="138"/>
      <c r="BK62" s="138"/>
      <c r="BL62" s="138"/>
      <c r="BM62" s="138"/>
      <c r="BN62" s="138"/>
      <c r="BO62" s="138"/>
      <c r="BP62" s="138"/>
      <c r="BQ62" s="138"/>
      <c r="BT62" s="138"/>
      <c r="CD62" s="138"/>
      <c r="CN62" s="138"/>
      <c r="CX62" s="138"/>
      <c r="DH62" s="138"/>
      <c r="DR62" s="138"/>
      <c r="EB62" s="138"/>
      <c r="EL62" s="138"/>
      <c r="EV62" s="138"/>
      <c r="FF62" s="138"/>
      <c r="FP62" s="138"/>
      <c r="FZ62" s="138"/>
      <c r="GJ62" s="138"/>
      <c r="GT62" s="138"/>
      <c r="HD62" s="138"/>
      <c r="HN62" s="138"/>
      <c r="HX62" s="138"/>
      <c r="IH62" s="138"/>
    </row>
    <row xmlns:x14ac="http://schemas.microsoft.com/office/spreadsheetml/2009/9/ac" r="63" s="3" customFormat="true" x14ac:dyDescent="0.25">
      <c r="A63" s="416" t="str">
        <f ca="true">IF(ISBLANK('Data Summary'!A65),"",'Data Summary'!A65)</f>
        <v/>
      </c>
      <c r="B63" s="138"/>
      <c r="L63" s="138"/>
      <c r="V63" s="138"/>
      <c r="AF63" s="138"/>
      <c r="AP63" s="138"/>
      <c r="AZ63" s="138"/>
      <c r="BJ63" s="138"/>
      <c r="BK63" s="138"/>
      <c r="BL63" s="138"/>
      <c r="BM63" s="138"/>
      <c r="BN63" s="138"/>
      <c r="BO63" s="138"/>
      <c r="BP63" s="138"/>
      <c r="BQ63" s="138"/>
      <c r="BT63" s="138"/>
      <c r="CD63" s="138"/>
      <c r="CN63" s="138"/>
      <c r="CX63" s="138"/>
      <c r="DH63" s="138"/>
      <c r="DR63" s="138"/>
      <c r="EB63" s="138"/>
      <c r="EL63" s="138"/>
      <c r="EV63" s="138"/>
      <c r="FF63" s="138"/>
      <c r="FP63" s="138"/>
      <c r="FZ63" s="138"/>
      <c r="GJ63" s="138"/>
      <c r="GT63" s="138"/>
      <c r="HD63" s="138"/>
      <c r="HN63" s="138"/>
      <c r="HX63" s="138"/>
      <c r="IH63" s="138"/>
    </row>
    <row xmlns:x14ac="http://schemas.microsoft.com/office/spreadsheetml/2009/9/ac" r="64" s="3" customFormat="true" x14ac:dyDescent="0.25">
      <c r="A64" s="416" t="str">
        <f ca="true">IF(ISBLANK('Data Summary'!A66),"",'Data Summary'!A66)</f>
        <v/>
      </c>
      <c r="B64" s="138"/>
      <c r="L64" s="138"/>
      <c r="V64" s="138"/>
      <c r="AF64" s="138"/>
      <c r="AP64" s="138"/>
      <c r="AZ64" s="138"/>
      <c r="BJ64" s="138"/>
      <c r="BK64" s="138"/>
      <c r="BL64" s="138"/>
      <c r="BM64" s="138"/>
      <c r="BN64" s="138"/>
      <c r="BO64" s="138"/>
      <c r="BP64" s="138"/>
      <c r="BQ64" s="138"/>
      <c r="BT64" s="138"/>
      <c r="CD64" s="138"/>
      <c r="CN64" s="138"/>
      <c r="CX64" s="138"/>
      <c r="DH64" s="138"/>
      <c r="DR64" s="138"/>
      <c r="EB64" s="138"/>
      <c r="EL64" s="138"/>
      <c r="EV64" s="138"/>
      <c r="FF64" s="138"/>
      <c r="FP64" s="138"/>
      <c r="FZ64" s="138"/>
      <c r="GJ64" s="138"/>
      <c r="GT64" s="138"/>
      <c r="HD64" s="138"/>
      <c r="HN64" s="138"/>
      <c r="HX64" s="138"/>
      <c r="IH64" s="138"/>
    </row>
    <row xmlns:x14ac="http://schemas.microsoft.com/office/spreadsheetml/2009/9/ac" r="65" s="3" customFormat="true" x14ac:dyDescent="0.25">
      <c r="A65" s="416" t="str">
        <f ca="true">IF(ISBLANK('Data Summary'!A67),"",'Data Summary'!A67)</f>
        <v/>
      </c>
      <c r="B65" s="138"/>
      <c r="L65" s="138"/>
      <c r="V65" s="138"/>
      <c r="AF65" s="138"/>
      <c r="AP65" s="138"/>
      <c r="AZ65" s="138"/>
      <c r="BJ65" s="138"/>
      <c r="BK65" s="138"/>
      <c r="BL65" s="138"/>
      <c r="BM65" s="138"/>
      <c r="BN65" s="138"/>
      <c r="BO65" s="138"/>
      <c r="BP65" s="138"/>
      <c r="BQ65" s="138"/>
      <c r="BT65" s="138"/>
      <c r="CD65" s="138"/>
      <c r="CN65" s="138"/>
      <c r="CX65" s="138"/>
      <c r="DH65" s="138"/>
      <c r="DR65" s="138"/>
      <c r="EB65" s="138"/>
      <c r="EL65" s="138"/>
      <c r="EV65" s="138"/>
      <c r="FF65" s="138"/>
      <c r="FP65" s="138"/>
      <c r="FZ65" s="138"/>
      <c r="GJ65" s="138"/>
      <c r="GT65" s="138"/>
      <c r="HD65" s="138"/>
      <c r="HN65" s="138"/>
      <c r="HX65" s="138"/>
      <c r="IH65" s="138"/>
    </row>
    <row xmlns:x14ac="http://schemas.microsoft.com/office/spreadsheetml/2009/9/ac" r="66" s="3" customFormat="true" x14ac:dyDescent="0.25">
      <c r="A66" s="416" t="str">
        <f ca="true">IF(ISBLANK('Data Summary'!A68),"",'Data Summary'!A68)</f>
        <v/>
      </c>
      <c r="B66" s="138"/>
      <c r="L66" s="138"/>
      <c r="V66" s="138"/>
      <c r="AF66" s="138"/>
      <c r="AP66" s="138"/>
      <c r="AZ66" s="138"/>
      <c r="BJ66" s="138"/>
      <c r="BK66" s="138"/>
      <c r="BL66" s="138"/>
      <c r="BM66" s="138"/>
      <c r="BN66" s="138"/>
      <c r="BO66" s="138"/>
      <c r="BP66" s="138"/>
      <c r="BQ66" s="138"/>
      <c r="BT66" s="138"/>
      <c r="CD66" s="138"/>
      <c r="CN66" s="138"/>
      <c r="CX66" s="138"/>
      <c r="DH66" s="138"/>
      <c r="DR66" s="138"/>
      <c r="EB66" s="138"/>
      <c r="EL66" s="138"/>
      <c r="EV66" s="138"/>
      <c r="FF66" s="138"/>
      <c r="FP66" s="138"/>
      <c r="FZ66" s="138"/>
      <c r="GJ66" s="138"/>
      <c r="GT66" s="138"/>
      <c r="HD66" s="138"/>
      <c r="HN66" s="138"/>
      <c r="HX66" s="138"/>
      <c r="IH66" s="138"/>
    </row>
    <row xmlns:x14ac="http://schemas.microsoft.com/office/spreadsheetml/2009/9/ac" r="67" s="3" customFormat="true" x14ac:dyDescent="0.25">
      <c r="A67" s="416" t="str">
        <f ca="true">IF(ISBLANK('Data Summary'!A69),"",'Data Summary'!A69)</f>
        <v/>
      </c>
      <c r="B67" s="138"/>
      <c r="L67" s="138"/>
      <c r="V67" s="138"/>
      <c r="AF67" s="138"/>
      <c r="AP67" s="138"/>
      <c r="AZ67" s="138"/>
      <c r="BJ67" s="138"/>
      <c r="BK67" s="138"/>
      <c r="BL67" s="138"/>
      <c r="BM67" s="138"/>
      <c r="BN67" s="138"/>
      <c r="BO67" s="138"/>
      <c r="BP67" s="138"/>
      <c r="BQ67" s="138"/>
      <c r="BT67" s="138"/>
      <c r="CD67" s="138"/>
      <c r="CN67" s="138"/>
      <c r="CX67" s="138"/>
      <c r="DH67" s="138"/>
      <c r="DR67" s="138"/>
      <c r="EB67" s="138"/>
      <c r="EL67" s="138"/>
      <c r="EV67" s="138"/>
      <c r="FF67" s="138"/>
      <c r="FP67" s="138"/>
      <c r="FZ67" s="138"/>
      <c r="GJ67" s="138"/>
      <c r="GT67" s="138"/>
      <c r="HD67" s="138"/>
      <c r="HN67" s="138"/>
      <c r="HX67" s="138"/>
      <c r="IH67" s="138"/>
    </row>
    <row xmlns:x14ac="http://schemas.microsoft.com/office/spreadsheetml/2009/9/ac" r="68" s="3" customFormat="true" x14ac:dyDescent="0.25">
      <c r="A68" s="416" t="str">
        <f ca="true">IF(ISBLANK('Data Summary'!A70),"",'Data Summary'!A70)</f>
        <v/>
      </c>
      <c r="B68" s="138"/>
      <c r="L68" s="138"/>
      <c r="V68" s="138"/>
      <c r="AF68" s="138"/>
      <c r="AP68" s="138"/>
      <c r="AZ68" s="138"/>
      <c r="BJ68" s="138"/>
      <c r="BK68" s="138"/>
      <c r="BL68" s="138"/>
      <c r="BM68" s="138"/>
      <c r="BN68" s="138"/>
      <c r="BO68" s="138"/>
      <c r="BP68" s="138"/>
      <c r="BQ68" s="138"/>
      <c r="BT68" s="138"/>
      <c r="CD68" s="138"/>
      <c r="CN68" s="138"/>
      <c r="CX68" s="138"/>
      <c r="DH68" s="138"/>
      <c r="DR68" s="138"/>
      <c r="EB68" s="138"/>
      <c r="EL68" s="138"/>
      <c r="EV68" s="138"/>
      <c r="FF68" s="138"/>
      <c r="FP68" s="138"/>
      <c r="FZ68" s="138"/>
      <c r="GJ68" s="138"/>
      <c r="GT68" s="138"/>
      <c r="HD68" s="138"/>
      <c r="HN68" s="138"/>
      <c r="HX68" s="138"/>
      <c r="IH68" s="138"/>
    </row>
    <row xmlns:x14ac="http://schemas.microsoft.com/office/spreadsheetml/2009/9/ac" r="69" s="3" customFormat="true" x14ac:dyDescent="0.25">
      <c r="A69" s="416" t="str">
        <f ca="true">IF(ISBLANK('Data Summary'!A71),"",'Data Summary'!A71)</f>
        <v/>
      </c>
      <c r="B69" s="138"/>
      <c r="L69" s="138"/>
      <c r="V69" s="138"/>
      <c r="AF69" s="138"/>
      <c r="AP69" s="138"/>
      <c r="AZ69" s="138"/>
      <c r="BJ69" s="138"/>
      <c r="BK69" s="138"/>
      <c r="BL69" s="138"/>
      <c r="BM69" s="138"/>
      <c r="BN69" s="138"/>
      <c r="BO69" s="138"/>
      <c r="BP69" s="138"/>
      <c r="BQ69" s="138"/>
      <c r="BT69" s="138"/>
      <c r="CD69" s="138"/>
      <c r="CN69" s="138"/>
      <c r="CX69" s="138"/>
      <c r="DH69" s="138"/>
      <c r="DR69" s="138"/>
      <c r="EB69" s="138"/>
      <c r="EL69" s="138"/>
      <c r="EV69" s="138"/>
      <c r="FF69" s="138"/>
      <c r="FP69" s="138"/>
      <c r="FZ69" s="138"/>
      <c r="GJ69" s="138"/>
      <c r="GT69" s="138"/>
      <c r="HD69" s="138"/>
      <c r="HN69" s="138"/>
      <c r="HX69" s="138"/>
      <c r="IH69" s="138"/>
    </row>
    <row xmlns:x14ac="http://schemas.microsoft.com/office/spreadsheetml/2009/9/ac" r="70" s="3" customFormat="true" x14ac:dyDescent="0.25">
      <c r="A70" s="416" t="str">
        <f ca="true">IF(ISBLANK('Data Summary'!A72),"",'Data Summary'!A72)</f>
        <v/>
      </c>
      <c r="B70" s="138"/>
      <c r="L70" s="138"/>
      <c r="V70" s="138"/>
      <c r="AF70" s="138"/>
      <c r="AP70" s="138"/>
      <c r="AZ70" s="138"/>
      <c r="BJ70" s="138"/>
      <c r="BK70" s="138"/>
      <c r="BL70" s="138"/>
      <c r="BM70" s="138"/>
      <c r="BN70" s="138"/>
      <c r="BO70" s="138"/>
      <c r="BP70" s="138"/>
      <c r="BQ70" s="138"/>
      <c r="BT70" s="138"/>
      <c r="CD70" s="138"/>
      <c r="CN70" s="138"/>
      <c r="CX70" s="138"/>
      <c r="DH70" s="138"/>
      <c r="DR70" s="138"/>
      <c r="EB70" s="138"/>
      <c r="EL70" s="138"/>
      <c r="EV70" s="138"/>
      <c r="FF70" s="138"/>
      <c r="FP70" s="138"/>
      <c r="FZ70" s="138"/>
      <c r="GJ70" s="138"/>
      <c r="GT70" s="138"/>
      <c r="HD70" s="138"/>
      <c r="HN70" s="138"/>
      <c r="HX70" s="138"/>
      <c r="IH70" s="138"/>
    </row>
    <row xmlns:x14ac="http://schemas.microsoft.com/office/spreadsheetml/2009/9/ac" r="71" s="3" customFormat="true" x14ac:dyDescent="0.25">
      <c r="A71" s="416" t="str">
        <f ca="true">IF(ISBLANK('Data Summary'!A73),"",'Data Summary'!A73)</f>
        <v/>
      </c>
      <c r="B71" s="138"/>
      <c r="L71" s="138"/>
      <c r="V71" s="138"/>
      <c r="AF71" s="138"/>
      <c r="AP71" s="138"/>
      <c r="AZ71" s="138"/>
      <c r="BJ71" s="138"/>
      <c r="BK71" s="138"/>
      <c r="BL71" s="138"/>
      <c r="BM71" s="138"/>
      <c r="BN71" s="138"/>
      <c r="BO71" s="138"/>
      <c r="BP71" s="138"/>
      <c r="BQ71" s="138"/>
      <c r="BT71" s="138"/>
      <c r="CD71" s="138"/>
      <c r="CN71" s="138"/>
      <c r="CX71" s="138"/>
      <c r="DH71" s="138"/>
      <c r="DR71" s="138"/>
      <c r="EB71" s="138"/>
      <c r="EL71" s="138"/>
      <c r="EV71" s="138"/>
      <c r="FF71" s="138"/>
      <c r="FP71" s="138"/>
      <c r="FZ71" s="138"/>
      <c r="GJ71" s="138"/>
      <c r="GT71" s="138"/>
      <c r="HD71" s="138"/>
      <c r="HN71" s="138"/>
      <c r="HX71" s="138"/>
      <c r="IH71" s="138"/>
    </row>
    <row xmlns:x14ac="http://schemas.microsoft.com/office/spreadsheetml/2009/9/ac" r="72" s="3" customFormat="true" x14ac:dyDescent="0.25">
      <c r="A72" s="416" t="str">
        <f ca="true">IF(ISBLANK('Data Summary'!A74),"",'Data Summary'!A74)</f>
        <v/>
      </c>
      <c r="B72" s="138"/>
      <c r="L72" s="138"/>
      <c r="V72" s="138"/>
      <c r="AF72" s="138"/>
      <c r="AP72" s="138"/>
      <c r="AZ72" s="138"/>
      <c r="BJ72" s="138"/>
      <c r="BK72" s="138"/>
      <c r="BL72" s="138"/>
      <c r="BM72" s="138"/>
      <c r="BN72" s="138"/>
      <c r="BO72" s="138"/>
      <c r="BP72" s="138"/>
      <c r="BQ72" s="138"/>
      <c r="BT72" s="138"/>
      <c r="CD72" s="138"/>
      <c r="CN72" s="138"/>
      <c r="CX72" s="138"/>
      <c r="DH72" s="138"/>
      <c r="DR72" s="138"/>
      <c r="EB72" s="138"/>
      <c r="EL72" s="138"/>
      <c r="EV72" s="138"/>
      <c r="FF72" s="138"/>
      <c r="FP72" s="138"/>
      <c r="FZ72" s="138"/>
      <c r="GJ72" s="138"/>
      <c r="GT72" s="138"/>
      <c r="HD72" s="138"/>
      <c r="HN72" s="138"/>
      <c r="HX72" s="138"/>
      <c r="IH72" s="138"/>
    </row>
    <row xmlns:x14ac="http://schemas.microsoft.com/office/spreadsheetml/2009/9/ac" r="73" s="3" customFormat="true" x14ac:dyDescent="0.25">
      <c r="A73" s="416" t="str">
        <f ca="true">IF(ISBLANK('Data Summary'!A75),"",'Data Summary'!A75)</f>
        <v/>
      </c>
      <c r="B73" s="138"/>
      <c r="L73" s="138"/>
      <c r="V73" s="138"/>
      <c r="AF73" s="138"/>
      <c r="AP73" s="138"/>
      <c r="AZ73" s="138"/>
      <c r="BJ73" s="138"/>
      <c r="BK73" s="138"/>
      <c r="BL73" s="138"/>
      <c r="BM73" s="138"/>
      <c r="BN73" s="138"/>
      <c r="BO73" s="138"/>
      <c r="BP73" s="138"/>
      <c r="BQ73" s="138"/>
      <c r="BT73" s="138"/>
      <c r="CD73" s="138"/>
      <c r="CN73" s="138"/>
      <c r="CX73" s="138"/>
      <c r="DH73" s="138"/>
      <c r="DR73" s="138"/>
      <c r="EB73" s="138"/>
      <c r="EL73" s="138"/>
      <c r="EV73" s="138"/>
      <c r="FF73" s="138"/>
      <c r="FP73" s="138"/>
      <c r="FZ73" s="138"/>
      <c r="GJ73" s="138"/>
      <c r="GT73" s="138"/>
      <c r="HD73" s="138"/>
      <c r="HN73" s="138"/>
      <c r="HX73" s="138"/>
      <c r="IH73" s="138"/>
    </row>
    <row xmlns:x14ac="http://schemas.microsoft.com/office/spreadsheetml/2009/9/ac" r="74" s="3" customFormat="true" x14ac:dyDescent="0.25">
      <c r="A74" s="416" t="str">
        <f ca="true">IF(ISBLANK('Data Summary'!A76),"",'Data Summary'!A76)</f>
        <v/>
      </c>
      <c r="B74" s="138"/>
      <c r="L74" s="138"/>
      <c r="V74" s="138"/>
      <c r="AF74" s="138"/>
      <c r="AP74" s="138"/>
      <c r="AZ74" s="138"/>
      <c r="BJ74" s="138"/>
      <c r="BK74" s="138"/>
      <c r="BL74" s="138"/>
      <c r="BM74" s="138"/>
      <c r="BN74" s="138"/>
      <c r="BO74" s="138"/>
      <c r="BP74" s="138"/>
      <c r="BQ74" s="138"/>
      <c r="BT74" s="138"/>
      <c r="CD74" s="138"/>
      <c r="CN74" s="138"/>
      <c r="CX74" s="138"/>
      <c r="DH74" s="138"/>
      <c r="DR74" s="138"/>
      <c r="EB74" s="138"/>
      <c r="EL74" s="138"/>
      <c r="EV74" s="138"/>
      <c r="FF74" s="138"/>
      <c r="FP74" s="138"/>
      <c r="FZ74" s="138"/>
      <c r="GJ74" s="138"/>
      <c r="GT74" s="138"/>
      <c r="HD74" s="138"/>
      <c r="HN74" s="138"/>
      <c r="HX74" s="138"/>
      <c r="IH74" s="138"/>
    </row>
    <row xmlns:x14ac="http://schemas.microsoft.com/office/spreadsheetml/2009/9/ac" r="75" s="3" customFormat="true" x14ac:dyDescent="0.25">
      <c r="A75" s="416" t="str">
        <f ca="true">IF(ISBLANK('Data Summary'!A77),"",'Data Summary'!A77)</f>
        <v/>
      </c>
      <c r="B75" s="138"/>
      <c r="L75" s="138"/>
      <c r="V75" s="138"/>
      <c r="AF75" s="138"/>
      <c r="AP75" s="138"/>
      <c r="AZ75" s="138"/>
      <c r="BJ75" s="138"/>
      <c r="BK75" s="138"/>
      <c r="BL75" s="138"/>
      <c r="BM75" s="138"/>
      <c r="BN75" s="138"/>
      <c r="BO75" s="138"/>
      <c r="BP75" s="138"/>
      <c r="BQ75" s="138"/>
      <c r="BT75" s="138"/>
      <c r="CD75" s="138"/>
      <c r="CN75" s="138"/>
      <c r="CX75" s="138"/>
      <c r="DH75" s="138"/>
      <c r="DR75" s="138"/>
      <c r="EB75" s="138"/>
      <c r="EL75" s="138"/>
      <c r="EV75" s="138"/>
      <c r="FF75" s="138"/>
      <c r="FP75" s="138"/>
      <c r="FZ75" s="138"/>
      <c r="GJ75" s="138"/>
      <c r="GT75" s="138"/>
      <c r="HD75" s="138"/>
      <c r="HN75" s="138"/>
      <c r="HX75" s="138"/>
      <c r="IH75" s="138"/>
    </row>
    <row xmlns:x14ac="http://schemas.microsoft.com/office/spreadsheetml/2009/9/ac" r="76" s="3" customFormat="true" x14ac:dyDescent="0.25">
      <c r="A76" s="416" t="str">
        <f ca="true">IF(ISBLANK('Data Summary'!A78),"",'Data Summary'!A78)</f>
        <v/>
      </c>
      <c r="B76" s="138"/>
      <c r="L76" s="138"/>
      <c r="V76" s="138"/>
      <c r="AF76" s="138"/>
      <c r="AP76" s="138"/>
      <c r="AZ76" s="138"/>
      <c r="BJ76" s="138"/>
      <c r="BK76" s="138"/>
      <c r="BL76" s="138"/>
      <c r="BM76" s="138"/>
      <c r="BN76" s="138"/>
      <c r="BO76" s="138"/>
      <c r="BP76" s="138"/>
      <c r="BQ76" s="138"/>
      <c r="BT76" s="138"/>
      <c r="CD76" s="138"/>
      <c r="CN76" s="138"/>
      <c r="CX76" s="138"/>
      <c r="DH76" s="138"/>
      <c r="DR76" s="138"/>
      <c r="EB76" s="138"/>
      <c r="EL76" s="138"/>
      <c r="EV76" s="138"/>
      <c r="FF76" s="138"/>
      <c r="FP76" s="138"/>
      <c r="FZ76" s="138"/>
      <c r="GJ76" s="138"/>
      <c r="GT76" s="138"/>
      <c r="HD76" s="138"/>
      <c r="HN76" s="138"/>
      <c r="HX76" s="138"/>
      <c r="IH76" s="138"/>
    </row>
    <row xmlns:x14ac="http://schemas.microsoft.com/office/spreadsheetml/2009/9/ac" r="77" s="3" customFormat="true" x14ac:dyDescent="0.25">
      <c r="A77" s="416" t="str">
        <f ca="true">IF(ISBLANK('Data Summary'!A79),"",'Data Summary'!A79)</f>
        <v/>
      </c>
      <c r="B77" s="138"/>
      <c r="L77" s="138"/>
      <c r="V77" s="138"/>
      <c r="AF77" s="138"/>
      <c r="AP77" s="138"/>
      <c r="AZ77" s="138"/>
      <c r="BJ77" s="138"/>
      <c r="BK77" s="138"/>
      <c r="BL77" s="138"/>
      <c r="BM77" s="138"/>
      <c r="BN77" s="138"/>
      <c r="BO77" s="138"/>
      <c r="BP77" s="138"/>
      <c r="BQ77" s="138"/>
      <c r="BT77" s="138"/>
      <c r="CD77" s="138"/>
      <c r="CN77" s="138"/>
      <c r="CX77" s="138"/>
      <c r="DH77" s="138"/>
      <c r="DR77" s="138"/>
      <c r="EB77" s="138"/>
      <c r="EL77" s="138"/>
      <c r="EV77" s="138"/>
      <c r="FF77" s="138"/>
      <c r="FP77" s="138"/>
      <c r="FZ77" s="138"/>
      <c r="GJ77" s="138"/>
      <c r="GT77" s="138"/>
      <c r="HD77" s="138"/>
      <c r="HN77" s="138"/>
      <c r="HX77" s="138"/>
      <c r="IH77" s="138"/>
    </row>
    <row xmlns:x14ac="http://schemas.microsoft.com/office/spreadsheetml/2009/9/ac" r="78" s="3" customFormat="true" x14ac:dyDescent="0.25">
      <c r="A78" s="416" t="str">
        <f ca="true">IF(ISBLANK('Data Summary'!A80),"",'Data Summary'!A80)</f>
        <v/>
      </c>
      <c r="B78" s="138"/>
      <c r="L78" s="138"/>
      <c r="V78" s="138"/>
      <c r="AF78" s="138"/>
      <c r="AP78" s="138"/>
      <c r="AZ78" s="138"/>
      <c r="BJ78" s="138"/>
      <c r="BK78" s="138"/>
      <c r="BL78" s="138"/>
      <c r="BM78" s="138"/>
      <c r="BN78" s="138"/>
      <c r="BO78" s="138"/>
      <c r="BP78" s="138"/>
      <c r="BQ78" s="138"/>
      <c r="BT78" s="138"/>
      <c r="CD78" s="138"/>
      <c r="CN78" s="138"/>
      <c r="CX78" s="138"/>
      <c r="DH78" s="138"/>
      <c r="DR78" s="138"/>
      <c r="EB78" s="138"/>
      <c r="EL78" s="138"/>
      <c r="EV78" s="138"/>
      <c r="FF78" s="138"/>
      <c r="FP78" s="138"/>
      <c r="FZ78" s="138"/>
      <c r="GJ78" s="138"/>
      <c r="GT78" s="138"/>
      <c r="HD78" s="138"/>
      <c r="HN78" s="138"/>
      <c r="HX78" s="138"/>
      <c r="IH78" s="138"/>
    </row>
    <row xmlns:x14ac="http://schemas.microsoft.com/office/spreadsheetml/2009/9/ac" r="79" s="3" customFormat="true" x14ac:dyDescent="0.25">
      <c r="A79" s="416" t="str">
        <f ca="true">IF(ISBLANK('Data Summary'!A81),"",'Data Summary'!A81)</f>
        <v/>
      </c>
      <c r="B79" s="138"/>
      <c r="L79" s="138"/>
      <c r="V79" s="138"/>
      <c r="AF79" s="138"/>
      <c r="AP79" s="138"/>
      <c r="AZ79" s="138"/>
      <c r="BJ79" s="138"/>
      <c r="BK79" s="138"/>
      <c r="BL79" s="138"/>
      <c r="BM79" s="138"/>
      <c r="BN79" s="138"/>
      <c r="BO79" s="138"/>
      <c r="BP79" s="138"/>
      <c r="BQ79" s="138"/>
      <c r="BT79" s="138"/>
      <c r="CD79" s="138"/>
      <c r="CN79" s="138"/>
      <c r="CX79" s="138"/>
      <c r="DH79" s="138"/>
      <c r="DR79" s="138"/>
      <c r="EB79" s="138"/>
      <c r="EL79" s="138"/>
      <c r="EV79" s="138"/>
      <c r="FF79" s="138"/>
      <c r="FP79" s="138"/>
      <c r="FZ79" s="138"/>
      <c r="GJ79" s="138"/>
      <c r="GT79" s="138"/>
      <c r="HD79" s="138"/>
      <c r="HN79" s="138"/>
      <c r="HX79" s="138"/>
      <c r="IH79" s="138"/>
    </row>
    <row xmlns:x14ac="http://schemas.microsoft.com/office/spreadsheetml/2009/9/ac" r="80" s="3" customFormat="true" x14ac:dyDescent="0.25">
      <c r="A80" s="416" t="str">
        <f ca="true">IF(ISBLANK('Data Summary'!A82),"",'Data Summary'!A82)</f>
        <v/>
      </c>
      <c r="B80" s="138"/>
      <c r="L80" s="138"/>
      <c r="V80" s="138"/>
      <c r="AF80" s="138"/>
      <c r="AP80" s="138"/>
      <c r="AZ80" s="138"/>
      <c r="BJ80" s="138"/>
      <c r="BK80" s="138"/>
      <c r="BL80" s="138"/>
      <c r="BM80" s="138"/>
      <c r="BN80" s="138"/>
      <c r="BO80" s="138"/>
      <c r="BP80" s="138"/>
      <c r="BQ80" s="138"/>
      <c r="BT80" s="138"/>
      <c r="CD80" s="138"/>
      <c r="CN80" s="138"/>
      <c r="CX80" s="138"/>
      <c r="DH80" s="138"/>
      <c r="DR80" s="138"/>
      <c r="EB80" s="138"/>
      <c r="EL80" s="138"/>
      <c r="EV80" s="138"/>
      <c r="FF80" s="138"/>
      <c r="FP80" s="138"/>
      <c r="FZ80" s="138"/>
      <c r="GJ80" s="138"/>
      <c r="GT80" s="138"/>
      <c r="HD80" s="138"/>
      <c r="HN80" s="138"/>
      <c r="HX80" s="138"/>
      <c r="IH80" s="138"/>
    </row>
    <row xmlns:x14ac="http://schemas.microsoft.com/office/spreadsheetml/2009/9/ac" r="81" s="3" customFormat="true" x14ac:dyDescent="0.25">
      <c r="A81" s="416" t="str">
        <f ca="true">IF(ISBLANK('Data Summary'!A83),"",'Data Summary'!A83)</f>
        <v/>
      </c>
      <c r="B81" s="138"/>
      <c r="L81" s="138"/>
      <c r="V81" s="138"/>
      <c r="AF81" s="138"/>
      <c r="AP81" s="138"/>
      <c r="AZ81" s="138"/>
      <c r="BJ81" s="138"/>
      <c r="BK81" s="138"/>
      <c r="BL81" s="138"/>
      <c r="BM81" s="138"/>
      <c r="BN81" s="138"/>
      <c r="BO81" s="138"/>
      <c r="BP81" s="138"/>
      <c r="BQ81" s="138"/>
      <c r="BT81" s="138"/>
      <c r="CD81" s="138"/>
      <c r="CN81" s="138"/>
      <c r="CX81" s="138"/>
      <c r="DH81" s="138"/>
      <c r="DR81" s="138"/>
      <c r="EB81" s="138"/>
      <c r="EL81" s="138"/>
      <c r="EV81" s="138"/>
      <c r="FF81" s="138"/>
      <c r="FP81" s="138"/>
      <c r="FZ81" s="138"/>
      <c r="GJ81" s="138"/>
      <c r="GT81" s="138"/>
      <c r="HD81" s="138"/>
      <c r="HN81" s="138"/>
      <c r="HX81" s="138"/>
      <c r="IH81" s="138"/>
    </row>
    <row xmlns:x14ac="http://schemas.microsoft.com/office/spreadsheetml/2009/9/ac" r="82" s="3" customFormat="true" x14ac:dyDescent="0.25">
      <c r="A82" s="416" t="str">
        <f ca="true">IF(ISBLANK('Data Summary'!A84),"",'Data Summary'!A84)</f>
        <v/>
      </c>
      <c r="B82" s="138"/>
      <c r="L82" s="138"/>
      <c r="V82" s="138"/>
      <c r="AF82" s="138"/>
      <c r="AP82" s="138"/>
      <c r="AZ82" s="138"/>
      <c r="BJ82" s="138"/>
      <c r="BK82" s="138"/>
      <c r="BL82" s="138"/>
      <c r="BM82" s="138"/>
      <c r="BN82" s="138"/>
      <c r="BO82" s="138"/>
      <c r="BP82" s="138"/>
      <c r="BQ82" s="138"/>
      <c r="BT82" s="138"/>
      <c r="CD82" s="138"/>
      <c r="CN82" s="138"/>
      <c r="CX82" s="138"/>
      <c r="DH82" s="138"/>
      <c r="DR82" s="138"/>
      <c r="EB82" s="138"/>
      <c r="EL82" s="138"/>
      <c r="EV82" s="138"/>
      <c r="FF82" s="138"/>
      <c r="FP82" s="138"/>
      <c r="FZ82" s="138"/>
      <c r="GJ82" s="138"/>
      <c r="GT82" s="138"/>
      <c r="HD82" s="138"/>
      <c r="HN82" s="138"/>
      <c r="HX82" s="138"/>
      <c r="IH82" s="138"/>
    </row>
    <row xmlns:x14ac="http://schemas.microsoft.com/office/spreadsheetml/2009/9/ac" r="83" s="3" customFormat="true" x14ac:dyDescent="0.25">
      <c r="A83" s="416" t="str">
        <f ca="true">IF(ISBLANK('Data Summary'!A85),"",'Data Summary'!A85)</f>
        <v/>
      </c>
      <c r="B83" s="138"/>
      <c r="L83" s="138"/>
      <c r="V83" s="138"/>
      <c r="AF83" s="138"/>
      <c r="AP83" s="138"/>
      <c r="AZ83" s="138"/>
      <c r="BJ83" s="138"/>
      <c r="BK83" s="138"/>
      <c r="BL83" s="138"/>
      <c r="BM83" s="138"/>
      <c r="BN83" s="138"/>
      <c r="BO83" s="138"/>
      <c r="BP83" s="138"/>
      <c r="BQ83" s="138"/>
      <c r="BT83" s="138"/>
      <c r="CD83" s="138"/>
      <c r="CN83" s="138"/>
      <c r="CX83" s="138"/>
      <c r="DH83" s="138"/>
      <c r="DR83" s="138"/>
      <c r="EB83" s="138"/>
      <c r="EL83" s="138"/>
      <c r="EV83" s="138"/>
      <c r="FF83" s="138"/>
      <c r="FP83" s="138"/>
      <c r="FZ83" s="138"/>
      <c r="GJ83" s="138"/>
      <c r="GT83" s="138"/>
      <c r="HD83" s="138"/>
      <c r="HN83" s="138"/>
      <c r="HX83" s="138"/>
      <c r="IH83" s="138"/>
    </row>
    <row xmlns:x14ac="http://schemas.microsoft.com/office/spreadsheetml/2009/9/ac" r="84" s="3" customFormat="true" x14ac:dyDescent="0.25">
      <c r="A84" s="416" t="str">
        <f ca="true">IF(ISBLANK('Data Summary'!A86),"",'Data Summary'!A86)</f>
        <v/>
      </c>
      <c r="B84" s="138"/>
      <c r="L84" s="138"/>
      <c r="V84" s="138"/>
      <c r="AF84" s="138"/>
      <c r="AP84" s="138"/>
      <c r="AZ84" s="138"/>
      <c r="BJ84" s="138"/>
      <c r="BK84" s="138"/>
      <c r="BL84" s="138"/>
      <c r="BM84" s="138"/>
      <c r="BN84" s="138"/>
      <c r="BO84" s="138"/>
      <c r="BP84" s="138"/>
      <c r="BQ84" s="138"/>
      <c r="BT84" s="138"/>
      <c r="CD84" s="138"/>
      <c r="CN84" s="138"/>
      <c r="CX84" s="138"/>
      <c r="DH84" s="138"/>
      <c r="DR84" s="138"/>
      <c r="EB84" s="138"/>
      <c r="EL84" s="138"/>
      <c r="EV84" s="138"/>
      <c r="FF84" s="138"/>
      <c r="FP84" s="138"/>
      <c r="FZ84" s="138"/>
      <c r="GJ84" s="138"/>
      <c r="GT84" s="138"/>
      <c r="HD84" s="138"/>
      <c r="HN84" s="138"/>
      <c r="HX84" s="138"/>
      <c r="IH84" s="138"/>
    </row>
    <row xmlns:x14ac="http://schemas.microsoft.com/office/spreadsheetml/2009/9/ac" r="85" s="3" customFormat="true" x14ac:dyDescent="0.25">
      <c r="A85" s="416" t="str">
        <f ca="true">IF(ISBLANK('Data Summary'!A87),"",'Data Summary'!A87)</f>
        <v/>
      </c>
      <c r="B85" s="138"/>
      <c r="L85" s="138"/>
      <c r="V85" s="138"/>
      <c r="AF85" s="138"/>
      <c r="AP85" s="138"/>
      <c r="AZ85" s="138"/>
      <c r="BJ85" s="138"/>
      <c r="BK85" s="138"/>
      <c r="BL85" s="138"/>
      <c r="BM85" s="138"/>
      <c r="BN85" s="138"/>
      <c r="BO85" s="138"/>
      <c r="BP85" s="138"/>
      <c r="BQ85" s="138"/>
      <c r="BT85" s="138"/>
      <c r="CD85" s="138"/>
      <c r="CN85" s="138"/>
      <c r="CX85" s="138"/>
      <c r="DH85" s="138"/>
      <c r="DR85" s="138"/>
      <c r="EB85" s="138"/>
      <c r="EL85" s="138"/>
      <c r="EV85" s="138"/>
      <c r="FF85" s="138"/>
      <c r="FP85" s="138"/>
      <c r="FZ85" s="138"/>
      <c r="GJ85" s="138"/>
      <c r="GT85" s="138"/>
      <c r="HD85" s="138"/>
      <c r="HN85" s="138"/>
      <c r="HX85" s="138"/>
      <c r="IH85" s="138"/>
    </row>
    <row xmlns:x14ac="http://schemas.microsoft.com/office/spreadsheetml/2009/9/ac" r="86" s="3" customFormat="true" x14ac:dyDescent="0.25">
      <c r="A86" s="416" t="str">
        <f ca="true">IF(ISBLANK('Data Summary'!A88),"",'Data Summary'!A88)</f>
        <v/>
      </c>
      <c r="B86" s="138"/>
      <c r="L86" s="138"/>
      <c r="V86" s="138"/>
      <c r="AF86" s="138"/>
      <c r="AP86" s="138"/>
      <c r="AZ86" s="138"/>
      <c r="BJ86" s="138"/>
      <c r="BK86" s="138"/>
      <c r="BL86" s="138"/>
      <c r="BM86" s="138"/>
      <c r="BN86" s="138"/>
      <c r="BO86" s="138"/>
      <c r="BP86" s="138"/>
      <c r="BQ86" s="138"/>
      <c r="BT86" s="138"/>
      <c r="CD86" s="138"/>
      <c r="CN86" s="138"/>
      <c r="CX86" s="138"/>
      <c r="DH86" s="138"/>
      <c r="DR86" s="138"/>
      <c r="EB86" s="138"/>
      <c r="EL86" s="138"/>
      <c r="EV86" s="138"/>
      <c r="FF86" s="138"/>
      <c r="FP86" s="138"/>
      <c r="FZ86" s="138"/>
      <c r="GJ86" s="138"/>
      <c r="GT86" s="138"/>
      <c r="HD86" s="138"/>
      <c r="HN86" s="138"/>
      <c r="HX86" s="138"/>
      <c r="IH86" s="138"/>
    </row>
    <row xmlns:x14ac="http://schemas.microsoft.com/office/spreadsheetml/2009/9/ac" r="87" s="3" customFormat="true" x14ac:dyDescent="0.25">
      <c r="A87" s="416" t="str">
        <f ca="true">IF(ISBLANK('Data Summary'!A89),"",'Data Summary'!A89)</f>
        <v/>
      </c>
      <c r="B87" s="138"/>
      <c r="L87" s="138"/>
      <c r="V87" s="138"/>
      <c r="AF87" s="138"/>
      <c r="AP87" s="138"/>
      <c r="AZ87" s="138"/>
      <c r="BJ87" s="138"/>
      <c r="BK87" s="138"/>
      <c r="BL87" s="138"/>
      <c r="BM87" s="138"/>
      <c r="BN87" s="138"/>
      <c r="BO87" s="138"/>
      <c r="BP87" s="138"/>
      <c r="BQ87" s="138"/>
      <c r="BT87" s="138"/>
      <c r="CD87" s="138"/>
      <c r="CN87" s="138"/>
      <c r="CX87" s="138"/>
      <c r="DH87" s="138"/>
      <c r="DR87" s="138"/>
      <c r="EB87" s="138"/>
      <c r="EL87" s="138"/>
      <c r="EV87" s="138"/>
      <c r="FF87" s="138"/>
      <c r="FP87" s="138"/>
      <c r="FZ87" s="138"/>
      <c r="GJ87" s="138"/>
      <c r="GT87" s="138"/>
      <c r="HD87" s="138"/>
      <c r="HN87" s="138"/>
      <c r="HX87" s="138"/>
      <c r="IH87" s="138"/>
    </row>
    <row xmlns:x14ac="http://schemas.microsoft.com/office/spreadsheetml/2009/9/ac" r="88" s="3" customFormat="true" x14ac:dyDescent="0.25">
      <c r="A88" s="416" t="str">
        <f ca="true">IF(ISBLANK('Data Summary'!A90),"",'Data Summary'!A90)</f>
        <v/>
      </c>
      <c r="B88" s="138"/>
      <c r="L88" s="138"/>
      <c r="V88" s="138"/>
      <c r="AF88" s="138"/>
      <c r="AP88" s="138"/>
      <c r="AZ88" s="138"/>
      <c r="BJ88" s="138"/>
      <c r="BK88" s="138"/>
      <c r="BL88" s="138"/>
      <c r="BM88" s="138"/>
      <c r="BN88" s="138"/>
      <c r="BO88" s="138"/>
      <c r="BP88" s="138"/>
      <c r="BQ88" s="138"/>
      <c r="BT88" s="138"/>
      <c r="CD88" s="138"/>
      <c r="CN88" s="138"/>
      <c r="CX88" s="138"/>
      <c r="DH88" s="138"/>
      <c r="DR88" s="138"/>
      <c r="EB88" s="138"/>
      <c r="EL88" s="138"/>
      <c r="EV88" s="138"/>
      <c r="FF88" s="138"/>
      <c r="FP88" s="138"/>
      <c r="FZ88" s="138"/>
      <c r="GJ88" s="138"/>
      <c r="GT88" s="138"/>
      <c r="HD88" s="138"/>
      <c r="HN88" s="138"/>
      <c r="HX88" s="138"/>
      <c r="IH88" s="138"/>
    </row>
    <row xmlns:x14ac="http://schemas.microsoft.com/office/spreadsheetml/2009/9/ac" r="89" s="3" customFormat="true" x14ac:dyDescent="0.25">
      <c r="A89" s="416" t="str">
        <f ca="true">IF(ISBLANK('Data Summary'!A91),"",'Data Summary'!A91)</f>
        <v/>
      </c>
      <c r="B89" s="138"/>
      <c r="L89" s="138"/>
      <c r="V89" s="138"/>
      <c r="AF89" s="138"/>
      <c r="AP89" s="138"/>
      <c r="AZ89" s="138"/>
      <c r="BJ89" s="138"/>
      <c r="BK89" s="138"/>
      <c r="BL89" s="138"/>
      <c r="BM89" s="138"/>
      <c r="BN89" s="138"/>
      <c r="BO89" s="138"/>
      <c r="BP89" s="138"/>
      <c r="BQ89" s="138"/>
      <c r="BT89" s="138"/>
      <c r="CD89" s="138"/>
      <c r="CN89" s="138"/>
      <c r="CX89" s="138"/>
      <c r="DH89" s="138"/>
      <c r="DR89" s="138"/>
      <c r="EB89" s="138"/>
      <c r="EL89" s="138"/>
      <c r="EV89" s="138"/>
      <c r="FF89" s="138"/>
      <c r="FP89" s="138"/>
      <c r="FZ89" s="138"/>
      <c r="GJ89" s="138"/>
      <c r="GT89" s="138"/>
      <c r="HD89" s="138"/>
      <c r="HN89" s="138"/>
      <c r="HX89" s="138"/>
      <c r="IH89" s="138"/>
    </row>
    <row xmlns:x14ac="http://schemas.microsoft.com/office/spreadsheetml/2009/9/ac" r="90" s="3" customFormat="true" x14ac:dyDescent="0.25">
      <c r="A90" s="416" t="str">
        <f ca="true">IF(ISBLANK('Data Summary'!A92),"",'Data Summary'!A92)</f>
        <v/>
      </c>
      <c r="B90" s="138"/>
      <c r="L90" s="138"/>
      <c r="V90" s="138"/>
      <c r="AF90" s="138"/>
      <c r="AP90" s="138"/>
      <c r="AZ90" s="138"/>
      <c r="BJ90" s="138"/>
      <c r="BK90" s="138"/>
      <c r="BL90" s="138"/>
      <c r="BM90" s="138"/>
      <c r="BN90" s="138"/>
      <c r="BO90" s="138"/>
      <c r="BP90" s="138"/>
      <c r="BQ90" s="138"/>
      <c r="BT90" s="138"/>
      <c r="CD90" s="138"/>
      <c r="CN90" s="138"/>
      <c r="CX90" s="138"/>
      <c r="DH90" s="138"/>
      <c r="DR90" s="138"/>
      <c r="EB90" s="138"/>
      <c r="EL90" s="138"/>
      <c r="EV90" s="138"/>
      <c r="FF90" s="138"/>
      <c r="FP90" s="138"/>
      <c r="FZ90" s="138"/>
      <c r="GJ90" s="138"/>
      <c r="GT90" s="138"/>
      <c r="HD90" s="138"/>
      <c r="HN90" s="138"/>
      <c r="HX90" s="138"/>
      <c r="IH90" s="138"/>
    </row>
    <row xmlns:x14ac="http://schemas.microsoft.com/office/spreadsheetml/2009/9/ac" r="91" s="3" customFormat="true" x14ac:dyDescent="0.25">
      <c r="A91" s="416" t="str">
        <f ca="true">IF(ISBLANK('Data Summary'!A93),"",'Data Summary'!A93)</f>
        <v/>
      </c>
      <c r="B91" s="138"/>
      <c r="L91" s="138"/>
      <c r="V91" s="138"/>
      <c r="AF91" s="138"/>
      <c r="AP91" s="138"/>
      <c r="AZ91" s="138"/>
      <c r="BJ91" s="138"/>
      <c r="BK91" s="138"/>
      <c r="BL91" s="138"/>
      <c r="BM91" s="138"/>
      <c r="BN91" s="138"/>
      <c r="BO91" s="138"/>
      <c r="BP91" s="138"/>
      <c r="BQ91" s="138"/>
      <c r="BT91" s="138"/>
      <c r="CD91" s="138"/>
      <c r="CN91" s="138"/>
      <c r="CX91" s="138"/>
      <c r="DH91" s="138"/>
      <c r="DR91" s="138"/>
      <c r="EB91" s="138"/>
      <c r="EL91" s="138"/>
      <c r="EV91" s="138"/>
      <c r="FF91" s="138"/>
      <c r="FP91" s="138"/>
      <c r="FZ91" s="138"/>
      <c r="GJ91" s="138"/>
      <c r="GT91" s="138"/>
      <c r="HD91" s="138"/>
      <c r="HN91" s="138"/>
      <c r="HX91" s="138"/>
      <c r="IH91" s="138"/>
    </row>
    <row xmlns:x14ac="http://schemas.microsoft.com/office/spreadsheetml/2009/9/ac" r="92" s="3" customFormat="true" x14ac:dyDescent="0.25">
      <c r="A92" s="416" t="str">
        <f ca="true">IF(ISBLANK('Data Summary'!A94),"",'Data Summary'!A94)</f>
        <v/>
      </c>
      <c r="B92" s="138"/>
      <c r="L92" s="138"/>
      <c r="V92" s="138"/>
      <c r="AF92" s="138"/>
      <c r="AP92" s="138"/>
      <c r="AZ92" s="138"/>
      <c r="BJ92" s="138"/>
      <c r="BK92" s="138"/>
      <c r="BL92" s="138"/>
      <c r="BM92" s="138"/>
      <c r="BN92" s="138"/>
      <c r="BO92" s="138"/>
      <c r="BP92" s="138"/>
      <c r="BQ92" s="138"/>
      <c r="BT92" s="138"/>
      <c r="CD92" s="138"/>
      <c r="CN92" s="138"/>
      <c r="CX92" s="138"/>
      <c r="DH92" s="138"/>
      <c r="DR92" s="138"/>
      <c r="EB92" s="138"/>
      <c r="EL92" s="138"/>
      <c r="EV92" s="138"/>
      <c r="FF92" s="138"/>
      <c r="FP92" s="138"/>
      <c r="FZ92" s="138"/>
      <c r="GJ92" s="138"/>
      <c r="GT92" s="138"/>
      <c r="HD92" s="138"/>
      <c r="HN92" s="138"/>
      <c r="HX92" s="138"/>
      <c r="IH92" s="138"/>
    </row>
    <row xmlns:x14ac="http://schemas.microsoft.com/office/spreadsheetml/2009/9/ac" r="93" s="3" customFormat="true" x14ac:dyDescent="0.25">
      <c r="A93" s="416" t="str">
        <f ca="true">IF(ISBLANK('Data Summary'!A95),"",'Data Summary'!A95)</f>
        <v/>
      </c>
      <c r="B93" s="138"/>
      <c r="L93" s="138"/>
      <c r="V93" s="138"/>
      <c r="AF93" s="138"/>
      <c r="AP93" s="138"/>
      <c r="AZ93" s="138"/>
      <c r="BJ93" s="138"/>
      <c r="BK93" s="138"/>
      <c r="BL93" s="138"/>
      <c r="BM93" s="138"/>
      <c r="BN93" s="138"/>
      <c r="BO93" s="138"/>
      <c r="BP93" s="138"/>
      <c r="BQ93" s="138"/>
      <c r="BT93" s="138"/>
      <c r="CD93" s="138"/>
      <c r="CN93" s="138"/>
      <c r="CX93" s="138"/>
      <c r="DH93" s="138"/>
      <c r="DR93" s="138"/>
      <c r="EB93" s="138"/>
      <c r="EL93" s="138"/>
      <c r="EV93" s="138"/>
      <c r="FF93" s="138"/>
      <c r="FP93" s="138"/>
      <c r="FZ93" s="138"/>
      <c r="GJ93" s="138"/>
      <c r="GT93" s="138"/>
      <c r="HD93" s="138"/>
      <c r="HN93" s="138"/>
      <c r="HX93" s="138"/>
      <c r="IH93" s="138"/>
    </row>
    <row xmlns:x14ac="http://schemas.microsoft.com/office/spreadsheetml/2009/9/ac" r="94" s="3" customFormat="true" x14ac:dyDescent="0.25">
      <c r="A94" s="416" t="str">
        <f ca="true">IF(ISBLANK('Data Summary'!A96),"",'Data Summary'!A96)</f>
        <v/>
      </c>
      <c r="B94" s="138"/>
      <c r="L94" s="138"/>
      <c r="V94" s="138"/>
      <c r="AF94" s="138"/>
      <c r="AP94" s="138"/>
      <c r="AZ94" s="138"/>
      <c r="BJ94" s="138"/>
      <c r="BK94" s="138"/>
      <c r="BL94" s="138"/>
      <c r="BM94" s="138"/>
      <c r="BN94" s="138"/>
      <c r="BO94" s="138"/>
      <c r="BP94" s="138"/>
      <c r="BQ94" s="138"/>
      <c r="BT94" s="138"/>
      <c r="CD94" s="138"/>
      <c r="CN94" s="138"/>
      <c r="CX94" s="138"/>
      <c r="DH94" s="138"/>
      <c r="DR94" s="138"/>
      <c r="EB94" s="138"/>
      <c r="EL94" s="138"/>
      <c r="EV94" s="138"/>
      <c r="FF94" s="138"/>
      <c r="FP94" s="138"/>
      <c r="FZ94" s="138"/>
      <c r="GJ94" s="138"/>
      <c r="GT94" s="138"/>
      <c r="HD94" s="138"/>
      <c r="HN94" s="138"/>
      <c r="HX94" s="138"/>
      <c r="IH94" s="138"/>
    </row>
    <row xmlns:x14ac="http://schemas.microsoft.com/office/spreadsheetml/2009/9/ac" r="95" s="3" customFormat="true" x14ac:dyDescent="0.25">
      <c r="A95" s="416" t="str">
        <f ca="true">IF(ISBLANK('Data Summary'!A97),"",'Data Summary'!A97)</f>
        <v/>
      </c>
      <c r="B95" s="138"/>
      <c r="L95" s="138"/>
      <c r="V95" s="138"/>
      <c r="AF95" s="138"/>
      <c r="AP95" s="138"/>
      <c r="AZ95" s="138"/>
      <c r="BJ95" s="138"/>
      <c r="BK95" s="138"/>
      <c r="BL95" s="138"/>
      <c r="BM95" s="138"/>
      <c r="BN95" s="138"/>
      <c r="BO95" s="138"/>
      <c r="BP95" s="138"/>
      <c r="BQ95" s="138"/>
      <c r="BT95" s="138"/>
      <c r="CD95" s="138"/>
      <c r="CN95" s="138"/>
      <c r="CX95" s="138"/>
      <c r="DH95" s="138"/>
      <c r="DR95" s="138"/>
      <c r="EB95" s="138"/>
      <c r="EL95" s="138"/>
      <c r="EV95" s="138"/>
      <c r="FF95" s="138"/>
      <c r="FP95" s="138"/>
      <c r="FZ95" s="138"/>
      <c r="GJ95" s="138"/>
      <c r="GT95" s="138"/>
      <c r="HD95" s="138"/>
      <c r="HN95" s="138"/>
      <c r="HX95" s="138"/>
      <c r="IH95" s="138"/>
    </row>
    <row xmlns:x14ac="http://schemas.microsoft.com/office/spreadsheetml/2009/9/ac" r="96" s="3" customFormat="true" x14ac:dyDescent="0.25">
      <c r="A96" s="416" t="str">
        <f ca="true">IF(ISBLANK('Data Summary'!A98),"",'Data Summary'!A98)</f>
        <v/>
      </c>
      <c r="B96" s="138"/>
      <c r="L96" s="138"/>
      <c r="V96" s="138"/>
      <c r="AF96" s="138"/>
      <c r="AP96" s="138"/>
      <c r="AZ96" s="138"/>
      <c r="BJ96" s="138"/>
      <c r="BK96" s="138"/>
      <c r="BL96" s="138"/>
      <c r="BM96" s="138"/>
      <c r="BN96" s="138"/>
      <c r="BO96" s="138"/>
      <c r="BP96" s="138"/>
      <c r="BQ96" s="138"/>
      <c r="BT96" s="138"/>
      <c r="CD96" s="138"/>
      <c r="CN96" s="138"/>
      <c r="CX96" s="138"/>
      <c r="DH96" s="138"/>
      <c r="DR96" s="138"/>
      <c r="EB96" s="138"/>
      <c r="EL96" s="138"/>
      <c r="EV96" s="138"/>
      <c r="FF96" s="138"/>
      <c r="FP96" s="138"/>
      <c r="FZ96" s="138"/>
      <c r="GJ96" s="138"/>
      <c r="GT96" s="138"/>
      <c r="HD96" s="138"/>
      <c r="HN96" s="138"/>
      <c r="HX96" s="138"/>
      <c r="IH96" s="138"/>
    </row>
    <row xmlns:x14ac="http://schemas.microsoft.com/office/spreadsheetml/2009/9/ac" r="97" s="3" customFormat="true" x14ac:dyDescent="0.25">
      <c r="A97" s="416" t="str">
        <f ca="true">IF(ISBLANK('Data Summary'!A99),"",'Data Summary'!A99)</f>
        <v/>
      </c>
      <c r="B97" s="138"/>
      <c r="L97" s="138"/>
      <c r="V97" s="138"/>
      <c r="AF97" s="138"/>
      <c r="AP97" s="138"/>
      <c r="AZ97" s="138"/>
      <c r="BJ97" s="138"/>
      <c r="BK97" s="138"/>
      <c r="BL97" s="138"/>
      <c r="BM97" s="138"/>
      <c r="BN97" s="138"/>
      <c r="BO97" s="138"/>
      <c r="BP97" s="138"/>
      <c r="BQ97" s="138"/>
      <c r="BT97" s="138"/>
      <c r="CD97" s="138"/>
      <c r="CN97" s="138"/>
      <c r="CX97" s="138"/>
      <c r="DH97" s="138"/>
      <c r="DR97" s="138"/>
      <c r="EB97" s="138"/>
      <c r="EL97" s="138"/>
      <c r="EV97" s="138"/>
      <c r="FF97" s="138"/>
      <c r="FP97" s="138"/>
      <c r="FZ97" s="138"/>
      <c r="GJ97" s="138"/>
      <c r="GT97" s="138"/>
      <c r="HD97" s="138"/>
      <c r="HN97" s="138"/>
      <c r="HX97" s="138"/>
      <c r="IH97" s="138"/>
    </row>
    <row xmlns:x14ac="http://schemas.microsoft.com/office/spreadsheetml/2009/9/ac" r="98" s="3" customFormat="true" x14ac:dyDescent="0.25">
      <c r="A98" s="416" t="str">
        <f ca="true">IF(ISBLANK('Data Summary'!A100),"",'Data Summary'!A100)</f>
        <v/>
      </c>
      <c r="B98" s="138"/>
      <c r="L98" s="138"/>
      <c r="V98" s="138"/>
      <c r="AF98" s="138"/>
      <c r="AP98" s="138"/>
      <c r="AZ98" s="138"/>
      <c r="BJ98" s="138"/>
      <c r="BK98" s="138"/>
      <c r="BL98" s="138"/>
      <c r="BM98" s="138"/>
      <c r="BN98" s="138"/>
      <c r="BO98" s="138"/>
      <c r="BP98" s="138"/>
      <c r="BQ98" s="138"/>
      <c r="BT98" s="138"/>
      <c r="CD98" s="138"/>
      <c r="CN98" s="138"/>
      <c r="CX98" s="138"/>
      <c r="DH98" s="138"/>
      <c r="DR98" s="138"/>
      <c r="EB98" s="138"/>
      <c r="EL98" s="138"/>
      <c r="EV98" s="138"/>
      <c r="FF98" s="138"/>
      <c r="FP98" s="138"/>
      <c r="FZ98" s="138"/>
      <c r="GJ98" s="138"/>
      <c r="GT98" s="138"/>
      <c r="HD98" s="138"/>
      <c r="HN98" s="138"/>
      <c r="HX98" s="138"/>
      <c r="IH98" s="138"/>
    </row>
    <row xmlns:x14ac="http://schemas.microsoft.com/office/spreadsheetml/2009/9/ac" r="99" s="3" customFormat="true" x14ac:dyDescent="0.25">
      <c r="A99" s="416" t="str">
        <f ca="true">IF(ISBLANK('Data Summary'!A101),"",'Data Summary'!A101)</f>
        <v/>
      </c>
      <c r="B99" s="138"/>
      <c r="L99" s="138"/>
      <c r="V99" s="138"/>
      <c r="AF99" s="138"/>
      <c r="AP99" s="138"/>
      <c r="AZ99" s="138"/>
      <c r="BJ99" s="138"/>
      <c r="BK99" s="138"/>
      <c r="BL99" s="138"/>
      <c r="BM99" s="138"/>
      <c r="BN99" s="138"/>
      <c r="BO99" s="138"/>
      <c r="BP99" s="138"/>
      <c r="BQ99" s="138"/>
      <c r="BT99" s="138"/>
      <c r="CD99" s="138"/>
      <c r="CN99" s="138"/>
      <c r="CX99" s="138"/>
      <c r="DH99" s="138"/>
      <c r="DR99" s="138"/>
      <c r="EB99" s="138"/>
      <c r="EL99" s="138"/>
      <c r="EV99" s="138"/>
      <c r="FF99" s="138"/>
      <c r="FP99" s="138"/>
      <c r="FZ99" s="138"/>
      <c r="GJ99" s="138"/>
      <c r="GT99" s="138"/>
      <c r="HD99" s="138"/>
      <c r="HN99" s="138"/>
      <c r="HX99" s="138"/>
      <c r="IH99" s="138"/>
    </row>
    <row xmlns:x14ac="http://schemas.microsoft.com/office/spreadsheetml/2009/9/ac" r="100" s="3" customFormat="true" x14ac:dyDescent="0.25">
      <c r="A100" s="416" t="str">
        <f ca="true">IF(ISBLANK('Data Summary'!A102),"",'Data Summary'!A102)</f>
        <v/>
      </c>
      <c r="B100" s="138"/>
      <c r="L100" s="138"/>
      <c r="V100" s="138"/>
      <c r="AF100" s="138"/>
      <c r="AP100" s="138"/>
      <c r="AZ100" s="138"/>
      <c r="BJ100" s="138"/>
      <c r="BK100" s="138"/>
      <c r="BL100" s="138"/>
      <c r="BM100" s="138"/>
      <c r="BN100" s="138"/>
      <c r="BO100" s="138"/>
      <c r="BP100" s="138"/>
      <c r="BQ100" s="138"/>
      <c r="BT100" s="138"/>
      <c r="CD100" s="138"/>
      <c r="CN100" s="138"/>
      <c r="CX100" s="138"/>
      <c r="DH100" s="138"/>
      <c r="DR100" s="138"/>
      <c r="EB100" s="138"/>
      <c r="EL100" s="138"/>
      <c r="EV100" s="138"/>
      <c r="FF100" s="138"/>
      <c r="FP100" s="138"/>
      <c r="FZ100" s="138"/>
      <c r="GJ100" s="138"/>
      <c r="GT100" s="138"/>
      <c r="HD100" s="138"/>
      <c r="HN100" s="138"/>
      <c r="HX100" s="138"/>
      <c r="IH100" s="138"/>
    </row>
    <row xmlns:x14ac="http://schemas.microsoft.com/office/spreadsheetml/2009/9/ac" r="101" s="3" customFormat="true" x14ac:dyDescent="0.25">
      <c r="A101" s="416" t="str">
        <f ca="true">IF(ISBLANK('Data Summary'!A103),"",'Data Summary'!A103)</f>
        <v/>
      </c>
      <c r="B101" s="138"/>
      <c r="L101" s="138"/>
      <c r="V101" s="138"/>
      <c r="AF101" s="138"/>
      <c r="AP101" s="138"/>
      <c r="AZ101" s="138"/>
      <c r="BJ101" s="138"/>
      <c r="BK101" s="138"/>
      <c r="BL101" s="138"/>
      <c r="BM101" s="138"/>
      <c r="BN101" s="138"/>
      <c r="BO101" s="138"/>
      <c r="BP101" s="138"/>
      <c r="BQ101" s="138"/>
      <c r="BT101" s="138"/>
      <c r="CD101" s="138"/>
      <c r="CN101" s="138"/>
      <c r="CX101" s="138"/>
      <c r="DH101" s="138"/>
      <c r="DR101" s="138"/>
      <c r="EB101" s="138"/>
      <c r="EL101" s="138"/>
      <c r="EV101" s="138"/>
      <c r="FF101" s="138"/>
      <c r="FP101" s="138"/>
      <c r="FZ101" s="138"/>
      <c r="GJ101" s="138"/>
      <c r="GT101" s="138"/>
      <c r="HD101" s="138"/>
      <c r="HN101" s="138"/>
      <c r="HX101" s="138"/>
      <c r="IH101" s="138"/>
    </row>
    <row xmlns:x14ac="http://schemas.microsoft.com/office/spreadsheetml/2009/9/ac" r="102" s="3" customFormat="true" x14ac:dyDescent="0.25">
      <c r="A102" s="416" t="str">
        <f ca="true">IF(ISBLANK('Data Summary'!A104),"",'Data Summary'!A104)</f>
        <v/>
      </c>
      <c r="B102" s="138"/>
      <c r="L102" s="138"/>
      <c r="V102" s="138"/>
      <c r="AF102" s="138"/>
      <c r="AP102" s="138"/>
      <c r="AZ102" s="138"/>
      <c r="BJ102" s="138"/>
      <c r="BK102" s="138"/>
      <c r="BL102" s="138"/>
      <c r="BM102" s="138"/>
      <c r="BN102" s="138"/>
      <c r="BO102" s="138"/>
      <c r="BP102" s="138"/>
      <c r="BQ102" s="138"/>
      <c r="BT102" s="138"/>
      <c r="CD102" s="138"/>
      <c r="CN102" s="138"/>
      <c r="CX102" s="138"/>
      <c r="DH102" s="138"/>
      <c r="DR102" s="138"/>
      <c r="EB102" s="138"/>
      <c r="EL102" s="138"/>
      <c r="EV102" s="138"/>
      <c r="FF102" s="138"/>
      <c r="FP102" s="138"/>
      <c r="FZ102" s="138"/>
      <c r="GJ102" s="138"/>
      <c r="GT102" s="138"/>
      <c r="HD102" s="138"/>
      <c r="HN102" s="138"/>
      <c r="HX102" s="138"/>
      <c r="IH102" s="138"/>
    </row>
    <row xmlns:x14ac="http://schemas.microsoft.com/office/spreadsheetml/2009/9/ac" r="103" s="3" customFormat="true" x14ac:dyDescent="0.25">
      <c r="A103" s="416" t="str">
        <f ca="true">IF(ISBLANK('Data Summary'!A105),"",'Data Summary'!A105)</f>
        <v/>
      </c>
      <c r="B103" s="138"/>
      <c r="L103" s="138"/>
      <c r="V103" s="138"/>
      <c r="AF103" s="138"/>
      <c r="AP103" s="138"/>
      <c r="AZ103" s="138"/>
      <c r="BJ103" s="138"/>
      <c r="BK103" s="138"/>
      <c r="BL103" s="138"/>
      <c r="BM103" s="138"/>
      <c r="BN103" s="138"/>
      <c r="BO103" s="138"/>
      <c r="BP103" s="138"/>
      <c r="BQ103" s="138"/>
      <c r="BT103" s="138"/>
      <c r="CD103" s="138"/>
      <c r="CN103" s="138"/>
      <c r="CX103" s="138"/>
      <c r="DH103" s="138"/>
      <c r="DR103" s="138"/>
      <c r="EB103" s="138"/>
      <c r="EL103" s="138"/>
      <c r="EV103" s="138"/>
      <c r="FF103" s="138"/>
      <c r="FP103" s="138"/>
      <c r="FZ103" s="138"/>
      <c r="GJ103" s="138"/>
      <c r="GT103" s="138"/>
      <c r="HD103" s="138"/>
      <c r="HN103" s="138"/>
      <c r="HX103" s="138"/>
      <c r="IH103" s="138"/>
    </row>
    <row xmlns:x14ac="http://schemas.microsoft.com/office/spreadsheetml/2009/9/ac" r="104" s="3" customFormat="true" x14ac:dyDescent="0.25">
      <c r="A104" s="416" t="str">
        <f ca="true">IF(ISBLANK('Data Summary'!A106),"",'Data Summary'!A106)</f>
        <v/>
      </c>
      <c r="B104" s="138"/>
      <c r="L104" s="138"/>
      <c r="V104" s="138"/>
      <c r="AF104" s="138"/>
      <c r="AP104" s="138"/>
      <c r="AZ104" s="138"/>
      <c r="BJ104" s="138"/>
      <c r="BK104" s="138"/>
      <c r="BL104" s="138"/>
      <c r="BM104" s="138"/>
      <c r="BN104" s="138"/>
      <c r="BO104" s="138"/>
      <c r="BP104" s="138"/>
      <c r="BQ104" s="138"/>
      <c r="BT104" s="138"/>
      <c r="CD104" s="138"/>
      <c r="CN104" s="138"/>
      <c r="CX104" s="138"/>
      <c r="DH104" s="138"/>
      <c r="DR104" s="138"/>
      <c r="EB104" s="138"/>
      <c r="EL104" s="138"/>
      <c r="EV104" s="138"/>
      <c r="FF104" s="138"/>
      <c r="FP104" s="138"/>
      <c r="FZ104" s="138"/>
      <c r="GJ104" s="138"/>
      <c r="GT104" s="138"/>
      <c r="HD104" s="138"/>
      <c r="HN104" s="138"/>
      <c r="HX104" s="138"/>
      <c r="IH104" s="138"/>
    </row>
    <row xmlns:x14ac="http://schemas.microsoft.com/office/spreadsheetml/2009/9/ac" r="105" s="3" customFormat="true" x14ac:dyDescent="0.25">
      <c r="A105" s="416" t="str">
        <f ca="true">IF(ISBLANK('Data Summary'!A107),"",'Data Summary'!A107)</f>
        <v/>
      </c>
      <c r="B105" s="138"/>
      <c r="L105" s="138"/>
      <c r="V105" s="138"/>
      <c r="AF105" s="138"/>
      <c r="AP105" s="138"/>
      <c r="AZ105" s="138"/>
      <c r="BJ105" s="138"/>
      <c r="BK105" s="138"/>
      <c r="BL105" s="138"/>
      <c r="BM105" s="138"/>
      <c r="BN105" s="138"/>
      <c r="BO105" s="138"/>
      <c r="BP105" s="138"/>
      <c r="BQ105" s="138"/>
      <c r="BT105" s="138"/>
      <c r="CD105" s="138"/>
      <c r="CN105" s="138"/>
      <c r="CX105" s="138"/>
      <c r="DH105" s="138"/>
      <c r="DR105" s="138"/>
      <c r="EB105" s="138"/>
      <c r="EL105" s="138"/>
      <c r="EV105" s="138"/>
      <c r="FF105" s="138"/>
      <c r="FP105" s="138"/>
      <c r="FZ105" s="138"/>
      <c r="GJ105" s="138"/>
      <c r="GT105" s="138"/>
      <c r="HD105" s="138"/>
      <c r="HN105" s="138"/>
      <c r="HX105" s="138"/>
      <c r="IH105" s="138"/>
    </row>
    <row xmlns:x14ac="http://schemas.microsoft.com/office/spreadsheetml/2009/9/ac" r="106" s="3" customFormat="true" x14ac:dyDescent="0.25">
      <c r="A106" s="416" t="str">
        <f ca="true">IF(ISBLANK('Data Summary'!A108),"",'Data Summary'!A108)</f>
        <v/>
      </c>
      <c r="B106" s="138"/>
      <c r="L106" s="138"/>
      <c r="V106" s="138"/>
      <c r="AF106" s="138"/>
      <c r="AP106" s="138"/>
      <c r="AZ106" s="138"/>
      <c r="BJ106" s="138"/>
      <c r="BK106" s="138"/>
      <c r="BL106" s="138"/>
      <c r="BM106" s="138"/>
      <c r="BN106" s="138"/>
      <c r="BO106" s="138"/>
      <c r="BP106" s="138"/>
      <c r="BQ106" s="138"/>
      <c r="BT106" s="138"/>
      <c r="CD106" s="138"/>
      <c r="CN106" s="138"/>
      <c r="CX106" s="138"/>
      <c r="DH106" s="138"/>
      <c r="DR106" s="138"/>
      <c r="EB106" s="138"/>
      <c r="EL106" s="138"/>
      <c r="EV106" s="138"/>
      <c r="FF106" s="138"/>
      <c r="FP106" s="138"/>
      <c r="FZ106" s="138"/>
      <c r="GJ106" s="138"/>
      <c r="GT106" s="138"/>
      <c r="HD106" s="138"/>
      <c r="HN106" s="138"/>
      <c r="HX106" s="138"/>
      <c r="IH106" s="138"/>
    </row>
    <row xmlns:x14ac="http://schemas.microsoft.com/office/spreadsheetml/2009/9/ac" r="107" s="3" customFormat="true" x14ac:dyDescent="0.25">
      <c r="A107" s="416" t="str">
        <f ca="true">IF(ISBLANK('Data Summary'!A109),"",'Data Summary'!A109)</f>
        <v/>
      </c>
      <c r="B107" s="138"/>
      <c r="L107" s="138"/>
      <c r="V107" s="138"/>
      <c r="AF107" s="138"/>
      <c r="AP107" s="138"/>
      <c r="AZ107" s="138"/>
      <c r="BJ107" s="138"/>
      <c r="BK107" s="138"/>
      <c r="BL107" s="138"/>
      <c r="BM107" s="138"/>
      <c r="BN107" s="138"/>
      <c r="BO107" s="138"/>
      <c r="BP107" s="138"/>
      <c r="BQ107" s="138"/>
      <c r="BT107" s="138"/>
      <c r="CD107" s="138"/>
      <c r="CN107" s="138"/>
      <c r="CX107" s="138"/>
      <c r="DH107" s="138"/>
      <c r="DR107" s="138"/>
      <c r="EB107" s="138"/>
      <c r="EL107" s="138"/>
      <c r="EV107" s="138"/>
      <c r="FF107" s="138"/>
      <c r="FP107" s="138"/>
      <c r="FZ107" s="138"/>
      <c r="GJ107" s="138"/>
      <c r="GT107" s="138"/>
      <c r="HD107" s="138"/>
      <c r="HN107" s="138"/>
      <c r="HX107" s="138"/>
      <c r="IH107" s="138"/>
    </row>
    <row xmlns:x14ac="http://schemas.microsoft.com/office/spreadsheetml/2009/9/ac" r="108" s="3" customFormat="true" x14ac:dyDescent="0.25">
      <c r="A108" s="416" t="str">
        <f ca="true">IF(ISBLANK('Data Summary'!A110),"",'Data Summary'!A110)</f>
        <v/>
      </c>
      <c r="B108" s="138"/>
      <c r="L108" s="138"/>
      <c r="V108" s="138"/>
      <c r="AF108" s="138"/>
      <c r="AP108" s="138"/>
      <c r="AZ108" s="138"/>
      <c r="BJ108" s="138"/>
      <c r="BK108" s="138"/>
      <c r="BL108" s="138"/>
      <c r="BM108" s="138"/>
      <c r="BN108" s="138"/>
      <c r="BO108" s="138"/>
      <c r="BP108" s="138"/>
      <c r="BQ108" s="138"/>
      <c r="BT108" s="138"/>
      <c r="CD108" s="138"/>
      <c r="CN108" s="138"/>
      <c r="CX108" s="138"/>
      <c r="DH108" s="138"/>
      <c r="DR108" s="138"/>
      <c r="EB108" s="138"/>
      <c r="EL108" s="138"/>
      <c r="EV108" s="138"/>
      <c r="FF108" s="138"/>
      <c r="FP108" s="138"/>
      <c r="FZ108" s="138"/>
      <c r="GJ108" s="138"/>
      <c r="GT108" s="138"/>
      <c r="HD108" s="138"/>
      <c r="HN108" s="138"/>
      <c r="HX108" s="138"/>
      <c r="IH108" s="138"/>
    </row>
    <row xmlns:x14ac="http://schemas.microsoft.com/office/spreadsheetml/2009/9/ac" r="109" s="3" customFormat="true" x14ac:dyDescent="0.25">
      <c r="A109" s="416" t="str">
        <f ca="true">IF(ISBLANK('Data Summary'!A111),"",'Data Summary'!A111)</f>
        <v/>
      </c>
      <c r="B109" s="138"/>
      <c r="L109" s="138"/>
      <c r="V109" s="138"/>
      <c r="AF109" s="138"/>
      <c r="AP109" s="138"/>
      <c r="AZ109" s="138"/>
      <c r="BJ109" s="138"/>
      <c r="BK109" s="138"/>
      <c r="BL109" s="138"/>
      <c r="BM109" s="138"/>
      <c r="BN109" s="138"/>
      <c r="BO109" s="138"/>
      <c r="BP109" s="138"/>
      <c r="BQ109" s="138"/>
      <c r="BT109" s="138"/>
      <c r="CD109" s="138"/>
      <c r="CN109" s="138"/>
      <c r="CX109" s="138"/>
      <c r="DH109" s="138"/>
      <c r="DR109" s="138"/>
      <c r="EB109" s="138"/>
      <c r="EL109" s="138"/>
      <c r="EV109" s="138"/>
      <c r="FF109" s="138"/>
      <c r="FP109" s="138"/>
      <c r="FZ109" s="138"/>
      <c r="GJ109" s="138"/>
      <c r="GT109" s="138"/>
      <c r="HD109" s="138"/>
      <c r="HN109" s="138"/>
      <c r="HX109" s="138"/>
      <c r="IH109" s="138"/>
    </row>
    <row xmlns:x14ac="http://schemas.microsoft.com/office/spreadsheetml/2009/9/ac" r="110" s="3" customFormat="true" x14ac:dyDescent="0.25">
      <c r="A110" s="416" t="str">
        <f ca="true">IF(ISBLANK('Data Summary'!A112),"",'Data Summary'!A112)</f>
        <v/>
      </c>
      <c r="B110" s="138"/>
      <c r="L110" s="138"/>
      <c r="V110" s="138"/>
      <c r="AF110" s="138"/>
      <c r="AP110" s="138"/>
      <c r="AZ110" s="138"/>
      <c r="BJ110" s="138"/>
      <c r="BK110" s="138"/>
      <c r="BL110" s="138"/>
      <c r="BM110" s="138"/>
      <c r="BN110" s="138"/>
      <c r="BO110" s="138"/>
      <c r="BP110" s="138"/>
      <c r="BQ110" s="138"/>
      <c r="BT110" s="138"/>
      <c r="CD110" s="138"/>
      <c r="CN110" s="138"/>
      <c r="CX110" s="138"/>
      <c r="DH110" s="138"/>
      <c r="DR110" s="138"/>
      <c r="EB110" s="138"/>
      <c r="EL110" s="138"/>
      <c r="EV110" s="138"/>
      <c r="FF110" s="138"/>
      <c r="FP110" s="138"/>
      <c r="FZ110" s="138"/>
      <c r="GJ110" s="138"/>
      <c r="GT110" s="138"/>
      <c r="HD110" s="138"/>
      <c r="HN110" s="138"/>
      <c r="HX110" s="138"/>
      <c r="IH110" s="138"/>
    </row>
    <row xmlns:x14ac="http://schemas.microsoft.com/office/spreadsheetml/2009/9/ac" r="111" s="3" customFormat="true" x14ac:dyDescent="0.25">
      <c r="A111" s="416" t="str">
        <f ca="true">IF(ISBLANK('Data Summary'!A113),"",'Data Summary'!A113)</f>
        <v/>
      </c>
      <c r="B111" s="138"/>
      <c r="L111" s="138"/>
      <c r="V111" s="138"/>
      <c r="AF111" s="138"/>
      <c r="AP111" s="138"/>
      <c r="AZ111" s="138"/>
      <c r="BJ111" s="138"/>
      <c r="BK111" s="138"/>
      <c r="BL111" s="138"/>
      <c r="BM111" s="138"/>
      <c r="BN111" s="138"/>
      <c r="BO111" s="138"/>
      <c r="BP111" s="138"/>
      <c r="BQ111" s="138"/>
      <c r="BT111" s="138"/>
      <c r="CD111" s="138"/>
      <c r="CN111" s="138"/>
      <c r="CX111" s="138"/>
      <c r="DH111" s="138"/>
      <c r="DR111" s="138"/>
      <c r="EB111" s="138"/>
      <c r="EL111" s="138"/>
      <c r="EV111" s="138"/>
      <c r="FF111" s="138"/>
      <c r="FP111" s="138"/>
      <c r="FZ111" s="138"/>
      <c r="GJ111" s="138"/>
      <c r="GT111" s="138"/>
      <c r="HD111" s="138"/>
      <c r="HN111" s="138"/>
      <c r="HX111" s="138"/>
      <c r="IH111" s="138"/>
    </row>
    <row xmlns:x14ac="http://schemas.microsoft.com/office/spreadsheetml/2009/9/ac" r="112" s="3" customFormat="true" x14ac:dyDescent="0.25">
      <c r="A112" s="416" t="str">
        <f ca="true">IF(ISBLANK('Data Summary'!A114),"",'Data Summary'!A114)</f>
        <v/>
      </c>
      <c r="B112" s="138"/>
      <c r="L112" s="138"/>
      <c r="V112" s="138"/>
      <c r="AF112" s="138"/>
      <c r="AP112" s="138"/>
      <c r="AZ112" s="138"/>
      <c r="BJ112" s="138"/>
      <c r="BK112" s="138"/>
      <c r="BL112" s="138"/>
      <c r="BM112" s="138"/>
      <c r="BN112" s="138"/>
      <c r="BO112" s="138"/>
      <c r="BP112" s="138"/>
      <c r="BQ112" s="138"/>
      <c r="BT112" s="138"/>
      <c r="CD112" s="138"/>
      <c r="CN112" s="138"/>
      <c r="CX112" s="138"/>
      <c r="DH112" s="138"/>
      <c r="DR112" s="138"/>
      <c r="EB112" s="138"/>
      <c r="EL112" s="138"/>
      <c r="EV112" s="138"/>
      <c r="FF112" s="138"/>
      <c r="FP112" s="138"/>
      <c r="FZ112" s="138"/>
      <c r="GJ112" s="138"/>
      <c r="GT112" s="138"/>
      <c r="HD112" s="138"/>
      <c r="HN112" s="138"/>
      <c r="HX112" s="138"/>
      <c r="IH112" s="138"/>
    </row>
    <row xmlns:x14ac="http://schemas.microsoft.com/office/spreadsheetml/2009/9/ac" r="113" s="3" customFormat="true" x14ac:dyDescent="0.25">
      <c r="A113" s="416" t="str">
        <f ca="true">IF(ISBLANK('Data Summary'!A115),"",'Data Summary'!A115)</f>
        <v/>
      </c>
      <c r="B113" s="138"/>
      <c r="L113" s="138"/>
      <c r="V113" s="138"/>
      <c r="AF113" s="138"/>
      <c r="AP113" s="138"/>
      <c r="AZ113" s="138"/>
      <c r="BJ113" s="138"/>
      <c r="BK113" s="138"/>
      <c r="BL113" s="138"/>
      <c r="BM113" s="138"/>
      <c r="BN113" s="138"/>
      <c r="BO113" s="138"/>
      <c r="BP113" s="138"/>
      <c r="BQ113" s="138"/>
      <c r="BT113" s="138"/>
      <c r="CD113" s="138"/>
      <c r="CN113" s="138"/>
      <c r="CX113" s="138"/>
      <c r="DH113" s="138"/>
      <c r="DR113" s="138"/>
      <c r="EB113" s="138"/>
      <c r="EL113" s="138"/>
      <c r="EV113" s="138"/>
      <c r="FF113" s="138"/>
      <c r="FP113" s="138"/>
      <c r="FZ113" s="138"/>
      <c r="GJ113" s="138"/>
      <c r="GT113" s="138"/>
      <c r="HD113" s="138"/>
      <c r="HN113" s="138"/>
      <c r="HX113" s="138"/>
      <c r="IH113" s="138"/>
    </row>
    <row xmlns:x14ac="http://schemas.microsoft.com/office/spreadsheetml/2009/9/ac" r="114" s="3" customFormat="true" x14ac:dyDescent="0.25">
      <c r="A114" s="416" t="str">
        <f ca="true">IF(ISBLANK('Data Summary'!A116),"",'Data Summary'!A116)</f>
        <v/>
      </c>
      <c r="B114" s="138"/>
      <c r="L114" s="138"/>
      <c r="V114" s="138"/>
      <c r="AF114" s="138"/>
      <c r="AP114" s="138"/>
      <c r="AZ114" s="138"/>
      <c r="BJ114" s="138"/>
      <c r="BK114" s="138"/>
      <c r="BL114" s="138"/>
      <c r="BM114" s="138"/>
      <c r="BN114" s="138"/>
      <c r="BO114" s="138"/>
      <c r="BP114" s="138"/>
      <c r="BQ114" s="138"/>
      <c r="BT114" s="138"/>
      <c r="CD114" s="138"/>
      <c r="CN114" s="138"/>
      <c r="CX114" s="138"/>
      <c r="DH114" s="138"/>
      <c r="DR114" s="138"/>
      <c r="EB114" s="138"/>
      <c r="EL114" s="138"/>
      <c r="EV114" s="138"/>
      <c r="FF114" s="138"/>
      <c r="FP114" s="138"/>
      <c r="FZ114" s="138"/>
      <c r="GJ114" s="138"/>
      <c r="GT114" s="138"/>
      <c r="HD114" s="138"/>
      <c r="HN114" s="138"/>
      <c r="HX114" s="138"/>
      <c r="IH114" s="138"/>
    </row>
    <row xmlns:x14ac="http://schemas.microsoft.com/office/spreadsheetml/2009/9/ac" r="115" s="3" customFormat="true" x14ac:dyDescent="0.25">
      <c r="A115" s="416" t="str">
        <f ca="true">IF(ISBLANK('Data Summary'!A117),"",'Data Summary'!A117)</f>
        <v/>
      </c>
      <c r="B115" s="138"/>
      <c r="L115" s="138"/>
      <c r="V115" s="138"/>
      <c r="AF115" s="138"/>
      <c r="AP115" s="138"/>
      <c r="AZ115" s="138"/>
      <c r="BJ115" s="138"/>
      <c r="BK115" s="138"/>
      <c r="BL115" s="138"/>
      <c r="BM115" s="138"/>
      <c r="BN115" s="138"/>
      <c r="BO115" s="138"/>
      <c r="BP115" s="138"/>
      <c r="BQ115" s="138"/>
      <c r="BT115" s="138"/>
      <c r="CD115" s="138"/>
      <c r="CN115" s="138"/>
      <c r="CX115" s="138"/>
      <c r="DH115" s="138"/>
      <c r="DR115" s="138"/>
      <c r="EB115" s="138"/>
      <c r="EL115" s="138"/>
      <c r="EV115" s="138"/>
      <c r="FF115" s="138"/>
      <c r="FP115" s="138"/>
      <c r="FZ115" s="138"/>
      <c r="GJ115" s="138"/>
      <c r="GT115" s="138"/>
      <c r="HD115" s="138"/>
      <c r="HN115" s="138"/>
      <c r="HX115" s="138"/>
      <c r="IH115" s="138"/>
    </row>
    <row xmlns:x14ac="http://schemas.microsoft.com/office/spreadsheetml/2009/9/ac" r="116" s="3" customFormat="true" x14ac:dyDescent="0.25">
      <c r="A116" s="416" t="str">
        <f ca="true">IF(ISBLANK('Data Summary'!A118),"",'Data Summary'!A118)</f>
        <v/>
      </c>
      <c r="B116" s="138"/>
      <c r="L116" s="138"/>
      <c r="V116" s="138"/>
      <c r="AF116" s="138"/>
      <c r="AP116" s="138"/>
      <c r="AZ116" s="138"/>
      <c r="BJ116" s="138"/>
      <c r="BK116" s="138"/>
      <c r="BL116" s="138"/>
      <c r="BM116" s="138"/>
      <c r="BN116" s="138"/>
      <c r="BO116" s="138"/>
      <c r="BP116" s="138"/>
      <c r="BQ116" s="138"/>
      <c r="BT116" s="138"/>
      <c r="CD116" s="138"/>
      <c r="CN116" s="138"/>
      <c r="CX116" s="138"/>
      <c r="DH116" s="138"/>
      <c r="DR116" s="138"/>
      <c r="EB116" s="138"/>
      <c r="EL116" s="138"/>
      <c r="EV116" s="138"/>
      <c r="FF116" s="138"/>
      <c r="FP116" s="138"/>
      <c r="FZ116" s="138"/>
      <c r="GJ116" s="138"/>
      <c r="GT116" s="138"/>
      <c r="HD116" s="138"/>
      <c r="HN116" s="138"/>
      <c r="HX116" s="138"/>
      <c r="IH116" s="138"/>
    </row>
    <row xmlns:x14ac="http://schemas.microsoft.com/office/spreadsheetml/2009/9/ac" r="117" s="3" customFormat="true" x14ac:dyDescent="0.25">
      <c r="A117" s="416" t="str">
        <f ca="true">IF(ISBLANK('Data Summary'!A119),"",'Data Summary'!A119)</f>
        <v/>
      </c>
      <c r="B117" s="138"/>
      <c r="L117" s="138"/>
      <c r="V117" s="138"/>
      <c r="AF117" s="138"/>
      <c r="AP117" s="138"/>
      <c r="AZ117" s="138"/>
      <c r="BJ117" s="138"/>
      <c r="BK117" s="138"/>
      <c r="BL117" s="138"/>
      <c r="BM117" s="138"/>
      <c r="BN117" s="138"/>
      <c r="BO117" s="138"/>
      <c r="BP117" s="138"/>
      <c r="BQ117" s="138"/>
      <c r="BT117" s="138"/>
      <c r="CD117" s="138"/>
      <c r="CN117" s="138"/>
      <c r="CX117" s="138"/>
      <c r="DH117" s="138"/>
      <c r="DR117" s="138"/>
      <c r="EB117" s="138"/>
      <c r="EL117" s="138"/>
      <c r="EV117" s="138"/>
      <c r="FF117" s="138"/>
      <c r="FP117" s="138"/>
      <c r="FZ117" s="138"/>
      <c r="GJ117" s="138"/>
      <c r="GT117" s="138"/>
      <c r="HD117" s="138"/>
      <c r="HN117" s="138"/>
      <c r="HX117" s="138"/>
      <c r="IH117" s="138"/>
    </row>
    <row xmlns:x14ac="http://schemas.microsoft.com/office/spreadsheetml/2009/9/ac" r="118" s="3" customFormat="true" x14ac:dyDescent="0.25">
      <c r="A118" s="416" t="str">
        <f ca="true">IF(ISBLANK('Data Summary'!A120),"",'Data Summary'!A120)</f>
        <v/>
      </c>
      <c r="B118" s="138"/>
      <c r="L118" s="138"/>
      <c r="V118" s="138"/>
      <c r="AF118" s="138"/>
      <c r="AP118" s="138"/>
      <c r="AZ118" s="138"/>
      <c r="BJ118" s="138"/>
      <c r="BK118" s="138"/>
      <c r="BL118" s="138"/>
      <c r="BM118" s="138"/>
      <c r="BN118" s="138"/>
      <c r="BO118" s="138"/>
      <c r="BP118" s="138"/>
      <c r="BQ118" s="138"/>
      <c r="BT118" s="138"/>
      <c r="CD118" s="138"/>
      <c r="CN118" s="138"/>
      <c r="CX118" s="138"/>
      <c r="DH118" s="138"/>
      <c r="DR118" s="138"/>
      <c r="EB118" s="138"/>
      <c r="EL118" s="138"/>
      <c r="EV118" s="138"/>
      <c r="FF118" s="138"/>
      <c r="FP118" s="138"/>
      <c r="FZ118" s="138"/>
      <c r="GJ118" s="138"/>
      <c r="GT118" s="138"/>
      <c r="HD118" s="138"/>
      <c r="HN118" s="138"/>
      <c r="HX118" s="138"/>
      <c r="IH118" s="138"/>
    </row>
    <row xmlns:x14ac="http://schemas.microsoft.com/office/spreadsheetml/2009/9/ac" r="119" s="3" customFormat="true" x14ac:dyDescent="0.25">
      <c r="A119" s="416" t="str">
        <f ca="true">IF(ISBLANK('Data Summary'!A121),"",'Data Summary'!A121)</f>
        <v/>
      </c>
      <c r="B119" s="138"/>
      <c r="L119" s="138"/>
      <c r="V119" s="138"/>
      <c r="AF119" s="138"/>
      <c r="AP119" s="138"/>
      <c r="AZ119" s="138"/>
      <c r="BJ119" s="138"/>
      <c r="BK119" s="138"/>
      <c r="BL119" s="138"/>
      <c r="BM119" s="138"/>
      <c r="BN119" s="138"/>
      <c r="BO119" s="138"/>
      <c r="BP119" s="138"/>
      <c r="BQ119" s="138"/>
      <c r="BT119" s="138"/>
      <c r="CD119" s="138"/>
      <c r="CN119" s="138"/>
      <c r="CX119" s="138"/>
      <c r="DH119" s="138"/>
      <c r="DR119" s="138"/>
      <c r="EB119" s="138"/>
      <c r="EL119" s="138"/>
      <c r="EV119" s="138"/>
      <c r="FF119" s="138"/>
      <c r="FP119" s="138"/>
      <c r="FZ119" s="138"/>
      <c r="GJ119" s="138"/>
      <c r="GT119" s="138"/>
      <c r="HD119" s="138"/>
      <c r="HN119" s="138"/>
      <c r="HX119" s="138"/>
      <c r="IH119" s="138"/>
    </row>
    <row xmlns:x14ac="http://schemas.microsoft.com/office/spreadsheetml/2009/9/ac" r="120" s="3" customFormat="true" x14ac:dyDescent="0.25">
      <c r="A120" s="416" t="str">
        <f ca="true">IF(ISBLANK('Data Summary'!A122),"",'Data Summary'!A122)</f>
        <v/>
      </c>
      <c r="B120" s="138"/>
      <c r="L120" s="138"/>
      <c r="V120" s="138"/>
      <c r="AF120" s="138"/>
      <c r="AP120" s="138"/>
      <c r="AZ120" s="138"/>
      <c r="BJ120" s="138"/>
      <c r="BK120" s="138"/>
      <c r="BL120" s="138"/>
      <c r="BM120" s="138"/>
      <c r="BN120" s="138"/>
      <c r="BO120" s="138"/>
      <c r="BP120" s="138"/>
      <c r="BQ120" s="138"/>
      <c r="BT120" s="138"/>
      <c r="CD120" s="138"/>
      <c r="CN120" s="138"/>
      <c r="CX120" s="138"/>
      <c r="DH120" s="138"/>
      <c r="DR120" s="138"/>
      <c r="EB120" s="138"/>
      <c r="EL120" s="138"/>
      <c r="EV120" s="138"/>
      <c r="FF120" s="138"/>
      <c r="FP120" s="138"/>
      <c r="FZ120" s="138"/>
      <c r="GJ120" s="138"/>
      <c r="GT120" s="138"/>
      <c r="HD120" s="138"/>
      <c r="HN120" s="138"/>
      <c r="HX120" s="138"/>
      <c r="IH120" s="138"/>
    </row>
    <row xmlns:x14ac="http://schemas.microsoft.com/office/spreadsheetml/2009/9/ac" r="121" s="3" customFormat="true" x14ac:dyDescent="0.25">
      <c r="A121" s="416" t="str">
        <f ca="true">IF(ISBLANK('Data Summary'!A123),"",'Data Summary'!A123)</f>
        <v/>
      </c>
      <c r="B121" s="138"/>
      <c r="L121" s="138"/>
      <c r="V121" s="138"/>
      <c r="AF121" s="138"/>
      <c r="AP121" s="138"/>
      <c r="AZ121" s="138"/>
      <c r="BJ121" s="138"/>
      <c r="BK121" s="138"/>
      <c r="BL121" s="138"/>
      <c r="BM121" s="138"/>
      <c r="BN121" s="138"/>
      <c r="BO121" s="138"/>
      <c r="BP121" s="138"/>
      <c r="BQ121" s="138"/>
      <c r="BT121" s="138"/>
      <c r="CD121" s="138"/>
      <c r="CN121" s="138"/>
      <c r="CX121" s="138"/>
      <c r="DH121" s="138"/>
      <c r="DR121" s="138"/>
      <c r="EB121" s="138"/>
      <c r="EL121" s="138"/>
      <c r="EV121" s="138"/>
      <c r="FF121" s="138"/>
      <c r="FP121" s="138"/>
      <c r="FZ121" s="138"/>
      <c r="GJ121" s="138"/>
      <c r="GT121" s="138"/>
      <c r="HD121" s="138"/>
      <c r="HN121" s="138"/>
      <c r="HX121" s="138"/>
      <c r="IH121" s="138"/>
    </row>
    <row xmlns:x14ac="http://schemas.microsoft.com/office/spreadsheetml/2009/9/ac" r="122" s="3" customFormat="true" x14ac:dyDescent="0.25">
      <c r="A122" s="416" t="str">
        <f ca="true">IF(ISBLANK('Data Summary'!A124),"",'Data Summary'!A124)</f>
        <v/>
      </c>
      <c r="B122" s="138"/>
      <c r="L122" s="138"/>
      <c r="V122" s="138"/>
      <c r="AF122" s="138"/>
      <c r="AP122" s="138"/>
      <c r="AZ122" s="138"/>
      <c r="BJ122" s="138"/>
      <c r="BK122" s="138"/>
      <c r="BL122" s="138"/>
      <c r="BM122" s="138"/>
      <c r="BN122" s="138"/>
      <c r="BO122" s="138"/>
      <c r="BP122" s="138"/>
      <c r="BQ122" s="138"/>
      <c r="BT122" s="138"/>
      <c r="CD122" s="138"/>
      <c r="CN122" s="138"/>
      <c r="CX122" s="138"/>
      <c r="DH122" s="138"/>
      <c r="DR122" s="138"/>
      <c r="EB122" s="138"/>
      <c r="EL122" s="138"/>
      <c r="EV122" s="138"/>
      <c r="FF122" s="138"/>
      <c r="FP122" s="138"/>
      <c r="FZ122" s="138"/>
      <c r="GJ122" s="138"/>
      <c r="GT122" s="138"/>
      <c r="HD122" s="138"/>
      <c r="HN122" s="138"/>
      <c r="HX122" s="138"/>
      <c r="IH122" s="138"/>
    </row>
    <row xmlns:x14ac="http://schemas.microsoft.com/office/spreadsheetml/2009/9/ac" r="123" s="3" customFormat="true" x14ac:dyDescent="0.25">
      <c r="A123" s="416" t="str">
        <f ca="true">IF(ISBLANK('Data Summary'!A125),"",'Data Summary'!A125)</f>
        <v/>
      </c>
      <c r="B123" s="138"/>
      <c r="L123" s="138"/>
      <c r="V123" s="138"/>
      <c r="AF123" s="138"/>
      <c r="AP123" s="138"/>
      <c r="AZ123" s="138"/>
      <c r="BJ123" s="138"/>
      <c r="BK123" s="138"/>
      <c r="BL123" s="138"/>
      <c r="BM123" s="138"/>
      <c r="BN123" s="138"/>
      <c r="BO123" s="138"/>
      <c r="BP123" s="138"/>
      <c r="BQ123" s="138"/>
      <c r="BT123" s="138"/>
      <c r="CD123" s="138"/>
      <c r="CN123" s="138"/>
      <c r="CX123" s="138"/>
      <c r="DH123" s="138"/>
      <c r="DR123" s="138"/>
      <c r="EB123" s="138"/>
      <c r="EL123" s="138"/>
      <c r="EV123" s="138"/>
      <c r="FF123" s="138"/>
      <c r="FP123" s="138"/>
      <c r="FZ123" s="138"/>
      <c r="GJ123" s="138"/>
      <c r="GT123" s="138"/>
      <c r="HD123" s="138"/>
      <c r="HN123" s="138"/>
      <c r="HX123" s="138"/>
      <c r="IH123" s="138"/>
    </row>
    <row xmlns:x14ac="http://schemas.microsoft.com/office/spreadsheetml/2009/9/ac" r="124" s="3" customFormat="true" x14ac:dyDescent="0.25">
      <c r="A124" s="416" t="str">
        <f ca="true">IF(ISBLANK('Data Summary'!A126),"",'Data Summary'!A126)</f>
        <v/>
      </c>
      <c r="B124" s="138"/>
      <c r="L124" s="138"/>
      <c r="V124" s="138"/>
      <c r="AF124" s="138"/>
      <c r="AP124" s="138"/>
      <c r="AZ124" s="138"/>
      <c r="BJ124" s="138"/>
      <c r="BK124" s="138"/>
      <c r="BL124" s="138"/>
      <c r="BM124" s="138"/>
      <c r="BN124" s="138"/>
      <c r="BO124" s="138"/>
      <c r="BP124" s="138"/>
      <c r="BQ124" s="138"/>
      <c r="BT124" s="138"/>
      <c r="CD124" s="138"/>
      <c r="CN124" s="138"/>
      <c r="CX124" s="138"/>
      <c r="DH124" s="138"/>
      <c r="DR124" s="138"/>
      <c r="EB124" s="138"/>
      <c r="EL124" s="138"/>
      <c r="EV124" s="138"/>
      <c r="FF124" s="138"/>
      <c r="FP124" s="138"/>
      <c r="FZ124" s="138"/>
      <c r="GJ124" s="138"/>
      <c r="GT124" s="138"/>
      <c r="HD124" s="138"/>
      <c r="HN124" s="138"/>
      <c r="HX124" s="138"/>
      <c r="IH124" s="138"/>
    </row>
    <row xmlns:x14ac="http://schemas.microsoft.com/office/spreadsheetml/2009/9/ac" r="125" s="3" customFormat="true" x14ac:dyDescent="0.25">
      <c r="A125" s="416" t="str">
        <f ca="true">IF(ISBLANK('Data Summary'!A127),"",'Data Summary'!A127)</f>
        <v/>
      </c>
      <c r="B125" s="138"/>
      <c r="L125" s="138"/>
      <c r="V125" s="138"/>
      <c r="AF125" s="138"/>
      <c r="AP125" s="138"/>
      <c r="AZ125" s="138"/>
      <c r="BJ125" s="138"/>
      <c r="BK125" s="138"/>
      <c r="BL125" s="138"/>
      <c r="BM125" s="138"/>
      <c r="BN125" s="138"/>
      <c r="BO125" s="138"/>
      <c r="BP125" s="138"/>
      <c r="BQ125" s="138"/>
      <c r="BT125" s="138"/>
      <c r="CD125" s="138"/>
      <c r="CN125" s="138"/>
      <c r="CX125" s="138"/>
      <c r="DH125" s="138"/>
      <c r="DR125" s="138"/>
      <c r="EB125" s="138"/>
      <c r="EL125" s="138"/>
      <c r="EV125" s="138"/>
      <c r="FF125" s="138"/>
      <c r="FP125" s="138"/>
      <c r="FZ125" s="138"/>
      <c r="GJ125" s="138"/>
      <c r="GT125" s="138"/>
      <c r="HD125" s="138"/>
      <c r="HN125" s="138"/>
      <c r="HX125" s="138"/>
      <c r="IH125" s="138"/>
    </row>
    <row xmlns:x14ac="http://schemas.microsoft.com/office/spreadsheetml/2009/9/ac" r="126" s="3" customFormat="true" x14ac:dyDescent="0.25">
      <c r="A126" s="416" t="str">
        <f ca="true">IF(ISBLANK('Data Summary'!A128),"",'Data Summary'!A128)</f>
        <v/>
      </c>
      <c r="B126" s="138"/>
      <c r="L126" s="138"/>
      <c r="V126" s="138"/>
      <c r="AF126" s="138"/>
      <c r="AP126" s="138"/>
      <c r="AZ126" s="138"/>
      <c r="BJ126" s="138"/>
      <c r="BK126" s="138"/>
      <c r="BL126" s="138"/>
      <c r="BM126" s="138"/>
      <c r="BN126" s="138"/>
      <c r="BO126" s="138"/>
      <c r="BP126" s="138"/>
      <c r="BQ126" s="138"/>
      <c r="BT126" s="138"/>
      <c r="CD126" s="138"/>
      <c r="CN126" s="138"/>
      <c r="CX126" s="138"/>
      <c r="DH126" s="138"/>
      <c r="DR126" s="138"/>
      <c r="EB126" s="138"/>
      <c r="EL126" s="138"/>
      <c r="EV126" s="138"/>
      <c r="FF126" s="138"/>
      <c r="FP126" s="138"/>
      <c r="FZ126" s="138"/>
      <c r="GJ126" s="138"/>
      <c r="GT126" s="138"/>
      <c r="HD126" s="138"/>
      <c r="HN126" s="138"/>
      <c r="HX126" s="138"/>
      <c r="IH126" s="138"/>
    </row>
    <row xmlns:x14ac="http://schemas.microsoft.com/office/spreadsheetml/2009/9/ac" r="127" s="3" customFormat="true" x14ac:dyDescent="0.25">
      <c r="A127" s="416" t="str">
        <f ca="true">IF(ISBLANK('Data Summary'!A129),"",'Data Summary'!A129)</f>
        <v/>
      </c>
      <c r="B127" s="138"/>
      <c r="L127" s="138"/>
      <c r="V127" s="138"/>
      <c r="AF127" s="138"/>
      <c r="AP127" s="138"/>
      <c r="AZ127" s="138"/>
      <c r="BJ127" s="138"/>
      <c r="BK127" s="138"/>
      <c r="BL127" s="138"/>
      <c r="BM127" s="138"/>
      <c r="BN127" s="138"/>
      <c r="BO127" s="138"/>
      <c r="BP127" s="138"/>
      <c r="BQ127" s="138"/>
      <c r="BT127" s="138"/>
      <c r="CD127" s="138"/>
      <c r="CN127" s="138"/>
      <c r="CX127" s="138"/>
      <c r="DH127" s="138"/>
      <c r="DR127" s="138"/>
      <c r="EB127" s="138"/>
      <c r="EL127" s="138"/>
      <c r="EV127" s="138"/>
      <c r="FF127" s="138"/>
      <c r="FP127" s="138"/>
      <c r="FZ127" s="138"/>
      <c r="GJ127" s="138"/>
      <c r="GT127" s="138"/>
      <c r="HD127" s="138"/>
      <c r="HN127" s="138"/>
      <c r="HX127" s="138"/>
      <c r="IH127" s="138"/>
    </row>
    <row xmlns:x14ac="http://schemas.microsoft.com/office/spreadsheetml/2009/9/ac" r="128" s="3" customFormat="true" x14ac:dyDescent="0.25">
      <c r="A128" s="416" t="str">
        <f ca="true">IF(ISBLANK('Data Summary'!A130),"",'Data Summary'!A130)</f>
        <v/>
      </c>
      <c r="B128" s="138"/>
      <c r="L128" s="138"/>
      <c r="V128" s="138"/>
      <c r="AF128" s="138"/>
      <c r="AP128" s="138"/>
      <c r="AZ128" s="138"/>
      <c r="BJ128" s="138"/>
      <c r="BK128" s="138"/>
      <c r="BL128" s="138"/>
      <c r="BM128" s="138"/>
      <c r="BN128" s="138"/>
      <c r="BO128" s="138"/>
      <c r="BP128" s="138"/>
      <c r="BQ128" s="138"/>
      <c r="BT128" s="138"/>
      <c r="CD128" s="138"/>
      <c r="CN128" s="138"/>
      <c r="CX128" s="138"/>
      <c r="DH128" s="138"/>
      <c r="DR128" s="138"/>
      <c r="EB128" s="138"/>
      <c r="EL128" s="138"/>
      <c r="EV128" s="138"/>
      <c r="FF128" s="138"/>
      <c r="FP128" s="138"/>
      <c r="FZ128" s="138"/>
      <c r="GJ128" s="138"/>
      <c r="GT128" s="138"/>
      <c r="HD128" s="138"/>
      <c r="HN128" s="138"/>
      <c r="HX128" s="138"/>
      <c r="IH128" s="138"/>
    </row>
    <row xmlns:x14ac="http://schemas.microsoft.com/office/spreadsheetml/2009/9/ac" r="129" s="3" customFormat="true" x14ac:dyDescent="0.25">
      <c r="A129" s="416" t="str">
        <f ca="true">IF(ISBLANK('Data Summary'!A131),"",'Data Summary'!A131)</f>
        <v/>
      </c>
      <c r="B129" s="138"/>
      <c r="L129" s="138"/>
      <c r="V129" s="138"/>
      <c r="AF129" s="138"/>
      <c r="AP129" s="138"/>
      <c r="AZ129" s="138"/>
      <c r="BJ129" s="138"/>
      <c r="BK129" s="138"/>
      <c r="BL129" s="138"/>
      <c r="BM129" s="138"/>
      <c r="BN129" s="138"/>
      <c r="BO129" s="138"/>
      <c r="BP129" s="138"/>
      <c r="BQ129" s="138"/>
      <c r="BT129" s="138"/>
      <c r="CD129" s="138"/>
      <c r="CN129" s="138"/>
      <c r="CX129" s="138"/>
      <c r="DH129" s="138"/>
      <c r="DR129" s="138"/>
      <c r="EB129" s="138"/>
      <c r="EL129" s="138"/>
      <c r="EV129" s="138"/>
      <c r="FF129" s="138"/>
      <c r="FP129" s="138"/>
      <c r="FZ129" s="138"/>
      <c r="GJ129" s="138"/>
      <c r="GT129" s="138"/>
      <c r="HD129" s="138"/>
      <c r="HN129" s="138"/>
      <c r="HX129" s="138"/>
      <c r="IH129" s="138"/>
    </row>
    <row xmlns:x14ac="http://schemas.microsoft.com/office/spreadsheetml/2009/9/ac" r="130" s="3" customFormat="true" x14ac:dyDescent="0.25">
      <c r="A130" s="416" t="str">
        <f ca="true">IF(ISBLANK('Data Summary'!A132),"",'Data Summary'!A132)</f>
        <v/>
      </c>
      <c r="B130" s="138"/>
      <c r="L130" s="138"/>
      <c r="V130" s="138"/>
      <c r="AF130" s="138"/>
      <c r="AP130" s="138"/>
      <c r="AZ130" s="138"/>
      <c r="BJ130" s="138"/>
      <c r="BK130" s="138"/>
      <c r="BL130" s="138"/>
      <c r="BM130" s="138"/>
      <c r="BN130" s="138"/>
      <c r="BO130" s="138"/>
      <c r="BP130" s="138"/>
      <c r="BQ130" s="138"/>
      <c r="BT130" s="138"/>
      <c r="CD130" s="138"/>
      <c r="CN130" s="138"/>
      <c r="CX130" s="138"/>
      <c r="DH130" s="138"/>
      <c r="DR130" s="138"/>
      <c r="EB130" s="138"/>
      <c r="EL130" s="138"/>
      <c r="EV130" s="138"/>
      <c r="FF130" s="138"/>
      <c r="FP130" s="138"/>
      <c r="FZ130" s="138"/>
      <c r="GJ130" s="138"/>
      <c r="GT130" s="138"/>
      <c r="HD130" s="138"/>
      <c r="HN130" s="138"/>
      <c r="HX130" s="138"/>
      <c r="IH130" s="138"/>
    </row>
    <row xmlns:x14ac="http://schemas.microsoft.com/office/spreadsheetml/2009/9/ac" r="131" s="3" customFormat="true" x14ac:dyDescent="0.25">
      <c r="A131" s="416" t="str">
        <f ca="true">IF(ISBLANK('Data Summary'!A133),"",'Data Summary'!A133)</f>
        <v/>
      </c>
      <c r="B131" s="138"/>
      <c r="L131" s="138"/>
      <c r="V131" s="138"/>
      <c r="AF131" s="138"/>
      <c r="AP131" s="138"/>
      <c r="AZ131" s="138"/>
      <c r="BJ131" s="138"/>
      <c r="BK131" s="138"/>
      <c r="BL131" s="138"/>
      <c r="BM131" s="138"/>
      <c r="BN131" s="138"/>
      <c r="BO131" s="138"/>
      <c r="BP131" s="138"/>
      <c r="BQ131" s="138"/>
      <c r="BT131" s="138"/>
      <c r="CD131" s="138"/>
      <c r="CN131" s="138"/>
      <c r="CX131" s="138"/>
      <c r="DH131" s="138"/>
      <c r="DR131" s="138"/>
      <c r="EB131" s="138"/>
      <c r="EL131" s="138"/>
      <c r="EV131" s="138"/>
      <c r="FF131" s="138"/>
      <c r="FP131" s="138"/>
      <c r="FZ131" s="138"/>
      <c r="GJ131" s="138"/>
      <c r="GT131" s="138"/>
      <c r="HD131" s="138"/>
      <c r="HN131" s="138"/>
      <c r="HX131" s="138"/>
      <c r="IH131" s="138"/>
    </row>
    <row xmlns:x14ac="http://schemas.microsoft.com/office/spreadsheetml/2009/9/ac" r="132" s="3" customFormat="true" x14ac:dyDescent="0.25">
      <c r="A132" s="416" t="str">
        <f ca="true">IF(ISBLANK('Data Summary'!A134),"",'Data Summary'!A134)</f>
        <v/>
      </c>
      <c r="B132" s="138"/>
      <c r="L132" s="138"/>
      <c r="V132" s="138"/>
      <c r="AF132" s="138"/>
      <c r="AP132" s="138"/>
      <c r="AZ132" s="138"/>
      <c r="BJ132" s="138"/>
      <c r="BK132" s="138"/>
      <c r="BL132" s="138"/>
      <c r="BM132" s="138"/>
      <c r="BN132" s="138"/>
      <c r="BO132" s="138"/>
      <c r="BP132" s="138"/>
      <c r="BQ132" s="138"/>
      <c r="BT132" s="138"/>
      <c r="CD132" s="138"/>
      <c r="CN132" s="138"/>
      <c r="CX132" s="138"/>
      <c r="DH132" s="138"/>
      <c r="DR132" s="138"/>
      <c r="EB132" s="138"/>
      <c r="EL132" s="138"/>
      <c r="EV132" s="138"/>
      <c r="FF132" s="138"/>
      <c r="FP132" s="138"/>
      <c r="FZ132" s="138"/>
      <c r="GJ132" s="138"/>
      <c r="GT132" s="138"/>
      <c r="HD132" s="138"/>
      <c r="HN132" s="138"/>
      <c r="HX132" s="138"/>
      <c r="IH132" s="138"/>
    </row>
    <row xmlns:x14ac="http://schemas.microsoft.com/office/spreadsheetml/2009/9/ac" r="133" s="3" customFormat="true" x14ac:dyDescent="0.25">
      <c r="A133" s="416" t="str">
        <f ca="true">IF(ISBLANK('Data Summary'!A135),"",'Data Summary'!A135)</f>
        <v/>
      </c>
      <c r="B133" s="138"/>
      <c r="L133" s="138"/>
      <c r="V133" s="138"/>
      <c r="AF133" s="138"/>
      <c r="AP133" s="138"/>
      <c r="AZ133" s="138"/>
      <c r="BJ133" s="138"/>
      <c r="BK133" s="138"/>
      <c r="BL133" s="138"/>
      <c r="BM133" s="138"/>
      <c r="BN133" s="138"/>
      <c r="BO133" s="138"/>
      <c r="BP133" s="138"/>
      <c r="BQ133" s="138"/>
      <c r="BT133" s="138"/>
      <c r="CD133" s="138"/>
      <c r="CN133" s="138"/>
      <c r="CX133" s="138"/>
      <c r="DH133" s="138"/>
      <c r="DR133" s="138"/>
      <c r="EB133" s="138"/>
      <c r="EL133" s="138"/>
      <c r="EV133" s="138"/>
      <c r="FF133" s="138"/>
      <c r="FP133" s="138"/>
      <c r="FZ133" s="138"/>
      <c r="GJ133" s="138"/>
      <c r="GT133" s="138"/>
      <c r="HD133" s="138"/>
      <c r="HN133" s="138"/>
      <c r="HX133" s="138"/>
      <c r="IH133" s="138"/>
    </row>
    <row xmlns:x14ac="http://schemas.microsoft.com/office/spreadsheetml/2009/9/ac" r="134" s="3" customFormat="true" x14ac:dyDescent="0.25">
      <c r="A134" s="416" t="str">
        <f ca="true">IF(ISBLANK('Data Summary'!A136),"",'Data Summary'!A136)</f>
        <v/>
      </c>
      <c r="B134" s="138"/>
      <c r="L134" s="138"/>
      <c r="V134" s="138"/>
      <c r="AF134" s="138"/>
      <c r="AP134" s="138"/>
      <c r="AZ134" s="138"/>
      <c r="BJ134" s="138"/>
      <c r="BK134" s="138"/>
      <c r="BL134" s="138"/>
      <c r="BM134" s="138"/>
      <c r="BN134" s="138"/>
      <c r="BO134" s="138"/>
      <c r="BP134" s="138"/>
      <c r="BQ134" s="138"/>
      <c r="BT134" s="138"/>
      <c r="CD134" s="138"/>
      <c r="CN134" s="138"/>
      <c r="CX134" s="138"/>
      <c r="DH134" s="138"/>
      <c r="DR134" s="138"/>
      <c r="EB134" s="138"/>
      <c r="EL134" s="138"/>
      <c r="EV134" s="138"/>
      <c r="FF134" s="138"/>
      <c r="FP134" s="138"/>
      <c r="FZ134" s="138"/>
      <c r="GJ134" s="138"/>
      <c r="GT134" s="138"/>
      <c r="HD134" s="138"/>
      <c r="HN134" s="138"/>
      <c r="HX134" s="138"/>
      <c r="IH134" s="138"/>
    </row>
    <row xmlns:x14ac="http://schemas.microsoft.com/office/spreadsheetml/2009/9/ac" r="135" s="3" customFormat="true" x14ac:dyDescent="0.25">
      <c r="A135" s="416" t="str">
        <f ca="true">IF(ISBLANK('Data Summary'!A137),"",'Data Summary'!A137)</f>
        <v/>
      </c>
      <c r="B135" s="138"/>
      <c r="L135" s="138"/>
      <c r="V135" s="138"/>
      <c r="AF135" s="138"/>
      <c r="AP135" s="138"/>
      <c r="AZ135" s="138"/>
      <c r="BJ135" s="138"/>
      <c r="BK135" s="138"/>
      <c r="BL135" s="138"/>
      <c r="BM135" s="138"/>
      <c r="BN135" s="138"/>
      <c r="BO135" s="138"/>
      <c r="BP135" s="138"/>
      <c r="BQ135" s="138"/>
      <c r="BT135" s="138"/>
      <c r="CD135" s="138"/>
      <c r="CN135" s="138"/>
      <c r="CX135" s="138"/>
      <c r="DH135" s="138"/>
      <c r="DR135" s="138"/>
      <c r="EB135" s="138"/>
      <c r="EL135" s="138"/>
      <c r="EV135" s="138"/>
      <c r="FF135" s="138"/>
      <c r="FP135" s="138"/>
      <c r="FZ135" s="138"/>
      <c r="GJ135" s="138"/>
      <c r="GT135" s="138"/>
      <c r="HD135" s="138"/>
      <c r="HN135" s="138"/>
      <c r="HX135" s="138"/>
      <c r="IH135" s="138"/>
    </row>
    <row xmlns:x14ac="http://schemas.microsoft.com/office/spreadsheetml/2009/9/ac" r="136" s="3" customFormat="true" x14ac:dyDescent="0.25">
      <c r="A136" s="416" t="str">
        <f ca="true">IF(ISBLANK('Data Summary'!A138),"",'Data Summary'!A138)</f>
        <v/>
      </c>
      <c r="B136" s="138"/>
      <c r="L136" s="138"/>
      <c r="V136" s="138"/>
      <c r="AF136" s="138"/>
      <c r="AP136" s="138"/>
      <c r="AZ136" s="138"/>
      <c r="BJ136" s="138"/>
      <c r="BK136" s="138"/>
      <c r="BL136" s="138"/>
      <c r="BM136" s="138"/>
      <c r="BN136" s="138"/>
      <c r="BO136" s="138"/>
      <c r="BP136" s="138"/>
      <c r="BQ136" s="138"/>
      <c r="BT136" s="138"/>
      <c r="CD136" s="138"/>
      <c r="CN136" s="138"/>
      <c r="CX136" s="138"/>
      <c r="DH136" s="138"/>
      <c r="DR136" s="138"/>
      <c r="EB136" s="138"/>
      <c r="EL136" s="138"/>
      <c r="EV136" s="138"/>
      <c r="FF136" s="138"/>
      <c r="FP136" s="138"/>
      <c r="FZ136" s="138"/>
      <c r="GJ136" s="138"/>
      <c r="GT136" s="138"/>
      <c r="HD136" s="138"/>
      <c r="HN136" s="138"/>
      <c r="HX136" s="138"/>
      <c r="IH136" s="138"/>
    </row>
    <row xmlns:x14ac="http://schemas.microsoft.com/office/spreadsheetml/2009/9/ac" r="137" s="3" customFormat="true" x14ac:dyDescent="0.25">
      <c r="A137" s="416" t="str">
        <f ca="true">IF(ISBLANK('Data Summary'!A139),"",'Data Summary'!A139)</f>
        <v/>
      </c>
      <c r="B137" s="138"/>
      <c r="L137" s="138"/>
      <c r="V137" s="138"/>
      <c r="AF137" s="138"/>
      <c r="AP137" s="138"/>
      <c r="AZ137" s="138"/>
      <c r="BJ137" s="138"/>
      <c r="BK137" s="138"/>
      <c r="BL137" s="138"/>
      <c r="BM137" s="138"/>
      <c r="BN137" s="138"/>
      <c r="BO137" s="138"/>
      <c r="BP137" s="138"/>
      <c r="BQ137" s="138"/>
      <c r="BT137" s="138"/>
      <c r="CD137" s="138"/>
      <c r="CN137" s="138"/>
      <c r="CX137" s="138"/>
      <c r="DH137" s="138"/>
      <c r="DR137" s="138"/>
      <c r="EB137" s="138"/>
      <c r="EL137" s="138"/>
      <c r="EV137" s="138"/>
      <c r="FF137" s="138"/>
      <c r="FP137" s="138"/>
      <c r="FZ137" s="138"/>
      <c r="GJ137" s="138"/>
      <c r="GT137" s="138"/>
      <c r="HD137" s="138"/>
      <c r="HN137" s="138"/>
      <c r="HX137" s="138"/>
      <c r="IH137" s="138"/>
    </row>
    <row xmlns:x14ac="http://schemas.microsoft.com/office/spreadsheetml/2009/9/ac" r="138" s="3" customFormat="true" x14ac:dyDescent="0.25">
      <c r="A138" s="416" t="str">
        <f ca="true">IF(ISBLANK('Data Summary'!A140),"",'Data Summary'!A140)</f>
        <v/>
      </c>
      <c r="B138" s="138"/>
      <c r="L138" s="138"/>
      <c r="V138" s="138"/>
      <c r="AF138" s="138"/>
      <c r="AP138" s="138"/>
      <c r="AZ138" s="138"/>
      <c r="BJ138" s="138"/>
      <c r="BK138" s="138"/>
      <c r="BL138" s="138"/>
      <c r="BM138" s="138"/>
      <c r="BN138" s="138"/>
      <c r="BO138" s="138"/>
      <c r="BP138" s="138"/>
      <c r="BQ138" s="138"/>
      <c r="BT138" s="138"/>
      <c r="CD138" s="138"/>
      <c r="CN138" s="138"/>
      <c r="CX138" s="138"/>
      <c r="DH138" s="138"/>
      <c r="DR138" s="138"/>
      <c r="EB138" s="138"/>
      <c r="EL138" s="138"/>
      <c r="EV138" s="138"/>
      <c r="FF138" s="138"/>
      <c r="FP138" s="138"/>
      <c r="FZ138" s="138"/>
      <c r="GJ138" s="138"/>
      <c r="GT138" s="138"/>
      <c r="HD138" s="138"/>
      <c r="HN138" s="138"/>
      <c r="HX138" s="138"/>
      <c r="IH138" s="138"/>
    </row>
    <row xmlns:x14ac="http://schemas.microsoft.com/office/spreadsheetml/2009/9/ac" r="139" s="3" customFormat="true" x14ac:dyDescent="0.25">
      <c r="A139" s="416" t="str">
        <f ca="true">IF(ISBLANK('Data Summary'!A141),"",'Data Summary'!A141)</f>
        <v/>
      </c>
      <c r="B139" s="138"/>
      <c r="L139" s="138"/>
      <c r="V139" s="138"/>
      <c r="AF139" s="138"/>
      <c r="AP139" s="138"/>
      <c r="AZ139" s="138"/>
      <c r="BJ139" s="138"/>
      <c r="BK139" s="138"/>
      <c r="BL139" s="138"/>
      <c r="BM139" s="138"/>
      <c r="BN139" s="138"/>
      <c r="BO139" s="138"/>
      <c r="BP139" s="138"/>
      <c r="BQ139" s="138"/>
      <c r="BT139" s="138"/>
      <c r="CD139" s="138"/>
      <c r="CN139" s="138"/>
      <c r="CX139" s="138"/>
      <c r="DH139" s="138"/>
      <c r="DR139" s="138"/>
      <c r="EB139" s="138"/>
      <c r="EL139" s="138"/>
      <c r="EV139" s="138"/>
      <c r="FF139" s="138"/>
      <c r="FP139" s="138"/>
      <c r="FZ139" s="138"/>
      <c r="GJ139" s="138"/>
      <c r="GT139" s="138"/>
      <c r="HD139" s="138"/>
      <c r="HN139" s="138"/>
      <c r="HX139" s="138"/>
      <c r="IH139" s="138"/>
    </row>
    <row xmlns:x14ac="http://schemas.microsoft.com/office/spreadsheetml/2009/9/ac" r="140" s="3" customFormat="true" x14ac:dyDescent="0.25">
      <c r="A140" s="416" t="str">
        <f ca="true">IF(ISBLANK('Data Summary'!A142),"",'Data Summary'!A142)</f>
        <v/>
      </c>
      <c r="B140" s="138"/>
      <c r="L140" s="138"/>
      <c r="V140" s="138"/>
      <c r="AF140" s="138"/>
      <c r="AP140" s="138"/>
      <c r="AZ140" s="138"/>
      <c r="BJ140" s="138"/>
      <c r="BK140" s="138"/>
      <c r="BL140" s="138"/>
      <c r="BM140" s="138"/>
      <c r="BN140" s="138"/>
      <c r="BO140" s="138"/>
      <c r="BP140" s="138"/>
      <c r="BQ140" s="138"/>
      <c r="BT140" s="138"/>
      <c r="CD140" s="138"/>
      <c r="CN140" s="138"/>
      <c r="CX140" s="138"/>
      <c r="DH140" s="138"/>
      <c r="DR140" s="138"/>
      <c r="EB140" s="138"/>
      <c r="EL140" s="138"/>
      <c r="EV140" s="138"/>
      <c r="FF140" s="138"/>
      <c r="FP140" s="138"/>
      <c r="FZ140" s="138"/>
      <c r="GJ140" s="138"/>
      <c r="GT140" s="138"/>
      <c r="HD140" s="138"/>
      <c r="HN140" s="138"/>
      <c r="HX140" s="138"/>
      <c r="IH140" s="138"/>
    </row>
    <row xmlns:x14ac="http://schemas.microsoft.com/office/spreadsheetml/2009/9/ac" r="141" s="3" customFormat="true" x14ac:dyDescent="0.25">
      <c r="A141" s="416" t="str">
        <f ca="true">IF(ISBLANK('Data Summary'!A143),"",'Data Summary'!A143)</f>
        <v/>
      </c>
      <c r="B141" s="138"/>
      <c r="L141" s="138"/>
      <c r="V141" s="138"/>
      <c r="AF141" s="138"/>
      <c r="AP141" s="138"/>
      <c r="AZ141" s="138"/>
      <c r="BJ141" s="138"/>
      <c r="BK141" s="138"/>
      <c r="BL141" s="138"/>
      <c r="BM141" s="138"/>
      <c r="BN141" s="138"/>
      <c r="BO141" s="138"/>
      <c r="BP141" s="138"/>
      <c r="BQ141" s="138"/>
      <c r="BT141" s="138"/>
      <c r="CD141" s="138"/>
      <c r="CN141" s="138"/>
      <c r="CX141" s="138"/>
      <c r="DH141" s="138"/>
      <c r="DR141" s="138"/>
      <c r="EB141" s="138"/>
      <c r="EL141" s="138"/>
      <c r="EV141" s="138"/>
      <c r="FF141" s="138"/>
      <c r="FP141" s="138"/>
      <c r="FZ141" s="138"/>
      <c r="GJ141" s="138"/>
      <c r="GT141" s="138"/>
      <c r="HD141" s="138"/>
      <c r="HN141" s="138"/>
      <c r="HX141" s="138"/>
      <c r="IH141" s="138"/>
    </row>
    <row xmlns:x14ac="http://schemas.microsoft.com/office/spreadsheetml/2009/9/ac" r="142" s="3" customFormat="true" x14ac:dyDescent="0.25">
      <c r="A142" s="416" t="str">
        <f ca="true">IF(ISBLANK('Data Summary'!A144),"",'Data Summary'!A144)</f>
        <v/>
      </c>
      <c r="B142" s="138"/>
      <c r="L142" s="138"/>
      <c r="V142" s="138"/>
      <c r="AF142" s="138"/>
      <c r="AP142" s="138"/>
      <c r="AZ142" s="138"/>
      <c r="BJ142" s="138"/>
      <c r="BK142" s="138"/>
      <c r="BL142" s="138"/>
      <c r="BM142" s="138"/>
      <c r="BN142" s="138"/>
      <c r="BO142" s="138"/>
      <c r="BP142" s="138"/>
      <c r="BQ142" s="138"/>
      <c r="BT142" s="138"/>
      <c r="CD142" s="138"/>
      <c r="CN142" s="138"/>
      <c r="CX142" s="138"/>
      <c r="DH142" s="138"/>
      <c r="DR142" s="138"/>
      <c r="EB142" s="138"/>
      <c r="EL142" s="138"/>
      <c r="EV142" s="138"/>
      <c r="FF142" s="138"/>
      <c r="FP142" s="138"/>
      <c r="FZ142" s="138"/>
      <c r="GJ142" s="138"/>
      <c r="GT142" s="138"/>
      <c r="HD142" s="138"/>
      <c r="HN142" s="138"/>
      <c r="HX142" s="138"/>
      <c r="IH142" s="138"/>
    </row>
    <row xmlns:x14ac="http://schemas.microsoft.com/office/spreadsheetml/2009/9/ac" r="143" s="3" customFormat="true" x14ac:dyDescent="0.25">
      <c r="A143" s="416" t="str">
        <f ca="true">IF(ISBLANK('Data Summary'!A145),"",'Data Summary'!A145)</f>
        <v/>
      </c>
      <c r="B143" s="138"/>
      <c r="L143" s="138"/>
      <c r="V143" s="138"/>
      <c r="AF143" s="138"/>
      <c r="AP143" s="138"/>
      <c r="AZ143" s="138"/>
      <c r="BJ143" s="138"/>
      <c r="BK143" s="138"/>
      <c r="BL143" s="138"/>
      <c r="BM143" s="138"/>
      <c r="BN143" s="138"/>
      <c r="BO143" s="138"/>
      <c r="BP143" s="138"/>
      <c r="BQ143" s="138"/>
      <c r="BT143" s="138"/>
      <c r="CD143" s="138"/>
      <c r="CN143" s="138"/>
      <c r="CX143" s="138"/>
      <c r="DH143" s="138"/>
      <c r="DR143" s="138"/>
      <c r="EB143" s="138"/>
      <c r="EL143" s="138"/>
      <c r="EV143" s="138"/>
      <c r="FF143" s="138"/>
      <c r="FP143" s="138"/>
      <c r="FZ143" s="138"/>
      <c r="GJ143" s="138"/>
      <c r="GT143" s="138"/>
      <c r="HD143" s="138"/>
      <c r="HN143" s="138"/>
      <c r="HX143" s="138"/>
      <c r="IH143" s="138"/>
    </row>
    <row xmlns:x14ac="http://schemas.microsoft.com/office/spreadsheetml/2009/9/ac" r="144" s="3" customFormat="true" x14ac:dyDescent="0.25">
      <c r="A144" s="416" t="str">
        <f ca="true">IF(ISBLANK('Data Summary'!A146),"",'Data Summary'!A146)</f>
        <v/>
      </c>
      <c r="B144" s="138"/>
      <c r="L144" s="138"/>
      <c r="V144" s="138"/>
      <c r="AF144" s="138"/>
      <c r="AP144" s="138"/>
      <c r="AZ144" s="138"/>
      <c r="BJ144" s="138"/>
      <c r="BK144" s="138"/>
      <c r="BL144" s="138"/>
      <c r="BM144" s="138"/>
      <c r="BN144" s="138"/>
      <c r="BO144" s="138"/>
      <c r="BP144" s="138"/>
      <c r="BQ144" s="138"/>
      <c r="BT144" s="138"/>
      <c r="CD144" s="138"/>
      <c r="CN144" s="138"/>
      <c r="CX144" s="138"/>
      <c r="DH144" s="138"/>
      <c r="DR144" s="138"/>
      <c r="EB144" s="138"/>
      <c r="EL144" s="138"/>
      <c r="EV144" s="138"/>
      <c r="FF144" s="138"/>
      <c r="FP144" s="138"/>
      <c r="FZ144" s="138"/>
      <c r="GJ144" s="138"/>
      <c r="GT144" s="138"/>
      <c r="HD144" s="138"/>
      <c r="HN144" s="138"/>
      <c r="HX144" s="138"/>
      <c r="IH144" s="138"/>
    </row>
    <row xmlns:x14ac="http://schemas.microsoft.com/office/spreadsheetml/2009/9/ac" r="145" s="3" customFormat="true" x14ac:dyDescent="0.25">
      <c r="A145" s="416" t="str">
        <f ca="true">IF(ISBLANK('Data Summary'!A147),"",'Data Summary'!A147)</f>
        <v/>
      </c>
      <c r="B145" s="138"/>
      <c r="L145" s="138"/>
      <c r="V145" s="138"/>
      <c r="AF145" s="138"/>
      <c r="AP145" s="138"/>
      <c r="AZ145" s="138"/>
      <c r="BJ145" s="138"/>
      <c r="BK145" s="138"/>
      <c r="BL145" s="138"/>
      <c r="BM145" s="138"/>
      <c r="BN145" s="138"/>
      <c r="BO145" s="138"/>
      <c r="BP145" s="138"/>
      <c r="BQ145" s="138"/>
      <c r="BT145" s="138"/>
      <c r="CD145" s="138"/>
      <c r="CN145" s="138"/>
      <c r="CX145" s="138"/>
      <c r="DH145" s="138"/>
      <c r="DR145" s="138"/>
      <c r="EB145" s="138"/>
      <c r="EL145" s="138"/>
      <c r="EV145" s="138"/>
      <c r="FF145" s="138"/>
      <c r="FP145" s="138"/>
      <c r="FZ145" s="138"/>
      <c r="GJ145" s="138"/>
      <c r="GT145" s="138"/>
      <c r="HD145" s="138"/>
      <c r="HN145" s="138"/>
      <c r="HX145" s="138"/>
      <c r="IH145" s="138"/>
    </row>
    <row xmlns:x14ac="http://schemas.microsoft.com/office/spreadsheetml/2009/9/ac" r="146" s="3" customFormat="true" x14ac:dyDescent="0.25">
      <c r="A146" s="416" t="str">
        <f ca="true">IF(ISBLANK('Data Summary'!A148),"",'Data Summary'!A148)</f>
        <v/>
      </c>
      <c r="B146" s="138"/>
      <c r="L146" s="138"/>
      <c r="V146" s="138"/>
      <c r="AF146" s="138"/>
      <c r="AP146" s="138"/>
      <c r="AZ146" s="138"/>
      <c r="BJ146" s="138"/>
      <c r="BK146" s="138"/>
      <c r="BL146" s="138"/>
      <c r="BM146" s="138"/>
      <c r="BN146" s="138"/>
      <c r="BO146" s="138"/>
      <c r="BP146" s="138"/>
      <c r="BQ146" s="138"/>
      <c r="BT146" s="138"/>
      <c r="CD146" s="138"/>
      <c r="CN146" s="138"/>
      <c r="CX146" s="138"/>
      <c r="DH146" s="138"/>
      <c r="DR146" s="138"/>
      <c r="EB146" s="138"/>
      <c r="EL146" s="138"/>
      <c r="EV146" s="138"/>
      <c r="FF146" s="138"/>
      <c r="FP146" s="138"/>
      <c r="FZ146" s="138"/>
      <c r="GJ146" s="138"/>
      <c r="GT146" s="138"/>
      <c r="HD146" s="138"/>
      <c r="HN146" s="138"/>
      <c r="HX146" s="138"/>
      <c r="IH146" s="138"/>
    </row>
    <row xmlns:x14ac="http://schemas.microsoft.com/office/spreadsheetml/2009/9/ac" r="147" s="3" customFormat="true" x14ac:dyDescent="0.25">
      <c r="A147" s="416" t="str">
        <f ca="true">IF(ISBLANK('Data Summary'!A149),"",'Data Summary'!A149)</f>
        <v/>
      </c>
      <c r="B147" s="138"/>
      <c r="L147" s="138"/>
      <c r="V147" s="138"/>
      <c r="AF147" s="138"/>
      <c r="AP147" s="138"/>
      <c r="AZ147" s="138"/>
      <c r="BJ147" s="138"/>
      <c r="BK147" s="138"/>
      <c r="BL147" s="138"/>
      <c r="BM147" s="138"/>
      <c r="BN147" s="138"/>
      <c r="BO147" s="138"/>
      <c r="BP147" s="138"/>
      <c r="BQ147" s="138"/>
      <c r="BT147" s="138"/>
      <c r="CD147" s="138"/>
      <c r="CN147" s="138"/>
      <c r="CX147" s="138"/>
      <c r="DH147" s="138"/>
      <c r="DR147" s="138"/>
      <c r="EB147" s="138"/>
      <c r="EL147" s="138"/>
      <c r="EV147" s="138"/>
      <c r="FF147" s="138"/>
      <c r="FP147" s="138"/>
      <c r="FZ147" s="138"/>
      <c r="GJ147" s="138"/>
      <c r="GT147" s="138"/>
      <c r="HD147" s="138"/>
      <c r="HN147" s="138"/>
      <c r="HX147" s="138"/>
      <c r="IH147" s="138"/>
    </row>
    <row xmlns:x14ac="http://schemas.microsoft.com/office/spreadsheetml/2009/9/ac" r="148" s="3" customFormat="true" x14ac:dyDescent="0.25">
      <c r="A148" s="416" t="str">
        <f ca="true">IF(ISBLANK('Data Summary'!A150),"",'Data Summary'!A150)</f>
        <v/>
      </c>
      <c r="B148" s="138"/>
      <c r="L148" s="138"/>
      <c r="V148" s="138"/>
      <c r="AF148" s="138"/>
      <c r="AP148" s="138"/>
      <c r="AZ148" s="138"/>
      <c r="BJ148" s="138"/>
      <c r="BK148" s="138"/>
      <c r="BL148" s="138"/>
      <c r="BM148" s="138"/>
      <c r="BN148" s="138"/>
      <c r="BO148" s="138"/>
      <c r="BP148" s="138"/>
      <c r="BQ148" s="138"/>
      <c r="BT148" s="138"/>
      <c r="CD148" s="138"/>
      <c r="CN148" s="138"/>
      <c r="CX148" s="138"/>
      <c r="DH148" s="138"/>
      <c r="DR148" s="138"/>
      <c r="EB148" s="138"/>
      <c r="EL148" s="138"/>
      <c r="EV148" s="138"/>
      <c r="FF148" s="138"/>
      <c r="FP148" s="138"/>
      <c r="FZ148" s="138"/>
      <c r="GJ148" s="138"/>
      <c r="GT148" s="138"/>
      <c r="HD148" s="138"/>
      <c r="HN148" s="138"/>
      <c r="HX148" s="138"/>
      <c r="IH148" s="138"/>
    </row>
    <row xmlns:x14ac="http://schemas.microsoft.com/office/spreadsheetml/2009/9/ac" r="149" s="3" customFormat="true" x14ac:dyDescent="0.25">
      <c r="A149" s="416" t="str">
        <f ca="true">IF(ISBLANK('Data Summary'!A151),"",'Data Summary'!A151)</f>
        <v/>
      </c>
      <c r="B149" s="138"/>
      <c r="L149" s="138"/>
      <c r="V149" s="138"/>
      <c r="AF149" s="138"/>
      <c r="AP149" s="138"/>
      <c r="AZ149" s="138"/>
      <c r="BJ149" s="138"/>
      <c r="BK149" s="138"/>
      <c r="BL149" s="138"/>
      <c r="BM149" s="138"/>
      <c r="BN149" s="138"/>
      <c r="BO149" s="138"/>
      <c r="BP149" s="138"/>
      <c r="BQ149" s="138"/>
      <c r="BT149" s="138"/>
      <c r="CD149" s="138"/>
      <c r="CN149" s="138"/>
      <c r="CX149" s="138"/>
      <c r="DH149" s="138"/>
      <c r="DR149" s="138"/>
      <c r="EB149" s="138"/>
      <c r="EL149" s="138"/>
      <c r="EV149" s="138"/>
      <c r="FF149" s="138"/>
      <c r="FP149" s="138"/>
      <c r="FZ149" s="138"/>
      <c r="GJ149" s="138"/>
      <c r="GT149" s="138"/>
      <c r="HD149" s="138"/>
      <c r="HN149" s="138"/>
      <c r="HX149" s="138"/>
      <c r="IH149" s="138"/>
    </row>
    <row xmlns:x14ac="http://schemas.microsoft.com/office/spreadsheetml/2009/9/ac" r="150" s="3" customFormat="true" x14ac:dyDescent="0.25">
      <c r="A150" s="416" t="str">
        <f ca="true">IF(ISBLANK('Data Summary'!A152),"",'Data Summary'!A152)</f>
        <v/>
      </c>
      <c r="B150" s="138"/>
      <c r="L150" s="138"/>
      <c r="V150" s="138"/>
      <c r="AF150" s="138"/>
      <c r="AP150" s="138"/>
      <c r="AZ150" s="138"/>
      <c r="BJ150" s="138"/>
      <c r="BK150" s="138"/>
      <c r="BL150" s="138"/>
      <c r="BM150" s="138"/>
      <c r="BN150" s="138"/>
      <c r="BO150" s="138"/>
      <c r="BP150" s="138"/>
      <c r="BQ150" s="138"/>
      <c r="BT150" s="138"/>
      <c r="CD150" s="138"/>
      <c r="CN150" s="138"/>
      <c r="CX150" s="138"/>
      <c r="DH150" s="138"/>
      <c r="DR150" s="138"/>
      <c r="EB150" s="138"/>
      <c r="EL150" s="138"/>
      <c r="EV150" s="138"/>
      <c r="FF150" s="138"/>
      <c r="FP150" s="138"/>
      <c r="FZ150" s="138"/>
      <c r="GJ150" s="138"/>
      <c r="GT150" s="138"/>
      <c r="HD150" s="138"/>
      <c r="HN150" s="138"/>
      <c r="HX150" s="138"/>
      <c r="IH150" s="138"/>
    </row>
    <row xmlns:x14ac="http://schemas.microsoft.com/office/spreadsheetml/2009/9/ac" r="151" s="3" customFormat="true" x14ac:dyDescent="0.25">
      <c r="A151" s="416" t="str">
        <f ca="true">IF(ISBLANK('Data Summary'!A153),"",'Data Summary'!A153)</f>
        <v/>
      </c>
      <c r="B151" s="138"/>
      <c r="L151" s="138"/>
      <c r="V151" s="138"/>
      <c r="AF151" s="138"/>
      <c r="AP151" s="138"/>
      <c r="AZ151" s="138"/>
      <c r="BJ151" s="138"/>
      <c r="BK151" s="138"/>
      <c r="BL151" s="138"/>
      <c r="BM151" s="138"/>
      <c r="BN151" s="138"/>
      <c r="BO151" s="138"/>
      <c r="BP151" s="138"/>
      <c r="BQ151" s="138"/>
      <c r="BT151" s="138"/>
      <c r="CD151" s="138"/>
      <c r="CN151" s="138"/>
      <c r="CX151" s="138"/>
      <c r="DH151" s="138"/>
      <c r="DR151" s="138"/>
      <c r="EB151" s="138"/>
      <c r="EL151" s="138"/>
      <c r="EV151" s="138"/>
      <c r="FF151" s="138"/>
      <c r="FP151" s="138"/>
      <c r="FZ151" s="138"/>
      <c r="GJ151" s="138"/>
      <c r="GT151" s="138"/>
      <c r="HD151" s="138"/>
      <c r="HN151" s="138"/>
      <c r="HX151" s="138"/>
      <c r="IH151" s="138"/>
    </row>
    <row xmlns:x14ac="http://schemas.microsoft.com/office/spreadsheetml/2009/9/ac" r="152" s="3" customFormat="true" x14ac:dyDescent="0.25">
      <c r="A152" s="414"/>
      <c r="B152" s="138"/>
      <c r="L152" s="138"/>
      <c r="V152" s="138"/>
      <c r="AF152" s="138"/>
      <c r="AP152" s="138"/>
      <c r="AZ152" s="138"/>
      <c r="BJ152" s="138"/>
      <c r="BK152" s="138"/>
      <c r="BL152" s="138"/>
      <c r="BM152" s="138"/>
      <c r="BN152" s="138"/>
      <c r="BO152" s="138"/>
      <c r="BP152" s="138"/>
      <c r="BQ152" s="138"/>
      <c r="BT152" s="138"/>
      <c r="CD152" s="138"/>
      <c r="CN152" s="138"/>
      <c r="CX152" s="138"/>
      <c r="DH152" s="138"/>
      <c r="DR152" s="138"/>
      <c r="EB152" s="138"/>
      <c r="EL152" s="138"/>
      <c r="EV152" s="138"/>
      <c r="FF152" s="138"/>
      <c r="FP152" s="138"/>
      <c r="FZ152" s="138"/>
      <c r="GJ152" s="138"/>
      <c r="GT152" s="138"/>
      <c r="HD152" s="138"/>
      <c r="HN152" s="138"/>
      <c r="HX152" s="138"/>
      <c r="IH152" s="138"/>
    </row>
    <row xmlns:x14ac="http://schemas.microsoft.com/office/spreadsheetml/2009/9/ac" r="153" s="3" customFormat="true" x14ac:dyDescent="0.25">
      <c r="A153" s="414"/>
      <c r="B153" s="138"/>
      <c r="L153" s="138"/>
      <c r="V153" s="138"/>
      <c r="AF153" s="138"/>
      <c r="AP153" s="138"/>
      <c r="AZ153" s="138"/>
      <c r="BJ153" s="138"/>
      <c r="BK153" s="138"/>
      <c r="BL153" s="138"/>
      <c r="BM153" s="138"/>
      <c r="BN153" s="138"/>
      <c r="BO153" s="138"/>
      <c r="BP153" s="138"/>
      <c r="BQ153" s="138"/>
      <c r="BT153" s="138"/>
      <c r="CD153" s="138"/>
      <c r="CN153" s="138"/>
      <c r="CX153" s="138"/>
      <c r="DH153" s="138"/>
      <c r="DR153" s="138"/>
      <c r="EB153" s="138"/>
      <c r="EL153" s="138"/>
      <c r="EV153" s="138"/>
      <c r="FF153" s="138"/>
      <c r="FP153" s="138"/>
      <c r="FZ153" s="138"/>
      <c r="GJ153" s="138"/>
      <c r="GT153" s="138"/>
      <c r="HD153" s="138"/>
      <c r="HN153" s="138"/>
      <c r="HX153" s="138"/>
      <c r="IH153" s="138"/>
    </row>
    <row xmlns:x14ac="http://schemas.microsoft.com/office/spreadsheetml/2009/9/ac" r="154" s="3" customFormat="true" x14ac:dyDescent="0.25">
      <c r="A154" s="414"/>
      <c r="B154" s="138"/>
      <c r="L154" s="138"/>
      <c r="V154" s="138"/>
      <c r="AF154" s="138"/>
      <c r="AP154" s="138"/>
      <c r="AZ154" s="138"/>
      <c r="BJ154" s="138"/>
      <c r="BK154" s="138"/>
      <c r="BL154" s="138"/>
      <c r="BM154" s="138"/>
      <c r="BN154" s="138"/>
      <c r="BO154" s="138"/>
      <c r="BP154" s="138"/>
      <c r="BQ154" s="138"/>
      <c r="BT154" s="138"/>
      <c r="CD154" s="138"/>
      <c r="CN154" s="138"/>
      <c r="CX154" s="138"/>
      <c r="DH154" s="138"/>
      <c r="DR154" s="138"/>
      <c r="EB154" s="138"/>
      <c r="EL154" s="138"/>
      <c r="EV154" s="138"/>
      <c r="FF154" s="138"/>
      <c r="FP154" s="138"/>
      <c r="FZ154" s="138"/>
      <c r="GJ154" s="138"/>
      <c r="GT154" s="138"/>
      <c r="HD154" s="138"/>
      <c r="HN154" s="138"/>
      <c r="HX154" s="138"/>
      <c r="IH154" s="138"/>
    </row>
    <row xmlns:x14ac="http://schemas.microsoft.com/office/spreadsheetml/2009/9/ac" r="155" s="3" customFormat="true" x14ac:dyDescent="0.25">
      <c r="A155" s="414"/>
      <c r="B155" s="138"/>
      <c r="L155" s="138"/>
      <c r="V155" s="138"/>
      <c r="AF155" s="138"/>
      <c r="AP155" s="138"/>
      <c r="AZ155" s="138"/>
      <c r="BJ155" s="138"/>
      <c r="BK155" s="138"/>
      <c r="BL155" s="138"/>
      <c r="BM155" s="138"/>
      <c r="BN155" s="138"/>
      <c r="BO155" s="138"/>
      <c r="BP155" s="138"/>
      <c r="BQ155" s="138"/>
      <c r="BT155" s="138"/>
      <c r="CD155" s="138"/>
      <c r="CN155" s="138"/>
      <c r="CX155" s="138"/>
      <c r="DH155" s="138"/>
      <c r="DR155" s="138"/>
      <c r="EB155" s="138"/>
      <c r="EL155" s="138"/>
      <c r="EV155" s="138"/>
      <c r="FF155" s="138"/>
      <c r="FP155" s="138"/>
      <c r="FZ155" s="138"/>
      <c r="GJ155" s="138"/>
      <c r="GT155" s="138"/>
      <c r="HD155" s="138"/>
      <c r="HN155" s="138"/>
      <c r="HX155" s="138"/>
      <c r="IH155" s="138"/>
    </row>
    <row xmlns:x14ac="http://schemas.microsoft.com/office/spreadsheetml/2009/9/ac" r="156" s="3" customFormat="true" x14ac:dyDescent="0.25">
      <c r="A156" s="414"/>
      <c r="B156" s="138"/>
      <c r="L156" s="138"/>
      <c r="V156" s="138"/>
      <c r="AF156" s="138"/>
      <c r="AP156" s="138"/>
      <c r="AZ156" s="138"/>
      <c r="BJ156" s="138"/>
      <c r="BK156" s="138"/>
      <c r="BL156" s="138"/>
      <c r="BM156" s="138"/>
      <c r="BN156" s="138"/>
      <c r="BO156" s="138"/>
      <c r="BP156" s="138"/>
      <c r="BQ156" s="138"/>
      <c r="BT156" s="138"/>
      <c r="CD156" s="138"/>
      <c r="CN156" s="138"/>
      <c r="CX156" s="138"/>
      <c r="DH156" s="138"/>
      <c r="DR156" s="138"/>
      <c r="EB156" s="138"/>
      <c r="EL156" s="138"/>
      <c r="EV156" s="138"/>
      <c r="FF156" s="138"/>
      <c r="FP156" s="138"/>
      <c r="FZ156" s="138"/>
      <c r="GJ156" s="138"/>
      <c r="GT156" s="138"/>
      <c r="HD156" s="138"/>
      <c r="HN156" s="138"/>
      <c r="HX156" s="138"/>
      <c r="IH156" s="138"/>
    </row>
    <row xmlns:x14ac="http://schemas.microsoft.com/office/spreadsheetml/2009/9/ac" r="157" s="3" customFormat="true" x14ac:dyDescent="0.25">
      <c r="A157" s="414"/>
      <c r="B157" s="138"/>
      <c r="L157" s="138"/>
      <c r="V157" s="138"/>
      <c r="AF157" s="138"/>
      <c r="AP157" s="138"/>
      <c r="AZ157" s="138"/>
      <c r="BJ157" s="138"/>
      <c r="BK157" s="138"/>
      <c r="BL157" s="138"/>
      <c r="BM157" s="138"/>
      <c r="BN157" s="138"/>
      <c r="BO157" s="138"/>
      <c r="BP157" s="138"/>
      <c r="BQ157" s="138"/>
      <c r="BT157" s="138"/>
      <c r="CD157" s="138"/>
      <c r="CN157" s="138"/>
      <c r="CX157" s="138"/>
      <c r="DH157" s="138"/>
      <c r="DR157" s="138"/>
      <c r="EB157" s="138"/>
      <c r="EL157" s="138"/>
      <c r="EV157" s="138"/>
      <c r="FF157" s="138"/>
      <c r="FP157" s="138"/>
      <c r="FZ157" s="138"/>
      <c r="GJ157" s="138"/>
      <c r="GT157" s="138"/>
      <c r="HD157" s="138"/>
      <c r="HN157" s="138"/>
      <c r="HX157" s="138"/>
      <c r="IH157" s="138"/>
    </row>
    <row xmlns:x14ac="http://schemas.microsoft.com/office/spreadsheetml/2009/9/ac" r="158" s="3" customFormat="true" x14ac:dyDescent="0.25">
      <c r="A158" s="414"/>
      <c r="B158" s="138"/>
      <c r="L158" s="138"/>
      <c r="V158" s="138"/>
      <c r="AF158" s="138"/>
      <c r="AP158" s="138"/>
      <c r="AZ158" s="138"/>
      <c r="BJ158" s="138"/>
      <c r="BK158" s="138"/>
      <c r="BL158" s="138"/>
      <c r="BM158" s="138"/>
      <c r="BN158" s="138"/>
      <c r="BO158" s="138"/>
      <c r="BP158" s="138"/>
      <c r="BQ158" s="138"/>
      <c r="BT158" s="138"/>
      <c r="CD158" s="138"/>
      <c r="CN158" s="138"/>
      <c r="CX158" s="138"/>
      <c r="DH158" s="138"/>
      <c r="DR158" s="138"/>
      <c r="EB158" s="138"/>
      <c r="EL158" s="138"/>
      <c r="EV158" s="138"/>
      <c r="FF158" s="138"/>
      <c r="FP158" s="138"/>
      <c r="FZ158" s="138"/>
      <c r="GJ158" s="138"/>
      <c r="GT158" s="138"/>
      <c r="HD158" s="138"/>
      <c r="HN158" s="138"/>
      <c r="HX158" s="138"/>
      <c r="IH158" s="138"/>
    </row>
    <row xmlns:x14ac="http://schemas.microsoft.com/office/spreadsheetml/2009/9/ac" r="159" s="3" customFormat="true" x14ac:dyDescent="0.25">
      <c r="A159" s="414"/>
      <c r="B159" s="138"/>
      <c r="L159" s="138"/>
      <c r="V159" s="138"/>
      <c r="AF159" s="138"/>
      <c r="AP159" s="138"/>
      <c r="AZ159" s="138"/>
      <c r="BJ159" s="138"/>
      <c r="BK159" s="138"/>
      <c r="BL159" s="138"/>
      <c r="BM159" s="138"/>
      <c r="BN159" s="138"/>
      <c r="BO159" s="138"/>
      <c r="BP159" s="138"/>
      <c r="BQ159" s="138"/>
      <c r="BT159" s="138"/>
      <c r="CD159" s="138"/>
      <c r="CN159" s="138"/>
      <c r="CX159" s="138"/>
      <c r="DH159" s="138"/>
      <c r="DR159" s="138"/>
      <c r="EB159" s="138"/>
      <c r="EL159" s="138"/>
      <c r="EV159" s="138"/>
      <c r="FF159" s="138"/>
      <c r="FP159" s="138"/>
      <c r="FZ159" s="138"/>
      <c r="GJ159" s="138"/>
      <c r="GT159" s="138"/>
      <c r="HD159" s="138"/>
      <c r="HN159" s="138"/>
      <c r="HX159" s="138"/>
      <c r="IH159" s="138"/>
    </row>
    <row xmlns:x14ac="http://schemas.microsoft.com/office/spreadsheetml/2009/9/ac" r="160" s="3" customFormat="true" x14ac:dyDescent="0.25">
      <c r="A160" s="414"/>
      <c r="B160" s="138"/>
      <c r="L160" s="138"/>
      <c r="V160" s="138"/>
      <c r="AF160" s="138"/>
      <c r="AP160" s="138"/>
      <c r="AZ160" s="138"/>
      <c r="BJ160" s="138"/>
      <c r="BK160" s="138"/>
      <c r="BL160" s="138"/>
      <c r="BM160" s="138"/>
      <c r="BN160" s="138"/>
      <c r="BO160" s="138"/>
      <c r="BP160" s="138"/>
      <c r="BQ160" s="138"/>
      <c r="BT160" s="138"/>
      <c r="CD160" s="138"/>
      <c r="CN160" s="138"/>
      <c r="CX160" s="138"/>
      <c r="DH160" s="138"/>
      <c r="DR160" s="138"/>
      <c r="EB160" s="138"/>
      <c r="EL160" s="138"/>
      <c r="EV160" s="138"/>
      <c r="FF160" s="138"/>
      <c r="FP160" s="138"/>
      <c r="FZ160" s="138"/>
      <c r="GJ160" s="138"/>
      <c r="GT160" s="138"/>
      <c r="HD160" s="138"/>
      <c r="HN160" s="138"/>
      <c r="HX160" s="138"/>
      <c r="IH160" s="138"/>
    </row>
    <row xmlns:x14ac="http://schemas.microsoft.com/office/spreadsheetml/2009/9/ac" r="161" s="3" customFormat="true" x14ac:dyDescent="0.25">
      <c r="A161" s="414"/>
      <c r="B161" s="138"/>
      <c r="L161" s="138"/>
      <c r="V161" s="138"/>
      <c r="AF161" s="138"/>
      <c r="AP161" s="138"/>
      <c r="AZ161" s="138"/>
      <c r="BJ161" s="138"/>
      <c r="BK161" s="138"/>
      <c r="BL161" s="138"/>
      <c r="BM161" s="138"/>
      <c r="BN161" s="138"/>
      <c r="BO161" s="138"/>
      <c r="BP161" s="138"/>
      <c r="BQ161" s="138"/>
      <c r="BT161" s="138"/>
      <c r="CD161" s="138"/>
      <c r="CN161" s="138"/>
      <c r="CX161" s="138"/>
      <c r="DH161" s="138"/>
      <c r="DR161" s="138"/>
      <c r="EB161" s="138"/>
      <c r="EL161" s="138"/>
      <c r="EV161" s="138"/>
      <c r="FF161" s="138"/>
      <c r="FP161" s="138"/>
      <c r="FZ161" s="138"/>
      <c r="GJ161" s="138"/>
      <c r="GT161" s="138"/>
      <c r="HD161" s="138"/>
      <c r="HN161" s="138"/>
      <c r="HX161" s="138"/>
      <c r="IH161" s="138"/>
    </row>
    <row xmlns:x14ac="http://schemas.microsoft.com/office/spreadsheetml/2009/9/ac" r="162" s="3" customFormat="true" x14ac:dyDescent="0.25">
      <c r="A162" s="414"/>
      <c r="B162" s="138"/>
      <c r="L162" s="138"/>
      <c r="V162" s="138"/>
      <c r="AF162" s="138"/>
      <c r="AP162" s="138"/>
      <c r="AZ162" s="138"/>
      <c r="BJ162" s="138"/>
      <c r="BK162" s="138"/>
      <c r="BL162" s="138"/>
      <c r="BM162" s="138"/>
      <c r="BN162" s="138"/>
      <c r="BO162" s="138"/>
      <c r="BP162" s="138"/>
      <c r="BQ162" s="138"/>
      <c r="BT162" s="138"/>
      <c r="CD162" s="138"/>
      <c r="CN162" s="138"/>
      <c r="CX162" s="138"/>
      <c r="DH162" s="138"/>
      <c r="DR162" s="138"/>
      <c r="EB162" s="138"/>
      <c r="EL162" s="138"/>
      <c r="EV162" s="138"/>
      <c r="FF162" s="138"/>
      <c r="FP162" s="138"/>
      <c r="FZ162" s="138"/>
      <c r="GJ162" s="138"/>
      <c r="GT162" s="138"/>
      <c r="HD162" s="138"/>
      <c r="HN162" s="138"/>
      <c r="HX162" s="138"/>
      <c r="IH162" s="138"/>
    </row>
    <row xmlns:x14ac="http://schemas.microsoft.com/office/spreadsheetml/2009/9/ac" r="163" s="3" customFormat="true" x14ac:dyDescent="0.25">
      <c r="A163" s="414"/>
      <c r="B163" s="138"/>
      <c r="L163" s="138"/>
      <c r="V163" s="138"/>
      <c r="AF163" s="138"/>
      <c r="AP163" s="138"/>
      <c r="AZ163" s="138"/>
      <c r="BJ163" s="138"/>
      <c r="BK163" s="138"/>
      <c r="BL163" s="138"/>
      <c r="BM163" s="138"/>
      <c r="BN163" s="138"/>
      <c r="BO163" s="138"/>
      <c r="BP163" s="138"/>
      <c r="BQ163" s="138"/>
      <c r="BT163" s="138"/>
      <c r="CD163" s="138"/>
      <c r="CN163" s="138"/>
      <c r="CX163" s="138"/>
      <c r="DH163" s="138"/>
      <c r="DR163" s="138"/>
      <c r="EB163" s="138"/>
      <c r="EL163" s="138"/>
      <c r="EV163" s="138"/>
      <c r="FF163" s="138"/>
      <c r="FP163" s="138"/>
      <c r="FZ163" s="138"/>
      <c r="GJ163" s="138"/>
      <c r="GT163" s="138"/>
      <c r="HD163" s="138"/>
      <c r="HN163" s="138"/>
      <c r="HX163" s="138"/>
      <c r="IH163" s="138"/>
    </row>
    <row xmlns:x14ac="http://schemas.microsoft.com/office/spreadsheetml/2009/9/ac" r="164" s="3" customFormat="true" x14ac:dyDescent="0.25">
      <c r="A164" s="414"/>
      <c r="B164" s="138"/>
      <c r="L164" s="138"/>
      <c r="V164" s="138"/>
      <c r="AF164" s="138"/>
      <c r="AP164" s="138"/>
      <c r="AZ164" s="138"/>
      <c r="BJ164" s="138"/>
      <c r="BK164" s="138"/>
      <c r="BL164" s="138"/>
      <c r="BM164" s="138"/>
      <c r="BN164" s="138"/>
      <c r="BO164" s="138"/>
      <c r="BP164" s="138"/>
      <c r="BQ164" s="138"/>
      <c r="BT164" s="138"/>
      <c r="CD164" s="138"/>
      <c r="CN164" s="138"/>
      <c r="CX164" s="138"/>
      <c r="DH164" s="138"/>
      <c r="DR164" s="138"/>
      <c r="EB164" s="138"/>
      <c r="EL164" s="138"/>
      <c r="EV164" s="138"/>
      <c r="FF164" s="138"/>
      <c r="FP164" s="138"/>
      <c r="FZ164" s="138"/>
      <c r="GJ164" s="138"/>
      <c r="GT164" s="138"/>
      <c r="HD164" s="138"/>
      <c r="HN164" s="138"/>
      <c r="HX164" s="138"/>
      <c r="IH164" s="138"/>
    </row>
    <row xmlns:x14ac="http://schemas.microsoft.com/office/spreadsheetml/2009/9/ac" r="165" s="3" customFormat="true" x14ac:dyDescent="0.25">
      <c r="A165" s="414"/>
      <c r="B165" s="138"/>
      <c r="L165" s="138"/>
      <c r="V165" s="138"/>
      <c r="AF165" s="138"/>
      <c r="AP165" s="138"/>
      <c r="AZ165" s="138"/>
      <c r="BJ165" s="138"/>
      <c r="BK165" s="138"/>
      <c r="BL165" s="138"/>
      <c r="BM165" s="138"/>
      <c r="BN165" s="138"/>
      <c r="BO165" s="138"/>
      <c r="BP165" s="138"/>
      <c r="BQ165" s="138"/>
      <c r="BT165" s="138"/>
      <c r="CD165" s="138"/>
      <c r="CN165" s="138"/>
      <c r="CX165" s="138"/>
      <c r="DH165" s="138"/>
      <c r="DR165" s="138"/>
      <c r="EB165" s="138"/>
      <c r="EL165" s="138"/>
      <c r="EV165" s="138"/>
      <c r="FF165" s="138"/>
      <c r="FP165" s="138"/>
      <c r="FZ165" s="138"/>
      <c r="GJ165" s="138"/>
      <c r="GT165" s="138"/>
      <c r="HD165" s="138"/>
      <c r="HN165" s="138"/>
      <c r="HX165" s="138"/>
      <c r="IH165" s="138"/>
    </row>
    <row xmlns:x14ac="http://schemas.microsoft.com/office/spreadsheetml/2009/9/ac" r="166" s="3" customFormat="true" x14ac:dyDescent="0.25">
      <c r="A166" s="414"/>
      <c r="B166" s="138"/>
      <c r="L166" s="138"/>
      <c r="V166" s="138"/>
      <c r="AF166" s="138"/>
      <c r="AP166" s="138"/>
      <c r="AZ166" s="138"/>
      <c r="BJ166" s="138"/>
      <c r="BK166" s="138"/>
      <c r="BL166" s="138"/>
      <c r="BM166" s="138"/>
      <c r="BN166" s="138"/>
      <c r="BO166" s="138"/>
      <c r="BP166" s="138"/>
      <c r="BQ166" s="138"/>
      <c r="BT166" s="138"/>
      <c r="CD166" s="138"/>
      <c r="CN166" s="138"/>
      <c r="CX166" s="138"/>
      <c r="DH166" s="138"/>
      <c r="DR166" s="138"/>
      <c r="EB166" s="138"/>
      <c r="EL166" s="138"/>
      <c r="EV166" s="138"/>
      <c r="FF166" s="138"/>
      <c r="FP166" s="138"/>
      <c r="FZ166" s="138"/>
      <c r="GJ166" s="138"/>
      <c r="GT166" s="138"/>
      <c r="HD166" s="138"/>
      <c r="HN166" s="138"/>
      <c r="HX166" s="138"/>
      <c r="IH166" s="138"/>
    </row>
    <row xmlns:x14ac="http://schemas.microsoft.com/office/spreadsheetml/2009/9/ac" r="167" s="3" customFormat="true" x14ac:dyDescent="0.25">
      <c r="A167" s="414"/>
      <c r="B167" s="138"/>
      <c r="L167" s="138"/>
      <c r="V167" s="138"/>
      <c r="AF167" s="138"/>
      <c r="AP167" s="138"/>
      <c r="AZ167" s="138"/>
      <c r="BJ167" s="138"/>
      <c r="BK167" s="138"/>
      <c r="BL167" s="138"/>
      <c r="BM167" s="138"/>
      <c r="BN167" s="138"/>
      <c r="BO167" s="138"/>
      <c r="BP167" s="138"/>
      <c r="BQ167" s="138"/>
      <c r="BT167" s="138"/>
      <c r="CD167" s="138"/>
      <c r="CN167" s="138"/>
      <c r="CX167" s="138"/>
      <c r="DH167" s="138"/>
      <c r="DR167" s="138"/>
      <c r="EB167" s="138"/>
      <c r="EL167" s="138"/>
      <c r="EV167" s="138"/>
      <c r="FF167" s="138"/>
      <c r="FP167" s="138"/>
      <c r="FZ167" s="138"/>
      <c r="GJ167" s="138"/>
      <c r="GT167" s="138"/>
      <c r="HD167" s="138"/>
      <c r="HN167" s="138"/>
      <c r="HX167" s="138"/>
      <c r="IH167" s="138"/>
    </row>
    <row xmlns:x14ac="http://schemas.microsoft.com/office/spreadsheetml/2009/9/ac" r="168" s="3" customFormat="true" x14ac:dyDescent="0.25">
      <c r="A168" s="414"/>
      <c r="B168" s="138"/>
      <c r="L168" s="138"/>
      <c r="V168" s="138"/>
      <c r="AF168" s="138"/>
      <c r="AP168" s="138"/>
      <c r="AZ168" s="138"/>
      <c r="BJ168" s="138"/>
      <c r="BK168" s="138"/>
      <c r="BL168" s="138"/>
      <c r="BM168" s="138"/>
      <c r="BN168" s="138"/>
      <c r="BO168" s="138"/>
      <c r="BP168" s="138"/>
      <c r="BQ168" s="138"/>
      <c r="BT168" s="138"/>
      <c r="CD168" s="138"/>
      <c r="CN168" s="138"/>
      <c r="CX168" s="138"/>
      <c r="DH168" s="138"/>
      <c r="DR168" s="138"/>
      <c r="EB168" s="138"/>
      <c r="EL168" s="138"/>
      <c r="EV168" s="138"/>
      <c r="FF168" s="138"/>
      <c r="FP168" s="138"/>
      <c r="FZ168" s="138"/>
      <c r="GJ168" s="138"/>
      <c r="GT168" s="138"/>
      <c r="HD168" s="138"/>
      <c r="HN168" s="138"/>
      <c r="HX168" s="138"/>
      <c r="IH168" s="138"/>
    </row>
    <row xmlns:x14ac="http://schemas.microsoft.com/office/spreadsheetml/2009/9/ac" r="169" s="3" customFormat="true" x14ac:dyDescent="0.25">
      <c r="A169" s="414"/>
      <c r="B169" s="138"/>
      <c r="L169" s="138"/>
      <c r="V169" s="138"/>
      <c r="AF169" s="138"/>
      <c r="AP169" s="138"/>
      <c r="AZ169" s="138"/>
      <c r="BJ169" s="138"/>
      <c r="BK169" s="138"/>
      <c r="BL169" s="138"/>
      <c r="BM169" s="138"/>
      <c r="BN169" s="138"/>
      <c r="BO169" s="138"/>
      <c r="BP169" s="138"/>
      <c r="BQ169" s="138"/>
      <c r="BT169" s="138"/>
      <c r="CD169" s="138"/>
      <c r="CN169" s="138"/>
      <c r="CX169" s="138"/>
      <c r="DH169" s="138"/>
      <c r="DR169" s="138"/>
      <c r="EB169" s="138"/>
      <c r="EL169" s="138"/>
      <c r="EV169" s="138"/>
      <c r="FF169" s="138"/>
      <c r="FP169" s="138"/>
      <c r="FZ169" s="138"/>
      <c r="GJ169" s="138"/>
      <c r="GT169" s="138"/>
      <c r="HD169" s="138"/>
      <c r="HN169" s="138"/>
      <c r="HX169" s="138"/>
      <c r="IH169" s="138"/>
    </row>
    <row xmlns:x14ac="http://schemas.microsoft.com/office/spreadsheetml/2009/9/ac" r="170" s="3" customFormat="true" x14ac:dyDescent="0.25">
      <c r="A170" s="414"/>
      <c r="B170" s="138"/>
      <c r="L170" s="138"/>
      <c r="V170" s="138"/>
      <c r="AF170" s="138"/>
      <c r="AP170" s="138"/>
      <c r="AZ170" s="138"/>
      <c r="BJ170" s="138"/>
      <c r="BK170" s="138"/>
      <c r="BL170" s="138"/>
      <c r="BM170" s="138"/>
      <c r="BN170" s="138"/>
      <c r="BO170" s="138"/>
      <c r="BP170" s="138"/>
      <c r="BQ170" s="138"/>
      <c r="BT170" s="138"/>
      <c r="CD170" s="138"/>
      <c r="CN170" s="138"/>
      <c r="CX170" s="138"/>
      <c r="DH170" s="138"/>
      <c r="DR170" s="138"/>
      <c r="EB170" s="138"/>
      <c r="EL170" s="138"/>
      <c r="EV170" s="138"/>
      <c r="FF170" s="138"/>
      <c r="FP170" s="138"/>
      <c r="FZ170" s="138"/>
      <c r="GJ170" s="138"/>
      <c r="GT170" s="138"/>
      <c r="HD170" s="138"/>
      <c r="HN170" s="138"/>
      <c r="HX170" s="138"/>
      <c r="IH170" s="138"/>
    </row>
    <row xmlns:x14ac="http://schemas.microsoft.com/office/spreadsheetml/2009/9/ac" r="171" s="3" customFormat="true" x14ac:dyDescent="0.25">
      <c r="A171" s="414"/>
      <c r="B171" s="138"/>
      <c r="L171" s="138"/>
      <c r="V171" s="138"/>
      <c r="AF171" s="138"/>
      <c r="AP171" s="138"/>
      <c r="AZ171" s="138"/>
      <c r="BJ171" s="138"/>
      <c r="BK171" s="138"/>
      <c r="BL171" s="138"/>
      <c r="BM171" s="138"/>
      <c r="BN171" s="138"/>
      <c r="BO171" s="138"/>
      <c r="BP171" s="138"/>
      <c r="BQ171" s="138"/>
      <c r="BT171" s="138"/>
      <c r="CD171" s="138"/>
      <c r="CN171" s="138"/>
      <c r="CX171" s="138"/>
      <c r="DH171" s="138"/>
      <c r="DR171" s="138"/>
      <c r="EB171" s="138"/>
      <c r="EL171" s="138"/>
      <c r="EV171" s="138"/>
      <c r="FF171" s="138"/>
      <c r="FP171" s="138"/>
      <c r="FZ171" s="138"/>
      <c r="GJ171" s="138"/>
      <c r="GT171" s="138"/>
      <c r="HD171" s="138"/>
      <c r="HN171" s="138"/>
      <c r="HX171" s="138"/>
      <c r="IH171" s="138"/>
    </row>
    <row xmlns:x14ac="http://schemas.microsoft.com/office/spreadsheetml/2009/9/ac" r="172" s="3" customFormat="true" x14ac:dyDescent="0.25">
      <c r="A172" s="414"/>
      <c r="B172" s="138"/>
      <c r="L172" s="138"/>
      <c r="V172" s="138"/>
      <c r="AF172" s="138"/>
      <c r="AP172" s="138"/>
      <c r="AZ172" s="138"/>
      <c r="BJ172" s="138"/>
      <c r="BK172" s="138"/>
      <c r="BL172" s="138"/>
      <c r="BM172" s="138"/>
      <c r="BN172" s="138"/>
      <c r="BO172" s="138"/>
      <c r="BP172" s="138"/>
      <c r="BQ172" s="138"/>
      <c r="BT172" s="138"/>
      <c r="CD172" s="138"/>
      <c r="CN172" s="138"/>
      <c r="CX172" s="138"/>
      <c r="DH172" s="138"/>
      <c r="DR172" s="138"/>
      <c r="EB172" s="138"/>
      <c r="EL172" s="138"/>
      <c r="EV172" s="138"/>
      <c r="FF172" s="138"/>
      <c r="FP172" s="138"/>
      <c r="FZ172" s="138"/>
      <c r="GJ172" s="138"/>
      <c r="GT172" s="138"/>
      <c r="HD172" s="138"/>
      <c r="HN172" s="138"/>
      <c r="HX172" s="138"/>
      <c r="IH172" s="138"/>
    </row>
    <row xmlns:x14ac="http://schemas.microsoft.com/office/spreadsheetml/2009/9/ac" r="173" s="3" customFormat="true" x14ac:dyDescent="0.25">
      <c r="A173" s="414"/>
      <c r="B173" s="138"/>
      <c r="L173" s="138"/>
      <c r="V173" s="138"/>
      <c r="AF173" s="138"/>
      <c r="AP173" s="138"/>
      <c r="AZ173" s="138"/>
      <c r="BJ173" s="138"/>
      <c r="BK173" s="138"/>
      <c r="BL173" s="138"/>
      <c r="BM173" s="138"/>
      <c r="BN173" s="138"/>
      <c r="BO173" s="138"/>
      <c r="BP173" s="138"/>
      <c r="BQ173" s="138"/>
      <c r="BT173" s="138"/>
      <c r="CD173" s="138"/>
      <c r="CN173" s="138"/>
      <c r="CX173" s="138"/>
      <c r="DH173" s="138"/>
      <c r="DR173" s="138"/>
      <c r="EB173" s="138"/>
      <c r="EL173" s="138"/>
      <c r="EV173" s="138"/>
      <c r="FF173" s="138"/>
      <c r="FP173" s="138"/>
      <c r="FZ173" s="138"/>
      <c r="GJ173" s="138"/>
      <c r="GT173" s="138"/>
      <c r="HD173" s="138"/>
      <c r="HN173" s="138"/>
      <c r="HX173" s="138"/>
      <c r="IH173" s="138"/>
    </row>
    <row xmlns:x14ac="http://schemas.microsoft.com/office/spreadsheetml/2009/9/ac" r="174" s="3" customFormat="true" x14ac:dyDescent="0.25">
      <c r="A174" s="414"/>
      <c r="B174" s="138"/>
      <c r="L174" s="138"/>
      <c r="V174" s="138"/>
      <c r="AF174" s="138"/>
      <c r="AP174" s="138"/>
      <c r="AZ174" s="138"/>
      <c r="BJ174" s="138"/>
      <c r="BK174" s="138"/>
      <c r="BL174" s="138"/>
      <c r="BM174" s="138"/>
      <c r="BN174" s="138"/>
      <c r="BO174" s="138"/>
      <c r="BP174" s="138"/>
      <c r="BQ174" s="138"/>
      <c r="BT174" s="138"/>
      <c r="CD174" s="138"/>
      <c r="CN174" s="138"/>
      <c r="CX174" s="138"/>
      <c r="DH174" s="138"/>
      <c r="DR174" s="138"/>
      <c r="EB174" s="138"/>
      <c r="EL174" s="138"/>
      <c r="EV174" s="138"/>
      <c r="FF174" s="138"/>
      <c r="FP174" s="138"/>
      <c r="FZ174" s="138"/>
      <c r="GJ174" s="138"/>
      <c r="GT174" s="138"/>
      <c r="HD174" s="138"/>
      <c r="HN174" s="138"/>
      <c r="HX174" s="138"/>
      <c r="IH174" s="138"/>
    </row>
    <row xmlns:x14ac="http://schemas.microsoft.com/office/spreadsheetml/2009/9/ac" r="175" s="3" customFormat="true" x14ac:dyDescent="0.25">
      <c r="A175" s="414"/>
      <c r="B175" s="138"/>
      <c r="L175" s="138"/>
      <c r="V175" s="138"/>
      <c r="AF175" s="138"/>
      <c r="AP175" s="138"/>
      <c r="AZ175" s="138"/>
      <c r="BJ175" s="138"/>
      <c r="BK175" s="138"/>
      <c r="BL175" s="138"/>
      <c r="BM175" s="138"/>
      <c r="BN175" s="138"/>
      <c r="BO175" s="138"/>
      <c r="BP175" s="138"/>
      <c r="BQ175" s="138"/>
      <c r="BT175" s="138"/>
      <c r="CD175" s="138"/>
      <c r="CN175" s="138"/>
      <c r="CX175" s="138"/>
      <c r="DH175" s="138"/>
      <c r="DR175" s="138"/>
      <c r="EB175" s="138"/>
      <c r="EL175" s="138"/>
      <c r="EV175" s="138"/>
      <c r="FF175" s="138"/>
      <c r="FP175" s="138"/>
      <c r="FZ175" s="138"/>
      <c r="GJ175" s="138"/>
      <c r="GT175" s="138"/>
      <c r="HD175" s="138"/>
      <c r="HN175" s="138"/>
      <c r="HX175" s="138"/>
      <c r="IH175" s="138"/>
    </row>
    <row xmlns:x14ac="http://schemas.microsoft.com/office/spreadsheetml/2009/9/ac" r="176" s="3" customFormat="true" x14ac:dyDescent="0.25">
      <c r="A176" s="414"/>
      <c r="B176" s="138"/>
      <c r="L176" s="138"/>
      <c r="V176" s="138"/>
      <c r="AF176" s="138"/>
      <c r="AP176" s="138"/>
      <c r="AZ176" s="138"/>
      <c r="BJ176" s="138"/>
      <c r="BK176" s="138"/>
      <c r="BL176" s="138"/>
      <c r="BM176" s="138"/>
      <c r="BN176" s="138"/>
      <c r="BO176" s="138"/>
      <c r="BP176" s="138"/>
      <c r="BQ176" s="138"/>
      <c r="BT176" s="138"/>
      <c r="CD176" s="138"/>
      <c r="CN176" s="138"/>
      <c r="CX176" s="138"/>
      <c r="DH176" s="138"/>
      <c r="DR176" s="138"/>
      <c r="EB176" s="138"/>
      <c r="EL176" s="138"/>
      <c r="EV176" s="138"/>
      <c r="FF176" s="138"/>
      <c r="FP176" s="138"/>
      <c r="FZ176" s="138"/>
      <c r="GJ176" s="138"/>
      <c r="GT176" s="138"/>
      <c r="HD176" s="138"/>
      <c r="HN176" s="138"/>
      <c r="HX176" s="138"/>
      <c r="IH176" s="138"/>
    </row>
    <row xmlns:x14ac="http://schemas.microsoft.com/office/spreadsheetml/2009/9/ac" r="177" s="3" customFormat="true" x14ac:dyDescent="0.25">
      <c r="A177" s="414"/>
      <c r="B177" s="138"/>
      <c r="L177" s="138"/>
      <c r="V177" s="138"/>
      <c r="AF177" s="138"/>
      <c r="AP177" s="138"/>
      <c r="AZ177" s="138"/>
      <c r="BJ177" s="138"/>
      <c r="BK177" s="138"/>
      <c r="BL177" s="138"/>
      <c r="BM177" s="138"/>
      <c r="BN177" s="138"/>
      <c r="BO177" s="138"/>
      <c r="BP177" s="138"/>
      <c r="BQ177" s="138"/>
      <c r="BT177" s="138"/>
      <c r="CD177" s="138"/>
      <c r="CN177" s="138"/>
      <c r="CX177" s="138"/>
      <c r="DH177" s="138"/>
      <c r="DR177" s="138"/>
      <c r="EB177" s="138"/>
      <c r="EL177" s="138"/>
      <c r="EV177" s="138"/>
      <c r="FF177" s="138"/>
      <c r="FP177" s="138"/>
      <c r="FZ177" s="138"/>
      <c r="GJ177" s="138"/>
      <c r="GT177" s="138"/>
      <c r="HD177" s="138"/>
      <c r="HN177" s="138"/>
      <c r="HX177" s="138"/>
      <c r="IH177" s="138"/>
    </row>
    <row xmlns:x14ac="http://schemas.microsoft.com/office/spreadsheetml/2009/9/ac" r="178" s="3" customFormat="true" x14ac:dyDescent="0.25">
      <c r="A178" s="414"/>
      <c r="B178" s="138"/>
      <c r="L178" s="138"/>
      <c r="V178" s="138"/>
      <c r="AF178" s="138"/>
      <c r="AP178" s="138"/>
      <c r="AZ178" s="138"/>
      <c r="BJ178" s="138"/>
      <c r="BK178" s="138"/>
      <c r="BL178" s="138"/>
      <c r="BM178" s="138"/>
      <c r="BN178" s="138"/>
      <c r="BO178" s="138"/>
      <c r="BP178" s="138"/>
      <c r="BQ178" s="138"/>
      <c r="BT178" s="138"/>
      <c r="CD178" s="138"/>
      <c r="CN178" s="138"/>
      <c r="CX178" s="138"/>
      <c r="DH178" s="138"/>
      <c r="DR178" s="138"/>
      <c r="EB178" s="138"/>
      <c r="EL178" s="138"/>
      <c r="EV178" s="138"/>
      <c r="FF178" s="138"/>
      <c r="FP178" s="138"/>
      <c r="FZ178" s="138"/>
      <c r="GJ178" s="138"/>
      <c r="GT178" s="138"/>
      <c r="HD178" s="138"/>
      <c r="HN178" s="138"/>
      <c r="HX178" s="138"/>
      <c r="IH178" s="138"/>
    </row>
    <row xmlns:x14ac="http://schemas.microsoft.com/office/spreadsheetml/2009/9/ac" r="179" s="3" customFormat="true" x14ac:dyDescent="0.25">
      <c r="A179" s="414"/>
      <c r="B179" s="138"/>
      <c r="L179" s="138"/>
      <c r="V179" s="138"/>
      <c r="AF179" s="138"/>
      <c r="AP179" s="138"/>
      <c r="AZ179" s="138"/>
      <c r="BJ179" s="138"/>
      <c r="BK179" s="138"/>
      <c r="BL179" s="138"/>
      <c r="BM179" s="138"/>
      <c r="BN179" s="138"/>
      <c r="BO179" s="138"/>
      <c r="BP179" s="138"/>
      <c r="BQ179" s="138"/>
      <c r="BT179" s="138"/>
      <c r="CD179" s="138"/>
      <c r="CN179" s="138"/>
      <c r="CX179" s="138"/>
      <c r="DH179" s="138"/>
      <c r="DR179" s="138"/>
      <c r="EB179" s="138"/>
      <c r="EL179" s="138"/>
      <c r="EV179" s="138"/>
      <c r="FF179" s="138"/>
      <c r="FP179" s="138"/>
      <c r="FZ179" s="138"/>
      <c r="GJ179" s="138"/>
      <c r="GT179" s="138"/>
      <c r="HD179" s="138"/>
      <c r="HN179" s="138"/>
      <c r="HX179" s="138"/>
      <c r="IH179" s="138"/>
    </row>
    <row xmlns:x14ac="http://schemas.microsoft.com/office/spreadsheetml/2009/9/ac" r="180" s="3" customFormat="true" x14ac:dyDescent="0.25">
      <c r="A180" s="414"/>
      <c r="B180" s="138"/>
      <c r="L180" s="138"/>
      <c r="V180" s="138"/>
      <c r="AF180" s="138"/>
      <c r="AP180" s="138"/>
      <c r="AZ180" s="138"/>
      <c r="BJ180" s="138"/>
      <c r="BK180" s="138"/>
      <c r="BL180" s="138"/>
      <c r="BM180" s="138"/>
      <c r="BN180" s="138"/>
      <c r="BO180" s="138"/>
      <c r="BP180" s="138"/>
      <c r="BQ180" s="138"/>
      <c r="BT180" s="138"/>
      <c r="CD180" s="138"/>
      <c r="CN180" s="138"/>
      <c r="CX180" s="138"/>
      <c r="DH180" s="138"/>
      <c r="DR180" s="138"/>
      <c r="EB180" s="138"/>
      <c r="EL180" s="138"/>
      <c r="EV180" s="138"/>
      <c r="FF180" s="138"/>
      <c r="FP180" s="138"/>
      <c r="FZ180" s="138"/>
      <c r="GJ180" s="138"/>
      <c r="GT180" s="138"/>
      <c r="HD180" s="138"/>
      <c r="HN180" s="138"/>
      <c r="HX180" s="138"/>
      <c r="IH180" s="138"/>
    </row>
    <row xmlns:x14ac="http://schemas.microsoft.com/office/spreadsheetml/2009/9/ac" r="181" s="3" customFormat="true" x14ac:dyDescent="0.25">
      <c r="A181" s="414"/>
      <c r="B181" s="138"/>
      <c r="L181" s="138"/>
      <c r="V181" s="138"/>
      <c r="AF181" s="138"/>
      <c r="AP181" s="138"/>
      <c r="AZ181" s="138"/>
      <c r="BJ181" s="138"/>
      <c r="BK181" s="138"/>
      <c r="BL181" s="138"/>
      <c r="BM181" s="138"/>
      <c r="BN181" s="138"/>
      <c r="BO181" s="138"/>
      <c r="BP181" s="138"/>
      <c r="BQ181" s="138"/>
      <c r="BT181" s="138"/>
      <c r="CD181" s="138"/>
      <c r="CN181" s="138"/>
      <c r="CX181" s="138"/>
      <c r="DH181" s="138"/>
      <c r="DR181" s="138"/>
      <c r="EB181" s="138"/>
      <c r="EL181" s="138"/>
      <c r="EV181" s="138"/>
      <c r="FF181" s="138"/>
      <c r="FP181" s="138"/>
      <c r="FZ181" s="138"/>
      <c r="GJ181" s="138"/>
      <c r="GT181" s="138"/>
      <c r="HD181" s="138"/>
      <c r="HN181" s="138"/>
      <c r="HX181" s="138"/>
      <c r="IH181" s="138"/>
    </row>
    <row xmlns:x14ac="http://schemas.microsoft.com/office/spreadsheetml/2009/9/ac" r="182" s="3" customFormat="true" x14ac:dyDescent="0.25">
      <c r="A182" s="414"/>
      <c r="B182" s="138"/>
      <c r="L182" s="138"/>
      <c r="V182" s="138"/>
      <c r="AF182" s="138"/>
      <c r="AP182" s="138"/>
      <c r="AZ182" s="138"/>
      <c r="BJ182" s="138"/>
      <c r="BK182" s="138"/>
      <c r="BL182" s="138"/>
      <c r="BM182" s="138"/>
      <c r="BN182" s="138"/>
      <c r="BO182" s="138"/>
      <c r="BP182" s="138"/>
      <c r="BQ182" s="138"/>
      <c r="BT182" s="138"/>
      <c r="CD182" s="138"/>
      <c r="CN182" s="138"/>
      <c r="CX182" s="138"/>
      <c r="DH182" s="138"/>
      <c r="DR182" s="138"/>
      <c r="EB182" s="138"/>
      <c r="EL182" s="138"/>
      <c r="EV182" s="138"/>
      <c r="FF182" s="138"/>
      <c r="FP182" s="138"/>
      <c r="FZ182" s="138"/>
      <c r="GJ182" s="138"/>
      <c r="GT182" s="138"/>
      <c r="HD182" s="138"/>
      <c r="HN182" s="138"/>
      <c r="HX182" s="138"/>
      <c r="IH182" s="138"/>
    </row>
    <row xmlns:x14ac="http://schemas.microsoft.com/office/spreadsheetml/2009/9/ac" r="183" s="3" customFormat="true" x14ac:dyDescent="0.25">
      <c r="A183" s="414"/>
      <c r="B183" s="138"/>
      <c r="L183" s="138"/>
      <c r="V183" s="138"/>
      <c r="AF183" s="138"/>
      <c r="AP183" s="138"/>
      <c r="AZ183" s="138"/>
      <c r="BJ183" s="138"/>
      <c r="BK183" s="138"/>
      <c r="BL183" s="138"/>
      <c r="BM183" s="138"/>
      <c r="BN183" s="138"/>
      <c r="BO183" s="138"/>
      <c r="BP183" s="138"/>
      <c r="BQ183" s="138"/>
      <c r="BT183" s="138"/>
      <c r="CD183" s="138"/>
      <c r="CN183" s="138"/>
      <c r="CX183" s="138"/>
      <c r="DH183" s="138"/>
      <c r="DR183" s="138"/>
      <c r="EB183" s="138"/>
      <c r="EL183" s="138"/>
      <c r="EV183" s="138"/>
      <c r="FF183" s="138"/>
      <c r="FP183" s="138"/>
      <c r="FZ183" s="138"/>
      <c r="GJ183" s="138"/>
      <c r="GT183" s="138"/>
      <c r="HD183" s="138"/>
      <c r="HN183" s="138"/>
      <c r="HX183" s="138"/>
      <c r="IH183" s="138"/>
    </row>
    <row xmlns:x14ac="http://schemas.microsoft.com/office/spreadsheetml/2009/9/ac" r="184" s="3" customFormat="true" x14ac:dyDescent="0.25">
      <c r="A184" s="414"/>
      <c r="B184" s="138"/>
      <c r="L184" s="138"/>
      <c r="V184" s="138"/>
      <c r="AF184" s="138"/>
      <c r="AP184" s="138"/>
      <c r="AZ184" s="138"/>
      <c r="BJ184" s="138"/>
      <c r="BK184" s="138"/>
      <c r="BL184" s="138"/>
      <c r="BM184" s="138"/>
      <c r="BN184" s="138"/>
      <c r="BO184" s="138"/>
      <c r="BP184" s="138"/>
      <c r="BQ184" s="138"/>
      <c r="BT184" s="138"/>
      <c r="CD184" s="138"/>
      <c r="CN184" s="138"/>
      <c r="CX184" s="138"/>
      <c r="DH184" s="138"/>
      <c r="DR184" s="138"/>
      <c r="EB184" s="138"/>
      <c r="EL184" s="138"/>
      <c r="EV184" s="138"/>
      <c r="FF184" s="138"/>
      <c r="FP184" s="138"/>
      <c r="FZ184" s="138"/>
      <c r="GJ184" s="138"/>
      <c r="GT184" s="138"/>
      <c r="HD184" s="138"/>
      <c r="HN184" s="138"/>
      <c r="HX184" s="138"/>
      <c r="IH184" s="138"/>
    </row>
    <row xmlns:x14ac="http://schemas.microsoft.com/office/spreadsheetml/2009/9/ac" r="185" s="3" customFormat="true" x14ac:dyDescent="0.25">
      <c r="A185" s="414"/>
      <c r="B185" s="138"/>
      <c r="L185" s="138"/>
      <c r="V185" s="138"/>
      <c r="AF185" s="138"/>
      <c r="AP185" s="138"/>
      <c r="AZ185" s="138"/>
      <c r="BJ185" s="138"/>
      <c r="BK185" s="138"/>
      <c r="BL185" s="138"/>
      <c r="BM185" s="138"/>
      <c r="BN185" s="138"/>
      <c r="BO185" s="138"/>
      <c r="BP185" s="138"/>
      <c r="BQ185" s="138"/>
      <c r="BT185" s="138"/>
      <c r="CD185" s="138"/>
      <c r="CN185" s="138"/>
      <c r="CX185" s="138"/>
      <c r="DH185" s="138"/>
      <c r="DR185" s="138"/>
      <c r="EB185" s="138"/>
      <c r="EL185" s="138"/>
      <c r="EV185" s="138"/>
      <c r="FF185" s="138"/>
      <c r="FP185" s="138"/>
      <c r="FZ185" s="138"/>
      <c r="GJ185" s="138"/>
      <c r="GT185" s="138"/>
      <c r="HD185" s="138"/>
      <c r="HN185" s="138"/>
      <c r="HX185" s="138"/>
      <c r="IH185" s="138"/>
    </row>
    <row xmlns:x14ac="http://schemas.microsoft.com/office/spreadsheetml/2009/9/ac" r="186" s="3" customFormat="true" x14ac:dyDescent="0.25">
      <c r="A186" s="414"/>
      <c r="B186" s="138"/>
      <c r="L186" s="138"/>
      <c r="V186" s="138"/>
      <c r="AF186" s="138"/>
      <c r="AP186" s="138"/>
      <c r="AZ186" s="138"/>
      <c r="BJ186" s="138"/>
      <c r="BK186" s="138"/>
      <c r="BL186" s="138"/>
      <c r="BM186" s="138"/>
      <c r="BN186" s="138"/>
      <c r="BO186" s="138"/>
      <c r="BP186" s="138"/>
      <c r="BQ186" s="138"/>
      <c r="BT186" s="138"/>
      <c r="CD186" s="138"/>
      <c r="CN186" s="138"/>
      <c r="CX186" s="138"/>
      <c r="DH186" s="138"/>
      <c r="DR186" s="138"/>
      <c r="EB186" s="138"/>
      <c r="EL186" s="138"/>
      <c r="EV186" s="138"/>
      <c r="FF186" s="138"/>
      <c r="FP186" s="138"/>
      <c r="FZ186" s="138"/>
      <c r="GJ186" s="138"/>
      <c r="GT186" s="138"/>
      <c r="HD186" s="138"/>
      <c r="HN186" s="138"/>
      <c r="HX186" s="138"/>
      <c r="IH186" s="138"/>
    </row>
    <row xmlns:x14ac="http://schemas.microsoft.com/office/spreadsheetml/2009/9/ac" r="187" s="3" customFormat="true" x14ac:dyDescent="0.25">
      <c r="A187" s="414"/>
      <c r="B187" s="138"/>
      <c r="L187" s="138"/>
      <c r="V187" s="138"/>
      <c r="AF187" s="138"/>
      <c r="AP187" s="138"/>
      <c r="AZ187" s="138"/>
      <c r="BJ187" s="138"/>
      <c r="BK187" s="138"/>
      <c r="BL187" s="138"/>
      <c r="BM187" s="138"/>
      <c r="BN187" s="138"/>
      <c r="BO187" s="138"/>
      <c r="BP187" s="138"/>
      <c r="BQ187" s="138"/>
      <c r="BT187" s="138"/>
      <c r="CD187" s="138"/>
      <c r="CN187" s="138"/>
      <c r="CX187" s="138"/>
      <c r="DH187" s="138"/>
      <c r="DR187" s="138"/>
      <c r="EB187" s="138"/>
      <c r="EL187" s="138"/>
      <c r="EV187" s="138"/>
      <c r="FF187" s="138"/>
      <c r="FP187" s="138"/>
      <c r="FZ187" s="138"/>
      <c r="GJ187" s="138"/>
      <c r="GT187" s="138"/>
      <c r="HD187" s="138"/>
      <c r="HN187" s="138"/>
      <c r="HX187" s="138"/>
      <c r="IH187" s="138"/>
    </row>
    <row xmlns:x14ac="http://schemas.microsoft.com/office/spreadsheetml/2009/9/ac" r="188" s="3" customFormat="true" x14ac:dyDescent="0.25">
      <c r="A188" s="414"/>
      <c r="B188" s="138"/>
      <c r="L188" s="138"/>
      <c r="V188" s="138"/>
      <c r="AF188" s="138"/>
      <c r="AP188" s="138"/>
      <c r="AZ188" s="138"/>
      <c r="BJ188" s="138"/>
      <c r="BK188" s="138"/>
      <c r="BL188" s="138"/>
      <c r="BM188" s="138"/>
      <c r="BN188" s="138"/>
      <c r="BO188" s="138"/>
      <c r="BP188" s="138"/>
      <c r="BQ188" s="138"/>
      <c r="BT188" s="138"/>
      <c r="CD188" s="138"/>
      <c r="CN188" s="138"/>
      <c r="CX188" s="138"/>
      <c r="DH188" s="138"/>
      <c r="DR188" s="138"/>
      <c r="EB188" s="138"/>
      <c r="EL188" s="138"/>
      <c r="EV188" s="138"/>
      <c r="FF188" s="138"/>
      <c r="FP188" s="138"/>
      <c r="FZ188" s="138"/>
      <c r="GJ188" s="138"/>
      <c r="GT188" s="138"/>
      <c r="HD188" s="138"/>
      <c r="HN188" s="138"/>
      <c r="HX188" s="138"/>
      <c r="IH188" s="138"/>
    </row>
    <row xmlns:x14ac="http://schemas.microsoft.com/office/spreadsheetml/2009/9/ac" r="189" s="3" customFormat="true" x14ac:dyDescent="0.25">
      <c r="A189" s="414"/>
      <c r="B189" s="138"/>
      <c r="L189" s="138"/>
      <c r="V189" s="138"/>
      <c r="AF189" s="138"/>
      <c r="AP189" s="138"/>
      <c r="AZ189" s="138"/>
      <c r="BJ189" s="138"/>
      <c r="BK189" s="138"/>
      <c r="BL189" s="138"/>
      <c r="BM189" s="138"/>
      <c r="BN189" s="138"/>
      <c r="BO189" s="138"/>
      <c r="BP189" s="138"/>
      <c r="BQ189" s="138"/>
      <c r="BT189" s="138"/>
      <c r="CD189" s="138"/>
      <c r="CN189" s="138"/>
      <c r="CX189" s="138"/>
      <c r="DH189" s="138"/>
      <c r="DR189" s="138"/>
      <c r="EB189" s="138"/>
      <c r="EL189" s="138"/>
      <c r="EV189" s="138"/>
      <c r="FF189" s="138"/>
      <c r="FP189" s="138"/>
      <c r="FZ189" s="138"/>
      <c r="GJ189" s="138"/>
      <c r="GT189" s="138"/>
      <c r="HD189" s="138"/>
      <c r="HN189" s="138"/>
      <c r="HX189" s="138"/>
      <c r="IH189" s="138"/>
    </row>
    <row xmlns:x14ac="http://schemas.microsoft.com/office/spreadsheetml/2009/9/ac" r="190" s="3" customFormat="true" x14ac:dyDescent="0.25">
      <c r="A190" s="414"/>
      <c r="B190" s="138"/>
      <c r="L190" s="138"/>
      <c r="V190" s="138"/>
      <c r="AF190" s="138"/>
      <c r="AP190" s="138"/>
      <c r="AZ190" s="138"/>
      <c r="BJ190" s="138"/>
      <c r="BK190" s="138"/>
      <c r="BL190" s="138"/>
      <c r="BM190" s="138"/>
      <c r="BN190" s="138"/>
      <c r="BO190" s="138"/>
      <c r="BP190" s="138"/>
      <c r="BQ190" s="138"/>
      <c r="BT190" s="138"/>
      <c r="CD190" s="138"/>
      <c r="CN190" s="138"/>
      <c r="CX190" s="138"/>
      <c r="DH190" s="138"/>
      <c r="DR190" s="138"/>
      <c r="EB190" s="138"/>
      <c r="EL190" s="138"/>
      <c r="EV190" s="138"/>
      <c r="FF190" s="138"/>
      <c r="FP190" s="138"/>
      <c r="FZ190" s="138"/>
      <c r="GJ190" s="138"/>
      <c r="GT190" s="138"/>
      <c r="HD190" s="138"/>
      <c r="HN190" s="138"/>
      <c r="HX190" s="138"/>
      <c r="IH190" s="138"/>
    </row>
    <row xmlns:x14ac="http://schemas.microsoft.com/office/spreadsheetml/2009/9/ac" r="191" s="3" customFormat="true" x14ac:dyDescent="0.25">
      <c r="A191" s="414"/>
      <c r="B191" s="138"/>
      <c r="L191" s="138"/>
      <c r="V191" s="138"/>
      <c r="AF191" s="138"/>
      <c r="AP191" s="138"/>
      <c r="AZ191" s="138"/>
      <c r="BJ191" s="138"/>
      <c r="BK191" s="138"/>
      <c r="BL191" s="138"/>
      <c r="BM191" s="138"/>
      <c r="BN191" s="138"/>
      <c r="BO191" s="138"/>
      <c r="BP191" s="138"/>
      <c r="BQ191" s="138"/>
      <c r="BT191" s="138"/>
      <c r="CD191" s="138"/>
      <c r="CN191" s="138"/>
      <c r="CX191" s="138"/>
      <c r="DH191" s="138"/>
      <c r="DR191" s="138"/>
      <c r="EB191" s="138"/>
      <c r="EL191" s="138"/>
      <c r="EV191" s="138"/>
      <c r="FF191" s="138"/>
      <c r="FP191" s="138"/>
      <c r="FZ191" s="138"/>
      <c r="GJ191" s="138"/>
      <c r="GT191" s="138"/>
      <c r="HD191" s="138"/>
      <c r="HN191" s="138"/>
      <c r="HX191" s="138"/>
      <c r="IH191" s="138"/>
    </row>
    <row xmlns:x14ac="http://schemas.microsoft.com/office/spreadsheetml/2009/9/ac" r="192" s="3" customFormat="true" x14ac:dyDescent="0.25">
      <c r="A192" s="414"/>
      <c r="B192" s="138"/>
      <c r="L192" s="138"/>
      <c r="V192" s="138"/>
      <c r="AF192" s="138"/>
      <c r="AP192" s="138"/>
      <c r="AZ192" s="138"/>
      <c r="BJ192" s="138"/>
      <c r="BK192" s="138"/>
      <c r="BL192" s="138"/>
      <c r="BM192" s="138"/>
      <c r="BN192" s="138"/>
      <c r="BO192" s="138"/>
      <c r="BP192" s="138"/>
      <c r="BQ192" s="138"/>
      <c r="BT192" s="138"/>
      <c r="CD192" s="138"/>
      <c r="CN192" s="138"/>
      <c r="CX192" s="138"/>
      <c r="DH192" s="138"/>
      <c r="DR192" s="138"/>
      <c r="EB192" s="138"/>
      <c r="EL192" s="138"/>
      <c r="EV192" s="138"/>
      <c r="FF192" s="138"/>
      <c r="FP192" s="138"/>
      <c r="FZ192" s="138"/>
      <c r="GJ192" s="138"/>
      <c r="GT192" s="138"/>
      <c r="HD192" s="138"/>
      <c r="HN192" s="138"/>
      <c r="HX192" s="138"/>
      <c r="IH192" s="138"/>
    </row>
    <row xmlns:x14ac="http://schemas.microsoft.com/office/spreadsheetml/2009/9/ac" r="193" s="3" customFormat="true" x14ac:dyDescent="0.25">
      <c r="A193" s="414"/>
      <c r="B193" s="138"/>
      <c r="L193" s="138"/>
      <c r="V193" s="138"/>
      <c r="AF193" s="138"/>
      <c r="AP193" s="138"/>
      <c r="AZ193" s="138"/>
      <c r="BJ193" s="138"/>
      <c r="BK193" s="138"/>
      <c r="BL193" s="138"/>
      <c r="BM193" s="138"/>
      <c r="BN193" s="138"/>
      <c r="BO193" s="138"/>
      <c r="BP193" s="138"/>
      <c r="BQ193" s="138"/>
      <c r="BT193" s="138"/>
      <c r="CD193" s="138"/>
      <c r="CN193" s="138"/>
      <c r="CX193" s="138"/>
      <c r="DH193" s="138"/>
      <c r="DR193" s="138"/>
      <c r="EB193" s="138"/>
      <c r="EL193" s="138"/>
      <c r="EV193" s="138"/>
      <c r="FF193" s="138"/>
      <c r="FP193" s="138"/>
      <c r="FZ193" s="138"/>
      <c r="GJ193" s="138"/>
      <c r="GT193" s="138"/>
      <c r="HD193" s="138"/>
      <c r="HN193" s="138"/>
      <c r="HX193" s="138"/>
      <c r="IH193" s="138"/>
    </row>
    <row xmlns:x14ac="http://schemas.microsoft.com/office/spreadsheetml/2009/9/ac" r="194" s="3" customFormat="true" x14ac:dyDescent="0.25">
      <c r="A194" s="414"/>
      <c r="B194" s="138"/>
      <c r="L194" s="138"/>
      <c r="V194" s="138"/>
      <c r="AF194" s="138"/>
      <c r="AP194" s="138"/>
      <c r="AZ194" s="138"/>
      <c r="BJ194" s="138"/>
      <c r="BK194" s="138"/>
      <c r="BL194" s="138"/>
      <c r="BM194" s="138"/>
      <c r="BN194" s="138"/>
      <c r="BO194" s="138"/>
      <c r="BP194" s="138"/>
      <c r="BQ194" s="138"/>
      <c r="BT194" s="138"/>
      <c r="CD194" s="138"/>
      <c r="CN194" s="138"/>
      <c r="CX194" s="138"/>
      <c r="DH194" s="138"/>
      <c r="DR194" s="138"/>
      <c r="EB194" s="138"/>
      <c r="EL194" s="138"/>
      <c r="EV194" s="138"/>
      <c r="FF194" s="138"/>
      <c r="FP194" s="138"/>
      <c r="FZ194" s="138"/>
      <c r="GJ194" s="138"/>
      <c r="GT194" s="138"/>
      <c r="HD194" s="138"/>
      <c r="HN194" s="138"/>
      <c r="HX194" s="138"/>
      <c r="IH194" s="138"/>
    </row>
    <row xmlns:x14ac="http://schemas.microsoft.com/office/spreadsheetml/2009/9/ac" r="195" s="3" customFormat="true" x14ac:dyDescent="0.25">
      <c r="A195" s="414"/>
      <c r="B195" s="138"/>
      <c r="L195" s="138"/>
      <c r="V195" s="138"/>
      <c r="AF195" s="138"/>
      <c r="AP195" s="138"/>
      <c r="AZ195" s="138"/>
      <c r="BJ195" s="138"/>
      <c r="BK195" s="138"/>
      <c r="BL195" s="138"/>
      <c r="BM195" s="138"/>
      <c r="BN195" s="138"/>
      <c r="BO195" s="138"/>
      <c r="BP195" s="138"/>
      <c r="BQ195" s="138"/>
      <c r="BT195" s="138"/>
      <c r="CD195" s="138"/>
      <c r="CN195" s="138"/>
      <c r="CX195" s="138"/>
      <c r="DH195" s="138"/>
      <c r="DR195" s="138"/>
      <c r="EB195" s="138"/>
      <c r="EL195" s="138"/>
      <c r="EV195" s="138"/>
      <c r="FF195" s="138"/>
      <c r="FP195" s="138"/>
      <c r="FZ195" s="138"/>
      <c r="GJ195" s="138"/>
      <c r="GT195" s="138"/>
      <c r="HD195" s="138"/>
      <c r="HN195" s="138"/>
      <c r="HX195" s="138"/>
      <c r="IH195" s="138"/>
    </row>
    <row xmlns:x14ac="http://schemas.microsoft.com/office/spreadsheetml/2009/9/ac" r="196" s="3" customFormat="true" x14ac:dyDescent="0.25">
      <c r="A196" s="414"/>
      <c r="B196" s="138"/>
      <c r="L196" s="138"/>
      <c r="V196" s="138"/>
      <c r="AF196" s="138"/>
      <c r="AP196" s="138"/>
      <c r="AZ196" s="138"/>
      <c r="BJ196" s="138"/>
      <c r="BK196" s="138"/>
      <c r="BL196" s="138"/>
      <c r="BM196" s="138"/>
      <c r="BN196" s="138"/>
      <c r="BO196" s="138"/>
      <c r="BP196" s="138"/>
      <c r="BQ196" s="138"/>
      <c r="BT196" s="138"/>
      <c r="CD196" s="138"/>
      <c r="CN196" s="138"/>
      <c r="CX196" s="138"/>
      <c r="DH196" s="138"/>
      <c r="DR196" s="138"/>
      <c r="EB196" s="138"/>
      <c r="EL196" s="138"/>
      <c r="EV196" s="138"/>
      <c r="FF196" s="138"/>
      <c r="FP196" s="138"/>
      <c r="FZ196" s="138"/>
      <c r="GJ196" s="138"/>
      <c r="GT196" s="138"/>
      <c r="HD196" s="138"/>
      <c r="HN196" s="138"/>
      <c r="HX196" s="138"/>
      <c r="IH196" s="138"/>
    </row>
    <row xmlns:x14ac="http://schemas.microsoft.com/office/spreadsheetml/2009/9/ac" r="197" s="3" customFormat="true" x14ac:dyDescent="0.25">
      <c r="A197" s="414"/>
      <c r="B197" s="138"/>
      <c r="L197" s="138"/>
      <c r="V197" s="138"/>
      <c r="AF197" s="138"/>
      <c r="AP197" s="138"/>
      <c r="AZ197" s="138"/>
      <c r="BJ197" s="138"/>
      <c r="BK197" s="138"/>
      <c r="BL197" s="138"/>
      <c r="BM197" s="138"/>
      <c r="BN197" s="138"/>
      <c r="BO197" s="138"/>
      <c r="BP197" s="138"/>
      <c r="BQ197" s="138"/>
      <c r="BT197" s="138"/>
      <c r="CD197" s="138"/>
      <c r="CN197" s="138"/>
      <c r="CX197" s="138"/>
      <c r="DH197" s="138"/>
      <c r="DR197" s="138"/>
      <c r="EB197" s="138"/>
      <c r="EL197" s="138"/>
      <c r="EV197" s="138"/>
      <c r="FF197" s="138"/>
      <c r="FP197" s="138"/>
      <c r="FZ197" s="138"/>
      <c r="GJ197" s="138"/>
      <c r="GT197" s="138"/>
      <c r="HD197" s="138"/>
      <c r="HN197" s="138"/>
      <c r="HX197" s="138"/>
      <c r="IH197" s="138"/>
    </row>
    <row xmlns:x14ac="http://schemas.microsoft.com/office/spreadsheetml/2009/9/ac" r="198" s="3" customFormat="true" x14ac:dyDescent="0.25">
      <c r="A198" s="414"/>
      <c r="B198" s="138"/>
      <c r="L198" s="138"/>
      <c r="V198" s="138"/>
      <c r="AF198" s="138"/>
      <c r="AP198" s="138"/>
      <c r="AZ198" s="138"/>
      <c r="BJ198" s="138"/>
      <c r="BK198" s="138"/>
      <c r="BL198" s="138"/>
      <c r="BM198" s="138"/>
      <c r="BN198" s="138"/>
      <c r="BO198" s="138"/>
      <c r="BP198" s="138"/>
      <c r="BQ198" s="138"/>
      <c r="BT198" s="138"/>
      <c r="CD198" s="138"/>
      <c r="CN198" s="138"/>
      <c r="CX198" s="138"/>
      <c r="DH198" s="138"/>
      <c r="DR198" s="138"/>
      <c r="EB198" s="138"/>
      <c r="EL198" s="138"/>
      <c r="EV198" s="138"/>
      <c r="FF198" s="138"/>
      <c r="FP198" s="138"/>
      <c r="FZ198" s="138"/>
      <c r="GJ198" s="138"/>
      <c r="GT198" s="138"/>
      <c r="HD198" s="138"/>
      <c r="HN198" s="138"/>
      <c r="HX198" s="138"/>
      <c r="IH198" s="138"/>
    </row>
    <row xmlns:x14ac="http://schemas.microsoft.com/office/spreadsheetml/2009/9/ac" r="199" s="3" customFormat="true" x14ac:dyDescent="0.25">
      <c r="A199" s="414"/>
      <c r="B199" s="138"/>
      <c r="L199" s="138"/>
      <c r="V199" s="138"/>
      <c r="AF199" s="138"/>
      <c r="AP199" s="138"/>
      <c r="AZ199" s="138"/>
      <c r="BJ199" s="138"/>
      <c r="BK199" s="138"/>
      <c r="BL199" s="138"/>
      <c r="BM199" s="138"/>
      <c r="BN199" s="138"/>
      <c r="BO199" s="138"/>
      <c r="BP199" s="138"/>
      <c r="BQ199" s="138"/>
      <c r="BT199" s="138"/>
      <c r="CD199" s="138"/>
      <c r="CN199" s="138"/>
      <c r="CX199" s="138"/>
      <c r="DH199" s="138"/>
      <c r="DR199" s="138"/>
      <c r="EB199" s="138"/>
      <c r="EL199" s="138"/>
      <c r="EV199" s="138"/>
      <c r="FF199" s="138"/>
      <c r="FP199" s="138"/>
      <c r="FZ199" s="138"/>
      <c r="GJ199" s="138"/>
      <c r="GT199" s="138"/>
      <c r="HD199" s="138"/>
      <c r="HN199" s="138"/>
      <c r="HX199" s="138"/>
      <c r="IH199" s="138"/>
    </row>
    <row xmlns:x14ac="http://schemas.microsoft.com/office/spreadsheetml/2009/9/ac" r="200" s="3" customFormat="true" x14ac:dyDescent="0.25">
      <c r="A200" s="414"/>
      <c r="B200" s="138"/>
      <c r="L200" s="138"/>
      <c r="V200" s="138"/>
      <c r="AF200" s="138"/>
      <c r="AP200" s="138"/>
      <c r="AZ200" s="138"/>
      <c r="BJ200" s="138"/>
      <c r="BK200" s="138"/>
      <c r="BL200" s="138"/>
      <c r="BM200" s="138"/>
      <c r="BN200" s="138"/>
      <c r="BO200" s="138"/>
      <c r="BP200" s="138"/>
      <c r="BQ200" s="138"/>
      <c r="BT200" s="138"/>
      <c r="CD200" s="138"/>
      <c r="CN200" s="138"/>
      <c r="CX200" s="138"/>
      <c r="DH200" s="138"/>
      <c r="DR200" s="138"/>
      <c r="EB200" s="138"/>
      <c r="EL200" s="138"/>
      <c r="EV200" s="138"/>
      <c r="FF200" s="138"/>
      <c r="FP200" s="138"/>
      <c r="FZ200" s="138"/>
      <c r="GJ200" s="138"/>
      <c r="GT200" s="138"/>
      <c r="HD200" s="138"/>
      <c r="HN200" s="138"/>
      <c r="HX200" s="138"/>
      <c r="IH200" s="138"/>
    </row>
    <row xmlns:x14ac="http://schemas.microsoft.com/office/spreadsheetml/2009/9/ac" r="201" s="3" customFormat="true" x14ac:dyDescent="0.25">
      <c r="A201" s="414"/>
      <c r="B201" s="138"/>
      <c r="L201" s="138"/>
      <c r="V201" s="138"/>
      <c r="AF201" s="138"/>
      <c r="AP201" s="138"/>
      <c r="AZ201" s="138"/>
      <c r="BJ201" s="138"/>
      <c r="BK201" s="138"/>
      <c r="BL201" s="138"/>
      <c r="BM201" s="138"/>
      <c r="BN201" s="138"/>
      <c r="BO201" s="138"/>
      <c r="BP201" s="138"/>
      <c r="BQ201" s="138"/>
      <c r="BT201" s="138"/>
      <c r="CD201" s="138"/>
      <c r="CN201" s="138"/>
      <c r="CX201" s="138"/>
      <c r="DH201" s="138"/>
      <c r="DR201" s="138"/>
      <c r="EB201" s="138"/>
      <c r="EL201" s="138"/>
      <c r="EV201" s="138"/>
      <c r="FF201" s="138"/>
      <c r="FP201" s="138"/>
      <c r="FZ201" s="138"/>
      <c r="GJ201" s="138"/>
      <c r="GT201" s="138"/>
      <c r="HD201" s="138"/>
      <c r="HN201" s="138"/>
      <c r="HX201" s="138"/>
      <c r="IH201" s="138"/>
    </row>
    <row xmlns:x14ac="http://schemas.microsoft.com/office/spreadsheetml/2009/9/ac" r="202" s="3" customFormat="true" x14ac:dyDescent="0.25">
      <c r="A202" s="414"/>
      <c r="B202" s="138"/>
      <c r="L202" s="138"/>
      <c r="V202" s="138"/>
      <c r="AF202" s="138"/>
      <c r="AP202" s="138"/>
      <c r="AZ202" s="138"/>
      <c r="BJ202" s="138"/>
      <c r="BK202" s="138"/>
      <c r="BL202" s="138"/>
      <c r="BM202" s="138"/>
      <c r="BN202" s="138"/>
      <c r="BO202" s="138"/>
      <c r="BP202" s="138"/>
      <c r="BQ202" s="138"/>
      <c r="BT202" s="138"/>
      <c r="CD202" s="138"/>
      <c r="CN202" s="138"/>
      <c r="CX202" s="138"/>
      <c r="DH202" s="138"/>
      <c r="DR202" s="138"/>
      <c r="EB202" s="138"/>
      <c r="EL202" s="138"/>
      <c r="EV202" s="138"/>
      <c r="FF202" s="138"/>
      <c r="FP202" s="138"/>
      <c r="FZ202" s="138"/>
      <c r="GJ202" s="138"/>
      <c r="GT202" s="138"/>
      <c r="HD202" s="138"/>
      <c r="HN202" s="138"/>
      <c r="HX202" s="138"/>
      <c r="IH202" s="138"/>
    </row>
    <row xmlns:x14ac="http://schemas.microsoft.com/office/spreadsheetml/2009/9/ac" r="203" s="3" customFormat="true" x14ac:dyDescent="0.25">
      <c r="A203" s="414"/>
      <c r="B203" s="138"/>
      <c r="L203" s="138"/>
      <c r="V203" s="138"/>
      <c r="AF203" s="138"/>
      <c r="AP203" s="138"/>
      <c r="AZ203" s="138"/>
      <c r="BJ203" s="138"/>
      <c r="BK203" s="138"/>
      <c r="BL203" s="138"/>
      <c r="BM203" s="138"/>
      <c r="BN203" s="138"/>
      <c r="BO203" s="138"/>
      <c r="BP203" s="138"/>
      <c r="BQ203" s="138"/>
      <c r="BT203" s="138"/>
      <c r="CD203" s="138"/>
      <c r="CN203" s="138"/>
      <c r="CX203" s="138"/>
      <c r="DH203" s="138"/>
      <c r="DR203" s="138"/>
      <c r="EB203" s="138"/>
      <c r="EL203" s="138"/>
      <c r="EV203" s="138"/>
      <c r="FF203" s="138"/>
      <c r="FP203" s="138"/>
      <c r="FZ203" s="138"/>
      <c r="GJ203" s="138"/>
      <c r="GT203" s="138"/>
      <c r="HD203" s="138"/>
      <c r="HN203" s="138"/>
      <c r="HX203" s="138"/>
      <c r="IH203" s="138"/>
    </row>
    <row xmlns:x14ac="http://schemas.microsoft.com/office/spreadsheetml/2009/9/ac" r="204" s="3" customFormat="true" x14ac:dyDescent="0.25">
      <c r="A204" s="414"/>
      <c r="B204" s="138"/>
      <c r="L204" s="138"/>
      <c r="V204" s="138"/>
      <c r="AF204" s="138"/>
      <c r="AP204" s="138"/>
      <c r="AZ204" s="138"/>
      <c r="BJ204" s="138"/>
      <c r="BK204" s="138"/>
      <c r="BL204" s="138"/>
      <c r="BM204" s="138"/>
      <c r="BN204" s="138"/>
      <c r="BO204" s="138"/>
      <c r="BP204" s="138"/>
      <c r="BQ204" s="138"/>
      <c r="BT204" s="138"/>
      <c r="CD204" s="138"/>
      <c r="CN204" s="138"/>
      <c r="CX204" s="138"/>
      <c r="DH204" s="138"/>
      <c r="DR204" s="138"/>
      <c r="EB204" s="138"/>
      <c r="EL204" s="138"/>
      <c r="EV204" s="138"/>
      <c r="FF204" s="138"/>
      <c r="FP204" s="138"/>
      <c r="FZ204" s="138"/>
      <c r="GJ204" s="138"/>
      <c r="GT204" s="138"/>
      <c r="HD204" s="138"/>
      <c r="HN204" s="138"/>
      <c r="HX204" s="138"/>
      <c r="IH204" s="138"/>
    </row>
    <row xmlns:x14ac="http://schemas.microsoft.com/office/spreadsheetml/2009/9/ac" r="205" s="3" customFormat="true" x14ac:dyDescent="0.25">
      <c r="A205" s="414"/>
      <c r="B205" s="138"/>
      <c r="L205" s="138"/>
      <c r="V205" s="138"/>
      <c r="AF205" s="138"/>
      <c r="AP205" s="138"/>
      <c r="AZ205" s="138"/>
      <c r="BJ205" s="138"/>
      <c r="BK205" s="138"/>
      <c r="BL205" s="138"/>
      <c r="BM205" s="138"/>
      <c r="BN205" s="138"/>
      <c r="BO205" s="138"/>
      <c r="BP205" s="138"/>
      <c r="BQ205" s="138"/>
      <c r="BT205" s="138"/>
      <c r="CD205" s="138"/>
      <c r="CN205" s="138"/>
      <c r="CX205" s="138"/>
      <c r="DH205" s="138"/>
      <c r="DR205" s="138"/>
      <c r="EB205" s="138"/>
      <c r="EL205" s="138"/>
      <c r="EV205" s="138"/>
      <c r="FF205" s="138"/>
      <c r="FP205" s="138"/>
      <c r="FZ205" s="138"/>
      <c r="GJ205" s="138"/>
      <c r="GT205" s="138"/>
      <c r="HD205" s="138"/>
      <c r="HN205" s="138"/>
      <c r="HX205" s="138"/>
      <c r="IH205" s="138"/>
    </row>
    <row xmlns:x14ac="http://schemas.microsoft.com/office/spreadsheetml/2009/9/ac" r="206" s="3" customFormat="true" x14ac:dyDescent="0.25">
      <c r="A206" s="414"/>
      <c r="B206" s="138"/>
      <c r="L206" s="138"/>
      <c r="V206" s="138"/>
      <c r="AF206" s="138"/>
      <c r="AP206" s="138"/>
      <c r="AZ206" s="138"/>
      <c r="BJ206" s="138"/>
      <c r="BK206" s="138"/>
      <c r="BL206" s="138"/>
      <c r="BM206" s="138"/>
      <c r="BN206" s="138"/>
      <c r="BO206" s="138"/>
      <c r="BP206" s="138"/>
      <c r="BQ206" s="138"/>
      <c r="BT206" s="138"/>
      <c r="CD206" s="138"/>
      <c r="CN206" s="138"/>
      <c r="CX206" s="138"/>
      <c r="DH206" s="138"/>
      <c r="DR206" s="138"/>
      <c r="EB206" s="138"/>
      <c r="EL206" s="138"/>
      <c r="EV206" s="138"/>
      <c r="FF206" s="138"/>
      <c r="FP206" s="138"/>
      <c r="FZ206" s="138"/>
      <c r="GJ206" s="138"/>
      <c r="GT206" s="138"/>
      <c r="HD206" s="138"/>
      <c r="HN206" s="138"/>
      <c r="HX206" s="138"/>
      <c r="IH206" s="138"/>
    </row>
    <row xmlns:x14ac="http://schemas.microsoft.com/office/spreadsheetml/2009/9/ac" r="207" s="3" customFormat="true" x14ac:dyDescent="0.25">
      <c r="A207" s="414"/>
      <c r="B207" s="138"/>
      <c r="L207" s="138"/>
      <c r="V207" s="138"/>
      <c r="AF207" s="138"/>
      <c r="AP207" s="138"/>
      <c r="AZ207" s="138"/>
      <c r="BJ207" s="138"/>
      <c r="BK207" s="138"/>
      <c r="BL207" s="138"/>
      <c r="BM207" s="138"/>
      <c r="BN207" s="138"/>
      <c r="BO207" s="138"/>
      <c r="BP207" s="138"/>
      <c r="BQ207" s="138"/>
      <c r="BT207" s="138"/>
      <c r="CD207" s="138"/>
      <c r="CN207" s="138"/>
      <c r="CX207" s="138"/>
      <c r="DH207" s="138"/>
      <c r="DR207" s="138"/>
      <c r="EB207" s="138"/>
      <c r="EL207" s="138"/>
      <c r="EV207" s="138"/>
      <c r="FF207" s="138"/>
      <c r="FP207" s="138"/>
      <c r="FZ207" s="138"/>
      <c r="GJ207" s="138"/>
      <c r="GT207" s="138"/>
      <c r="HD207" s="138"/>
      <c r="HN207" s="138"/>
      <c r="HX207" s="138"/>
      <c r="IH207" s="138"/>
    </row>
    <row xmlns:x14ac="http://schemas.microsoft.com/office/spreadsheetml/2009/9/ac" r="208" s="3" customFormat="true" x14ac:dyDescent="0.25">
      <c r="A208" s="414"/>
      <c r="B208" s="138"/>
      <c r="L208" s="138"/>
      <c r="V208" s="138"/>
      <c r="AF208" s="138"/>
      <c r="AP208" s="138"/>
      <c r="AZ208" s="138"/>
      <c r="BJ208" s="138"/>
      <c r="BK208" s="138"/>
      <c r="BL208" s="138"/>
      <c r="BM208" s="138"/>
      <c r="BN208" s="138"/>
      <c r="BO208" s="138"/>
      <c r="BP208" s="138"/>
      <c r="BQ208" s="138"/>
      <c r="BT208" s="138"/>
      <c r="CD208" s="138"/>
      <c r="CN208" s="138"/>
      <c r="CX208" s="138"/>
      <c r="DH208" s="138"/>
      <c r="DR208" s="138"/>
      <c r="EB208" s="138"/>
      <c r="EL208" s="138"/>
      <c r="EV208" s="138"/>
      <c r="FF208" s="138"/>
      <c r="FP208" s="138"/>
      <c r="FZ208" s="138"/>
      <c r="GJ208" s="138"/>
      <c r="GT208" s="138"/>
      <c r="HD208" s="138"/>
      <c r="HN208" s="138"/>
      <c r="HX208" s="138"/>
      <c r="IH208" s="138"/>
    </row>
    <row xmlns:x14ac="http://schemas.microsoft.com/office/spreadsheetml/2009/9/ac" r="209" s="3" customFormat="true" x14ac:dyDescent="0.25">
      <c r="A209" s="414"/>
      <c r="B209" s="138"/>
      <c r="L209" s="138"/>
      <c r="V209" s="138"/>
      <c r="AF209" s="138"/>
      <c r="AP209" s="138"/>
      <c r="AZ209" s="138"/>
      <c r="BJ209" s="138"/>
      <c r="BK209" s="138"/>
      <c r="BL209" s="138"/>
      <c r="BM209" s="138"/>
      <c r="BN209" s="138"/>
      <c r="BO209" s="138"/>
      <c r="BP209" s="138"/>
      <c r="BQ209" s="138"/>
      <c r="BT209" s="138"/>
      <c r="CD209" s="138"/>
      <c r="CN209" s="138"/>
      <c r="CX209" s="138"/>
      <c r="DH209" s="138"/>
      <c r="DR209" s="138"/>
      <c r="EB209" s="138"/>
      <c r="EL209" s="138"/>
      <c r="EV209" s="138"/>
      <c r="FF209" s="138"/>
      <c r="FP209" s="138"/>
      <c r="FZ209" s="138"/>
      <c r="GJ209" s="138"/>
      <c r="GT209" s="138"/>
      <c r="HD209" s="138"/>
      <c r="HN209" s="138"/>
      <c r="HX209" s="138"/>
      <c r="IH209" s="138"/>
    </row>
    <row xmlns:x14ac="http://schemas.microsoft.com/office/spreadsheetml/2009/9/ac" r="210" s="3" customFormat="true" x14ac:dyDescent="0.25">
      <c r="A210" s="414"/>
      <c r="B210" s="138"/>
      <c r="L210" s="138"/>
      <c r="V210" s="138"/>
      <c r="AF210" s="138"/>
      <c r="AP210" s="138"/>
      <c r="AZ210" s="138"/>
      <c r="BJ210" s="138"/>
      <c r="BK210" s="138"/>
      <c r="BL210" s="138"/>
      <c r="BM210" s="138"/>
      <c r="BN210" s="138"/>
      <c r="BO210" s="138"/>
      <c r="BP210" s="138"/>
      <c r="BQ210" s="138"/>
      <c r="BT210" s="138"/>
      <c r="CD210" s="138"/>
      <c r="CN210" s="138"/>
      <c r="CX210" s="138"/>
      <c r="DH210" s="138"/>
      <c r="DR210" s="138"/>
      <c r="EB210" s="138"/>
      <c r="EL210" s="138"/>
      <c r="EV210" s="138"/>
      <c r="FF210" s="138"/>
      <c r="FP210" s="138"/>
      <c r="FZ210" s="138"/>
      <c r="GJ210" s="138"/>
      <c r="GT210" s="138"/>
      <c r="HD210" s="138"/>
      <c r="HN210" s="138"/>
      <c r="HX210" s="138"/>
      <c r="IH210" s="138"/>
    </row>
    <row xmlns:x14ac="http://schemas.microsoft.com/office/spreadsheetml/2009/9/ac" r="211" s="3" customFormat="true" x14ac:dyDescent="0.25">
      <c r="A211" s="414"/>
      <c r="B211" s="138"/>
      <c r="L211" s="138"/>
      <c r="V211" s="138"/>
      <c r="AF211" s="138"/>
      <c r="AP211" s="138"/>
      <c r="AZ211" s="138"/>
      <c r="BJ211" s="138"/>
      <c r="BK211" s="138"/>
      <c r="BL211" s="138"/>
      <c r="BM211" s="138"/>
      <c r="BN211" s="138"/>
      <c r="BO211" s="138"/>
      <c r="BP211" s="138"/>
      <c r="BQ211" s="138"/>
      <c r="BT211" s="138"/>
      <c r="CD211" s="138"/>
      <c r="CN211" s="138"/>
      <c r="CX211" s="138"/>
      <c r="DH211" s="138"/>
      <c r="DR211" s="138"/>
      <c r="EB211" s="138"/>
      <c r="EL211" s="138"/>
      <c r="EV211" s="138"/>
      <c r="FF211" s="138"/>
      <c r="FP211" s="138"/>
      <c r="FZ211" s="138"/>
      <c r="GJ211" s="138"/>
      <c r="GT211" s="138"/>
      <c r="HD211" s="138"/>
      <c r="HN211" s="138"/>
      <c r="HX211" s="138"/>
      <c r="IH211" s="138"/>
    </row>
    <row xmlns:x14ac="http://schemas.microsoft.com/office/spreadsheetml/2009/9/ac" r="212" s="3" customFormat="true" x14ac:dyDescent="0.25">
      <c r="A212" s="414"/>
      <c r="B212" s="138"/>
      <c r="L212" s="138"/>
      <c r="V212" s="138"/>
      <c r="AF212" s="138"/>
      <c r="AP212" s="138"/>
      <c r="AZ212" s="138"/>
      <c r="BJ212" s="138"/>
      <c r="BK212" s="138"/>
      <c r="BL212" s="138"/>
      <c r="BM212" s="138"/>
      <c r="BN212" s="138"/>
      <c r="BO212" s="138"/>
      <c r="BP212" s="138"/>
      <c r="BQ212" s="138"/>
      <c r="BT212" s="138"/>
      <c r="CD212" s="138"/>
      <c r="CN212" s="138"/>
      <c r="CX212" s="138"/>
      <c r="DH212" s="138"/>
      <c r="DR212" s="138"/>
      <c r="EB212" s="138"/>
      <c r="EL212" s="138"/>
      <c r="EV212" s="138"/>
      <c r="FF212" s="138"/>
      <c r="FP212" s="138"/>
      <c r="FZ212" s="138"/>
      <c r="GJ212" s="138"/>
      <c r="GT212" s="138"/>
      <c r="HD212" s="138"/>
      <c r="HN212" s="138"/>
      <c r="HX212" s="138"/>
      <c r="IH212" s="138"/>
    </row>
    <row xmlns:x14ac="http://schemas.microsoft.com/office/spreadsheetml/2009/9/ac" r="213" s="3" customFormat="true" x14ac:dyDescent="0.25">
      <c r="A213" s="414"/>
      <c r="B213" s="138"/>
      <c r="L213" s="138"/>
      <c r="V213" s="138"/>
      <c r="AF213" s="138"/>
      <c r="AP213" s="138"/>
      <c r="AZ213" s="138"/>
      <c r="BJ213" s="138"/>
      <c r="BK213" s="138"/>
      <c r="BL213" s="138"/>
      <c r="BM213" s="138"/>
      <c r="BN213" s="138"/>
      <c r="BO213" s="138"/>
      <c r="BP213" s="138"/>
      <c r="BQ213" s="138"/>
      <c r="BT213" s="138"/>
      <c r="CD213" s="138"/>
      <c r="CN213" s="138"/>
      <c r="CX213" s="138"/>
      <c r="DH213" s="138"/>
      <c r="DR213" s="138"/>
      <c r="EB213" s="138"/>
      <c r="EL213" s="138"/>
      <c r="EV213" s="138"/>
      <c r="FF213" s="138"/>
      <c r="FP213" s="138"/>
      <c r="FZ213" s="138"/>
      <c r="GJ213" s="138"/>
      <c r="GT213" s="138"/>
      <c r="HD213" s="138"/>
      <c r="HN213" s="138"/>
      <c r="HX213" s="138"/>
      <c r="IH213" s="138"/>
    </row>
    <row xmlns:x14ac="http://schemas.microsoft.com/office/spreadsheetml/2009/9/ac" r="214" s="3" customFormat="true" x14ac:dyDescent="0.25">
      <c r="A214" s="414"/>
      <c r="B214" s="138"/>
      <c r="L214" s="138"/>
      <c r="V214" s="138"/>
      <c r="AF214" s="138"/>
      <c r="AP214" s="138"/>
      <c r="AZ214" s="138"/>
      <c r="BJ214" s="138"/>
      <c r="BK214" s="138"/>
      <c r="BL214" s="138"/>
      <c r="BM214" s="138"/>
      <c r="BN214" s="138"/>
      <c r="BO214" s="138"/>
      <c r="BP214" s="138"/>
      <c r="BQ214" s="138"/>
      <c r="BT214" s="138"/>
      <c r="CD214" s="138"/>
      <c r="CN214" s="138"/>
      <c r="CX214" s="138"/>
      <c r="DH214" s="138"/>
      <c r="DR214" s="138"/>
      <c r="EB214" s="138"/>
      <c r="EL214" s="138"/>
      <c r="EV214" s="138"/>
      <c r="FF214" s="138"/>
      <c r="FP214" s="138"/>
      <c r="FZ214" s="138"/>
      <c r="GJ214" s="138"/>
      <c r="GT214" s="138"/>
      <c r="HD214" s="138"/>
      <c r="HN214" s="138"/>
      <c r="HX214" s="138"/>
      <c r="IH214" s="138"/>
    </row>
    <row xmlns:x14ac="http://schemas.microsoft.com/office/spreadsheetml/2009/9/ac" r="215" s="3" customFormat="true" x14ac:dyDescent="0.25">
      <c r="A215" s="414"/>
      <c r="B215" s="138"/>
      <c r="L215" s="138"/>
      <c r="V215" s="138"/>
      <c r="AF215" s="138"/>
      <c r="AP215" s="138"/>
      <c r="AZ215" s="138"/>
      <c r="BJ215" s="138"/>
      <c r="BK215" s="138"/>
      <c r="BL215" s="138"/>
      <c r="BM215" s="138"/>
      <c r="BN215" s="138"/>
      <c r="BO215" s="138"/>
      <c r="BP215" s="138"/>
      <c r="BQ215" s="138"/>
      <c r="BT215" s="138"/>
      <c r="CD215" s="138"/>
      <c r="CN215" s="138"/>
      <c r="CX215" s="138"/>
      <c r="DH215" s="138"/>
      <c r="DR215" s="138"/>
      <c r="EB215" s="138"/>
      <c r="EL215" s="138"/>
      <c r="EV215" s="138"/>
      <c r="FF215" s="138"/>
      <c r="FP215" s="138"/>
      <c r="FZ215" s="138"/>
      <c r="GJ215" s="138"/>
      <c r="GT215" s="138"/>
      <c r="HD215" s="138"/>
      <c r="HN215" s="138"/>
      <c r="HX215" s="138"/>
      <c r="IH215" s="138"/>
    </row>
    <row xmlns:x14ac="http://schemas.microsoft.com/office/spreadsheetml/2009/9/ac" r="216" s="3" customFormat="true" x14ac:dyDescent="0.25">
      <c r="A216" s="414"/>
      <c r="B216" s="138"/>
      <c r="L216" s="138"/>
      <c r="V216" s="138"/>
      <c r="AF216" s="138"/>
      <c r="AP216" s="138"/>
      <c r="AZ216" s="138"/>
      <c r="BJ216" s="138"/>
      <c r="BK216" s="138"/>
      <c r="BL216" s="138"/>
      <c r="BM216" s="138"/>
      <c r="BN216" s="138"/>
      <c r="BO216" s="138"/>
      <c r="BP216" s="138"/>
      <c r="BQ216" s="138"/>
      <c r="BT216" s="138"/>
      <c r="CD216" s="138"/>
      <c r="CN216" s="138"/>
      <c r="CX216" s="138"/>
      <c r="DH216" s="138"/>
      <c r="DR216" s="138"/>
      <c r="EB216" s="138"/>
      <c r="EL216" s="138"/>
      <c r="EV216" s="138"/>
      <c r="FF216" s="138"/>
      <c r="FP216" s="138"/>
      <c r="FZ216" s="138"/>
      <c r="GJ216" s="138"/>
      <c r="GT216" s="138"/>
      <c r="HD216" s="138"/>
      <c r="HN216" s="138"/>
      <c r="HX216" s="138"/>
      <c r="IH216" s="138"/>
    </row>
    <row xmlns:x14ac="http://schemas.microsoft.com/office/spreadsheetml/2009/9/ac" r="217" s="3" customFormat="true" x14ac:dyDescent="0.25">
      <c r="A217" s="414"/>
      <c r="B217" s="138"/>
      <c r="L217" s="138"/>
      <c r="V217" s="138"/>
      <c r="AF217" s="138"/>
      <c r="AP217" s="138"/>
      <c r="AZ217" s="138"/>
      <c r="BJ217" s="138"/>
      <c r="BK217" s="138"/>
      <c r="BL217" s="138"/>
      <c r="BM217" s="138"/>
      <c r="BN217" s="138"/>
      <c r="BO217" s="138"/>
      <c r="BP217" s="138"/>
      <c r="BQ217" s="138"/>
      <c r="BT217" s="138"/>
      <c r="CD217" s="138"/>
      <c r="CN217" s="138"/>
      <c r="CX217" s="138"/>
      <c r="DH217" s="138"/>
      <c r="DR217" s="138"/>
      <c r="EB217" s="138"/>
      <c r="EL217" s="138"/>
      <c r="EV217" s="138"/>
      <c r="FF217" s="138"/>
      <c r="FP217" s="138"/>
      <c r="FZ217" s="138"/>
      <c r="GJ217" s="138"/>
      <c r="GT217" s="138"/>
      <c r="HD217" s="138"/>
      <c r="HN217" s="138"/>
      <c r="HX217" s="138"/>
      <c r="IH217" s="138"/>
    </row>
    <row xmlns:x14ac="http://schemas.microsoft.com/office/spreadsheetml/2009/9/ac" r="218" s="3" customFormat="true" x14ac:dyDescent="0.25">
      <c r="A218" s="414"/>
      <c r="B218" s="138"/>
      <c r="L218" s="138"/>
      <c r="V218" s="138"/>
      <c r="AF218" s="138"/>
      <c r="AP218" s="138"/>
      <c r="AZ218" s="138"/>
      <c r="BJ218" s="138"/>
      <c r="BK218" s="138"/>
      <c r="BL218" s="138"/>
      <c r="BM218" s="138"/>
      <c r="BN218" s="138"/>
      <c r="BO218" s="138"/>
      <c r="BP218" s="138"/>
      <c r="BQ218" s="138"/>
      <c r="BT218" s="138"/>
      <c r="CD218" s="138"/>
      <c r="CN218" s="138"/>
      <c r="CX218" s="138"/>
      <c r="DH218" s="138"/>
      <c r="DR218" s="138"/>
      <c r="EB218" s="138"/>
      <c r="EL218" s="138"/>
      <c r="EV218" s="138"/>
      <c r="FF218" s="138"/>
      <c r="FP218" s="138"/>
      <c r="FZ218" s="138"/>
      <c r="GJ218" s="138"/>
      <c r="GT218" s="138"/>
      <c r="HD218" s="138"/>
      <c r="HN218" s="138"/>
      <c r="HX218" s="138"/>
      <c r="IH218" s="138"/>
    </row>
    <row xmlns:x14ac="http://schemas.microsoft.com/office/spreadsheetml/2009/9/ac" r="219" s="3" customFormat="true" x14ac:dyDescent="0.25">
      <c r="A219" s="414"/>
      <c r="B219" s="138"/>
      <c r="L219" s="138"/>
      <c r="V219" s="138"/>
      <c r="AF219" s="138"/>
      <c r="AP219" s="138"/>
      <c r="AZ219" s="138"/>
      <c r="BJ219" s="138"/>
      <c r="BK219" s="138"/>
      <c r="BL219" s="138"/>
      <c r="BM219" s="138"/>
      <c r="BN219" s="138"/>
      <c r="BO219" s="138"/>
      <c r="BP219" s="138"/>
      <c r="BQ219" s="138"/>
      <c r="BT219" s="138"/>
      <c r="CD219" s="138"/>
      <c r="CN219" s="138"/>
      <c r="CX219" s="138"/>
      <c r="DH219" s="138"/>
      <c r="DR219" s="138"/>
      <c r="EB219" s="138"/>
      <c r="EL219" s="138"/>
      <c r="EV219" s="138"/>
      <c r="FF219" s="138"/>
      <c r="FP219" s="138"/>
      <c r="FZ219" s="138"/>
      <c r="GJ219" s="138"/>
      <c r="GT219" s="138"/>
      <c r="HD219" s="138"/>
      <c r="HN219" s="138"/>
      <c r="HX219" s="138"/>
      <c r="IH219" s="138"/>
    </row>
    <row xmlns:x14ac="http://schemas.microsoft.com/office/spreadsheetml/2009/9/ac" r="220" s="3" customFormat="true" x14ac:dyDescent="0.25">
      <c r="A220" s="414"/>
      <c r="B220" s="138"/>
      <c r="L220" s="138"/>
      <c r="V220" s="138"/>
      <c r="AF220" s="138"/>
      <c r="AP220" s="138"/>
      <c r="AZ220" s="138"/>
      <c r="BJ220" s="138"/>
      <c r="BK220" s="138"/>
      <c r="BL220" s="138"/>
      <c r="BM220" s="138"/>
      <c r="BN220" s="138"/>
      <c r="BO220" s="138"/>
      <c r="BP220" s="138"/>
      <c r="BQ220" s="138"/>
      <c r="BT220" s="138"/>
      <c r="CD220" s="138"/>
      <c r="CN220" s="138"/>
      <c r="CX220" s="138"/>
      <c r="DH220" s="138"/>
      <c r="DR220" s="138"/>
      <c r="EB220" s="138"/>
      <c r="EL220" s="138"/>
      <c r="EV220" s="138"/>
      <c r="FF220" s="138"/>
      <c r="FP220" s="138"/>
      <c r="FZ220" s="138"/>
      <c r="GJ220" s="138"/>
      <c r="GT220" s="138"/>
      <c r="HD220" s="138"/>
      <c r="HN220" s="138"/>
      <c r="HX220" s="138"/>
      <c r="IH220" s="138"/>
    </row>
    <row xmlns:x14ac="http://schemas.microsoft.com/office/spreadsheetml/2009/9/ac" r="221" s="3" customFormat="true" x14ac:dyDescent="0.25">
      <c r="A221" s="414"/>
      <c r="B221" s="138"/>
      <c r="L221" s="138"/>
      <c r="V221" s="138"/>
      <c r="AF221" s="138"/>
      <c r="AP221" s="138"/>
      <c r="AZ221" s="138"/>
      <c r="BJ221" s="138"/>
      <c r="BK221" s="138"/>
      <c r="BL221" s="138"/>
      <c r="BM221" s="138"/>
      <c r="BN221" s="138"/>
      <c r="BO221" s="138"/>
      <c r="BP221" s="138"/>
      <c r="BQ221" s="138"/>
      <c r="BT221" s="138"/>
      <c r="CD221" s="138"/>
      <c r="CN221" s="138"/>
      <c r="CX221" s="138"/>
      <c r="DH221" s="138"/>
      <c r="DR221" s="138"/>
      <c r="EB221" s="138"/>
      <c r="EL221" s="138"/>
      <c r="EV221" s="138"/>
      <c r="FF221" s="138"/>
      <c r="FP221" s="138"/>
      <c r="FZ221" s="138"/>
      <c r="GJ221" s="138"/>
      <c r="GT221" s="138"/>
      <c r="HD221" s="138"/>
      <c r="HN221" s="138"/>
      <c r="HX221" s="138"/>
      <c r="IH221" s="138"/>
    </row>
    <row xmlns:x14ac="http://schemas.microsoft.com/office/spreadsheetml/2009/9/ac" r="222" s="3" customFormat="true" x14ac:dyDescent="0.25">
      <c r="A222" s="414"/>
      <c r="B222" s="138"/>
      <c r="L222" s="138"/>
      <c r="V222" s="138"/>
      <c r="AF222" s="138"/>
      <c r="AP222" s="138"/>
      <c r="AZ222" s="138"/>
      <c r="BJ222" s="138"/>
      <c r="BK222" s="138"/>
      <c r="BL222" s="138"/>
      <c r="BM222" s="138"/>
      <c r="BN222" s="138"/>
      <c r="BO222" s="138"/>
      <c r="BP222" s="138"/>
      <c r="BQ222" s="138"/>
      <c r="BT222" s="138"/>
      <c r="CD222" s="138"/>
      <c r="CN222" s="138"/>
      <c r="CX222" s="138"/>
      <c r="DH222" s="138"/>
      <c r="DR222" s="138"/>
      <c r="EB222" s="138"/>
      <c r="EL222" s="138"/>
      <c r="EV222" s="138"/>
      <c r="FF222" s="138"/>
      <c r="FP222" s="138"/>
      <c r="FZ222" s="138"/>
      <c r="GJ222" s="138"/>
      <c r="GT222" s="138"/>
      <c r="HD222" s="138"/>
      <c r="HN222" s="138"/>
      <c r="HX222" s="138"/>
      <c r="IH222" s="138"/>
    </row>
    <row xmlns:x14ac="http://schemas.microsoft.com/office/spreadsheetml/2009/9/ac" r="223" s="3" customFormat="true" x14ac:dyDescent="0.25">
      <c r="A223" s="414"/>
      <c r="B223" s="138"/>
      <c r="L223" s="138"/>
      <c r="V223" s="138"/>
      <c r="AF223" s="138"/>
      <c r="AP223" s="138"/>
      <c r="AZ223" s="138"/>
      <c r="BJ223" s="138"/>
      <c r="BK223" s="138"/>
      <c r="BL223" s="138"/>
      <c r="BM223" s="138"/>
      <c r="BN223" s="138"/>
      <c r="BO223" s="138"/>
      <c r="BP223" s="138"/>
      <c r="BQ223" s="138"/>
      <c r="BT223" s="138"/>
      <c r="CD223" s="138"/>
      <c r="CN223" s="138"/>
      <c r="CX223" s="138"/>
      <c r="DH223" s="138"/>
      <c r="DR223" s="138"/>
      <c r="EB223" s="138"/>
      <c r="EL223" s="138"/>
      <c r="EV223" s="138"/>
      <c r="FF223" s="138"/>
      <c r="FP223" s="138"/>
      <c r="FZ223" s="138"/>
      <c r="GJ223" s="138"/>
      <c r="GT223" s="138"/>
      <c r="HD223" s="138"/>
      <c r="HN223" s="138"/>
      <c r="HX223" s="138"/>
      <c r="IH223" s="138"/>
    </row>
    <row xmlns:x14ac="http://schemas.microsoft.com/office/spreadsheetml/2009/9/ac" r="224" s="3" customFormat="true" x14ac:dyDescent="0.25">
      <c r="A224" s="414"/>
      <c r="B224" s="138"/>
      <c r="L224" s="138"/>
      <c r="V224" s="138"/>
      <c r="AF224" s="138"/>
      <c r="AP224" s="138"/>
      <c r="AZ224" s="138"/>
      <c r="BJ224" s="138"/>
      <c r="BK224" s="138"/>
      <c r="BL224" s="138"/>
      <c r="BM224" s="138"/>
      <c r="BN224" s="138"/>
      <c r="BO224" s="138"/>
      <c r="BP224" s="138"/>
      <c r="BQ224" s="138"/>
      <c r="BT224" s="138"/>
      <c r="CD224" s="138"/>
      <c r="CN224" s="138"/>
      <c r="CX224" s="138"/>
      <c r="DH224" s="138"/>
      <c r="DR224" s="138"/>
      <c r="EB224" s="138"/>
      <c r="EL224" s="138"/>
      <c r="EV224" s="138"/>
      <c r="FF224" s="138"/>
      <c r="FP224" s="138"/>
      <c r="FZ224" s="138"/>
      <c r="GJ224" s="138"/>
      <c r="GT224" s="138"/>
      <c r="HD224" s="138"/>
      <c r="HN224" s="138"/>
      <c r="HX224" s="138"/>
      <c r="IH224" s="138"/>
    </row>
    <row xmlns:x14ac="http://schemas.microsoft.com/office/spreadsheetml/2009/9/ac" r="225" s="3" customFormat="true" x14ac:dyDescent="0.25">
      <c r="A225" s="414"/>
      <c r="B225" s="138"/>
      <c r="L225" s="138"/>
      <c r="V225" s="138"/>
      <c r="AF225" s="138"/>
      <c r="AP225" s="138"/>
      <c r="AZ225" s="138"/>
      <c r="BJ225" s="138"/>
      <c r="BK225" s="138"/>
      <c r="BL225" s="138"/>
      <c r="BM225" s="138"/>
      <c r="BN225" s="138"/>
      <c r="BO225" s="138"/>
      <c r="BP225" s="138"/>
      <c r="BQ225" s="138"/>
      <c r="BT225" s="138"/>
      <c r="CD225" s="138"/>
      <c r="CN225" s="138"/>
      <c r="CX225" s="138"/>
      <c r="DH225" s="138"/>
      <c r="DR225" s="138"/>
      <c r="EB225" s="138"/>
      <c r="EL225" s="138"/>
      <c r="EV225" s="138"/>
      <c r="FF225" s="138"/>
      <c r="FP225" s="138"/>
      <c r="FZ225" s="138"/>
      <c r="GJ225" s="138"/>
      <c r="GT225" s="138"/>
      <c r="HD225" s="138"/>
      <c r="HN225" s="138"/>
      <c r="HX225" s="138"/>
      <c r="IH225" s="138"/>
    </row>
    <row xmlns:x14ac="http://schemas.microsoft.com/office/spreadsheetml/2009/9/ac" r="226" s="3" customFormat="true" x14ac:dyDescent="0.25">
      <c r="A226" s="414"/>
      <c r="B226" s="138"/>
      <c r="L226" s="138"/>
      <c r="V226" s="138"/>
      <c r="AF226" s="138"/>
      <c r="AP226" s="138"/>
      <c r="AZ226" s="138"/>
      <c r="BJ226" s="138"/>
      <c r="BK226" s="138"/>
      <c r="BL226" s="138"/>
      <c r="BM226" s="138"/>
      <c r="BN226" s="138"/>
      <c r="BO226" s="138"/>
      <c r="BP226" s="138"/>
      <c r="BQ226" s="138"/>
      <c r="BT226" s="138"/>
      <c r="CD226" s="138"/>
      <c r="CN226" s="138"/>
      <c r="CX226" s="138"/>
      <c r="DH226" s="138"/>
      <c r="DR226" s="138"/>
      <c r="EB226" s="138"/>
      <c r="EL226" s="138"/>
      <c r="EV226" s="138"/>
      <c r="FF226" s="138"/>
      <c r="FP226" s="138"/>
      <c r="FZ226" s="138"/>
      <c r="GJ226" s="138"/>
      <c r="GT226" s="138"/>
      <c r="HD226" s="138"/>
      <c r="HN226" s="138"/>
      <c r="HX226" s="138"/>
      <c r="IH226" s="138"/>
    </row>
    <row xmlns:x14ac="http://schemas.microsoft.com/office/spreadsheetml/2009/9/ac" r="227" s="3" customFormat="true" x14ac:dyDescent="0.25">
      <c r="A227" s="414"/>
      <c r="B227" s="138"/>
      <c r="L227" s="138"/>
      <c r="V227" s="138"/>
      <c r="AF227" s="138"/>
      <c r="AP227" s="138"/>
      <c r="AZ227" s="138"/>
      <c r="BJ227" s="138"/>
      <c r="BK227" s="138"/>
      <c r="BL227" s="138"/>
      <c r="BM227" s="138"/>
      <c r="BN227" s="138"/>
      <c r="BO227" s="138"/>
      <c r="BP227" s="138"/>
      <c r="BQ227" s="138"/>
      <c r="BT227" s="138"/>
      <c r="CD227" s="138"/>
      <c r="CN227" s="138"/>
      <c r="CX227" s="138"/>
      <c r="DH227" s="138"/>
      <c r="DR227" s="138"/>
      <c r="EB227" s="138"/>
      <c r="EL227" s="138"/>
      <c r="EV227" s="138"/>
      <c r="FF227" s="138"/>
      <c r="FP227" s="138"/>
      <c r="FZ227" s="138"/>
      <c r="GJ227" s="138"/>
      <c r="GT227" s="138"/>
      <c r="HD227" s="138"/>
      <c r="HN227" s="138"/>
      <c r="HX227" s="138"/>
      <c r="IH227" s="138"/>
    </row>
    <row xmlns:x14ac="http://schemas.microsoft.com/office/spreadsheetml/2009/9/ac" r="228" s="3" customFormat="true" x14ac:dyDescent="0.25">
      <c r="A228" s="414"/>
      <c r="B228" s="138"/>
      <c r="L228" s="138"/>
      <c r="V228" s="138"/>
      <c r="AF228" s="138"/>
      <c r="AP228" s="138"/>
      <c r="AZ228" s="138"/>
      <c r="BJ228" s="138"/>
      <c r="BK228" s="138"/>
      <c r="BL228" s="138"/>
      <c r="BM228" s="138"/>
      <c r="BN228" s="138"/>
      <c r="BO228" s="138"/>
      <c r="BP228" s="138"/>
      <c r="BQ228" s="138"/>
      <c r="BT228" s="138"/>
      <c r="CD228" s="138"/>
      <c r="CN228" s="138"/>
      <c r="CX228" s="138"/>
      <c r="DH228" s="138"/>
      <c r="DR228" s="138"/>
      <c r="EB228" s="138"/>
      <c r="EL228" s="138"/>
      <c r="EV228" s="138"/>
      <c r="FF228" s="138"/>
      <c r="FP228" s="138"/>
      <c r="FZ228" s="138"/>
      <c r="GJ228" s="138"/>
      <c r="GT228" s="138"/>
      <c r="HD228" s="138"/>
      <c r="HN228" s="138"/>
      <c r="HX228" s="138"/>
      <c r="IH228" s="138"/>
    </row>
    <row xmlns:x14ac="http://schemas.microsoft.com/office/spreadsheetml/2009/9/ac" r="229" s="3" customFormat="true" x14ac:dyDescent="0.25">
      <c r="A229" s="414"/>
      <c r="B229" s="138"/>
      <c r="L229" s="138"/>
      <c r="V229" s="138"/>
      <c r="AF229" s="138"/>
      <c r="AP229" s="138"/>
      <c r="AZ229" s="138"/>
      <c r="BJ229" s="138"/>
      <c r="BK229" s="138"/>
      <c r="BL229" s="138"/>
      <c r="BM229" s="138"/>
      <c r="BN229" s="138"/>
      <c r="BO229" s="138"/>
      <c r="BP229" s="138"/>
      <c r="BQ229" s="138"/>
      <c r="BT229" s="138"/>
      <c r="CD229" s="138"/>
      <c r="CN229" s="138"/>
      <c r="CX229" s="138"/>
      <c r="DH229" s="138"/>
      <c r="DR229" s="138"/>
      <c r="EB229" s="138"/>
      <c r="EL229" s="138"/>
      <c r="EV229" s="138"/>
      <c r="FF229" s="138"/>
      <c r="FP229" s="138"/>
      <c r="FZ229" s="138"/>
      <c r="GJ229" s="138"/>
      <c r="GT229" s="138"/>
      <c r="HD229" s="138"/>
      <c r="HN229" s="138"/>
      <c r="HX229" s="138"/>
      <c r="IH229" s="138"/>
    </row>
    <row xmlns:x14ac="http://schemas.microsoft.com/office/spreadsheetml/2009/9/ac" r="230" s="3" customFormat="true" x14ac:dyDescent="0.25">
      <c r="A230" s="414"/>
      <c r="B230" s="138"/>
      <c r="L230" s="138"/>
      <c r="V230" s="138"/>
      <c r="AF230" s="138"/>
      <c r="AP230" s="138"/>
      <c r="AZ230" s="138"/>
      <c r="BJ230" s="138"/>
      <c r="BK230" s="138"/>
      <c r="BL230" s="138"/>
      <c r="BM230" s="138"/>
      <c r="BN230" s="138"/>
      <c r="BO230" s="138"/>
      <c r="BP230" s="138"/>
      <c r="BQ230" s="138"/>
      <c r="BT230" s="138"/>
      <c r="CD230" s="138"/>
      <c r="CN230" s="138"/>
      <c r="CX230" s="138"/>
      <c r="DH230" s="138"/>
      <c r="DR230" s="138"/>
      <c r="EB230" s="138"/>
      <c r="EL230" s="138"/>
      <c r="EV230" s="138"/>
      <c r="FF230" s="138"/>
      <c r="FP230" s="138"/>
      <c r="FZ230" s="138"/>
      <c r="GJ230" s="138"/>
      <c r="GT230" s="138"/>
      <c r="HD230" s="138"/>
      <c r="HN230" s="138"/>
      <c r="HX230" s="138"/>
      <c r="IH230" s="138"/>
    </row>
    <row xmlns:x14ac="http://schemas.microsoft.com/office/spreadsheetml/2009/9/ac" r="231" s="3" customFormat="true" x14ac:dyDescent="0.25">
      <c r="A231" s="414"/>
      <c r="B231" s="138"/>
      <c r="L231" s="138"/>
      <c r="V231" s="138"/>
      <c r="AF231" s="138"/>
      <c r="AP231" s="138"/>
      <c r="AZ231" s="138"/>
      <c r="BJ231" s="138"/>
      <c r="BK231" s="138"/>
      <c r="BL231" s="138"/>
      <c r="BM231" s="138"/>
      <c r="BN231" s="138"/>
      <c r="BO231" s="138"/>
      <c r="BP231" s="138"/>
      <c r="BQ231" s="138"/>
      <c r="BT231" s="138"/>
      <c r="CD231" s="138"/>
      <c r="CN231" s="138"/>
      <c r="CX231" s="138"/>
      <c r="DH231" s="138"/>
      <c r="DR231" s="138"/>
      <c r="EB231" s="138"/>
      <c r="EL231" s="138"/>
      <c r="EV231" s="138"/>
      <c r="FF231" s="138"/>
      <c r="FP231" s="138"/>
      <c r="FZ231" s="138"/>
      <c r="GJ231" s="138"/>
      <c r="GT231" s="138"/>
      <c r="HD231" s="138"/>
      <c r="HN231" s="138"/>
      <c r="HX231" s="138"/>
      <c r="IH231" s="138"/>
    </row>
    <row xmlns:x14ac="http://schemas.microsoft.com/office/spreadsheetml/2009/9/ac" r="232" s="3" customFormat="true" x14ac:dyDescent="0.25">
      <c r="A232" s="414"/>
      <c r="B232" s="138"/>
      <c r="L232" s="138"/>
      <c r="V232" s="138"/>
      <c r="AF232" s="138"/>
      <c r="AP232" s="138"/>
      <c r="AZ232" s="138"/>
      <c r="BJ232" s="138"/>
      <c r="BK232" s="138"/>
      <c r="BL232" s="138"/>
      <c r="BM232" s="138"/>
      <c r="BN232" s="138"/>
      <c r="BO232" s="138"/>
      <c r="BP232" s="138"/>
      <c r="BQ232" s="138"/>
      <c r="BT232" s="138"/>
      <c r="CD232" s="138"/>
      <c r="CN232" s="138"/>
      <c r="CX232" s="138"/>
      <c r="DH232" s="138"/>
      <c r="DR232" s="138"/>
      <c r="EB232" s="138"/>
      <c r="EL232" s="138"/>
      <c r="EV232" s="138"/>
      <c r="FF232" s="138"/>
      <c r="FP232" s="138"/>
      <c r="FZ232" s="138"/>
      <c r="GJ232" s="138"/>
      <c r="GT232" s="138"/>
      <c r="HD232" s="138"/>
      <c r="HN232" s="138"/>
      <c r="HX232" s="138"/>
      <c r="IH232" s="138"/>
    </row>
    <row xmlns:x14ac="http://schemas.microsoft.com/office/spreadsheetml/2009/9/ac" r="233" s="3" customFormat="true" x14ac:dyDescent="0.25">
      <c r="A233" s="414"/>
      <c r="B233" s="138"/>
      <c r="L233" s="138"/>
      <c r="V233" s="138"/>
      <c r="AF233" s="138"/>
      <c r="AP233" s="138"/>
      <c r="AZ233" s="138"/>
      <c r="BJ233" s="138"/>
      <c r="BK233" s="138"/>
      <c r="BL233" s="138"/>
      <c r="BM233" s="138"/>
      <c r="BN233" s="138"/>
      <c r="BO233" s="138"/>
      <c r="BP233" s="138"/>
      <c r="BQ233" s="138"/>
      <c r="BT233" s="138"/>
      <c r="CD233" s="138"/>
      <c r="CN233" s="138"/>
      <c r="CX233" s="138"/>
      <c r="DH233" s="138"/>
      <c r="DR233" s="138"/>
      <c r="EB233" s="138"/>
      <c r="EL233" s="138"/>
      <c r="EV233" s="138"/>
      <c r="FF233" s="138"/>
      <c r="FP233" s="138"/>
      <c r="FZ233" s="138"/>
      <c r="GJ233" s="138"/>
      <c r="GT233" s="138"/>
      <c r="HD233" s="138"/>
      <c r="HN233" s="138"/>
      <c r="HX233" s="138"/>
      <c r="IH233" s="138"/>
    </row>
    <row xmlns:x14ac="http://schemas.microsoft.com/office/spreadsheetml/2009/9/ac" r="234" s="3" customFormat="true" x14ac:dyDescent="0.25">
      <c r="A234" s="414"/>
      <c r="B234" s="138"/>
      <c r="L234" s="138"/>
      <c r="V234" s="138"/>
      <c r="AF234" s="138"/>
      <c r="AP234" s="138"/>
      <c r="AZ234" s="138"/>
      <c r="BJ234" s="138"/>
      <c r="BK234" s="138"/>
      <c r="BL234" s="138"/>
      <c r="BM234" s="138"/>
      <c r="BN234" s="138"/>
      <c r="BO234" s="138"/>
      <c r="BP234" s="138"/>
      <c r="BQ234" s="138"/>
      <c r="BT234" s="138"/>
      <c r="CD234" s="138"/>
      <c r="CN234" s="138"/>
      <c r="CX234" s="138"/>
      <c r="DH234" s="138"/>
      <c r="DR234" s="138"/>
      <c r="EB234" s="138"/>
      <c r="EL234" s="138"/>
      <c r="EV234" s="138"/>
      <c r="FF234" s="138"/>
      <c r="FP234" s="138"/>
      <c r="FZ234" s="138"/>
      <c r="GJ234" s="138"/>
      <c r="GT234" s="138"/>
      <c r="HD234" s="138"/>
      <c r="HN234" s="138"/>
      <c r="HX234" s="138"/>
      <c r="IH234" s="138"/>
    </row>
    <row xmlns:x14ac="http://schemas.microsoft.com/office/spreadsheetml/2009/9/ac" r="235" s="3" customFormat="true" x14ac:dyDescent="0.25">
      <c r="A235" s="414"/>
      <c r="B235" s="138"/>
      <c r="L235" s="138"/>
      <c r="V235" s="138"/>
      <c r="AF235" s="138"/>
      <c r="AP235" s="138"/>
      <c r="AZ235" s="138"/>
      <c r="BJ235" s="138"/>
      <c r="BK235" s="138"/>
      <c r="BL235" s="138"/>
      <c r="BM235" s="138"/>
      <c r="BN235" s="138"/>
      <c r="BO235" s="138"/>
      <c r="BP235" s="138"/>
      <c r="BQ235" s="138"/>
      <c r="BT235" s="138"/>
      <c r="CD235" s="138"/>
      <c r="CN235" s="138"/>
      <c r="CX235" s="138"/>
      <c r="DH235" s="138"/>
      <c r="DR235" s="138"/>
      <c r="EB235" s="138"/>
      <c r="EL235" s="138"/>
      <c r="EV235" s="138"/>
      <c r="FF235" s="138"/>
      <c r="FP235" s="138"/>
      <c r="FZ235" s="138"/>
      <c r="GJ235" s="138"/>
      <c r="GT235" s="138"/>
      <c r="HD235" s="138"/>
      <c r="HN235" s="138"/>
      <c r="HX235" s="138"/>
      <c r="IH235" s="138"/>
    </row>
    <row xmlns:x14ac="http://schemas.microsoft.com/office/spreadsheetml/2009/9/ac" r="236" s="3" customFormat="true" x14ac:dyDescent="0.25">
      <c r="A236" s="414"/>
      <c r="B236" s="138"/>
      <c r="L236" s="138"/>
      <c r="V236" s="138"/>
      <c r="AF236" s="138"/>
      <c r="AP236" s="138"/>
      <c r="AZ236" s="138"/>
      <c r="BJ236" s="138"/>
      <c r="BK236" s="138"/>
      <c r="BL236" s="138"/>
      <c r="BM236" s="138"/>
      <c r="BN236" s="138"/>
      <c r="BO236" s="138"/>
      <c r="BP236" s="138"/>
      <c r="BQ236" s="138"/>
      <c r="BT236" s="138"/>
      <c r="CD236" s="138"/>
      <c r="CN236" s="138"/>
      <c r="CX236" s="138"/>
      <c r="DH236" s="138"/>
      <c r="DR236" s="138"/>
      <c r="EB236" s="138"/>
      <c r="EL236" s="138"/>
      <c r="EV236" s="138"/>
      <c r="FF236" s="138"/>
      <c r="FP236" s="138"/>
      <c r="FZ236" s="138"/>
      <c r="GJ236" s="138"/>
      <c r="GT236" s="138"/>
      <c r="HD236" s="138"/>
      <c r="HN236" s="138"/>
      <c r="HX236" s="138"/>
      <c r="IH236" s="138"/>
    </row>
    <row xmlns:x14ac="http://schemas.microsoft.com/office/spreadsheetml/2009/9/ac" r="237" s="3" customFormat="true" x14ac:dyDescent="0.25">
      <c r="A237" s="414"/>
      <c r="B237" s="138"/>
      <c r="L237" s="138"/>
      <c r="V237" s="138"/>
      <c r="AF237" s="138"/>
      <c r="AP237" s="138"/>
      <c r="AZ237" s="138"/>
      <c r="BJ237" s="138"/>
      <c r="BK237" s="138"/>
      <c r="BL237" s="138"/>
      <c r="BM237" s="138"/>
      <c r="BN237" s="138"/>
      <c r="BO237" s="138"/>
      <c r="BP237" s="138"/>
      <c r="BQ237" s="138"/>
      <c r="BT237" s="138"/>
      <c r="CD237" s="138"/>
      <c r="CN237" s="138"/>
      <c r="CX237" s="138"/>
      <c r="DH237" s="138"/>
      <c r="DR237" s="138"/>
      <c r="EB237" s="138"/>
      <c r="EL237" s="138"/>
      <c r="EV237" s="138"/>
      <c r="FF237" s="138"/>
      <c r="FP237" s="138"/>
      <c r="FZ237" s="138"/>
      <c r="GJ237" s="138"/>
      <c r="GT237" s="138"/>
      <c r="HD237" s="138"/>
      <c r="HN237" s="138"/>
      <c r="HX237" s="138"/>
      <c r="IH237" s="138"/>
    </row>
    <row xmlns:x14ac="http://schemas.microsoft.com/office/spreadsheetml/2009/9/ac" r="238" s="3" customFormat="true" x14ac:dyDescent="0.25">
      <c r="A238" s="414"/>
      <c r="B238" s="138"/>
      <c r="L238" s="138"/>
      <c r="V238" s="138"/>
      <c r="AF238" s="138"/>
      <c r="AP238" s="138"/>
      <c r="AZ238" s="138"/>
      <c r="BJ238" s="138"/>
      <c r="BK238" s="138"/>
      <c r="BL238" s="138"/>
      <c r="BM238" s="138"/>
      <c r="BN238" s="138"/>
      <c r="BO238" s="138"/>
      <c r="BP238" s="138"/>
      <c r="BQ238" s="138"/>
      <c r="BT238" s="138"/>
      <c r="CD238" s="138"/>
      <c r="CN238" s="138"/>
      <c r="CX238" s="138"/>
      <c r="DH238" s="138"/>
      <c r="DR238" s="138"/>
      <c r="EB238" s="138"/>
      <c r="EL238" s="138"/>
      <c r="EV238" s="138"/>
      <c r="FF238" s="138"/>
      <c r="FP238" s="138"/>
      <c r="FZ238" s="138"/>
      <c r="GJ238" s="138"/>
      <c r="GT238" s="138"/>
      <c r="HD238" s="138"/>
      <c r="HN238" s="138"/>
      <c r="HX238" s="138"/>
      <c r="IH238" s="138"/>
    </row>
    <row xmlns:x14ac="http://schemas.microsoft.com/office/spreadsheetml/2009/9/ac" r="239" s="3" customFormat="true" x14ac:dyDescent="0.25">
      <c r="A239" s="414"/>
      <c r="B239" s="138"/>
      <c r="L239" s="138"/>
      <c r="V239" s="138"/>
      <c r="AF239" s="138"/>
      <c r="AP239" s="138"/>
      <c r="AZ239" s="138"/>
      <c r="BJ239" s="138"/>
      <c r="BK239" s="138"/>
      <c r="BL239" s="138"/>
      <c r="BM239" s="138"/>
      <c r="BN239" s="138"/>
      <c r="BO239" s="138"/>
      <c r="BP239" s="138"/>
      <c r="BQ239" s="138"/>
      <c r="BT239" s="138"/>
      <c r="CD239" s="138"/>
      <c r="CN239" s="138"/>
      <c r="CX239" s="138"/>
      <c r="DH239" s="138"/>
      <c r="DR239" s="138"/>
      <c r="EB239" s="138"/>
      <c r="EL239" s="138"/>
      <c r="EV239" s="138"/>
      <c r="FF239" s="138"/>
      <c r="FP239" s="138"/>
      <c r="FZ239" s="138"/>
      <c r="GJ239" s="138"/>
      <c r="GT239" s="138"/>
      <c r="HD239" s="138"/>
      <c r="HN239" s="138"/>
      <c r="HX239" s="138"/>
      <c r="IH239" s="138"/>
    </row>
    <row xmlns:x14ac="http://schemas.microsoft.com/office/spreadsheetml/2009/9/ac" r="240" s="3" customFormat="true" x14ac:dyDescent="0.25">
      <c r="A240" s="414"/>
      <c r="B240" s="138"/>
      <c r="L240" s="138"/>
      <c r="V240" s="138"/>
      <c r="AF240" s="138"/>
      <c r="AP240" s="138"/>
      <c r="AZ240" s="138"/>
      <c r="BJ240" s="138"/>
      <c r="BK240" s="138"/>
      <c r="BL240" s="138"/>
      <c r="BM240" s="138"/>
      <c r="BN240" s="138"/>
      <c r="BO240" s="138"/>
      <c r="BP240" s="138"/>
      <c r="BQ240" s="138"/>
      <c r="BT240" s="138"/>
      <c r="CD240" s="138"/>
      <c r="CN240" s="138"/>
      <c r="CX240" s="138"/>
      <c r="DH240" s="138"/>
      <c r="DR240" s="138"/>
      <c r="EB240" s="138"/>
      <c r="EL240" s="138"/>
      <c r="EV240" s="138"/>
      <c r="FF240" s="138"/>
      <c r="FP240" s="138"/>
      <c r="FZ240" s="138"/>
      <c r="GJ240" s="138"/>
      <c r="GT240" s="138"/>
      <c r="HD240" s="138"/>
      <c r="HN240" s="138"/>
      <c r="HX240" s="138"/>
      <c r="IH240" s="138"/>
    </row>
    <row xmlns:x14ac="http://schemas.microsoft.com/office/spreadsheetml/2009/9/ac" r="241" s="3" customFormat="true" x14ac:dyDescent="0.25">
      <c r="A241" s="414"/>
      <c r="B241" s="138"/>
      <c r="L241" s="138"/>
      <c r="V241" s="138"/>
      <c r="AF241" s="138"/>
      <c r="AP241" s="138"/>
      <c r="AZ241" s="138"/>
      <c r="BJ241" s="138"/>
      <c r="BK241" s="138"/>
      <c r="BL241" s="138"/>
      <c r="BM241" s="138"/>
      <c r="BN241" s="138"/>
      <c r="BO241" s="138"/>
      <c r="BP241" s="138"/>
      <c r="BQ241" s="138"/>
      <c r="BT241" s="138"/>
      <c r="CD241" s="138"/>
      <c r="CN241" s="138"/>
      <c r="CX241" s="138"/>
      <c r="DH241" s="138"/>
      <c r="DR241" s="138"/>
      <c r="EB241" s="138"/>
      <c r="EL241" s="138"/>
      <c r="EV241" s="138"/>
      <c r="FF241" s="138"/>
      <c r="FP241" s="138"/>
      <c r="FZ241" s="138"/>
      <c r="GJ241" s="138"/>
      <c r="GT241" s="138"/>
      <c r="HD241" s="138"/>
      <c r="HN241" s="138"/>
      <c r="HX241" s="138"/>
      <c r="IH241" s="138"/>
    </row>
    <row xmlns:x14ac="http://schemas.microsoft.com/office/spreadsheetml/2009/9/ac" r="242" s="3" customFormat="true" x14ac:dyDescent="0.25">
      <c r="A242" s="414"/>
      <c r="B242" s="138"/>
      <c r="L242" s="138"/>
      <c r="V242" s="138"/>
      <c r="AF242" s="138"/>
      <c r="AP242" s="138"/>
      <c r="AZ242" s="138"/>
      <c r="BJ242" s="138"/>
      <c r="BK242" s="138"/>
      <c r="BL242" s="138"/>
      <c r="BM242" s="138"/>
      <c r="BN242" s="138"/>
      <c r="BO242" s="138"/>
      <c r="BP242" s="138"/>
      <c r="BQ242" s="138"/>
      <c r="BT242" s="138"/>
      <c r="CD242" s="138"/>
      <c r="CN242" s="138"/>
      <c r="CX242" s="138"/>
      <c r="DH242" s="138"/>
      <c r="DR242" s="138"/>
      <c r="EB242" s="138"/>
      <c r="EL242" s="138"/>
      <c r="EV242" s="138"/>
      <c r="FF242" s="138"/>
      <c r="FP242" s="138"/>
      <c r="FZ242" s="138"/>
      <c r="GJ242" s="138"/>
      <c r="GT242" s="138"/>
      <c r="HD242" s="138"/>
      <c r="HN242" s="138"/>
      <c r="HX242" s="138"/>
      <c r="IH242" s="138"/>
    </row>
    <row xmlns:x14ac="http://schemas.microsoft.com/office/spreadsheetml/2009/9/ac" r="243" s="3" customFormat="true" x14ac:dyDescent="0.25">
      <c r="A243" s="414"/>
      <c r="B243" s="138"/>
      <c r="L243" s="138"/>
      <c r="V243" s="138"/>
      <c r="AF243" s="138"/>
      <c r="AP243" s="138"/>
      <c r="AZ243" s="138"/>
      <c r="BJ243" s="138"/>
      <c r="BK243" s="138"/>
      <c r="BL243" s="138"/>
      <c r="BM243" s="138"/>
      <c r="BN243" s="138"/>
      <c r="BO243" s="138"/>
      <c r="BP243" s="138"/>
      <c r="BQ243" s="138"/>
      <c r="BT243" s="138"/>
      <c r="CD243" s="138"/>
      <c r="CN243" s="138"/>
      <c r="CX243" s="138"/>
      <c r="DH243" s="138"/>
      <c r="DR243" s="138"/>
      <c r="EB243" s="138"/>
      <c r="EL243" s="138"/>
      <c r="EV243" s="138"/>
      <c r="FF243" s="138"/>
      <c r="FP243" s="138"/>
      <c r="FZ243" s="138"/>
      <c r="GJ243" s="138"/>
      <c r="GT243" s="138"/>
      <c r="HD243" s="138"/>
      <c r="HN243" s="138"/>
      <c r="HX243" s="138"/>
      <c r="IH243" s="138"/>
    </row>
    <row xmlns:x14ac="http://schemas.microsoft.com/office/spreadsheetml/2009/9/ac" r="244" s="3" customFormat="true" x14ac:dyDescent="0.25">
      <c r="A244" s="414"/>
      <c r="B244" s="138"/>
      <c r="L244" s="138"/>
      <c r="V244" s="138"/>
      <c r="AF244" s="138"/>
      <c r="AP244" s="138"/>
      <c r="AZ244" s="138"/>
      <c r="BJ244" s="138"/>
      <c r="BK244" s="138"/>
      <c r="BL244" s="138"/>
      <c r="BM244" s="138"/>
      <c r="BN244" s="138"/>
      <c r="BO244" s="138"/>
      <c r="BP244" s="138"/>
      <c r="BQ244" s="138"/>
      <c r="BT244" s="138"/>
      <c r="CD244" s="138"/>
      <c r="CN244" s="138"/>
      <c r="CX244" s="138"/>
      <c r="DH244" s="138"/>
      <c r="DR244" s="138"/>
      <c r="EB244" s="138"/>
      <c r="EL244" s="138"/>
      <c r="EV244" s="138"/>
      <c r="FF244" s="138"/>
      <c r="FP244" s="138"/>
      <c r="FZ244" s="138"/>
      <c r="GJ244" s="138"/>
      <c r="GT244" s="138"/>
      <c r="HD244" s="138"/>
      <c r="HN244" s="138"/>
      <c r="HX244" s="138"/>
      <c r="IH244" s="138"/>
    </row>
    <row xmlns:x14ac="http://schemas.microsoft.com/office/spreadsheetml/2009/9/ac" r="245" s="3" customFormat="true" x14ac:dyDescent="0.25">
      <c r="A245" s="414"/>
      <c r="B245" s="138"/>
      <c r="L245" s="138"/>
      <c r="V245" s="138"/>
      <c r="AF245" s="138"/>
      <c r="AP245" s="138"/>
      <c r="AZ245" s="138"/>
      <c r="BJ245" s="138"/>
      <c r="BK245" s="138"/>
      <c r="BL245" s="138"/>
      <c r="BM245" s="138"/>
      <c r="BN245" s="138"/>
      <c r="BO245" s="138"/>
      <c r="BP245" s="138"/>
      <c r="BQ245" s="138"/>
      <c r="BT245" s="138"/>
      <c r="CD245" s="138"/>
      <c r="CN245" s="138"/>
      <c r="CX245" s="138"/>
      <c r="DH245" s="138"/>
      <c r="DR245" s="138"/>
      <c r="EB245" s="138"/>
      <c r="EL245" s="138"/>
      <c r="EV245" s="138"/>
      <c r="FF245" s="138"/>
      <c r="FP245" s="138"/>
      <c r="FZ245" s="138"/>
      <c r="GJ245" s="138"/>
      <c r="GT245" s="138"/>
      <c r="HD245" s="138"/>
      <c r="HN245" s="138"/>
      <c r="HX245" s="138"/>
      <c r="IH245" s="138"/>
    </row>
    <row xmlns:x14ac="http://schemas.microsoft.com/office/spreadsheetml/2009/9/ac" r="246" s="3" customFormat="true" x14ac:dyDescent="0.25">
      <c r="A246" s="414"/>
      <c r="B246" s="138"/>
      <c r="L246" s="138"/>
      <c r="V246" s="138"/>
      <c r="AF246" s="138"/>
      <c r="AP246" s="138"/>
      <c r="AZ246" s="138"/>
      <c r="BJ246" s="138"/>
      <c r="BK246" s="138"/>
      <c r="BL246" s="138"/>
      <c r="BM246" s="138"/>
      <c r="BN246" s="138"/>
      <c r="BO246" s="138"/>
      <c r="BP246" s="138"/>
      <c r="BQ246" s="138"/>
      <c r="BT246" s="138"/>
      <c r="CD246" s="138"/>
      <c r="CN246" s="138"/>
      <c r="CX246" s="138"/>
      <c r="DH246" s="138"/>
      <c r="DR246" s="138"/>
      <c r="EB246" s="138"/>
      <c r="EL246" s="138"/>
      <c r="EV246" s="138"/>
      <c r="FF246" s="138"/>
      <c r="FP246" s="138"/>
      <c r="FZ246" s="138"/>
      <c r="GJ246" s="138"/>
      <c r="GT246" s="138"/>
      <c r="HD246" s="138"/>
      <c r="HN246" s="138"/>
      <c r="HX246" s="138"/>
      <c r="IH246" s="138"/>
    </row>
    <row xmlns:x14ac="http://schemas.microsoft.com/office/spreadsheetml/2009/9/ac" r="247" s="3" customFormat="true" x14ac:dyDescent="0.25">
      <c r="A247" s="414"/>
      <c r="B247" s="138"/>
      <c r="L247" s="138"/>
      <c r="V247" s="138"/>
      <c r="AF247" s="138"/>
      <c r="AP247" s="138"/>
      <c r="AZ247" s="138"/>
      <c r="BJ247" s="138"/>
      <c r="BK247" s="138"/>
      <c r="BL247" s="138"/>
      <c r="BM247" s="138"/>
      <c r="BN247" s="138"/>
      <c r="BO247" s="138"/>
      <c r="BP247" s="138"/>
      <c r="BQ247" s="138"/>
      <c r="BT247" s="138"/>
      <c r="CD247" s="138"/>
      <c r="CN247" s="138"/>
      <c r="CX247" s="138"/>
      <c r="DH247" s="138"/>
      <c r="DR247" s="138"/>
      <c r="EB247" s="138"/>
      <c r="EL247" s="138"/>
      <c r="EV247" s="138"/>
      <c r="FF247" s="138"/>
      <c r="FP247" s="138"/>
      <c r="FZ247" s="138"/>
      <c r="GJ247" s="138"/>
      <c r="GT247" s="138"/>
      <c r="HD247" s="138"/>
      <c r="HN247" s="138"/>
      <c r="HX247" s="138"/>
      <c r="IH247" s="138"/>
    </row>
    <row xmlns:x14ac="http://schemas.microsoft.com/office/spreadsheetml/2009/9/ac" r="248" s="3" customFormat="true" x14ac:dyDescent="0.25">
      <c r="A248" s="414"/>
      <c r="B248" s="138"/>
      <c r="L248" s="138"/>
      <c r="V248" s="138"/>
      <c r="AF248" s="138"/>
      <c r="AP248" s="138"/>
      <c r="AZ248" s="138"/>
      <c r="BJ248" s="138"/>
      <c r="BK248" s="138"/>
      <c r="BL248" s="138"/>
      <c r="BM248" s="138"/>
      <c r="BN248" s="138"/>
      <c r="BO248" s="138"/>
      <c r="BP248" s="138"/>
      <c r="BQ248" s="138"/>
      <c r="BT248" s="138"/>
      <c r="CD248" s="138"/>
      <c r="CN248" s="138"/>
      <c r="CX248" s="138"/>
      <c r="DH248" s="138"/>
      <c r="DR248" s="138"/>
      <c r="EB248" s="138"/>
      <c r="EL248" s="138"/>
      <c r="EV248" s="138"/>
      <c r="FF248" s="138"/>
      <c r="FP248" s="138"/>
      <c r="FZ248" s="138"/>
      <c r="GJ248" s="138"/>
      <c r="GT248" s="138"/>
      <c r="HD248" s="138"/>
      <c r="HN248" s="138"/>
      <c r="HX248" s="138"/>
      <c r="IH248" s="138"/>
    </row>
    <row xmlns:x14ac="http://schemas.microsoft.com/office/spreadsheetml/2009/9/ac" r="249" s="3" customFormat="true" x14ac:dyDescent="0.25">
      <c r="A249" s="414"/>
      <c r="B249" s="138"/>
      <c r="L249" s="138"/>
      <c r="V249" s="138"/>
      <c r="AF249" s="138"/>
      <c r="AP249" s="138"/>
      <c r="AZ249" s="138"/>
      <c r="BJ249" s="138"/>
      <c r="BK249" s="138"/>
      <c r="BL249" s="138"/>
      <c r="BM249" s="138"/>
      <c r="BN249" s="138"/>
      <c r="BO249" s="138"/>
      <c r="BP249" s="138"/>
      <c r="BQ249" s="138"/>
      <c r="BT249" s="138"/>
      <c r="CD249" s="138"/>
      <c r="CN249" s="138"/>
      <c r="CX249" s="138"/>
      <c r="DH249" s="138"/>
      <c r="DR249" s="138"/>
      <c r="EB249" s="138"/>
      <c r="EL249" s="138"/>
      <c r="EV249" s="138"/>
      <c r="FF249" s="138"/>
      <c r="FP249" s="138"/>
      <c r="FZ249" s="138"/>
      <c r="GJ249" s="138"/>
      <c r="GT249" s="138"/>
      <c r="HD249" s="138"/>
      <c r="HN249" s="138"/>
      <c r="HX249" s="138"/>
      <c r="IH249" s="138"/>
    </row>
    <row xmlns:x14ac="http://schemas.microsoft.com/office/spreadsheetml/2009/9/ac" r="250" s="3" customFormat="true" x14ac:dyDescent="0.25">
      <c r="A250" s="414"/>
      <c r="B250" s="138"/>
      <c r="L250" s="138"/>
      <c r="V250" s="138"/>
      <c r="AF250" s="138"/>
      <c r="AP250" s="138"/>
      <c r="AZ250" s="138"/>
      <c r="BJ250" s="138"/>
      <c r="BK250" s="138"/>
      <c r="BL250" s="138"/>
      <c r="BM250" s="138"/>
      <c r="BN250" s="138"/>
      <c r="BO250" s="138"/>
      <c r="BP250" s="138"/>
      <c r="BQ250" s="138"/>
      <c r="BT250" s="138"/>
      <c r="CD250" s="138"/>
      <c r="CN250" s="138"/>
      <c r="CX250" s="138"/>
      <c r="DH250" s="138"/>
      <c r="DR250" s="138"/>
      <c r="EB250" s="138"/>
      <c r="EL250" s="138"/>
      <c r="EV250" s="138"/>
      <c r="FF250" s="138"/>
      <c r="FP250" s="138"/>
      <c r="FZ250" s="138"/>
      <c r="GJ250" s="138"/>
      <c r="GT250" s="138"/>
      <c r="HD250" s="138"/>
      <c r="HN250" s="138"/>
      <c r="HX250" s="138"/>
      <c r="IH250" s="138"/>
    </row>
    <row xmlns:x14ac="http://schemas.microsoft.com/office/spreadsheetml/2009/9/ac" r="251" s="3" customFormat="true" x14ac:dyDescent="0.25">
      <c r="A251" s="414"/>
      <c r="B251" s="138"/>
      <c r="L251" s="138"/>
      <c r="V251" s="138"/>
      <c r="AF251" s="138"/>
      <c r="AP251" s="138"/>
      <c r="AZ251" s="138"/>
      <c r="BJ251" s="138"/>
      <c r="BK251" s="138"/>
      <c r="BL251" s="138"/>
      <c r="BM251" s="138"/>
      <c r="BN251" s="138"/>
      <c r="BO251" s="138"/>
      <c r="BP251" s="138"/>
      <c r="BQ251" s="138"/>
      <c r="BT251" s="138"/>
      <c r="CD251" s="138"/>
      <c r="CN251" s="138"/>
      <c r="CX251" s="138"/>
      <c r="DH251" s="138"/>
      <c r="DR251" s="138"/>
      <c r="EB251" s="138"/>
      <c r="EL251" s="138"/>
      <c r="EV251" s="138"/>
      <c r="FF251" s="138"/>
      <c r="FP251" s="138"/>
      <c r="FZ251" s="138"/>
      <c r="GJ251" s="138"/>
      <c r="GT251" s="138"/>
      <c r="HD251" s="138"/>
      <c r="HN251" s="138"/>
      <c r="HX251" s="138"/>
      <c r="IH251" s="138"/>
    </row>
    <row xmlns:x14ac="http://schemas.microsoft.com/office/spreadsheetml/2009/9/ac" r="252" s="3" customFormat="true" x14ac:dyDescent="0.25">
      <c r="A252" s="414"/>
      <c r="B252" s="138"/>
      <c r="L252" s="138"/>
      <c r="V252" s="138"/>
      <c r="AF252" s="138"/>
      <c r="AP252" s="138"/>
      <c r="AZ252" s="138"/>
      <c r="BJ252" s="138"/>
      <c r="BK252" s="138"/>
      <c r="BL252" s="138"/>
      <c r="BM252" s="138"/>
      <c r="BN252" s="138"/>
      <c r="BO252" s="138"/>
      <c r="BP252" s="138"/>
      <c r="BQ252" s="138"/>
      <c r="BT252" s="138"/>
      <c r="CD252" s="138"/>
      <c r="CN252" s="138"/>
      <c r="CX252" s="138"/>
      <c r="DH252" s="138"/>
      <c r="DR252" s="138"/>
      <c r="EB252" s="138"/>
      <c r="EL252" s="138"/>
      <c r="EV252" s="138"/>
      <c r="FF252" s="138"/>
      <c r="FP252" s="138"/>
      <c r="FZ252" s="138"/>
      <c r="GJ252" s="138"/>
      <c r="GT252" s="138"/>
      <c r="HD252" s="138"/>
      <c r="HN252" s="138"/>
      <c r="HX252" s="138"/>
      <c r="IH252" s="138"/>
    </row>
    <row xmlns:x14ac="http://schemas.microsoft.com/office/spreadsheetml/2009/9/ac" r="253" s="3" customFormat="true" x14ac:dyDescent="0.25">
      <c r="A253" s="414"/>
      <c r="B253" s="138"/>
      <c r="L253" s="138"/>
      <c r="V253" s="138"/>
      <c r="AF253" s="138"/>
      <c r="AP253" s="138"/>
      <c r="AZ253" s="138"/>
      <c r="BJ253" s="138"/>
      <c r="BK253" s="138"/>
      <c r="BL253" s="138"/>
      <c r="BM253" s="138"/>
      <c r="BN253" s="138"/>
      <c r="BO253" s="138"/>
      <c r="BP253" s="138"/>
      <c r="BQ253" s="138"/>
      <c r="BT253" s="138"/>
      <c r="CD253" s="138"/>
      <c r="CN253" s="138"/>
      <c r="CX253" s="138"/>
      <c r="DH253" s="138"/>
      <c r="DR253" s="138"/>
      <c r="EB253" s="138"/>
      <c r="EL253" s="138"/>
      <c r="EV253" s="138"/>
      <c r="FF253" s="138"/>
      <c r="FP253" s="138"/>
      <c r="FZ253" s="138"/>
      <c r="GJ253" s="138"/>
      <c r="GT253" s="138"/>
      <c r="HD253" s="138"/>
      <c r="HN253" s="138"/>
      <c r="HX253" s="138"/>
      <c r="IH253" s="138"/>
    </row>
    <row xmlns:x14ac="http://schemas.microsoft.com/office/spreadsheetml/2009/9/ac" r="254" s="3" customFormat="true" x14ac:dyDescent="0.25">
      <c r="A254" s="414"/>
      <c r="B254" s="138"/>
      <c r="L254" s="138"/>
      <c r="V254" s="138"/>
      <c r="AF254" s="138"/>
      <c r="AP254" s="138"/>
      <c r="AZ254" s="138"/>
      <c r="BJ254" s="138"/>
      <c r="BK254" s="138"/>
      <c r="BL254" s="138"/>
      <c r="BM254" s="138"/>
      <c r="BN254" s="138"/>
      <c r="BO254" s="138"/>
      <c r="BP254" s="138"/>
      <c r="BQ254" s="138"/>
      <c r="BT254" s="138"/>
      <c r="CD254" s="138"/>
      <c r="CN254" s="138"/>
      <c r="CX254" s="138"/>
      <c r="DH254" s="138"/>
      <c r="DR254" s="138"/>
      <c r="EB254" s="138"/>
      <c r="EL254" s="138"/>
      <c r="EV254" s="138"/>
      <c r="FF254" s="138"/>
      <c r="FP254" s="138"/>
      <c r="FZ254" s="138"/>
      <c r="GJ254" s="138"/>
      <c r="GT254" s="138"/>
      <c r="HD254" s="138"/>
      <c r="HN254" s="138"/>
      <c r="HX254" s="138"/>
      <c r="IH254" s="138"/>
    </row>
    <row xmlns:x14ac="http://schemas.microsoft.com/office/spreadsheetml/2009/9/ac" r="255" s="3" customFormat="true" x14ac:dyDescent="0.25">
      <c r="A255" s="414"/>
      <c r="B255" s="138"/>
      <c r="L255" s="138"/>
      <c r="V255" s="138"/>
      <c r="AF255" s="138"/>
      <c r="AP255" s="138"/>
      <c r="AZ255" s="138"/>
      <c r="BJ255" s="138"/>
      <c r="BK255" s="138"/>
      <c r="BL255" s="138"/>
      <c r="BM255" s="138"/>
      <c r="BN255" s="138"/>
      <c r="BO255" s="138"/>
      <c r="BP255" s="138"/>
      <c r="BQ255" s="138"/>
      <c r="BT255" s="138"/>
      <c r="CD255" s="138"/>
      <c r="CN255" s="138"/>
      <c r="CX255" s="138"/>
      <c r="DH255" s="138"/>
      <c r="DR255" s="138"/>
      <c r="EB255" s="138"/>
      <c r="EL255" s="138"/>
      <c r="EV255" s="138"/>
      <c r="FF255" s="138"/>
      <c r="FP255" s="138"/>
      <c r="FZ255" s="138"/>
      <c r="GJ255" s="138"/>
      <c r="GT255" s="138"/>
      <c r="HD255" s="138"/>
      <c r="HN255" s="138"/>
      <c r="HX255" s="138"/>
      <c r="IH255" s="138"/>
    </row>
    <row xmlns:x14ac="http://schemas.microsoft.com/office/spreadsheetml/2009/9/ac" r="256" s="3" customFormat="true" x14ac:dyDescent="0.25">
      <c r="A256" s="414"/>
      <c r="B256" s="138"/>
      <c r="L256" s="138"/>
      <c r="V256" s="138"/>
      <c r="AF256" s="138"/>
      <c r="AP256" s="138"/>
      <c r="AZ256" s="138"/>
      <c r="BJ256" s="138"/>
      <c r="BK256" s="138"/>
      <c r="BL256" s="138"/>
      <c r="BM256" s="138"/>
      <c r="BN256" s="138"/>
      <c r="BO256" s="138"/>
      <c r="BP256" s="138"/>
      <c r="BQ256" s="138"/>
      <c r="BT256" s="138"/>
      <c r="CD256" s="138"/>
      <c r="CN256" s="138"/>
      <c r="CX256" s="138"/>
      <c r="DH256" s="138"/>
      <c r="DR256" s="138"/>
      <c r="EB256" s="138"/>
      <c r="EL256" s="138"/>
      <c r="EV256" s="138"/>
      <c r="FF256" s="138"/>
      <c r="FP256" s="138"/>
      <c r="FZ256" s="138"/>
      <c r="GJ256" s="138"/>
      <c r="GT256" s="138"/>
      <c r="HD256" s="138"/>
      <c r="HN256" s="138"/>
      <c r="HX256" s="138"/>
      <c r="IH256" s="138"/>
    </row>
    <row xmlns:x14ac="http://schemas.microsoft.com/office/spreadsheetml/2009/9/ac" r="257" s="3" customFormat="true" x14ac:dyDescent="0.25">
      <c r="A257" s="414"/>
      <c r="B257" s="138"/>
      <c r="L257" s="138"/>
      <c r="V257" s="138"/>
      <c r="AF257" s="138"/>
      <c r="AP257" s="138"/>
      <c r="AZ257" s="138"/>
      <c r="BJ257" s="138"/>
      <c r="BK257" s="138"/>
      <c r="BL257" s="138"/>
      <c r="BM257" s="138"/>
      <c r="BN257" s="138"/>
      <c r="BO257" s="138"/>
      <c r="BP257" s="138"/>
      <c r="BQ257" s="138"/>
      <c r="BT257" s="138"/>
      <c r="CD257" s="138"/>
      <c r="CN257" s="138"/>
      <c r="CX257" s="138"/>
      <c r="DH257" s="138"/>
      <c r="DR257" s="138"/>
      <c r="EB257" s="138"/>
      <c r="EL257" s="138"/>
      <c r="EV257" s="138"/>
      <c r="FF257" s="138"/>
      <c r="FP257" s="138"/>
      <c r="FZ257" s="138"/>
      <c r="GJ257" s="138"/>
      <c r="GT257" s="138"/>
      <c r="HD257" s="138"/>
      <c r="HN257" s="138"/>
      <c r="HX257" s="138"/>
      <c r="IH257" s="138"/>
    </row>
    <row xmlns:x14ac="http://schemas.microsoft.com/office/spreadsheetml/2009/9/ac" r="258" s="3" customFormat="true" x14ac:dyDescent="0.25">
      <c r="A258" s="414"/>
      <c r="B258" s="138"/>
      <c r="L258" s="138"/>
      <c r="V258" s="138"/>
      <c r="AF258" s="138"/>
      <c r="AP258" s="138"/>
      <c r="AZ258" s="138"/>
      <c r="BJ258" s="138"/>
      <c r="BK258" s="138"/>
      <c r="BL258" s="138"/>
      <c r="BM258" s="138"/>
      <c r="BN258" s="138"/>
      <c r="BO258" s="138"/>
      <c r="BP258" s="138"/>
      <c r="BQ258" s="138"/>
      <c r="BT258" s="138"/>
      <c r="CD258" s="138"/>
      <c r="CN258" s="138"/>
      <c r="CX258" s="138"/>
      <c r="DH258" s="138"/>
      <c r="DR258" s="138"/>
      <c r="EB258" s="138"/>
      <c r="EL258" s="138"/>
      <c r="EV258" s="138"/>
      <c r="FF258" s="138"/>
      <c r="FP258" s="138"/>
      <c r="FZ258" s="138"/>
      <c r="GJ258" s="138"/>
      <c r="GT258" s="138"/>
      <c r="HD258" s="138"/>
      <c r="HN258" s="138"/>
      <c r="HX258" s="138"/>
      <c r="IH258" s="138"/>
    </row>
    <row xmlns:x14ac="http://schemas.microsoft.com/office/spreadsheetml/2009/9/ac" r="259" s="3" customFormat="true" x14ac:dyDescent="0.25">
      <c r="A259" s="414"/>
      <c r="B259" s="138"/>
      <c r="L259" s="138"/>
      <c r="V259" s="138"/>
      <c r="AF259" s="138"/>
      <c r="AP259" s="138"/>
      <c r="AZ259" s="138"/>
      <c r="BJ259" s="138"/>
      <c r="BK259" s="138"/>
      <c r="BL259" s="138"/>
      <c r="BM259" s="138"/>
      <c r="BN259" s="138"/>
      <c r="BO259" s="138"/>
      <c r="BP259" s="138"/>
      <c r="BQ259" s="138"/>
      <c r="BT259" s="138"/>
      <c r="CD259" s="138"/>
      <c r="CN259" s="138"/>
      <c r="CX259" s="138"/>
      <c r="DH259" s="138"/>
      <c r="DR259" s="138"/>
      <c r="EB259" s="138"/>
      <c r="EL259" s="138"/>
      <c r="EV259" s="138"/>
      <c r="FF259" s="138"/>
      <c r="FP259" s="138"/>
      <c r="FZ259" s="138"/>
      <c r="GJ259" s="138"/>
      <c r="GT259" s="138"/>
      <c r="HD259" s="138"/>
      <c r="HN259" s="138"/>
      <c r="HX259" s="138"/>
      <c r="IH259" s="138"/>
    </row>
    <row xmlns:x14ac="http://schemas.microsoft.com/office/spreadsheetml/2009/9/ac" r="260" s="3" customFormat="true" x14ac:dyDescent="0.25">
      <c r="A260" s="414"/>
      <c r="B260" s="138"/>
      <c r="L260" s="138"/>
      <c r="V260" s="138"/>
      <c r="AF260" s="138"/>
      <c r="AP260" s="138"/>
      <c r="AZ260" s="138"/>
      <c r="BJ260" s="138"/>
      <c r="BK260" s="138"/>
      <c r="BL260" s="138"/>
      <c r="BM260" s="138"/>
      <c r="BN260" s="138"/>
      <c r="BO260" s="138"/>
      <c r="BP260" s="138"/>
      <c r="BQ260" s="138"/>
      <c r="BT260" s="138"/>
      <c r="CD260" s="138"/>
      <c r="CN260" s="138"/>
      <c r="CX260" s="138"/>
      <c r="DH260" s="138"/>
      <c r="DR260" s="138"/>
      <c r="EB260" s="138"/>
      <c r="EL260" s="138"/>
      <c r="EV260" s="138"/>
      <c r="FF260" s="138"/>
      <c r="FP260" s="138"/>
      <c r="FZ260" s="138"/>
      <c r="GJ260" s="138"/>
      <c r="GT260" s="138"/>
      <c r="HD260" s="138"/>
      <c r="HN260" s="138"/>
      <c r="HX260" s="138"/>
      <c r="IH260" s="138"/>
    </row>
    <row xmlns:x14ac="http://schemas.microsoft.com/office/spreadsheetml/2009/9/ac" r="261" s="3" customFormat="true" x14ac:dyDescent="0.25">
      <c r="A261" s="414"/>
      <c r="B261" s="138"/>
      <c r="L261" s="138"/>
      <c r="V261" s="138"/>
      <c r="AF261" s="138"/>
      <c r="AP261" s="138"/>
      <c r="AZ261" s="138"/>
      <c r="BJ261" s="138"/>
      <c r="BK261" s="138"/>
      <c r="BL261" s="138"/>
      <c r="BM261" s="138"/>
      <c r="BN261" s="138"/>
      <c r="BO261" s="138"/>
      <c r="BP261" s="138"/>
      <c r="BQ261" s="138"/>
      <c r="BT261" s="138"/>
      <c r="CD261" s="138"/>
      <c r="CN261" s="138"/>
      <c r="CX261" s="138"/>
      <c r="DH261" s="138"/>
      <c r="DR261" s="138"/>
      <c r="EB261" s="138"/>
      <c r="EL261" s="138"/>
      <c r="EV261" s="138"/>
      <c r="FF261" s="138"/>
      <c r="FP261" s="138"/>
      <c r="FZ261" s="138"/>
      <c r="GJ261" s="138"/>
      <c r="GT261" s="138"/>
      <c r="HD261" s="138"/>
      <c r="HN261" s="138"/>
      <c r="HX261" s="138"/>
      <c r="IH261" s="138"/>
    </row>
    <row xmlns:x14ac="http://schemas.microsoft.com/office/spreadsheetml/2009/9/ac" r="262" s="3" customFormat="true" x14ac:dyDescent="0.25">
      <c r="A262" s="414"/>
      <c r="B262" s="138"/>
      <c r="L262" s="138"/>
      <c r="V262" s="138"/>
      <c r="AF262" s="138"/>
      <c r="AP262" s="138"/>
      <c r="AZ262" s="138"/>
      <c r="BJ262" s="138"/>
      <c r="BK262" s="138"/>
      <c r="BL262" s="138"/>
      <c r="BM262" s="138"/>
      <c r="BN262" s="138"/>
      <c r="BO262" s="138"/>
      <c r="BP262" s="138"/>
      <c r="BQ262" s="138"/>
      <c r="BT262" s="138"/>
      <c r="CD262" s="138"/>
      <c r="CN262" s="138"/>
      <c r="CX262" s="138"/>
      <c r="DH262" s="138"/>
      <c r="DR262" s="138"/>
      <c r="EB262" s="138"/>
      <c r="EL262" s="138"/>
      <c r="EV262" s="138"/>
      <c r="FF262" s="138"/>
      <c r="FP262" s="138"/>
      <c r="FZ262" s="138"/>
      <c r="GJ262" s="138"/>
      <c r="GT262" s="138"/>
      <c r="HD262" s="138"/>
      <c r="HN262" s="138"/>
      <c r="HX262" s="138"/>
      <c r="IH262" s="138"/>
    </row>
    <row xmlns:x14ac="http://schemas.microsoft.com/office/spreadsheetml/2009/9/ac" r="263" s="3" customFormat="true" x14ac:dyDescent="0.25">
      <c r="A263" s="414"/>
      <c r="B263" s="138"/>
      <c r="L263" s="138"/>
      <c r="V263" s="138"/>
      <c r="AF263" s="138"/>
      <c r="AP263" s="138"/>
      <c r="AZ263" s="138"/>
      <c r="BJ263" s="138"/>
      <c r="BK263" s="138"/>
      <c r="BL263" s="138"/>
      <c r="BM263" s="138"/>
      <c r="BN263" s="138"/>
      <c r="BO263" s="138"/>
      <c r="BP263" s="138"/>
      <c r="BQ263" s="138"/>
      <c r="BT263" s="138"/>
      <c r="CD263" s="138"/>
      <c r="CN263" s="138"/>
      <c r="CX263" s="138"/>
      <c r="DH263" s="138"/>
      <c r="DR263" s="138"/>
      <c r="EB263" s="138"/>
      <c r="EL263" s="138"/>
      <c r="EV263" s="138"/>
      <c r="FF263" s="138"/>
      <c r="FP263" s="138"/>
      <c r="FZ263" s="138"/>
      <c r="GJ263" s="138"/>
      <c r="GT263" s="138"/>
      <c r="HD263" s="138"/>
      <c r="HN263" s="138"/>
      <c r="HX263" s="138"/>
      <c r="IH263" s="138"/>
    </row>
    <row xmlns:x14ac="http://schemas.microsoft.com/office/spreadsheetml/2009/9/ac" r="264" s="3" customFormat="true" x14ac:dyDescent="0.25">
      <c r="A264" s="414"/>
      <c r="B264" s="138"/>
      <c r="L264" s="138"/>
      <c r="V264" s="138"/>
      <c r="AF264" s="138"/>
      <c r="AP264" s="138"/>
      <c r="AZ264" s="138"/>
      <c r="BJ264" s="138"/>
      <c r="BK264" s="138"/>
      <c r="BL264" s="138"/>
      <c r="BM264" s="138"/>
      <c r="BN264" s="138"/>
      <c r="BO264" s="138"/>
      <c r="BP264" s="138"/>
      <c r="BQ264" s="138"/>
      <c r="BT264" s="138"/>
      <c r="CD264" s="138"/>
      <c r="CN264" s="138"/>
      <c r="CX264" s="138"/>
      <c r="DH264" s="138"/>
      <c r="DR264" s="138"/>
      <c r="EB264" s="138"/>
      <c r="EL264" s="138"/>
      <c r="EV264" s="138"/>
      <c r="FF264" s="138"/>
      <c r="FP264" s="138"/>
      <c r="FZ264" s="138"/>
      <c r="GJ264" s="138"/>
      <c r="GT264" s="138"/>
      <c r="HD264" s="138"/>
      <c r="HN264" s="138"/>
      <c r="HX264" s="138"/>
      <c r="IH264" s="138"/>
    </row>
    <row xmlns:x14ac="http://schemas.microsoft.com/office/spreadsheetml/2009/9/ac" r="265" s="3" customFormat="true" x14ac:dyDescent="0.25">
      <c r="A265" s="414"/>
      <c r="B265" s="138"/>
      <c r="L265" s="138"/>
      <c r="V265" s="138"/>
      <c r="AF265" s="138"/>
      <c r="AP265" s="138"/>
      <c r="AZ265" s="138"/>
      <c r="BJ265" s="138"/>
      <c r="BK265" s="138"/>
      <c r="BL265" s="138"/>
      <c r="BM265" s="138"/>
      <c r="BN265" s="138"/>
      <c r="BO265" s="138"/>
      <c r="BP265" s="138"/>
      <c r="BQ265" s="138"/>
      <c r="BT265" s="138"/>
      <c r="CD265" s="138"/>
      <c r="CN265" s="138"/>
      <c r="CX265" s="138"/>
      <c r="DH265" s="138"/>
      <c r="DR265" s="138"/>
      <c r="EB265" s="138"/>
      <c r="EL265" s="138"/>
      <c r="EV265" s="138"/>
      <c r="FF265" s="138"/>
      <c r="FP265" s="138"/>
      <c r="FZ265" s="138"/>
      <c r="GJ265" s="138"/>
      <c r="GT265" s="138"/>
      <c r="HD265" s="138"/>
      <c r="HN265" s="138"/>
      <c r="HX265" s="138"/>
      <c r="IH265" s="138"/>
    </row>
    <row xmlns:x14ac="http://schemas.microsoft.com/office/spreadsheetml/2009/9/ac" r="266" s="3" customFormat="true" x14ac:dyDescent="0.25">
      <c r="A266" s="414"/>
      <c r="B266" s="138"/>
      <c r="L266" s="138"/>
      <c r="V266" s="138"/>
      <c r="AF266" s="138"/>
      <c r="AP266" s="138"/>
      <c r="AZ266" s="138"/>
      <c r="BJ266" s="138"/>
      <c r="BK266" s="138"/>
      <c r="BL266" s="138"/>
      <c r="BM266" s="138"/>
      <c r="BN266" s="138"/>
      <c r="BO266" s="138"/>
      <c r="BP266" s="138"/>
      <c r="BQ266" s="138"/>
      <c r="BT266" s="138"/>
      <c r="CD266" s="138"/>
      <c r="CN266" s="138"/>
      <c r="CX266" s="138"/>
      <c r="DH266" s="138"/>
      <c r="DR266" s="138"/>
      <c r="EB266" s="138"/>
      <c r="EL266" s="138"/>
      <c r="EV266" s="138"/>
      <c r="FF266" s="138"/>
      <c r="FP266" s="138"/>
      <c r="FZ266" s="138"/>
      <c r="GJ266" s="138"/>
      <c r="GT266" s="138"/>
      <c r="HD266" s="138"/>
      <c r="HN266" s="138"/>
      <c r="HX266" s="138"/>
      <c r="IH266" s="138"/>
    </row>
    <row xmlns:x14ac="http://schemas.microsoft.com/office/spreadsheetml/2009/9/ac" r="267" s="3" customFormat="true" x14ac:dyDescent="0.25">
      <c r="A267" s="414"/>
      <c r="B267" s="138"/>
      <c r="L267" s="138"/>
      <c r="V267" s="138"/>
      <c r="AF267" s="138"/>
      <c r="AP267" s="138"/>
      <c r="AZ267" s="138"/>
      <c r="BJ267" s="138"/>
      <c r="BK267" s="138"/>
      <c r="BL267" s="138"/>
      <c r="BM267" s="138"/>
      <c r="BN267" s="138"/>
      <c r="BO267" s="138"/>
      <c r="BP267" s="138"/>
      <c r="BQ267" s="138"/>
      <c r="BT267" s="138"/>
      <c r="CD267" s="138"/>
      <c r="CN267" s="138"/>
      <c r="CX267" s="138"/>
      <c r="DH267" s="138"/>
      <c r="DR267" s="138"/>
      <c r="EB267" s="138"/>
      <c r="EL267" s="138"/>
      <c r="EV267" s="138"/>
      <c r="FF267" s="138"/>
      <c r="FP267" s="138"/>
      <c r="FZ267" s="138"/>
      <c r="GJ267" s="138"/>
      <c r="GT267" s="138"/>
      <c r="HD267" s="138"/>
      <c r="HN267" s="138"/>
      <c r="HX267" s="138"/>
      <c r="IH267" s="138"/>
    </row>
    <row xmlns:x14ac="http://schemas.microsoft.com/office/spreadsheetml/2009/9/ac" r="268" s="3" customFormat="true" x14ac:dyDescent="0.25">
      <c r="A268" s="414"/>
      <c r="B268" s="138"/>
      <c r="L268" s="138"/>
      <c r="V268" s="138"/>
      <c r="AF268" s="138"/>
      <c r="AP268" s="138"/>
      <c r="AZ268" s="138"/>
      <c r="BJ268" s="138"/>
      <c r="BK268" s="138"/>
      <c r="BL268" s="138"/>
      <c r="BM268" s="138"/>
      <c r="BN268" s="138"/>
      <c r="BO268" s="138"/>
      <c r="BP268" s="138"/>
      <c r="BQ268" s="138"/>
      <c r="BT268" s="138"/>
      <c r="CD268" s="138"/>
      <c r="CN268" s="138"/>
      <c r="CX268" s="138"/>
      <c r="DH268" s="138"/>
      <c r="DR268" s="138"/>
      <c r="EB268" s="138"/>
      <c r="EL268" s="138"/>
      <c r="EV268" s="138"/>
      <c r="FF268" s="138"/>
      <c r="FP268" s="138"/>
      <c r="FZ268" s="138"/>
      <c r="GJ268" s="138"/>
      <c r="GT268" s="138"/>
      <c r="HD268" s="138"/>
      <c r="HN268" s="138"/>
      <c r="HX268" s="138"/>
      <c r="IH268" s="138"/>
    </row>
    <row xmlns:x14ac="http://schemas.microsoft.com/office/spreadsheetml/2009/9/ac" r="269" s="3" customFormat="true" x14ac:dyDescent="0.25">
      <c r="A269" s="414"/>
      <c r="B269" s="138"/>
      <c r="L269" s="138"/>
      <c r="V269" s="138"/>
      <c r="AF269" s="138"/>
      <c r="AP269" s="138"/>
      <c r="AZ269" s="138"/>
      <c r="BJ269" s="138"/>
      <c r="BK269" s="138"/>
      <c r="BL269" s="138"/>
      <c r="BM269" s="138"/>
      <c r="BN269" s="138"/>
      <c r="BO269" s="138"/>
      <c r="BP269" s="138"/>
      <c r="BQ269" s="138"/>
      <c r="BT269" s="138"/>
      <c r="CD269" s="138"/>
      <c r="CN269" s="138"/>
      <c r="CX269" s="138"/>
      <c r="DH269" s="138"/>
      <c r="DR269" s="138"/>
      <c r="EB269" s="138"/>
      <c r="EL269" s="138"/>
      <c r="EV269" s="138"/>
      <c r="FF269" s="138"/>
      <c r="FP269" s="138"/>
      <c r="FZ269" s="138"/>
      <c r="GJ269" s="138"/>
      <c r="GT269" s="138"/>
      <c r="HD269" s="138"/>
      <c r="HN269" s="138"/>
      <c r="HX269" s="138"/>
      <c r="IH269" s="138"/>
    </row>
    <row xmlns:x14ac="http://schemas.microsoft.com/office/spreadsheetml/2009/9/ac" r="270" s="3" customFormat="true" x14ac:dyDescent="0.25">
      <c r="A270" s="414"/>
      <c r="B270" s="138"/>
      <c r="L270" s="138"/>
      <c r="V270" s="138"/>
      <c r="AF270" s="138"/>
      <c r="AP270" s="138"/>
      <c r="AZ270" s="138"/>
      <c r="BJ270" s="138"/>
      <c r="BK270" s="138"/>
      <c r="BL270" s="138"/>
      <c r="BM270" s="138"/>
      <c r="BN270" s="138"/>
      <c r="BO270" s="138"/>
      <c r="BP270" s="138"/>
      <c r="BQ270" s="138"/>
      <c r="BT270" s="138"/>
      <c r="CD270" s="138"/>
      <c r="CN270" s="138"/>
      <c r="CX270" s="138"/>
      <c r="DH270" s="138"/>
      <c r="DR270" s="138"/>
      <c r="EB270" s="138"/>
      <c r="EL270" s="138"/>
      <c r="EV270" s="138"/>
      <c r="FF270" s="138"/>
      <c r="FP270" s="138"/>
      <c r="FZ270" s="138"/>
      <c r="GJ270" s="138"/>
      <c r="GT270" s="138"/>
      <c r="HD270" s="138"/>
      <c r="HN270" s="138"/>
      <c r="HX270" s="138"/>
      <c r="IH270" s="138"/>
    </row>
    <row xmlns:x14ac="http://schemas.microsoft.com/office/spreadsheetml/2009/9/ac" r="271" s="3" customFormat="true" x14ac:dyDescent="0.25">
      <c r="A271" s="414"/>
      <c r="B271" s="138"/>
      <c r="L271" s="138"/>
      <c r="V271" s="138"/>
      <c r="AF271" s="138"/>
      <c r="AP271" s="138"/>
      <c r="AZ271" s="138"/>
      <c r="BJ271" s="138"/>
      <c r="BK271" s="138"/>
      <c r="BL271" s="138"/>
      <c r="BM271" s="138"/>
      <c r="BN271" s="138"/>
      <c r="BO271" s="138"/>
      <c r="BP271" s="138"/>
      <c r="BQ271" s="138"/>
      <c r="BT271" s="138"/>
      <c r="CD271" s="138"/>
      <c r="CN271" s="138"/>
      <c r="CX271" s="138"/>
      <c r="DH271" s="138"/>
      <c r="DR271" s="138"/>
      <c r="EB271" s="138"/>
      <c r="EL271" s="138"/>
      <c r="EV271" s="138"/>
      <c r="FF271" s="138"/>
      <c r="FP271" s="138"/>
      <c r="FZ271" s="138"/>
      <c r="GJ271" s="138"/>
      <c r="GT271" s="138"/>
      <c r="HD271" s="138"/>
      <c r="HN271" s="138"/>
      <c r="HX271" s="138"/>
      <c r="IH271" s="138"/>
    </row>
    <row xmlns:x14ac="http://schemas.microsoft.com/office/spreadsheetml/2009/9/ac" r="272" s="3" customFormat="true" x14ac:dyDescent="0.25">
      <c r="A272" s="414"/>
      <c r="B272" s="138"/>
      <c r="L272" s="138"/>
      <c r="V272" s="138"/>
      <c r="AF272" s="138"/>
      <c r="AP272" s="138"/>
      <c r="AZ272" s="138"/>
      <c r="BJ272" s="138"/>
      <c r="BK272" s="138"/>
      <c r="BL272" s="138"/>
      <c r="BM272" s="138"/>
      <c r="BN272" s="138"/>
      <c r="BO272" s="138"/>
      <c r="BP272" s="138"/>
      <c r="BQ272" s="138"/>
      <c r="BT272" s="138"/>
      <c r="CD272" s="138"/>
      <c r="CN272" s="138"/>
      <c r="CX272" s="138"/>
      <c r="DH272" s="138"/>
      <c r="DR272" s="138"/>
      <c r="EB272" s="138"/>
      <c r="EL272" s="138"/>
      <c r="EV272" s="138"/>
      <c r="FF272" s="138"/>
      <c r="FP272" s="138"/>
      <c r="FZ272" s="138"/>
      <c r="GJ272" s="138"/>
      <c r="GT272" s="138"/>
      <c r="HD272" s="138"/>
      <c r="HN272" s="138"/>
      <c r="HX272" s="138"/>
      <c r="IH272" s="138"/>
    </row>
    <row xmlns:x14ac="http://schemas.microsoft.com/office/spreadsheetml/2009/9/ac" r="273" s="3" customFormat="true" x14ac:dyDescent="0.25">
      <c r="A273" s="414"/>
      <c r="B273" s="138"/>
      <c r="L273" s="138"/>
      <c r="V273" s="138"/>
      <c r="AF273" s="138"/>
      <c r="AP273" s="138"/>
      <c r="AZ273" s="138"/>
      <c r="BJ273" s="138"/>
      <c r="BK273" s="138"/>
      <c r="BL273" s="138"/>
      <c r="BM273" s="138"/>
      <c r="BN273" s="138"/>
      <c r="BO273" s="138"/>
      <c r="BP273" s="138"/>
      <c r="BQ273" s="138"/>
      <c r="BT273" s="138"/>
      <c r="CD273" s="138"/>
      <c r="CN273" s="138"/>
      <c r="CX273" s="138"/>
      <c r="DH273" s="138"/>
      <c r="DR273" s="138"/>
      <c r="EB273" s="138"/>
      <c r="EL273" s="138"/>
      <c r="EV273" s="138"/>
      <c r="FF273" s="138"/>
      <c r="FP273" s="138"/>
      <c r="FZ273" s="138"/>
      <c r="GJ273" s="138"/>
      <c r="GT273" s="138"/>
      <c r="HD273" s="138"/>
      <c r="HN273" s="138"/>
      <c r="HX273" s="138"/>
      <c r="IH273" s="138"/>
    </row>
    <row xmlns:x14ac="http://schemas.microsoft.com/office/spreadsheetml/2009/9/ac" r="274" s="3" customFormat="true" x14ac:dyDescent="0.25">
      <c r="A274" s="414"/>
      <c r="B274" s="138"/>
      <c r="L274" s="138"/>
      <c r="V274" s="138"/>
      <c r="AF274" s="138"/>
      <c r="AP274" s="138"/>
      <c r="AZ274" s="138"/>
      <c r="BJ274" s="138"/>
      <c r="BK274" s="138"/>
      <c r="BL274" s="138"/>
      <c r="BM274" s="138"/>
      <c r="BN274" s="138"/>
      <c r="BO274" s="138"/>
      <c r="BP274" s="138"/>
      <c r="BQ274" s="138"/>
      <c r="BT274" s="138"/>
      <c r="CD274" s="138"/>
      <c r="CN274" s="138"/>
      <c r="CX274" s="138"/>
      <c r="DH274" s="138"/>
      <c r="DR274" s="138"/>
      <c r="EB274" s="138"/>
      <c r="EL274" s="138"/>
      <c r="EV274" s="138"/>
      <c r="FF274" s="138"/>
      <c r="FP274" s="138"/>
      <c r="FZ274" s="138"/>
      <c r="GJ274" s="138"/>
      <c r="GT274" s="138"/>
      <c r="HD274" s="138"/>
      <c r="HN274" s="138"/>
      <c r="HX274" s="138"/>
      <c r="IH274" s="138"/>
    </row>
    <row xmlns:x14ac="http://schemas.microsoft.com/office/spreadsheetml/2009/9/ac" r="275" s="3" customFormat="true" x14ac:dyDescent="0.25">
      <c r="A275" s="414"/>
      <c r="B275" s="138"/>
      <c r="L275" s="138"/>
      <c r="V275" s="138"/>
      <c r="AF275" s="138"/>
      <c r="AP275" s="138"/>
      <c r="AZ275" s="138"/>
      <c r="BJ275" s="138"/>
      <c r="BK275" s="138"/>
      <c r="BL275" s="138"/>
      <c r="BM275" s="138"/>
      <c r="BN275" s="138"/>
      <c r="BO275" s="138"/>
      <c r="BP275" s="138"/>
      <c r="BQ275" s="138"/>
      <c r="BT275" s="138"/>
      <c r="CD275" s="138"/>
      <c r="CN275" s="138"/>
      <c r="CX275" s="138"/>
      <c r="DH275" s="138"/>
      <c r="DR275" s="138"/>
      <c r="EB275" s="138"/>
      <c r="EL275" s="138"/>
      <c r="EV275" s="138"/>
      <c r="FF275" s="138"/>
      <c r="FP275" s="138"/>
      <c r="FZ275" s="138"/>
      <c r="GJ275" s="138"/>
      <c r="GT275" s="138"/>
      <c r="HD275" s="138"/>
      <c r="HN275" s="138"/>
      <c r="HX275" s="138"/>
      <c r="IH275" s="138"/>
    </row>
    <row xmlns:x14ac="http://schemas.microsoft.com/office/spreadsheetml/2009/9/ac" r="276" s="3" customFormat="true" x14ac:dyDescent="0.25">
      <c r="A276" s="414"/>
      <c r="B276" s="138"/>
      <c r="L276" s="138"/>
      <c r="V276" s="138"/>
      <c r="AF276" s="138"/>
      <c r="AP276" s="138"/>
      <c r="AZ276" s="138"/>
      <c r="BJ276" s="138"/>
      <c r="BK276" s="138"/>
      <c r="BL276" s="138"/>
      <c r="BM276" s="138"/>
      <c r="BN276" s="138"/>
      <c r="BO276" s="138"/>
      <c r="BP276" s="138"/>
      <c r="BQ276" s="138"/>
      <c r="BT276" s="138"/>
      <c r="CD276" s="138"/>
      <c r="CN276" s="138"/>
      <c r="CX276" s="138"/>
      <c r="DH276" s="138"/>
      <c r="DR276" s="138"/>
      <c r="EB276" s="138"/>
      <c r="EL276" s="138"/>
      <c r="EV276" s="138"/>
      <c r="FF276" s="138"/>
      <c r="FP276" s="138"/>
      <c r="FZ276" s="138"/>
      <c r="GJ276" s="138"/>
      <c r="GT276" s="138"/>
      <c r="HD276" s="138"/>
      <c r="HN276" s="138"/>
      <c r="HX276" s="138"/>
      <c r="IH276" s="138"/>
    </row>
    <row xmlns:x14ac="http://schemas.microsoft.com/office/spreadsheetml/2009/9/ac" r="277" s="3" customFormat="true" x14ac:dyDescent="0.25">
      <c r="A277" s="414"/>
      <c r="B277" s="138"/>
      <c r="L277" s="138"/>
      <c r="V277" s="138"/>
      <c r="AF277" s="138"/>
      <c r="AP277" s="138"/>
      <c r="AZ277" s="138"/>
      <c r="BJ277" s="138"/>
      <c r="BK277" s="138"/>
      <c r="BL277" s="138"/>
      <c r="BM277" s="138"/>
      <c r="BN277" s="138"/>
      <c r="BO277" s="138"/>
      <c r="BP277" s="138"/>
      <c r="BQ277" s="138"/>
      <c r="BT277" s="138"/>
      <c r="CD277" s="138"/>
      <c r="CN277" s="138"/>
      <c r="CX277" s="138"/>
      <c r="DH277" s="138"/>
      <c r="DR277" s="138"/>
      <c r="EB277" s="138"/>
      <c r="EL277" s="138"/>
      <c r="EV277" s="138"/>
      <c r="FF277" s="138"/>
      <c r="FP277" s="138"/>
      <c r="FZ277" s="138"/>
      <c r="GJ277" s="138"/>
      <c r="GT277" s="138"/>
      <c r="HD277" s="138"/>
      <c r="HN277" s="138"/>
      <c r="HX277" s="138"/>
      <c r="IH277" s="138"/>
    </row>
    <row xmlns:x14ac="http://schemas.microsoft.com/office/spreadsheetml/2009/9/ac" r="278" s="3" customFormat="true" x14ac:dyDescent="0.25">
      <c r="A278" s="414"/>
      <c r="B278" s="138"/>
      <c r="L278" s="138"/>
      <c r="V278" s="138"/>
      <c r="AF278" s="138"/>
      <c r="AP278" s="138"/>
      <c r="AZ278" s="138"/>
      <c r="BJ278" s="138"/>
      <c r="BK278" s="138"/>
      <c r="BL278" s="138"/>
      <c r="BM278" s="138"/>
      <c r="BN278" s="138"/>
      <c r="BO278" s="138"/>
      <c r="BP278" s="138"/>
      <c r="BQ278" s="138"/>
      <c r="BT278" s="138"/>
      <c r="CD278" s="138"/>
      <c r="CN278" s="138"/>
      <c r="CX278" s="138"/>
      <c r="DH278" s="138"/>
      <c r="DR278" s="138"/>
      <c r="EB278" s="138"/>
      <c r="EL278" s="138"/>
      <c r="EV278" s="138"/>
      <c r="FF278" s="138"/>
      <c r="FP278" s="138"/>
      <c r="FZ278" s="138"/>
      <c r="GJ278" s="138"/>
      <c r="GT278" s="138"/>
      <c r="HD278" s="138"/>
      <c r="HN278" s="138"/>
      <c r="HX278" s="138"/>
      <c r="IH278" s="138"/>
    </row>
    <row xmlns:x14ac="http://schemas.microsoft.com/office/spreadsheetml/2009/9/ac" r="279" s="3" customFormat="true" x14ac:dyDescent="0.25">
      <c r="A279" s="414"/>
      <c r="B279" s="138"/>
      <c r="L279" s="138"/>
      <c r="V279" s="138"/>
      <c r="AF279" s="138"/>
      <c r="AP279" s="138"/>
      <c r="AZ279" s="138"/>
      <c r="BJ279" s="138"/>
      <c r="BK279" s="138"/>
      <c r="BL279" s="138"/>
      <c r="BM279" s="138"/>
      <c r="BN279" s="138"/>
      <c r="BO279" s="138"/>
      <c r="BP279" s="138"/>
      <c r="BQ279" s="138"/>
      <c r="BT279" s="138"/>
      <c r="CD279" s="138"/>
      <c r="CN279" s="138"/>
      <c r="CX279" s="138"/>
      <c r="DH279" s="138"/>
      <c r="DR279" s="138"/>
      <c r="EB279" s="138"/>
      <c r="EL279" s="138"/>
      <c r="EV279" s="138"/>
      <c r="FF279" s="138"/>
      <c r="FP279" s="138"/>
      <c r="FZ279" s="138"/>
      <c r="GJ279" s="138"/>
      <c r="GT279" s="138"/>
      <c r="HD279" s="138"/>
      <c r="HN279" s="138"/>
      <c r="HX279" s="138"/>
      <c r="IH279" s="138"/>
    </row>
    <row xmlns:x14ac="http://schemas.microsoft.com/office/spreadsheetml/2009/9/ac" r="280" s="3" customFormat="true" x14ac:dyDescent="0.25">
      <c r="A280" s="414"/>
      <c r="B280" s="138"/>
      <c r="L280" s="138"/>
      <c r="V280" s="138"/>
      <c r="AF280" s="138"/>
      <c r="AP280" s="138"/>
      <c r="AZ280" s="138"/>
      <c r="BJ280" s="138"/>
      <c r="BK280" s="138"/>
      <c r="BL280" s="138"/>
      <c r="BM280" s="138"/>
      <c r="BN280" s="138"/>
      <c r="BO280" s="138"/>
      <c r="BP280" s="138"/>
      <c r="BQ280" s="138"/>
      <c r="BT280" s="138"/>
      <c r="CD280" s="138"/>
      <c r="CN280" s="138"/>
      <c r="CX280" s="138"/>
      <c r="DH280" s="138"/>
      <c r="DR280" s="138"/>
      <c r="EB280" s="138"/>
      <c r="EL280" s="138"/>
      <c r="EV280" s="138"/>
      <c r="FF280" s="138"/>
      <c r="FP280" s="138"/>
      <c r="FZ280" s="138"/>
      <c r="GJ280" s="138"/>
      <c r="GT280" s="138"/>
      <c r="HD280" s="138"/>
      <c r="HN280" s="138"/>
      <c r="HX280" s="138"/>
      <c r="IH280" s="138"/>
    </row>
    <row xmlns:x14ac="http://schemas.microsoft.com/office/spreadsheetml/2009/9/ac" r="281" s="3" customFormat="true" x14ac:dyDescent="0.25">
      <c r="A281" s="414"/>
      <c r="B281" s="138"/>
      <c r="L281" s="138"/>
      <c r="V281" s="138"/>
      <c r="AF281" s="138"/>
      <c r="AP281" s="138"/>
      <c r="AZ281" s="138"/>
      <c r="BJ281" s="138"/>
      <c r="BK281" s="138"/>
      <c r="BL281" s="138"/>
      <c r="BM281" s="138"/>
      <c r="BN281" s="138"/>
      <c r="BO281" s="138"/>
      <c r="BP281" s="138"/>
      <c r="BQ281" s="138"/>
      <c r="BT281" s="138"/>
      <c r="CD281" s="138"/>
      <c r="CN281" s="138"/>
      <c r="CX281" s="138"/>
      <c r="DH281" s="138"/>
      <c r="DR281" s="138"/>
      <c r="EB281" s="138"/>
      <c r="EL281" s="138"/>
      <c r="EV281" s="138"/>
      <c r="FF281" s="138"/>
      <c r="FP281" s="138"/>
      <c r="FZ281" s="138"/>
      <c r="GJ281" s="138"/>
      <c r="GT281" s="138"/>
      <c r="HD281" s="138"/>
      <c r="HN281" s="138"/>
      <c r="HX281" s="138"/>
      <c r="IH281" s="138"/>
    </row>
    <row xmlns:x14ac="http://schemas.microsoft.com/office/spreadsheetml/2009/9/ac" r="282" s="3" customFormat="true" x14ac:dyDescent="0.25">
      <c r="A282" s="414"/>
      <c r="B282" s="138"/>
      <c r="L282" s="138"/>
      <c r="V282" s="138"/>
      <c r="AF282" s="138"/>
      <c r="AP282" s="138"/>
      <c r="AZ282" s="138"/>
      <c r="BJ282" s="138"/>
      <c r="BK282" s="138"/>
      <c r="BL282" s="138"/>
      <c r="BM282" s="138"/>
      <c r="BN282" s="138"/>
      <c r="BO282" s="138"/>
      <c r="BP282" s="138"/>
      <c r="BQ282" s="138"/>
      <c r="BT282" s="138"/>
      <c r="CD282" s="138"/>
      <c r="CN282" s="138"/>
      <c r="CX282" s="138"/>
      <c r="DH282" s="138"/>
      <c r="DR282" s="138"/>
      <c r="EB282" s="138"/>
      <c r="EL282" s="138"/>
      <c r="EV282" s="138"/>
      <c r="FF282" s="138"/>
      <c r="FP282" s="138"/>
      <c r="FZ282" s="138"/>
      <c r="GJ282" s="138"/>
      <c r="GT282" s="138"/>
      <c r="HD282" s="138"/>
      <c r="HN282" s="138"/>
      <c r="HX282" s="138"/>
      <c r="IH282" s="138"/>
    </row>
    <row xmlns:x14ac="http://schemas.microsoft.com/office/spreadsheetml/2009/9/ac" r="283" s="3" customFormat="true" x14ac:dyDescent="0.25">
      <c r="A283" s="414"/>
      <c r="B283" s="138"/>
      <c r="L283" s="138"/>
      <c r="V283" s="138"/>
      <c r="AF283" s="138"/>
      <c r="AP283" s="138"/>
      <c r="AZ283" s="138"/>
      <c r="BJ283" s="138"/>
      <c r="BK283" s="138"/>
      <c r="BL283" s="138"/>
      <c r="BM283" s="138"/>
      <c r="BN283" s="138"/>
      <c r="BO283" s="138"/>
      <c r="BP283" s="138"/>
      <c r="BQ283" s="138"/>
      <c r="BT283" s="138"/>
      <c r="CD283" s="138"/>
      <c r="CN283" s="138"/>
      <c r="CX283" s="138"/>
      <c r="DH283" s="138"/>
      <c r="DR283" s="138"/>
      <c r="EB283" s="138"/>
      <c r="EL283" s="138"/>
      <c r="EV283" s="138"/>
      <c r="FF283" s="138"/>
      <c r="FP283" s="138"/>
      <c r="FZ283" s="138"/>
      <c r="GJ283" s="138"/>
      <c r="GT283" s="138"/>
      <c r="HD283" s="138"/>
      <c r="HN283" s="138"/>
      <c r="HX283" s="138"/>
      <c r="IH283" s="138"/>
    </row>
    <row xmlns:x14ac="http://schemas.microsoft.com/office/spreadsheetml/2009/9/ac" r="284" s="3" customFormat="true" x14ac:dyDescent="0.25">
      <c r="A284" s="414"/>
      <c r="B284" s="138"/>
      <c r="L284" s="138"/>
      <c r="V284" s="138"/>
      <c r="AF284" s="138"/>
      <c r="AP284" s="138"/>
      <c r="AZ284" s="138"/>
      <c r="BJ284" s="138"/>
      <c r="BK284" s="138"/>
      <c r="BL284" s="138"/>
      <c r="BM284" s="138"/>
      <c r="BN284" s="138"/>
      <c r="BO284" s="138"/>
      <c r="BP284" s="138"/>
      <c r="BQ284" s="138"/>
      <c r="BT284" s="138"/>
      <c r="CD284" s="138"/>
      <c r="CN284" s="138"/>
      <c r="CX284" s="138"/>
      <c r="DH284" s="138"/>
      <c r="DR284" s="138"/>
      <c r="EB284" s="138"/>
      <c r="EL284" s="138"/>
      <c r="EV284" s="138"/>
      <c r="FF284" s="138"/>
      <c r="FP284" s="138"/>
      <c r="FZ284" s="138"/>
      <c r="GJ284" s="138"/>
      <c r="GT284" s="138"/>
      <c r="HD284" s="138"/>
      <c r="HN284" s="138"/>
      <c r="HX284" s="138"/>
      <c r="IH284" s="138"/>
    </row>
    <row xmlns:x14ac="http://schemas.microsoft.com/office/spreadsheetml/2009/9/ac" r="285" s="3" customFormat="true" x14ac:dyDescent="0.25">
      <c r="A285" s="414"/>
      <c r="B285" s="138"/>
      <c r="L285" s="138"/>
      <c r="V285" s="138"/>
      <c r="AF285" s="138"/>
      <c r="AP285" s="138"/>
      <c r="AZ285" s="138"/>
      <c r="BJ285" s="138"/>
      <c r="BK285" s="138"/>
      <c r="BL285" s="138"/>
      <c r="BM285" s="138"/>
      <c r="BN285" s="138"/>
      <c r="BO285" s="138"/>
      <c r="BP285" s="138"/>
      <c r="BQ285" s="138"/>
      <c r="BT285" s="138"/>
      <c r="CD285" s="138"/>
      <c r="CN285" s="138"/>
      <c r="CX285" s="138"/>
      <c r="DH285" s="138"/>
      <c r="DR285" s="138"/>
      <c r="EB285" s="138"/>
      <c r="EL285" s="138"/>
      <c r="EV285" s="138"/>
      <c r="FF285" s="138"/>
      <c r="FP285" s="138"/>
      <c r="FZ285" s="138"/>
      <c r="GJ285" s="138"/>
      <c r="GT285" s="138"/>
      <c r="HD285" s="138"/>
      <c r="HN285" s="138"/>
      <c r="HX285" s="138"/>
      <c r="IH285" s="138"/>
    </row>
    <row xmlns:x14ac="http://schemas.microsoft.com/office/spreadsheetml/2009/9/ac" r="286" s="3" customFormat="true" x14ac:dyDescent="0.25">
      <c r="A286" s="414"/>
      <c r="B286" s="138"/>
      <c r="L286" s="138"/>
      <c r="V286" s="138"/>
      <c r="AF286" s="138"/>
      <c r="AP286" s="138"/>
      <c r="AZ286" s="138"/>
      <c r="BJ286" s="138"/>
      <c r="BK286" s="138"/>
      <c r="BL286" s="138"/>
      <c r="BM286" s="138"/>
      <c r="BN286" s="138"/>
      <c r="BO286" s="138"/>
      <c r="BP286" s="138"/>
      <c r="BQ286" s="138"/>
      <c r="BT286" s="138"/>
      <c r="CD286" s="138"/>
      <c r="CN286" s="138"/>
      <c r="CX286" s="138"/>
      <c r="DH286" s="138"/>
      <c r="DR286" s="138"/>
      <c r="EB286" s="138"/>
      <c r="EL286" s="138"/>
      <c r="EV286" s="138"/>
      <c r="FF286" s="138"/>
      <c r="FP286" s="138"/>
      <c r="FZ286" s="138"/>
      <c r="GJ286" s="138"/>
      <c r="GT286" s="138"/>
      <c r="HD286" s="138"/>
      <c r="HN286" s="138"/>
      <c r="HX286" s="138"/>
      <c r="IH286" s="138"/>
    </row>
    <row xmlns:x14ac="http://schemas.microsoft.com/office/spreadsheetml/2009/9/ac" r="287" s="3" customFormat="true" x14ac:dyDescent="0.25">
      <c r="A287" s="414"/>
      <c r="B287" s="138"/>
      <c r="L287" s="138"/>
      <c r="V287" s="138"/>
      <c r="AF287" s="138"/>
      <c r="AP287" s="138"/>
      <c r="AZ287" s="138"/>
      <c r="BJ287" s="138"/>
      <c r="BK287" s="138"/>
      <c r="BL287" s="138"/>
      <c r="BM287" s="138"/>
      <c r="BN287" s="138"/>
      <c r="BO287" s="138"/>
      <c r="BP287" s="138"/>
      <c r="BQ287" s="138"/>
      <c r="BT287" s="138"/>
      <c r="CD287" s="138"/>
      <c r="CN287" s="138"/>
      <c r="CX287" s="138"/>
      <c r="DH287" s="138"/>
      <c r="DR287" s="138"/>
      <c r="EB287" s="138"/>
      <c r="EL287" s="138"/>
      <c r="EV287" s="138"/>
      <c r="FF287" s="138"/>
      <c r="FP287" s="138"/>
      <c r="FZ287" s="138"/>
      <c r="GJ287" s="138"/>
      <c r="GT287" s="138"/>
      <c r="HD287" s="138"/>
      <c r="HN287" s="138"/>
      <c r="HX287" s="138"/>
      <c r="IH287" s="138"/>
    </row>
    <row xmlns:x14ac="http://schemas.microsoft.com/office/spreadsheetml/2009/9/ac" r="288" s="3" customFormat="true" x14ac:dyDescent="0.25">
      <c r="A288" s="414"/>
      <c r="B288" s="138"/>
      <c r="L288" s="138"/>
      <c r="V288" s="138"/>
      <c r="AF288" s="138"/>
      <c r="AP288" s="138"/>
      <c r="AZ288" s="138"/>
      <c r="BJ288" s="138"/>
      <c r="BK288" s="138"/>
      <c r="BL288" s="138"/>
      <c r="BM288" s="138"/>
      <c r="BN288" s="138"/>
      <c r="BO288" s="138"/>
      <c r="BP288" s="138"/>
      <c r="BQ288" s="138"/>
      <c r="BT288" s="138"/>
      <c r="CD288" s="138"/>
      <c r="CN288" s="138"/>
      <c r="CX288" s="138"/>
      <c r="DH288" s="138"/>
      <c r="DR288" s="138"/>
      <c r="EB288" s="138"/>
      <c r="EL288" s="138"/>
      <c r="EV288" s="138"/>
      <c r="FF288" s="138"/>
      <c r="FP288" s="138"/>
      <c r="FZ288" s="138"/>
      <c r="GJ288" s="138"/>
      <c r="GT288" s="138"/>
      <c r="HD288" s="138"/>
      <c r="HN288" s="138"/>
      <c r="HX288" s="138"/>
      <c r="IH288" s="138"/>
    </row>
    <row xmlns:x14ac="http://schemas.microsoft.com/office/spreadsheetml/2009/9/ac" r="289" s="3" customFormat="true" x14ac:dyDescent="0.25">
      <c r="A289" s="414"/>
      <c r="B289" s="138"/>
      <c r="L289" s="138"/>
      <c r="V289" s="138"/>
      <c r="AF289" s="138"/>
      <c r="AP289" s="138"/>
      <c r="AZ289" s="138"/>
      <c r="BJ289" s="138"/>
      <c r="BK289" s="138"/>
      <c r="BL289" s="138"/>
      <c r="BM289" s="138"/>
      <c r="BN289" s="138"/>
      <c r="BO289" s="138"/>
      <c r="BP289" s="138"/>
      <c r="BQ289" s="138"/>
      <c r="BT289" s="138"/>
      <c r="CD289" s="138"/>
      <c r="CN289" s="138"/>
      <c r="CX289" s="138"/>
      <c r="DH289" s="138"/>
      <c r="DR289" s="138"/>
      <c r="EB289" s="138"/>
      <c r="EL289" s="138"/>
      <c r="EV289" s="138"/>
      <c r="FF289" s="138"/>
      <c r="FP289" s="138"/>
      <c r="FZ289" s="138"/>
      <c r="GJ289" s="138"/>
      <c r="GT289" s="138"/>
      <c r="HD289" s="138"/>
      <c r="HN289" s="138"/>
      <c r="HX289" s="138"/>
      <c r="IH289" s="138"/>
    </row>
    <row xmlns:x14ac="http://schemas.microsoft.com/office/spreadsheetml/2009/9/ac" r="290" s="3" customFormat="true" x14ac:dyDescent="0.25">
      <c r="A290" s="414"/>
      <c r="B290" s="138"/>
      <c r="L290" s="138"/>
      <c r="V290" s="138"/>
      <c r="AF290" s="138"/>
      <c r="AP290" s="138"/>
      <c r="AZ290" s="138"/>
      <c r="BJ290" s="138"/>
      <c r="BK290" s="138"/>
      <c r="BL290" s="138"/>
      <c r="BM290" s="138"/>
      <c r="BN290" s="138"/>
      <c r="BO290" s="138"/>
      <c r="BP290" s="138"/>
      <c r="BQ290" s="138"/>
      <c r="BT290" s="138"/>
      <c r="CD290" s="138"/>
      <c r="CN290" s="138"/>
      <c r="CX290" s="138"/>
      <c r="DH290" s="138"/>
      <c r="DR290" s="138"/>
      <c r="EB290" s="138"/>
      <c r="EL290" s="138"/>
      <c r="EV290" s="138"/>
      <c r="FF290" s="138"/>
      <c r="FP290" s="138"/>
      <c r="FZ290" s="138"/>
      <c r="GJ290" s="138"/>
      <c r="GT290" s="138"/>
      <c r="HD290" s="138"/>
      <c r="HN290" s="138"/>
      <c r="HX290" s="138"/>
      <c r="IH290" s="138"/>
    </row>
    <row xmlns:x14ac="http://schemas.microsoft.com/office/spreadsheetml/2009/9/ac" r="291" s="3" customFormat="true" x14ac:dyDescent="0.25">
      <c r="A291" s="414"/>
      <c r="B291" s="138"/>
      <c r="L291" s="138"/>
      <c r="V291" s="138"/>
      <c r="AF291" s="138"/>
      <c r="AP291" s="138"/>
      <c r="AZ291" s="138"/>
      <c r="BJ291" s="138"/>
      <c r="BK291" s="138"/>
      <c r="BL291" s="138"/>
      <c r="BM291" s="138"/>
      <c r="BN291" s="138"/>
      <c r="BO291" s="138"/>
      <c r="BP291" s="138"/>
      <c r="BQ291" s="138"/>
      <c r="BT291" s="138"/>
      <c r="CD291" s="138"/>
      <c r="CN291" s="138"/>
      <c r="CX291" s="138"/>
      <c r="DH291" s="138"/>
      <c r="DR291" s="138"/>
      <c r="EB291" s="138"/>
      <c r="EL291" s="138"/>
      <c r="EV291" s="138"/>
      <c r="FF291" s="138"/>
      <c r="FP291" s="138"/>
      <c r="FZ291" s="138"/>
      <c r="GJ291" s="138"/>
      <c r="GT291" s="138"/>
      <c r="HD291" s="138"/>
      <c r="HN291" s="138"/>
      <c r="HX291" s="138"/>
      <c r="IH291" s="138"/>
    </row>
    <row xmlns:x14ac="http://schemas.microsoft.com/office/spreadsheetml/2009/9/ac" r="292" s="3" customFormat="true" x14ac:dyDescent="0.25">
      <c r="A292" s="414"/>
      <c r="B292" s="138"/>
      <c r="L292" s="138"/>
      <c r="V292" s="138"/>
      <c r="AF292" s="138"/>
      <c r="AP292" s="138"/>
      <c r="AZ292" s="138"/>
      <c r="BJ292" s="138"/>
      <c r="BK292" s="138"/>
      <c r="BL292" s="138"/>
      <c r="BM292" s="138"/>
      <c r="BN292" s="138"/>
      <c r="BO292" s="138"/>
      <c r="BP292" s="138"/>
      <c r="BQ292" s="138"/>
      <c r="BT292" s="138"/>
      <c r="CD292" s="138"/>
      <c r="CN292" s="138"/>
      <c r="CX292" s="138"/>
      <c r="DH292" s="138"/>
      <c r="DR292" s="138"/>
      <c r="EB292" s="138"/>
      <c r="EL292" s="138"/>
      <c r="EV292" s="138"/>
      <c r="FF292" s="138"/>
      <c r="FP292" s="138"/>
      <c r="FZ292" s="138"/>
      <c r="GJ292" s="138"/>
      <c r="GT292" s="138"/>
      <c r="HD292" s="138"/>
      <c r="HN292" s="138"/>
      <c r="HX292" s="138"/>
      <c r="IH292" s="138"/>
    </row>
    <row xmlns:x14ac="http://schemas.microsoft.com/office/spreadsheetml/2009/9/ac" r="293" s="3" customFormat="true" x14ac:dyDescent="0.25">
      <c r="A293" s="414"/>
      <c r="B293" s="138"/>
      <c r="L293" s="138"/>
      <c r="V293" s="138"/>
      <c r="AF293" s="138"/>
      <c r="AP293" s="138"/>
      <c r="AZ293" s="138"/>
      <c r="BJ293" s="138"/>
      <c r="BK293" s="138"/>
      <c r="BL293" s="138"/>
      <c r="BM293" s="138"/>
      <c r="BN293" s="138"/>
      <c r="BO293" s="138"/>
      <c r="BP293" s="138"/>
      <c r="BQ293" s="138"/>
      <c r="BT293" s="138"/>
      <c r="CD293" s="138"/>
      <c r="CN293" s="138"/>
      <c r="CX293" s="138"/>
      <c r="DH293" s="138"/>
      <c r="DR293" s="138"/>
      <c r="EB293" s="138"/>
      <c r="EL293" s="138"/>
      <c r="EV293" s="138"/>
      <c r="FF293" s="138"/>
      <c r="FP293" s="138"/>
      <c r="FZ293" s="138"/>
      <c r="GJ293" s="138"/>
      <c r="GT293" s="138"/>
      <c r="HD293" s="138"/>
      <c r="HN293" s="138"/>
      <c r="HX293" s="138"/>
      <c r="IH293" s="138"/>
    </row>
    <row xmlns:x14ac="http://schemas.microsoft.com/office/spreadsheetml/2009/9/ac" r="294" s="3" customFormat="true" x14ac:dyDescent="0.25">
      <c r="A294" s="414"/>
      <c r="B294" s="138"/>
      <c r="L294" s="138"/>
      <c r="V294" s="138"/>
      <c r="AF294" s="138"/>
      <c r="AP294" s="138"/>
      <c r="AZ294" s="138"/>
      <c r="BJ294" s="138"/>
      <c r="BK294" s="138"/>
      <c r="BL294" s="138"/>
      <c r="BM294" s="138"/>
      <c r="BN294" s="138"/>
      <c r="BO294" s="138"/>
      <c r="BP294" s="138"/>
      <c r="BQ294" s="138"/>
      <c r="BT294" s="138"/>
      <c r="CD294" s="138"/>
      <c r="CN294" s="138"/>
      <c r="CX294" s="138"/>
      <c r="DH294" s="138"/>
      <c r="DR294" s="138"/>
      <c r="EB294" s="138"/>
      <c r="EL294" s="138"/>
      <c r="EV294" s="138"/>
      <c r="FF294" s="138"/>
      <c r="FP294" s="138"/>
      <c r="FZ294" s="138"/>
      <c r="GJ294" s="138"/>
      <c r="GT294" s="138"/>
      <c r="HD294" s="138"/>
      <c r="HN294" s="138"/>
      <c r="HX294" s="138"/>
      <c r="IH294" s="138"/>
    </row>
    <row xmlns:x14ac="http://schemas.microsoft.com/office/spreadsheetml/2009/9/ac" r="295" s="3" customFormat="true" x14ac:dyDescent="0.25">
      <c r="A295" s="414"/>
      <c r="B295" s="138"/>
      <c r="L295" s="138"/>
      <c r="V295" s="138"/>
      <c r="AF295" s="138"/>
      <c r="AP295" s="138"/>
      <c r="AZ295" s="138"/>
      <c r="BJ295" s="138"/>
      <c r="BK295" s="138"/>
      <c r="BL295" s="138"/>
      <c r="BM295" s="138"/>
      <c r="BN295" s="138"/>
      <c r="BO295" s="138"/>
      <c r="BP295" s="138"/>
      <c r="BQ295" s="138"/>
      <c r="BT295" s="138"/>
      <c r="CD295" s="138"/>
      <c r="CN295" s="138"/>
      <c r="CX295" s="138"/>
      <c r="DH295" s="138"/>
      <c r="DR295" s="138"/>
      <c r="EB295" s="138"/>
      <c r="EL295" s="138"/>
      <c r="EV295" s="138"/>
      <c r="FF295" s="138"/>
      <c r="FP295" s="138"/>
      <c r="FZ295" s="138"/>
      <c r="GJ295" s="138"/>
      <c r="GT295" s="138"/>
      <c r="HD295" s="138"/>
      <c r="HN295" s="138"/>
      <c r="HX295" s="138"/>
      <c r="IH295" s="138"/>
    </row>
    <row xmlns:x14ac="http://schemas.microsoft.com/office/spreadsheetml/2009/9/ac" r="296" s="3" customFormat="true" x14ac:dyDescent="0.25">
      <c r="A296" s="414"/>
      <c r="B296" s="138"/>
      <c r="L296" s="138"/>
      <c r="V296" s="138"/>
      <c r="AF296" s="138"/>
      <c r="AP296" s="138"/>
      <c r="AZ296" s="138"/>
      <c r="BJ296" s="138"/>
      <c r="BK296" s="138"/>
      <c r="BL296" s="138"/>
      <c r="BM296" s="138"/>
      <c r="BN296" s="138"/>
      <c r="BO296" s="138"/>
      <c r="BP296" s="138"/>
      <c r="BQ296" s="138"/>
      <c r="BT296" s="138"/>
      <c r="CD296" s="138"/>
      <c r="CN296" s="138"/>
      <c r="CX296" s="138"/>
      <c r="DH296" s="138"/>
      <c r="DR296" s="138"/>
      <c r="EB296" s="138"/>
      <c r="EL296" s="138"/>
      <c r="EV296" s="138"/>
      <c r="FF296" s="138"/>
      <c r="FP296" s="138"/>
      <c r="FZ296" s="138"/>
      <c r="GJ296" s="138"/>
      <c r="GT296" s="138"/>
      <c r="HD296" s="138"/>
      <c r="HN296" s="138"/>
      <c r="HX296" s="138"/>
      <c r="IH296" s="138"/>
    </row>
    <row xmlns:x14ac="http://schemas.microsoft.com/office/spreadsheetml/2009/9/ac" r="297" s="3" customFormat="true" x14ac:dyDescent="0.25">
      <c r="A297" s="414"/>
      <c r="B297" s="138"/>
      <c r="L297" s="138"/>
      <c r="V297" s="138"/>
      <c r="AF297" s="138"/>
      <c r="AP297" s="138"/>
      <c r="AZ297" s="138"/>
      <c r="BJ297" s="138"/>
      <c r="BK297" s="138"/>
      <c r="BL297" s="138"/>
      <c r="BM297" s="138"/>
      <c r="BN297" s="138"/>
      <c r="BO297" s="138"/>
      <c r="BP297" s="138"/>
      <c r="BQ297" s="138"/>
      <c r="BT297" s="138"/>
      <c r="CD297" s="138"/>
      <c r="CN297" s="138"/>
      <c r="CX297" s="138"/>
      <c r="DH297" s="138"/>
      <c r="DR297" s="138"/>
      <c r="EB297" s="138"/>
      <c r="EL297" s="138"/>
      <c r="EV297" s="138"/>
      <c r="FF297" s="138"/>
      <c r="FP297" s="138"/>
      <c r="FZ297" s="138"/>
      <c r="GJ297" s="138"/>
      <c r="GT297" s="138"/>
      <c r="HD297" s="138"/>
      <c r="HN297" s="138"/>
      <c r="HX297" s="138"/>
      <c r="IH297" s="138"/>
    </row>
    <row xmlns:x14ac="http://schemas.microsoft.com/office/spreadsheetml/2009/9/ac" r="298" s="3" customFormat="true" x14ac:dyDescent="0.25">
      <c r="A298" s="414"/>
      <c r="B298" s="138"/>
      <c r="L298" s="138"/>
      <c r="V298" s="138"/>
      <c r="AF298" s="138"/>
      <c r="AP298" s="138"/>
      <c r="AZ298" s="138"/>
      <c r="BJ298" s="138"/>
      <c r="BK298" s="138"/>
      <c r="BL298" s="138"/>
      <c r="BM298" s="138"/>
      <c r="BN298" s="138"/>
      <c r="BO298" s="138"/>
      <c r="BP298" s="138"/>
      <c r="BQ298" s="138"/>
      <c r="BT298" s="138"/>
      <c r="CD298" s="138"/>
      <c r="CN298" s="138"/>
      <c r="CX298" s="138"/>
      <c r="DH298" s="138"/>
      <c r="DR298" s="138"/>
      <c r="EB298" s="138"/>
      <c r="EL298" s="138"/>
      <c r="EV298" s="138"/>
      <c r="FF298" s="138"/>
      <c r="FP298" s="138"/>
      <c r="FZ298" s="138"/>
      <c r="GJ298" s="138"/>
      <c r="GT298" s="138"/>
      <c r="HD298" s="138"/>
      <c r="HN298" s="138"/>
      <c r="HX298" s="138"/>
      <c r="IH298" s="138"/>
    </row>
    <row xmlns:x14ac="http://schemas.microsoft.com/office/spreadsheetml/2009/9/ac" r="299" s="3" customFormat="true" x14ac:dyDescent="0.25">
      <c r="A299" s="414"/>
      <c r="B299" s="138"/>
      <c r="L299" s="138"/>
      <c r="V299" s="138"/>
      <c r="AF299" s="138"/>
      <c r="AP299" s="138"/>
      <c r="AZ299" s="138"/>
      <c r="BJ299" s="138"/>
      <c r="BK299" s="138"/>
      <c r="BL299" s="138"/>
      <c r="BM299" s="138"/>
      <c r="BN299" s="138"/>
      <c r="BO299" s="138"/>
      <c r="BP299" s="138"/>
      <c r="BQ299" s="138"/>
      <c r="BT299" s="138"/>
      <c r="CD299" s="138"/>
      <c r="CN299" s="138"/>
      <c r="CX299" s="138"/>
      <c r="DH299" s="138"/>
      <c r="DR299" s="138"/>
      <c r="EB299" s="138"/>
      <c r="EL299" s="138"/>
      <c r="EV299" s="138"/>
      <c r="FF299" s="138"/>
      <c r="FP299" s="138"/>
      <c r="FZ299" s="138"/>
      <c r="GJ299" s="138"/>
      <c r="GT299" s="138"/>
      <c r="HD299" s="138"/>
      <c r="HN299" s="138"/>
      <c r="HX299" s="138"/>
      <c r="IH299" s="138"/>
    </row>
    <row xmlns:x14ac="http://schemas.microsoft.com/office/spreadsheetml/2009/9/ac" r="300" s="3" customFormat="true" x14ac:dyDescent="0.25">
      <c r="A300" s="414"/>
      <c r="B300" s="138"/>
      <c r="L300" s="138"/>
      <c r="V300" s="138"/>
      <c r="AF300" s="138"/>
      <c r="AP300" s="138"/>
      <c r="AZ300" s="138"/>
      <c r="BJ300" s="138"/>
      <c r="BK300" s="138"/>
      <c r="BL300" s="138"/>
      <c r="BM300" s="138"/>
      <c r="BN300" s="138"/>
      <c r="BO300" s="138"/>
      <c r="BP300" s="138"/>
      <c r="BQ300" s="138"/>
      <c r="BT300" s="138"/>
      <c r="CD300" s="138"/>
      <c r="CN300" s="138"/>
      <c r="CX300" s="138"/>
      <c r="DH300" s="138"/>
      <c r="DR300" s="138"/>
      <c r="EB300" s="138"/>
      <c r="EL300" s="138"/>
      <c r="EV300" s="138"/>
      <c r="FF300" s="138"/>
      <c r="FP300" s="138"/>
      <c r="FZ300" s="138"/>
      <c r="GJ300" s="138"/>
      <c r="GT300" s="138"/>
      <c r="HD300" s="138"/>
      <c r="HN300" s="138"/>
      <c r="HX300" s="138"/>
      <c r="IH300" s="138"/>
    </row>
    <row xmlns:x14ac="http://schemas.microsoft.com/office/spreadsheetml/2009/9/ac" r="301" s="3" customFormat="true" x14ac:dyDescent="0.25">
      <c r="A301" s="414"/>
      <c r="B301" s="138"/>
      <c r="L301" s="138"/>
      <c r="V301" s="138"/>
      <c r="AF301" s="138"/>
      <c r="AP301" s="138"/>
      <c r="AZ301" s="138"/>
      <c r="BJ301" s="138"/>
      <c r="BK301" s="138"/>
      <c r="BL301" s="138"/>
      <c r="BM301" s="138"/>
      <c r="BN301" s="138"/>
      <c r="BO301" s="138"/>
      <c r="BP301" s="138"/>
      <c r="BQ301" s="138"/>
      <c r="BT301" s="138"/>
      <c r="CD301" s="138"/>
      <c r="CN301" s="138"/>
      <c r="CX301" s="138"/>
      <c r="DH301" s="138"/>
      <c r="DR301" s="138"/>
      <c r="EB301" s="138"/>
      <c r="EL301" s="138"/>
      <c r="EV301" s="138"/>
      <c r="FF301" s="138"/>
      <c r="FP301" s="138"/>
      <c r="FZ301" s="138"/>
      <c r="GJ301" s="138"/>
      <c r="GT301" s="138"/>
      <c r="HD301" s="138"/>
      <c r="HN301" s="138"/>
      <c r="HX301" s="138"/>
      <c r="IH301" s="138"/>
    </row>
    <row xmlns:x14ac="http://schemas.microsoft.com/office/spreadsheetml/2009/9/ac" r="302" s="3" customFormat="true" x14ac:dyDescent="0.25">
      <c r="A302" s="414"/>
      <c r="B302" s="138"/>
      <c r="L302" s="138"/>
      <c r="V302" s="138"/>
      <c r="AF302" s="138"/>
      <c r="AP302" s="138"/>
      <c r="AZ302" s="138"/>
      <c r="BJ302" s="138"/>
      <c r="BK302" s="138"/>
      <c r="BL302" s="138"/>
      <c r="BM302" s="138"/>
      <c r="BN302" s="138"/>
      <c r="BO302" s="138"/>
      <c r="BP302" s="138"/>
      <c r="BQ302" s="138"/>
      <c r="BT302" s="138"/>
      <c r="CD302" s="138"/>
      <c r="CN302" s="138"/>
      <c r="CX302" s="138"/>
      <c r="DH302" s="138"/>
      <c r="DR302" s="138"/>
      <c r="EB302" s="138"/>
      <c r="EL302" s="138"/>
      <c r="EV302" s="138"/>
      <c r="FF302" s="138"/>
      <c r="FP302" s="138"/>
      <c r="FZ302" s="138"/>
      <c r="GJ302" s="138"/>
      <c r="GT302" s="138"/>
      <c r="HD302" s="138"/>
      <c r="HN302" s="138"/>
      <c r="HX302" s="138"/>
      <c r="IH302" s="138"/>
    </row>
    <row xmlns:x14ac="http://schemas.microsoft.com/office/spreadsheetml/2009/9/ac" r="303" s="3" customFormat="true" x14ac:dyDescent="0.25">
      <c r="A303" s="414"/>
      <c r="B303" s="138"/>
      <c r="L303" s="138"/>
      <c r="V303" s="138"/>
      <c r="AF303" s="138"/>
      <c r="AP303" s="138"/>
      <c r="AZ303" s="138"/>
      <c r="BJ303" s="138"/>
      <c r="BK303" s="138"/>
      <c r="BL303" s="138"/>
      <c r="BM303" s="138"/>
      <c r="BN303" s="138"/>
      <c r="BO303" s="138"/>
      <c r="BP303" s="138"/>
      <c r="BQ303" s="138"/>
      <c r="BT303" s="138"/>
      <c r="CD303" s="138"/>
      <c r="CN303" s="138"/>
      <c r="CX303" s="138"/>
      <c r="DH303" s="138"/>
      <c r="DR303" s="138"/>
      <c r="EB303" s="138"/>
      <c r="EL303" s="138"/>
      <c r="EV303" s="138"/>
      <c r="FF303" s="138"/>
      <c r="FP303" s="138"/>
      <c r="FZ303" s="138"/>
      <c r="GJ303" s="138"/>
      <c r="GT303" s="138"/>
      <c r="HD303" s="138"/>
      <c r="HN303" s="138"/>
      <c r="HX303" s="138"/>
      <c r="IH303" s="138"/>
    </row>
    <row xmlns:x14ac="http://schemas.microsoft.com/office/spreadsheetml/2009/9/ac" r="304" s="3" customFormat="true" x14ac:dyDescent="0.25">
      <c r="A304" s="414"/>
      <c r="B304" s="138"/>
      <c r="L304" s="138"/>
      <c r="V304" s="138"/>
      <c r="AF304" s="138"/>
      <c r="AP304" s="138"/>
      <c r="AZ304" s="138"/>
      <c r="BJ304" s="138"/>
      <c r="BK304" s="138"/>
      <c r="BL304" s="138"/>
      <c r="BM304" s="138"/>
      <c r="BN304" s="138"/>
      <c r="BO304" s="138"/>
      <c r="BP304" s="138"/>
      <c r="BQ304" s="138"/>
      <c r="BT304" s="138"/>
      <c r="CD304" s="138"/>
      <c r="CN304" s="138"/>
      <c r="CX304" s="138"/>
      <c r="DH304" s="138"/>
      <c r="DR304" s="138"/>
      <c r="EB304" s="138"/>
      <c r="EL304" s="138"/>
      <c r="EV304" s="138"/>
      <c r="FF304" s="138"/>
      <c r="FP304" s="138"/>
      <c r="FZ304" s="138"/>
      <c r="GJ304" s="138"/>
      <c r="GT304" s="138"/>
      <c r="HD304" s="138"/>
      <c r="HN304" s="138"/>
      <c r="HX304" s="138"/>
      <c r="IH304" s="138"/>
    </row>
    <row xmlns:x14ac="http://schemas.microsoft.com/office/spreadsheetml/2009/9/ac" r="305" s="3" customFormat="true" x14ac:dyDescent="0.25">
      <c r="A305" s="414"/>
      <c r="B305" s="138"/>
      <c r="L305" s="138"/>
      <c r="V305" s="138"/>
      <c r="AF305" s="138"/>
      <c r="AP305" s="138"/>
      <c r="AZ305" s="138"/>
      <c r="BJ305" s="138"/>
      <c r="BK305" s="138"/>
      <c r="BL305" s="138"/>
      <c r="BM305" s="138"/>
      <c r="BN305" s="138"/>
      <c r="BO305" s="138"/>
      <c r="BP305" s="138"/>
      <c r="BQ305" s="138"/>
      <c r="BT305" s="138"/>
      <c r="CD305" s="138"/>
      <c r="CN305" s="138"/>
      <c r="CX305" s="138"/>
      <c r="DH305" s="138"/>
      <c r="DR305" s="138"/>
      <c r="EB305" s="138"/>
      <c r="EL305" s="138"/>
      <c r="EV305" s="138"/>
      <c r="FF305" s="138"/>
      <c r="FP305" s="138"/>
      <c r="FZ305" s="138"/>
      <c r="GJ305" s="138"/>
      <c r="GT305" s="138"/>
      <c r="HD305" s="138"/>
      <c r="HN305" s="138"/>
      <c r="HX305" s="138"/>
      <c r="IH305" s="138"/>
    </row>
    <row xmlns:x14ac="http://schemas.microsoft.com/office/spreadsheetml/2009/9/ac" r="306" s="3" customFormat="true" x14ac:dyDescent="0.25">
      <c r="A306" s="414"/>
      <c r="B306" s="138"/>
      <c r="L306" s="138"/>
      <c r="V306" s="138"/>
      <c r="AF306" s="138"/>
      <c r="AP306" s="138"/>
      <c r="AZ306" s="138"/>
      <c r="BJ306" s="138"/>
      <c r="BK306" s="138"/>
      <c r="BL306" s="138"/>
      <c r="BM306" s="138"/>
      <c r="BN306" s="138"/>
      <c r="BO306" s="138"/>
      <c r="BP306" s="138"/>
      <c r="BQ306" s="138"/>
      <c r="BT306" s="138"/>
      <c r="CD306" s="138"/>
      <c r="CN306" s="138"/>
      <c r="CX306" s="138"/>
      <c r="DH306" s="138"/>
      <c r="DR306" s="138"/>
      <c r="EB306" s="138"/>
      <c r="EL306" s="138"/>
      <c r="EV306" s="138"/>
      <c r="FF306" s="138"/>
      <c r="FP306" s="138"/>
      <c r="FZ306" s="138"/>
      <c r="GJ306" s="138"/>
      <c r="GT306" s="138"/>
      <c r="HD306" s="138"/>
      <c r="HN306" s="138"/>
      <c r="HX306" s="138"/>
      <c r="IH306" s="138"/>
    </row>
    <row xmlns:x14ac="http://schemas.microsoft.com/office/spreadsheetml/2009/9/ac" r="307" s="3" customFormat="true" x14ac:dyDescent="0.25">
      <c r="A307" s="414"/>
      <c r="B307" s="138"/>
      <c r="L307" s="138"/>
      <c r="V307" s="138"/>
      <c r="AF307" s="138"/>
      <c r="AP307" s="138"/>
      <c r="AZ307" s="138"/>
      <c r="BJ307" s="138"/>
      <c r="BK307" s="138"/>
      <c r="BL307" s="138"/>
      <c r="BM307" s="138"/>
      <c r="BN307" s="138"/>
      <c r="BO307" s="138"/>
      <c r="BP307" s="138"/>
      <c r="BQ307" s="138"/>
      <c r="BT307" s="138"/>
      <c r="CD307" s="138"/>
      <c r="CN307" s="138"/>
      <c r="CX307" s="138"/>
      <c r="DH307" s="138"/>
      <c r="DR307" s="138"/>
      <c r="EB307" s="138"/>
      <c r="EL307" s="138"/>
      <c r="EV307" s="138"/>
      <c r="FF307" s="138"/>
      <c r="FP307" s="138"/>
      <c r="FZ307" s="138"/>
      <c r="GJ307" s="138"/>
      <c r="GT307" s="138"/>
      <c r="HD307" s="138"/>
      <c r="HN307" s="138"/>
      <c r="HX307" s="138"/>
      <c r="IH307" s="138"/>
    </row>
    <row xmlns:x14ac="http://schemas.microsoft.com/office/spreadsheetml/2009/9/ac" r="308" s="3" customFormat="true" x14ac:dyDescent="0.25">
      <c r="A308" s="414"/>
      <c r="B308" s="138"/>
      <c r="L308" s="138"/>
      <c r="V308" s="138"/>
      <c r="AF308" s="138"/>
      <c r="AP308" s="138"/>
      <c r="AZ308" s="138"/>
      <c r="BJ308" s="138"/>
      <c r="BK308" s="138"/>
      <c r="BL308" s="138"/>
      <c r="BM308" s="138"/>
      <c r="BN308" s="138"/>
      <c r="BO308" s="138"/>
      <c r="BP308" s="138"/>
      <c r="BQ308" s="138"/>
      <c r="BT308" s="138"/>
      <c r="CD308" s="138"/>
      <c r="CN308" s="138"/>
      <c r="CX308" s="138"/>
      <c r="DH308" s="138"/>
      <c r="DR308" s="138"/>
      <c r="EB308" s="138"/>
      <c r="EL308" s="138"/>
      <c r="EV308" s="138"/>
      <c r="FF308" s="138"/>
      <c r="FP308" s="138"/>
      <c r="FZ308" s="138"/>
      <c r="GJ308" s="138"/>
      <c r="GT308" s="138"/>
      <c r="HD308" s="138"/>
      <c r="HN308" s="138"/>
      <c r="HX308" s="138"/>
      <c r="IH308" s="138"/>
    </row>
    <row xmlns:x14ac="http://schemas.microsoft.com/office/spreadsheetml/2009/9/ac" r="309" s="3" customFormat="true" x14ac:dyDescent="0.25">
      <c r="A309" s="414"/>
      <c r="B309" s="138"/>
      <c r="L309" s="138"/>
      <c r="V309" s="138"/>
      <c r="AF309" s="138"/>
      <c r="AP309" s="138"/>
      <c r="AZ309" s="138"/>
      <c r="BJ309" s="138"/>
      <c r="BK309" s="138"/>
      <c r="BL309" s="138"/>
      <c r="BM309" s="138"/>
      <c r="BN309" s="138"/>
      <c r="BO309" s="138"/>
      <c r="BP309" s="138"/>
      <c r="BQ309" s="138"/>
      <c r="BT309" s="138"/>
      <c r="CD309" s="138"/>
      <c r="CN309" s="138"/>
      <c r="CX309" s="138"/>
      <c r="DH309" s="138"/>
      <c r="DR309" s="138"/>
      <c r="EB309" s="138"/>
      <c r="EL309" s="138"/>
      <c r="EV309" s="138"/>
      <c r="FF309" s="138"/>
      <c r="FP309" s="138"/>
      <c r="FZ309" s="138"/>
      <c r="GJ309" s="138"/>
      <c r="GT309" s="138"/>
      <c r="HD309" s="138"/>
      <c r="HN309" s="138"/>
      <c r="HX309" s="138"/>
      <c r="IH309" s="138"/>
    </row>
    <row xmlns:x14ac="http://schemas.microsoft.com/office/spreadsheetml/2009/9/ac" r="310" s="3" customFormat="true" x14ac:dyDescent="0.25">
      <c r="A310" s="414"/>
      <c r="B310" s="138"/>
      <c r="L310" s="138"/>
      <c r="V310" s="138"/>
      <c r="AF310" s="138"/>
      <c r="AP310" s="138"/>
      <c r="AZ310" s="138"/>
      <c r="BJ310" s="138"/>
      <c r="BK310" s="138"/>
      <c r="BL310" s="138"/>
      <c r="BM310" s="138"/>
      <c r="BN310" s="138"/>
      <c r="BO310" s="138"/>
      <c r="BP310" s="138"/>
      <c r="BQ310" s="138"/>
      <c r="BT310" s="138"/>
      <c r="CD310" s="138"/>
      <c r="CN310" s="138"/>
      <c r="CX310" s="138"/>
      <c r="DH310" s="138"/>
      <c r="DR310" s="138"/>
      <c r="EB310" s="138"/>
      <c r="EL310" s="138"/>
      <c r="EV310" s="138"/>
      <c r="FF310" s="138"/>
      <c r="FP310" s="138"/>
      <c r="FZ310" s="138"/>
      <c r="GJ310" s="138"/>
      <c r="GT310" s="138"/>
      <c r="HD310" s="138"/>
      <c r="HN310" s="138"/>
      <c r="HX310" s="138"/>
      <c r="IH310" s="138"/>
    </row>
    <row xmlns:x14ac="http://schemas.microsoft.com/office/spreadsheetml/2009/9/ac" r="311" s="3" customFormat="true" x14ac:dyDescent="0.25">
      <c r="A311" s="414"/>
      <c r="B311" s="138"/>
      <c r="L311" s="138"/>
      <c r="V311" s="138"/>
      <c r="AF311" s="138"/>
      <c r="AP311" s="138"/>
      <c r="AZ311" s="138"/>
      <c r="BJ311" s="138"/>
      <c r="BK311" s="138"/>
      <c r="BL311" s="138"/>
      <c r="BM311" s="138"/>
      <c r="BN311" s="138"/>
      <c r="BO311" s="138"/>
      <c r="BP311" s="138"/>
      <c r="BQ311" s="138"/>
      <c r="BT311" s="138"/>
      <c r="CD311" s="138"/>
      <c r="CN311" s="138"/>
      <c r="CX311" s="138"/>
      <c r="DH311" s="138"/>
      <c r="DR311" s="138"/>
      <c r="EB311" s="138"/>
      <c r="EL311" s="138"/>
      <c r="EV311" s="138"/>
      <c r="FF311" s="138"/>
      <c r="FP311" s="138"/>
      <c r="FZ311" s="138"/>
      <c r="GJ311" s="138"/>
      <c r="GT311" s="138"/>
      <c r="HD311" s="138"/>
      <c r="HN311" s="138"/>
      <c r="HX311" s="138"/>
      <c r="IH311" s="138"/>
    </row>
    <row xmlns:x14ac="http://schemas.microsoft.com/office/spreadsheetml/2009/9/ac" r="312" s="3" customFormat="true" x14ac:dyDescent="0.25">
      <c r="A312" s="414"/>
      <c r="B312" s="138"/>
      <c r="L312" s="138"/>
      <c r="V312" s="138"/>
      <c r="AF312" s="138"/>
      <c r="AP312" s="138"/>
      <c r="AZ312" s="138"/>
      <c r="BJ312" s="138"/>
      <c r="BK312" s="138"/>
      <c r="BL312" s="138"/>
      <c r="BM312" s="138"/>
      <c r="BN312" s="138"/>
      <c r="BO312" s="138"/>
      <c r="BP312" s="138"/>
      <c r="BQ312" s="138"/>
      <c r="BT312" s="138"/>
      <c r="CD312" s="138"/>
      <c r="CN312" s="138"/>
      <c r="CX312" s="138"/>
      <c r="DH312" s="138"/>
      <c r="DR312" s="138"/>
      <c r="EB312" s="138"/>
      <c r="EL312" s="138"/>
      <c r="EV312" s="138"/>
      <c r="FF312" s="138"/>
      <c r="FP312" s="138"/>
      <c r="FZ312" s="138"/>
      <c r="GJ312" s="138"/>
      <c r="GT312" s="138"/>
      <c r="HD312" s="138"/>
      <c r="HN312" s="138"/>
      <c r="HX312" s="138"/>
      <c r="IH312" s="138"/>
    </row>
    <row xmlns:x14ac="http://schemas.microsoft.com/office/spreadsheetml/2009/9/ac" r="313" s="3" customFormat="true" x14ac:dyDescent="0.25">
      <c r="A313" s="414"/>
      <c r="B313" s="138"/>
      <c r="L313" s="138"/>
      <c r="V313" s="138"/>
      <c r="AF313" s="138"/>
      <c r="AP313" s="138"/>
      <c r="AZ313" s="138"/>
      <c r="BJ313" s="138"/>
      <c r="BK313" s="138"/>
      <c r="BL313" s="138"/>
      <c r="BM313" s="138"/>
      <c r="BN313" s="138"/>
      <c r="BO313" s="138"/>
      <c r="BP313" s="138"/>
      <c r="BQ313" s="138"/>
      <c r="BT313" s="138"/>
      <c r="CD313" s="138"/>
      <c r="CN313" s="138"/>
      <c r="CX313" s="138"/>
      <c r="DH313" s="138"/>
      <c r="DR313" s="138"/>
      <c r="EB313" s="138"/>
      <c r="EL313" s="138"/>
      <c r="EV313" s="138"/>
      <c r="FF313" s="138"/>
      <c r="FP313" s="138"/>
      <c r="FZ313" s="138"/>
      <c r="GJ313" s="138"/>
      <c r="GT313" s="138"/>
      <c r="HD313" s="138"/>
      <c r="HN313" s="138"/>
      <c r="HX313" s="138"/>
      <c r="IH313" s="138"/>
    </row>
    <row xmlns:x14ac="http://schemas.microsoft.com/office/spreadsheetml/2009/9/ac" r="314" s="3" customFormat="true" x14ac:dyDescent="0.25">
      <c r="A314" s="414"/>
      <c r="B314" s="138"/>
      <c r="L314" s="138"/>
      <c r="V314" s="138"/>
      <c r="AF314" s="138"/>
      <c r="AP314" s="138"/>
      <c r="AZ314" s="138"/>
      <c r="BJ314" s="138"/>
      <c r="BK314" s="138"/>
      <c r="BL314" s="138"/>
      <c r="BM314" s="138"/>
      <c r="BN314" s="138"/>
      <c r="BO314" s="138"/>
      <c r="BP314" s="138"/>
      <c r="BQ314" s="138"/>
      <c r="BT314" s="138"/>
      <c r="CD314" s="138"/>
      <c r="CN314" s="138"/>
      <c r="CX314" s="138"/>
      <c r="DH314" s="138"/>
      <c r="DR314" s="138"/>
      <c r="EB314" s="138"/>
      <c r="EL314" s="138"/>
      <c r="EV314" s="138"/>
      <c r="FF314" s="138"/>
      <c r="FP314" s="138"/>
      <c r="FZ314" s="138"/>
      <c r="GJ314" s="138"/>
      <c r="GT314" s="138"/>
      <c r="HD314" s="138"/>
      <c r="HN314" s="138"/>
      <c r="HX314" s="138"/>
      <c r="IH314" s="138"/>
    </row>
    <row xmlns:x14ac="http://schemas.microsoft.com/office/spreadsheetml/2009/9/ac" r="315" s="3" customFormat="true" x14ac:dyDescent="0.25">
      <c r="A315" s="414"/>
      <c r="B315" s="138"/>
      <c r="L315" s="138"/>
      <c r="V315" s="138"/>
      <c r="AF315" s="138"/>
      <c r="AP315" s="138"/>
      <c r="AZ315" s="138"/>
      <c r="BJ315" s="138"/>
      <c r="BK315" s="138"/>
      <c r="BL315" s="138"/>
      <c r="BM315" s="138"/>
      <c r="BN315" s="138"/>
      <c r="BO315" s="138"/>
      <c r="BP315" s="138"/>
      <c r="BQ315" s="138"/>
      <c r="BT315" s="138"/>
      <c r="CD315" s="138"/>
      <c r="CN315" s="138"/>
      <c r="CX315" s="138"/>
      <c r="DH315" s="138"/>
      <c r="DR315" s="138"/>
      <c r="EB315" s="138"/>
      <c r="EL315" s="138"/>
      <c r="EV315" s="138"/>
      <c r="FF315" s="138"/>
      <c r="FP315" s="138"/>
      <c r="FZ315" s="138"/>
      <c r="GJ315" s="138"/>
      <c r="GT315" s="138"/>
      <c r="HD315" s="138"/>
      <c r="HN315" s="138"/>
      <c r="HX315" s="138"/>
      <c r="IH315" s="138"/>
    </row>
    <row xmlns:x14ac="http://schemas.microsoft.com/office/spreadsheetml/2009/9/ac" r="316" s="3" customFormat="true" x14ac:dyDescent="0.25">
      <c r="A316" s="414"/>
      <c r="B316" s="138"/>
      <c r="L316" s="138"/>
      <c r="V316" s="138"/>
      <c r="AF316" s="138"/>
      <c r="AP316" s="138"/>
      <c r="AZ316" s="138"/>
      <c r="BJ316" s="138"/>
      <c r="BK316" s="138"/>
      <c r="BL316" s="138"/>
      <c r="BM316" s="138"/>
      <c r="BN316" s="138"/>
      <c r="BO316" s="138"/>
      <c r="BP316" s="138"/>
      <c r="BQ316" s="138"/>
      <c r="BT316" s="138"/>
      <c r="CD316" s="138"/>
      <c r="CN316" s="138"/>
      <c r="CX316" s="138"/>
      <c r="DH316" s="138"/>
      <c r="DR316" s="138"/>
      <c r="EB316" s="138"/>
      <c r="EL316" s="138"/>
      <c r="EV316" s="138"/>
      <c r="FF316" s="138"/>
      <c r="FP316" s="138"/>
      <c r="FZ316" s="138"/>
      <c r="GJ316" s="138"/>
      <c r="GT316" s="138"/>
      <c r="HD316" s="138"/>
      <c r="HN316" s="138"/>
      <c r="HX316" s="138"/>
      <c r="IH316" s="138"/>
    </row>
    <row xmlns:x14ac="http://schemas.microsoft.com/office/spreadsheetml/2009/9/ac" r="317" s="3" customFormat="true" x14ac:dyDescent="0.25">
      <c r="A317" s="414"/>
      <c r="B317" s="138"/>
      <c r="L317" s="138"/>
      <c r="V317" s="138"/>
      <c r="AF317" s="138"/>
      <c r="AP317" s="138"/>
      <c r="AZ317" s="138"/>
      <c r="BJ317" s="138"/>
      <c r="BK317" s="138"/>
      <c r="BL317" s="138"/>
      <c r="BM317" s="138"/>
      <c r="BN317" s="138"/>
      <c r="BO317" s="138"/>
      <c r="BP317" s="138"/>
      <c r="BQ317" s="138"/>
      <c r="BT317" s="138"/>
      <c r="CD317" s="138"/>
      <c r="CN317" s="138"/>
      <c r="CX317" s="138"/>
      <c r="DH317" s="138"/>
      <c r="DR317" s="138"/>
      <c r="EB317" s="138"/>
      <c r="EL317" s="138"/>
      <c r="EV317" s="138"/>
      <c r="FF317" s="138"/>
      <c r="FP317" s="138"/>
      <c r="FZ317" s="138"/>
      <c r="GJ317" s="138"/>
      <c r="GT317" s="138"/>
      <c r="HD317" s="138"/>
      <c r="HN317" s="138"/>
      <c r="HX317" s="138"/>
      <c r="IH317" s="138"/>
    </row>
    <row xmlns:x14ac="http://schemas.microsoft.com/office/spreadsheetml/2009/9/ac" r="318" s="3" customFormat="true" x14ac:dyDescent="0.25">
      <c r="A318" s="414"/>
      <c r="B318" s="138"/>
      <c r="L318" s="138"/>
      <c r="V318" s="138"/>
      <c r="AF318" s="138"/>
      <c r="AP318" s="138"/>
      <c r="AZ318" s="138"/>
      <c r="BJ318" s="138"/>
      <c r="BK318" s="138"/>
      <c r="BL318" s="138"/>
      <c r="BM318" s="138"/>
      <c r="BN318" s="138"/>
      <c r="BO318" s="138"/>
      <c r="BP318" s="138"/>
      <c r="BQ318" s="138"/>
      <c r="BT318" s="138"/>
      <c r="CD318" s="138"/>
      <c r="CN318" s="138"/>
      <c r="CX318" s="138"/>
      <c r="DH318" s="138"/>
      <c r="DR318" s="138"/>
      <c r="EB318" s="138"/>
      <c r="EL318" s="138"/>
      <c r="EV318" s="138"/>
      <c r="FF318" s="138"/>
      <c r="FP318" s="138"/>
      <c r="FZ318" s="138"/>
      <c r="GJ318" s="138"/>
      <c r="GT318" s="138"/>
      <c r="HD318" s="138"/>
      <c r="HN318" s="138"/>
      <c r="HX318" s="138"/>
      <c r="IH318" s="138"/>
    </row>
    <row xmlns:x14ac="http://schemas.microsoft.com/office/spreadsheetml/2009/9/ac" r="319" s="3" customFormat="true" x14ac:dyDescent="0.25">
      <c r="A319" s="414"/>
      <c r="B319" s="138"/>
      <c r="L319" s="138"/>
      <c r="V319" s="138"/>
      <c r="AF319" s="138"/>
      <c r="AP319" s="138"/>
      <c r="AZ319" s="138"/>
      <c r="BJ319" s="138"/>
      <c r="BK319" s="138"/>
      <c r="BL319" s="138"/>
      <c r="BM319" s="138"/>
      <c r="BN319" s="138"/>
      <c r="BO319" s="138"/>
      <c r="BP319" s="138"/>
      <c r="BQ319" s="138"/>
      <c r="BT319" s="138"/>
      <c r="CD319" s="138"/>
      <c r="CN319" s="138"/>
      <c r="CX319" s="138"/>
      <c r="DH319" s="138"/>
      <c r="DR319" s="138"/>
      <c r="EB319" s="138"/>
      <c r="EL319" s="138"/>
      <c r="EV319" s="138"/>
      <c r="FF319" s="138"/>
      <c r="FP319" s="138"/>
      <c r="FZ319" s="138"/>
      <c r="GJ319" s="138"/>
      <c r="GT319" s="138"/>
      <c r="HD319" s="138"/>
      <c r="HN319" s="138"/>
      <c r="HX319" s="138"/>
      <c r="IH319" s="138"/>
    </row>
    <row xmlns:x14ac="http://schemas.microsoft.com/office/spreadsheetml/2009/9/ac" r="320" s="3" customFormat="true" x14ac:dyDescent="0.25">
      <c r="A320" s="414"/>
      <c r="B320" s="138"/>
      <c r="L320" s="138"/>
      <c r="V320" s="138"/>
      <c r="AF320" s="138"/>
      <c r="AP320" s="138"/>
      <c r="AZ320" s="138"/>
      <c r="BJ320" s="138"/>
      <c r="BK320" s="138"/>
      <c r="BL320" s="138"/>
      <c r="BM320" s="138"/>
      <c r="BN320" s="138"/>
      <c r="BO320" s="138"/>
      <c r="BP320" s="138"/>
      <c r="BQ320" s="138"/>
      <c r="BT320" s="138"/>
      <c r="CD320" s="138"/>
      <c r="CN320" s="138"/>
      <c r="CX320" s="138"/>
      <c r="DH320" s="138"/>
      <c r="DR320" s="138"/>
      <c r="EB320" s="138"/>
      <c r="EL320" s="138"/>
      <c r="EV320" s="138"/>
      <c r="FF320" s="138"/>
      <c r="FP320" s="138"/>
      <c r="FZ320" s="138"/>
      <c r="GJ320" s="138"/>
      <c r="GT320" s="138"/>
      <c r="HD320" s="138"/>
      <c r="HN320" s="138"/>
      <c r="HX320" s="138"/>
      <c r="IH320" s="138"/>
    </row>
    <row xmlns:x14ac="http://schemas.microsoft.com/office/spreadsheetml/2009/9/ac" r="321" s="3" customFormat="true" x14ac:dyDescent="0.25">
      <c r="A321" s="414"/>
      <c r="B321" s="138"/>
      <c r="L321" s="138"/>
      <c r="V321" s="138"/>
      <c r="AF321" s="138"/>
      <c r="AP321" s="138"/>
      <c r="AZ321" s="138"/>
      <c r="BJ321" s="138"/>
      <c r="BK321" s="138"/>
      <c r="BL321" s="138"/>
      <c r="BM321" s="138"/>
      <c r="BN321" s="138"/>
      <c r="BO321" s="138"/>
      <c r="BP321" s="138"/>
      <c r="BQ321" s="138"/>
      <c r="BT321" s="138"/>
      <c r="CD321" s="138"/>
      <c r="CN321" s="138"/>
      <c r="CX321" s="138"/>
      <c r="DH321" s="138"/>
      <c r="DR321" s="138"/>
      <c r="EB321" s="138"/>
      <c r="EL321" s="138"/>
      <c r="EV321" s="138"/>
      <c r="FF321" s="138"/>
      <c r="FP321" s="138"/>
      <c r="FZ321" s="138"/>
      <c r="GJ321" s="138"/>
      <c r="GT321" s="138"/>
      <c r="HD321" s="138"/>
      <c r="HN321" s="138"/>
      <c r="HX321" s="138"/>
      <c r="IH321" s="138"/>
    </row>
    <row xmlns:x14ac="http://schemas.microsoft.com/office/spreadsheetml/2009/9/ac" r="322" s="3" customFormat="true" x14ac:dyDescent="0.25">
      <c r="A322" s="414"/>
      <c r="B322" s="138"/>
      <c r="L322" s="138"/>
      <c r="V322" s="138"/>
      <c r="AF322" s="138"/>
      <c r="AP322" s="138"/>
      <c r="AZ322" s="138"/>
      <c r="BJ322" s="138"/>
      <c r="BK322" s="138"/>
      <c r="BL322" s="138"/>
      <c r="BM322" s="138"/>
      <c r="BN322" s="138"/>
      <c r="BO322" s="138"/>
      <c r="BP322" s="138"/>
      <c r="BQ322" s="138"/>
      <c r="BT322" s="138"/>
      <c r="CD322" s="138"/>
      <c r="CN322" s="138"/>
      <c r="CX322" s="138"/>
      <c r="DH322" s="138"/>
      <c r="DR322" s="138"/>
      <c r="EB322" s="138"/>
      <c r="EL322" s="138"/>
      <c r="EV322" s="138"/>
      <c r="FF322" s="138"/>
      <c r="FP322" s="138"/>
      <c r="FZ322" s="138"/>
      <c r="GJ322" s="138"/>
      <c r="GT322" s="138"/>
      <c r="HD322" s="138"/>
      <c r="HN322" s="138"/>
      <c r="HX322" s="138"/>
      <c r="IH322" s="138"/>
    </row>
    <row xmlns:x14ac="http://schemas.microsoft.com/office/spreadsheetml/2009/9/ac" r="323" s="3" customFormat="true" x14ac:dyDescent="0.25">
      <c r="A323" s="414"/>
      <c r="B323" s="138"/>
      <c r="L323" s="138"/>
      <c r="V323" s="138"/>
      <c r="AF323" s="138"/>
      <c r="AP323" s="138"/>
      <c r="AZ323" s="138"/>
      <c r="BJ323" s="138"/>
      <c r="BK323" s="138"/>
      <c r="BL323" s="138"/>
      <c r="BM323" s="138"/>
      <c r="BN323" s="138"/>
      <c r="BO323" s="138"/>
      <c r="BP323" s="138"/>
      <c r="BQ323" s="138"/>
      <c r="BT323" s="138"/>
      <c r="CD323" s="138"/>
      <c r="CN323" s="138"/>
      <c r="CX323" s="138"/>
      <c r="DH323" s="138"/>
      <c r="DR323" s="138"/>
      <c r="EB323" s="138"/>
      <c r="EL323" s="138"/>
      <c r="EV323" s="138"/>
      <c r="FF323" s="138"/>
      <c r="FP323" s="138"/>
      <c r="FZ323" s="138"/>
      <c r="GJ323" s="138"/>
      <c r="GT323" s="138"/>
      <c r="HD323" s="138"/>
      <c r="HN323" s="138"/>
      <c r="HX323" s="138"/>
      <c r="IH323" s="138"/>
    </row>
    <row xmlns:x14ac="http://schemas.microsoft.com/office/spreadsheetml/2009/9/ac" r="324" s="3" customFormat="true" x14ac:dyDescent="0.25">
      <c r="A324" s="414"/>
      <c r="B324" s="138"/>
      <c r="L324" s="138"/>
      <c r="V324" s="138"/>
      <c r="AF324" s="138"/>
      <c r="AP324" s="138"/>
      <c r="AZ324" s="138"/>
      <c r="BJ324" s="138"/>
      <c r="BK324" s="138"/>
      <c r="BL324" s="138"/>
      <c r="BM324" s="138"/>
      <c r="BN324" s="138"/>
      <c r="BO324" s="138"/>
      <c r="BP324" s="138"/>
      <c r="BQ324" s="138"/>
      <c r="BT324" s="138"/>
      <c r="CD324" s="138"/>
      <c r="CN324" s="138"/>
      <c r="CX324" s="138"/>
      <c r="DH324" s="138"/>
      <c r="DR324" s="138"/>
      <c r="EB324" s="138"/>
      <c r="EL324" s="138"/>
      <c r="EV324" s="138"/>
      <c r="FF324" s="138"/>
      <c r="FP324" s="138"/>
      <c r="FZ324" s="138"/>
      <c r="GJ324" s="138"/>
      <c r="GT324" s="138"/>
      <c r="HD324" s="138"/>
      <c r="HN324" s="138"/>
      <c r="HX324" s="138"/>
      <c r="IH324" s="138"/>
    </row>
    <row xmlns:x14ac="http://schemas.microsoft.com/office/spreadsheetml/2009/9/ac" r="325" s="3" customFormat="true" x14ac:dyDescent="0.25">
      <c r="A325" s="414"/>
      <c r="B325" s="138"/>
      <c r="L325" s="138"/>
      <c r="V325" s="138"/>
      <c r="AF325" s="138"/>
      <c r="AP325" s="138"/>
      <c r="AZ325" s="138"/>
      <c r="BJ325" s="138"/>
      <c r="BK325" s="138"/>
      <c r="BL325" s="138"/>
      <c r="BM325" s="138"/>
      <c r="BN325" s="138"/>
      <c r="BO325" s="138"/>
      <c r="BP325" s="138"/>
      <c r="BQ325" s="138"/>
      <c r="BT325" s="138"/>
      <c r="CD325" s="138"/>
      <c r="CN325" s="138"/>
      <c r="CX325" s="138"/>
      <c r="DH325" s="138"/>
      <c r="DR325" s="138"/>
      <c r="EB325" s="138"/>
      <c r="EL325" s="138"/>
      <c r="EV325" s="138"/>
      <c r="FF325" s="138"/>
      <c r="FP325" s="138"/>
      <c r="FZ325" s="138"/>
      <c r="GJ325" s="138"/>
      <c r="GT325" s="138"/>
      <c r="HD325" s="138"/>
      <c r="HN325" s="138"/>
      <c r="HX325" s="138"/>
      <c r="IH325" s="138"/>
    </row>
    <row xmlns:x14ac="http://schemas.microsoft.com/office/spreadsheetml/2009/9/ac" r="326" s="3" customFormat="true" x14ac:dyDescent="0.25">
      <c r="A326" s="414"/>
      <c r="B326" s="138"/>
      <c r="L326" s="138"/>
      <c r="V326" s="138"/>
      <c r="AF326" s="138"/>
      <c r="AP326" s="138"/>
      <c r="AZ326" s="138"/>
      <c r="BJ326" s="138"/>
      <c r="BK326" s="138"/>
      <c r="BL326" s="138"/>
      <c r="BM326" s="138"/>
      <c r="BN326" s="138"/>
      <c r="BO326" s="138"/>
      <c r="BP326" s="138"/>
      <c r="BQ326" s="138"/>
      <c r="BT326" s="138"/>
      <c r="CD326" s="138"/>
      <c r="CN326" s="138"/>
      <c r="CX326" s="138"/>
      <c r="DH326" s="138"/>
      <c r="DR326" s="138"/>
      <c r="EB326" s="138"/>
      <c r="EL326" s="138"/>
      <c r="EV326" s="138"/>
      <c r="FF326" s="138"/>
      <c r="FP326" s="138"/>
      <c r="FZ326" s="138"/>
      <c r="GJ326" s="138"/>
      <c r="GT326" s="138"/>
      <c r="HD326" s="138"/>
      <c r="HN326" s="138"/>
      <c r="HX326" s="138"/>
      <c r="IH326" s="138"/>
    </row>
    <row xmlns:x14ac="http://schemas.microsoft.com/office/spreadsheetml/2009/9/ac" r="327" s="3" customFormat="true" x14ac:dyDescent="0.25">
      <c r="A327" s="414"/>
      <c r="B327" s="138"/>
      <c r="L327" s="138"/>
      <c r="V327" s="138"/>
      <c r="AF327" s="138"/>
      <c r="AP327" s="138"/>
      <c r="AZ327" s="138"/>
      <c r="BJ327" s="138"/>
      <c r="BK327" s="138"/>
      <c r="BL327" s="138"/>
      <c r="BM327" s="138"/>
      <c r="BN327" s="138"/>
      <c r="BO327" s="138"/>
      <c r="BP327" s="138"/>
      <c r="BQ327" s="138"/>
      <c r="BT327" s="138"/>
      <c r="CD327" s="138"/>
      <c r="CN327" s="138"/>
      <c r="CX327" s="138"/>
      <c r="DH327" s="138"/>
      <c r="DR327" s="138"/>
      <c r="EB327" s="138"/>
      <c r="EL327" s="138"/>
      <c r="EV327" s="138"/>
      <c r="FF327" s="138"/>
      <c r="FP327" s="138"/>
      <c r="FZ327" s="138"/>
      <c r="GJ327" s="138"/>
      <c r="GT327" s="138"/>
      <c r="HD327" s="138"/>
      <c r="HN327" s="138"/>
      <c r="HX327" s="138"/>
      <c r="IH327" s="138"/>
    </row>
    <row xmlns:x14ac="http://schemas.microsoft.com/office/spreadsheetml/2009/9/ac" r="328" s="3" customFormat="true" x14ac:dyDescent="0.25">
      <c r="A328" s="414"/>
      <c r="B328" s="138"/>
      <c r="L328" s="138"/>
      <c r="V328" s="138"/>
      <c r="AF328" s="138"/>
      <c r="AP328" s="138"/>
      <c r="AZ328" s="138"/>
      <c r="BJ328" s="138"/>
      <c r="BK328" s="138"/>
      <c r="BL328" s="138"/>
      <c r="BM328" s="138"/>
      <c r="BN328" s="138"/>
      <c r="BO328" s="138"/>
      <c r="BP328" s="138"/>
      <c r="BQ328" s="138"/>
      <c r="BT328" s="138"/>
      <c r="CD328" s="138"/>
      <c r="CN328" s="138"/>
      <c r="CX328" s="138"/>
      <c r="DH328" s="138"/>
      <c r="DR328" s="138"/>
      <c r="EB328" s="138"/>
      <c r="EL328" s="138"/>
      <c r="EV328" s="138"/>
      <c r="FF328" s="138"/>
      <c r="FP328" s="138"/>
      <c r="FZ328" s="138"/>
      <c r="GJ328" s="138"/>
      <c r="GT328" s="138"/>
      <c r="HD328" s="138"/>
      <c r="HN328" s="138"/>
      <c r="HX328" s="138"/>
      <c r="IH328" s="138"/>
    </row>
    <row xmlns:x14ac="http://schemas.microsoft.com/office/spreadsheetml/2009/9/ac" r="329" s="3" customFormat="true" x14ac:dyDescent="0.25">
      <c r="A329" s="414"/>
      <c r="B329" s="138"/>
      <c r="L329" s="138"/>
      <c r="V329" s="138"/>
      <c r="AF329" s="138"/>
      <c r="AP329" s="138"/>
      <c r="AZ329" s="138"/>
      <c r="BJ329" s="138"/>
      <c r="BK329" s="138"/>
      <c r="BL329" s="138"/>
      <c r="BM329" s="138"/>
      <c r="BN329" s="138"/>
      <c r="BO329" s="138"/>
      <c r="BP329" s="138"/>
      <c r="BQ329" s="138"/>
      <c r="BT329" s="138"/>
      <c r="CD329" s="138"/>
      <c r="CN329" s="138"/>
      <c r="CX329" s="138"/>
      <c r="DH329" s="138"/>
      <c r="DR329" s="138"/>
      <c r="EB329" s="138"/>
      <c r="EL329" s="138"/>
      <c r="EV329" s="138"/>
      <c r="FF329" s="138"/>
      <c r="FP329" s="138"/>
      <c r="FZ329" s="138"/>
      <c r="GJ329" s="138"/>
      <c r="GT329" s="138"/>
      <c r="HD329" s="138"/>
      <c r="HN329" s="138"/>
      <c r="HX329" s="138"/>
      <c r="IH329" s="138"/>
    </row>
    <row xmlns:x14ac="http://schemas.microsoft.com/office/spreadsheetml/2009/9/ac" r="330" s="3" customFormat="true" x14ac:dyDescent="0.25">
      <c r="A330" s="414"/>
      <c r="B330" s="138"/>
      <c r="L330" s="138"/>
      <c r="V330" s="138"/>
      <c r="AF330" s="138"/>
      <c r="AP330" s="138"/>
      <c r="AZ330" s="138"/>
      <c r="BJ330" s="138"/>
      <c r="BK330" s="138"/>
      <c r="BL330" s="138"/>
      <c r="BM330" s="138"/>
      <c r="BN330" s="138"/>
      <c r="BO330" s="138"/>
      <c r="BP330" s="138"/>
      <c r="BQ330" s="138"/>
      <c r="BT330" s="138"/>
      <c r="CD330" s="138"/>
      <c r="CN330" s="138"/>
      <c r="CX330" s="138"/>
      <c r="DH330" s="138"/>
      <c r="DR330" s="138"/>
      <c r="EB330" s="138"/>
      <c r="EL330" s="138"/>
      <c r="EV330" s="138"/>
      <c r="FF330" s="138"/>
      <c r="FP330" s="138"/>
      <c r="FZ330" s="138"/>
      <c r="GJ330" s="138"/>
      <c r="GT330" s="138"/>
      <c r="HD330" s="138"/>
      <c r="HN330" s="138"/>
      <c r="HX330" s="138"/>
      <c r="IH330" s="138"/>
    </row>
    <row xmlns:x14ac="http://schemas.microsoft.com/office/spreadsheetml/2009/9/ac" r="331" s="3" customFormat="true" x14ac:dyDescent="0.25">
      <c r="A331" s="414"/>
      <c r="B331" s="138"/>
      <c r="L331" s="138"/>
      <c r="V331" s="138"/>
      <c r="AF331" s="138"/>
      <c r="AP331" s="138"/>
      <c r="AZ331" s="138"/>
      <c r="BJ331" s="138"/>
      <c r="BK331" s="138"/>
      <c r="BL331" s="138"/>
      <c r="BM331" s="138"/>
      <c r="BN331" s="138"/>
      <c r="BO331" s="138"/>
      <c r="BP331" s="138"/>
      <c r="BQ331" s="138"/>
      <c r="BT331" s="138"/>
      <c r="CD331" s="138"/>
      <c r="CN331" s="138"/>
      <c r="CX331" s="138"/>
      <c r="DH331" s="138"/>
      <c r="DR331" s="138"/>
      <c r="EB331" s="138"/>
      <c r="EL331" s="138"/>
      <c r="EV331" s="138"/>
      <c r="FF331" s="138"/>
      <c r="FP331" s="138"/>
      <c r="FZ331" s="138"/>
      <c r="GJ331" s="138"/>
      <c r="GT331" s="138"/>
      <c r="HD331" s="138"/>
      <c r="HN331" s="138"/>
      <c r="HX331" s="138"/>
      <c r="IH331" s="138"/>
    </row>
    <row xmlns:x14ac="http://schemas.microsoft.com/office/spreadsheetml/2009/9/ac" r="332" s="3" customFormat="true" x14ac:dyDescent="0.25">
      <c r="A332" s="414"/>
      <c r="B332" s="138"/>
      <c r="L332" s="138"/>
      <c r="V332" s="138"/>
      <c r="AF332" s="138"/>
      <c r="AP332" s="138"/>
      <c r="AZ332" s="138"/>
      <c r="BJ332" s="138"/>
      <c r="BK332" s="138"/>
      <c r="BL332" s="138"/>
      <c r="BM332" s="138"/>
      <c r="BN332" s="138"/>
      <c r="BO332" s="138"/>
      <c r="BP332" s="138"/>
      <c r="BQ332" s="138"/>
      <c r="BT332" s="138"/>
      <c r="CD332" s="138"/>
      <c r="CN332" s="138"/>
      <c r="CX332" s="138"/>
      <c r="DH332" s="138"/>
      <c r="DR332" s="138"/>
      <c r="EB332" s="138"/>
      <c r="EL332" s="138"/>
      <c r="EV332" s="138"/>
      <c r="FF332" s="138"/>
      <c r="FP332" s="138"/>
      <c r="FZ332" s="138"/>
      <c r="GJ332" s="138"/>
      <c r="GT332" s="138"/>
      <c r="HD332" s="138"/>
      <c r="HN332" s="138"/>
      <c r="HX332" s="138"/>
      <c r="IH332" s="138"/>
    </row>
    <row xmlns:x14ac="http://schemas.microsoft.com/office/spreadsheetml/2009/9/ac" r="333" s="3" customFormat="true" x14ac:dyDescent="0.25">
      <c r="A333" s="414"/>
      <c r="B333" s="138"/>
      <c r="L333" s="138"/>
      <c r="V333" s="138"/>
      <c r="AF333" s="138"/>
      <c r="AP333" s="138"/>
      <c r="AZ333" s="138"/>
      <c r="BJ333" s="138"/>
      <c r="BK333" s="138"/>
      <c r="BL333" s="138"/>
      <c r="BM333" s="138"/>
      <c r="BN333" s="138"/>
      <c r="BO333" s="138"/>
      <c r="BP333" s="138"/>
      <c r="BQ333" s="138"/>
      <c r="BT333" s="138"/>
      <c r="CD333" s="138"/>
      <c r="CN333" s="138"/>
      <c r="CX333" s="138"/>
      <c r="DH333" s="138"/>
      <c r="DR333" s="138"/>
      <c r="EB333" s="138"/>
      <c r="EL333" s="138"/>
      <c r="EV333" s="138"/>
      <c r="FF333" s="138"/>
      <c r="FP333" s="138"/>
      <c r="FZ333" s="138"/>
      <c r="GJ333" s="138"/>
      <c r="GT333" s="138"/>
      <c r="HD333" s="138"/>
      <c r="HN333" s="138"/>
      <c r="HX333" s="138"/>
      <c r="IH333" s="138"/>
    </row>
    <row xmlns:x14ac="http://schemas.microsoft.com/office/spreadsheetml/2009/9/ac" r="334" s="3" customFormat="true" x14ac:dyDescent="0.25">
      <c r="A334" s="414"/>
      <c r="B334" s="138"/>
      <c r="L334" s="138"/>
      <c r="V334" s="138"/>
      <c r="AF334" s="138"/>
      <c r="AP334" s="138"/>
      <c r="AZ334" s="138"/>
      <c r="BJ334" s="138"/>
      <c r="BK334" s="138"/>
      <c r="BL334" s="138"/>
      <c r="BM334" s="138"/>
      <c r="BN334" s="138"/>
      <c r="BO334" s="138"/>
      <c r="BP334" s="138"/>
      <c r="BQ334" s="138"/>
      <c r="BT334" s="138"/>
      <c r="CD334" s="138"/>
      <c r="CN334" s="138"/>
      <c r="CX334" s="138"/>
      <c r="DH334" s="138"/>
      <c r="DR334" s="138"/>
      <c r="EB334" s="138"/>
      <c r="EL334" s="138"/>
      <c r="EV334" s="138"/>
      <c r="FF334" s="138"/>
      <c r="FP334" s="138"/>
      <c r="FZ334" s="138"/>
      <c r="GJ334" s="138"/>
      <c r="GT334" s="138"/>
      <c r="HD334" s="138"/>
      <c r="HN334" s="138"/>
      <c r="HX334" s="138"/>
      <c r="IH334" s="138"/>
    </row>
    <row xmlns:x14ac="http://schemas.microsoft.com/office/spreadsheetml/2009/9/ac" r="335" s="3" customFormat="true" x14ac:dyDescent="0.25">
      <c r="A335" s="414"/>
      <c r="B335" s="138"/>
      <c r="L335" s="138"/>
      <c r="V335" s="138"/>
      <c r="AF335" s="138"/>
      <c r="AP335" s="138"/>
      <c r="AZ335" s="138"/>
      <c r="BJ335" s="138"/>
      <c r="BK335" s="138"/>
      <c r="BL335" s="138"/>
      <c r="BM335" s="138"/>
      <c r="BN335" s="138"/>
      <c r="BO335" s="138"/>
      <c r="BP335" s="138"/>
      <c r="BQ335" s="138"/>
      <c r="BT335" s="138"/>
      <c r="CD335" s="138"/>
      <c r="CN335" s="138"/>
      <c r="CX335" s="138"/>
      <c r="DH335" s="138"/>
      <c r="DR335" s="138"/>
      <c r="EB335" s="138"/>
      <c r="EL335" s="138"/>
      <c r="EV335" s="138"/>
      <c r="FF335" s="138"/>
      <c r="FP335" s="138"/>
      <c r="FZ335" s="138"/>
      <c r="GJ335" s="138"/>
      <c r="GT335" s="138"/>
      <c r="HD335" s="138"/>
      <c r="HN335" s="138"/>
      <c r="HX335" s="138"/>
      <c r="IH335" s="138"/>
    </row>
    <row xmlns:x14ac="http://schemas.microsoft.com/office/spreadsheetml/2009/9/ac" r="336" s="3" customFormat="true" x14ac:dyDescent="0.25">
      <c r="A336" s="414"/>
      <c r="B336" s="138"/>
      <c r="L336" s="138"/>
      <c r="V336" s="138"/>
      <c r="AF336" s="138"/>
      <c r="AP336" s="138"/>
      <c r="AZ336" s="138"/>
      <c r="BJ336" s="138"/>
      <c r="BK336" s="138"/>
      <c r="BL336" s="138"/>
      <c r="BM336" s="138"/>
      <c r="BN336" s="138"/>
      <c r="BO336" s="138"/>
      <c r="BP336" s="138"/>
      <c r="BQ336" s="138"/>
      <c r="BT336" s="138"/>
      <c r="CD336" s="138"/>
      <c r="CN336" s="138"/>
      <c r="CX336" s="138"/>
      <c r="DH336" s="138"/>
      <c r="DR336" s="138"/>
      <c r="EB336" s="138"/>
      <c r="EL336" s="138"/>
      <c r="EV336" s="138"/>
      <c r="FF336" s="138"/>
      <c r="FP336" s="138"/>
      <c r="FZ336" s="138"/>
      <c r="GJ336" s="138"/>
      <c r="GT336" s="138"/>
      <c r="HD336" s="138"/>
      <c r="HN336" s="138"/>
      <c r="HX336" s="138"/>
      <c r="IH336" s="138"/>
    </row>
    <row xmlns:x14ac="http://schemas.microsoft.com/office/spreadsheetml/2009/9/ac" r="337" s="3" customFormat="true" x14ac:dyDescent="0.25">
      <c r="A337" s="414"/>
      <c r="B337" s="138"/>
      <c r="L337" s="138"/>
      <c r="V337" s="138"/>
      <c r="AF337" s="138"/>
      <c r="AP337" s="138"/>
      <c r="AZ337" s="138"/>
      <c r="BJ337" s="138"/>
      <c r="BK337" s="138"/>
      <c r="BL337" s="138"/>
      <c r="BM337" s="138"/>
      <c r="BN337" s="138"/>
      <c r="BO337" s="138"/>
      <c r="BP337" s="138"/>
      <c r="BQ337" s="138"/>
      <c r="BT337" s="138"/>
      <c r="CD337" s="138"/>
      <c r="CN337" s="138"/>
      <c r="CX337" s="138"/>
      <c r="DH337" s="138"/>
      <c r="DR337" s="138"/>
      <c r="EB337" s="138"/>
      <c r="EL337" s="138"/>
      <c r="EV337" s="138"/>
      <c r="FF337" s="138"/>
      <c r="FP337" s="138"/>
      <c r="FZ337" s="138"/>
      <c r="GJ337" s="138"/>
      <c r="GT337" s="138"/>
      <c r="HD337" s="138"/>
      <c r="HN337" s="138"/>
      <c r="HX337" s="138"/>
      <c r="IH337" s="138"/>
    </row>
    <row xmlns:x14ac="http://schemas.microsoft.com/office/spreadsheetml/2009/9/ac" r="338" s="3" customFormat="true" x14ac:dyDescent="0.25">
      <c r="A338" s="414"/>
      <c r="B338" s="138"/>
      <c r="L338" s="138"/>
      <c r="V338" s="138"/>
      <c r="AF338" s="138"/>
      <c r="AP338" s="138"/>
      <c r="AZ338" s="138"/>
      <c r="BJ338" s="138"/>
      <c r="BK338" s="138"/>
      <c r="BL338" s="138"/>
      <c r="BM338" s="138"/>
      <c r="BN338" s="138"/>
      <c r="BO338" s="138"/>
      <c r="BP338" s="138"/>
      <c r="BQ338" s="138"/>
      <c r="BT338" s="138"/>
      <c r="CD338" s="138"/>
      <c r="CN338" s="138"/>
      <c r="CX338" s="138"/>
      <c r="DH338" s="138"/>
      <c r="DR338" s="138"/>
      <c r="EB338" s="138"/>
      <c r="EL338" s="138"/>
      <c r="EV338" s="138"/>
      <c r="FF338" s="138"/>
      <c r="FP338" s="138"/>
      <c r="FZ338" s="138"/>
      <c r="GJ338" s="138"/>
      <c r="GT338" s="138"/>
      <c r="HD338" s="138"/>
      <c r="HN338" s="138"/>
      <c r="HX338" s="138"/>
      <c r="IH338" s="138"/>
    </row>
    <row xmlns:x14ac="http://schemas.microsoft.com/office/spreadsheetml/2009/9/ac" r="339" s="3" customFormat="true" x14ac:dyDescent="0.25">
      <c r="A339" s="414"/>
      <c r="B339" s="138"/>
      <c r="L339" s="138"/>
      <c r="V339" s="138"/>
      <c r="AF339" s="138"/>
      <c r="AP339" s="138"/>
      <c r="AZ339" s="138"/>
      <c r="BJ339" s="138"/>
      <c r="BK339" s="138"/>
      <c r="BL339" s="138"/>
      <c r="BM339" s="138"/>
      <c r="BN339" s="138"/>
      <c r="BO339" s="138"/>
      <c r="BP339" s="138"/>
      <c r="BQ339" s="138"/>
      <c r="BT339" s="138"/>
      <c r="CD339" s="138"/>
      <c r="CN339" s="138"/>
      <c r="CX339" s="138"/>
      <c r="DH339" s="138"/>
      <c r="DR339" s="138"/>
      <c r="EB339" s="138"/>
      <c r="EL339" s="138"/>
      <c r="EV339" s="138"/>
      <c r="FF339" s="138"/>
      <c r="FP339" s="138"/>
      <c r="FZ339" s="138"/>
      <c r="GJ339" s="138"/>
      <c r="GT339" s="138"/>
      <c r="HD339" s="138"/>
      <c r="HN339" s="138"/>
      <c r="HX339" s="138"/>
      <c r="IH339" s="138"/>
    </row>
    <row xmlns:x14ac="http://schemas.microsoft.com/office/spreadsheetml/2009/9/ac" r="340" s="3" customFormat="true" x14ac:dyDescent="0.25">
      <c r="A340" s="414"/>
      <c r="B340" s="138"/>
      <c r="L340" s="138"/>
      <c r="V340" s="138"/>
      <c r="AF340" s="138"/>
      <c r="AP340" s="138"/>
      <c r="AZ340" s="138"/>
      <c r="BJ340" s="138"/>
      <c r="BK340" s="138"/>
      <c r="BL340" s="138"/>
      <c r="BM340" s="138"/>
      <c r="BN340" s="138"/>
      <c r="BO340" s="138"/>
      <c r="BP340" s="138"/>
      <c r="BQ340" s="138"/>
      <c r="BT340" s="138"/>
      <c r="CD340" s="138"/>
      <c r="CN340" s="138"/>
      <c r="CX340" s="138"/>
      <c r="DH340" s="138"/>
      <c r="DR340" s="138"/>
      <c r="EB340" s="138"/>
      <c r="EL340" s="138"/>
      <c r="EV340" s="138"/>
      <c r="FF340" s="138"/>
      <c r="FP340" s="138"/>
      <c r="FZ340" s="138"/>
      <c r="GJ340" s="138"/>
      <c r="GT340" s="138"/>
      <c r="HD340" s="138"/>
      <c r="HN340" s="138"/>
      <c r="HX340" s="138"/>
      <c r="IH340" s="138"/>
    </row>
    <row xmlns:x14ac="http://schemas.microsoft.com/office/spreadsheetml/2009/9/ac" r="341" s="3" customFormat="true" x14ac:dyDescent="0.25">
      <c r="A341" s="414"/>
      <c r="B341" s="138"/>
      <c r="L341" s="138"/>
      <c r="V341" s="138"/>
      <c r="AF341" s="138"/>
      <c r="AP341" s="138"/>
      <c r="AZ341" s="138"/>
      <c r="BJ341" s="138"/>
      <c r="BK341" s="138"/>
      <c r="BL341" s="138"/>
      <c r="BM341" s="138"/>
      <c r="BN341" s="138"/>
      <c r="BO341" s="138"/>
      <c r="BP341" s="138"/>
      <c r="BQ341" s="138"/>
      <c r="BT341" s="138"/>
      <c r="CD341" s="138"/>
      <c r="CN341" s="138"/>
      <c r="CX341" s="138"/>
      <c r="DH341" s="138"/>
      <c r="DR341" s="138"/>
      <c r="EB341" s="138"/>
      <c r="EL341" s="138"/>
      <c r="EV341" s="138"/>
      <c r="FF341" s="138"/>
      <c r="FP341" s="138"/>
      <c r="FZ341" s="138"/>
      <c r="GJ341" s="138"/>
      <c r="GT341" s="138"/>
      <c r="HD341" s="138"/>
      <c r="HN341" s="138"/>
      <c r="HX341" s="138"/>
      <c r="IH341" s="138"/>
    </row>
    <row xmlns:x14ac="http://schemas.microsoft.com/office/spreadsheetml/2009/9/ac" r="342" s="3" customFormat="true" x14ac:dyDescent="0.25">
      <c r="A342" s="414"/>
      <c r="B342" s="138"/>
      <c r="L342" s="138"/>
      <c r="V342" s="138"/>
      <c r="AF342" s="138"/>
      <c r="AP342" s="138"/>
      <c r="AZ342" s="138"/>
      <c r="BJ342" s="138"/>
      <c r="BK342" s="138"/>
      <c r="BL342" s="138"/>
      <c r="BM342" s="138"/>
      <c r="BN342" s="138"/>
      <c r="BO342" s="138"/>
      <c r="BP342" s="138"/>
      <c r="BQ342" s="138"/>
      <c r="BT342" s="138"/>
      <c r="CD342" s="138"/>
      <c r="CN342" s="138"/>
      <c r="CX342" s="138"/>
      <c r="DH342" s="138"/>
      <c r="DR342" s="138"/>
      <c r="EB342" s="138"/>
      <c r="EL342" s="138"/>
      <c r="EV342" s="138"/>
      <c r="FF342" s="138"/>
      <c r="FP342" s="138"/>
      <c r="FZ342" s="138"/>
      <c r="GJ342" s="138"/>
      <c r="GT342" s="138"/>
      <c r="HD342" s="138"/>
      <c r="HN342" s="138"/>
      <c r="HX342" s="138"/>
      <c r="IH342" s="138"/>
    </row>
    <row xmlns:x14ac="http://schemas.microsoft.com/office/spreadsheetml/2009/9/ac" r="343" s="3" customFormat="true" x14ac:dyDescent="0.25">
      <c r="A343" s="414"/>
      <c r="B343" s="138"/>
      <c r="L343" s="138"/>
      <c r="V343" s="138"/>
      <c r="AF343" s="138"/>
      <c r="AP343" s="138"/>
      <c r="AZ343" s="138"/>
      <c r="BJ343" s="138"/>
      <c r="BK343" s="138"/>
      <c r="BL343" s="138"/>
      <c r="BM343" s="138"/>
      <c r="BN343" s="138"/>
      <c r="BO343" s="138"/>
      <c r="BP343" s="138"/>
      <c r="BQ343" s="138"/>
      <c r="BT343" s="138"/>
      <c r="CD343" s="138"/>
      <c r="CN343" s="138"/>
      <c r="CX343" s="138"/>
      <c r="DH343" s="138"/>
      <c r="DR343" s="138"/>
      <c r="EB343" s="138"/>
      <c r="EL343" s="138"/>
      <c r="EV343" s="138"/>
      <c r="FF343" s="138"/>
      <c r="FP343" s="138"/>
      <c r="FZ343" s="138"/>
      <c r="GJ343" s="138"/>
      <c r="GT343" s="138"/>
      <c r="HD343" s="138"/>
      <c r="HN343" s="138"/>
      <c r="HX343" s="138"/>
      <c r="IH343" s="138"/>
    </row>
    <row xmlns:x14ac="http://schemas.microsoft.com/office/spreadsheetml/2009/9/ac" r="344" s="3" customFormat="true" x14ac:dyDescent="0.25">
      <c r="A344" s="414"/>
      <c r="B344" s="138"/>
      <c r="L344" s="138"/>
      <c r="V344" s="138"/>
      <c r="AF344" s="138"/>
      <c r="AP344" s="138"/>
      <c r="AZ344" s="138"/>
      <c r="BJ344" s="138"/>
      <c r="BK344" s="138"/>
      <c r="BL344" s="138"/>
      <c r="BM344" s="138"/>
      <c r="BN344" s="138"/>
      <c r="BO344" s="138"/>
      <c r="BP344" s="138"/>
      <c r="BQ344" s="138"/>
      <c r="BT344" s="138"/>
      <c r="CD344" s="138"/>
      <c r="CN344" s="138"/>
      <c r="CX344" s="138"/>
      <c r="DH344" s="138"/>
      <c r="DR344" s="138"/>
      <c r="EB344" s="138"/>
      <c r="EL344" s="138"/>
      <c r="EV344" s="138"/>
      <c r="FF344" s="138"/>
      <c r="FP344" s="138"/>
      <c r="FZ344" s="138"/>
      <c r="GJ344" s="138"/>
      <c r="GT344" s="138"/>
      <c r="HD344" s="138"/>
      <c r="HN344" s="138"/>
      <c r="HX344" s="138"/>
      <c r="IH344" s="138"/>
    </row>
    <row xmlns:x14ac="http://schemas.microsoft.com/office/spreadsheetml/2009/9/ac" r="345" s="3" customFormat="true" x14ac:dyDescent="0.25">
      <c r="A345" s="414"/>
      <c r="B345" s="138"/>
      <c r="L345" s="138"/>
      <c r="V345" s="138"/>
      <c r="AF345" s="138"/>
      <c r="AP345" s="138"/>
      <c r="AZ345" s="138"/>
      <c r="BJ345" s="138"/>
      <c r="BK345" s="138"/>
      <c r="BL345" s="138"/>
      <c r="BM345" s="138"/>
      <c r="BN345" s="138"/>
      <c r="BO345" s="138"/>
      <c r="BP345" s="138"/>
      <c r="BQ345" s="138"/>
      <c r="BT345" s="138"/>
      <c r="CD345" s="138"/>
      <c r="CN345" s="138"/>
      <c r="CX345" s="138"/>
      <c r="DH345" s="138"/>
      <c r="DR345" s="138"/>
      <c r="EB345" s="138"/>
      <c r="EL345" s="138"/>
      <c r="EV345" s="138"/>
      <c r="FF345" s="138"/>
      <c r="FP345" s="138"/>
      <c r="FZ345" s="138"/>
      <c r="GJ345" s="138"/>
      <c r="GT345" s="138"/>
      <c r="HD345" s="138"/>
      <c r="HN345" s="138"/>
      <c r="HX345" s="138"/>
      <c r="IH345" s="138"/>
    </row>
    <row xmlns:x14ac="http://schemas.microsoft.com/office/spreadsheetml/2009/9/ac" r="346" s="3" customFormat="true" x14ac:dyDescent="0.25">
      <c r="A346" s="414"/>
      <c r="B346" s="138"/>
      <c r="L346" s="138"/>
      <c r="V346" s="138"/>
      <c r="AF346" s="138"/>
      <c r="AP346" s="138"/>
      <c r="AZ346" s="138"/>
      <c r="BJ346" s="138"/>
      <c r="BK346" s="138"/>
      <c r="BL346" s="138"/>
      <c r="BM346" s="138"/>
      <c r="BN346" s="138"/>
      <c r="BO346" s="138"/>
      <c r="BP346" s="138"/>
      <c r="BQ346" s="138"/>
      <c r="BT346" s="138"/>
      <c r="CD346" s="138"/>
      <c r="CN346" s="138"/>
      <c r="CX346" s="138"/>
      <c r="DH346" s="138"/>
      <c r="DR346" s="138"/>
      <c r="EB346" s="138"/>
      <c r="EL346" s="138"/>
      <c r="EV346" s="138"/>
      <c r="FF346" s="138"/>
      <c r="FP346" s="138"/>
      <c r="FZ346" s="138"/>
      <c r="GJ346" s="138"/>
      <c r="GT346" s="138"/>
      <c r="HD346" s="138"/>
      <c r="HN346" s="138"/>
      <c r="HX346" s="138"/>
      <c r="IH346" s="138"/>
    </row>
    <row xmlns:x14ac="http://schemas.microsoft.com/office/spreadsheetml/2009/9/ac" r="347" s="3" customFormat="true" x14ac:dyDescent="0.25">
      <c r="A347" s="414"/>
      <c r="B347" s="138"/>
      <c r="L347" s="138"/>
      <c r="V347" s="138"/>
      <c r="AF347" s="138"/>
      <c r="AP347" s="138"/>
      <c r="AZ347" s="138"/>
      <c r="BJ347" s="138"/>
      <c r="BK347" s="138"/>
      <c r="BL347" s="138"/>
      <c r="BM347" s="138"/>
      <c r="BN347" s="138"/>
      <c r="BO347" s="138"/>
      <c r="BP347" s="138"/>
      <c r="BQ347" s="138"/>
      <c r="BT347" s="138"/>
      <c r="CD347" s="138"/>
      <c r="CN347" s="138"/>
      <c r="CX347" s="138"/>
      <c r="DH347" s="138"/>
      <c r="DR347" s="138"/>
      <c r="EB347" s="138"/>
      <c r="EL347" s="138"/>
      <c r="EV347" s="138"/>
      <c r="FF347" s="138"/>
      <c r="FP347" s="138"/>
      <c r="FZ347" s="138"/>
      <c r="GJ347" s="138"/>
      <c r="GT347" s="138"/>
      <c r="HD347" s="138"/>
      <c r="HN347" s="138"/>
      <c r="HX347" s="138"/>
      <c r="IH347" s="138"/>
    </row>
    <row xmlns:x14ac="http://schemas.microsoft.com/office/spreadsheetml/2009/9/ac" r="348" s="3" customFormat="true" x14ac:dyDescent="0.25">
      <c r="A348" s="414"/>
      <c r="B348" s="138"/>
      <c r="L348" s="138"/>
      <c r="V348" s="138"/>
      <c r="AF348" s="138"/>
      <c r="AP348" s="138"/>
      <c r="AZ348" s="138"/>
      <c r="BJ348" s="138"/>
      <c r="BK348" s="138"/>
      <c r="BL348" s="138"/>
      <c r="BM348" s="138"/>
      <c r="BN348" s="138"/>
      <c r="BO348" s="138"/>
      <c r="BP348" s="138"/>
      <c r="BQ348" s="138"/>
      <c r="BT348" s="138"/>
      <c r="CD348" s="138"/>
      <c r="CN348" s="138"/>
      <c r="CX348" s="138"/>
      <c r="DH348" s="138"/>
      <c r="DR348" s="138"/>
      <c r="EB348" s="138"/>
      <c r="EL348" s="138"/>
      <c r="EV348" s="138"/>
      <c r="FF348" s="138"/>
      <c r="FP348" s="138"/>
      <c r="FZ348" s="138"/>
      <c r="GJ348" s="138"/>
      <c r="GT348" s="138"/>
      <c r="HD348" s="138"/>
      <c r="HN348" s="138"/>
      <c r="HX348" s="138"/>
      <c r="IH348" s="138"/>
    </row>
    <row xmlns:x14ac="http://schemas.microsoft.com/office/spreadsheetml/2009/9/ac" r="349" s="3" customFormat="true" x14ac:dyDescent="0.25">
      <c r="A349" s="414"/>
      <c r="B349" s="138"/>
      <c r="L349" s="138"/>
      <c r="V349" s="138"/>
      <c r="AF349" s="138"/>
      <c r="AP349" s="138"/>
      <c r="AZ349" s="138"/>
      <c r="BJ349" s="138"/>
      <c r="BK349" s="138"/>
      <c r="BL349" s="138"/>
      <c r="BM349" s="138"/>
      <c r="BN349" s="138"/>
      <c r="BO349" s="138"/>
      <c r="BP349" s="138"/>
      <c r="BQ349" s="138"/>
      <c r="BT349" s="138"/>
      <c r="CD349" s="138"/>
      <c r="CN349" s="138"/>
      <c r="CX349" s="138"/>
      <c r="DH349" s="138"/>
      <c r="DR349" s="138"/>
      <c r="EB349" s="138"/>
      <c r="EL349" s="138"/>
      <c r="EV349" s="138"/>
      <c r="FF349" s="138"/>
      <c r="FP349" s="138"/>
      <c r="FZ349" s="138"/>
      <c r="GJ349" s="138"/>
      <c r="GT349" s="138"/>
      <c r="HD349" s="138"/>
      <c r="HN349" s="138"/>
      <c r="HX349" s="138"/>
      <c r="IH349" s="138"/>
    </row>
    <row xmlns:x14ac="http://schemas.microsoft.com/office/spreadsheetml/2009/9/ac" r="350" s="3" customFormat="true" x14ac:dyDescent="0.25">
      <c r="A350" s="414"/>
      <c r="B350" s="138"/>
      <c r="L350" s="138"/>
      <c r="V350" s="138"/>
      <c r="AF350" s="138"/>
      <c r="AP350" s="138"/>
      <c r="AZ350" s="138"/>
      <c r="BJ350" s="138"/>
      <c r="BK350" s="138"/>
      <c r="BL350" s="138"/>
      <c r="BM350" s="138"/>
      <c r="BN350" s="138"/>
      <c r="BO350" s="138"/>
      <c r="BP350" s="138"/>
      <c r="BQ350" s="138"/>
      <c r="BT350" s="138"/>
      <c r="CD350" s="138"/>
      <c r="CN350" s="138"/>
      <c r="CX350" s="138"/>
      <c r="DH350" s="138"/>
      <c r="DR350" s="138"/>
      <c r="EB350" s="138"/>
      <c r="EL350" s="138"/>
      <c r="EV350" s="138"/>
      <c r="FF350" s="138"/>
      <c r="FP350" s="138"/>
      <c r="FZ350" s="138"/>
      <c r="GJ350" s="138"/>
      <c r="GT350" s="138"/>
      <c r="HD350" s="138"/>
      <c r="HN350" s="138"/>
      <c r="HX350" s="138"/>
      <c r="IH350" s="138"/>
    </row>
    <row xmlns:x14ac="http://schemas.microsoft.com/office/spreadsheetml/2009/9/ac" r="351" s="3" customFormat="true" x14ac:dyDescent="0.25">
      <c r="A351" s="414"/>
      <c r="B351" s="138"/>
      <c r="L351" s="138"/>
      <c r="V351" s="138"/>
      <c r="AF351" s="138"/>
      <c r="AP351" s="138"/>
      <c r="AZ351" s="138"/>
      <c r="BJ351" s="138"/>
      <c r="BK351" s="138"/>
      <c r="BL351" s="138"/>
      <c r="BM351" s="138"/>
      <c r="BN351" s="138"/>
      <c r="BO351" s="138"/>
      <c r="BP351" s="138"/>
      <c r="BQ351" s="138"/>
      <c r="BT351" s="138"/>
      <c r="CD351" s="138"/>
      <c r="CN351" s="138"/>
      <c r="CX351" s="138"/>
      <c r="DH351" s="138"/>
      <c r="DR351" s="138"/>
      <c r="EB351" s="138"/>
      <c r="EL351" s="138"/>
      <c r="EV351" s="138"/>
      <c r="FF351" s="138"/>
      <c r="FP351" s="138"/>
      <c r="FZ351" s="138"/>
      <c r="GJ351" s="138"/>
      <c r="GT351" s="138"/>
      <c r="HD351" s="138"/>
      <c r="HN351" s="138"/>
      <c r="HX351" s="138"/>
      <c r="IH351" s="138"/>
    </row>
    <row xmlns:x14ac="http://schemas.microsoft.com/office/spreadsheetml/2009/9/ac" r="352" s="3" customFormat="true" x14ac:dyDescent="0.25">
      <c r="A352" s="414"/>
      <c r="B352" s="138"/>
      <c r="L352" s="138"/>
      <c r="V352" s="138"/>
      <c r="AF352" s="138"/>
      <c r="AP352" s="138"/>
      <c r="AZ352" s="138"/>
      <c r="BJ352" s="138"/>
      <c r="BK352" s="138"/>
      <c r="BL352" s="138"/>
      <c r="BM352" s="138"/>
      <c r="BN352" s="138"/>
      <c r="BO352" s="138"/>
      <c r="BP352" s="138"/>
      <c r="BQ352" s="138"/>
      <c r="BT352" s="138"/>
      <c r="CD352" s="138"/>
      <c r="CN352" s="138"/>
      <c r="CX352" s="138"/>
      <c r="DH352" s="138"/>
      <c r="DR352" s="138"/>
      <c r="EB352" s="138"/>
      <c r="EL352" s="138"/>
      <c r="EV352" s="138"/>
      <c r="FF352" s="138"/>
      <c r="FP352" s="138"/>
      <c r="FZ352" s="138"/>
      <c r="GJ352" s="138"/>
      <c r="GT352" s="138"/>
      <c r="HD352" s="138"/>
      <c r="HN352" s="138"/>
      <c r="HX352" s="138"/>
      <c r="IH352" s="138"/>
    </row>
    <row xmlns:x14ac="http://schemas.microsoft.com/office/spreadsheetml/2009/9/ac" r="353" s="3" customFormat="true" x14ac:dyDescent="0.25">
      <c r="A353" s="414"/>
      <c r="B353" s="138"/>
      <c r="L353" s="138"/>
      <c r="V353" s="138"/>
      <c r="AF353" s="138"/>
      <c r="AP353" s="138"/>
      <c r="AZ353" s="138"/>
      <c r="BJ353" s="138"/>
      <c r="BK353" s="138"/>
      <c r="BL353" s="138"/>
      <c r="BM353" s="138"/>
      <c r="BN353" s="138"/>
      <c r="BO353" s="138"/>
      <c r="BP353" s="138"/>
      <c r="BQ353" s="138"/>
      <c r="BT353" s="138"/>
      <c r="CD353" s="138"/>
      <c r="CN353" s="138"/>
      <c r="CX353" s="138"/>
      <c r="DH353" s="138"/>
      <c r="DR353" s="138"/>
      <c r="EB353" s="138"/>
      <c r="EL353" s="138"/>
      <c r="EV353" s="138"/>
      <c r="FF353" s="138"/>
      <c r="FP353" s="138"/>
      <c r="FZ353" s="138"/>
      <c r="GJ353" s="138"/>
      <c r="GT353" s="138"/>
      <c r="HD353" s="138"/>
      <c r="HN353" s="138"/>
      <c r="HX353" s="138"/>
      <c r="IH353" s="138"/>
    </row>
    <row xmlns:x14ac="http://schemas.microsoft.com/office/spreadsheetml/2009/9/ac" r="354" s="3" customFormat="true" x14ac:dyDescent="0.25">
      <c r="A354" s="414"/>
      <c r="B354" s="138"/>
      <c r="L354" s="138"/>
      <c r="V354" s="138"/>
      <c r="AF354" s="138"/>
      <c r="AP354" s="138"/>
      <c r="AZ354" s="138"/>
      <c r="BJ354" s="138"/>
      <c r="BK354" s="138"/>
      <c r="BL354" s="138"/>
      <c r="BM354" s="138"/>
      <c r="BN354" s="138"/>
      <c r="BO354" s="138"/>
      <c r="BP354" s="138"/>
      <c r="BQ354" s="138"/>
      <c r="BT354" s="138"/>
      <c r="CD354" s="138"/>
      <c r="CN354" s="138"/>
      <c r="CX354" s="138"/>
      <c r="DH354" s="138"/>
      <c r="DR354" s="138"/>
      <c r="EB354" s="138"/>
      <c r="EL354" s="138"/>
      <c r="EV354" s="138"/>
      <c r="FF354" s="138"/>
      <c r="FP354" s="138"/>
      <c r="FZ354" s="138"/>
      <c r="GJ354" s="138"/>
      <c r="GT354" s="138"/>
      <c r="HD354" s="138"/>
      <c r="HN354" s="138"/>
      <c r="HX354" s="138"/>
      <c r="IH354" s="138"/>
    </row>
    <row xmlns:x14ac="http://schemas.microsoft.com/office/spreadsheetml/2009/9/ac" r="355" s="3" customFormat="true" x14ac:dyDescent="0.25">
      <c r="A355" s="414"/>
      <c r="B355" s="138"/>
      <c r="L355" s="138"/>
      <c r="V355" s="138"/>
      <c r="AF355" s="138"/>
      <c r="AP355" s="138"/>
      <c r="AZ355" s="138"/>
      <c r="BJ355" s="138"/>
      <c r="BK355" s="138"/>
      <c r="BL355" s="138"/>
      <c r="BM355" s="138"/>
      <c r="BN355" s="138"/>
      <c r="BO355" s="138"/>
      <c r="BP355" s="138"/>
      <c r="BQ355" s="138"/>
      <c r="BT355" s="138"/>
      <c r="CD355" s="138"/>
      <c r="CN355" s="138"/>
      <c r="CX355" s="138"/>
      <c r="DH355" s="138"/>
      <c r="DR355" s="138"/>
      <c r="EB355" s="138"/>
      <c r="EL355" s="138"/>
      <c r="EV355" s="138"/>
      <c r="FF355" s="138"/>
      <c r="FP355" s="138"/>
      <c r="FZ355" s="138"/>
      <c r="GJ355" s="138"/>
      <c r="GT355" s="138"/>
      <c r="HD355" s="138"/>
      <c r="HN355" s="138"/>
      <c r="HX355" s="138"/>
      <c r="IH355" s="138"/>
    </row>
    <row xmlns:x14ac="http://schemas.microsoft.com/office/spreadsheetml/2009/9/ac" r="356" s="3" customFormat="true" x14ac:dyDescent="0.25">
      <c r="A356" s="414"/>
      <c r="B356" s="138"/>
      <c r="L356" s="138"/>
      <c r="V356" s="138"/>
      <c r="AF356" s="138"/>
      <c r="AP356" s="138"/>
      <c r="AZ356" s="138"/>
      <c r="BJ356" s="138"/>
      <c r="BK356" s="138"/>
      <c r="BL356" s="138"/>
      <c r="BM356" s="138"/>
      <c r="BN356" s="138"/>
      <c r="BO356" s="138"/>
      <c r="BP356" s="138"/>
      <c r="BQ356" s="138"/>
      <c r="BT356" s="138"/>
      <c r="CD356" s="138"/>
      <c r="CN356" s="138"/>
      <c r="CX356" s="138"/>
      <c r="DH356" s="138"/>
      <c r="DR356" s="138"/>
      <c r="EB356" s="138"/>
      <c r="EL356" s="138"/>
      <c r="EV356" s="138"/>
      <c r="FF356" s="138"/>
      <c r="FP356" s="138"/>
      <c r="FZ356" s="138"/>
      <c r="GJ356" s="138"/>
      <c r="GT356" s="138"/>
      <c r="HD356" s="138"/>
      <c r="HN356" s="138"/>
      <c r="HX356" s="138"/>
      <c r="IH356" s="138"/>
    </row>
    <row xmlns:x14ac="http://schemas.microsoft.com/office/spreadsheetml/2009/9/ac" r="357" s="3" customFormat="true" x14ac:dyDescent="0.25">
      <c r="A357" s="414"/>
      <c r="B357" s="138"/>
      <c r="L357" s="138"/>
      <c r="V357" s="138"/>
      <c r="AF357" s="138"/>
      <c r="AP357" s="138"/>
      <c r="AZ357" s="138"/>
      <c r="BJ357" s="138"/>
      <c r="BK357" s="138"/>
      <c r="BL357" s="138"/>
      <c r="BM357" s="138"/>
      <c r="BN357" s="138"/>
      <c r="BO357" s="138"/>
      <c r="BP357" s="138"/>
      <c r="BQ357" s="138"/>
      <c r="BT357" s="138"/>
      <c r="CD357" s="138"/>
      <c r="CN357" s="138"/>
      <c r="CX357" s="138"/>
      <c r="DH357" s="138"/>
      <c r="DR357" s="138"/>
      <c r="EB357" s="138"/>
      <c r="EL357" s="138"/>
      <c r="EV357" s="138"/>
      <c r="FF357" s="138"/>
      <c r="FP357" s="138"/>
      <c r="FZ357" s="138"/>
      <c r="GJ357" s="138"/>
      <c r="GT357" s="138"/>
      <c r="HD357" s="138"/>
      <c r="HN357" s="138"/>
      <c r="HX357" s="138"/>
      <c r="IH357" s="138"/>
    </row>
    <row xmlns:x14ac="http://schemas.microsoft.com/office/spreadsheetml/2009/9/ac" r="358" s="3" customFormat="true" x14ac:dyDescent="0.25">
      <c r="A358" s="414"/>
      <c r="B358" s="138"/>
      <c r="L358" s="138"/>
      <c r="V358" s="138"/>
      <c r="AF358" s="138"/>
      <c r="AP358" s="138"/>
      <c r="AZ358" s="138"/>
      <c r="BJ358" s="138"/>
      <c r="BK358" s="138"/>
      <c r="BL358" s="138"/>
      <c r="BM358" s="138"/>
      <c r="BN358" s="138"/>
      <c r="BO358" s="138"/>
      <c r="BP358" s="138"/>
      <c r="BQ358" s="138"/>
      <c r="BT358" s="138"/>
      <c r="CD358" s="138"/>
      <c r="CN358" s="138"/>
      <c r="CX358" s="138"/>
      <c r="DH358" s="138"/>
      <c r="DR358" s="138"/>
      <c r="EB358" s="138"/>
      <c r="EL358" s="138"/>
      <c r="EV358" s="138"/>
      <c r="FF358" s="138"/>
      <c r="FP358" s="138"/>
      <c r="FZ358" s="138"/>
      <c r="GJ358" s="138"/>
      <c r="GT358" s="138"/>
      <c r="HD358" s="138"/>
      <c r="HN358" s="138"/>
      <c r="HX358" s="138"/>
      <c r="IH358" s="138"/>
    </row>
    <row xmlns:x14ac="http://schemas.microsoft.com/office/spreadsheetml/2009/9/ac" r="359" s="3" customFormat="true" x14ac:dyDescent="0.25">
      <c r="A359" s="414"/>
      <c r="B359" s="138"/>
      <c r="L359" s="138"/>
      <c r="V359" s="138"/>
      <c r="AF359" s="138"/>
      <c r="AP359" s="138"/>
      <c r="AZ359" s="138"/>
      <c r="BJ359" s="138"/>
      <c r="BK359" s="138"/>
      <c r="BL359" s="138"/>
      <c r="BM359" s="138"/>
      <c r="BN359" s="138"/>
      <c r="BO359" s="138"/>
      <c r="BP359" s="138"/>
      <c r="BQ359" s="138"/>
      <c r="BT359" s="138"/>
      <c r="CD359" s="138"/>
      <c r="CN359" s="138"/>
      <c r="CX359" s="138"/>
      <c r="DH359" s="138"/>
      <c r="DR359" s="138"/>
      <c r="EB359" s="138"/>
      <c r="EL359" s="138"/>
      <c r="EV359" s="138"/>
      <c r="FF359" s="138"/>
      <c r="FP359" s="138"/>
      <c r="FZ359" s="138"/>
      <c r="GJ359" s="138"/>
      <c r="GT359" s="138"/>
      <c r="HD359" s="138"/>
      <c r="HN359" s="138"/>
      <c r="HX359" s="138"/>
      <c r="IH359" s="138"/>
    </row>
    <row xmlns:x14ac="http://schemas.microsoft.com/office/spreadsheetml/2009/9/ac" r="360" s="3" customFormat="true" x14ac:dyDescent="0.25">
      <c r="A360" s="414"/>
      <c r="B360" s="138"/>
      <c r="L360" s="138"/>
      <c r="V360" s="138"/>
      <c r="AF360" s="138"/>
      <c r="AP360" s="138"/>
      <c r="AZ360" s="138"/>
      <c r="BJ360" s="138"/>
      <c r="BK360" s="138"/>
      <c r="BL360" s="138"/>
      <c r="BM360" s="138"/>
      <c r="BN360" s="138"/>
      <c r="BO360" s="138"/>
      <c r="BP360" s="138"/>
      <c r="BQ360" s="138"/>
      <c r="BT360" s="138"/>
      <c r="CD360" s="138"/>
      <c r="CN360" s="138"/>
      <c r="CX360" s="138"/>
      <c r="DH360" s="138"/>
      <c r="DR360" s="138"/>
      <c r="EB360" s="138"/>
      <c r="EL360" s="138"/>
      <c r="EV360" s="138"/>
      <c r="FF360" s="138"/>
      <c r="FP360" s="138"/>
      <c r="FZ360" s="138"/>
      <c r="GJ360" s="138"/>
      <c r="GT360" s="138"/>
      <c r="HD360" s="138"/>
      <c r="HN360" s="138"/>
      <c r="HX360" s="138"/>
      <c r="IH360" s="138"/>
    </row>
    <row xmlns:x14ac="http://schemas.microsoft.com/office/spreadsheetml/2009/9/ac" r="361" s="3" customFormat="true" x14ac:dyDescent="0.25">
      <c r="A361" s="414"/>
      <c r="B361" s="138"/>
      <c r="L361" s="138"/>
      <c r="V361" s="138"/>
      <c r="AF361" s="138"/>
      <c r="AP361" s="138"/>
      <c r="AZ361" s="138"/>
      <c r="BJ361" s="138"/>
      <c r="BK361" s="138"/>
      <c r="BL361" s="138"/>
      <c r="BM361" s="138"/>
      <c r="BN361" s="138"/>
      <c r="BO361" s="138"/>
      <c r="BP361" s="138"/>
      <c r="BQ361" s="138"/>
      <c r="BT361" s="138"/>
      <c r="CD361" s="138"/>
      <c r="CN361" s="138"/>
      <c r="CX361" s="138"/>
      <c r="DH361" s="138"/>
      <c r="DR361" s="138"/>
      <c r="EB361" s="138"/>
      <c r="EL361" s="138"/>
      <c r="EV361" s="138"/>
      <c r="FF361" s="138"/>
      <c r="FP361" s="138"/>
      <c r="FZ361" s="138"/>
      <c r="GJ361" s="138"/>
      <c r="GT361" s="138"/>
      <c r="HD361" s="138"/>
      <c r="HN361" s="138"/>
      <c r="HX361" s="138"/>
      <c r="IH361" s="138"/>
    </row>
    <row xmlns:x14ac="http://schemas.microsoft.com/office/spreadsheetml/2009/9/ac" r="362" s="3" customFormat="true" x14ac:dyDescent="0.25">
      <c r="A362" s="414"/>
      <c r="B362" s="138"/>
      <c r="L362" s="138"/>
      <c r="V362" s="138"/>
      <c r="AF362" s="138"/>
      <c r="AP362" s="138"/>
      <c r="AZ362" s="138"/>
      <c r="BJ362" s="138"/>
      <c r="BK362" s="138"/>
      <c r="BL362" s="138"/>
      <c r="BM362" s="138"/>
      <c r="BN362" s="138"/>
      <c r="BO362" s="138"/>
      <c r="BP362" s="138"/>
      <c r="BQ362" s="138"/>
      <c r="BT362" s="138"/>
      <c r="CD362" s="138"/>
      <c r="CN362" s="138"/>
      <c r="CX362" s="138"/>
      <c r="DH362" s="138"/>
      <c r="DR362" s="138"/>
      <c r="EB362" s="138"/>
      <c r="EL362" s="138"/>
      <c r="EV362" s="138"/>
      <c r="FF362" s="138"/>
      <c r="FP362" s="138"/>
      <c r="FZ362" s="138"/>
      <c r="GJ362" s="138"/>
      <c r="GT362" s="138"/>
      <c r="HD362" s="138"/>
      <c r="HN362" s="138"/>
      <c r="HX362" s="138"/>
      <c r="IH362" s="138"/>
    </row>
    <row xmlns:x14ac="http://schemas.microsoft.com/office/spreadsheetml/2009/9/ac" r="363" s="3" customFormat="true" x14ac:dyDescent="0.25">
      <c r="A363" s="414"/>
      <c r="B363" s="138"/>
      <c r="L363" s="138"/>
      <c r="V363" s="138"/>
      <c r="AF363" s="138"/>
      <c r="AP363" s="138"/>
      <c r="AZ363" s="138"/>
      <c r="BJ363" s="138"/>
      <c r="BK363" s="138"/>
      <c r="BL363" s="138"/>
      <c r="BM363" s="138"/>
      <c r="BN363" s="138"/>
      <c r="BO363" s="138"/>
      <c r="BP363" s="138"/>
      <c r="BQ363" s="138"/>
      <c r="BT363" s="138"/>
      <c r="CD363" s="138"/>
      <c r="CN363" s="138"/>
      <c r="CX363" s="138"/>
      <c r="DH363" s="138"/>
      <c r="DR363" s="138"/>
      <c r="EB363" s="138"/>
      <c r="EL363" s="138"/>
      <c r="EV363" s="138"/>
      <c r="FF363" s="138"/>
      <c r="FP363" s="138"/>
      <c r="FZ363" s="138"/>
      <c r="GJ363" s="138"/>
      <c r="GT363" s="138"/>
      <c r="HD363" s="138"/>
      <c r="HN363" s="138"/>
      <c r="HX363" s="138"/>
      <c r="IH363" s="138"/>
    </row>
    <row xmlns:x14ac="http://schemas.microsoft.com/office/spreadsheetml/2009/9/ac" r="364" s="3" customFormat="true" x14ac:dyDescent="0.25">
      <c r="A364" s="414"/>
      <c r="B364" s="138"/>
      <c r="L364" s="138"/>
      <c r="V364" s="138"/>
      <c r="AF364" s="138"/>
      <c r="AP364" s="138"/>
      <c r="AZ364" s="138"/>
      <c r="BJ364" s="138"/>
      <c r="BK364" s="138"/>
      <c r="BL364" s="138"/>
      <c r="BM364" s="138"/>
      <c r="BN364" s="138"/>
      <c r="BO364" s="138"/>
      <c r="BP364" s="138"/>
      <c r="BQ364" s="138"/>
      <c r="BT364" s="138"/>
      <c r="CD364" s="138"/>
      <c r="CN364" s="138"/>
      <c r="CX364" s="138"/>
      <c r="DH364" s="138"/>
      <c r="DR364" s="138"/>
      <c r="EB364" s="138"/>
      <c r="EL364" s="138"/>
      <c r="EV364" s="138"/>
      <c r="FF364" s="138"/>
      <c r="FP364" s="138"/>
      <c r="FZ364" s="138"/>
      <c r="GJ364" s="138"/>
      <c r="GT364" s="138"/>
      <c r="HD364" s="138"/>
      <c r="HN364" s="138"/>
      <c r="HX364" s="138"/>
      <c r="IH364" s="138"/>
    </row>
    <row xmlns:x14ac="http://schemas.microsoft.com/office/spreadsheetml/2009/9/ac" r="365" s="3" customFormat="true" x14ac:dyDescent="0.25">
      <c r="A365" s="414"/>
      <c r="B365" s="138"/>
      <c r="L365" s="138"/>
      <c r="V365" s="138"/>
      <c r="AF365" s="138"/>
      <c r="AP365" s="138"/>
      <c r="AZ365" s="138"/>
      <c r="BJ365" s="138"/>
      <c r="BK365" s="138"/>
      <c r="BL365" s="138"/>
      <c r="BM365" s="138"/>
      <c r="BN365" s="138"/>
      <c r="BO365" s="138"/>
      <c r="BP365" s="138"/>
      <c r="BQ365" s="138"/>
      <c r="BT365" s="138"/>
      <c r="CD365" s="138"/>
      <c r="CN365" s="138"/>
      <c r="CX365" s="138"/>
      <c r="DH365" s="138"/>
      <c r="DR365" s="138"/>
      <c r="EB365" s="138"/>
      <c r="EL365" s="138"/>
      <c r="EV365" s="138"/>
      <c r="FF365" s="138"/>
      <c r="FP365" s="138"/>
      <c r="FZ365" s="138"/>
      <c r="GJ365" s="138"/>
      <c r="GT365" s="138"/>
      <c r="HD365" s="138"/>
      <c r="HN365" s="138"/>
      <c r="HX365" s="138"/>
      <c r="IH365" s="138"/>
    </row>
    <row xmlns:x14ac="http://schemas.microsoft.com/office/spreadsheetml/2009/9/ac" r="366" s="3" customFormat="true" x14ac:dyDescent="0.25">
      <c r="A366" s="414"/>
      <c r="B366" s="138"/>
      <c r="L366" s="138"/>
      <c r="V366" s="138"/>
      <c r="AF366" s="138"/>
      <c r="AP366" s="138"/>
      <c r="AZ366" s="138"/>
      <c r="BJ366" s="138"/>
      <c r="BK366" s="138"/>
      <c r="BL366" s="138"/>
      <c r="BM366" s="138"/>
      <c r="BN366" s="138"/>
      <c r="BO366" s="138"/>
      <c r="BP366" s="138"/>
      <c r="BQ366" s="138"/>
      <c r="BT366" s="138"/>
      <c r="CD366" s="138"/>
      <c r="CN366" s="138"/>
      <c r="CX366" s="138"/>
      <c r="DH366" s="138"/>
      <c r="DR366" s="138"/>
      <c r="EB366" s="138"/>
      <c r="EL366" s="138"/>
      <c r="EV366" s="138"/>
      <c r="FF366" s="138"/>
      <c r="FP366" s="138"/>
      <c r="FZ366" s="138"/>
      <c r="GJ366" s="138"/>
      <c r="GT366" s="138"/>
      <c r="HD366" s="138"/>
      <c r="HN366" s="138"/>
      <c r="HX366" s="138"/>
      <c r="IH366" s="138"/>
    </row>
    <row xmlns:x14ac="http://schemas.microsoft.com/office/spreadsheetml/2009/9/ac" r="367" s="3" customFormat="true" x14ac:dyDescent="0.25">
      <c r="A367" s="414"/>
      <c r="B367" s="138"/>
      <c r="L367" s="138"/>
      <c r="V367" s="138"/>
      <c r="AF367" s="138"/>
      <c r="AP367" s="138"/>
      <c r="AZ367" s="138"/>
      <c r="BJ367" s="138"/>
      <c r="BK367" s="138"/>
      <c r="BL367" s="138"/>
      <c r="BM367" s="138"/>
      <c r="BN367" s="138"/>
      <c r="BO367" s="138"/>
      <c r="BP367" s="138"/>
      <c r="BQ367" s="138"/>
      <c r="BT367" s="138"/>
      <c r="CD367" s="138"/>
      <c r="CN367" s="138"/>
      <c r="CX367" s="138"/>
      <c r="DH367" s="138"/>
      <c r="DR367" s="138"/>
      <c r="EB367" s="138"/>
      <c r="EL367" s="138"/>
      <c r="EV367" s="138"/>
      <c r="FF367" s="138"/>
      <c r="FP367" s="138"/>
      <c r="FZ367" s="138"/>
      <c r="GJ367" s="138"/>
      <c r="GT367" s="138"/>
      <c r="HD367" s="138"/>
      <c r="HN367" s="138"/>
      <c r="HX367" s="138"/>
      <c r="IH367" s="138"/>
    </row>
    <row xmlns:x14ac="http://schemas.microsoft.com/office/spreadsheetml/2009/9/ac" r="368" s="3" customFormat="true" x14ac:dyDescent="0.25">
      <c r="A368" s="414"/>
      <c r="B368" s="138"/>
      <c r="L368" s="138"/>
      <c r="V368" s="138"/>
      <c r="AF368" s="138"/>
      <c r="AP368" s="138"/>
      <c r="AZ368" s="138"/>
      <c r="BJ368" s="138"/>
      <c r="BK368" s="138"/>
      <c r="BL368" s="138"/>
      <c r="BM368" s="138"/>
      <c r="BN368" s="138"/>
      <c r="BO368" s="138"/>
      <c r="BP368" s="138"/>
      <c r="BQ368" s="138"/>
      <c r="BT368" s="138"/>
      <c r="CD368" s="138"/>
      <c r="CN368" s="138"/>
      <c r="CX368" s="138"/>
      <c r="DH368" s="138"/>
      <c r="DR368" s="138"/>
      <c r="EB368" s="138"/>
      <c r="EL368" s="138"/>
      <c r="EV368" s="138"/>
      <c r="FF368" s="138"/>
      <c r="FP368" s="138"/>
      <c r="FZ368" s="138"/>
      <c r="GJ368" s="138"/>
      <c r="GT368" s="138"/>
      <c r="HD368" s="138"/>
      <c r="HN368" s="138"/>
      <c r="HX368" s="138"/>
      <c r="IH368" s="138"/>
    </row>
    <row xmlns:x14ac="http://schemas.microsoft.com/office/spreadsheetml/2009/9/ac" r="369" s="3" customFormat="true" x14ac:dyDescent="0.25">
      <c r="A369" s="414"/>
      <c r="B369" s="138"/>
      <c r="L369" s="138"/>
      <c r="V369" s="138"/>
      <c r="AF369" s="138"/>
      <c r="AP369" s="138"/>
      <c r="AZ369" s="138"/>
      <c r="BJ369" s="138"/>
      <c r="BK369" s="138"/>
      <c r="BL369" s="138"/>
      <c r="BM369" s="138"/>
      <c r="BN369" s="138"/>
      <c r="BO369" s="138"/>
      <c r="BP369" s="138"/>
      <c r="BQ369" s="138"/>
      <c r="BT369" s="138"/>
      <c r="CD369" s="138"/>
      <c r="CN369" s="138"/>
      <c r="CX369" s="138"/>
      <c r="DH369" s="138"/>
      <c r="DR369" s="138"/>
      <c r="EB369" s="138"/>
      <c r="EL369" s="138"/>
      <c r="EV369" s="138"/>
      <c r="FF369" s="138"/>
      <c r="FP369" s="138"/>
      <c r="FZ369" s="138"/>
      <c r="GJ369" s="138"/>
      <c r="GT369" s="138"/>
      <c r="HD369" s="138"/>
      <c r="HN369" s="138"/>
      <c r="HX369" s="138"/>
      <c r="IH369" s="138"/>
    </row>
    <row xmlns:x14ac="http://schemas.microsoft.com/office/spreadsheetml/2009/9/ac" r="370" s="3" customFormat="true" x14ac:dyDescent="0.25">
      <c r="A370" s="414"/>
      <c r="B370" s="138"/>
      <c r="L370" s="138"/>
      <c r="V370" s="138"/>
      <c r="AF370" s="138"/>
      <c r="AP370" s="138"/>
      <c r="AZ370" s="138"/>
      <c r="BJ370" s="138"/>
      <c r="BK370" s="138"/>
      <c r="BL370" s="138"/>
      <c r="BM370" s="138"/>
      <c r="BN370" s="138"/>
      <c r="BO370" s="138"/>
      <c r="BP370" s="138"/>
      <c r="BQ370" s="138"/>
      <c r="BT370" s="138"/>
      <c r="CD370" s="138"/>
      <c r="CN370" s="138"/>
      <c r="CX370" s="138"/>
      <c r="DH370" s="138"/>
      <c r="DR370" s="138"/>
      <c r="EB370" s="138"/>
      <c r="EL370" s="138"/>
      <c r="EV370" s="138"/>
      <c r="FF370" s="138"/>
      <c r="FP370" s="138"/>
      <c r="FZ370" s="138"/>
      <c r="GJ370" s="138"/>
      <c r="GT370" s="138"/>
      <c r="HD370" s="138"/>
      <c r="HN370" s="138"/>
      <c r="HX370" s="138"/>
      <c r="IH370" s="138"/>
    </row>
    <row xmlns:x14ac="http://schemas.microsoft.com/office/spreadsheetml/2009/9/ac" r="371" s="3" customFormat="true" x14ac:dyDescent="0.25">
      <c r="A371" s="414"/>
      <c r="B371" s="138"/>
      <c r="L371" s="138"/>
      <c r="V371" s="138"/>
      <c r="AF371" s="138"/>
      <c r="AP371" s="138"/>
      <c r="AZ371" s="138"/>
      <c r="BJ371" s="138"/>
      <c r="BK371" s="138"/>
      <c r="BL371" s="138"/>
      <c r="BM371" s="138"/>
      <c r="BN371" s="138"/>
      <c r="BO371" s="138"/>
      <c r="BP371" s="138"/>
      <c r="BQ371" s="138"/>
      <c r="BT371" s="138"/>
      <c r="CD371" s="138"/>
      <c r="CN371" s="138"/>
      <c r="CX371" s="138"/>
      <c r="DH371" s="138"/>
      <c r="DR371" s="138"/>
      <c r="EB371" s="138"/>
      <c r="EL371" s="138"/>
      <c r="EV371" s="138"/>
      <c r="FF371" s="138"/>
      <c r="FP371" s="138"/>
      <c r="FZ371" s="138"/>
      <c r="GJ371" s="138"/>
      <c r="GT371" s="138"/>
      <c r="HD371" s="138"/>
      <c r="HN371" s="138"/>
      <c r="HX371" s="138"/>
      <c r="IH371" s="138"/>
    </row>
    <row xmlns:x14ac="http://schemas.microsoft.com/office/spreadsheetml/2009/9/ac" r="372" s="3" customFormat="true" x14ac:dyDescent="0.25">
      <c r="A372" s="414"/>
      <c r="B372" s="138"/>
      <c r="L372" s="138"/>
      <c r="V372" s="138"/>
      <c r="AF372" s="138"/>
      <c r="AP372" s="138"/>
      <c r="AZ372" s="138"/>
      <c r="BJ372" s="138"/>
      <c r="BK372" s="138"/>
      <c r="BL372" s="138"/>
      <c r="BM372" s="138"/>
      <c r="BN372" s="138"/>
      <c r="BO372" s="138"/>
      <c r="BP372" s="138"/>
      <c r="BQ372" s="138"/>
      <c r="BT372" s="138"/>
      <c r="CD372" s="138"/>
      <c r="CN372" s="138"/>
      <c r="CX372" s="138"/>
      <c r="DH372" s="138"/>
      <c r="DR372" s="138"/>
      <c r="EB372" s="138"/>
      <c r="EL372" s="138"/>
      <c r="EV372" s="138"/>
      <c r="FF372" s="138"/>
      <c r="FP372" s="138"/>
      <c r="FZ372" s="138"/>
      <c r="GJ372" s="138"/>
      <c r="GT372" s="138"/>
      <c r="HD372" s="138"/>
      <c r="HN372" s="138"/>
      <c r="HX372" s="138"/>
      <c r="IH372" s="138"/>
    </row>
    <row xmlns:x14ac="http://schemas.microsoft.com/office/spreadsheetml/2009/9/ac" r="373" s="3" customFormat="true" x14ac:dyDescent="0.25">
      <c r="A373" s="414"/>
      <c r="B373" s="138"/>
      <c r="L373" s="138"/>
      <c r="V373" s="138"/>
      <c r="AF373" s="138"/>
      <c r="AP373" s="138"/>
      <c r="AZ373" s="138"/>
      <c r="BJ373" s="138"/>
      <c r="BK373" s="138"/>
      <c r="BL373" s="138"/>
      <c r="BM373" s="138"/>
      <c r="BN373" s="138"/>
      <c r="BO373" s="138"/>
      <c r="BP373" s="138"/>
      <c r="BQ373" s="138"/>
      <c r="BT373" s="138"/>
      <c r="CD373" s="138"/>
      <c r="CN373" s="138"/>
      <c r="CX373" s="138"/>
      <c r="DH373" s="138"/>
      <c r="DR373" s="138"/>
      <c r="EB373" s="138"/>
      <c r="EL373" s="138"/>
      <c r="EV373" s="138"/>
      <c r="FF373" s="138"/>
      <c r="FP373" s="138"/>
      <c r="FZ373" s="138"/>
      <c r="GJ373" s="138"/>
      <c r="GT373" s="138"/>
      <c r="HD373" s="138"/>
      <c r="HN373" s="138"/>
      <c r="HX373" s="138"/>
      <c r="IH373" s="138"/>
    </row>
    <row xmlns:x14ac="http://schemas.microsoft.com/office/spreadsheetml/2009/9/ac" r="374" s="3" customFormat="true" x14ac:dyDescent="0.25">
      <c r="A374" s="414"/>
      <c r="B374" s="138"/>
      <c r="L374" s="138"/>
      <c r="V374" s="138"/>
      <c r="AF374" s="138"/>
      <c r="AP374" s="138"/>
      <c r="AZ374" s="138"/>
      <c r="BJ374" s="138"/>
      <c r="BK374" s="138"/>
      <c r="BL374" s="138"/>
      <c r="BM374" s="138"/>
      <c r="BN374" s="138"/>
      <c r="BO374" s="138"/>
      <c r="BP374" s="138"/>
      <c r="BQ374" s="138"/>
      <c r="BT374" s="138"/>
      <c r="CD374" s="138"/>
      <c r="CN374" s="138"/>
      <c r="CX374" s="138"/>
      <c r="DH374" s="138"/>
      <c r="DR374" s="138"/>
      <c r="EB374" s="138"/>
      <c r="EL374" s="138"/>
      <c r="EV374" s="138"/>
      <c r="FF374" s="138"/>
      <c r="FP374" s="138"/>
      <c r="FZ374" s="138"/>
      <c r="GJ374" s="138"/>
      <c r="GT374" s="138"/>
      <c r="HD374" s="138"/>
      <c r="HN374" s="138"/>
      <c r="HX374" s="138"/>
      <c r="IH374" s="138"/>
    </row>
    <row xmlns:x14ac="http://schemas.microsoft.com/office/spreadsheetml/2009/9/ac" r="375" s="3" customFormat="true" x14ac:dyDescent="0.25">
      <c r="A375" s="414"/>
      <c r="B375" s="138"/>
      <c r="L375" s="138"/>
      <c r="V375" s="138"/>
      <c r="AF375" s="138"/>
      <c r="AP375" s="138"/>
      <c r="AZ375" s="138"/>
      <c r="BJ375" s="138"/>
      <c r="BK375" s="138"/>
      <c r="BL375" s="138"/>
      <c r="BM375" s="138"/>
      <c r="BN375" s="138"/>
      <c r="BO375" s="138"/>
      <c r="BP375" s="138"/>
      <c r="BQ375" s="138"/>
      <c r="BT375" s="138"/>
      <c r="CD375" s="138"/>
      <c r="CN375" s="138"/>
      <c r="CX375" s="138"/>
      <c r="DH375" s="138"/>
      <c r="DR375" s="138"/>
      <c r="EB375" s="138"/>
      <c r="EL375" s="138"/>
      <c r="EV375" s="138"/>
      <c r="FF375" s="138"/>
      <c r="FP375" s="138"/>
      <c r="FZ375" s="138"/>
      <c r="GJ375" s="138"/>
      <c r="GT375" s="138"/>
      <c r="HD375" s="138"/>
      <c r="HN375" s="138"/>
      <c r="HX375" s="138"/>
      <c r="IH375" s="138"/>
    </row>
    <row xmlns:x14ac="http://schemas.microsoft.com/office/spreadsheetml/2009/9/ac" r="376" s="3" customFormat="true" x14ac:dyDescent="0.25">
      <c r="A376" s="414"/>
      <c r="B376" s="138"/>
      <c r="L376" s="138"/>
      <c r="V376" s="138"/>
      <c r="AF376" s="138"/>
      <c r="AP376" s="138"/>
      <c r="AZ376" s="138"/>
      <c r="BJ376" s="138"/>
      <c r="BK376" s="138"/>
      <c r="BL376" s="138"/>
      <c r="BM376" s="138"/>
      <c r="BN376" s="138"/>
      <c r="BO376" s="138"/>
      <c r="BP376" s="138"/>
      <c r="BQ376" s="138"/>
      <c r="BT376" s="138"/>
      <c r="CD376" s="138"/>
      <c r="CN376" s="138"/>
      <c r="CX376" s="138"/>
      <c r="DH376" s="138"/>
      <c r="DR376" s="138"/>
      <c r="EB376" s="138"/>
      <c r="EL376" s="138"/>
      <c r="EV376" s="138"/>
      <c r="FF376" s="138"/>
      <c r="FP376" s="138"/>
      <c r="FZ376" s="138"/>
      <c r="GJ376" s="138"/>
      <c r="GT376" s="138"/>
      <c r="HD376" s="138"/>
      <c r="HN376" s="138"/>
      <c r="HX376" s="138"/>
      <c r="IH376" s="138"/>
    </row>
    <row xmlns:x14ac="http://schemas.microsoft.com/office/spreadsheetml/2009/9/ac" r="377" s="3" customFormat="true" x14ac:dyDescent="0.25">
      <c r="A377" s="414"/>
      <c r="B377" s="138"/>
      <c r="L377" s="138"/>
      <c r="V377" s="138"/>
      <c r="AF377" s="138"/>
      <c r="AP377" s="138"/>
      <c r="AZ377" s="138"/>
      <c r="BJ377" s="138"/>
      <c r="BK377" s="138"/>
      <c r="BL377" s="138"/>
      <c r="BM377" s="138"/>
      <c r="BN377" s="138"/>
      <c r="BO377" s="138"/>
      <c r="BP377" s="138"/>
      <c r="BQ377" s="138"/>
      <c r="BT377" s="138"/>
      <c r="CD377" s="138"/>
      <c r="CN377" s="138"/>
      <c r="CX377" s="138"/>
      <c r="DH377" s="138"/>
      <c r="DR377" s="138"/>
      <c r="EB377" s="138"/>
      <c r="EL377" s="138"/>
      <c r="EV377" s="138"/>
      <c r="FF377" s="138"/>
      <c r="FP377" s="138"/>
      <c r="FZ377" s="138"/>
      <c r="GJ377" s="138"/>
      <c r="GT377" s="138"/>
      <c r="HD377" s="138"/>
      <c r="HN377" s="138"/>
      <c r="HX377" s="138"/>
      <c r="IH377" s="138"/>
    </row>
    <row xmlns:x14ac="http://schemas.microsoft.com/office/spreadsheetml/2009/9/ac" r="378" s="3" customFormat="true" x14ac:dyDescent="0.25">
      <c r="A378" s="414"/>
      <c r="B378" s="138"/>
      <c r="L378" s="138"/>
      <c r="V378" s="138"/>
      <c r="AF378" s="138"/>
      <c r="AP378" s="138"/>
      <c r="AZ378" s="138"/>
      <c r="BJ378" s="138"/>
      <c r="BK378" s="138"/>
      <c r="BL378" s="138"/>
      <c r="BM378" s="138"/>
      <c r="BN378" s="138"/>
      <c r="BO378" s="138"/>
      <c r="BP378" s="138"/>
      <c r="BQ378" s="138"/>
      <c r="BT378" s="138"/>
      <c r="CD378" s="138"/>
      <c r="CN378" s="138"/>
      <c r="CX378" s="138"/>
      <c r="DH378" s="138"/>
      <c r="DR378" s="138"/>
      <c r="EB378" s="138"/>
      <c r="EL378" s="138"/>
      <c r="EV378" s="138"/>
      <c r="FF378" s="138"/>
      <c r="FP378" s="138"/>
      <c r="FZ378" s="138"/>
      <c r="GJ378" s="138"/>
      <c r="GT378" s="138"/>
      <c r="HD378" s="138"/>
      <c r="HN378" s="138"/>
      <c r="HX378" s="138"/>
      <c r="IH378" s="138"/>
    </row>
    <row xmlns:x14ac="http://schemas.microsoft.com/office/spreadsheetml/2009/9/ac" r="379" s="3" customFormat="true" x14ac:dyDescent="0.25">
      <c r="A379" s="414"/>
      <c r="B379" s="138"/>
      <c r="L379" s="138"/>
      <c r="V379" s="138"/>
      <c r="AF379" s="138"/>
      <c r="AP379" s="138"/>
      <c r="AZ379" s="138"/>
      <c r="BJ379" s="138"/>
      <c r="BK379" s="138"/>
      <c r="BL379" s="138"/>
      <c r="BM379" s="138"/>
      <c r="BN379" s="138"/>
      <c r="BO379" s="138"/>
      <c r="BP379" s="138"/>
      <c r="BQ379" s="138"/>
      <c r="BT379" s="138"/>
      <c r="CD379" s="138"/>
      <c r="CN379" s="138"/>
      <c r="CX379" s="138"/>
      <c r="DH379" s="138"/>
      <c r="DR379" s="138"/>
      <c r="EB379" s="138"/>
      <c r="EL379" s="138"/>
      <c r="EV379" s="138"/>
      <c r="FF379" s="138"/>
      <c r="FP379" s="138"/>
      <c r="FZ379" s="138"/>
      <c r="GJ379" s="138"/>
      <c r="GT379" s="138"/>
      <c r="HD379" s="138"/>
      <c r="HN379" s="138"/>
      <c r="HX379" s="138"/>
      <c r="IH379" s="138"/>
    </row>
    <row xmlns:x14ac="http://schemas.microsoft.com/office/spreadsheetml/2009/9/ac" r="380" s="3" customFormat="true" x14ac:dyDescent="0.25">
      <c r="A380" s="414"/>
      <c r="B380" s="138"/>
      <c r="L380" s="138"/>
      <c r="V380" s="138"/>
      <c r="AF380" s="138"/>
      <c r="AP380" s="138"/>
      <c r="AZ380" s="138"/>
      <c r="BJ380" s="138"/>
      <c r="BK380" s="138"/>
      <c r="BL380" s="138"/>
      <c r="BM380" s="138"/>
      <c r="BN380" s="138"/>
      <c r="BO380" s="138"/>
      <c r="BP380" s="138"/>
      <c r="BQ380" s="138"/>
      <c r="BT380" s="138"/>
      <c r="CD380" s="138"/>
      <c r="CN380" s="138"/>
      <c r="CX380" s="138"/>
      <c r="DH380" s="138"/>
      <c r="DR380" s="138"/>
      <c r="EB380" s="138"/>
      <c r="EL380" s="138"/>
      <c r="EV380" s="138"/>
      <c r="FF380" s="138"/>
      <c r="FP380" s="138"/>
      <c r="FZ380" s="138"/>
      <c r="GJ380" s="138"/>
      <c r="GT380" s="138"/>
      <c r="HD380" s="138"/>
      <c r="HN380" s="138"/>
      <c r="HX380" s="138"/>
      <c r="IH380" s="138"/>
    </row>
    <row xmlns:x14ac="http://schemas.microsoft.com/office/spreadsheetml/2009/9/ac" r="381" s="3" customFormat="true" x14ac:dyDescent="0.25">
      <c r="A381" s="414"/>
      <c r="B381" s="138"/>
      <c r="L381" s="138"/>
      <c r="V381" s="138"/>
      <c r="AF381" s="138"/>
      <c r="AP381" s="138"/>
      <c r="AZ381" s="138"/>
      <c r="BJ381" s="138"/>
      <c r="BK381" s="138"/>
      <c r="BL381" s="138"/>
      <c r="BM381" s="138"/>
      <c r="BN381" s="138"/>
      <c r="BO381" s="138"/>
      <c r="BP381" s="138"/>
      <c r="BQ381" s="138"/>
      <c r="BT381" s="138"/>
      <c r="CD381" s="138"/>
      <c r="CN381" s="138"/>
      <c r="CX381" s="138"/>
      <c r="DH381" s="138"/>
      <c r="DR381" s="138"/>
      <c r="EB381" s="138"/>
      <c r="EL381" s="138"/>
      <c r="EV381" s="138"/>
      <c r="FF381" s="138"/>
      <c r="FP381" s="138"/>
      <c r="FZ381" s="138"/>
      <c r="GJ381" s="138"/>
      <c r="GT381" s="138"/>
      <c r="HD381" s="138"/>
      <c r="HN381" s="138"/>
      <c r="HX381" s="138"/>
      <c r="IH381" s="138"/>
    </row>
    <row xmlns:x14ac="http://schemas.microsoft.com/office/spreadsheetml/2009/9/ac" r="382" s="3" customFormat="true" x14ac:dyDescent="0.25">
      <c r="A382" s="414"/>
      <c r="B382" s="138"/>
      <c r="L382" s="138"/>
      <c r="V382" s="138"/>
      <c r="AF382" s="138"/>
      <c r="AP382" s="138"/>
      <c r="AZ382" s="138"/>
      <c r="BJ382" s="138"/>
      <c r="BK382" s="138"/>
      <c r="BL382" s="138"/>
      <c r="BM382" s="138"/>
      <c r="BN382" s="138"/>
      <c r="BO382" s="138"/>
      <c r="BP382" s="138"/>
      <c r="BQ382" s="138"/>
      <c r="BT382" s="138"/>
      <c r="CD382" s="138"/>
      <c r="CN382" s="138"/>
      <c r="CX382" s="138"/>
      <c r="DH382" s="138"/>
      <c r="DR382" s="138"/>
      <c r="EB382" s="138"/>
      <c r="EL382" s="138"/>
      <c r="EV382" s="138"/>
      <c r="FF382" s="138"/>
      <c r="FP382" s="138"/>
      <c r="FZ382" s="138"/>
      <c r="GJ382" s="138"/>
      <c r="GT382" s="138"/>
      <c r="HD382" s="138"/>
      <c r="HN382" s="138"/>
      <c r="HX382" s="138"/>
      <c r="IH382" s="138"/>
    </row>
    <row xmlns:x14ac="http://schemas.microsoft.com/office/spreadsheetml/2009/9/ac" r="383" s="3" customFormat="true" x14ac:dyDescent="0.25">
      <c r="A383" s="414"/>
      <c r="B383" s="138"/>
      <c r="L383" s="138"/>
      <c r="V383" s="138"/>
      <c r="AF383" s="138"/>
      <c r="AP383" s="138"/>
      <c r="AZ383" s="138"/>
      <c r="BJ383" s="138"/>
      <c r="BK383" s="138"/>
      <c r="BL383" s="138"/>
      <c r="BM383" s="138"/>
      <c r="BN383" s="138"/>
      <c r="BO383" s="138"/>
      <c r="BP383" s="138"/>
      <c r="BQ383" s="138"/>
      <c r="BT383" s="138"/>
      <c r="CD383" s="138"/>
      <c r="CN383" s="138"/>
      <c r="CX383" s="138"/>
      <c r="DH383" s="138"/>
      <c r="DR383" s="138"/>
      <c r="EB383" s="138"/>
      <c r="EL383" s="138"/>
      <c r="EV383" s="138"/>
      <c r="FF383" s="138"/>
      <c r="FP383" s="138"/>
      <c r="FZ383" s="138"/>
      <c r="GJ383" s="138"/>
      <c r="GT383" s="138"/>
      <c r="HD383" s="138"/>
      <c r="HN383" s="138"/>
      <c r="HX383" s="138"/>
      <c r="IH383" s="138"/>
    </row>
    <row xmlns:x14ac="http://schemas.microsoft.com/office/spreadsheetml/2009/9/ac" r="384" s="3" customFormat="true" x14ac:dyDescent="0.25">
      <c r="A384" s="414"/>
      <c r="B384" s="138"/>
      <c r="L384" s="138"/>
      <c r="V384" s="138"/>
      <c r="AF384" s="138"/>
      <c r="AP384" s="138"/>
      <c r="AZ384" s="138"/>
      <c r="BJ384" s="138"/>
      <c r="BK384" s="138"/>
      <c r="BL384" s="138"/>
      <c r="BM384" s="138"/>
      <c r="BN384" s="138"/>
      <c r="BO384" s="138"/>
      <c r="BP384" s="138"/>
      <c r="BQ384" s="138"/>
      <c r="BT384" s="138"/>
      <c r="CD384" s="138"/>
      <c r="CN384" s="138"/>
      <c r="CX384" s="138"/>
      <c r="DH384" s="138"/>
      <c r="DR384" s="138"/>
      <c r="EB384" s="138"/>
      <c r="EL384" s="138"/>
      <c r="EV384" s="138"/>
      <c r="FF384" s="138"/>
      <c r="FP384" s="138"/>
      <c r="FZ384" s="138"/>
      <c r="GJ384" s="138"/>
      <c r="GT384" s="138"/>
      <c r="HD384" s="138"/>
      <c r="HN384" s="138"/>
      <c r="HX384" s="138"/>
      <c r="IH384" s="138"/>
    </row>
    <row xmlns:x14ac="http://schemas.microsoft.com/office/spreadsheetml/2009/9/ac" r="385" s="3" customFormat="true" x14ac:dyDescent="0.25">
      <c r="A385" s="414"/>
      <c r="B385" s="138"/>
      <c r="L385" s="138"/>
      <c r="V385" s="138"/>
      <c r="AF385" s="138"/>
      <c r="AP385" s="138"/>
      <c r="AZ385" s="138"/>
      <c r="BJ385" s="138"/>
      <c r="BK385" s="138"/>
      <c r="BL385" s="138"/>
      <c r="BM385" s="138"/>
      <c r="BN385" s="138"/>
      <c r="BO385" s="138"/>
      <c r="BP385" s="138"/>
      <c r="BQ385" s="138"/>
      <c r="BT385" s="138"/>
      <c r="CD385" s="138"/>
      <c r="CN385" s="138"/>
      <c r="CX385" s="138"/>
      <c r="DH385" s="138"/>
      <c r="DR385" s="138"/>
      <c r="EB385" s="138"/>
      <c r="EL385" s="138"/>
      <c r="EV385" s="138"/>
      <c r="FF385" s="138"/>
      <c r="FP385" s="138"/>
      <c r="FZ385" s="138"/>
      <c r="GJ385" s="138"/>
      <c r="GT385" s="138"/>
      <c r="HD385" s="138"/>
      <c r="HN385" s="138"/>
      <c r="HX385" s="138"/>
      <c r="IH385" s="138"/>
    </row>
    <row xmlns:x14ac="http://schemas.microsoft.com/office/spreadsheetml/2009/9/ac" r="386" s="3" customFormat="true" x14ac:dyDescent="0.25">
      <c r="A386" s="414"/>
      <c r="B386" s="138"/>
      <c r="L386" s="138"/>
      <c r="V386" s="138"/>
      <c r="AF386" s="138"/>
      <c r="AP386" s="138"/>
      <c r="AZ386" s="138"/>
      <c r="BJ386" s="138"/>
      <c r="BK386" s="138"/>
      <c r="BL386" s="138"/>
      <c r="BM386" s="138"/>
      <c r="BN386" s="138"/>
      <c r="BO386" s="138"/>
      <c r="BP386" s="138"/>
      <c r="BQ386" s="138"/>
      <c r="BT386" s="138"/>
      <c r="CD386" s="138"/>
      <c r="CN386" s="138"/>
      <c r="CX386" s="138"/>
      <c r="DH386" s="138"/>
      <c r="DR386" s="138"/>
      <c r="EB386" s="138"/>
      <c r="EL386" s="138"/>
      <c r="EV386" s="138"/>
      <c r="FF386" s="138"/>
      <c r="FP386" s="138"/>
      <c r="FZ386" s="138"/>
      <c r="GJ386" s="138"/>
      <c r="GT386" s="138"/>
      <c r="HD386" s="138"/>
      <c r="HN386" s="138"/>
      <c r="HX386" s="138"/>
      <c r="IH386" s="138"/>
    </row>
    <row xmlns:x14ac="http://schemas.microsoft.com/office/spreadsheetml/2009/9/ac" r="387" s="3" customFormat="true" x14ac:dyDescent="0.25">
      <c r="A387" s="414"/>
      <c r="B387" s="138"/>
      <c r="L387" s="138"/>
      <c r="V387" s="138"/>
      <c r="AF387" s="138"/>
      <c r="AP387" s="138"/>
      <c r="AZ387" s="138"/>
      <c r="BJ387" s="138"/>
      <c r="BK387" s="138"/>
      <c r="BL387" s="138"/>
      <c r="BM387" s="138"/>
      <c r="BN387" s="138"/>
      <c r="BO387" s="138"/>
      <c r="BP387" s="138"/>
      <c r="BQ387" s="138"/>
      <c r="BT387" s="138"/>
      <c r="CD387" s="138"/>
      <c r="CN387" s="138"/>
      <c r="CX387" s="138"/>
      <c r="DH387" s="138"/>
      <c r="DR387" s="138"/>
      <c r="EB387" s="138"/>
      <c r="EL387" s="138"/>
      <c r="EV387" s="138"/>
      <c r="FF387" s="138"/>
      <c r="FP387" s="138"/>
      <c r="FZ387" s="138"/>
      <c r="GJ387" s="138"/>
      <c r="GT387" s="138"/>
      <c r="HD387" s="138"/>
      <c r="HN387" s="138"/>
      <c r="HX387" s="138"/>
      <c r="IH387" s="138"/>
    </row>
    <row xmlns:x14ac="http://schemas.microsoft.com/office/spreadsheetml/2009/9/ac" r="388" s="3" customFormat="true" x14ac:dyDescent="0.25">
      <c r="A388" s="414"/>
      <c r="B388" s="138"/>
      <c r="L388" s="138"/>
      <c r="V388" s="138"/>
      <c r="AF388" s="138"/>
      <c r="AP388" s="138"/>
      <c r="AZ388" s="138"/>
      <c r="BJ388" s="138"/>
      <c r="BK388" s="138"/>
      <c r="BL388" s="138"/>
      <c r="BM388" s="138"/>
      <c r="BN388" s="138"/>
      <c r="BO388" s="138"/>
      <c r="BP388" s="138"/>
      <c r="BQ388" s="138"/>
      <c r="BT388" s="138"/>
      <c r="CD388" s="138"/>
      <c r="CN388" s="138"/>
      <c r="CX388" s="138"/>
      <c r="DH388" s="138"/>
      <c r="DR388" s="138"/>
      <c r="EB388" s="138"/>
      <c r="EL388" s="138"/>
      <c r="EV388" s="138"/>
      <c r="FF388" s="138"/>
      <c r="FP388" s="138"/>
      <c r="FZ388" s="138"/>
      <c r="GJ388" s="138"/>
      <c r="GT388" s="138"/>
      <c r="HD388" s="138"/>
      <c r="HN388" s="138"/>
      <c r="HX388" s="138"/>
      <c r="IH388" s="138"/>
    </row>
    <row xmlns:x14ac="http://schemas.microsoft.com/office/spreadsheetml/2009/9/ac" r="389" s="3" customFormat="true" x14ac:dyDescent="0.25">
      <c r="A389" s="414"/>
      <c r="B389" s="138"/>
      <c r="L389" s="138"/>
      <c r="V389" s="138"/>
      <c r="AF389" s="138"/>
      <c r="AP389" s="138"/>
      <c r="AZ389" s="138"/>
      <c r="BJ389" s="138"/>
      <c r="BK389" s="138"/>
      <c r="BL389" s="138"/>
      <c r="BM389" s="138"/>
      <c r="BN389" s="138"/>
      <c r="BO389" s="138"/>
      <c r="BP389" s="138"/>
      <c r="BQ389" s="138"/>
      <c r="BT389" s="138"/>
      <c r="CD389" s="138"/>
      <c r="CN389" s="138"/>
      <c r="CX389" s="138"/>
      <c r="DH389" s="138"/>
      <c r="DR389" s="138"/>
      <c r="EB389" s="138"/>
      <c r="EL389" s="138"/>
      <c r="EV389" s="138"/>
      <c r="FF389" s="138"/>
      <c r="FP389" s="138"/>
      <c r="FZ389" s="138"/>
      <c r="GJ389" s="138"/>
      <c r="GT389" s="138"/>
      <c r="HD389" s="138"/>
      <c r="HN389" s="138"/>
      <c r="HX389" s="138"/>
      <c r="IH389" s="138"/>
    </row>
    <row xmlns:x14ac="http://schemas.microsoft.com/office/spreadsheetml/2009/9/ac" r="390" s="3" customFormat="true" x14ac:dyDescent="0.25">
      <c r="A390" s="414"/>
      <c r="B390" s="138"/>
      <c r="L390" s="138"/>
      <c r="V390" s="138"/>
      <c r="AF390" s="138"/>
      <c r="AP390" s="138"/>
      <c r="AZ390" s="138"/>
      <c r="BJ390" s="138"/>
      <c r="BK390" s="138"/>
      <c r="BL390" s="138"/>
      <c r="BM390" s="138"/>
      <c r="BN390" s="138"/>
      <c r="BO390" s="138"/>
      <c r="BP390" s="138"/>
      <c r="BQ390" s="138"/>
      <c r="BT390" s="138"/>
      <c r="CD390" s="138"/>
      <c r="CN390" s="138"/>
      <c r="CX390" s="138"/>
      <c r="DH390" s="138"/>
      <c r="DR390" s="138"/>
      <c r="EB390" s="138"/>
      <c r="EL390" s="138"/>
      <c r="EV390" s="138"/>
      <c r="FF390" s="138"/>
      <c r="FP390" s="138"/>
      <c r="FZ390" s="138"/>
      <c r="GJ390" s="138"/>
      <c r="GT390" s="138"/>
      <c r="HD390" s="138"/>
      <c r="HN390" s="138"/>
      <c r="HX390" s="138"/>
      <c r="IH390" s="138"/>
    </row>
    <row xmlns:x14ac="http://schemas.microsoft.com/office/spreadsheetml/2009/9/ac" r="391" s="3" customFormat="true" x14ac:dyDescent="0.25">
      <c r="A391" s="414"/>
      <c r="B391" s="138"/>
      <c r="L391" s="138"/>
      <c r="V391" s="138"/>
      <c r="AF391" s="138"/>
      <c r="AP391" s="138"/>
      <c r="AZ391" s="138"/>
      <c r="BJ391" s="138"/>
      <c r="BK391" s="138"/>
      <c r="BL391" s="138"/>
      <c r="BM391" s="138"/>
      <c r="BN391" s="138"/>
      <c r="BO391" s="138"/>
      <c r="BP391" s="138"/>
      <c r="BQ391" s="138"/>
      <c r="BT391" s="138"/>
      <c r="CD391" s="138"/>
      <c r="CN391" s="138"/>
      <c r="CX391" s="138"/>
      <c r="DH391" s="138"/>
      <c r="DR391" s="138"/>
      <c r="EB391" s="138"/>
      <c r="EL391" s="138"/>
      <c r="EV391" s="138"/>
      <c r="FF391" s="138"/>
      <c r="FP391" s="138"/>
      <c r="FZ391" s="138"/>
      <c r="GJ391" s="138"/>
      <c r="GT391" s="138"/>
      <c r="HD391" s="138"/>
      <c r="HN391" s="138"/>
      <c r="HX391" s="138"/>
      <c r="IH391" s="138"/>
    </row>
    <row xmlns:x14ac="http://schemas.microsoft.com/office/spreadsheetml/2009/9/ac" r="392" s="3" customFormat="true" x14ac:dyDescent="0.25">
      <c r="A392" s="414"/>
      <c r="B392" s="138"/>
      <c r="L392" s="138"/>
      <c r="V392" s="138"/>
      <c r="AF392" s="138"/>
      <c r="AP392" s="138"/>
      <c r="AZ392" s="138"/>
      <c r="BJ392" s="138"/>
      <c r="BK392" s="138"/>
      <c r="BL392" s="138"/>
      <c r="BM392" s="138"/>
      <c r="BN392" s="138"/>
      <c r="BO392" s="138"/>
      <c r="BP392" s="138"/>
      <c r="BQ392" s="138"/>
      <c r="BT392" s="138"/>
      <c r="CD392" s="138"/>
      <c r="CN392" s="138"/>
      <c r="CX392" s="138"/>
      <c r="DH392" s="138"/>
      <c r="DR392" s="138"/>
      <c r="EB392" s="138"/>
      <c r="EL392" s="138"/>
      <c r="EV392" s="138"/>
      <c r="FF392" s="138"/>
      <c r="FP392" s="138"/>
      <c r="FZ392" s="138"/>
      <c r="GJ392" s="138"/>
      <c r="GT392" s="138"/>
      <c r="HD392" s="138"/>
      <c r="HN392" s="138"/>
      <c r="HX392" s="138"/>
      <c r="IH392" s="138"/>
    </row>
    <row xmlns:x14ac="http://schemas.microsoft.com/office/spreadsheetml/2009/9/ac" r="393" s="3" customFormat="true" x14ac:dyDescent="0.25">
      <c r="A393" s="414"/>
      <c r="B393" s="138"/>
      <c r="L393" s="138"/>
      <c r="V393" s="138"/>
      <c r="AF393" s="138"/>
      <c r="AP393" s="138"/>
      <c r="AZ393" s="138"/>
      <c r="BJ393" s="138"/>
      <c r="BK393" s="138"/>
      <c r="BL393" s="138"/>
      <c r="BM393" s="138"/>
      <c r="BN393" s="138"/>
      <c r="BO393" s="138"/>
      <c r="BP393" s="138"/>
      <c r="BQ393" s="138"/>
      <c r="BT393" s="138"/>
      <c r="CD393" s="138"/>
      <c r="CN393" s="138"/>
      <c r="CX393" s="138"/>
      <c r="DH393" s="138"/>
      <c r="DR393" s="138"/>
      <c r="EB393" s="138"/>
      <c r="EL393" s="138"/>
      <c r="EV393" s="138"/>
      <c r="FF393" s="138"/>
      <c r="FP393" s="138"/>
      <c r="FZ393" s="138"/>
      <c r="GJ393" s="138"/>
      <c r="GT393" s="138"/>
      <c r="HD393" s="138"/>
      <c r="HN393" s="138"/>
      <c r="HX393" s="138"/>
      <c r="IH393" s="138"/>
    </row>
    <row xmlns:x14ac="http://schemas.microsoft.com/office/spreadsheetml/2009/9/ac" r="394" s="3" customFormat="true" x14ac:dyDescent="0.25">
      <c r="A394" s="414"/>
      <c r="B394" s="138"/>
      <c r="L394" s="138"/>
      <c r="V394" s="138"/>
      <c r="AF394" s="138"/>
      <c r="AP394" s="138"/>
      <c r="AZ394" s="138"/>
      <c r="BJ394" s="138"/>
      <c r="BK394" s="138"/>
      <c r="BL394" s="138"/>
      <c r="BM394" s="138"/>
      <c r="BN394" s="138"/>
      <c r="BO394" s="138"/>
      <c r="BP394" s="138"/>
      <c r="BQ394" s="138"/>
      <c r="BT394" s="138"/>
      <c r="CD394" s="138"/>
      <c r="CN394" s="138"/>
      <c r="CX394" s="138"/>
      <c r="DH394" s="138"/>
      <c r="DR394" s="138"/>
      <c r="EB394" s="138"/>
      <c r="EL394" s="138"/>
      <c r="EV394" s="138"/>
      <c r="FF394" s="138"/>
      <c r="FP394" s="138"/>
      <c r="FZ394" s="138"/>
      <c r="GJ394" s="138"/>
      <c r="GT394" s="138"/>
      <c r="HD394" s="138"/>
      <c r="HN394" s="138"/>
      <c r="HX394" s="138"/>
      <c r="IH394" s="138"/>
    </row>
    <row xmlns:x14ac="http://schemas.microsoft.com/office/spreadsheetml/2009/9/ac" r="395" s="3" customFormat="true" x14ac:dyDescent="0.25">
      <c r="A395" s="414"/>
      <c r="B395" s="138"/>
      <c r="L395" s="138"/>
      <c r="V395" s="138"/>
      <c r="AF395" s="138"/>
      <c r="AP395" s="138"/>
      <c r="AZ395" s="138"/>
      <c r="BJ395" s="138"/>
      <c r="BK395" s="138"/>
      <c r="BL395" s="138"/>
      <c r="BM395" s="138"/>
      <c r="BN395" s="138"/>
      <c r="BO395" s="138"/>
      <c r="BP395" s="138"/>
      <c r="BQ395" s="138"/>
      <c r="BT395" s="138"/>
      <c r="CD395" s="138"/>
      <c r="CN395" s="138"/>
      <c r="CX395" s="138"/>
      <c r="DH395" s="138"/>
      <c r="DR395" s="138"/>
      <c r="EB395" s="138"/>
      <c r="EL395" s="138"/>
      <c r="EV395" s="138"/>
      <c r="FF395" s="138"/>
      <c r="FP395" s="138"/>
      <c r="FZ395" s="138"/>
      <c r="GJ395" s="138"/>
      <c r="GT395" s="138"/>
      <c r="HD395" s="138"/>
      <c r="HN395" s="138"/>
      <c r="HX395" s="138"/>
      <c r="IH395" s="138"/>
    </row>
    <row xmlns:x14ac="http://schemas.microsoft.com/office/spreadsheetml/2009/9/ac" r="396" s="3" customFormat="true" x14ac:dyDescent="0.25">
      <c r="A396" s="414"/>
      <c r="B396" s="138"/>
      <c r="L396" s="138"/>
      <c r="V396" s="138"/>
      <c r="AF396" s="138"/>
      <c r="AP396" s="138"/>
      <c r="AZ396" s="138"/>
      <c r="BJ396" s="138"/>
      <c r="BK396" s="138"/>
      <c r="BL396" s="138"/>
      <c r="BM396" s="138"/>
      <c r="BN396" s="138"/>
      <c r="BO396" s="138"/>
      <c r="BP396" s="138"/>
      <c r="BQ396" s="138"/>
      <c r="BT396" s="138"/>
      <c r="CD396" s="138"/>
      <c r="CN396" s="138"/>
      <c r="CX396" s="138"/>
      <c r="DH396" s="138"/>
      <c r="DR396" s="138"/>
      <c r="EB396" s="138"/>
      <c r="EL396" s="138"/>
      <c r="EV396" s="138"/>
      <c r="FF396" s="138"/>
      <c r="FP396" s="138"/>
      <c r="FZ396" s="138"/>
      <c r="GJ396" s="138"/>
      <c r="GT396" s="138"/>
      <c r="HD396" s="138"/>
      <c r="HN396" s="138"/>
      <c r="HX396" s="138"/>
      <c r="IH396" s="138"/>
    </row>
    <row xmlns:x14ac="http://schemas.microsoft.com/office/spreadsheetml/2009/9/ac" r="397" s="3" customFormat="true" x14ac:dyDescent="0.25">
      <c r="A397" s="414"/>
      <c r="B397" s="138"/>
      <c r="L397" s="138"/>
      <c r="V397" s="138"/>
      <c r="AF397" s="138"/>
      <c r="AP397" s="138"/>
      <c r="AZ397" s="138"/>
      <c r="BJ397" s="138"/>
      <c r="BK397" s="138"/>
      <c r="BL397" s="138"/>
      <c r="BM397" s="138"/>
      <c r="BN397" s="138"/>
      <c r="BO397" s="138"/>
      <c r="BP397" s="138"/>
      <c r="BQ397" s="138"/>
      <c r="BT397" s="138"/>
      <c r="CD397" s="138"/>
      <c r="CN397" s="138"/>
      <c r="CX397" s="138"/>
      <c r="DH397" s="138"/>
      <c r="DR397" s="138"/>
      <c r="EB397" s="138"/>
      <c r="EL397" s="138"/>
      <c r="EV397" s="138"/>
      <c r="FF397" s="138"/>
      <c r="FP397" s="138"/>
      <c r="FZ397" s="138"/>
      <c r="GJ397" s="138"/>
      <c r="GT397" s="138"/>
      <c r="HD397" s="138"/>
      <c r="HN397" s="138"/>
      <c r="HX397" s="138"/>
      <c r="IH397" s="138"/>
    </row>
    <row xmlns:x14ac="http://schemas.microsoft.com/office/spreadsheetml/2009/9/ac" r="398" s="3" customFormat="true" x14ac:dyDescent="0.25">
      <c r="A398" s="414"/>
      <c r="B398" s="138"/>
      <c r="L398" s="138"/>
      <c r="V398" s="138"/>
      <c r="AF398" s="138"/>
      <c r="AP398" s="138"/>
      <c r="AZ398" s="138"/>
      <c r="BJ398" s="138"/>
      <c r="BK398" s="138"/>
      <c r="BL398" s="138"/>
      <c r="BM398" s="138"/>
      <c r="BN398" s="138"/>
      <c r="BO398" s="138"/>
      <c r="BP398" s="138"/>
      <c r="BQ398" s="138"/>
      <c r="BT398" s="138"/>
      <c r="CD398" s="138"/>
      <c r="CN398" s="138"/>
      <c r="CX398" s="138"/>
      <c r="DH398" s="138"/>
      <c r="DR398" s="138"/>
      <c r="EB398" s="138"/>
      <c r="EL398" s="138"/>
      <c r="EV398" s="138"/>
      <c r="FF398" s="138"/>
      <c r="FP398" s="138"/>
      <c r="FZ398" s="138"/>
      <c r="GJ398" s="138"/>
      <c r="GT398" s="138"/>
      <c r="HD398" s="138"/>
      <c r="HN398" s="138"/>
      <c r="HX398" s="138"/>
      <c r="IH398" s="138"/>
    </row>
    <row xmlns:x14ac="http://schemas.microsoft.com/office/spreadsheetml/2009/9/ac" r="399" s="3" customFormat="true" x14ac:dyDescent="0.25">
      <c r="A399" s="414"/>
      <c r="B399" s="138"/>
      <c r="L399" s="138"/>
      <c r="V399" s="138"/>
      <c r="AF399" s="138"/>
      <c r="AP399" s="138"/>
      <c r="AZ399" s="138"/>
      <c r="BJ399" s="138"/>
      <c r="BK399" s="138"/>
      <c r="BL399" s="138"/>
      <c r="BM399" s="138"/>
      <c r="BN399" s="138"/>
      <c r="BO399" s="138"/>
      <c r="BP399" s="138"/>
      <c r="BQ399" s="138"/>
      <c r="BT399" s="138"/>
      <c r="CD399" s="138"/>
      <c r="CN399" s="138"/>
      <c r="CX399" s="138"/>
      <c r="DH399" s="138"/>
      <c r="DR399" s="138"/>
      <c r="EB399" s="138"/>
      <c r="EL399" s="138"/>
      <c r="EV399" s="138"/>
      <c r="FF399" s="138"/>
      <c r="FP399" s="138"/>
      <c r="FZ399" s="138"/>
      <c r="GJ399" s="138"/>
      <c r="GT399" s="138"/>
      <c r="HD399" s="138"/>
      <c r="HN399" s="138"/>
      <c r="HX399" s="138"/>
      <c r="IH399" s="138"/>
    </row>
    <row xmlns:x14ac="http://schemas.microsoft.com/office/spreadsheetml/2009/9/ac" r="400" s="3" customFormat="true" x14ac:dyDescent="0.25">
      <c r="A400" s="414"/>
      <c r="B400" s="138"/>
      <c r="L400" s="138"/>
      <c r="V400" s="138"/>
      <c r="AF400" s="138"/>
      <c r="AP400" s="138"/>
      <c r="AZ400" s="138"/>
      <c r="BJ400" s="138"/>
      <c r="BK400" s="138"/>
      <c r="BL400" s="138"/>
      <c r="BM400" s="138"/>
      <c r="BN400" s="138"/>
      <c r="BO400" s="138"/>
      <c r="BP400" s="138"/>
      <c r="BQ400" s="138"/>
      <c r="BT400" s="138"/>
      <c r="CD400" s="138"/>
      <c r="CN400" s="138"/>
      <c r="CX400" s="138"/>
      <c r="DH400" s="138"/>
      <c r="DR400" s="138"/>
      <c r="EB400" s="138"/>
      <c r="EL400" s="138"/>
      <c r="EV400" s="138"/>
      <c r="FF400" s="138"/>
      <c r="FP400" s="138"/>
      <c r="FZ400" s="138"/>
      <c r="GJ400" s="138"/>
      <c r="GT400" s="138"/>
      <c r="HD400" s="138"/>
      <c r="HN400" s="138"/>
      <c r="HX400" s="138"/>
      <c r="IH400" s="138"/>
    </row>
    <row xmlns:x14ac="http://schemas.microsoft.com/office/spreadsheetml/2009/9/ac" r="401" s="3" customFormat="true" x14ac:dyDescent="0.25">
      <c r="A401" s="414"/>
      <c r="B401" s="138"/>
      <c r="L401" s="138"/>
      <c r="V401" s="138"/>
      <c r="AF401" s="138"/>
      <c r="AP401" s="138"/>
      <c r="AZ401" s="138"/>
      <c r="BJ401" s="138"/>
      <c r="BK401" s="138"/>
      <c r="BL401" s="138"/>
      <c r="BM401" s="138"/>
      <c r="BN401" s="138"/>
      <c r="BO401" s="138"/>
      <c r="BP401" s="138"/>
      <c r="BQ401" s="138"/>
      <c r="BT401" s="138"/>
      <c r="CD401" s="138"/>
      <c r="CN401" s="138"/>
      <c r="CX401" s="138"/>
      <c r="DH401" s="138"/>
      <c r="DR401" s="138"/>
      <c r="EB401" s="138"/>
      <c r="EL401" s="138"/>
      <c r="EV401" s="138"/>
      <c r="FF401" s="138"/>
      <c r="FP401" s="138"/>
      <c r="FZ401" s="138"/>
      <c r="GJ401" s="138"/>
      <c r="GT401" s="138"/>
      <c r="HD401" s="138"/>
      <c r="HN401" s="138"/>
      <c r="HX401" s="138"/>
      <c r="IH401" s="138"/>
    </row>
    <row xmlns:x14ac="http://schemas.microsoft.com/office/spreadsheetml/2009/9/ac" r="402" s="3" customFormat="true" x14ac:dyDescent="0.25">
      <c r="A402" s="414"/>
      <c r="B402" s="138"/>
      <c r="L402" s="138"/>
      <c r="V402" s="138"/>
      <c r="AF402" s="138"/>
      <c r="AP402" s="138"/>
      <c r="AZ402" s="138"/>
      <c r="BJ402" s="138"/>
      <c r="BK402" s="138"/>
      <c r="BL402" s="138"/>
      <c r="BM402" s="138"/>
      <c r="BN402" s="138"/>
      <c r="BO402" s="138"/>
      <c r="BP402" s="138"/>
      <c r="BQ402" s="138"/>
      <c r="BT402" s="138"/>
      <c r="CD402" s="138"/>
      <c r="CN402" s="138"/>
      <c r="CX402" s="138"/>
      <c r="DH402" s="138"/>
      <c r="DR402" s="138"/>
      <c r="EB402" s="138"/>
      <c r="EL402" s="138"/>
      <c r="EV402" s="138"/>
      <c r="FF402" s="138"/>
      <c r="FP402" s="138"/>
      <c r="FZ402" s="138"/>
      <c r="GJ402" s="138"/>
      <c r="GT402" s="138"/>
      <c r="HD402" s="138"/>
      <c r="HN402" s="138"/>
      <c r="HX402" s="138"/>
      <c r="IH402" s="138"/>
    </row>
    <row xmlns:x14ac="http://schemas.microsoft.com/office/spreadsheetml/2009/9/ac" r="403" s="3" customFormat="true" x14ac:dyDescent="0.25">
      <c r="A403" s="414"/>
      <c r="B403" s="138"/>
      <c r="L403" s="138"/>
      <c r="V403" s="138"/>
      <c r="AF403" s="138"/>
      <c r="AP403" s="138"/>
      <c r="AZ403" s="138"/>
      <c r="BJ403" s="138"/>
      <c r="BK403" s="138"/>
      <c r="BL403" s="138"/>
      <c r="BM403" s="138"/>
      <c r="BN403" s="138"/>
      <c r="BO403" s="138"/>
      <c r="BP403" s="138"/>
      <c r="BQ403" s="138"/>
      <c r="BT403" s="138"/>
      <c r="CD403" s="138"/>
      <c r="CN403" s="138"/>
      <c r="CX403" s="138"/>
      <c r="DH403" s="138"/>
      <c r="DR403" s="138"/>
      <c r="EB403" s="138"/>
      <c r="EL403" s="138"/>
      <c r="EV403" s="138"/>
      <c r="FF403" s="138"/>
      <c r="FP403" s="138"/>
      <c r="FZ403" s="138"/>
      <c r="GJ403" s="138"/>
      <c r="GT403" s="138"/>
      <c r="HD403" s="138"/>
      <c r="HN403" s="138"/>
      <c r="HX403" s="138"/>
      <c r="IH403" s="138"/>
    </row>
    <row xmlns:x14ac="http://schemas.microsoft.com/office/spreadsheetml/2009/9/ac" r="404" s="3" customFormat="true" x14ac:dyDescent="0.25">
      <c r="A404" s="414"/>
      <c r="B404" s="138"/>
      <c r="L404" s="138"/>
      <c r="V404" s="138"/>
      <c r="AF404" s="138"/>
      <c r="AP404" s="138"/>
      <c r="AZ404" s="138"/>
      <c r="BJ404" s="138"/>
      <c r="BK404" s="138"/>
      <c r="BL404" s="138"/>
      <c r="BM404" s="138"/>
      <c r="BN404" s="138"/>
      <c r="BO404" s="138"/>
      <c r="BP404" s="138"/>
      <c r="BQ404" s="138"/>
      <c r="BT404" s="138"/>
      <c r="CD404" s="138"/>
      <c r="CN404" s="138"/>
      <c r="CX404" s="138"/>
      <c r="DH404" s="138"/>
      <c r="DR404" s="138"/>
      <c r="EB404" s="138"/>
      <c r="EL404" s="138"/>
      <c r="EV404" s="138"/>
      <c r="FF404" s="138"/>
      <c r="FP404" s="138"/>
      <c r="FZ404" s="138"/>
      <c r="GJ404" s="138"/>
      <c r="GT404" s="138"/>
      <c r="HD404" s="138"/>
      <c r="HN404" s="138"/>
      <c r="HX404" s="138"/>
      <c r="IH404" s="138"/>
    </row>
    <row xmlns:x14ac="http://schemas.microsoft.com/office/spreadsheetml/2009/9/ac" r="405" s="3" customFormat="true" x14ac:dyDescent="0.25">
      <c r="A405" s="414"/>
      <c r="B405" s="138"/>
      <c r="L405" s="138"/>
      <c r="V405" s="138"/>
      <c r="AF405" s="138"/>
      <c r="AP405" s="138"/>
      <c r="AZ405" s="138"/>
      <c r="BJ405" s="138"/>
      <c r="BK405" s="138"/>
      <c r="BL405" s="138"/>
      <c r="BM405" s="138"/>
      <c r="BN405" s="138"/>
      <c r="BO405" s="138"/>
      <c r="BP405" s="138"/>
      <c r="BQ405" s="138"/>
      <c r="BT405" s="138"/>
      <c r="CD405" s="138"/>
      <c r="CN405" s="138"/>
      <c r="CX405" s="138"/>
      <c r="DH405" s="138"/>
      <c r="DR405" s="138"/>
      <c r="EB405" s="138"/>
      <c r="EL405" s="138"/>
      <c r="EV405" s="138"/>
      <c r="FF405" s="138"/>
      <c r="FP405" s="138"/>
      <c r="FZ405" s="138"/>
      <c r="GJ405" s="138"/>
      <c r="GT405" s="138"/>
      <c r="HD405" s="138"/>
      <c r="HN405" s="138"/>
      <c r="HX405" s="138"/>
      <c r="IH405" s="138"/>
    </row>
    <row xmlns:x14ac="http://schemas.microsoft.com/office/spreadsheetml/2009/9/ac" r="406" s="3" customFormat="true" x14ac:dyDescent="0.25">
      <c r="A406" s="414"/>
      <c r="B406" s="138"/>
      <c r="L406" s="138"/>
      <c r="V406" s="138"/>
      <c r="AF406" s="138"/>
      <c r="AP406" s="138"/>
      <c r="AZ406" s="138"/>
      <c r="BJ406" s="138"/>
      <c r="BK406" s="138"/>
      <c r="BL406" s="138"/>
      <c r="BM406" s="138"/>
      <c r="BN406" s="138"/>
      <c r="BO406" s="138"/>
      <c r="BP406" s="138"/>
      <c r="BQ406" s="138"/>
      <c r="BT406" s="138"/>
      <c r="CD406" s="138"/>
      <c r="CN406" s="138"/>
      <c r="CX406" s="138"/>
      <c r="DH406" s="138"/>
      <c r="DR406" s="138"/>
      <c r="EB406" s="138"/>
      <c r="EL406" s="138"/>
      <c r="EV406" s="138"/>
      <c r="FF406" s="138"/>
      <c r="FP406" s="138"/>
      <c r="FZ406" s="138"/>
      <c r="GJ406" s="138"/>
      <c r="GT406" s="138"/>
      <c r="HD406" s="138"/>
      <c r="HN406" s="138"/>
      <c r="HX406" s="138"/>
      <c r="IH406" s="138"/>
    </row>
    <row xmlns:x14ac="http://schemas.microsoft.com/office/spreadsheetml/2009/9/ac" r="407" s="3" customFormat="true" x14ac:dyDescent="0.25">
      <c r="A407" s="414"/>
      <c r="B407" s="138"/>
      <c r="L407" s="138"/>
      <c r="V407" s="138"/>
      <c r="AF407" s="138"/>
      <c r="AP407" s="138"/>
      <c r="AZ407" s="138"/>
      <c r="BJ407" s="138"/>
      <c r="BK407" s="138"/>
      <c r="BL407" s="138"/>
      <c r="BM407" s="138"/>
      <c r="BN407" s="138"/>
      <c r="BO407" s="138"/>
      <c r="BP407" s="138"/>
      <c r="BQ407" s="138"/>
      <c r="BT407" s="138"/>
      <c r="CD407" s="138"/>
      <c r="CN407" s="138"/>
      <c r="CX407" s="138"/>
      <c r="DH407" s="138"/>
      <c r="DR407" s="138"/>
      <c r="EB407" s="138"/>
      <c r="EL407" s="138"/>
      <c r="EV407" s="138"/>
      <c r="FF407" s="138"/>
      <c r="FP407" s="138"/>
      <c r="FZ407" s="138"/>
      <c r="GJ407" s="138"/>
      <c r="GT407" s="138"/>
      <c r="HD407" s="138"/>
      <c r="HN407" s="138"/>
      <c r="HX407" s="138"/>
      <c r="IH407" s="138"/>
    </row>
    <row xmlns:x14ac="http://schemas.microsoft.com/office/spreadsheetml/2009/9/ac" r="408" s="3" customFormat="true" x14ac:dyDescent="0.25">
      <c r="A408" s="414"/>
      <c r="B408" s="138"/>
      <c r="L408" s="138"/>
      <c r="V408" s="138"/>
      <c r="AF408" s="138"/>
      <c r="AP408" s="138"/>
      <c r="AZ408" s="138"/>
      <c r="BJ408" s="138"/>
      <c r="BK408" s="138"/>
      <c r="BL408" s="138"/>
      <c r="BM408" s="138"/>
      <c r="BN408" s="138"/>
      <c r="BO408" s="138"/>
      <c r="BP408" s="138"/>
      <c r="BQ408" s="138"/>
      <c r="BT408" s="138"/>
      <c r="CD408" s="138"/>
      <c r="CN408" s="138"/>
      <c r="CX408" s="138"/>
      <c r="DH408" s="138"/>
      <c r="DR408" s="138"/>
      <c r="EB408" s="138"/>
      <c r="EL408" s="138"/>
      <c r="EV408" s="138"/>
      <c r="FF408" s="138"/>
      <c r="FP408" s="138"/>
      <c r="FZ408" s="138"/>
      <c r="GJ408" s="138"/>
      <c r="GT408" s="138"/>
      <c r="HD408" s="138"/>
      <c r="HN408" s="138"/>
      <c r="HX408" s="138"/>
      <c r="IH408" s="138"/>
    </row>
    <row xmlns:x14ac="http://schemas.microsoft.com/office/spreadsheetml/2009/9/ac" r="409" s="3" customFormat="true" x14ac:dyDescent="0.25">
      <c r="A409" s="414"/>
      <c r="B409" s="138"/>
      <c r="L409" s="138"/>
      <c r="V409" s="138"/>
      <c r="AF409" s="138"/>
      <c r="AP409" s="138"/>
      <c r="AZ409" s="138"/>
      <c r="BJ409" s="138"/>
      <c r="BK409" s="138"/>
      <c r="BL409" s="138"/>
      <c r="BM409" s="138"/>
      <c r="BN409" s="138"/>
      <c r="BO409" s="138"/>
      <c r="BP409" s="138"/>
      <c r="BQ409" s="138"/>
      <c r="BT409" s="138"/>
      <c r="CD409" s="138"/>
      <c r="CN409" s="138"/>
      <c r="CX409" s="138"/>
      <c r="DH409" s="138"/>
      <c r="DR409" s="138"/>
      <c r="EB409" s="138"/>
      <c r="EL409" s="138"/>
      <c r="EV409" s="138"/>
      <c r="FF409" s="138"/>
      <c r="FP409" s="138"/>
      <c r="FZ409" s="138"/>
      <c r="GJ409" s="138"/>
      <c r="GT409" s="138"/>
      <c r="HD409" s="138"/>
      <c r="HN409" s="138"/>
      <c r="HX409" s="138"/>
      <c r="IH409" s="138"/>
    </row>
    <row xmlns:x14ac="http://schemas.microsoft.com/office/spreadsheetml/2009/9/ac" r="410" s="3" customFormat="true" x14ac:dyDescent="0.25">
      <c r="A410" s="414"/>
      <c r="B410" s="138"/>
      <c r="L410" s="138"/>
      <c r="V410" s="138"/>
      <c r="AF410" s="138"/>
      <c r="AP410" s="138"/>
      <c r="AZ410" s="138"/>
      <c r="BJ410" s="138"/>
      <c r="BK410" s="138"/>
      <c r="BL410" s="138"/>
      <c r="BM410" s="138"/>
      <c r="BN410" s="138"/>
      <c r="BO410" s="138"/>
      <c r="BP410" s="138"/>
      <c r="BQ410" s="138"/>
      <c r="BT410" s="138"/>
      <c r="CD410" s="138"/>
      <c r="CN410" s="138"/>
      <c r="CX410" s="138"/>
      <c r="DH410" s="138"/>
      <c r="DR410" s="138"/>
      <c r="EB410" s="138"/>
      <c r="EL410" s="138"/>
      <c r="EV410" s="138"/>
      <c r="FF410" s="138"/>
      <c r="FP410" s="138"/>
      <c r="FZ410" s="138"/>
      <c r="GJ410" s="138"/>
      <c r="GT410" s="138"/>
      <c r="HD410" s="138"/>
      <c r="HN410" s="138"/>
      <c r="HX410" s="138"/>
      <c r="IH410" s="138"/>
    </row>
    <row xmlns:x14ac="http://schemas.microsoft.com/office/spreadsheetml/2009/9/ac" r="411" s="3" customFormat="true" x14ac:dyDescent="0.25">
      <c r="A411" s="414"/>
      <c r="B411" s="138"/>
      <c r="L411" s="138"/>
      <c r="V411" s="138"/>
      <c r="AF411" s="138"/>
      <c r="AP411" s="138"/>
      <c r="AZ411" s="138"/>
      <c r="BJ411" s="138"/>
      <c r="BK411" s="138"/>
      <c r="BL411" s="138"/>
      <c r="BM411" s="138"/>
      <c r="BN411" s="138"/>
      <c r="BO411" s="138"/>
      <c r="BP411" s="138"/>
      <c r="BQ411" s="138"/>
      <c r="BT411" s="138"/>
      <c r="CD411" s="138"/>
      <c r="CN411" s="138"/>
      <c r="CX411" s="138"/>
      <c r="DH411" s="138"/>
      <c r="DR411" s="138"/>
      <c r="EB411" s="138"/>
      <c r="EL411" s="138"/>
      <c r="EV411" s="138"/>
      <c r="FF411" s="138"/>
      <c r="FP411" s="138"/>
      <c r="FZ411" s="138"/>
      <c r="GJ411" s="138"/>
      <c r="GT411" s="138"/>
      <c r="HD411" s="138"/>
      <c r="HN411" s="138"/>
      <c r="HX411" s="138"/>
      <c r="IH411" s="138"/>
    </row>
    <row xmlns:x14ac="http://schemas.microsoft.com/office/spreadsheetml/2009/9/ac" r="412" s="3" customFormat="true" x14ac:dyDescent="0.25">
      <c r="A412" s="414"/>
      <c r="B412" s="138"/>
      <c r="L412" s="138"/>
      <c r="V412" s="138"/>
      <c r="AF412" s="138"/>
      <c r="AP412" s="138"/>
      <c r="AZ412" s="138"/>
      <c r="BJ412" s="138"/>
      <c r="BK412" s="138"/>
      <c r="BL412" s="138"/>
      <c r="BM412" s="138"/>
      <c r="BN412" s="138"/>
      <c r="BO412" s="138"/>
      <c r="BP412" s="138"/>
      <c r="BQ412" s="138"/>
      <c r="BT412" s="138"/>
      <c r="CD412" s="138"/>
      <c r="CN412" s="138"/>
      <c r="CX412" s="138"/>
      <c r="DH412" s="138"/>
      <c r="DR412" s="138"/>
      <c r="EB412" s="138"/>
      <c r="EL412" s="138"/>
      <c r="EV412" s="138"/>
      <c r="FF412" s="138"/>
      <c r="FP412" s="138"/>
      <c r="FZ412" s="138"/>
      <c r="GJ412" s="138"/>
      <c r="GT412" s="138"/>
      <c r="HD412" s="138"/>
      <c r="HN412" s="138"/>
      <c r="HX412" s="138"/>
      <c r="IH412" s="138"/>
    </row>
    <row xmlns:x14ac="http://schemas.microsoft.com/office/spreadsheetml/2009/9/ac" r="413" s="3" customFormat="true" x14ac:dyDescent="0.25">
      <c r="A413" s="414"/>
      <c r="B413" s="138"/>
      <c r="L413" s="138"/>
      <c r="V413" s="138"/>
      <c r="AF413" s="138"/>
      <c r="AP413" s="138"/>
      <c r="AZ413" s="138"/>
      <c r="BJ413" s="138"/>
      <c r="BK413" s="138"/>
      <c r="BL413" s="138"/>
      <c r="BM413" s="138"/>
      <c r="BN413" s="138"/>
      <c r="BO413" s="138"/>
      <c r="BP413" s="138"/>
      <c r="BQ413" s="138"/>
      <c r="BT413" s="138"/>
      <c r="CD413" s="138"/>
      <c r="CN413" s="138"/>
      <c r="CX413" s="138"/>
      <c r="DH413" s="138"/>
      <c r="DR413" s="138"/>
      <c r="EB413" s="138"/>
      <c r="EL413" s="138"/>
      <c r="EV413" s="138"/>
      <c r="FF413" s="138"/>
      <c r="FP413" s="138"/>
      <c r="FZ413" s="138"/>
      <c r="GJ413" s="138"/>
      <c r="GT413" s="138"/>
      <c r="HD413" s="138"/>
      <c r="HN413" s="138"/>
      <c r="HX413" s="138"/>
      <c r="IH413" s="138"/>
    </row>
    <row xmlns:x14ac="http://schemas.microsoft.com/office/spreadsheetml/2009/9/ac" r="414" s="3" customFormat="true" x14ac:dyDescent="0.25">
      <c r="A414" s="414"/>
      <c r="B414" s="138"/>
      <c r="L414" s="138"/>
      <c r="V414" s="138"/>
      <c r="AF414" s="138"/>
      <c r="AP414" s="138"/>
      <c r="AZ414" s="138"/>
      <c r="BJ414" s="138"/>
      <c r="BK414" s="138"/>
      <c r="BL414" s="138"/>
      <c r="BM414" s="138"/>
      <c r="BN414" s="138"/>
      <c r="BO414" s="138"/>
      <c r="BP414" s="138"/>
      <c r="BQ414" s="138"/>
      <c r="BT414" s="138"/>
      <c r="CD414" s="138"/>
      <c r="CN414" s="138"/>
      <c r="CX414" s="138"/>
      <c r="DH414" s="138"/>
      <c r="DR414" s="138"/>
      <c r="EB414" s="138"/>
      <c r="EL414" s="138"/>
      <c r="EV414" s="138"/>
      <c r="FF414" s="138"/>
      <c r="FP414" s="138"/>
      <c r="FZ414" s="138"/>
      <c r="GJ414" s="138"/>
      <c r="GT414" s="138"/>
      <c r="HD414" s="138"/>
      <c r="HN414" s="138"/>
      <c r="HX414" s="138"/>
      <c r="IH414" s="138"/>
    </row>
    <row xmlns:x14ac="http://schemas.microsoft.com/office/spreadsheetml/2009/9/ac" r="415" s="3" customFormat="true" x14ac:dyDescent="0.25">
      <c r="A415" s="414"/>
      <c r="B415" s="138"/>
      <c r="L415" s="138"/>
      <c r="V415" s="138"/>
      <c r="AF415" s="138"/>
      <c r="AP415" s="138"/>
      <c r="AZ415" s="138"/>
      <c r="BJ415" s="138"/>
      <c r="BK415" s="138"/>
      <c r="BL415" s="138"/>
      <c r="BM415" s="138"/>
      <c r="BN415" s="138"/>
      <c r="BO415" s="138"/>
      <c r="BP415" s="138"/>
      <c r="BQ415" s="138"/>
      <c r="BT415" s="138"/>
      <c r="CD415" s="138"/>
      <c r="CN415" s="138"/>
      <c r="CX415" s="138"/>
      <c r="DH415" s="138"/>
      <c r="DR415" s="138"/>
      <c r="EB415" s="138"/>
      <c r="EL415" s="138"/>
      <c r="EV415" s="138"/>
      <c r="FF415" s="138"/>
      <c r="FP415" s="138"/>
      <c r="FZ415" s="138"/>
      <c r="GJ415" s="138"/>
      <c r="GT415" s="138"/>
      <c r="HD415" s="138"/>
      <c r="HN415" s="138"/>
      <c r="HX415" s="138"/>
      <c r="IH415" s="138"/>
    </row>
    <row xmlns:x14ac="http://schemas.microsoft.com/office/spreadsheetml/2009/9/ac" r="416" s="3" customFormat="true" x14ac:dyDescent="0.25">
      <c r="A416" s="414"/>
      <c r="B416" s="138"/>
      <c r="L416" s="138"/>
      <c r="V416" s="138"/>
      <c r="AF416" s="138"/>
      <c r="AP416" s="138"/>
      <c r="AZ416" s="138"/>
      <c r="BJ416" s="138"/>
      <c r="BK416" s="138"/>
      <c r="BL416" s="138"/>
      <c r="BM416" s="138"/>
      <c r="BN416" s="138"/>
      <c r="BO416" s="138"/>
      <c r="BP416" s="138"/>
      <c r="BQ416" s="138"/>
      <c r="BT416" s="138"/>
      <c r="CD416" s="138"/>
      <c r="CN416" s="138"/>
      <c r="CX416" s="138"/>
      <c r="DH416" s="138"/>
      <c r="DR416" s="138"/>
      <c r="EB416" s="138"/>
      <c r="EL416" s="138"/>
      <c r="EV416" s="138"/>
      <c r="FF416" s="138"/>
      <c r="FP416" s="138"/>
      <c r="FZ416" s="138"/>
      <c r="GJ416" s="138"/>
      <c r="GT416" s="138"/>
      <c r="HD416" s="138"/>
      <c r="HN416" s="138"/>
      <c r="HX416" s="138"/>
      <c r="IH416" s="138"/>
    </row>
    <row xmlns:x14ac="http://schemas.microsoft.com/office/spreadsheetml/2009/9/ac" r="417" s="3" customFormat="true" x14ac:dyDescent="0.25">
      <c r="A417" s="414"/>
      <c r="B417" s="138"/>
      <c r="L417" s="138"/>
      <c r="V417" s="138"/>
      <c r="AF417" s="138"/>
      <c r="AP417" s="138"/>
      <c r="AZ417" s="138"/>
      <c r="BJ417" s="138"/>
      <c r="BK417" s="138"/>
      <c r="BL417" s="138"/>
      <c r="BM417" s="138"/>
      <c r="BN417" s="138"/>
      <c r="BO417" s="138"/>
      <c r="BP417" s="138"/>
      <c r="BQ417" s="138"/>
      <c r="BT417" s="138"/>
      <c r="CD417" s="138"/>
      <c r="CN417" s="138"/>
      <c r="CX417" s="138"/>
      <c r="DH417" s="138"/>
      <c r="DR417" s="138"/>
      <c r="EB417" s="138"/>
      <c r="EL417" s="138"/>
      <c r="EV417" s="138"/>
      <c r="FF417" s="138"/>
      <c r="FP417" s="138"/>
      <c r="FZ417" s="138"/>
      <c r="GJ417" s="138"/>
      <c r="GT417" s="138"/>
      <c r="HD417" s="138"/>
      <c r="HN417" s="138"/>
      <c r="HX417" s="138"/>
      <c r="IH417" s="138"/>
    </row>
    <row xmlns:x14ac="http://schemas.microsoft.com/office/spreadsheetml/2009/9/ac" r="418" s="3" customFormat="true" x14ac:dyDescent="0.25">
      <c r="A418" s="414"/>
      <c r="B418" s="138"/>
      <c r="L418" s="138"/>
      <c r="V418" s="138"/>
      <c r="AF418" s="138"/>
      <c r="AP418" s="138"/>
      <c r="AZ418" s="138"/>
      <c r="BJ418" s="138"/>
      <c r="BK418" s="138"/>
      <c r="BL418" s="138"/>
      <c r="BM418" s="138"/>
      <c r="BN418" s="138"/>
      <c r="BO418" s="138"/>
      <c r="BP418" s="138"/>
      <c r="BQ418" s="138"/>
      <c r="BT418" s="138"/>
      <c r="CD418" s="138"/>
      <c r="CN418" s="138"/>
      <c r="CX418" s="138"/>
      <c r="DH418" s="138"/>
      <c r="DR418" s="138"/>
      <c r="EB418" s="138"/>
      <c r="EL418" s="138"/>
      <c r="EV418" s="138"/>
      <c r="FF418" s="138"/>
      <c r="FP418" s="138"/>
      <c r="FZ418" s="138"/>
      <c r="GJ418" s="138"/>
      <c r="GT418" s="138"/>
      <c r="HD418" s="138"/>
      <c r="HN418" s="138"/>
      <c r="HX418" s="138"/>
      <c r="IH418" s="138"/>
    </row>
    <row xmlns:x14ac="http://schemas.microsoft.com/office/spreadsheetml/2009/9/ac" r="419" s="3" customFormat="true" x14ac:dyDescent="0.25">
      <c r="A419" s="414"/>
      <c r="B419" s="138"/>
      <c r="L419" s="138"/>
      <c r="V419" s="138"/>
      <c r="AF419" s="138"/>
      <c r="AP419" s="138"/>
      <c r="AZ419" s="138"/>
      <c r="BJ419" s="138"/>
      <c r="BK419" s="138"/>
      <c r="BL419" s="138"/>
      <c r="BM419" s="138"/>
      <c r="BN419" s="138"/>
      <c r="BO419" s="138"/>
      <c r="BP419" s="138"/>
      <c r="BQ419" s="138"/>
      <c r="BT419" s="138"/>
      <c r="CD419" s="138"/>
      <c r="CN419" s="138"/>
      <c r="CX419" s="138"/>
      <c r="DH419" s="138"/>
      <c r="DR419" s="138"/>
      <c r="EB419" s="138"/>
      <c r="EL419" s="138"/>
      <c r="EV419" s="138"/>
      <c r="FF419" s="138"/>
      <c r="FP419" s="138"/>
      <c r="FZ419" s="138"/>
      <c r="GJ419" s="138"/>
      <c r="GT419" s="138"/>
      <c r="HD419" s="138"/>
      <c r="HN419" s="138"/>
      <c r="HX419" s="138"/>
      <c r="IH419" s="138"/>
    </row>
    <row xmlns:x14ac="http://schemas.microsoft.com/office/spreadsheetml/2009/9/ac" r="420" s="3" customFormat="true" x14ac:dyDescent="0.25">
      <c r="A420" s="414"/>
      <c r="B420" s="138"/>
      <c r="L420" s="138"/>
      <c r="V420" s="138"/>
      <c r="AF420" s="138"/>
      <c r="AP420" s="138"/>
      <c r="AZ420" s="138"/>
      <c r="BJ420" s="138"/>
      <c r="BK420" s="138"/>
      <c r="BL420" s="138"/>
      <c r="BM420" s="138"/>
      <c r="BN420" s="138"/>
      <c r="BO420" s="138"/>
      <c r="BP420" s="138"/>
      <c r="BQ420" s="138"/>
      <c r="BT420" s="138"/>
      <c r="CD420" s="138"/>
      <c r="CN420" s="138"/>
      <c r="CX420" s="138"/>
      <c r="DH420" s="138"/>
      <c r="DR420" s="138"/>
      <c r="EB420" s="138"/>
      <c r="EL420" s="138"/>
      <c r="EV420" s="138"/>
      <c r="FF420" s="138"/>
      <c r="FP420" s="138"/>
      <c r="FZ420" s="138"/>
      <c r="GJ420" s="138"/>
      <c r="GT420" s="138"/>
      <c r="HD420" s="138"/>
      <c r="HN420" s="138"/>
      <c r="HX420" s="138"/>
      <c r="IH420" s="138"/>
    </row>
    <row xmlns:x14ac="http://schemas.microsoft.com/office/spreadsheetml/2009/9/ac" r="421" s="3" customFormat="true" x14ac:dyDescent="0.25">
      <c r="A421" s="414"/>
      <c r="B421" s="138"/>
      <c r="L421" s="138"/>
      <c r="V421" s="138"/>
      <c r="AF421" s="138"/>
      <c r="AP421" s="138"/>
      <c r="AZ421" s="138"/>
      <c r="BJ421" s="138"/>
      <c r="BK421" s="138"/>
      <c r="BL421" s="138"/>
      <c r="BM421" s="138"/>
      <c r="BN421" s="138"/>
      <c r="BO421" s="138"/>
      <c r="BP421" s="138"/>
      <c r="BQ421" s="138"/>
      <c r="BT421" s="138"/>
      <c r="CD421" s="138"/>
      <c r="CN421" s="138"/>
      <c r="CX421" s="138"/>
      <c r="DH421" s="138"/>
      <c r="DR421" s="138"/>
      <c r="EB421" s="138"/>
      <c r="EL421" s="138"/>
      <c r="EV421" s="138"/>
      <c r="FF421" s="138"/>
      <c r="FP421" s="138"/>
      <c r="FZ421" s="138"/>
      <c r="GJ421" s="138"/>
      <c r="GT421" s="138"/>
      <c r="HD421" s="138"/>
      <c r="HN421" s="138"/>
      <c r="HX421" s="138"/>
      <c r="IH421" s="138"/>
    </row>
    <row xmlns:x14ac="http://schemas.microsoft.com/office/spreadsheetml/2009/9/ac" r="422" s="3" customFormat="true" x14ac:dyDescent="0.25">
      <c r="A422" s="414"/>
      <c r="B422" s="138"/>
      <c r="L422" s="138"/>
      <c r="V422" s="138"/>
      <c r="AF422" s="138"/>
      <c r="AP422" s="138"/>
      <c r="AZ422" s="138"/>
      <c r="BJ422" s="138"/>
      <c r="BK422" s="138"/>
      <c r="BL422" s="138"/>
      <c r="BM422" s="138"/>
      <c r="BN422" s="138"/>
      <c r="BO422" s="138"/>
      <c r="BP422" s="138"/>
      <c r="BQ422" s="138"/>
      <c r="BT422" s="138"/>
      <c r="CD422" s="138"/>
      <c r="CN422" s="138"/>
      <c r="CX422" s="138"/>
      <c r="DH422" s="138"/>
      <c r="DR422" s="138"/>
      <c r="EB422" s="138"/>
      <c r="EL422" s="138"/>
      <c r="EV422" s="138"/>
      <c r="FF422" s="138"/>
      <c r="FP422" s="138"/>
      <c r="FZ422" s="138"/>
      <c r="GJ422" s="138"/>
      <c r="GT422" s="138"/>
      <c r="HD422" s="138"/>
      <c r="HN422" s="138"/>
      <c r="HX422" s="138"/>
      <c r="IH422" s="138"/>
    </row>
    <row xmlns:x14ac="http://schemas.microsoft.com/office/spreadsheetml/2009/9/ac" r="423" s="3" customFormat="true" x14ac:dyDescent="0.25">
      <c r="A423" s="414"/>
      <c r="B423" s="138"/>
      <c r="L423" s="138"/>
      <c r="V423" s="138"/>
      <c r="AF423" s="138"/>
      <c r="AP423" s="138"/>
      <c r="AZ423" s="138"/>
      <c r="BJ423" s="138"/>
      <c r="BK423" s="138"/>
      <c r="BL423" s="138"/>
      <c r="BM423" s="138"/>
      <c r="BN423" s="138"/>
      <c r="BO423" s="138"/>
      <c r="BP423" s="138"/>
      <c r="BQ423" s="138"/>
      <c r="BT423" s="138"/>
      <c r="CD423" s="138"/>
      <c r="CN423" s="138"/>
      <c r="CX423" s="138"/>
      <c r="DH423" s="138"/>
      <c r="DR423" s="138"/>
      <c r="EB423" s="138"/>
      <c r="EL423" s="138"/>
      <c r="EV423" s="138"/>
      <c r="FF423" s="138"/>
      <c r="FP423" s="138"/>
      <c r="FZ423" s="138"/>
      <c r="GJ423" s="138"/>
      <c r="GT423" s="138"/>
      <c r="HD423" s="138"/>
      <c r="HN423" s="138"/>
      <c r="HX423" s="138"/>
      <c r="IH423" s="138"/>
    </row>
    <row xmlns:x14ac="http://schemas.microsoft.com/office/spreadsheetml/2009/9/ac" r="424" s="3" customFormat="true" x14ac:dyDescent="0.25">
      <c r="A424" s="414"/>
      <c r="B424" s="138"/>
      <c r="L424" s="138"/>
      <c r="V424" s="138"/>
      <c r="AF424" s="138"/>
      <c r="AP424" s="138"/>
      <c r="AZ424" s="138"/>
      <c r="BJ424" s="138"/>
      <c r="BK424" s="138"/>
      <c r="BL424" s="138"/>
      <c r="BM424" s="138"/>
      <c r="BN424" s="138"/>
      <c r="BO424" s="138"/>
      <c r="BP424" s="138"/>
      <c r="BQ424" s="138"/>
      <c r="BT424" s="138"/>
      <c r="CD424" s="138"/>
      <c r="CN424" s="138"/>
      <c r="CX424" s="138"/>
      <c r="DH424" s="138"/>
      <c r="DR424" s="138"/>
      <c r="EB424" s="138"/>
      <c r="EL424" s="138"/>
      <c r="EV424" s="138"/>
      <c r="FF424" s="138"/>
      <c r="FP424" s="138"/>
      <c r="FZ424" s="138"/>
      <c r="GJ424" s="138"/>
      <c r="GT424" s="138"/>
      <c r="HD424" s="138"/>
      <c r="HN424" s="138"/>
      <c r="HX424" s="138"/>
      <c r="IH424" s="138"/>
    </row>
    <row xmlns:x14ac="http://schemas.microsoft.com/office/spreadsheetml/2009/9/ac" r="425" s="3" customFormat="true" x14ac:dyDescent="0.25">
      <c r="A425" s="414"/>
      <c r="B425" s="138"/>
      <c r="L425" s="138"/>
      <c r="V425" s="138"/>
      <c r="AF425" s="138"/>
      <c r="AP425" s="138"/>
      <c r="AZ425" s="138"/>
      <c r="BJ425" s="138"/>
      <c r="BK425" s="138"/>
      <c r="BL425" s="138"/>
      <c r="BM425" s="138"/>
      <c r="BN425" s="138"/>
      <c r="BO425" s="138"/>
      <c r="BP425" s="138"/>
      <c r="BQ425" s="138"/>
      <c r="BT425" s="138"/>
      <c r="CD425" s="138"/>
      <c r="CN425" s="138"/>
      <c r="CX425" s="138"/>
      <c r="DH425" s="138"/>
      <c r="DR425" s="138"/>
      <c r="EB425" s="138"/>
      <c r="EL425" s="138"/>
      <c r="EV425" s="138"/>
      <c r="FF425" s="138"/>
      <c r="FP425" s="138"/>
      <c r="FZ425" s="138"/>
      <c r="GJ425" s="138"/>
      <c r="GT425" s="138"/>
      <c r="HD425" s="138"/>
      <c r="HN425" s="138"/>
      <c r="HX425" s="138"/>
      <c r="IH425" s="138"/>
    </row>
    <row xmlns:x14ac="http://schemas.microsoft.com/office/spreadsheetml/2009/9/ac" r="426" s="3" customFormat="true" x14ac:dyDescent="0.25">
      <c r="A426" s="414"/>
      <c r="B426" s="138"/>
      <c r="L426" s="138"/>
      <c r="V426" s="138"/>
      <c r="AF426" s="138"/>
      <c r="AP426" s="138"/>
      <c r="AZ426" s="138"/>
      <c r="BJ426" s="138"/>
      <c r="BK426" s="138"/>
      <c r="BL426" s="138"/>
      <c r="BM426" s="138"/>
      <c r="BN426" s="138"/>
      <c r="BO426" s="138"/>
      <c r="BP426" s="138"/>
      <c r="BQ426" s="138"/>
      <c r="BT426" s="138"/>
      <c r="CD426" s="138"/>
      <c r="CN426" s="138"/>
      <c r="CX426" s="138"/>
      <c r="DH426" s="138"/>
      <c r="DR426" s="138"/>
      <c r="EB426" s="138"/>
      <c r="EL426" s="138"/>
      <c r="EV426" s="138"/>
      <c r="FF426" s="138"/>
      <c r="FP426" s="138"/>
      <c r="FZ426" s="138"/>
      <c r="GJ426" s="138"/>
      <c r="GT426" s="138"/>
      <c r="HD426" s="138"/>
      <c r="HN426" s="138"/>
      <c r="HX426" s="138"/>
      <c r="IH426" s="138"/>
    </row>
    <row xmlns:x14ac="http://schemas.microsoft.com/office/spreadsheetml/2009/9/ac" r="427" s="3" customFormat="true" x14ac:dyDescent="0.25">
      <c r="A427" s="414"/>
      <c r="B427" s="138"/>
      <c r="L427" s="138"/>
      <c r="V427" s="138"/>
      <c r="AF427" s="138"/>
      <c r="AP427" s="138"/>
      <c r="AZ427" s="138"/>
      <c r="BJ427" s="138"/>
      <c r="BK427" s="138"/>
      <c r="BL427" s="138"/>
      <c r="BM427" s="138"/>
      <c r="BN427" s="138"/>
      <c r="BO427" s="138"/>
      <c r="BP427" s="138"/>
      <c r="BQ427" s="138"/>
      <c r="BT427" s="138"/>
      <c r="CD427" s="138"/>
      <c r="CN427" s="138"/>
      <c r="CX427" s="138"/>
      <c r="DH427" s="138"/>
      <c r="DR427" s="138"/>
      <c r="EB427" s="138"/>
      <c r="EL427" s="138"/>
      <c r="EV427" s="138"/>
      <c r="FF427" s="138"/>
      <c r="FP427" s="138"/>
      <c r="FZ427" s="138"/>
      <c r="GJ427" s="138"/>
      <c r="GT427" s="138"/>
      <c r="HD427" s="138"/>
      <c r="HN427" s="138"/>
      <c r="HX427" s="138"/>
      <c r="IH427" s="138"/>
    </row>
    <row xmlns:x14ac="http://schemas.microsoft.com/office/spreadsheetml/2009/9/ac" r="428" s="3" customFormat="true" x14ac:dyDescent="0.25">
      <c r="A428" s="414"/>
      <c r="B428" s="138"/>
      <c r="L428" s="138"/>
      <c r="V428" s="138"/>
      <c r="AF428" s="138"/>
      <c r="AP428" s="138"/>
      <c r="AZ428" s="138"/>
      <c r="BJ428" s="138"/>
      <c r="BK428" s="138"/>
      <c r="BL428" s="138"/>
      <c r="BM428" s="138"/>
      <c r="BN428" s="138"/>
      <c r="BO428" s="138"/>
      <c r="BP428" s="138"/>
      <c r="BQ428" s="138"/>
      <c r="BT428" s="138"/>
      <c r="CD428" s="138"/>
      <c r="CN428" s="138"/>
      <c r="CX428" s="138"/>
      <c r="DH428" s="138"/>
      <c r="DR428" s="138"/>
      <c r="EB428" s="138"/>
      <c r="EL428" s="138"/>
      <c r="EV428" s="138"/>
      <c r="FF428" s="138"/>
      <c r="FP428" s="138"/>
      <c r="FZ428" s="138"/>
      <c r="GJ428" s="138"/>
      <c r="GT428" s="138"/>
      <c r="HD428" s="138"/>
      <c r="HN428" s="138"/>
      <c r="HX428" s="138"/>
      <c r="IH428" s="138"/>
    </row>
    <row xmlns:x14ac="http://schemas.microsoft.com/office/spreadsheetml/2009/9/ac" r="429" s="3" customFormat="true" x14ac:dyDescent="0.25">
      <c r="A429" s="414"/>
      <c r="B429" s="138"/>
      <c r="L429" s="138"/>
      <c r="V429" s="138"/>
      <c r="AF429" s="138"/>
      <c r="AP429" s="138"/>
      <c r="AZ429" s="138"/>
      <c r="BJ429" s="138"/>
      <c r="BK429" s="138"/>
      <c r="BL429" s="138"/>
      <c r="BM429" s="138"/>
      <c r="BN429" s="138"/>
      <c r="BO429" s="138"/>
      <c r="BP429" s="138"/>
      <c r="BQ429" s="138"/>
      <c r="BT429" s="138"/>
      <c r="CD429" s="138"/>
      <c r="CN429" s="138"/>
      <c r="CX429" s="138"/>
      <c r="DH429" s="138"/>
      <c r="DR429" s="138"/>
      <c r="EB429" s="138"/>
      <c r="EL429" s="138"/>
      <c r="EV429" s="138"/>
      <c r="FF429" s="138"/>
      <c r="FP429" s="138"/>
      <c r="FZ429" s="138"/>
      <c r="GJ429" s="138"/>
      <c r="GT429" s="138"/>
      <c r="HD429" s="138"/>
      <c r="HN429" s="138"/>
      <c r="HX429" s="138"/>
      <c r="IH429" s="138"/>
    </row>
    <row xmlns:x14ac="http://schemas.microsoft.com/office/spreadsheetml/2009/9/ac" r="430" s="3" customFormat="true" x14ac:dyDescent="0.25">
      <c r="A430" s="414"/>
      <c r="B430" s="138"/>
      <c r="L430" s="138"/>
      <c r="V430" s="138"/>
      <c r="AF430" s="138"/>
      <c r="AP430" s="138"/>
      <c r="AZ430" s="138"/>
      <c r="BJ430" s="138"/>
      <c r="BK430" s="138"/>
      <c r="BL430" s="138"/>
      <c r="BM430" s="138"/>
      <c r="BN430" s="138"/>
      <c r="BO430" s="138"/>
      <c r="BP430" s="138"/>
      <c r="BQ430" s="138"/>
      <c r="BT430" s="138"/>
      <c r="CD430" s="138"/>
      <c r="CN430" s="138"/>
      <c r="CX430" s="138"/>
      <c r="DH430" s="138"/>
      <c r="DR430" s="138"/>
      <c r="EB430" s="138"/>
      <c r="EL430" s="138"/>
      <c r="EV430" s="138"/>
      <c r="FF430" s="138"/>
      <c r="FP430" s="138"/>
      <c r="FZ430" s="138"/>
      <c r="GJ430" s="138"/>
      <c r="GT430" s="138"/>
      <c r="HD430" s="138"/>
      <c r="HN430" s="138"/>
      <c r="HX430" s="138"/>
      <c r="IH430" s="138"/>
    </row>
    <row xmlns:x14ac="http://schemas.microsoft.com/office/spreadsheetml/2009/9/ac" r="431" s="3" customFormat="true" x14ac:dyDescent="0.25">
      <c r="A431" s="414"/>
      <c r="B431" s="138"/>
      <c r="L431" s="138"/>
      <c r="V431" s="138"/>
      <c r="AF431" s="138"/>
      <c r="AP431" s="138"/>
      <c r="AZ431" s="138"/>
      <c r="BJ431" s="138"/>
      <c r="BK431" s="138"/>
      <c r="BL431" s="138"/>
      <c r="BM431" s="138"/>
      <c r="BN431" s="138"/>
      <c r="BO431" s="138"/>
      <c r="BP431" s="138"/>
      <c r="BQ431" s="138"/>
      <c r="BT431" s="138"/>
      <c r="CD431" s="138"/>
      <c r="CN431" s="138"/>
      <c r="CX431" s="138"/>
      <c r="DH431" s="138"/>
      <c r="DR431" s="138"/>
      <c r="EB431" s="138"/>
      <c r="EL431" s="138"/>
      <c r="EV431" s="138"/>
      <c r="FF431" s="138"/>
      <c r="FP431" s="138"/>
      <c r="FZ431" s="138"/>
      <c r="GJ431" s="138"/>
      <c r="GT431" s="138"/>
      <c r="HD431" s="138"/>
      <c r="HN431" s="138"/>
      <c r="HX431" s="138"/>
      <c r="IH431" s="138"/>
    </row>
    <row xmlns:x14ac="http://schemas.microsoft.com/office/spreadsheetml/2009/9/ac" r="432" s="3" customFormat="true" x14ac:dyDescent="0.25">
      <c r="A432" s="414"/>
      <c r="B432" s="138"/>
      <c r="L432" s="138"/>
      <c r="V432" s="138"/>
      <c r="AF432" s="138"/>
      <c r="AP432" s="138"/>
      <c r="AZ432" s="138"/>
      <c r="BJ432" s="138"/>
      <c r="BK432" s="138"/>
      <c r="BL432" s="138"/>
      <c r="BM432" s="138"/>
      <c r="BN432" s="138"/>
      <c r="BO432" s="138"/>
      <c r="BP432" s="138"/>
      <c r="BQ432" s="138"/>
      <c r="BT432" s="138"/>
      <c r="CD432" s="138"/>
      <c r="CN432" s="138"/>
      <c r="CX432" s="138"/>
      <c r="DH432" s="138"/>
      <c r="DR432" s="138"/>
      <c r="EB432" s="138"/>
      <c r="EL432" s="138"/>
      <c r="EV432" s="138"/>
      <c r="FF432" s="138"/>
      <c r="FP432" s="138"/>
      <c r="FZ432" s="138"/>
      <c r="GJ432" s="138"/>
      <c r="GT432" s="138"/>
      <c r="HD432" s="138"/>
      <c r="HN432" s="138"/>
      <c r="HX432" s="138"/>
      <c r="IH432" s="138"/>
    </row>
    <row xmlns:x14ac="http://schemas.microsoft.com/office/spreadsheetml/2009/9/ac" r="433" s="3" customFormat="true" x14ac:dyDescent="0.25">
      <c r="A433" s="414"/>
      <c r="B433" s="138"/>
      <c r="L433" s="138"/>
      <c r="V433" s="138"/>
      <c r="AF433" s="138"/>
      <c r="AP433" s="138"/>
      <c r="AZ433" s="138"/>
      <c r="BJ433" s="138"/>
      <c r="BK433" s="138"/>
      <c r="BL433" s="138"/>
      <c r="BM433" s="138"/>
      <c r="BN433" s="138"/>
      <c r="BO433" s="138"/>
      <c r="BP433" s="138"/>
      <c r="BQ433" s="138"/>
      <c r="BT433" s="138"/>
      <c r="CD433" s="138"/>
      <c r="CN433" s="138"/>
      <c r="CX433" s="138"/>
      <c r="DH433" s="138"/>
      <c r="DR433" s="138"/>
      <c r="EB433" s="138"/>
      <c r="EL433" s="138"/>
      <c r="EV433" s="138"/>
      <c r="FF433" s="138"/>
      <c r="FP433" s="138"/>
      <c r="FZ433" s="138"/>
      <c r="GJ433" s="138"/>
      <c r="GT433" s="138"/>
      <c r="HD433" s="138"/>
      <c r="HN433" s="138"/>
      <c r="HX433" s="138"/>
      <c r="IH433" s="138"/>
    </row>
    <row xmlns:x14ac="http://schemas.microsoft.com/office/spreadsheetml/2009/9/ac" r="434" s="3" customFormat="true" x14ac:dyDescent="0.25">
      <c r="A434" s="414"/>
      <c r="B434" s="138"/>
      <c r="L434" s="138"/>
      <c r="V434" s="138"/>
      <c r="AF434" s="138"/>
      <c r="AP434" s="138"/>
      <c r="AZ434" s="138"/>
      <c r="BJ434" s="138"/>
      <c r="BK434" s="138"/>
      <c r="BL434" s="138"/>
      <c r="BM434" s="138"/>
      <c r="BN434" s="138"/>
      <c r="BO434" s="138"/>
      <c r="BP434" s="138"/>
      <c r="BQ434" s="138"/>
      <c r="BT434" s="138"/>
      <c r="CD434" s="138"/>
      <c r="CN434" s="138"/>
      <c r="CX434" s="138"/>
      <c r="DH434" s="138"/>
      <c r="DR434" s="138"/>
      <c r="EB434" s="138"/>
      <c r="EL434" s="138"/>
      <c r="EV434" s="138"/>
      <c r="FF434" s="138"/>
      <c r="FP434" s="138"/>
      <c r="FZ434" s="138"/>
      <c r="GJ434" s="138"/>
      <c r="GT434" s="138"/>
      <c r="HD434" s="138"/>
      <c r="HN434" s="138"/>
      <c r="HX434" s="138"/>
      <c r="IH434" s="138"/>
    </row>
    <row xmlns:x14ac="http://schemas.microsoft.com/office/spreadsheetml/2009/9/ac" r="435" s="3" customFormat="true" x14ac:dyDescent="0.25">
      <c r="A435" s="414"/>
      <c r="B435" s="138"/>
      <c r="L435" s="138"/>
      <c r="V435" s="138"/>
      <c r="AF435" s="138"/>
      <c r="AP435" s="138"/>
      <c r="AZ435" s="138"/>
      <c r="BJ435" s="138"/>
      <c r="BK435" s="138"/>
      <c r="BL435" s="138"/>
      <c r="BM435" s="138"/>
      <c r="BN435" s="138"/>
      <c r="BO435" s="138"/>
      <c r="BP435" s="138"/>
      <c r="BQ435" s="138"/>
      <c r="BT435" s="138"/>
      <c r="CD435" s="138"/>
      <c r="CN435" s="138"/>
      <c r="CX435" s="138"/>
      <c r="DH435" s="138"/>
      <c r="DR435" s="138"/>
      <c r="EB435" s="138"/>
      <c r="EL435" s="138"/>
      <c r="EV435" s="138"/>
      <c r="FF435" s="138"/>
      <c r="FP435" s="138"/>
      <c r="FZ435" s="138"/>
      <c r="GJ435" s="138"/>
      <c r="GT435" s="138"/>
      <c r="HD435" s="138"/>
      <c r="HN435" s="138"/>
      <c r="HX435" s="138"/>
      <c r="IH435" s="138"/>
    </row>
    <row xmlns:x14ac="http://schemas.microsoft.com/office/spreadsheetml/2009/9/ac" r="436" s="3" customFormat="true" x14ac:dyDescent="0.25">
      <c r="A436" s="414"/>
      <c r="B436" s="138"/>
      <c r="L436" s="138"/>
      <c r="V436" s="138"/>
      <c r="AF436" s="138"/>
      <c r="AP436" s="138"/>
      <c r="AZ436" s="138"/>
      <c r="BJ436" s="138"/>
      <c r="BK436" s="138"/>
      <c r="BL436" s="138"/>
      <c r="BM436" s="138"/>
      <c r="BN436" s="138"/>
      <c r="BO436" s="138"/>
      <c r="BP436" s="138"/>
      <c r="BQ436" s="138"/>
      <c r="BT436" s="138"/>
      <c r="CD436" s="138"/>
      <c r="CN436" s="138"/>
      <c r="CX436" s="138"/>
      <c r="DH436" s="138"/>
      <c r="DR436" s="138"/>
      <c r="EB436" s="138"/>
      <c r="EL436" s="138"/>
      <c r="EV436" s="138"/>
      <c r="FF436" s="138"/>
      <c r="FP436" s="138"/>
      <c r="FZ436" s="138"/>
      <c r="GJ436" s="138"/>
      <c r="GT436" s="138"/>
      <c r="HD436" s="138"/>
      <c r="HN436" s="138"/>
      <c r="HX436" s="138"/>
      <c r="IH436" s="138"/>
    </row>
    <row xmlns:x14ac="http://schemas.microsoft.com/office/spreadsheetml/2009/9/ac" r="437" s="3" customFormat="true" x14ac:dyDescent="0.25">
      <c r="A437" s="414"/>
      <c r="B437" s="138"/>
      <c r="L437" s="138"/>
      <c r="V437" s="138"/>
      <c r="AF437" s="138"/>
      <c r="AP437" s="138"/>
      <c r="AZ437" s="138"/>
      <c r="BJ437" s="138"/>
      <c r="BK437" s="138"/>
      <c r="BL437" s="138"/>
      <c r="BM437" s="138"/>
      <c r="BN437" s="138"/>
      <c r="BO437" s="138"/>
      <c r="BP437" s="138"/>
      <c r="BQ437" s="138"/>
      <c r="BT437" s="138"/>
      <c r="CD437" s="138"/>
      <c r="CN437" s="138"/>
      <c r="CX437" s="138"/>
      <c r="DH437" s="138"/>
      <c r="DR437" s="138"/>
      <c r="EB437" s="138"/>
      <c r="EL437" s="138"/>
      <c r="EV437" s="138"/>
      <c r="FF437" s="138"/>
      <c r="FP437" s="138"/>
      <c r="FZ437" s="138"/>
      <c r="GJ437" s="138"/>
      <c r="GT437" s="138"/>
      <c r="HD437" s="138"/>
      <c r="HN437" s="138"/>
      <c r="HX437" s="138"/>
      <c r="IH437" s="138"/>
    </row>
    <row xmlns:x14ac="http://schemas.microsoft.com/office/spreadsheetml/2009/9/ac" r="438" s="3" customFormat="true" x14ac:dyDescent="0.25">
      <c r="A438" s="414"/>
      <c r="B438" s="138"/>
      <c r="L438" s="138"/>
      <c r="V438" s="138"/>
      <c r="AF438" s="138"/>
      <c r="AP438" s="138"/>
      <c r="AZ438" s="138"/>
      <c r="BJ438" s="138"/>
      <c r="BK438" s="138"/>
      <c r="BL438" s="138"/>
      <c r="BM438" s="138"/>
      <c r="BN438" s="138"/>
      <c r="BO438" s="138"/>
      <c r="BP438" s="138"/>
      <c r="BQ438" s="138"/>
      <c r="BT438" s="138"/>
      <c r="CD438" s="138"/>
      <c r="CN438" s="138"/>
      <c r="CX438" s="138"/>
      <c r="DH438" s="138"/>
      <c r="DR438" s="138"/>
      <c r="EB438" s="138"/>
      <c r="EL438" s="138"/>
      <c r="EV438" s="138"/>
      <c r="FF438" s="138"/>
      <c r="FP438" s="138"/>
      <c r="FZ438" s="138"/>
      <c r="GJ438" s="138"/>
      <c r="GT438" s="138"/>
      <c r="HD438" s="138"/>
      <c r="HN438" s="138"/>
      <c r="HX438" s="138"/>
      <c r="IH438" s="138"/>
    </row>
    <row xmlns:x14ac="http://schemas.microsoft.com/office/spreadsheetml/2009/9/ac" r="439" s="3" customFormat="true" x14ac:dyDescent="0.25">
      <c r="A439" s="414"/>
      <c r="B439" s="138"/>
      <c r="L439" s="138"/>
      <c r="V439" s="138"/>
      <c r="AF439" s="138"/>
      <c r="AP439" s="138"/>
      <c r="AZ439" s="138"/>
      <c r="BJ439" s="138"/>
      <c r="BK439" s="138"/>
      <c r="BL439" s="138"/>
      <c r="BM439" s="138"/>
      <c r="BN439" s="138"/>
      <c r="BO439" s="138"/>
      <c r="BP439" s="138"/>
      <c r="BQ439" s="138"/>
      <c r="BT439" s="138"/>
      <c r="CD439" s="138"/>
      <c r="CN439" s="138"/>
      <c r="CX439" s="138"/>
      <c r="DH439" s="138"/>
      <c r="DR439" s="138"/>
      <c r="EB439" s="138"/>
      <c r="EL439" s="138"/>
      <c r="EV439" s="138"/>
      <c r="FF439" s="138"/>
      <c r="FP439" s="138"/>
      <c r="FZ439" s="138"/>
      <c r="GJ439" s="138"/>
      <c r="GT439" s="138"/>
      <c r="HD439" s="138"/>
      <c r="HN439" s="138"/>
      <c r="HX439" s="138"/>
      <c r="IH439" s="138"/>
    </row>
    <row xmlns:x14ac="http://schemas.microsoft.com/office/spreadsheetml/2009/9/ac" r="440" s="3" customFormat="true" x14ac:dyDescent="0.25">
      <c r="A440" s="414"/>
      <c r="B440" s="138"/>
      <c r="L440" s="138"/>
      <c r="V440" s="138"/>
      <c r="AF440" s="138"/>
      <c r="AP440" s="138"/>
      <c r="AZ440" s="138"/>
      <c r="BJ440" s="138"/>
      <c r="BK440" s="138"/>
      <c r="BL440" s="138"/>
      <c r="BM440" s="138"/>
      <c r="BN440" s="138"/>
      <c r="BO440" s="138"/>
      <c r="BP440" s="138"/>
      <c r="BQ440" s="138"/>
      <c r="BT440" s="138"/>
      <c r="CD440" s="138"/>
      <c r="CN440" s="138"/>
      <c r="CX440" s="138"/>
      <c r="DH440" s="138"/>
      <c r="DR440" s="138"/>
      <c r="EB440" s="138"/>
      <c r="EL440" s="138"/>
      <c r="EV440" s="138"/>
      <c r="FF440" s="138"/>
      <c r="FP440" s="138"/>
      <c r="FZ440" s="138"/>
      <c r="GJ440" s="138"/>
      <c r="GT440" s="138"/>
      <c r="HD440" s="138"/>
      <c r="HN440" s="138"/>
      <c r="HX440" s="138"/>
      <c r="IH440" s="138"/>
    </row>
    <row xmlns:x14ac="http://schemas.microsoft.com/office/spreadsheetml/2009/9/ac" r="441" s="3" customFormat="true" x14ac:dyDescent="0.25">
      <c r="A441" s="414"/>
      <c r="B441" s="138"/>
      <c r="L441" s="138"/>
      <c r="V441" s="138"/>
      <c r="AF441" s="138"/>
      <c r="AP441" s="138"/>
      <c r="AZ441" s="138"/>
      <c r="BJ441" s="138"/>
      <c r="BK441" s="138"/>
      <c r="BL441" s="138"/>
      <c r="BM441" s="138"/>
      <c r="BN441" s="138"/>
      <c r="BO441" s="138"/>
      <c r="BP441" s="138"/>
      <c r="BQ441" s="138"/>
      <c r="BT441" s="138"/>
      <c r="CD441" s="138"/>
      <c r="CN441" s="138"/>
      <c r="CX441" s="138"/>
      <c r="DH441" s="138"/>
      <c r="DR441" s="138"/>
      <c r="EB441" s="138"/>
      <c r="EL441" s="138"/>
      <c r="EV441" s="138"/>
      <c r="FF441" s="138"/>
      <c r="FP441" s="138"/>
      <c r="FZ441" s="138"/>
      <c r="GJ441" s="138"/>
      <c r="GT441" s="138"/>
      <c r="HD441" s="138"/>
      <c r="HN441" s="138"/>
      <c r="HX441" s="138"/>
      <c r="IH441" s="138"/>
    </row>
    <row xmlns:x14ac="http://schemas.microsoft.com/office/spreadsheetml/2009/9/ac" r="442" s="3" customFormat="true" x14ac:dyDescent="0.25">
      <c r="A442" s="414"/>
      <c r="B442" s="138"/>
      <c r="L442" s="138"/>
      <c r="V442" s="138"/>
      <c r="AF442" s="138"/>
      <c r="AP442" s="138"/>
      <c r="AZ442" s="138"/>
      <c r="BJ442" s="138"/>
      <c r="BK442" s="138"/>
      <c r="BL442" s="138"/>
      <c r="BM442" s="138"/>
      <c r="BN442" s="138"/>
      <c r="BO442" s="138"/>
      <c r="BP442" s="138"/>
      <c r="BQ442" s="138"/>
      <c r="BT442" s="138"/>
      <c r="CD442" s="138"/>
      <c r="CN442" s="138"/>
      <c r="CX442" s="138"/>
      <c r="DH442" s="138"/>
      <c r="DR442" s="138"/>
      <c r="EB442" s="138"/>
      <c r="EL442" s="138"/>
      <c r="EV442" s="138"/>
      <c r="FF442" s="138"/>
      <c r="FP442" s="138"/>
      <c r="FZ442" s="138"/>
      <c r="GJ442" s="138"/>
      <c r="GT442" s="138"/>
      <c r="HD442" s="138"/>
      <c r="HN442" s="138"/>
      <c r="HX442" s="138"/>
      <c r="IH442" s="138"/>
    </row>
    <row xmlns:x14ac="http://schemas.microsoft.com/office/spreadsheetml/2009/9/ac" r="443" s="3" customFormat="true" x14ac:dyDescent="0.25">
      <c r="A443" s="414"/>
      <c r="B443" s="138"/>
      <c r="L443" s="138"/>
      <c r="V443" s="138"/>
      <c r="AF443" s="138"/>
      <c r="AP443" s="138"/>
      <c r="AZ443" s="138"/>
      <c r="BJ443" s="138"/>
      <c r="BK443" s="138"/>
      <c r="BL443" s="138"/>
      <c r="BM443" s="138"/>
      <c r="BN443" s="138"/>
      <c r="BO443" s="138"/>
      <c r="BP443" s="138"/>
      <c r="BQ443" s="138"/>
      <c r="BT443" s="138"/>
      <c r="CD443" s="138"/>
      <c r="CN443" s="138"/>
      <c r="CX443" s="138"/>
      <c r="DH443" s="138"/>
      <c r="DR443" s="138"/>
      <c r="EB443" s="138"/>
      <c r="EL443" s="138"/>
      <c r="EV443" s="138"/>
      <c r="FF443" s="138"/>
      <c r="FP443" s="138"/>
      <c r="FZ443" s="138"/>
      <c r="GJ443" s="138"/>
      <c r="GT443" s="138"/>
      <c r="HD443" s="138"/>
      <c r="HN443" s="138"/>
      <c r="HX443" s="138"/>
      <c r="IH443" s="138"/>
    </row>
    <row xmlns:x14ac="http://schemas.microsoft.com/office/spreadsheetml/2009/9/ac" r="444" s="3" customFormat="true" x14ac:dyDescent="0.25">
      <c r="A444" s="414"/>
      <c r="B444" s="138"/>
      <c r="L444" s="138"/>
      <c r="V444" s="138"/>
      <c r="AF444" s="138"/>
      <c r="AP444" s="138"/>
      <c r="AZ444" s="138"/>
      <c r="BJ444" s="138"/>
      <c r="BK444" s="138"/>
      <c r="BL444" s="138"/>
      <c r="BM444" s="138"/>
      <c r="BN444" s="138"/>
      <c r="BO444" s="138"/>
      <c r="BP444" s="138"/>
      <c r="BQ444" s="138"/>
      <c r="BT444" s="138"/>
      <c r="CD444" s="138"/>
      <c r="CN444" s="138"/>
      <c r="CX444" s="138"/>
      <c r="DH444" s="138"/>
      <c r="DR444" s="138"/>
      <c r="EB444" s="138"/>
      <c r="EL444" s="138"/>
      <c r="EV444" s="138"/>
      <c r="FF444" s="138"/>
      <c r="FP444" s="138"/>
      <c r="FZ444" s="138"/>
      <c r="GJ444" s="138"/>
      <c r="GT444" s="138"/>
      <c r="HD444" s="138"/>
      <c r="HN444" s="138"/>
      <c r="HX444" s="138"/>
      <c r="IH444" s="138"/>
    </row>
    <row xmlns:x14ac="http://schemas.microsoft.com/office/spreadsheetml/2009/9/ac" r="445" s="3" customFormat="true" x14ac:dyDescent="0.25">
      <c r="A445" s="414"/>
      <c r="B445" s="138"/>
      <c r="L445" s="138"/>
      <c r="V445" s="138"/>
      <c r="AF445" s="138"/>
      <c r="AP445" s="138"/>
      <c r="AZ445" s="138"/>
      <c r="BJ445" s="138"/>
      <c r="BK445" s="138"/>
      <c r="BL445" s="138"/>
      <c r="BM445" s="138"/>
      <c r="BN445" s="138"/>
      <c r="BO445" s="138"/>
      <c r="BP445" s="138"/>
      <c r="BQ445" s="138"/>
      <c r="BT445" s="138"/>
      <c r="CD445" s="138"/>
      <c r="CN445" s="138"/>
      <c r="CX445" s="138"/>
      <c r="DH445" s="138"/>
      <c r="DR445" s="138"/>
      <c r="EB445" s="138"/>
      <c r="EL445" s="138"/>
      <c r="EV445" s="138"/>
      <c r="FF445" s="138"/>
      <c r="FP445" s="138"/>
      <c r="FZ445" s="138"/>
      <c r="GJ445" s="138"/>
      <c r="GT445" s="138"/>
      <c r="HD445" s="138"/>
      <c r="HN445" s="138"/>
      <c r="HX445" s="138"/>
      <c r="IH445" s="138"/>
    </row>
    <row xmlns:x14ac="http://schemas.microsoft.com/office/spreadsheetml/2009/9/ac" r="446" s="3" customFormat="true" x14ac:dyDescent="0.25">
      <c r="A446" s="414"/>
      <c r="B446" s="138"/>
      <c r="L446" s="138"/>
      <c r="V446" s="138"/>
      <c r="AF446" s="138"/>
      <c r="AP446" s="138"/>
      <c r="AZ446" s="138"/>
      <c r="BJ446" s="138"/>
      <c r="BK446" s="138"/>
      <c r="BL446" s="138"/>
      <c r="BM446" s="138"/>
      <c r="BN446" s="138"/>
      <c r="BO446" s="138"/>
      <c r="BP446" s="138"/>
      <c r="BQ446" s="138"/>
      <c r="BT446" s="138"/>
      <c r="CD446" s="138"/>
      <c r="CN446" s="138"/>
      <c r="CX446" s="138"/>
      <c r="DH446" s="138"/>
      <c r="DR446" s="138"/>
      <c r="EB446" s="138"/>
      <c r="EL446" s="138"/>
      <c r="EV446" s="138"/>
      <c r="FF446" s="138"/>
      <c r="FP446" s="138"/>
      <c r="FZ446" s="138"/>
      <c r="GJ446" s="138"/>
      <c r="GT446" s="138"/>
      <c r="HD446" s="138"/>
      <c r="HN446" s="138"/>
      <c r="HX446" s="138"/>
      <c r="IH446" s="138"/>
    </row>
    <row xmlns:x14ac="http://schemas.microsoft.com/office/spreadsheetml/2009/9/ac" r="447" s="3" customFormat="true" x14ac:dyDescent="0.25">
      <c r="A447" s="414"/>
      <c r="B447" s="138"/>
      <c r="L447" s="138"/>
      <c r="V447" s="138"/>
      <c r="AF447" s="138"/>
      <c r="AP447" s="138"/>
      <c r="AZ447" s="138"/>
      <c r="BJ447" s="138"/>
      <c r="BK447" s="138"/>
      <c r="BL447" s="138"/>
      <c r="BM447" s="138"/>
      <c r="BN447" s="138"/>
      <c r="BO447" s="138"/>
      <c r="BP447" s="138"/>
      <c r="BQ447" s="138"/>
      <c r="BT447" s="138"/>
      <c r="CD447" s="138"/>
      <c r="CN447" s="138"/>
      <c r="CX447" s="138"/>
      <c r="DH447" s="138"/>
      <c r="DR447" s="138"/>
      <c r="EB447" s="138"/>
      <c r="EL447" s="138"/>
      <c r="EV447" s="138"/>
      <c r="FF447" s="138"/>
      <c r="FP447" s="138"/>
      <c r="FZ447" s="138"/>
      <c r="GJ447" s="138"/>
      <c r="GT447" s="138"/>
      <c r="HD447" s="138"/>
      <c r="HN447" s="138"/>
      <c r="HX447" s="138"/>
      <c r="IH447" s="138"/>
    </row>
    <row xmlns:x14ac="http://schemas.microsoft.com/office/spreadsheetml/2009/9/ac" r="448" s="3" customFormat="true" x14ac:dyDescent="0.25">
      <c r="A448" s="414"/>
      <c r="B448" s="138"/>
      <c r="L448" s="138"/>
      <c r="V448" s="138"/>
      <c r="AF448" s="138"/>
      <c r="AP448" s="138"/>
      <c r="AZ448" s="138"/>
      <c r="BJ448" s="138"/>
      <c r="BK448" s="138"/>
      <c r="BL448" s="138"/>
      <c r="BM448" s="138"/>
      <c r="BN448" s="138"/>
      <c r="BO448" s="138"/>
      <c r="BP448" s="138"/>
      <c r="BQ448" s="138"/>
      <c r="BT448" s="138"/>
      <c r="CD448" s="138"/>
      <c r="CN448" s="138"/>
      <c r="CX448" s="138"/>
      <c r="DH448" s="138"/>
      <c r="DR448" s="138"/>
      <c r="EB448" s="138"/>
      <c r="EL448" s="138"/>
      <c r="EV448" s="138"/>
      <c r="FF448" s="138"/>
      <c r="FP448" s="138"/>
      <c r="FZ448" s="138"/>
      <c r="GJ448" s="138"/>
      <c r="GT448" s="138"/>
      <c r="HD448" s="138"/>
      <c r="HN448" s="138"/>
      <c r="HX448" s="138"/>
      <c r="IH448" s="138"/>
    </row>
    <row xmlns:x14ac="http://schemas.microsoft.com/office/spreadsheetml/2009/9/ac" r="449" s="3" customFormat="true" x14ac:dyDescent="0.25">
      <c r="A449" s="414"/>
      <c r="B449" s="138"/>
      <c r="L449" s="138"/>
      <c r="V449" s="138"/>
      <c r="AF449" s="138"/>
      <c r="AP449" s="138"/>
      <c r="AZ449" s="138"/>
      <c r="BJ449" s="138"/>
      <c r="BK449" s="138"/>
      <c r="BL449" s="138"/>
      <c r="BM449" s="138"/>
      <c r="BN449" s="138"/>
      <c r="BO449" s="138"/>
      <c r="BP449" s="138"/>
      <c r="BQ449" s="138"/>
      <c r="BT449" s="138"/>
      <c r="CD449" s="138"/>
      <c r="CN449" s="138"/>
      <c r="CX449" s="138"/>
      <c r="DH449" s="138"/>
      <c r="DR449" s="138"/>
      <c r="EB449" s="138"/>
      <c r="EL449" s="138"/>
      <c r="EV449" s="138"/>
      <c r="FF449" s="138"/>
      <c r="FP449" s="138"/>
      <c r="FZ449" s="138"/>
      <c r="GJ449" s="138"/>
      <c r="GT449" s="138"/>
      <c r="HD449" s="138"/>
      <c r="HN449" s="138"/>
      <c r="HX449" s="138"/>
      <c r="IH449" s="138"/>
    </row>
    <row xmlns:x14ac="http://schemas.microsoft.com/office/spreadsheetml/2009/9/ac" r="450" s="3" customFormat="true" x14ac:dyDescent="0.25">
      <c r="A450" s="414"/>
      <c r="B450" s="138"/>
      <c r="L450" s="138"/>
      <c r="V450" s="138"/>
      <c r="AF450" s="138"/>
      <c r="AP450" s="138"/>
      <c r="AZ450" s="138"/>
      <c r="BJ450" s="138"/>
      <c r="BK450" s="138"/>
      <c r="BL450" s="138"/>
      <c r="BM450" s="138"/>
      <c r="BN450" s="138"/>
      <c r="BO450" s="138"/>
      <c r="BP450" s="138"/>
      <c r="BQ450" s="138"/>
      <c r="BT450" s="138"/>
      <c r="CD450" s="138"/>
      <c r="CN450" s="138"/>
      <c r="CX450" s="138"/>
      <c r="DH450" s="138"/>
      <c r="DR450" s="138"/>
      <c r="EB450" s="138"/>
      <c r="EL450" s="138"/>
      <c r="EV450" s="138"/>
      <c r="FF450" s="138"/>
      <c r="FP450" s="138"/>
      <c r="FZ450" s="138"/>
      <c r="GJ450" s="138"/>
      <c r="GT450" s="138"/>
      <c r="HD450" s="138"/>
      <c r="HN450" s="138"/>
      <c r="HX450" s="138"/>
      <c r="IH450" s="138"/>
    </row>
    <row xmlns:x14ac="http://schemas.microsoft.com/office/spreadsheetml/2009/9/ac" r="451" s="3" customFormat="true" x14ac:dyDescent="0.25">
      <c r="A451" s="414"/>
      <c r="B451" s="138"/>
      <c r="L451" s="138"/>
      <c r="V451" s="138"/>
      <c r="AF451" s="138"/>
      <c r="AP451" s="138"/>
      <c r="AZ451" s="138"/>
      <c r="BJ451" s="138"/>
      <c r="BK451" s="138"/>
      <c r="BL451" s="138"/>
      <c r="BM451" s="138"/>
      <c r="BN451" s="138"/>
      <c r="BO451" s="138"/>
      <c r="BP451" s="138"/>
      <c r="BQ451" s="138"/>
      <c r="BT451" s="138"/>
      <c r="CD451" s="138"/>
      <c r="CN451" s="138"/>
      <c r="CX451" s="138"/>
      <c r="DH451" s="138"/>
      <c r="DR451" s="138"/>
      <c r="EB451" s="138"/>
      <c r="EL451" s="138"/>
      <c r="EV451" s="138"/>
      <c r="FF451" s="138"/>
      <c r="FP451" s="138"/>
      <c r="FZ451" s="138"/>
      <c r="GJ451" s="138"/>
      <c r="GT451" s="138"/>
      <c r="HD451" s="138"/>
      <c r="HN451" s="138"/>
      <c r="HX451" s="138"/>
      <c r="IH451" s="138"/>
    </row>
    <row xmlns:x14ac="http://schemas.microsoft.com/office/spreadsheetml/2009/9/ac" r="452" s="3" customFormat="true" x14ac:dyDescent="0.25">
      <c r="A452" s="414"/>
      <c r="B452" s="138"/>
      <c r="L452" s="138"/>
      <c r="V452" s="138"/>
      <c r="AF452" s="138"/>
      <c r="AP452" s="138"/>
      <c r="AZ452" s="138"/>
      <c r="BJ452" s="138"/>
      <c r="BK452" s="138"/>
      <c r="BL452" s="138"/>
      <c r="BM452" s="138"/>
      <c r="BN452" s="138"/>
      <c r="BO452" s="138"/>
      <c r="BP452" s="138"/>
      <c r="BQ452" s="138"/>
      <c r="BT452" s="138"/>
      <c r="CD452" s="138"/>
      <c r="CN452" s="138"/>
      <c r="CX452" s="138"/>
      <c r="DH452" s="138"/>
      <c r="DR452" s="138"/>
      <c r="EB452" s="138"/>
      <c r="EL452" s="138"/>
      <c r="EV452" s="138"/>
      <c r="FF452" s="138"/>
      <c r="FP452" s="138"/>
      <c r="FZ452" s="138"/>
      <c r="GJ452" s="138"/>
      <c r="GT452" s="138"/>
      <c r="HD452" s="138"/>
      <c r="HN452" s="138"/>
      <c r="HX452" s="138"/>
      <c r="IH452" s="138"/>
    </row>
    <row xmlns:x14ac="http://schemas.microsoft.com/office/spreadsheetml/2009/9/ac" r="453" s="3" customFormat="true" x14ac:dyDescent="0.25">
      <c r="A453" s="414"/>
      <c r="B453" s="138"/>
      <c r="L453" s="138"/>
      <c r="V453" s="138"/>
      <c r="AF453" s="138"/>
      <c r="AP453" s="138"/>
      <c r="AZ453" s="138"/>
      <c r="BJ453" s="138"/>
      <c r="BK453" s="138"/>
      <c r="BL453" s="138"/>
      <c r="BM453" s="138"/>
      <c r="BN453" s="138"/>
      <c r="BO453" s="138"/>
      <c r="BP453" s="138"/>
      <c r="BQ453" s="138"/>
      <c r="BT453" s="138"/>
      <c r="CD453" s="138"/>
      <c r="CN453" s="138"/>
      <c r="CX453" s="138"/>
      <c r="DH453" s="138"/>
      <c r="DR453" s="138"/>
      <c r="EB453" s="138"/>
      <c r="EL453" s="138"/>
      <c r="EV453" s="138"/>
      <c r="FF453" s="138"/>
      <c r="FP453" s="138"/>
      <c r="FZ453" s="138"/>
      <c r="GJ453" s="138"/>
      <c r="GT453" s="138"/>
      <c r="HD453" s="138"/>
      <c r="HN453" s="138"/>
      <c r="HX453" s="138"/>
      <c r="IH453" s="138"/>
    </row>
    <row xmlns:x14ac="http://schemas.microsoft.com/office/spreadsheetml/2009/9/ac" r="454" s="3" customFormat="true" x14ac:dyDescent="0.25">
      <c r="A454" s="414"/>
      <c r="B454" s="138"/>
      <c r="L454" s="138"/>
      <c r="V454" s="138"/>
      <c r="AF454" s="138"/>
      <c r="AP454" s="138"/>
      <c r="AZ454" s="138"/>
      <c r="BJ454" s="138"/>
      <c r="BK454" s="138"/>
      <c r="BL454" s="138"/>
      <c r="BM454" s="138"/>
      <c r="BN454" s="138"/>
      <c r="BO454" s="138"/>
      <c r="BP454" s="138"/>
      <c r="BQ454" s="138"/>
      <c r="BT454" s="138"/>
      <c r="CD454" s="138"/>
      <c r="CN454" s="138"/>
      <c r="CX454" s="138"/>
      <c r="DH454" s="138"/>
      <c r="DR454" s="138"/>
      <c r="EB454" s="138"/>
      <c r="EL454" s="138"/>
      <c r="EV454" s="138"/>
      <c r="FF454" s="138"/>
      <c r="FP454" s="138"/>
      <c r="FZ454" s="138"/>
      <c r="GJ454" s="138"/>
      <c r="GT454" s="138"/>
      <c r="HD454" s="138"/>
      <c r="HN454" s="138"/>
      <c r="HX454" s="138"/>
      <c r="IH454" s="138"/>
    </row>
    <row xmlns:x14ac="http://schemas.microsoft.com/office/spreadsheetml/2009/9/ac" r="455" s="3" customFormat="true" x14ac:dyDescent="0.25">
      <c r="A455" s="414"/>
      <c r="B455" s="138"/>
      <c r="L455" s="138"/>
      <c r="V455" s="138"/>
      <c r="AF455" s="138"/>
      <c r="AP455" s="138"/>
      <c r="AZ455" s="138"/>
      <c r="BJ455" s="138"/>
      <c r="BK455" s="138"/>
      <c r="BL455" s="138"/>
      <c r="BM455" s="138"/>
      <c r="BN455" s="138"/>
      <c r="BO455" s="138"/>
      <c r="BP455" s="138"/>
      <c r="BQ455" s="138"/>
      <c r="BT455" s="138"/>
      <c r="CD455" s="138"/>
      <c r="CN455" s="138"/>
      <c r="CX455" s="138"/>
      <c r="DH455" s="138"/>
      <c r="DR455" s="138"/>
      <c r="EB455" s="138"/>
      <c r="EL455" s="138"/>
      <c r="EV455" s="138"/>
      <c r="FF455" s="138"/>
      <c r="FP455" s="138"/>
      <c r="FZ455" s="138"/>
      <c r="GJ455" s="138"/>
      <c r="GT455" s="138"/>
      <c r="HD455" s="138"/>
      <c r="HN455" s="138"/>
      <c r="HX455" s="138"/>
      <c r="IH455" s="138"/>
    </row>
    <row xmlns:x14ac="http://schemas.microsoft.com/office/spreadsheetml/2009/9/ac" r="456" s="3" customFormat="true" x14ac:dyDescent="0.25">
      <c r="A456" s="414"/>
      <c r="B456" s="138"/>
      <c r="L456" s="138"/>
      <c r="V456" s="138"/>
      <c r="AF456" s="138"/>
      <c r="AP456" s="138"/>
      <c r="AZ456" s="138"/>
      <c r="BJ456" s="138"/>
      <c r="BK456" s="138"/>
      <c r="BL456" s="138"/>
      <c r="BM456" s="138"/>
      <c r="BN456" s="138"/>
      <c r="BO456" s="138"/>
      <c r="BP456" s="138"/>
      <c r="BQ456" s="138"/>
      <c r="BT456" s="138"/>
      <c r="CD456" s="138"/>
      <c r="CN456" s="138"/>
      <c r="CX456" s="138"/>
      <c r="DH456" s="138"/>
      <c r="DR456" s="138"/>
      <c r="EB456" s="138"/>
      <c r="EL456" s="138"/>
      <c r="EV456" s="138"/>
      <c r="FF456" s="138"/>
      <c r="FP456" s="138"/>
      <c r="FZ456" s="138"/>
      <c r="GJ456" s="138"/>
      <c r="GT456" s="138"/>
      <c r="HD456" s="138"/>
      <c r="HN456" s="138"/>
      <c r="HX456" s="138"/>
      <c r="IH456" s="138"/>
    </row>
    <row xmlns:x14ac="http://schemas.microsoft.com/office/spreadsheetml/2009/9/ac" r="457" s="3" customFormat="true" x14ac:dyDescent="0.25">
      <c r="A457" s="414"/>
      <c r="B457" s="138"/>
      <c r="L457" s="138"/>
      <c r="V457" s="138"/>
      <c r="AF457" s="138"/>
      <c r="AP457" s="138"/>
      <c r="AZ457" s="138"/>
      <c r="BJ457" s="138"/>
      <c r="BK457" s="138"/>
      <c r="BL457" s="138"/>
      <c r="BM457" s="138"/>
      <c r="BN457" s="138"/>
      <c r="BO457" s="138"/>
      <c r="BP457" s="138"/>
      <c r="BQ457" s="138"/>
      <c r="BT457" s="138"/>
      <c r="CD457" s="138"/>
      <c r="CN457" s="138"/>
      <c r="CX457" s="138"/>
      <c r="DH457" s="138"/>
      <c r="DR457" s="138"/>
      <c r="EB457" s="138"/>
      <c r="EL457" s="138"/>
      <c r="EV457" s="138"/>
      <c r="FF457" s="138"/>
      <c r="FP457" s="138"/>
      <c r="FZ457" s="138"/>
      <c r="GJ457" s="138"/>
      <c r="GT457" s="138"/>
      <c r="HD457" s="138"/>
      <c r="HN457" s="138"/>
      <c r="HX457" s="138"/>
      <c r="IH457" s="138"/>
    </row>
    <row xmlns:x14ac="http://schemas.microsoft.com/office/spreadsheetml/2009/9/ac" r="458" s="3" customFormat="true" x14ac:dyDescent="0.25">
      <c r="A458" s="414"/>
      <c r="B458" s="138"/>
      <c r="L458" s="138"/>
      <c r="V458" s="138"/>
      <c r="AF458" s="138"/>
      <c r="AP458" s="138"/>
      <c r="AZ458" s="138"/>
      <c r="BJ458" s="138"/>
      <c r="BK458" s="138"/>
      <c r="BL458" s="138"/>
      <c r="BM458" s="138"/>
      <c r="BN458" s="138"/>
      <c r="BO458" s="138"/>
      <c r="BP458" s="138"/>
      <c r="BQ458" s="138"/>
      <c r="BT458" s="138"/>
      <c r="CD458" s="138"/>
      <c r="CN458" s="138"/>
      <c r="CX458" s="138"/>
      <c r="DH458" s="138"/>
      <c r="DR458" s="138"/>
      <c r="EB458" s="138"/>
      <c r="EL458" s="138"/>
      <c r="EV458" s="138"/>
      <c r="FF458" s="138"/>
      <c r="FP458" s="138"/>
      <c r="FZ458" s="138"/>
      <c r="GJ458" s="138"/>
      <c r="GT458" s="138"/>
      <c r="HD458" s="138"/>
      <c r="HN458" s="138"/>
      <c r="HX458" s="138"/>
      <c r="IH458" s="138"/>
    </row>
    <row xmlns:x14ac="http://schemas.microsoft.com/office/spreadsheetml/2009/9/ac" r="459" s="3" customFormat="true" x14ac:dyDescent="0.25">
      <c r="A459" s="414"/>
      <c r="B459" s="138"/>
      <c r="L459" s="138"/>
      <c r="V459" s="138"/>
      <c r="AF459" s="138"/>
      <c r="AP459" s="138"/>
      <c r="AZ459" s="138"/>
      <c r="BJ459" s="138"/>
      <c r="BK459" s="138"/>
      <c r="BL459" s="138"/>
      <c r="BM459" s="138"/>
      <c r="BN459" s="138"/>
      <c r="BO459" s="138"/>
      <c r="BP459" s="138"/>
      <c r="BQ459" s="138"/>
      <c r="BT459" s="138"/>
      <c r="CD459" s="138"/>
      <c r="CN459" s="138"/>
      <c r="CX459" s="138"/>
      <c r="DH459" s="138"/>
      <c r="DR459" s="138"/>
      <c r="EB459" s="138"/>
      <c r="EL459" s="138"/>
      <c r="EV459" s="138"/>
      <c r="FF459" s="138"/>
      <c r="FP459" s="138"/>
      <c r="FZ459" s="138"/>
      <c r="GJ459" s="138"/>
      <c r="GT459" s="138"/>
      <c r="HD459" s="138"/>
      <c r="HN459" s="138"/>
      <c r="HX459" s="138"/>
      <c r="IH459" s="138"/>
    </row>
    <row xmlns:x14ac="http://schemas.microsoft.com/office/spreadsheetml/2009/9/ac" r="460" s="3" customFormat="true" x14ac:dyDescent="0.25">
      <c r="A460" s="414"/>
      <c r="B460" s="138"/>
      <c r="L460" s="138"/>
      <c r="V460" s="138"/>
      <c r="AF460" s="138"/>
      <c r="AP460" s="138"/>
      <c r="AZ460" s="138"/>
      <c r="BJ460" s="138"/>
      <c r="BK460" s="138"/>
      <c r="BL460" s="138"/>
      <c r="BM460" s="138"/>
      <c r="BN460" s="138"/>
      <c r="BO460" s="138"/>
      <c r="BP460" s="138"/>
      <c r="BQ460" s="138"/>
      <c r="BT460" s="138"/>
      <c r="CD460" s="138"/>
      <c r="CN460" s="138"/>
      <c r="CX460" s="138"/>
      <c r="DH460" s="138"/>
      <c r="DR460" s="138"/>
      <c r="EB460" s="138"/>
      <c r="EL460" s="138"/>
      <c r="EV460" s="138"/>
      <c r="FF460" s="138"/>
      <c r="FP460" s="138"/>
      <c r="FZ460" s="138"/>
      <c r="GJ460" s="138"/>
      <c r="GT460" s="138"/>
      <c r="HD460" s="138"/>
      <c r="HN460" s="138"/>
      <c r="HX460" s="138"/>
      <c r="IH460" s="138"/>
    </row>
    <row xmlns:x14ac="http://schemas.microsoft.com/office/spreadsheetml/2009/9/ac" r="461" s="3" customFormat="true" x14ac:dyDescent="0.25">
      <c r="A461" s="414"/>
      <c r="B461" s="138"/>
      <c r="L461" s="138"/>
      <c r="V461" s="138"/>
      <c r="AF461" s="138"/>
      <c r="AP461" s="138"/>
      <c r="AZ461" s="138"/>
      <c r="BJ461" s="138"/>
      <c r="BK461" s="138"/>
      <c r="BL461" s="138"/>
      <c r="BM461" s="138"/>
      <c r="BN461" s="138"/>
      <c r="BO461" s="138"/>
      <c r="BP461" s="138"/>
      <c r="BQ461" s="138"/>
      <c r="BT461" s="138"/>
      <c r="CD461" s="138"/>
      <c r="CN461" s="138"/>
      <c r="CX461" s="138"/>
      <c r="DH461" s="138"/>
      <c r="DR461" s="138"/>
      <c r="EB461" s="138"/>
      <c r="EL461" s="138"/>
      <c r="EV461" s="138"/>
      <c r="FF461" s="138"/>
      <c r="FP461" s="138"/>
      <c r="FZ461" s="138"/>
      <c r="GJ461" s="138"/>
      <c r="GT461" s="138"/>
      <c r="HD461" s="138"/>
      <c r="HN461" s="138"/>
      <c r="HX461" s="138"/>
      <c r="IH461" s="138"/>
    </row>
    <row xmlns:x14ac="http://schemas.microsoft.com/office/spreadsheetml/2009/9/ac" r="462" s="3" customFormat="true" x14ac:dyDescent="0.25">
      <c r="A462" s="414"/>
      <c r="B462" s="138"/>
      <c r="L462" s="138"/>
      <c r="V462" s="138"/>
      <c r="AF462" s="138"/>
      <c r="AP462" s="138"/>
      <c r="AZ462" s="138"/>
      <c r="BJ462" s="138"/>
      <c r="BK462" s="138"/>
      <c r="BL462" s="138"/>
      <c r="BM462" s="138"/>
      <c r="BN462" s="138"/>
      <c r="BO462" s="138"/>
      <c r="BP462" s="138"/>
      <c r="BQ462" s="138"/>
      <c r="BT462" s="138"/>
      <c r="CD462" s="138"/>
      <c r="CN462" s="138"/>
      <c r="CX462" s="138"/>
      <c r="DH462" s="138"/>
      <c r="DR462" s="138"/>
      <c r="EB462" s="138"/>
      <c r="EL462" s="138"/>
      <c r="EV462" s="138"/>
      <c r="FF462" s="138"/>
      <c r="FP462" s="138"/>
      <c r="FZ462" s="138"/>
      <c r="GJ462" s="138"/>
      <c r="GT462" s="138"/>
      <c r="HD462" s="138"/>
      <c r="HN462" s="138"/>
      <c r="HX462" s="138"/>
      <c r="IH462" s="138"/>
    </row>
    <row xmlns:x14ac="http://schemas.microsoft.com/office/spreadsheetml/2009/9/ac" r="463" s="3" customFormat="true" x14ac:dyDescent="0.25">
      <c r="A463" s="414"/>
      <c r="B463" s="138"/>
      <c r="L463" s="138"/>
      <c r="V463" s="138"/>
      <c r="AF463" s="138"/>
      <c r="AP463" s="138"/>
      <c r="AZ463" s="138"/>
      <c r="BJ463" s="138"/>
      <c r="BK463" s="138"/>
      <c r="BL463" s="138"/>
      <c r="BM463" s="138"/>
      <c r="BN463" s="138"/>
      <c r="BO463" s="138"/>
      <c r="BP463" s="138"/>
      <c r="BQ463" s="138"/>
      <c r="BT463" s="138"/>
      <c r="CD463" s="138"/>
      <c r="CN463" s="138"/>
      <c r="CX463" s="138"/>
      <c r="DH463" s="138"/>
      <c r="DR463" s="138"/>
      <c r="EB463" s="138"/>
      <c r="EL463" s="138"/>
      <c r="EV463" s="138"/>
      <c r="FF463" s="138"/>
      <c r="FP463" s="138"/>
      <c r="FZ463" s="138"/>
      <c r="GJ463" s="138"/>
      <c r="GT463" s="138"/>
      <c r="HD463" s="138"/>
      <c r="HN463" s="138"/>
      <c r="HX463" s="138"/>
      <c r="IH463" s="138"/>
    </row>
    <row xmlns:x14ac="http://schemas.microsoft.com/office/spreadsheetml/2009/9/ac" r="464" s="3" customFormat="true" x14ac:dyDescent="0.25">
      <c r="A464" s="414"/>
      <c r="B464" s="138"/>
      <c r="L464" s="138"/>
      <c r="V464" s="138"/>
      <c r="AF464" s="138"/>
      <c r="AP464" s="138"/>
      <c r="AZ464" s="138"/>
      <c r="BJ464" s="138"/>
      <c r="BK464" s="138"/>
      <c r="BL464" s="138"/>
      <c r="BM464" s="138"/>
      <c r="BN464" s="138"/>
      <c r="BO464" s="138"/>
      <c r="BP464" s="138"/>
      <c r="BQ464" s="138"/>
      <c r="BT464" s="138"/>
      <c r="CD464" s="138"/>
      <c r="CN464" s="138"/>
      <c r="CX464" s="138"/>
      <c r="DH464" s="138"/>
      <c r="DR464" s="138"/>
      <c r="EB464" s="138"/>
      <c r="EL464" s="138"/>
      <c r="EV464" s="138"/>
      <c r="FF464" s="138"/>
      <c r="FP464" s="138"/>
      <c r="FZ464" s="138"/>
      <c r="GJ464" s="138"/>
      <c r="GT464" s="138"/>
      <c r="HD464" s="138"/>
      <c r="HN464" s="138"/>
      <c r="HX464" s="138"/>
      <c r="IH464" s="138"/>
    </row>
    <row xmlns:x14ac="http://schemas.microsoft.com/office/spreadsheetml/2009/9/ac" r="465" s="3" customFormat="true" x14ac:dyDescent="0.25">
      <c r="A465" s="414"/>
      <c r="B465" s="138"/>
      <c r="L465" s="138"/>
      <c r="V465" s="138"/>
      <c r="AF465" s="138"/>
      <c r="AP465" s="138"/>
      <c r="AZ465" s="138"/>
      <c r="BJ465" s="138"/>
      <c r="BK465" s="138"/>
      <c r="BL465" s="138"/>
      <c r="BM465" s="138"/>
      <c r="BN465" s="138"/>
      <c r="BO465" s="138"/>
      <c r="BP465" s="138"/>
      <c r="BQ465" s="138"/>
      <c r="BT465" s="138"/>
      <c r="CD465" s="138"/>
      <c r="CN465" s="138"/>
      <c r="CX465" s="138"/>
      <c r="DH465" s="138"/>
      <c r="DR465" s="138"/>
      <c r="EB465" s="138"/>
      <c r="EL465" s="138"/>
      <c r="EV465" s="138"/>
      <c r="FF465" s="138"/>
      <c r="FP465" s="138"/>
      <c r="FZ465" s="138"/>
      <c r="GJ465" s="138"/>
      <c r="GT465" s="138"/>
      <c r="HD465" s="138"/>
      <c r="HN465" s="138"/>
      <c r="HX465" s="138"/>
      <c r="IH465" s="138"/>
    </row>
    <row xmlns:x14ac="http://schemas.microsoft.com/office/spreadsheetml/2009/9/ac" r="466" s="3" customFormat="true" x14ac:dyDescent="0.25">
      <c r="A466" s="414"/>
      <c r="B466" s="138"/>
      <c r="L466" s="138"/>
      <c r="V466" s="138"/>
      <c r="AF466" s="138"/>
      <c r="AP466" s="138"/>
      <c r="AZ466" s="138"/>
      <c r="BJ466" s="138"/>
      <c r="BK466" s="138"/>
      <c r="BL466" s="138"/>
      <c r="BM466" s="138"/>
      <c r="BN466" s="138"/>
      <c r="BO466" s="138"/>
      <c r="BP466" s="138"/>
      <c r="BQ466" s="138"/>
      <c r="BT466" s="138"/>
      <c r="CD466" s="138"/>
      <c r="CN466" s="138"/>
      <c r="CX466" s="138"/>
      <c r="DH466" s="138"/>
      <c r="DR466" s="138"/>
      <c r="EB466" s="138"/>
      <c r="EL466" s="138"/>
      <c r="EV466" s="138"/>
      <c r="FF466" s="138"/>
      <c r="FP466" s="138"/>
      <c r="FZ466" s="138"/>
      <c r="GJ466" s="138"/>
      <c r="GT466" s="138"/>
      <c r="HD466" s="138"/>
      <c r="HN466" s="138"/>
      <c r="HX466" s="138"/>
      <c r="IH466" s="138"/>
    </row>
    <row xmlns:x14ac="http://schemas.microsoft.com/office/spreadsheetml/2009/9/ac" r="467" s="3" customFormat="true" x14ac:dyDescent="0.25">
      <c r="A467" s="414"/>
      <c r="B467" s="138"/>
      <c r="L467" s="138"/>
      <c r="V467" s="138"/>
      <c r="AF467" s="138"/>
      <c r="AP467" s="138"/>
      <c r="AZ467" s="138"/>
      <c r="BJ467" s="138"/>
      <c r="BK467" s="138"/>
      <c r="BL467" s="138"/>
      <c r="BM467" s="138"/>
      <c r="BN467" s="138"/>
      <c r="BO467" s="138"/>
      <c r="BP467" s="138"/>
      <c r="BQ467" s="138"/>
      <c r="BT467" s="138"/>
      <c r="CD467" s="138"/>
      <c r="CN467" s="138"/>
      <c r="CX467" s="138"/>
      <c r="DH467" s="138"/>
      <c r="DR467" s="138"/>
      <c r="EB467" s="138"/>
      <c r="EL467" s="138"/>
      <c r="EV467" s="138"/>
      <c r="FF467" s="138"/>
      <c r="FP467" s="138"/>
      <c r="FZ467" s="138"/>
      <c r="GJ467" s="138"/>
      <c r="GT467" s="138"/>
      <c r="HD467" s="138"/>
      <c r="HN467" s="138"/>
      <c r="HX467" s="138"/>
      <c r="IH467" s="138"/>
    </row>
    <row xmlns:x14ac="http://schemas.microsoft.com/office/spreadsheetml/2009/9/ac" r="468" s="3" customFormat="true" x14ac:dyDescent="0.25">
      <c r="A468" s="414"/>
      <c r="B468" s="138"/>
      <c r="L468" s="138"/>
      <c r="V468" s="138"/>
      <c r="AF468" s="138"/>
      <c r="AP468" s="138"/>
      <c r="AZ468" s="138"/>
      <c r="BJ468" s="138"/>
      <c r="BK468" s="138"/>
      <c r="BL468" s="138"/>
      <c r="BM468" s="138"/>
      <c r="BN468" s="138"/>
      <c r="BO468" s="138"/>
      <c r="BP468" s="138"/>
      <c r="BQ468" s="138"/>
      <c r="BT468" s="138"/>
      <c r="CD468" s="138"/>
      <c r="CN468" s="138"/>
      <c r="CX468" s="138"/>
      <c r="DH468" s="138"/>
      <c r="DR468" s="138"/>
      <c r="EB468" s="138"/>
      <c r="EL468" s="138"/>
      <c r="EV468" s="138"/>
      <c r="FF468" s="138"/>
      <c r="FP468" s="138"/>
      <c r="FZ468" s="138"/>
      <c r="GJ468" s="138"/>
      <c r="GT468" s="138"/>
      <c r="HD468" s="138"/>
      <c r="HN468" s="138"/>
      <c r="HX468" s="138"/>
      <c r="IH468" s="138"/>
    </row>
    <row xmlns:x14ac="http://schemas.microsoft.com/office/spreadsheetml/2009/9/ac" r="469" s="3" customFormat="true" x14ac:dyDescent="0.25">
      <c r="A469" s="414"/>
      <c r="B469" s="138"/>
      <c r="L469" s="138"/>
      <c r="V469" s="138"/>
      <c r="AF469" s="138"/>
      <c r="AP469" s="138"/>
      <c r="AZ469" s="138"/>
      <c r="BJ469" s="138"/>
      <c r="BK469" s="138"/>
      <c r="BL469" s="138"/>
      <c r="BM469" s="138"/>
      <c r="BN469" s="138"/>
      <c r="BO469" s="138"/>
      <c r="BP469" s="138"/>
      <c r="BQ469" s="138"/>
      <c r="BT469" s="138"/>
      <c r="CD469" s="138"/>
      <c r="CN469" s="138"/>
      <c r="CX469" s="138"/>
      <c r="DH469" s="138"/>
      <c r="DR469" s="138"/>
      <c r="EB469" s="138"/>
      <c r="EL469" s="138"/>
      <c r="EV469" s="138"/>
      <c r="FF469" s="138"/>
      <c r="FP469" s="138"/>
      <c r="FZ469" s="138"/>
      <c r="GJ469" s="138"/>
      <c r="GT469" s="138"/>
      <c r="HD469" s="138"/>
      <c r="HN469" s="138"/>
      <c r="HX469" s="138"/>
      <c r="IH469" s="138"/>
    </row>
    <row xmlns:x14ac="http://schemas.microsoft.com/office/spreadsheetml/2009/9/ac" r="470" s="3" customFormat="true" x14ac:dyDescent="0.25">
      <c r="A470" s="414"/>
      <c r="B470" s="138"/>
      <c r="L470" s="138"/>
      <c r="V470" s="138"/>
      <c r="AF470" s="138"/>
      <c r="AP470" s="138"/>
      <c r="AZ470" s="138"/>
      <c r="BJ470" s="138"/>
      <c r="BK470" s="138"/>
      <c r="BL470" s="138"/>
      <c r="BM470" s="138"/>
      <c r="BN470" s="138"/>
      <c r="BO470" s="138"/>
      <c r="BP470" s="138"/>
      <c r="BQ470" s="138"/>
      <c r="BT470" s="138"/>
      <c r="CD470" s="138"/>
      <c r="CN470" s="138"/>
      <c r="CX470" s="138"/>
      <c r="DH470" s="138"/>
      <c r="DR470" s="138"/>
      <c r="EB470" s="138"/>
      <c r="EL470" s="138"/>
      <c r="EV470" s="138"/>
      <c r="FF470" s="138"/>
      <c r="FP470" s="138"/>
      <c r="FZ470" s="138"/>
      <c r="GJ470" s="138"/>
      <c r="GT470" s="138"/>
      <c r="HD470" s="138"/>
      <c r="HN470" s="138"/>
      <c r="HX470" s="138"/>
      <c r="IH470" s="138"/>
    </row>
    <row xmlns:x14ac="http://schemas.microsoft.com/office/spreadsheetml/2009/9/ac" r="471" s="3" customFormat="true" x14ac:dyDescent="0.25">
      <c r="A471" s="414"/>
      <c r="B471" s="138"/>
      <c r="L471" s="138"/>
      <c r="V471" s="138"/>
      <c r="AF471" s="138"/>
      <c r="AP471" s="138"/>
      <c r="AZ471" s="138"/>
      <c r="BJ471" s="138"/>
      <c r="BK471" s="138"/>
      <c r="BL471" s="138"/>
      <c r="BM471" s="138"/>
      <c r="BN471" s="138"/>
      <c r="BO471" s="138"/>
      <c r="BP471" s="138"/>
      <c r="BQ471" s="138"/>
      <c r="BT471" s="138"/>
      <c r="CD471" s="138"/>
      <c r="CN471" s="138"/>
      <c r="CX471" s="138"/>
      <c r="DH471" s="138"/>
      <c r="DR471" s="138"/>
      <c r="EB471" s="138"/>
      <c r="EL471" s="138"/>
      <c r="EV471" s="138"/>
      <c r="FF471" s="138"/>
      <c r="FP471" s="138"/>
      <c r="FZ471" s="138"/>
      <c r="GJ471" s="138"/>
      <c r="GT471" s="138"/>
      <c r="HD471" s="138"/>
      <c r="HN471" s="138"/>
      <c r="HX471" s="138"/>
      <c r="IH471" s="138"/>
    </row>
    <row xmlns:x14ac="http://schemas.microsoft.com/office/spreadsheetml/2009/9/ac" r="472" s="3" customFormat="true" x14ac:dyDescent="0.25">
      <c r="A472" s="414"/>
      <c r="B472" s="138"/>
      <c r="L472" s="138"/>
      <c r="V472" s="138"/>
      <c r="AF472" s="138"/>
      <c r="AP472" s="138"/>
      <c r="AZ472" s="138"/>
      <c r="BJ472" s="138"/>
      <c r="BK472" s="138"/>
      <c r="BL472" s="138"/>
      <c r="BM472" s="138"/>
      <c r="BN472" s="138"/>
      <c r="BO472" s="138"/>
      <c r="BP472" s="138"/>
      <c r="BQ472" s="138"/>
      <c r="BT472" s="138"/>
      <c r="CD472" s="138"/>
      <c r="CN472" s="138"/>
      <c r="CX472" s="138"/>
      <c r="DH472" s="138"/>
      <c r="DR472" s="138"/>
      <c r="EB472" s="138"/>
      <c r="EL472" s="138"/>
      <c r="EV472" s="138"/>
      <c r="FF472" s="138"/>
      <c r="FP472" s="138"/>
      <c r="FZ472" s="138"/>
      <c r="GJ472" s="138"/>
      <c r="GT472" s="138"/>
      <c r="HD472" s="138"/>
      <c r="HN472" s="138"/>
      <c r="HX472" s="138"/>
      <c r="IH472" s="138"/>
    </row>
    <row xmlns:x14ac="http://schemas.microsoft.com/office/spreadsheetml/2009/9/ac" r="473" s="3" customFormat="true" x14ac:dyDescent="0.25">
      <c r="A473" s="414"/>
      <c r="B473" s="138"/>
      <c r="L473" s="138"/>
      <c r="V473" s="138"/>
      <c r="AF473" s="138"/>
      <c r="AP473" s="138"/>
      <c r="AZ473" s="138"/>
      <c r="BJ473" s="138"/>
      <c r="BK473" s="138"/>
      <c r="BL473" s="138"/>
      <c r="BM473" s="138"/>
      <c r="BN473" s="138"/>
      <c r="BO473" s="138"/>
      <c r="BP473" s="138"/>
      <c r="BQ473" s="138"/>
      <c r="BT473" s="138"/>
      <c r="CD473" s="138"/>
      <c r="CN473" s="138"/>
      <c r="CX473" s="138"/>
      <c r="DH473" s="138"/>
      <c r="DR473" s="138"/>
      <c r="EB473" s="138"/>
      <c r="EL473" s="138"/>
      <c r="EV473" s="138"/>
      <c r="FF473" s="138"/>
      <c r="FP473" s="138"/>
      <c r="FZ473" s="138"/>
      <c r="GJ473" s="138"/>
      <c r="GT473" s="138"/>
      <c r="HD473" s="138"/>
      <c r="HN473" s="138"/>
      <c r="HX473" s="138"/>
      <c r="IH473" s="138"/>
    </row>
    <row xmlns:x14ac="http://schemas.microsoft.com/office/spreadsheetml/2009/9/ac" r="474" s="3" customFormat="true" x14ac:dyDescent="0.25">
      <c r="A474" s="414"/>
      <c r="B474" s="138"/>
      <c r="L474" s="138"/>
      <c r="V474" s="138"/>
      <c r="AF474" s="138"/>
      <c r="AP474" s="138"/>
      <c r="AZ474" s="138"/>
      <c r="BJ474" s="138"/>
      <c r="BK474" s="138"/>
      <c r="BL474" s="138"/>
      <c r="BM474" s="138"/>
      <c r="BN474" s="138"/>
      <c r="BO474" s="138"/>
      <c r="BP474" s="138"/>
      <c r="BQ474" s="138"/>
      <c r="BT474" s="138"/>
      <c r="CD474" s="138"/>
      <c r="CN474" s="138"/>
      <c r="CX474" s="138"/>
      <c r="DH474" s="138"/>
      <c r="DR474" s="138"/>
      <c r="EB474" s="138"/>
      <c r="EL474" s="138"/>
      <c r="EV474" s="138"/>
      <c r="FF474" s="138"/>
      <c r="FP474" s="138"/>
      <c r="FZ474" s="138"/>
      <c r="GJ474" s="138"/>
      <c r="GT474" s="138"/>
      <c r="HD474" s="138"/>
      <c r="HN474" s="138"/>
      <c r="HX474" s="138"/>
      <c r="IH474" s="138"/>
    </row>
    <row xmlns:x14ac="http://schemas.microsoft.com/office/spreadsheetml/2009/9/ac" r="475" s="3" customFormat="true" x14ac:dyDescent="0.25">
      <c r="A475" s="414"/>
      <c r="B475" s="138"/>
      <c r="L475" s="138"/>
      <c r="V475" s="138"/>
      <c r="AF475" s="138"/>
      <c r="AP475" s="138"/>
      <c r="AZ475" s="138"/>
      <c r="BJ475" s="138"/>
      <c r="BK475" s="138"/>
      <c r="BL475" s="138"/>
      <c r="BM475" s="138"/>
      <c r="BN475" s="138"/>
      <c r="BO475" s="138"/>
      <c r="BP475" s="138"/>
      <c r="BQ475" s="138"/>
      <c r="BT475" s="138"/>
      <c r="CD475" s="138"/>
      <c r="CN475" s="138"/>
      <c r="CX475" s="138"/>
      <c r="DH475" s="138"/>
      <c r="DR475" s="138"/>
      <c r="EB475" s="138"/>
      <c r="EL475" s="138"/>
      <c r="EV475" s="138"/>
      <c r="FF475" s="138"/>
      <c r="FP475" s="138"/>
      <c r="FZ475" s="138"/>
      <c r="GJ475" s="138"/>
      <c r="GT475" s="138"/>
      <c r="HD475" s="138"/>
      <c r="HN475" s="138"/>
      <c r="HX475" s="138"/>
      <c r="IH475" s="138"/>
    </row>
    <row xmlns:x14ac="http://schemas.microsoft.com/office/spreadsheetml/2009/9/ac" r="476" s="3" customFormat="true" x14ac:dyDescent="0.25">
      <c r="A476" s="414"/>
      <c r="B476" s="138"/>
      <c r="L476" s="138"/>
      <c r="V476" s="138"/>
      <c r="AF476" s="138"/>
      <c r="AP476" s="138"/>
      <c r="AZ476" s="138"/>
      <c r="BJ476" s="138"/>
      <c r="BK476" s="138"/>
      <c r="BL476" s="138"/>
      <c r="BM476" s="138"/>
      <c r="BN476" s="138"/>
      <c r="BO476" s="138"/>
      <c r="BP476" s="138"/>
      <c r="BQ476" s="138"/>
      <c r="BT476" s="138"/>
      <c r="CD476" s="138"/>
      <c r="CN476" s="138"/>
      <c r="CX476" s="138"/>
      <c r="DH476" s="138"/>
      <c r="DR476" s="138"/>
      <c r="EB476" s="138"/>
      <c r="EL476" s="138"/>
      <c r="EV476" s="138"/>
      <c r="FF476" s="138"/>
      <c r="FP476" s="138"/>
      <c r="FZ476" s="138"/>
      <c r="GJ476" s="138"/>
      <c r="GT476" s="138"/>
      <c r="HD476" s="138"/>
      <c r="HN476" s="138"/>
      <c r="HX476" s="138"/>
      <c r="IH476" s="138"/>
    </row>
    <row xmlns:x14ac="http://schemas.microsoft.com/office/spreadsheetml/2009/9/ac" r="477" s="3" customFormat="true" x14ac:dyDescent="0.25">
      <c r="A477" s="414"/>
      <c r="B477" s="138"/>
      <c r="L477" s="138"/>
      <c r="V477" s="138"/>
      <c r="AF477" s="138"/>
      <c r="AP477" s="138"/>
      <c r="AZ477" s="138"/>
      <c r="BJ477" s="138"/>
      <c r="BK477" s="138"/>
      <c r="BL477" s="138"/>
      <c r="BM477" s="138"/>
      <c r="BN477" s="138"/>
      <c r="BO477" s="138"/>
      <c r="BP477" s="138"/>
      <c r="BQ477" s="138"/>
      <c r="BT477" s="138"/>
      <c r="CD477" s="138"/>
      <c r="CN477" s="138"/>
      <c r="CX477" s="138"/>
      <c r="DH477" s="138"/>
      <c r="DR477" s="138"/>
      <c r="EB477" s="138"/>
      <c r="EL477" s="138"/>
      <c r="EV477" s="138"/>
      <c r="FF477" s="138"/>
      <c r="FP477" s="138"/>
      <c r="FZ477" s="138"/>
      <c r="GJ477" s="138"/>
      <c r="GT477" s="138"/>
      <c r="HD477" s="138"/>
      <c r="HN477" s="138"/>
      <c r="HX477" s="138"/>
      <c r="IH477" s="138"/>
    </row>
    <row xmlns:x14ac="http://schemas.microsoft.com/office/spreadsheetml/2009/9/ac" r="478" s="3" customFormat="true" x14ac:dyDescent="0.25">
      <c r="A478" s="414"/>
      <c r="B478" s="138"/>
      <c r="L478" s="138"/>
      <c r="V478" s="138"/>
      <c r="AF478" s="138"/>
      <c r="AP478" s="138"/>
      <c r="AZ478" s="138"/>
      <c r="BJ478" s="138"/>
      <c r="BK478" s="138"/>
      <c r="BL478" s="138"/>
      <c r="BM478" s="138"/>
      <c r="BN478" s="138"/>
      <c r="BO478" s="138"/>
      <c r="BP478" s="138"/>
      <c r="BQ478" s="138"/>
      <c r="BT478" s="138"/>
      <c r="CD478" s="138"/>
      <c r="CN478" s="138"/>
      <c r="CX478" s="138"/>
      <c r="DH478" s="138"/>
      <c r="DR478" s="138"/>
      <c r="EB478" s="138"/>
      <c r="EL478" s="138"/>
      <c r="EV478" s="138"/>
      <c r="FF478" s="138"/>
      <c r="FP478" s="138"/>
      <c r="FZ478" s="138"/>
      <c r="GJ478" s="138"/>
      <c r="GT478" s="138"/>
      <c r="HD478" s="138"/>
      <c r="HN478" s="138"/>
      <c r="HX478" s="138"/>
      <c r="IH478" s="138"/>
    </row>
    <row xmlns:x14ac="http://schemas.microsoft.com/office/spreadsheetml/2009/9/ac" r="479" s="3" customFormat="true" x14ac:dyDescent="0.25">
      <c r="A479" s="414"/>
      <c r="B479" s="138"/>
      <c r="L479" s="138"/>
      <c r="V479" s="138"/>
      <c r="AF479" s="138"/>
      <c r="AP479" s="138"/>
      <c r="AZ479" s="138"/>
      <c r="BJ479" s="138"/>
      <c r="BK479" s="138"/>
      <c r="BL479" s="138"/>
      <c r="BM479" s="138"/>
      <c r="BN479" s="138"/>
      <c r="BO479" s="138"/>
      <c r="BP479" s="138"/>
      <c r="BQ479" s="138"/>
      <c r="BT479" s="138"/>
      <c r="CD479" s="138"/>
      <c r="CN479" s="138"/>
      <c r="CX479" s="138"/>
      <c r="DH479" s="138"/>
      <c r="DR479" s="138"/>
      <c r="EB479" s="138"/>
      <c r="EL479" s="138"/>
      <c r="EV479" s="138"/>
      <c r="FF479" s="138"/>
      <c r="FP479" s="138"/>
      <c r="FZ479" s="138"/>
      <c r="GJ479" s="138"/>
      <c r="GT479" s="138"/>
      <c r="HD479" s="138"/>
      <c r="HN479" s="138"/>
      <c r="HX479" s="138"/>
      <c r="IH479" s="138"/>
    </row>
    <row xmlns:x14ac="http://schemas.microsoft.com/office/spreadsheetml/2009/9/ac" r="480" s="3" customFormat="true" x14ac:dyDescent="0.25">
      <c r="A480" s="414"/>
      <c r="B480" s="138"/>
      <c r="L480" s="138"/>
      <c r="V480" s="138"/>
      <c r="AF480" s="138"/>
      <c r="AP480" s="138"/>
      <c r="AZ480" s="138"/>
      <c r="BJ480" s="138"/>
      <c r="BK480" s="138"/>
      <c r="BL480" s="138"/>
      <c r="BM480" s="138"/>
      <c r="BN480" s="138"/>
      <c r="BO480" s="138"/>
      <c r="BP480" s="138"/>
      <c r="BQ480" s="138"/>
      <c r="BT480" s="138"/>
      <c r="CD480" s="138"/>
      <c r="CN480" s="138"/>
      <c r="CX480" s="138"/>
      <c r="DH480" s="138"/>
      <c r="DR480" s="138"/>
      <c r="EB480" s="138"/>
      <c r="EL480" s="138"/>
      <c r="EV480" s="138"/>
      <c r="FF480" s="138"/>
      <c r="FP480" s="138"/>
      <c r="FZ480" s="138"/>
      <c r="GJ480" s="138"/>
      <c r="GT480" s="138"/>
      <c r="HD480" s="138"/>
      <c r="HN480" s="138"/>
      <c r="HX480" s="138"/>
      <c r="IH480" s="138"/>
    </row>
    <row xmlns:x14ac="http://schemas.microsoft.com/office/spreadsheetml/2009/9/ac" r="481" s="3" customFormat="true" x14ac:dyDescent="0.25">
      <c r="A481" s="414"/>
      <c r="B481" s="138"/>
      <c r="L481" s="138"/>
      <c r="V481" s="138"/>
      <c r="AF481" s="138"/>
      <c r="AP481" s="138"/>
      <c r="AZ481" s="138"/>
      <c r="BJ481" s="138"/>
      <c r="BK481" s="138"/>
      <c r="BL481" s="138"/>
      <c r="BM481" s="138"/>
      <c r="BN481" s="138"/>
      <c r="BO481" s="138"/>
      <c r="BP481" s="138"/>
      <c r="BQ481" s="138"/>
      <c r="BT481" s="138"/>
      <c r="CD481" s="138"/>
      <c r="CN481" s="138"/>
      <c r="CX481" s="138"/>
      <c r="DH481" s="138"/>
      <c r="DR481" s="138"/>
      <c r="EB481" s="138"/>
      <c r="EL481" s="138"/>
      <c r="EV481" s="138"/>
      <c r="FF481" s="138"/>
      <c r="FP481" s="138"/>
      <c r="FZ481" s="138"/>
      <c r="GJ481" s="138"/>
      <c r="GT481" s="138"/>
      <c r="HD481" s="138"/>
      <c r="HN481" s="138"/>
      <c r="HX481" s="138"/>
      <c r="IH481" s="138"/>
    </row>
    <row xmlns:x14ac="http://schemas.microsoft.com/office/spreadsheetml/2009/9/ac" r="482" s="3" customFormat="true" x14ac:dyDescent="0.25">
      <c r="A482" s="414"/>
      <c r="B482" s="138"/>
      <c r="L482" s="138"/>
      <c r="V482" s="138"/>
      <c r="AF482" s="138"/>
      <c r="AP482" s="138"/>
      <c r="AZ482" s="138"/>
      <c r="BJ482" s="138"/>
      <c r="BK482" s="138"/>
      <c r="BL482" s="138"/>
      <c r="BM482" s="138"/>
      <c r="BN482" s="138"/>
      <c r="BO482" s="138"/>
      <c r="BP482" s="138"/>
      <c r="BQ482" s="138"/>
      <c r="BT482" s="138"/>
      <c r="CD482" s="138"/>
      <c r="CN482" s="138"/>
      <c r="CX482" s="138"/>
      <c r="DH482" s="138"/>
      <c r="DR482" s="138"/>
      <c r="EB482" s="138"/>
      <c r="EL482" s="138"/>
      <c r="EV482" s="138"/>
      <c r="FF482" s="138"/>
      <c r="FP482" s="138"/>
      <c r="FZ482" s="138"/>
      <c r="GJ482" s="138"/>
      <c r="GT482" s="138"/>
      <c r="HD482" s="138"/>
      <c r="HN482" s="138"/>
      <c r="HX482" s="138"/>
      <c r="IH482" s="138"/>
    </row>
    <row xmlns:x14ac="http://schemas.microsoft.com/office/spreadsheetml/2009/9/ac" r="483" s="3" customFormat="true" x14ac:dyDescent="0.25">
      <c r="A483" s="414"/>
      <c r="B483" s="138"/>
      <c r="L483" s="138"/>
      <c r="V483" s="138"/>
      <c r="AF483" s="138"/>
      <c r="AP483" s="138"/>
      <c r="AZ483" s="138"/>
      <c r="BJ483" s="138"/>
      <c r="BK483" s="138"/>
      <c r="BL483" s="138"/>
      <c r="BM483" s="138"/>
      <c r="BN483" s="138"/>
      <c r="BO483" s="138"/>
      <c r="BP483" s="138"/>
      <c r="BQ483" s="138"/>
      <c r="BT483" s="138"/>
      <c r="CD483" s="138"/>
      <c r="CN483" s="138"/>
      <c r="CX483" s="138"/>
      <c r="DH483" s="138"/>
      <c r="DR483" s="138"/>
      <c r="EB483" s="138"/>
      <c r="EL483" s="138"/>
      <c r="EV483" s="138"/>
      <c r="FF483" s="138"/>
      <c r="FP483" s="138"/>
      <c r="FZ483" s="138"/>
      <c r="GJ483" s="138"/>
      <c r="GT483" s="138"/>
      <c r="HD483" s="138"/>
      <c r="HN483" s="138"/>
      <c r="HX483" s="138"/>
      <c r="IH483" s="138"/>
    </row>
    <row xmlns:x14ac="http://schemas.microsoft.com/office/spreadsheetml/2009/9/ac" r="484" s="3" customFormat="true" x14ac:dyDescent="0.25">
      <c r="A484" s="414"/>
      <c r="B484" s="138"/>
      <c r="L484" s="138"/>
      <c r="V484" s="138"/>
      <c r="AF484" s="138"/>
      <c r="AP484" s="138"/>
      <c r="AZ484" s="138"/>
      <c r="BJ484" s="138"/>
      <c r="BK484" s="138"/>
      <c r="BL484" s="138"/>
      <c r="BM484" s="138"/>
      <c r="BN484" s="138"/>
      <c r="BO484" s="138"/>
      <c r="BP484" s="138"/>
      <c r="BQ484" s="138"/>
      <c r="BT484" s="138"/>
      <c r="CD484" s="138"/>
      <c r="CN484" s="138"/>
      <c r="CX484" s="138"/>
      <c r="DH484" s="138"/>
      <c r="DR484" s="138"/>
      <c r="EB484" s="138"/>
      <c r="EL484" s="138"/>
      <c r="EV484" s="138"/>
      <c r="FF484" s="138"/>
      <c r="FP484" s="138"/>
      <c r="FZ484" s="138"/>
      <c r="GJ484" s="138"/>
      <c r="GT484" s="138"/>
      <c r="HD484" s="138"/>
      <c r="HN484" s="138"/>
      <c r="HX484" s="138"/>
      <c r="IH484" s="138"/>
    </row>
    <row xmlns:x14ac="http://schemas.microsoft.com/office/spreadsheetml/2009/9/ac" r="485" s="3" customFormat="true" x14ac:dyDescent="0.25">
      <c r="A485" s="414"/>
      <c r="B485" s="138"/>
      <c r="L485" s="138"/>
      <c r="V485" s="138"/>
      <c r="AF485" s="138"/>
      <c r="AP485" s="138"/>
      <c r="AZ485" s="138"/>
      <c r="BJ485" s="138"/>
      <c r="BK485" s="138"/>
      <c r="BL485" s="138"/>
      <c r="BM485" s="138"/>
      <c r="BN485" s="138"/>
      <c r="BO485" s="138"/>
      <c r="BP485" s="138"/>
      <c r="BQ485" s="138"/>
      <c r="BT485" s="138"/>
      <c r="CD485" s="138"/>
      <c r="CN485" s="138"/>
      <c r="CX485" s="138"/>
      <c r="DH485" s="138"/>
      <c r="DR485" s="138"/>
      <c r="EB485" s="138"/>
      <c r="EL485" s="138"/>
      <c r="EV485" s="138"/>
      <c r="FF485" s="138"/>
      <c r="FP485" s="138"/>
      <c r="FZ485" s="138"/>
      <c r="GJ485" s="138"/>
      <c r="GT485" s="138"/>
      <c r="HD485" s="138"/>
      <c r="HN485" s="138"/>
      <c r="HX485" s="138"/>
      <c r="IH485" s="138"/>
    </row>
    <row xmlns:x14ac="http://schemas.microsoft.com/office/spreadsheetml/2009/9/ac" r="486" s="3" customFormat="true" x14ac:dyDescent="0.25">
      <c r="A486" s="414"/>
      <c r="B486" s="138"/>
      <c r="L486" s="138"/>
      <c r="V486" s="138"/>
      <c r="AF486" s="138"/>
      <c r="AP486" s="138"/>
      <c r="AZ486" s="138"/>
      <c r="BJ486" s="138"/>
      <c r="BK486" s="138"/>
      <c r="BL486" s="138"/>
      <c r="BM486" s="138"/>
      <c r="BN486" s="138"/>
      <c r="BO486" s="138"/>
      <c r="BP486" s="138"/>
      <c r="BQ486" s="138"/>
      <c r="BT486" s="138"/>
      <c r="CD486" s="138"/>
      <c r="CN486" s="138"/>
      <c r="CX486" s="138"/>
      <c r="DH486" s="138"/>
      <c r="DR486" s="138"/>
      <c r="EB486" s="138"/>
      <c r="EL486" s="138"/>
      <c r="EV486" s="138"/>
      <c r="FF486" s="138"/>
      <c r="FP486" s="138"/>
      <c r="FZ486" s="138"/>
      <c r="GJ486" s="138"/>
      <c r="GT486" s="138"/>
      <c r="HD486" s="138"/>
      <c r="HN486" s="138"/>
      <c r="HX486" s="138"/>
      <c r="IH486" s="138"/>
    </row>
    <row xmlns:x14ac="http://schemas.microsoft.com/office/spreadsheetml/2009/9/ac" r="487" s="3" customFormat="true" x14ac:dyDescent="0.25">
      <c r="A487" s="414"/>
      <c r="B487" s="138"/>
      <c r="L487" s="138"/>
      <c r="V487" s="138"/>
      <c r="AF487" s="138"/>
      <c r="AP487" s="138"/>
      <c r="AZ487" s="138"/>
      <c r="BJ487" s="138"/>
      <c r="BK487" s="138"/>
      <c r="BL487" s="138"/>
      <c r="BM487" s="138"/>
      <c r="BN487" s="138"/>
      <c r="BO487" s="138"/>
      <c r="BP487" s="138"/>
      <c r="BQ487" s="138"/>
      <c r="BT487" s="138"/>
      <c r="CD487" s="138"/>
      <c r="CN487" s="138"/>
      <c r="CX487" s="138"/>
      <c r="DH487" s="138"/>
      <c r="DR487" s="138"/>
      <c r="EB487" s="138"/>
      <c r="EL487" s="138"/>
      <c r="EV487" s="138"/>
      <c r="FF487" s="138"/>
      <c r="FP487" s="138"/>
      <c r="FZ487" s="138"/>
      <c r="GJ487" s="138"/>
      <c r="GT487" s="138"/>
      <c r="HD487" s="138"/>
      <c r="HN487" s="138"/>
      <c r="HX487" s="138"/>
      <c r="IH487" s="138"/>
    </row>
    <row xmlns:x14ac="http://schemas.microsoft.com/office/spreadsheetml/2009/9/ac" r="488" s="3" customFormat="true" x14ac:dyDescent="0.25">
      <c r="A488" s="414"/>
      <c r="B488" s="138"/>
      <c r="L488" s="138"/>
      <c r="V488" s="138"/>
      <c r="AF488" s="138"/>
      <c r="AP488" s="138"/>
      <c r="AZ488" s="138"/>
      <c r="BJ488" s="138"/>
      <c r="BK488" s="138"/>
      <c r="BL488" s="138"/>
      <c r="BM488" s="138"/>
      <c r="BN488" s="138"/>
      <c r="BO488" s="138"/>
      <c r="BP488" s="138"/>
      <c r="BQ488" s="138"/>
      <c r="BT488" s="138"/>
      <c r="CD488" s="138"/>
      <c r="CN488" s="138"/>
      <c r="CX488" s="138"/>
      <c r="DH488" s="138"/>
      <c r="DR488" s="138"/>
      <c r="EB488" s="138"/>
      <c r="EL488" s="138"/>
      <c r="EV488" s="138"/>
      <c r="FF488" s="138"/>
      <c r="FP488" s="138"/>
      <c r="FZ488" s="138"/>
      <c r="GJ488" s="138"/>
      <c r="GT488" s="138"/>
      <c r="HD488" s="138"/>
      <c r="HN488" s="138"/>
      <c r="HX488" s="138"/>
      <c r="IH488" s="138"/>
    </row>
    <row xmlns:x14ac="http://schemas.microsoft.com/office/spreadsheetml/2009/9/ac" r="489" s="3" customFormat="true" x14ac:dyDescent="0.25">
      <c r="A489" s="414"/>
      <c r="B489" s="138"/>
      <c r="L489" s="138"/>
      <c r="V489" s="138"/>
      <c r="AF489" s="138"/>
      <c r="AP489" s="138"/>
      <c r="AZ489" s="138"/>
      <c r="BJ489" s="138"/>
      <c r="BK489" s="138"/>
      <c r="BL489" s="138"/>
      <c r="BM489" s="138"/>
      <c r="BN489" s="138"/>
      <c r="BO489" s="138"/>
      <c r="BP489" s="138"/>
      <c r="BQ489" s="138"/>
      <c r="BT489" s="138"/>
      <c r="CD489" s="138"/>
      <c r="CN489" s="138"/>
      <c r="CX489" s="138"/>
      <c r="DH489" s="138"/>
      <c r="DR489" s="138"/>
      <c r="EB489" s="138"/>
      <c r="EL489" s="138"/>
      <c r="EV489" s="138"/>
      <c r="FF489" s="138"/>
      <c r="FP489" s="138"/>
      <c r="FZ489" s="138"/>
      <c r="GJ489" s="138"/>
      <c r="GT489" s="138"/>
      <c r="HD489" s="138"/>
      <c r="HN489" s="138"/>
      <c r="HX489" s="138"/>
      <c r="IH489" s="138"/>
    </row>
    <row xmlns:x14ac="http://schemas.microsoft.com/office/spreadsheetml/2009/9/ac" r="490" s="3" customFormat="true" x14ac:dyDescent="0.25">
      <c r="A490" s="414"/>
      <c r="B490" s="138"/>
      <c r="L490" s="138"/>
      <c r="V490" s="138"/>
      <c r="AF490" s="138"/>
      <c r="AP490" s="138"/>
      <c r="AZ490" s="138"/>
      <c r="BJ490" s="138"/>
      <c r="BK490" s="138"/>
      <c r="BL490" s="138"/>
      <c r="BM490" s="138"/>
      <c r="BN490" s="138"/>
      <c r="BO490" s="138"/>
      <c r="BP490" s="138"/>
      <c r="BQ490" s="138"/>
      <c r="BT490" s="138"/>
      <c r="CD490" s="138"/>
      <c r="CN490" s="138"/>
      <c r="CX490" s="138"/>
      <c r="DH490" s="138"/>
      <c r="DR490" s="138"/>
      <c r="EB490" s="138"/>
      <c r="EL490" s="138"/>
      <c r="EV490" s="138"/>
      <c r="FF490" s="138"/>
      <c r="FP490" s="138"/>
      <c r="FZ490" s="138"/>
      <c r="GJ490" s="138"/>
      <c r="GT490" s="138"/>
      <c r="HD490" s="138"/>
      <c r="HN490" s="138"/>
      <c r="HX490" s="138"/>
      <c r="IH490" s="138"/>
    </row>
    <row xmlns:x14ac="http://schemas.microsoft.com/office/spreadsheetml/2009/9/ac" r="491" s="3" customFormat="true" x14ac:dyDescent="0.25">
      <c r="A491" s="414"/>
      <c r="B491" s="138"/>
      <c r="L491" s="138"/>
      <c r="V491" s="138"/>
      <c r="AF491" s="138"/>
      <c r="AP491" s="138"/>
      <c r="AZ491" s="138"/>
      <c r="BJ491" s="138"/>
      <c r="BK491" s="138"/>
      <c r="BL491" s="138"/>
      <c r="BM491" s="138"/>
      <c r="BN491" s="138"/>
      <c r="BO491" s="138"/>
      <c r="BP491" s="138"/>
      <c r="BQ491" s="138"/>
      <c r="BT491" s="138"/>
      <c r="CD491" s="138"/>
      <c r="CN491" s="138"/>
      <c r="CX491" s="138"/>
      <c r="DH491" s="138"/>
      <c r="DR491" s="138"/>
      <c r="EB491" s="138"/>
      <c r="EL491" s="138"/>
      <c r="EV491" s="138"/>
      <c r="FF491" s="138"/>
      <c r="FP491" s="138"/>
      <c r="FZ491" s="138"/>
      <c r="GJ491" s="138"/>
      <c r="GT491" s="138"/>
      <c r="HD491" s="138"/>
      <c r="HN491" s="138"/>
      <c r="HX491" s="138"/>
      <c r="IH491" s="138"/>
    </row>
    <row xmlns:x14ac="http://schemas.microsoft.com/office/spreadsheetml/2009/9/ac" r="492" s="3" customFormat="true" x14ac:dyDescent="0.25">
      <c r="A492" s="414"/>
      <c r="B492" s="138"/>
      <c r="L492" s="138"/>
      <c r="V492" s="138"/>
      <c r="AF492" s="138"/>
      <c r="AP492" s="138"/>
      <c r="AZ492" s="138"/>
      <c r="BJ492" s="138"/>
      <c r="BK492" s="138"/>
      <c r="BL492" s="138"/>
      <c r="BM492" s="138"/>
      <c r="BN492" s="138"/>
      <c r="BO492" s="138"/>
      <c r="BP492" s="138"/>
      <c r="BQ492" s="138"/>
      <c r="BT492" s="138"/>
      <c r="CD492" s="138"/>
      <c r="CN492" s="138"/>
      <c r="CX492" s="138"/>
      <c r="DH492" s="138"/>
      <c r="DR492" s="138"/>
      <c r="EB492" s="138"/>
      <c r="EL492" s="138"/>
      <c r="EV492" s="138"/>
      <c r="FF492" s="138"/>
      <c r="FP492" s="138"/>
      <c r="FZ492" s="138"/>
      <c r="GJ492" s="138"/>
      <c r="GT492" s="138"/>
      <c r="HD492" s="138"/>
      <c r="HN492" s="138"/>
      <c r="HX492" s="138"/>
      <c r="IH492" s="138"/>
    </row>
    <row xmlns:x14ac="http://schemas.microsoft.com/office/spreadsheetml/2009/9/ac" r="493" s="3" customFormat="true" x14ac:dyDescent="0.25">
      <c r="A493" s="414"/>
      <c r="B493" s="138"/>
      <c r="L493" s="138"/>
      <c r="V493" s="138"/>
      <c r="AF493" s="138"/>
      <c r="AP493" s="138"/>
      <c r="AZ493" s="138"/>
      <c r="BJ493" s="138"/>
      <c r="BK493" s="138"/>
      <c r="BL493" s="138"/>
      <c r="BM493" s="138"/>
      <c r="BN493" s="138"/>
      <c r="BO493" s="138"/>
      <c r="BP493" s="138"/>
      <c r="BQ493" s="138"/>
      <c r="BT493" s="138"/>
      <c r="CD493" s="138"/>
      <c r="CN493" s="138"/>
      <c r="CX493" s="138"/>
      <c r="DH493" s="138"/>
      <c r="DR493" s="138"/>
      <c r="EB493" s="138"/>
      <c r="EL493" s="138"/>
      <c r="EV493" s="138"/>
      <c r="FF493" s="138"/>
      <c r="FP493" s="138"/>
      <c r="FZ493" s="138"/>
      <c r="GJ493" s="138"/>
      <c r="GT493" s="138"/>
      <c r="HD493" s="138"/>
      <c r="HN493" s="138"/>
      <c r="HX493" s="138"/>
      <c r="IH493" s="138"/>
    </row>
    <row xmlns:x14ac="http://schemas.microsoft.com/office/spreadsheetml/2009/9/ac" r="494" s="3" customFormat="true" x14ac:dyDescent="0.25">
      <c r="A494" s="414"/>
      <c r="B494" s="138"/>
      <c r="L494" s="138"/>
      <c r="V494" s="138"/>
      <c r="AF494" s="138"/>
      <c r="AP494" s="138"/>
      <c r="AZ494" s="138"/>
      <c r="BJ494" s="138"/>
      <c r="BK494" s="138"/>
      <c r="BL494" s="138"/>
      <c r="BM494" s="138"/>
      <c r="BN494" s="138"/>
      <c r="BO494" s="138"/>
      <c r="BP494" s="138"/>
      <c r="BQ494" s="138"/>
      <c r="BT494" s="138"/>
      <c r="CD494" s="138"/>
      <c r="CN494" s="138"/>
      <c r="CX494" s="138"/>
      <c r="DH494" s="138"/>
      <c r="DR494" s="138"/>
      <c r="EB494" s="138"/>
      <c r="EL494" s="138"/>
      <c r="EV494" s="138"/>
      <c r="FF494" s="138"/>
      <c r="FP494" s="138"/>
      <c r="FZ494" s="138"/>
      <c r="GJ494" s="138"/>
      <c r="GT494" s="138"/>
      <c r="HD494" s="138"/>
      <c r="HN494" s="138"/>
      <c r="HX494" s="138"/>
      <c r="IH494" s="138"/>
    </row>
    <row xmlns:x14ac="http://schemas.microsoft.com/office/spreadsheetml/2009/9/ac" r="495" s="3" customFormat="true" x14ac:dyDescent="0.25">
      <c r="A495" s="414"/>
      <c r="B495" s="138"/>
      <c r="L495" s="138"/>
      <c r="V495" s="138"/>
      <c r="AF495" s="138"/>
      <c r="AP495" s="138"/>
      <c r="AZ495" s="138"/>
      <c r="BJ495" s="138"/>
      <c r="BK495" s="138"/>
      <c r="BL495" s="138"/>
      <c r="BM495" s="138"/>
      <c r="BN495" s="138"/>
      <c r="BO495" s="138"/>
      <c r="BP495" s="138"/>
      <c r="BQ495" s="138"/>
      <c r="BT495" s="138"/>
      <c r="CD495" s="138"/>
      <c r="CN495" s="138"/>
      <c r="CX495" s="138"/>
      <c r="DH495" s="138"/>
      <c r="DR495" s="138"/>
      <c r="EB495" s="138"/>
      <c r="EL495" s="138"/>
      <c r="EV495" s="138"/>
      <c r="FF495" s="138"/>
      <c r="FP495" s="138"/>
      <c r="FZ495" s="138"/>
      <c r="GJ495" s="138"/>
      <c r="GT495" s="138"/>
      <c r="HD495" s="138"/>
      <c r="HN495" s="138"/>
      <c r="HX495" s="138"/>
      <c r="IH495" s="138"/>
    </row>
    <row xmlns:x14ac="http://schemas.microsoft.com/office/spreadsheetml/2009/9/ac" r="496" s="3" customFormat="true" x14ac:dyDescent="0.25">
      <c r="A496" s="414"/>
      <c r="B496" s="138"/>
      <c r="L496" s="138"/>
      <c r="V496" s="138"/>
      <c r="AF496" s="138"/>
      <c r="AP496" s="138"/>
      <c r="AZ496" s="138"/>
      <c r="BJ496" s="138"/>
      <c r="BK496" s="138"/>
      <c r="BL496" s="138"/>
      <c r="BM496" s="138"/>
      <c r="BN496" s="138"/>
      <c r="BO496" s="138"/>
      <c r="BP496" s="138"/>
      <c r="BQ496" s="138"/>
      <c r="BT496" s="138"/>
      <c r="CD496" s="138"/>
      <c r="CN496" s="138"/>
      <c r="CX496" s="138"/>
      <c r="DH496" s="138"/>
      <c r="DR496" s="138"/>
      <c r="EB496" s="138"/>
      <c r="EL496" s="138"/>
      <c r="EV496" s="138"/>
      <c r="FF496" s="138"/>
      <c r="FP496" s="138"/>
      <c r="FZ496" s="138"/>
      <c r="GJ496" s="138"/>
      <c r="GT496" s="138"/>
      <c r="HD496" s="138"/>
      <c r="HN496" s="138"/>
      <c r="HX496" s="138"/>
      <c r="IH496" s="138"/>
    </row>
    <row xmlns:x14ac="http://schemas.microsoft.com/office/spreadsheetml/2009/9/ac" r="497" s="3" customFormat="true" x14ac:dyDescent="0.25">
      <c r="A497" s="414"/>
      <c r="B497" s="138"/>
      <c r="L497" s="138"/>
      <c r="V497" s="138"/>
      <c r="AF497" s="138"/>
      <c r="AP497" s="138"/>
      <c r="AZ497" s="138"/>
      <c r="BJ497" s="138"/>
      <c r="BK497" s="138"/>
      <c r="BL497" s="138"/>
      <c r="BM497" s="138"/>
      <c r="BN497" s="138"/>
      <c r="BO497" s="138"/>
      <c r="BP497" s="138"/>
      <c r="BQ497" s="138"/>
      <c r="BT497" s="138"/>
      <c r="CD497" s="138"/>
      <c r="CN497" s="138"/>
      <c r="CX497" s="138"/>
      <c r="DH497" s="138"/>
      <c r="DR497" s="138"/>
      <c r="EB497" s="138"/>
      <c r="EL497" s="138"/>
      <c r="EV497" s="138"/>
      <c r="FF497" s="138"/>
      <c r="FP497" s="138"/>
      <c r="FZ497" s="138"/>
      <c r="GJ497" s="138"/>
      <c r="GT497" s="138"/>
      <c r="HD497" s="138"/>
      <c r="HN497" s="138"/>
      <c r="HX497" s="138"/>
      <c r="IH497" s="138"/>
    </row>
    <row xmlns:x14ac="http://schemas.microsoft.com/office/spreadsheetml/2009/9/ac" r="498" s="3" customFormat="true" x14ac:dyDescent="0.25">
      <c r="A498" s="414"/>
      <c r="B498" s="138"/>
      <c r="L498" s="138"/>
      <c r="V498" s="138"/>
      <c r="AF498" s="138"/>
      <c r="AP498" s="138"/>
      <c r="AZ498" s="138"/>
      <c r="BJ498" s="138"/>
      <c r="BK498" s="138"/>
      <c r="BL498" s="138"/>
      <c r="BM498" s="138"/>
      <c r="BN498" s="138"/>
      <c r="BO498" s="138"/>
      <c r="BP498" s="138"/>
      <c r="BQ498" s="138"/>
      <c r="BT498" s="138"/>
      <c r="CD498" s="138"/>
      <c r="CN498" s="138"/>
      <c r="CX498" s="138"/>
      <c r="DH498" s="138"/>
      <c r="DR498" s="138"/>
      <c r="EB498" s="138"/>
      <c r="EL498" s="138"/>
      <c r="EV498" s="138"/>
      <c r="FF498" s="138"/>
      <c r="FP498" s="138"/>
      <c r="FZ498" s="138"/>
      <c r="GJ498" s="138"/>
      <c r="GT498" s="138"/>
      <c r="HD498" s="138"/>
      <c r="HN498" s="138"/>
      <c r="HX498" s="138"/>
      <c r="IH498" s="138"/>
    </row>
    <row xmlns:x14ac="http://schemas.microsoft.com/office/spreadsheetml/2009/9/ac" r="499" s="3" customFormat="true" x14ac:dyDescent="0.25">
      <c r="A499" s="414"/>
      <c r="B499" s="138"/>
      <c r="L499" s="138"/>
      <c r="V499" s="138"/>
      <c r="AF499" s="138"/>
      <c r="AP499" s="138"/>
      <c r="AZ499" s="138"/>
      <c r="BJ499" s="138"/>
      <c r="BK499" s="138"/>
      <c r="BL499" s="138"/>
      <c r="BM499" s="138"/>
      <c r="BN499" s="138"/>
      <c r="BO499" s="138"/>
      <c r="BP499" s="138"/>
      <c r="BQ499" s="138"/>
      <c r="BT499" s="138"/>
      <c r="CD499" s="138"/>
      <c r="CN499" s="138"/>
      <c r="CX499" s="138"/>
      <c r="DH499" s="138"/>
      <c r="DR499" s="138"/>
      <c r="EB499" s="138"/>
      <c r="EL499" s="138"/>
      <c r="EV499" s="138"/>
      <c r="FF499" s="138"/>
      <c r="FP499" s="138"/>
      <c r="FZ499" s="138"/>
      <c r="GJ499" s="138"/>
      <c r="GT499" s="138"/>
      <c r="HD499" s="138"/>
      <c r="HN499" s="138"/>
      <c r="HX499" s="138"/>
      <c r="IH499" s="138"/>
    </row>
    <row xmlns:x14ac="http://schemas.microsoft.com/office/spreadsheetml/2009/9/ac" r="500" s="3" customFormat="true" x14ac:dyDescent="0.25">
      <c r="A500" s="414"/>
      <c r="B500" s="138"/>
      <c r="L500" s="138"/>
      <c r="V500" s="138"/>
      <c r="AF500" s="138"/>
      <c r="AP500" s="138"/>
      <c r="AZ500" s="138"/>
      <c r="BJ500" s="138"/>
      <c r="BK500" s="138"/>
      <c r="BL500" s="138"/>
      <c r="BM500" s="138"/>
      <c r="BN500" s="138"/>
      <c r="BO500" s="138"/>
      <c r="BP500" s="138"/>
      <c r="BQ500" s="138"/>
      <c r="BT500" s="138"/>
      <c r="CD500" s="138"/>
      <c r="CN500" s="138"/>
      <c r="CX500" s="138"/>
      <c r="DH500" s="138"/>
      <c r="DR500" s="138"/>
      <c r="EB500" s="138"/>
      <c r="EL500" s="138"/>
      <c r="EV500" s="138"/>
      <c r="FF500" s="138"/>
      <c r="FP500" s="138"/>
      <c r="FZ500" s="138"/>
      <c r="GJ500" s="138"/>
      <c r="GT500" s="138"/>
      <c r="HD500" s="138"/>
      <c r="HN500" s="138"/>
      <c r="HX500" s="138"/>
      <c r="IH500" s="138"/>
    </row>
    <row xmlns:x14ac="http://schemas.microsoft.com/office/spreadsheetml/2009/9/ac" r="501" s="3" customFormat="true" x14ac:dyDescent="0.25">
      <c r="A501" s="414"/>
      <c r="B501" s="138"/>
      <c r="L501" s="138"/>
      <c r="V501" s="138"/>
      <c r="AF501" s="138"/>
      <c r="AP501" s="138"/>
      <c r="AZ501" s="138"/>
      <c r="BJ501" s="138"/>
      <c r="BK501" s="138"/>
      <c r="BL501" s="138"/>
      <c r="BM501" s="138"/>
      <c r="BN501" s="138"/>
      <c r="BO501" s="138"/>
      <c r="BP501" s="138"/>
      <c r="BQ501" s="138"/>
      <c r="BT501" s="138"/>
      <c r="CD501" s="138"/>
      <c r="CN501" s="138"/>
      <c r="CX501" s="138"/>
      <c r="DH501" s="138"/>
      <c r="DR501" s="138"/>
      <c r="EB501" s="138"/>
      <c r="EL501" s="138"/>
      <c r="EV501" s="138"/>
      <c r="FF501" s="138"/>
      <c r="FP501" s="138"/>
      <c r="FZ501" s="138"/>
      <c r="GJ501" s="138"/>
      <c r="GT501" s="138"/>
      <c r="HD501" s="138"/>
      <c r="HN501" s="138"/>
      <c r="HX501" s="138"/>
      <c r="IH501" s="138"/>
    </row>
    <row xmlns:x14ac="http://schemas.microsoft.com/office/spreadsheetml/2009/9/ac" r="502" s="3" customFormat="true" x14ac:dyDescent="0.25">
      <c r="A502" s="414"/>
      <c r="B502" s="138"/>
      <c r="L502" s="138"/>
      <c r="V502" s="138"/>
      <c r="AF502" s="138"/>
      <c r="AP502" s="138"/>
      <c r="AZ502" s="138"/>
      <c r="BJ502" s="138"/>
      <c r="BK502" s="138"/>
      <c r="BL502" s="138"/>
      <c r="BM502" s="138"/>
      <c r="BN502" s="138"/>
      <c r="BO502" s="138"/>
      <c r="BP502" s="138"/>
      <c r="BQ502" s="138"/>
      <c r="BT502" s="138"/>
      <c r="CD502" s="138"/>
      <c r="CN502" s="138"/>
      <c r="CX502" s="138"/>
      <c r="DH502" s="138"/>
      <c r="DR502" s="138"/>
      <c r="EB502" s="138"/>
      <c r="EL502" s="138"/>
      <c r="EV502" s="138"/>
      <c r="FF502" s="138"/>
      <c r="FP502" s="138"/>
      <c r="FZ502" s="138"/>
      <c r="GJ502" s="138"/>
      <c r="GT502" s="138"/>
      <c r="HD502" s="138"/>
      <c r="HN502" s="138"/>
      <c r="HX502" s="138"/>
      <c r="IH502" s="138"/>
    </row>
    <row xmlns:x14ac="http://schemas.microsoft.com/office/spreadsheetml/2009/9/ac" r="503" s="3" customFormat="true" x14ac:dyDescent="0.25">
      <c r="A503" s="414"/>
      <c r="B503" s="138"/>
      <c r="L503" s="138"/>
      <c r="V503" s="138"/>
      <c r="AF503" s="138"/>
      <c r="AP503" s="138"/>
      <c r="AZ503" s="138"/>
      <c r="BJ503" s="138"/>
      <c r="BK503" s="138"/>
      <c r="BL503" s="138"/>
      <c r="BM503" s="138"/>
      <c r="BN503" s="138"/>
      <c r="BO503" s="138"/>
      <c r="BP503" s="138"/>
      <c r="BQ503" s="138"/>
      <c r="BT503" s="138"/>
      <c r="CD503" s="138"/>
      <c r="CN503" s="138"/>
      <c r="CX503" s="138"/>
      <c r="DH503" s="138"/>
      <c r="DR503" s="138"/>
      <c r="EB503" s="138"/>
      <c r="EL503" s="138"/>
      <c r="EV503" s="138"/>
      <c r="FF503" s="138"/>
      <c r="FP503" s="138"/>
      <c r="FZ503" s="138"/>
      <c r="GJ503" s="138"/>
      <c r="GT503" s="138"/>
      <c r="HD503" s="138"/>
      <c r="HN503" s="138"/>
      <c r="HX503" s="138"/>
      <c r="IH503" s="138"/>
    </row>
    <row xmlns:x14ac="http://schemas.microsoft.com/office/spreadsheetml/2009/9/ac" r="504" s="3" customFormat="true" x14ac:dyDescent="0.25">
      <c r="A504" s="414"/>
      <c r="B504" s="138"/>
      <c r="L504" s="138"/>
      <c r="V504" s="138"/>
      <c r="AF504" s="138"/>
      <c r="AP504" s="138"/>
      <c r="AZ504" s="138"/>
      <c r="BJ504" s="138"/>
      <c r="BK504" s="138"/>
      <c r="BL504" s="138"/>
      <c r="BM504" s="138"/>
      <c r="BN504" s="138"/>
      <c r="BO504" s="138"/>
      <c r="BP504" s="138"/>
      <c r="BQ504" s="138"/>
      <c r="BT504" s="138"/>
      <c r="CD504" s="138"/>
      <c r="CN504" s="138"/>
      <c r="CX504" s="138"/>
      <c r="DH504" s="138"/>
      <c r="DR504" s="138"/>
      <c r="EB504" s="138"/>
      <c r="EL504" s="138"/>
      <c r="EV504" s="138"/>
      <c r="FF504" s="138"/>
      <c r="FP504" s="138"/>
      <c r="FZ504" s="138"/>
      <c r="GJ504" s="138"/>
      <c r="GT504" s="138"/>
      <c r="HD504" s="138"/>
      <c r="HN504" s="138"/>
      <c r="HX504" s="138"/>
      <c r="IH504" s="138"/>
    </row>
    <row xmlns:x14ac="http://schemas.microsoft.com/office/spreadsheetml/2009/9/ac" r="505" s="3" customFormat="true" x14ac:dyDescent="0.25">
      <c r="A505" s="414"/>
      <c r="B505" s="138"/>
      <c r="L505" s="138"/>
      <c r="V505" s="138"/>
      <c r="AF505" s="138"/>
      <c r="AP505" s="138"/>
      <c r="AZ505" s="138"/>
      <c r="BJ505" s="138"/>
      <c r="BK505" s="138"/>
      <c r="BL505" s="138"/>
      <c r="BM505" s="138"/>
      <c r="BN505" s="138"/>
      <c r="BO505" s="138"/>
      <c r="BP505" s="138"/>
      <c r="BQ505" s="138"/>
      <c r="BT505" s="138"/>
      <c r="CD505" s="138"/>
      <c r="CN505" s="138"/>
      <c r="CX505" s="138"/>
      <c r="DH505" s="138"/>
      <c r="DR505" s="138"/>
      <c r="EB505" s="138"/>
      <c r="EL505" s="138"/>
      <c r="EV505" s="138"/>
      <c r="FF505" s="138"/>
      <c r="FP505" s="138"/>
      <c r="FZ505" s="138"/>
      <c r="GJ505" s="138"/>
      <c r="GT505" s="138"/>
      <c r="HD505" s="138"/>
      <c r="HN505" s="138"/>
      <c r="HX505" s="138"/>
      <c r="IH505" s="138"/>
    </row>
    <row xmlns:x14ac="http://schemas.microsoft.com/office/spreadsheetml/2009/9/ac" r="506" s="3" customFormat="true" x14ac:dyDescent="0.25">
      <c r="A506" s="414"/>
      <c r="B506" s="138"/>
      <c r="L506" s="138"/>
      <c r="V506" s="138"/>
      <c r="AF506" s="138"/>
      <c r="AP506" s="138"/>
      <c r="AZ506" s="138"/>
      <c r="BJ506" s="138"/>
      <c r="BK506" s="138"/>
      <c r="BL506" s="138"/>
      <c r="BM506" s="138"/>
      <c r="BN506" s="138"/>
      <c r="BO506" s="138"/>
      <c r="BP506" s="138"/>
      <c r="BQ506" s="138"/>
      <c r="BT506" s="138"/>
      <c r="CD506" s="138"/>
      <c r="CN506" s="138"/>
      <c r="CX506" s="138"/>
      <c r="DH506" s="138"/>
      <c r="DR506" s="138"/>
      <c r="EB506" s="138"/>
      <c r="EL506" s="138"/>
      <c r="EV506" s="138"/>
      <c r="FF506" s="138"/>
      <c r="FP506" s="138"/>
      <c r="FZ506" s="138"/>
      <c r="GJ506" s="138"/>
      <c r="GT506" s="138"/>
      <c r="HD506" s="138"/>
      <c r="HN506" s="138"/>
      <c r="HX506" s="138"/>
      <c r="IH506" s="138"/>
    </row>
    <row xmlns:x14ac="http://schemas.microsoft.com/office/spreadsheetml/2009/9/ac" r="507" s="3" customFormat="true" x14ac:dyDescent="0.25">
      <c r="A507" s="414"/>
      <c r="B507" s="138"/>
      <c r="L507" s="138"/>
      <c r="V507" s="138"/>
      <c r="AF507" s="138"/>
      <c r="AP507" s="138"/>
      <c r="AZ507" s="138"/>
      <c r="BJ507" s="138"/>
      <c r="BK507" s="138"/>
      <c r="BL507" s="138"/>
      <c r="BM507" s="138"/>
      <c r="BN507" s="138"/>
      <c r="BO507" s="138"/>
      <c r="BP507" s="138"/>
      <c r="BQ507" s="138"/>
      <c r="BT507" s="138"/>
      <c r="CD507" s="138"/>
      <c r="CN507" s="138"/>
      <c r="CX507" s="138"/>
      <c r="DH507" s="138"/>
      <c r="DR507" s="138"/>
      <c r="EB507" s="138"/>
      <c r="EL507" s="138"/>
      <c r="EV507" s="138"/>
      <c r="FF507" s="138"/>
      <c r="FP507" s="138"/>
      <c r="FZ507" s="138"/>
      <c r="GJ507" s="138"/>
      <c r="GT507" s="138"/>
      <c r="HD507" s="138"/>
      <c r="HN507" s="138"/>
      <c r="HX507" s="138"/>
      <c r="IH507" s="138"/>
    </row>
    <row xmlns:x14ac="http://schemas.microsoft.com/office/spreadsheetml/2009/9/ac" r="508" s="3" customFormat="true" x14ac:dyDescent="0.25">
      <c r="A508" s="414"/>
      <c r="B508" s="138"/>
      <c r="L508" s="138"/>
      <c r="V508" s="138"/>
      <c r="AF508" s="138"/>
      <c r="AP508" s="138"/>
      <c r="AZ508" s="138"/>
      <c r="BJ508" s="138"/>
      <c r="BK508" s="138"/>
      <c r="BL508" s="138"/>
      <c r="BM508" s="138"/>
      <c r="BN508" s="138"/>
      <c r="BO508" s="138"/>
      <c r="BP508" s="138"/>
      <c r="BQ508" s="138"/>
      <c r="BT508" s="138"/>
      <c r="CD508" s="138"/>
      <c r="CN508" s="138"/>
      <c r="CX508" s="138"/>
      <c r="DH508" s="138"/>
      <c r="DR508" s="138"/>
      <c r="EB508" s="138"/>
      <c r="EL508" s="138"/>
      <c r="EV508" s="138"/>
      <c r="FF508" s="138"/>
      <c r="FP508" s="138"/>
      <c r="FZ508" s="138"/>
      <c r="GJ508" s="138"/>
      <c r="GT508" s="138"/>
      <c r="HD508" s="138"/>
      <c r="HN508" s="138"/>
      <c r="HX508" s="138"/>
      <c r="IH508" s="138"/>
    </row>
    <row xmlns:x14ac="http://schemas.microsoft.com/office/spreadsheetml/2009/9/ac" r="509" s="3" customFormat="true" x14ac:dyDescent="0.25">
      <c r="A509" s="414"/>
      <c r="B509" s="138"/>
      <c r="L509" s="138"/>
      <c r="V509" s="138"/>
      <c r="AF509" s="138"/>
      <c r="AP509" s="138"/>
      <c r="AZ509" s="138"/>
      <c r="BJ509" s="138"/>
      <c r="BK509" s="138"/>
      <c r="BL509" s="138"/>
      <c r="BM509" s="138"/>
      <c r="BN509" s="138"/>
      <c r="BO509" s="138"/>
      <c r="BP509" s="138"/>
      <c r="BQ509" s="138"/>
      <c r="BT509" s="138"/>
      <c r="CD509" s="138"/>
      <c r="CN509" s="138"/>
      <c r="CX509" s="138"/>
      <c r="DH509" s="138"/>
      <c r="DR509" s="138"/>
      <c r="EB509" s="138"/>
      <c r="EL509" s="138"/>
      <c r="EV509" s="138"/>
      <c r="FF509" s="138"/>
      <c r="FP509" s="138"/>
      <c r="FZ509" s="138"/>
      <c r="GJ509" s="138"/>
      <c r="GT509" s="138"/>
      <c r="HD509" s="138"/>
      <c r="HN509" s="138"/>
      <c r="HX509" s="138"/>
      <c r="IH509" s="138"/>
    </row>
    <row xmlns:x14ac="http://schemas.microsoft.com/office/spreadsheetml/2009/9/ac" r="510" s="3" customFormat="true" x14ac:dyDescent="0.25">
      <c r="A510" s="414"/>
      <c r="B510" s="138"/>
      <c r="L510" s="138"/>
      <c r="V510" s="138"/>
      <c r="AF510" s="138"/>
      <c r="AP510" s="138"/>
      <c r="AZ510" s="138"/>
      <c r="BJ510" s="138"/>
      <c r="BK510" s="138"/>
      <c r="BL510" s="138"/>
      <c r="BM510" s="138"/>
      <c r="BN510" s="138"/>
      <c r="BO510" s="138"/>
      <c r="BP510" s="138"/>
      <c r="BQ510" s="138"/>
      <c r="BT510" s="138"/>
      <c r="CD510" s="138"/>
      <c r="CN510" s="138"/>
      <c r="CX510" s="138"/>
      <c r="DH510" s="138"/>
      <c r="DR510" s="138"/>
      <c r="EB510" s="138"/>
      <c r="EL510" s="138"/>
      <c r="EV510" s="138"/>
      <c r="FF510" s="138"/>
      <c r="FP510" s="138"/>
      <c r="FZ510" s="138"/>
      <c r="GJ510" s="138"/>
      <c r="GT510" s="138"/>
      <c r="HD510" s="138"/>
      <c r="HN510" s="138"/>
      <c r="HX510" s="138"/>
      <c r="IH510" s="138"/>
    </row>
    <row xmlns:x14ac="http://schemas.microsoft.com/office/spreadsheetml/2009/9/ac" r="511" s="3" customFormat="true" x14ac:dyDescent="0.25">
      <c r="A511" s="414"/>
      <c r="B511" s="138"/>
      <c r="L511" s="138"/>
      <c r="V511" s="138"/>
      <c r="AF511" s="138"/>
      <c r="AP511" s="138"/>
      <c r="AZ511" s="138"/>
      <c r="BJ511" s="138"/>
      <c r="BK511" s="138"/>
      <c r="BL511" s="138"/>
      <c r="BM511" s="138"/>
      <c r="BN511" s="138"/>
      <c r="BO511" s="138"/>
      <c r="BP511" s="138"/>
      <c r="BQ511" s="138"/>
      <c r="BT511" s="138"/>
      <c r="CD511" s="138"/>
      <c r="CN511" s="138"/>
      <c r="CX511" s="138"/>
      <c r="DH511" s="138"/>
      <c r="DR511" s="138"/>
      <c r="EB511" s="138"/>
      <c r="EL511" s="138"/>
      <c r="EV511" s="138"/>
      <c r="FF511" s="138"/>
      <c r="FP511" s="138"/>
      <c r="FZ511" s="138"/>
      <c r="GJ511" s="138"/>
      <c r="GT511" s="138"/>
      <c r="HD511" s="138"/>
      <c r="HN511" s="138"/>
      <c r="HX511" s="138"/>
      <c r="IH511" s="138"/>
    </row>
    <row xmlns:x14ac="http://schemas.microsoft.com/office/spreadsheetml/2009/9/ac" r="512" s="3" customFormat="true" x14ac:dyDescent="0.25">
      <c r="A512" s="414"/>
      <c r="B512" s="138"/>
      <c r="L512" s="138"/>
      <c r="V512" s="138"/>
      <c r="AF512" s="138"/>
      <c r="AP512" s="138"/>
      <c r="AZ512" s="138"/>
      <c r="BJ512" s="138"/>
      <c r="BK512" s="138"/>
      <c r="BL512" s="138"/>
      <c r="BM512" s="138"/>
      <c r="BN512" s="138"/>
      <c r="BO512" s="138"/>
      <c r="BP512" s="138"/>
      <c r="BQ512" s="138"/>
      <c r="BT512" s="138"/>
      <c r="CD512" s="138"/>
      <c r="CN512" s="138"/>
      <c r="CX512" s="138"/>
      <c r="DH512" s="138"/>
      <c r="DR512" s="138"/>
      <c r="EB512" s="138"/>
      <c r="EL512" s="138"/>
      <c r="EV512" s="138"/>
      <c r="FF512" s="138"/>
      <c r="FP512" s="138"/>
      <c r="FZ512" s="138"/>
      <c r="GJ512" s="138"/>
      <c r="GT512" s="138"/>
      <c r="HD512" s="138"/>
      <c r="HN512" s="138"/>
      <c r="HX512" s="138"/>
      <c r="IH512" s="138"/>
    </row>
    <row xmlns:x14ac="http://schemas.microsoft.com/office/spreadsheetml/2009/9/ac" r="513" s="3" customFormat="true" x14ac:dyDescent="0.25">
      <c r="A513" s="414"/>
      <c r="B513" s="138"/>
      <c r="L513" s="138"/>
      <c r="V513" s="138"/>
      <c r="AF513" s="138"/>
      <c r="AP513" s="138"/>
      <c r="AZ513" s="138"/>
      <c r="BJ513" s="138"/>
      <c r="BK513" s="138"/>
      <c r="BL513" s="138"/>
      <c r="BM513" s="138"/>
      <c r="BN513" s="138"/>
      <c r="BO513" s="138"/>
      <c r="BP513" s="138"/>
      <c r="BQ513" s="138"/>
      <c r="BT513" s="138"/>
      <c r="CD513" s="138"/>
      <c r="CN513" s="138"/>
      <c r="CX513" s="138"/>
      <c r="DH513" s="138"/>
      <c r="DR513" s="138"/>
      <c r="EB513" s="138"/>
      <c r="EL513" s="138"/>
      <c r="EV513" s="138"/>
      <c r="FF513" s="138"/>
      <c r="FP513" s="138"/>
      <c r="FZ513" s="138"/>
      <c r="GJ513" s="138"/>
      <c r="GT513" s="138"/>
      <c r="HD513" s="138"/>
      <c r="HN513" s="138"/>
      <c r="HX513" s="138"/>
      <c r="IH513" s="138"/>
    </row>
    <row xmlns:x14ac="http://schemas.microsoft.com/office/spreadsheetml/2009/9/ac" r="514" s="3" customFormat="true" x14ac:dyDescent="0.25">
      <c r="A514" s="414"/>
      <c r="B514" s="138"/>
      <c r="L514" s="138"/>
      <c r="V514" s="138"/>
      <c r="AF514" s="138"/>
      <c r="AP514" s="138"/>
      <c r="AZ514" s="138"/>
      <c r="BJ514" s="138"/>
      <c r="BK514" s="138"/>
      <c r="BL514" s="138"/>
      <c r="BM514" s="138"/>
      <c r="BN514" s="138"/>
      <c r="BO514" s="138"/>
      <c r="BP514" s="138"/>
      <c r="BQ514" s="138"/>
      <c r="BT514" s="138"/>
      <c r="CD514" s="138"/>
      <c r="CN514" s="138"/>
      <c r="CX514" s="138"/>
      <c r="DH514" s="138"/>
      <c r="DR514" s="138"/>
      <c r="EB514" s="138"/>
      <c r="EL514" s="138"/>
      <c r="EV514" s="138"/>
      <c r="FF514" s="138"/>
      <c r="FP514" s="138"/>
      <c r="FZ514" s="138"/>
      <c r="GJ514" s="138"/>
      <c r="GT514" s="138"/>
      <c r="HD514" s="138"/>
      <c r="HN514" s="138"/>
      <c r="HX514" s="138"/>
      <c r="IH514" s="138"/>
    </row>
    <row xmlns:x14ac="http://schemas.microsoft.com/office/spreadsheetml/2009/9/ac" r="515" s="3" customFormat="true" x14ac:dyDescent="0.25">
      <c r="A515" s="414"/>
      <c r="B515" s="138"/>
      <c r="L515" s="138"/>
      <c r="V515" s="138"/>
      <c r="AF515" s="138"/>
      <c r="AP515" s="138"/>
      <c r="AZ515" s="138"/>
      <c r="BJ515" s="138"/>
      <c r="BK515" s="138"/>
      <c r="BL515" s="138"/>
      <c r="BM515" s="138"/>
      <c r="BN515" s="138"/>
      <c r="BO515" s="138"/>
      <c r="BP515" s="138"/>
      <c r="BQ515" s="138"/>
      <c r="BT515" s="138"/>
      <c r="CD515" s="138"/>
      <c r="CN515" s="138"/>
      <c r="CX515" s="138"/>
      <c r="DH515" s="138"/>
      <c r="DR515" s="138"/>
      <c r="EB515" s="138"/>
      <c r="EL515" s="138"/>
      <c r="EV515" s="138"/>
      <c r="FF515" s="138"/>
      <c r="FP515" s="138"/>
      <c r="FZ515" s="138"/>
      <c r="GJ515" s="138"/>
      <c r="GT515" s="138"/>
      <c r="HD515" s="138"/>
      <c r="HN515" s="138"/>
      <c r="HX515" s="138"/>
      <c r="IH515" s="138"/>
    </row>
    <row xmlns:x14ac="http://schemas.microsoft.com/office/spreadsheetml/2009/9/ac" r="516" s="3" customFormat="true" x14ac:dyDescent="0.25">
      <c r="A516" s="414"/>
      <c r="B516" s="138"/>
      <c r="L516" s="138"/>
      <c r="V516" s="138"/>
      <c r="AF516" s="138"/>
      <c r="AP516" s="138"/>
      <c r="AZ516" s="138"/>
      <c r="BJ516" s="138"/>
      <c r="BK516" s="138"/>
      <c r="BL516" s="138"/>
      <c r="BM516" s="138"/>
      <c r="BN516" s="138"/>
      <c r="BO516" s="138"/>
      <c r="BP516" s="138"/>
      <c r="BQ516" s="138"/>
      <c r="BT516" s="138"/>
      <c r="CD516" s="138"/>
      <c r="CN516" s="138"/>
      <c r="CX516" s="138"/>
      <c r="DH516" s="138"/>
      <c r="DR516" s="138"/>
      <c r="EB516" s="138"/>
      <c r="EL516" s="138"/>
      <c r="EV516" s="138"/>
      <c r="FF516" s="138"/>
      <c r="FP516" s="138"/>
      <c r="FZ516" s="138"/>
      <c r="GJ516" s="138"/>
      <c r="GT516" s="138"/>
      <c r="HD516" s="138"/>
      <c r="HN516" s="138"/>
      <c r="HX516" s="138"/>
      <c r="IH516" s="138"/>
    </row>
    <row xmlns:x14ac="http://schemas.microsoft.com/office/spreadsheetml/2009/9/ac" r="517" s="3" customFormat="true" x14ac:dyDescent="0.25">
      <c r="A517" s="414"/>
      <c r="B517" s="138"/>
      <c r="L517" s="138"/>
      <c r="V517" s="138"/>
      <c r="AF517" s="138"/>
      <c r="AP517" s="138"/>
      <c r="AZ517" s="138"/>
      <c r="BJ517" s="138"/>
      <c r="BK517" s="138"/>
      <c r="BL517" s="138"/>
      <c r="BM517" s="138"/>
      <c r="BN517" s="138"/>
      <c r="BO517" s="138"/>
      <c r="BP517" s="138"/>
      <c r="BQ517" s="138"/>
      <c r="BT517" s="138"/>
      <c r="CD517" s="138"/>
      <c r="CN517" s="138"/>
      <c r="CX517" s="138"/>
      <c r="DH517" s="138"/>
      <c r="DR517" s="138"/>
      <c r="EB517" s="138"/>
      <c r="EL517" s="138"/>
      <c r="EV517" s="138"/>
      <c r="FF517" s="138"/>
      <c r="FP517" s="138"/>
      <c r="FZ517" s="138"/>
      <c r="GJ517" s="138"/>
      <c r="GT517" s="138"/>
      <c r="HD517" s="138"/>
      <c r="HN517" s="138"/>
      <c r="HX517" s="138"/>
      <c r="IH517" s="138"/>
    </row>
    <row xmlns:x14ac="http://schemas.microsoft.com/office/spreadsheetml/2009/9/ac" r="518" s="3" customFormat="true" x14ac:dyDescent="0.25">
      <c r="A518" s="414"/>
      <c r="B518" s="138"/>
      <c r="L518" s="138"/>
      <c r="V518" s="138"/>
      <c r="AF518" s="138"/>
      <c r="AP518" s="138"/>
      <c r="AZ518" s="138"/>
      <c r="BJ518" s="138"/>
      <c r="BK518" s="138"/>
      <c r="BL518" s="138"/>
      <c r="BM518" s="138"/>
      <c r="BN518" s="138"/>
      <c r="BO518" s="138"/>
      <c r="BP518" s="138"/>
      <c r="BQ518" s="138"/>
      <c r="BT518" s="138"/>
      <c r="CD518" s="138"/>
      <c r="CN518" s="138"/>
      <c r="CX518" s="138"/>
      <c r="DH518" s="138"/>
      <c r="DR518" s="138"/>
      <c r="EB518" s="138"/>
      <c r="EL518" s="138"/>
      <c r="EV518" s="138"/>
      <c r="FF518" s="138"/>
      <c r="FP518" s="138"/>
      <c r="FZ518" s="138"/>
      <c r="GJ518" s="138"/>
      <c r="GT518" s="138"/>
      <c r="HD518" s="138"/>
      <c r="HN518" s="138"/>
      <c r="HX518" s="138"/>
      <c r="IH518" s="138"/>
    </row>
    <row xmlns:x14ac="http://schemas.microsoft.com/office/spreadsheetml/2009/9/ac" r="519" s="3" customFormat="true" x14ac:dyDescent="0.25">
      <c r="A519" s="414"/>
      <c r="B519" s="138"/>
      <c r="L519" s="138"/>
      <c r="V519" s="138"/>
      <c r="AF519" s="138"/>
      <c r="AP519" s="138"/>
      <c r="AZ519" s="138"/>
      <c r="BJ519" s="138"/>
      <c r="BK519" s="138"/>
      <c r="BL519" s="138"/>
      <c r="BM519" s="138"/>
      <c r="BN519" s="138"/>
      <c r="BO519" s="138"/>
      <c r="BP519" s="138"/>
      <c r="BQ519" s="138"/>
      <c r="BT519" s="138"/>
      <c r="CD519" s="138"/>
      <c r="CN519" s="138"/>
      <c r="CX519" s="138"/>
      <c r="DH519" s="138"/>
      <c r="DR519" s="138"/>
      <c r="EB519" s="138"/>
      <c r="EL519" s="138"/>
      <c r="EV519" s="138"/>
      <c r="FF519" s="138"/>
      <c r="FP519" s="138"/>
      <c r="FZ519" s="138"/>
      <c r="GJ519" s="138"/>
      <c r="GT519" s="138"/>
      <c r="HD519" s="138"/>
      <c r="HN519" s="138"/>
      <c r="HX519" s="138"/>
      <c r="IH519" s="138"/>
    </row>
    <row xmlns:x14ac="http://schemas.microsoft.com/office/spreadsheetml/2009/9/ac" r="520" s="3" customFormat="true" x14ac:dyDescent="0.25">
      <c r="A520" s="414"/>
      <c r="B520" s="138"/>
      <c r="L520" s="138"/>
      <c r="V520" s="138"/>
      <c r="AF520" s="138"/>
      <c r="AP520" s="138"/>
      <c r="AZ520" s="138"/>
      <c r="BJ520" s="138"/>
      <c r="BK520" s="138"/>
      <c r="BL520" s="138"/>
      <c r="BM520" s="138"/>
      <c r="BN520" s="138"/>
      <c r="BO520" s="138"/>
      <c r="BP520" s="138"/>
      <c r="BQ520" s="138"/>
      <c r="BT520" s="138"/>
      <c r="CD520" s="138"/>
      <c r="CN520" s="138"/>
      <c r="CX520" s="138"/>
      <c r="DH520" s="138"/>
      <c r="DR520" s="138"/>
      <c r="EB520" s="138"/>
      <c r="EL520" s="138"/>
      <c r="EV520" s="138"/>
      <c r="FF520" s="138"/>
      <c r="FP520" s="138"/>
      <c r="FZ520" s="138"/>
      <c r="GJ520" s="138"/>
      <c r="GT520" s="138"/>
      <c r="HD520" s="138"/>
      <c r="HN520" s="138"/>
      <c r="HX520" s="138"/>
      <c r="IH520" s="138"/>
    </row>
    <row xmlns:x14ac="http://schemas.microsoft.com/office/spreadsheetml/2009/9/ac" r="521" s="3" customFormat="true" x14ac:dyDescent="0.25">
      <c r="A521" s="414"/>
      <c r="B521" s="138"/>
      <c r="L521" s="138"/>
      <c r="V521" s="138"/>
      <c r="AF521" s="138"/>
      <c r="AP521" s="138"/>
      <c r="AZ521" s="138"/>
      <c r="BJ521" s="138"/>
      <c r="BK521" s="138"/>
      <c r="BL521" s="138"/>
      <c r="BM521" s="138"/>
      <c r="BN521" s="138"/>
      <c r="BO521" s="138"/>
      <c r="BP521" s="138"/>
      <c r="BQ521" s="138"/>
      <c r="BT521" s="138"/>
      <c r="CD521" s="138"/>
      <c r="CN521" s="138"/>
      <c r="CX521" s="138"/>
      <c r="DH521" s="138"/>
      <c r="DR521" s="138"/>
      <c r="EB521" s="138"/>
      <c r="EL521" s="138"/>
      <c r="EV521" s="138"/>
      <c r="FF521" s="138"/>
      <c r="FP521" s="138"/>
      <c r="FZ521" s="138"/>
      <c r="GJ521" s="138"/>
      <c r="GT521" s="138"/>
      <c r="HD521" s="138"/>
      <c r="HN521" s="138"/>
      <c r="HX521" s="138"/>
      <c r="IH521" s="138"/>
    </row>
    <row xmlns:x14ac="http://schemas.microsoft.com/office/spreadsheetml/2009/9/ac" r="522" s="3" customFormat="true" x14ac:dyDescent="0.25">
      <c r="A522" s="414"/>
      <c r="B522" s="138"/>
      <c r="L522" s="138"/>
      <c r="V522" s="138"/>
      <c r="AF522" s="138"/>
      <c r="AP522" s="138"/>
      <c r="AZ522" s="138"/>
      <c r="BJ522" s="138"/>
      <c r="BK522" s="138"/>
      <c r="BL522" s="138"/>
      <c r="BM522" s="138"/>
      <c r="BN522" s="138"/>
      <c r="BO522" s="138"/>
      <c r="BP522" s="138"/>
      <c r="BQ522" s="138"/>
      <c r="BT522" s="138"/>
      <c r="CD522" s="138"/>
      <c r="CN522" s="138"/>
      <c r="CX522" s="138"/>
      <c r="DH522" s="138"/>
      <c r="DR522" s="138"/>
      <c r="EB522" s="138"/>
      <c r="EL522" s="138"/>
      <c r="EV522" s="138"/>
      <c r="FF522" s="138"/>
      <c r="FP522" s="138"/>
      <c r="FZ522" s="138"/>
      <c r="GJ522" s="138"/>
      <c r="GT522" s="138"/>
      <c r="HD522" s="138"/>
      <c r="HN522" s="138"/>
      <c r="HX522" s="138"/>
      <c r="IH522" s="138"/>
    </row>
    <row xmlns:x14ac="http://schemas.microsoft.com/office/spreadsheetml/2009/9/ac" r="523" s="3" customFormat="true" x14ac:dyDescent="0.25">
      <c r="A523" s="414"/>
      <c r="B523" s="138"/>
      <c r="L523" s="138"/>
      <c r="V523" s="138"/>
      <c r="AF523" s="138"/>
      <c r="AP523" s="138"/>
      <c r="AZ523" s="138"/>
      <c r="BJ523" s="138"/>
      <c r="BK523" s="138"/>
      <c r="BL523" s="138"/>
      <c r="BM523" s="138"/>
      <c r="BN523" s="138"/>
      <c r="BO523" s="138"/>
      <c r="BP523" s="138"/>
      <c r="BQ523" s="138"/>
      <c r="BT523" s="138"/>
      <c r="CD523" s="138"/>
      <c r="CN523" s="138"/>
      <c r="CX523" s="138"/>
      <c r="DH523" s="138"/>
      <c r="DR523" s="138"/>
      <c r="EB523" s="138"/>
      <c r="EL523" s="138"/>
      <c r="EV523" s="138"/>
      <c r="FF523" s="138"/>
      <c r="FP523" s="138"/>
      <c r="FZ523" s="138"/>
      <c r="GJ523" s="138"/>
      <c r="GT523" s="138"/>
      <c r="HD523" s="138"/>
      <c r="HN523" s="138"/>
      <c r="HX523" s="138"/>
      <c r="IH523" s="138"/>
    </row>
    <row xmlns:x14ac="http://schemas.microsoft.com/office/spreadsheetml/2009/9/ac" r="524" s="3" customFormat="true" x14ac:dyDescent="0.25">
      <c r="A524" s="414"/>
      <c r="B524" s="138"/>
      <c r="L524" s="138"/>
      <c r="V524" s="138"/>
      <c r="AF524" s="138"/>
      <c r="AP524" s="138"/>
      <c r="AZ524" s="138"/>
      <c r="BJ524" s="138"/>
      <c r="BK524" s="138"/>
      <c r="BL524" s="138"/>
      <c r="BM524" s="138"/>
      <c r="BN524" s="138"/>
      <c r="BO524" s="138"/>
      <c r="BP524" s="138"/>
      <c r="BQ524" s="138"/>
      <c r="BT524" s="138"/>
      <c r="CD524" s="138"/>
      <c r="CN524" s="138"/>
      <c r="CX524" s="138"/>
      <c r="DH524" s="138"/>
      <c r="DR524" s="138"/>
      <c r="EB524" s="138"/>
      <c r="EL524" s="138"/>
      <c r="EV524" s="138"/>
      <c r="FF524" s="138"/>
      <c r="FP524" s="138"/>
      <c r="FZ524" s="138"/>
      <c r="GJ524" s="138"/>
      <c r="GT524" s="138"/>
      <c r="HD524" s="138"/>
      <c r="HN524" s="138"/>
      <c r="HX524" s="138"/>
      <c r="IH524" s="138"/>
    </row>
    <row xmlns:x14ac="http://schemas.microsoft.com/office/spreadsheetml/2009/9/ac" r="525" s="3" customFormat="true" x14ac:dyDescent="0.25">
      <c r="A525" s="414"/>
      <c r="B525" s="138"/>
      <c r="L525" s="138"/>
      <c r="V525" s="138"/>
      <c r="AF525" s="138"/>
      <c r="AP525" s="138"/>
      <c r="AZ525" s="138"/>
      <c r="BJ525" s="138"/>
      <c r="BK525" s="138"/>
      <c r="BL525" s="138"/>
      <c r="BM525" s="138"/>
      <c r="BN525" s="138"/>
      <c r="BO525" s="138"/>
      <c r="BP525" s="138"/>
      <c r="BQ525" s="138"/>
      <c r="BT525" s="138"/>
      <c r="CD525" s="138"/>
      <c r="CN525" s="138"/>
      <c r="CX525" s="138"/>
      <c r="DH525" s="138"/>
      <c r="DR525" s="138"/>
      <c r="EB525" s="138"/>
      <c r="EL525" s="138"/>
      <c r="EV525" s="138"/>
      <c r="FF525" s="138"/>
      <c r="FP525" s="138"/>
      <c r="FZ525" s="138"/>
      <c r="GJ525" s="138"/>
      <c r="GT525" s="138"/>
      <c r="HD525" s="138"/>
      <c r="HN525" s="138"/>
      <c r="HX525" s="138"/>
      <c r="IH525" s="138"/>
    </row>
    <row xmlns:x14ac="http://schemas.microsoft.com/office/spreadsheetml/2009/9/ac" r="526" s="3" customFormat="true" x14ac:dyDescent="0.25">
      <c r="A526" s="414"/>
      <c r="B526" s="138"/>
      <c r="L526" s="138"/>
      <c r="V526" s="138"/>
      <c r="AF526" s="138"/>
      <c r="AP526" s="138"/>
      <c r="AZ526" s="138"/>
      <c r="BJ526" s="138"/>
      <c r="BK526" s="138"/>
      <c r="BL526" s="138"/>
      <c r="BM526" s="138"/>
      <c r="BN526" s="138"/>
      <c r="BO526" s="138"/>
      <c r="BP526" s="138"/>
      <c r="BQ526" s="138"/>
      <c r="BT526" s="138"/>
      <c r="CD526" s="138"/>
      <c r="CN526" s="138"/>
      <c r="CX526" s="138"/>
      <c r="DH526" s="138"/>
      <c r="DR526" s="138"/>
      <c r="EB526" s="138"/>
      <c r="EL526" s="138"/>
      <c r="EV526" s="138"/>
      <c r="FF526" s="138"/>
      <c r="FP526" s="138"/>
      <c r="FZ526" s="138"/>
      <c r="GJ526" s="138"/>
      <c r="GT526" s="138"/>
      <c r="HD526" s="138"/>
      <c r="HN526" s="138"/>
      <c r="HX526" s="138"/>
      <c r="IH526" s="138"/>
    </row>
    <row xmlns:x14ac="http://schemas.microsoft.com/office/spreadsheetml/2009/9/ac" r="527" s="3" customFormat="true" x14ac:dyDescent="0.25">
      <c r="A527" s="414"/>
      <c r="B527" s="138"/>
      <c r="L527" s="138"/>
      <c r="V527" s="138"/>
      <c r="AF527" s="138"/>
      <c r="AP527" s="138"/>
      <c r="AZ527" s="138"/>
      <c r="BJ527" s="138"/>
      <c r="BK527" s="138"/>
      <c r="BL527" s="138"/>
      <c r="BM527" s="138"/>
      <c r="BN527" s="138"/>
      <c r="BO527" s="138"/>
      <c r="BP527" s="138"/>
      <c r="BQ527" s="138"/>
      <c r="BT527" s="138"/>
      <c r="CD527" s="138"/>
      <c r="CN527" s="138"/>
      <c r="CX527" s="138"/>
      <c r="DH527" s="138"/>
      <c r="DR527" s="138"/>
      <c r="EB527" s="138"/>
      <c r="EL527" s="138"/>
      <c r="EV527" s="138"/>
      <c r="FF527" s="138"/>
      <c r="FP527" s="138"/>
      <c r="FZ527" s="138"/>
      <c r="GJ527" s="138"/>
      <c r="GT527" s="138"/>
      <c r="HD527" s="138"/>
      <c r="HN527" s="138"/>
      <c r="HX527" s="138"/>
      <c r="IH527" s="138"/>
    </row>
    <row xmlns:x14ac="http://schemas.microsoft.com/office/spreadsheetml/2009/9/ac" r="528" s="3" customFormat="true" x14ac:dyDescent="0.25">
      <c r="A528" s="414"/>
      <c r="B528" s="138"/>
      <c r="L528" s="138"/>
      <c r="V528" s="138"/>
      <c r="AF528" s="138"/>
      <c r="AP528" s="138"/>
      <c r="AZ528" s="138"/>
      <c r="BJ528" s="138"/>
      <c r="BK528" s="138"/>
      <c r="BL528" s="138"/>
      <c r="BM528" s="138"/>
      <c r="BN528" s="138"/>
      <c r="BO528" s="138"/>
      <c r="BP528" s="138"/>
      <c r="BQ528" s="138"/>
      <c r="BT528" s="138"/>
      <c r="CD528" s="138"/>
      <c r="CN528" s="138"/>
      <c r="CX528" s="138"/>
      <c r="DH528" s="138"/>
      <c r="DR528" s="138"/>
      <c r="EB528" s="138"/>
      <c r="EL528" s="138"/>
      <c r="EV528" s="138"/>
      <c r="FF528" s="138"/>
      <c r="FP528" s="138"/>
      <c r="FZ528" s="138"/>
      <c r="GJ528" s="138"/>
      <c r="GT528" s="138"/>
      <c r="HD528" s="138"/>
      <c r="HN528" s="138"/>
      <c r="HX528" s="138"/>
      <c r="IH528" s="138"/>
    </row>
    <row xmlns:x14ac="http://schemas.microsoft.com/office/spreadsheetml/2009/9/ac" r="529" s="3" customFormat="true" x14ac:dyDescent="0.25">
      <c r="A529" s="414"/>
      <c r="B529" s="138"/>
      <c r="L529" s="138"/>
      <c r="V529" s="138"/>
      <c r="AF529" s="138"/>
      <c r="AP529" s="138"/>
      <c r="AZ529" s="138"/>
      <c r="BJ529" s="138"/>
      <c r="BK529" s="138"/>
      <c r="BL529" s="138"/>
      <c r="BM529" s="138"/>
      <c r="BN529" s="138"/>
      <c r="BO529" s="138"/>
      <c r="BP529" s="138"/>
      <c r="BQ529" s="138"/>
      <c r="BT529" s="138"/>
      <c r="CD529" s="138"/>
      <c r="CN529" s="138"/>
      <c r="CX529" s="138"/>
      <c r="DH529" s="138"/>
      <c r="DR529" s="138"/>
      <c r="EB529" s="138"/>
      <c r="EL529" s="138"/>
      <c r="EV529" s="138"/>
      <c r="FF529" s="138"/>
      <c r="FP529" s="138"/>
      <c r="FZ529" s="138"/>
      <c r="GJ529" s="138"/>
      <c r="GT529" s="138"/>
      <c r="HD529" s="138"/>
      <c r="HN529" s="138"/>
      <c r="HX529" s="138"/>
      <c r="IH529" s="138"/>
    </row>
    <row xmlns:x14ac="http://schemas.microsoft.com/office/spreadsheetml/2009/9/ac" r="530" s="3" customFormat="true" x14ac:dyDescent="0.25">
      <c r="A530" s="414"/>
      <c r="B530" s="138"/>
      <c r="L530" s="138"/>
      <c r="V530" s="138"/>
      <c r="AF530" s="138"/>
      <c r="AP530" s="138"/>
      <c r="AZ530" s="138"/>
      <c r="BJ530" s="138"/>
      <c r="BK530" s="138"/>
      <c r="BL530" s="138"/>
      <c r="BM530" s="138"/>
      <c r="BN530" s="138"/>
      <c r="BO530" s="138"/>
      <c r="BP530" s="138"/>
      <c r="BQ530" s="138"/>
      <c r="BT530" s="138"/>
      <c r="CD530" s="138"/>
      <c r="CN530" s="138"/>
      <c r="CX530" s="138"/>
      <c r="DH530" s="138"/>
      <c r="DR530" s="138"/>
      <c r="EB530" s="138"/>
      <c r="EL530" s="138"/>
      <c r="EV530" s="138"/>
      <c r="FF530" s="138"/>
      <c r="FP530" s="138"/>
      <c r="FZ530" s="138"/>
      <c r="GJ530" s="138"/>
      <c r="GT530" s="138"/>
      <c r="HD530" s="138"/>
      <c r="HN530" s="138"/>
      <c r="HX530" s="138"/>
      <c r="IH530" s="138"/>
    </row>
    <row xmlns:x14ac="http://schemas.microsoft.com/office/spreadsheetml/2009/9/ac" r="531" s="3" customFormat="true" x14ac:dyDescent="0.25">
      <c r="A531" s="414"/>
      <c r="B531" s="138"/>
      <c r="L531" s="138"/>
      <c r="V531" s="138"/>
      <c r="AF531" s="138"/>
      <c r="AP531" s="138"/>
      <c r="AZ531" s="138"/>
      <c r="BJ531" s="138"/>
      <c r="BK531" s="138"/>
      <c r="BL531" s="138"/>
      <c r="BM531" s="138"/>
      <c r="BN531" s="138"/>
      <c r="BO531" s="138"/>
      <c r="BP531" s="138"/>
      <c r="BQ531" s="138"/>
      <c r="BT531" s="138"/>
      <c r="CD531" s="138"/>
      <c r="CN531" s="138"/>
      <c r="CX531" s="138"/>
      <c r="DH531" s="138"/>
      <c r="DR531" s="138"/>
      <c r="EB531" s="138"/>
      <c r="EL531" s="138"/>
      <c r="EV531" s="138"/>
      <c r="FF531" s="138"/>
      <c r="FP531" s="138"/>
      <c r="FZ531" s="138"/>
      <c r="GJ531" s="138"/>
      <c r="GT531" s="138"/>
      <c r="HD531" s="138"/>
      <c r="HN531" s="138"/>
      <c r="HX531" s="138"/>
      <c r="IH531" s="138"/>
    </row>
    <row xmlns:x14ac="http://schemas.microsoft.com/office/spreadsheetml/2009/9/ac" r="532" s="3" customFormat="true" x14ac:dyDescent="0.25">
      <c r="A532" s="414"/>
      <c r="B532" s="138"/>
      <c r="L532" s="138"/>
      <c r="V532" s="138"/>
      <c r="AF532" s="138"/>
      <c r="AP532" s="138"/>
      <c r="AZ532" s="138"/>
      <c r="BJ532" s="138"/>
      <c r="BK532" s="138"/>
      <c r="BL532" s="138"/>
      <c r="BM532" s="138"/>
      <c r="BN532" s="138"/>
      <c r="BO532" s="138"/>
      <c r="BP532" s="138"/>
      <c r="BQ532" s="138"/>
      <c r="BT532" s="138"/>
      <c r="CD532" s="138"/>
      <c r="CN532" s="138"/>
      <c r="CX532" s="138"/>
      <c r="DH532" s="138"/>
      <c r="DR532" s="138"/>
      <c r="EB532" s="138"/>
      <c r="EL532" s="138"/>
      <c r="EV532" s="138"/>
      <c r="FF532" s="138"/>
      <c r="FP532" s="138"/>
      <c r="FZ532" s="138"/>
      <c r="GJ532" s="138"/>
      <c r="GT532" s="138"/>
      <c r="HD532" s="138"/>
      <c r="HN532" s="138"/>
      <c r="HX532" s="138"/>
      <c r="IH532" s="138"/>
    </row>
    <row xmlns:x14ac="http://schemas.microsoft.com/office/spreadsheetml/2009/9/ac" r="533" s="3" customFormat="true" x14ac:dyDescent="0.25">
      <c r="A533" s="414"/>
      <c r="B533" s="138"/>
      <c r="L533" s="138"/>
      <c r="V533" s="138"/>
      <c r="AF533" s="138"/>
      <c r="AP533" s="138"/>
      <c r="AZ533" s="138"/>
      <c r="BJ533" s="138"/>
      <c r="BK533" s="138"/>
      <c r="BL533" s="138"/>
      <c r="BM533" s="138"/>
      <c r="BN533" s="138"/>
      <c r="BO533" s="138"/>
      <c r="BP533" s="138"/>
      <c r="BQ533" s="138"/>
      <c r="BT533" s="138"/>
      <c r="CD533" s="138"/>
      <c r="CN533" s="138"/>
      <c r="CX533" s="138"/>
      <c r="DH533" s="138"/>
      <c r="DR533" s="138"/>
      <c r="EB533" s="138"/>
      <c r="EL533" s="138"/>
      <c r="EV533" s="138"/>
      <c r="FF533" s="138"/>
      <c r="FP533" s="138"/>
      <c r="FZ533" s="138"/>
      <c r="GJ533" s="138"/>
      <c r="GT533" s="138"/>
      <c r="HD533" s="138"/>
      <c r="HN533" s="138"/>
      <c r="HX533" s="138"/>
      <c r="IH533" s="138"/>
    </row>
    <row xmlns:x14ac="http://schemas.microsoft.com/office/spreadsheetml/2009/9/ac" r="534" s="3" customFormat="true" x14ac:dyDescent="0.25">
      <c r="A534" s="414"/>
      <c r="B534" s="138"/>
      <c r="L534" s="138"/>
      <c r="V534" s="138"/>
      <c r="AF534" s="138"/>
      <c r="AP534" s="138"/>
      <c r="AZ534" s="138"/>
      <c r="BJ534" s="138"/>
      <c r="BK534" s="138"/>
      <c r="BL534" s="138"/>
      <c r="BM534" s="138"/>
      <c r="BN534" s="138"/>
      <c r="BO534" s="138"/>
      <c r="BP534" s="138"/>
      <c r="BQ534" s="138"/>
      <c r="BT534" s="138"/>
      <c r="CD534" s="138"/>
      <c r="CN534" s="138"/>
      <c r="CX534" s="138"/>
      <c r="DH534" s="138"/>
      <c r="DR534" s="138"/>
      <c r="EB534" s="138"/>
      <c r="EL534" s="138"/>
      <c r="EV534" s="138"/>
      <c r="FF534" s="138"/>
      <c r="FP534" s="138"/>
      <c r="FZ534" s="138"/>
      <c r="GJ534" s="138"/>
      <c r="GT534" s="138"/>
      <c r="HD534" s="138"/>
      <c r="HN534" s="138"/>
      <c r="HX534" s="138"/>
      <c r="IH534" s="138"/>
    </row>
    <row xmlns:x14ac="http://schemas.microsoft.com/office/spreadsheetml/2009/9/ac" r="535" s="3" customFormat="true" x14ac:dyDescent="0.25">
      <c r="A535" s="414"/>
      <c r="B535" s="138"/>
      <c r="L535" s="138"/>
      <c r="V535" s="138"/>
      <c r="AF535" s="138"/>
      <c r="AP535" s="138"/>
      <c r="AZ535" s="138"/>
      <c r="BJ535" s="138"/>
      <c r="BK535" s="138"/>
      <c r="BL535" s="138"/>
      <c r="BM535" s="138"/>
      <c r="BN535" s="138"/>
      <c r="BO535" s="138"/>
      <c r="BP535" s="138"/>
      <c r="BQ535" s="138"/>
      <c r="BT535" s="138"/>
      <c r="CD535" s="138"/>
      <c r="CN535" s="138"/>
      <c r="CX535" s="138"/>
      <c r="DH535" s="138"/>
      <c r="DR535" s="138"/>
      <c r="EB535" s="138"/>
      <c r="EL535" s="138"/>
      <c r="EV535" s="138"/>
      <c r="FF535" s="138"/>
      <c r="FP535" s="138"/>
      <c r="FZ535" s="138"/>
      <c r="GJ535" s="138"/>
      <c r="GT535" s="138"/>
      <c r="HD535" s="138"/>
      <c r="HN535" s="138"/>
      <c r="HX535" s="138"/>
      <c r="IH535" s="138"/>
    </row>
    <row xmlns:x14ac="http://schemas.microsoft.com/office/spreadsheetml/2009/9/ac" r="536" s="3" customFormat="true" x14ac:dyDescent="0.25">
      <c r="A536" s="414"/>
      <c r="B536" s="138"/>
      <c r="L536" s="138"/>
      <c r="V536" s="138"/>
      <c r="AF536" s="138"/>
      <c r="AP536" s="138"/>
      <c r="AZ536" s="138"/>
      <c r="BJ536" s="138"/>
      <c r="BK536" s="138"/>
      <c r="BL536" s="138"/>
      <c r="BM536" s="138"/>
      <c r="BN536" s="138"/>
      <c r="BO536" s="138"/>
      <c r="BP536" s="138"/>
      <c r="BQ536" s="138"/>
      <c r="BT536" s="138"/>
      <c r="CD536" s="138"/>
      <c r="CN536" s="138"/>
      <c r="CX536" s="138"/>
      <c r="DH536" s="138"/>
      <c r="DR536" s="138"/>
      <c r="EB536" s="138"/>
      <c r="EL536" s="138"/>
      <c r="EV536" s="138"/>
      <c r="FF536" s="138"/>
      <c r="FP536" s="138"/>
      <c r="FZ536" s="138"/>
      <c r="GJ536" s="138"/>
      <c r="GT536" s="138"/>
      <c r="HD536" s="138"/>
      <c r="HN536" s="138"/>
      <c r="HX536" s="138"/>
      <c r="IH536" s="138"/>
    </row>
    <row xmlns:x14ac="http://schemas.microsoft.com/office/spreadsheetml/2009/9/ac" r="537" s="3" customFormat="true" x14ac:dyDescent="0.25">
      <c r="A537" s="414"/>
      <c r="B537" s="138"/>
      <c r="L537" s="138"/>
      <c r="V537" s="138"/>
      <c r="AF537" s="138"/>
      <c r="AP537" s="138"/>
      <c r="AZ537" s="138"/>
      <c r="BJ537" s="138"/>
      <c r="BK537" s="138"/>
      <c r="BL537" s="138"/>
      <c r="BM537" s="138"/>
      <c r="BN537" s="138"/>
      <c r="BO537" s="138"/>
      <c r="BP537" s="138"/>
      <c r="BQ537" s="138"/>
      <c r="BT537" s="138"/>
      <c r="CD537" s="138"/>
      <c r="CN537" s="138"/>
      <c r="CX537" s="138"/>
      <c r="DH537" s="138"/>
      <c r="DR537" s="138"/>
      <c r="EB537" s="138"/>
      <c r="EL537" s="138"/>
      <c r="EV537" s="138"/>
      <c r="FF537" s="138"/>
      <c r="FP537" s="138"/>
      <c r="FZ537" s="138"/>
      <c r="GJ537" s="138"/>
      <c r="GT537" s="138"/>
      <c r="HD537" s="138"/>
      <c r="HN537" s="138"/>
      <c r="HX537" s="138"/>
      <c r="IH537" s="138"/>
    </row>
    <row xmlns:x14ac="http://schemas.microsoft.com/office/spreadsheetml/2009/9/ac" r="538" s="3" customFormat="true" x14ac:dyDescent="0.25">
      <c r="A538" s="414"/>
      <c r="B538" s="138"/>
      <c r="L538" s="138"/>
      <c r="V538" s="138"/>
      <c r="AF538" s="138"/>
      <c r="AP538" s="138"/>
      <c r="AZ538" s="138"/>
      <c r="BJ538" s="138"/>
      <c r="BK538" s="138"/>
      <c r="BL538" s="138"/>
      <c r="BM538" s="138"/>
      <c r="BN538" s="138"/>
      <c r="BO538" s="138"/>
      <c r="BP538" s="138"/>
      <c r="BQ538" s="138"/>
      <c r="BT538" s="138"/>
      <c r="CD538" s="138"/>
      <c r="CN538" s="138"/>
      <c r="CX538" s="138"/>
      <c r="DH538" s="138"/>
      <c r="DR538" s="138"/>
      <c r="EB538" s="138"/>
      <c r="EL538" s="138"/>
      <c r="EV538" s="138"/>
      <c r="FF538" s="138"/>
      <c r="FP538" s="138"/>
      <c r="FZ538" s="138"/>
      <c r="GJ538" s="138"/>
      <c r="GT538" s="138"/>
      <c r="HD538" s="138"/>
      <c r="HN538" s="138"/>
      <c r="HX538" s="138"/>
      <c r="IH538" s="138"/>
    </row>
    <row xmlns:x14ac="http://schemas.microsoft.com/office/spreadsheetml/2009/9/ac" r="539" s="3" customFormat="true" x14ac:dyDescent="0.25">
      <c r="A539" s="414"/>
      <c r="B539" s="138"/>
      <c r="L539" s="138"/>
      <c r="V539" s="138"/>
      <c r="AF539" s="138"/>
      <c r="AP539" s="138"/>
      <c r="AZ539" s="138"/>
      <c r="BJ539" s="138"/>
      <c r="BK539" s="138"/>
      <c r="BL539" s="138"/>
      <c r="BM539" s="138"/>
      <c r="BN539" s="138"/>
      <c r="BO539" s="138"/>
      <c r="BP539" s="138"/>
      <c r="BQ539" s="138"/>
      <c r="BT539" s="138"/>
      <c r="CD539" s="138"/>
      <c r="CN539" s="138"/>
      <c r="CX539" s="138"/>
      <c r="DH539" s="138"/>
      <c r="DR539" s="138"/>
      <c r="EB539" s="138"/>
      <c r="EL539" s="138"/>
      <c r="EV539" s="138"/>
      <c r="FF539" s="138"/>
      <c r="FP539" s="138"/>
      <c r="FZ539" s="138"/>
      <c r="GJ539" s="138"/>
      <c r="GT539" s="138"/>
      <c r="HD539" s="138"/>
      <c r="HN539" s="138"/>
      <c r="HX539" s="138"/>
      <c r="IH539" s="138"/>
    </row>
    <row xmlns:x14ac="http://schemas.microsoft.com/office/spreadsheetml/2009/9/ac" r="540" s="3" customFormat="true" x14ac:dyDescent="0.25">
      <c r="A540" s="414"/>
      <c r="B540" s="138"/>
      <c r="L540" s="138"/>
      <c r="V540" s="138"/>
      <c r="AF540" s="138"/>
      <c r="AP540" s="138"/>
      <c r="AZ540" s="138"/>
      <c r="BJ540" s="138"/>
      <c r="BK540" s="138"/>
      <c r="BL540" s="138"/>
      <c r="BM540" s="138"/>
      <c r="BN540" s="138"/>
      <c r="BO540" s="138"/>
      <c r="BP540" s="138"/>
      <c r="BQ540" s="138"/>
      <c r="BT540" s="138"/>
      <c r="CD540" s="138"/>
      <c r="CN540" s="138"/>
      <c r="CX540" s="138"/>
      <c r="DH540" s="138"/>
      <c r="DR540" s="138"/>
      <c r="EB540" s="138"/>
      <c r="EL540" s="138"/>
      <c r="EV540" s="138"/>
      <c r="FF540" s="138"/>
      <c r="FP540" s="138"/>
      <c r="FZ540" s="138"/>
      <c r="GJ540" s="138"/>
      <c r="GT540" s="138"/>
      <c r="HD540" s="138"/>
      <c r="HN540" s="138"/>
      <c r="HX540" s="138"/>
      <c r="IH540" s="138"/>
    </row>
    <row xmlns:x14ac="http://schemas.microsoft.com/office/spreadsheetml/2009/9/ac" r="541" s="3" customFormat="true" x14ac:dyDescent="0.25">
      <c r="A541" s="414"/>
      <c r="B541" s="138"/>
      <c r="L541" s="138"/>
      <c r="V541" s="138"/>
      <c r="AF541" s="138"/>
      <c r="AP541" s="138"/>
      <c r="AZ541" s="138"/>
      <c r="BJ541" s="138"/>
      <c r="BK541" s="138"/>
      <c r="BL541" s="138"/>
      <c r="BM541" s="138"/>
      <c r="BN541" s="138"/>
      <c r="BO541" s="138"/>
      <c r="BP541" s="138"/>
      <c r="BQ541" s="138"/>
      <c r="BT541" s="138"/>
      <c r="CD541" s="138"/>
      <c r="CN541" s="138"/>
      <c r="CX541" s="138"/>
      <c r="DH541" s="138"/>
      <c r="DR541" s="138"/>
      <c r="EB541" s="138"/>
      <c r="EL541" s="138"/>
      <c r="EV541" s="138"/>
      <c r="FF541" s="138"/>
      <c r="FP541" s="138"/>
      <c r="FZ541" s="138"/>
      <c r="GJ541" s="138"/>
      <c r="GT541" s="138"/>
      <c r="HD541" s="138"/>
      <c r="HN541" s="138"/>
      <c r="HX541" s="138"/>
      <c r="IH541" s="138"/>
    </row>
    <row xmlns:x14ac="http://schemas.microsoft.com/office/spreadsheetml/2009/9/ac" r="542" s="3" customFormat="true" x14ac:dyDescent="0.25">
      <c r="A542" s="414"/>
      <c r="B542" s="138"/>
      <c r="L542" s="138"/>
      <c r="V542" s="138"/>
      <c r="AF542" s="138"/>
      <c r="AP542" s="138"/>
      <c r="AZ542" s="138"/>
      <c r="BJ542" s="138"/>
      <c r="BK542" s="138"/>
      <c r="BL542" s="138"/>
      <c r="BM542" s="138"/>
      <c r="BN542" s="138"/>
      <c r="BO542" s="138"/>
      <c r="BP542" s="138"/>
      <c r="BQ542" s="138"/>
      <c r="BT542" s="138"/>
      <c r="CD542" s="138"/>
      <c r="CN542" s="138"/>
      <c r="CX542" s="138"/>
      <c r="DH542" s="138"/>
      <c r="DR542" s="138"/>
      <c r="EB542" s="138"/>
      <c r="EL542" s="138"/>
      <c r="EV542" s="138"/>
      <c r="FF542" s="138"/>
      <c r="FP542" s="138"/>
      <c r="FZ542" s="138"/>
      <c r="GJ542" s="138"/>
      <c r="GT542" s="138"/>
      <c r="HD542" s="138"/>
      <c r="HN542" s="138"/>
      <c r="HX542" s="138"/>
      <c r="IH542" s="138"/>
    </row>
    <row xmlns:x14ac="http://schemas.microsoft.com/office/spreadsheetml/2009/9/ac" r="543" s="3" customFormat="true" x14ac:dyDescent="0.25">
      <c r="A543" s="414"/>
      <c r="B543" s="138"/>
      <c r="L543" s="138"/>
      <c r="V543" s="138"/>
      <c r="AF543" s="138"/>
      <c r="AP543" s="138"/>
      <c r="AZ543" s="138"/>
      <c r="BJ543" s="138"/>
      <c r="BK543" s="138"/>
      <c r="BL543" s="138"/>
      <c r="BM543" s="138"/>
      <c r="BN543" s="138"/>
      <c r="BO543" s="138"/>
      <c r="BP543" s="138"/>
      <c r="BQ543" s="138"/>
      <c r="BT543" s="138"/>
      <c r="CD543" s="138"/>
      <c r="CN543" s="138"/>
      <c r="CX543" s="138"/>
      <c r="DH543" s="138"/>
      <c r="DR543" s="138"/>
      <c r="EB543" s="138"/>
      <c r="EL543" s="138"/>
      <c r="EV543" s="138"/>
      <c r="FF543" s="138"/>
      <c r="FP543" s="138"/>
      <c r="FZ543" s="138"/>
      <c r="GJ543" s="138"/>
      <c r="GT543" s="138"/>
      <c r="HD543" s="138"/>
      <c r="HN543" s="138"/>
      <c r="HX543" s="138"/>
      <c r="IH543" s="138"/>
    </row>
    <row xmlns:x14ac="http://schemas.microsoft.com/office/spreadsheetml/2009/9/ac" r="544" s="3" customFormat="true" x14ac:dyDescent="0.25">
      <c r="A544" s="414"/>
      <c r="B544" s="138"/>
      <c r="L544" s="138"/>
      <c r="V544" s="138"/>
      <c r="AF544" s="138"/>
      <c r="AP544" s="138"/>
      <c r="AZ544" s="138"/>
      <c r="BJ544" s="138"/>
      <c r="BK544" s="138"/>
      <c r="BL544" s="138"/>
      <c r="BM544" s="138"/>
      <c r="BN544" s="138"/>
      <c r="BO544" s="138"/>
      <c r="BP544" s="138"/>
      <c r="BQ544" s="138"/>
      <c r="BT544" s="138"/>
      <c r="CD544" s="138"/>
      <c r="CN544" s="138"/>
      <c r="CX544" s="138"/>
      <c r="DH544" s="138"/>
      <c r="DR544" s="138"/>
      <c r="EB544" s="138"/>
      <c r="EL544" s="138"/>
      <c r="EV544" s="138"/>
      <c r="FF544" s="138"/>
      <c r="FP544" s="138"/>
      <c r="FZ544" s="138"/>
      <c r="GJ544" s="138"/>
      <c r="GT544" s="138"/>
      <c r="HD544" s="138"/>
      <c r="HN544" s="138"/>
      <c r="HX544" s="138"/>
      <c r="IH544" s="138"/>
    </row>
    <row xmlns:x14ac="http://schemas.microsoft.com/office/spreadsheetml/2009/9/ac" r="545" s="3" customFormat="true" x14ac:dyDescent="0.25">
      <c r="A545" s="414"/>
      <c r="B545" s="138"/>
      <c r="L545" s="138"/>
      <c r="V545" s="138"/>
      <c r="AF545" s="138"/>
      <c r="AP545" s="138"/>
      <c r="AZ545" s="138"/>
      <c r="BJ545" s="138"/>
      <c r="BK545" s="138"/>
      <c r="BL545" s="138"/>
      <c r="BM545" s="138"/>
      <c r="BN545" s="138"/>
      <c r="BO545" s="138"/>
      <c r="BP545" s="138"/>
      <c r="BQ545" s="138"/>
      <c r="BT545" s="138"/>
      <c r="CD545" s="138"/>
      <c r="CN545" s="138"/>
      <c r="CX545" s="138"/>
      <c r="DH545" s="138"/>
      <c r="DR545" s="138"/>
      <c r="EB545" s="138"/>
      <c r="EL545" s="138"/>
      <c r="EV545" s="138"/>
      <c r="FF545" s="138"/>
      <c r="FP545" s="138"/>
      <c r="FZ545" s="138"/>
      <c r="GJ545" s="138"/>
      <c r="GT545" s="138"/>
      <c r="HD545" s="138"/>
      <c r="HN545" s="138"/>
      <c r="HX545" s="138"/>
      <c r="IH545" s="138"/>
    </row>
    <row xmlns:x14ac="http://schemas.microsoft.com/office/spreadsheetml/2009/9/ac" r="546" s="3" customFormat="true" x14ac:dyDescent="0.25">
      <c r="A546" s="414"/>
      <c r="B546" s="138"/>
      <c r="L546" s="138"/>
      <c r="V546" s="138"/>
      <c r="AF546" s="138"/>
      <c r="AP546" s="138"/>
      <c r="AZ546" s="138"/>
      <c r="BJ546" s="138"/>
      <c r="BK546" s="138"/>
      <c r="BL546" s="138"/>
      <c r="BM546" s="138"/>
      <c r="BN546" s="138"/>
      <c r="BO546" s="138"/>
      <c r="BP546" s="138"/>
      <c r="BQ546" s="138"/>
      <c r="BT546" s="138"/>
      <c r="CD546" s="138"/>
      <c r="CN546" s="138"/>
      <c r="CX546" s="138"/>
      <c r="DH546" s="138"/>
      <c r="DR546" s="138"/>
      <c r="EB546" s="138"/>
      <c r="EL546" s="138"/>
      <c r="EV546" s="138"/>
      <c r="FF546" s="138"/>
      <c r="FP546" s="138"/>
      <c r="FZ546" s="138"/>
      <c r="GJ546" s="138"/>
      <c r="GT546" s="138"/>
      <c r="HD546" s="138"/>
      <c r="HN546" s="138"/>
      <c r="HX546" s="138"/>
      <c r="IH546" s="138"/>
    </row>
    <row xmlns:x14ac="http://schemas.microsoft.com/office/spreadsheetml/2009/9/ac" r="547" s="3" customFormat="true" x14ac:dyDescent="0.25">
      <c r="A547" s="414"/>
      <c r="B547" s="138"/>
      <c r="L547" s="138"/>
      <c r="V547" s="138"/>
      <c r="AF547" s="138"/>
      <c r="AP547" s="138"/>
      <c r="AZ547" s="138"/>
      <c r="BJ547" s="138"/>
      <c r="BK547" s="138"/>
      <c r="BL547" s="138"/>
      <c r="BM547" s="138"/>
      <c r="BN547" s="138"/>
      <c r="BO547" s="138"/>
      <c r="BP547" s="138"/>
      <c r="BQ547" s="138"/>
      <c r="BT547" s="138"/>
      <c r="CD547" s="138"/>
      <c r="CN547" s="138"/>
      <c r="CX547" s="138"/>
      <c r="DH547" s="138"/>
      <c r="DR547" s="138"/>
      <c r="EB547" s="138"/>
      <c r="EL547" s="138"/>
      <c r="EV547" s="138"/>
      <c r="FF547" s="138"/>
      <c r="FP547" s="138"/>
      <c r="FZ547" s="138"/>
      <c r="GJ547" s="138"/>
      <c r="GT547" s="138"/>
      <c r="HD547" s="138"/>
      <c r="HN547" s="138"/>
      <c r="HX547" s="138"/>
      <c r="IH547" s="138"/>
    </row>
    <row xmlns:x14ac="http://schemas.microsoft.com/office/spreadsheetml/2009/9/ac" r="548" s="3" customFormat="true" x14ac:dyDescent="0.25">
      <c r="A548" s="414"/>
      <c r="B548" s="138"/>
      <c r="L548" s="138"/>
      <c r="V548" s="138"/>
      <c r="AF548" s="138"/>
      <c r="AP548" s="138"/>
      <c r="AZ548" s="138"/>
      <c r="BJ548" s="138"/>
      <c r="BK548" s="138"/>
      <c r="BL548" s="138"/>
      <c r="BM548" s="138"/>
      <c r="BN548" s="138"/>
      <c r="BO548" s="138"/>
      <c r="BP548" s="138"/>
      <c r="BQ548" s="138"/>
      <c r="BT548" s="138"/>
      <c r="CD548" s="138"/>
      <c r="CN548" s="138"/>
      <c r="CX548" s="138"/>
      <c r="DH548" s="138"/>
      <c r="DR548" s="138"/>
      <c r="EB548" s="138"/>
      <c r="EL548" s="138"/>
      <c r="EV548" s="138"/>
      <c r="FF548" s="138"/>
      <c r="FP548" s="138"/>
      <c r="FZ548" s="138"/>
      <c r="GJ548" s="138"/>
      <c r="GT548" s="138"/>
      <c r="HD548" s="138"/>
      <c r="HN548" s="138"/>
      <c r="HX548" s="138"/>
      <c r="IH548" s="138"/>
    </row>
    <row xmlns:x14ac="http://schemas.microsoft.com/office/spreadsheetml/2009/9/ac" r="549" s="3" customFormat="true" x14ac:dyDescent="0.25">
      <c r="A549" s="414"/>
      <c r="B549" s="138"/>
      <c r="L549" s="138"/>
      <c r="V549" s="138"/>
      <c r="AF549" s="138"/>
      <c r="AP549" s="138"/>
      <c r="AZ549" s="138"/>
      <c r="BJ549" s="138"/>
      <c r="BK549" s="138"/>
      <c r="BL549" s="138"/>
      <c r="BM549" s="138"/>
      <c r="BN549" s="138"/>
      <c r="BO549" s="138"/>
      <c r="BP549" s="138"/>
      <c r="BQ549" s="138"/>
      <c r="BT549" s="138"/>
      <c r="CD549" s="138"/>
      <c r="CN549" s="138"/>
      <c r="CX549" s="138"/>
      <c r="DH549" s="138"/>
      <c r="DR549" s="138"/>
      <c r="EB549" s="138"/>
      <c r="EL549" s="138"/>
      <c r="EV549" s="138"/>
      <c r="FF549" s="138"/>
      <c r="FP549" s="138"/>
      <c r="FZ549" s="138"/>
      <c r="GJ549" s="138"/>
      <c r="GT549" s="138"/>
      <c r="HD549" s="138"/>
      <c r="HN549" s="138"/>
      <c r="HX549" s="138"/>
      <c r="IH549" s="138"/>
    </row>
    <row xmlns:x14ac="http://schemas.microsoft.com/office/spreadsheetml/2009/9/ac" r="550" s="3" customFormat="true" x14ac:dyDescent="0.25">
      <c r="A550" s="414"/>
      <c r="B550" s="138"/>
      <c r="L550" s="138"/>
      <c r="V550" s="138"/>
      <c r="AF550" s="138"/>
      <c r="AP550" s="138"/>
      <c r="AZ550" s="138"/>
      <c r="BJ550" s="138"/>
      <c r="BK550" s="138"/>
      <c r="BL550" s="138"/>
      <c r="BM550" s="138"/>
      <c r="BN550" s="138"/>
      <c r="BO550" s="138"/>
      <c r="BP550" s="138"/>
      <c r="BQ550" s="138"/>
      <c r="BT550" s="138"/>
      <c r="CD550" s="138"/>
      <c r="CN550" s="138"/>
      <c r="CX550" s="138"/>
      <c r="DH550" s="138"/>
      <c r="DR550" s="138"/>
      <c r="EB550" s="138"/>
      <c r="EL550" s="138"/>
      <c r="EV550" s="138"/>
      <c r="FF550" s="138"/>
      <c r="FP550" s="138"/>
      <c r="FZ550" s="138"/>
      <c r="GJ550" s="138"/>
      <c r="GT550" s="138"/>
      <c r="HD550" s="138"/>
      <c r="HN550" s="138"/>
      <c r="HX550" s="138"/>
      <c r="IH550" s="138"/>
    </row>
    <row xmlns:x14ac="http://schemas.microsoft.com/office/spreadsheetml/2009/9/ac" r="551" s="3" customFormat="true" x14ac:dyDescent="0.25">
      <c r="A551" s="414"/>
      <c r="B551" s="138"/>
      <c r="L551" s="138"/>
      <c r="V551" s="138"/>
      <c r="AF551" s="138"/>
      <c r="AP551" s="138"/>
      <c r="AZ551" s="138"/>
      <c r="BJ551" s="138"/>
      <c r="BK551" s="138"/>
      <c r="BL551" s="138"/>
      <c r="BM551" s="138"/>
      <c r="BN551" s="138"/>
      <c r="BO551" s="138"/>
      <c r="BP551" s="138"/>
      <c r="BQ551" s="138"/>
      <c r="BT551" s="138"/>
      <c r="CD551" s="138"/>
      <c r="CN551" s="138"/>
      <c r="CX551" s="138"/>
      <c r="DH551" s="138"/>
      <c r="DR551" s="138"/>
      <c r="EB551" s="138"/>
      <c r="EL551" s="138"/>
      <c r="EV551" s="138"/>
      <c r="FF551" s="138"/>
      <c r="FP551" s="138"/>
      <c r="FZ551" s="138"/>
      <c r="GJ551" s="138"/>
      <c r="GT551" s="138"/>
      <c r="HD551" s="138"/>
      <c r="HN551" s="138"/>
      <c r="HX551" s="138"/>
      <c r="IH551" s="138"/>
    </row>
    <row xmlns:x14ac="http://schemas.microsoft.com/office/spreadsheetml/2009/9/ac" r="552" s="3" customFormat="true" x14ac:dyDescent="0.25">
      <c r="A552" s="414"/>
      <c r="B552" s="138"/>
      <c r="L552" s="138"/>
      <c r="V552" s="138"/>
      <c r="AF552" s="138"/>
      <c r="AP552" s="138"/>
      <c r="AZ552" s="138"/>
      <c r="BJ552" s="138"/>
      <c r="BK552" s="138"/>
      <c r="BL552" s="138"/>
      <c r="BM552" s="138"/>
      <c r="BN552" s="138"/>
      <c r="BO552" s="138"/>
      <c r="BP552" s="138"/>
      <c r="BQ552" s="138"/>
      <c r="BT552" s="138"/>
      <c r="CD552" s="138"/>
      <c r="CN552" s="138"/>
      <c r="CX552" s="138"/>
      <c r="DH552" s="138"/>
      <c r="DR552" s="138"/>
      <c r="EB552" s="138"/>
      <c r="EL552" s="138"/>
      <c r="EV552" s="138"/>
      <c r="FF552" s="138"/>
      <c r="FP552" s="138"/>
      <c r="FZ552" s="138"/>
      <c r="GJ552" s="138"/>
      <c r="GT552" s="138"/>
      <c r="HD552" s="138"/>
      <c r="HN552" s="138"/>
      <c r="HX552" s="138"/>
      <c r="IH552" s="138"/>
    </row>
    <row xmlns:x14ac="http://schemas.microsoft.com/office/spreadsheetml/2009/9/ac" r="553" s="3" customFormat="true" x14ac:dyDescent="0.25">
      <c r="A553" s="414"/>
      <c r="B553" s="138"/>
      <c r="L553" s="138"/>
      <c r="V553" s="138"/>
      <c r="AF553" s="138"/>
      <c r="AP553" s="138"/>
      <c r="AZ553" s="138"/>
      <c r="BJ553" s="138"/>
      <c r="BK553" s="138"/>
      <c r="BL553" s="138"/>
      <c r="BM553" s="138"/>
      <c r="BN553" s="138"/>
      <c r="BO553" s="138"/>
      <c r="BP553" s="138"/>
      <c r="BQ553" s="138"/>
      <c r="BT553" s="138"/>
      <c r="CD553" s="138"/>
      <c r="CN553" s="138"/>
      <c r="CX553" s="138"/>
      <c r="DH553" s="138"/>
      <c r="DR553" s="138"/>
      <c r="EB553" s="138"/>
      <c r="EL553" s="138"/>
      <c r="EV553" s="138"/>
      <c r="FF553" s="138"/>
      <c r="FP553" s="138"/>
      <c r="FZ553" s="138"/>
      <c r="GJ553" s="138"/>
      <c r="GT553" s="138"/>
      <c r="HD553" s="138"/>
      <c r="HN553" s="138"/>
      <c r="HX553" s="138"/>
      <c r="IH553" s="138"/>
    </row>
    <row xmlns:x14ac="http://schemas.microsoft.com/office/spreadsheetml/2009/9/ac" r="554" s="3" customFormat="true" x14ac:dyDescent="0.25">
      <c r="A554" s="414"/>
      <c r="B554" s="138"/>
      <c r="L554" s="138"/>
      <c r="V554" s="138"/>
      <c r="AF554" s="138"/>
      <c r="AP554" s="138"/>
      <c r="AZ554" s="138"/>
      <c r="BJ554" s="138"/>
      <c r="BK554" s="138"/>
      <c r="BL554" s="138"/>
      <c r="BM554" s="138"/>
      <c r="BN554" s="138"/>
      <c r="BO554" s="138"/>
      <c r="BP554" s="138"/>
      <c r="BQ554" s="138"/>
      <c r="BT554" s="138"/>
      <c r="CD554" s="138"/>
      <c r="CN554" s="138"/>
      <c r="CX554" s="138"/>
      <c r="DH554" s="138"/>
      <c r="DR554" s="138"/>
      <c r="EB554" s="138"/>
      <c r="EL554" s="138"/>
      <c r="EV554" s="138"/>
      <c r="FF554" s="138"/>
      <c r="FP554" s="138"/>
      <c r="FZ554" s="138"/>
      <c r="GJ554" s="138"/>
      <c r="GT554" s="138"/>
      <c r="HD554" s="138"/>
      <c r="HN554" s="138"/>
      <c r="HX554" s="138"/>
      <c r="IH554" s="138"/>
    </row>
    <row xmlns:x14ac="http://schemas.microsoft.com/office/spreadsheetml/2009/9/ac" r="555" s="3" customFormat="true" x14ac:dyDescent="0.25">
      <c r="A555" s="414"/>
      <c r="B555" s="138"/>
      <c r="L555" s="138"/>
      <c r="V555" s="138"/>
      <c r="AF555" s="138"/>
      <c r="AP555" s="138"/>
      <c r="AZ555" s="138"/>
      <c r="BJ555" s="138"/>
      <c r="BK555" s="138"/>
      <c r="BL555" s="138"/>
      <c r="BM555" s="138"/>
      <c r="BN555" s="138"/>
      <c r="BO555" s="138"/>
      <c r="BP555" s="138"/>
      <c r="BQ555" s="138"/>
      <c r="BT555" s="138"/>
      <c r="CD555" s="138"/>
      <c r="CN555" s="138"/>
      <c r="CX555" s="138"/>
      <c r="DH555" s="138"/>
      <c r="DR555" s="138"/>
      <c r="EB555" s="138"/>
      <c r="EL555" s="138"/>
      <c r="EV555" s="138"/>
      <c r="FF555" s="138"/>
      <c r="FP555" s="138"/>
      <c r="FZ555" s="138"/>
      <c r="GJ555" s="138"/>
      <c r="GT555" s="138"/>
      <c r="HD555" s="138"/>
      <c r="HN555" s="138"/>
      <c r="HX555" s="138"/>
      <c r="IH555" s="138"/>
    </row>
    <row xmlns:x14ac="http://schemas.microsoft.com/office/spreadsheetml/2009/9/ac" r="556" s="3" customFormat="true" x14ac:dyDescent="0.25">
      <c r="A556" s="414"/>
      <c r="B556" s="138"/>
      <c r="L556" s="138"/>
      <c r="V556" s="138"/>
      <c r="AF556" s="138"/>
      <c r="AP556" s="138"/>
      <c r="AZ556" s="138"/>
      <c r="BJ556" s="138"/>
      <c r="BK556" s="138"/>
      <c r="BL556" s="138"/>
      <c r="BM556" s="138"/>
      <c r="BN556" s="138"/>
      <c r="BO556" s="138"/>
      <c r="BP556" s="138"/>
      <c r="BQ556" s="138"/>
      <c r="BT556" s="138"/>
      <c r="CD556" s="138"/>
      <c r="CN556" s="138"/>
      <c r="CX556" s="138"/>
      <c r="DH556" s="138"/>
      <c r="DR556" s="138"/>
      <c r="EB556" s="138"/>
      <c r="EL556" s="138"/>
      <c r="EV556" s="138"/>
      <c r="FF556" s="138"/>
      <c r="FP556" s="138"/>
      <c r="FZ556" s="138"/>
      <c r="GJ556" s="138"/>
      <c r="GT556" s="138"/>
      <c r="HD556" s="138"/>
      <c r="HN556" s="138"/>
      <c r="HX556" s="138"/>
      <c r="IH556" s="138"/>
    </row>
    <row xmlns:x14ac="http://schemas.microsoft.com/office/spreadsheetml/2009/9/ac" r="557" s="3" customFormat="true" x14ac:dyDescent="0.25">
      <c r="A557" s="414"/>
      <c r="B557" s="138"/>
      <c r="L557" s="138"/>
      <c r="V557" s="138"/>
      <c r="AF557" s="138"/>
      <c r="AP557" s="138"/>
      <c r="AZ557" s="138"/>
      <c r="BJ557" s="138"/>
      <c r="BK557" s="138"/>
      <c r="BL557" s="138"/>
      <c r="BM557" s="138"/>
      <c r="BN557" s="138"/>
      <c r="BO557" s="138"/>
      <c r="BP557" s="138"/>
      <c r="BQ557" s="138"/>
      <c r="BT557" s="138"/>
      <c r="CD557" s="138"/>
      <c r="CN557" s="138"/>
      <c r="CX557" s="138"/>
      <c r="DH557" s="138"/>
      <c r="DR557" s="138"/>
      <c r="EB557" s="138"/>
      <c r="EL557" s="138"/>
      <c r="EV557" s="138"/>
      <c r="FF557" s="138"/>
      <c r="FP557" s="138"/>
      <c r="FZ557" s="138"/>
      <c r="GJ557" s="138"/>
      <c r="GT557" s="138"/>
      <c r="HD557" s="138"/>
      <c r="HN557" s="138"/>
      <c r="HX557" s="138"/>
      <c r="IH557" s="138"/>
    </row>
    <row xmlns:x14ac="http://schemas.microsoft.com/office/spreadsheetml/2009/9/ac" r="558" s="3" customFormat="true" x14ac:dyDescent="0.25">
      <c r="A558" s="414"/>
      <c r="B558" s="138"/>
      <c r="L558" s="138"/>
      <c r="V558" s="138"/>
      <c r="AF558" s="138"/>
      <c r="AP558" s="138"/>
      <c r="AZ558" s="138"/>
      <c r="BJ558" s="138"/>
      <c r="BK558" s="138"/>
      <c r="BL558" s="138"/>
      <c r="BM558" s="138"/>
      <c r="BN558" s="138"/>
      <c r="BO558" s="138"/>
      <c r="BP558" s="138"/>
      <c r="BQ558" s="138"/>
      <c r="BT558" s="138"/>
      <c r="CD558" s="138"/>
      <c r="CN558" s="138"/>
      <c r="CX558" s="138"/>
      <c r="DH558" s="138"/>
      <c r="DR558" s="138"/>
      <c r="EB558" s="138"/>
      <c r="EL558" s="138"/>
      <c r="EV558" s="138"/>
      <c r="FF558" s="138"/>
      <c r="FP558" s="138"/>
      <c r="FZ558" s="138"/>
      <c r="GJ558" s="138"/>
      <c r="GT558" s="138"/>
      <c r="HD558" s="138"/>
      <c r="HN558" s="138"/>
      <c r="HX558" s="138"/>
      <c r="IH558" s="138"/>
    </row>
    <row xmlns:x14ac="http://schemas.microsoft.com/office/spreadsheetml/2009/9/ac" r="559" s="3" customFormat="true" x14ac:dyDescent="0.25">
      <c r="A559" s="414"/>
      <c r="B559" s="138"/>
      <c r="L559" s="138"/>
      <c r="V559" s="138"/>
      <c r="AF559" s="138"/>
      <c r="AP559" s="138"/>
      <c r="AZ559" s="138"/>
      <c r="BJ559" s="138"/>
      <c r="BK559" s="138"/>
      <c r="BL559" s="138"/>
      <c r="BM559" s="138"/>
      <c r="BN559" s="138"/>
      <c r="BO559" s="138"/>
      <c r="BP559" s="138"/>
      <c r="BQ559" s="138"/>
      <c r="BT559" s="138"/>
      <c r="CD559" s="138"/>
      <c r="CN559" s="138"/>
      <c r="CX559" s="138"/>
      <c r="DH559" s="138"/>
      <c r="DR559" s="138"/>
      <c r="EB559" s="138"/>
      <c r="EL559" s="138"/>
      <c r="EV559" s="138"/>
      <c r="FF559" s="138"/>
      <c r="FP559" s="138"/>
      <c r="FZ559" s="138"/>
      <c r="GJ559" s="138"/>
      <c r="GT559" s="138"/>
      <c r="HD559" s="138"/>
      <c r="HN559" s="138"/>
      <c r="HX559" s="138"/>
      <c r="IH559" s="138"/>
    </row>
    <row xmlns:x14ac="http://schemas.microsoft.com/office/spreadsheetml/2009/9/ac" r="560" s="3" customFormat="true" x14ac:dyDescent="0.25">
      <c r="A560" s="414"/>
      <c r="B560" s="138"/>
      <c r="L560" s="138"/>
      <c r="V560" s="138"/>
      <c r="AF560" s="138"/>
      <c r="AP560" s="138"/>
      <c r="AZ560" s="138"/>
      <c r="BJ560" s="138"/>
      <c r="BK560" s="138"/>
      <c r="BL560" s="138"/>
      <c r="BM560" s="138"/>
      <c r="BN560" s="138"/>
      <c r="BO560" s="138"/>
      <c r="BP560" s="138"/>
      <c r="BQ560" s="138"/>
      <c r="BT560" s="138"/>
      <c r="CD560" s="138"/>
      <c r="CN560" s="138"/>
      <c r="CX560" s="138"/>
      <c r="DH560" s="138"/>
      <c r="DR560" s="138"/>
      <c r="EB560" s="138"/>
      <c r="EL560" s="138"/>
      <c r="EV560" s="138"/>
      <c r="FF560" s="138"/>
      <c r="FP560" s="138"/>
      <c r="FZ560" s="138"/>
      <c r="GJ560" s="138"/>
      <c r="GT560" s="138"/>
      <c r="HD560" s="138"/>
      <c r="HN560" s="138"/>
      <c r="HX560" s="138"/>
      <c r="IH560" s="138"/>
    </row>
    <row xmlns:x14ac="http://schemas.microsoft.com/office/spreadsheetml/2009/9/ac" r="561" s="3" customFormat="true" x14ac:dyDescent="0.25">
      <c r="A561" s="414"/>
      <c r="B561" s="138"/>
      <c r="L561" s="138"/>
      <c r="V561" s="138"/>
      <c r="AF561" s="138"/>
      <c r="AP561" s="138"/>
      <c r="AZ561" s="138"/>
      <c r="BJ561" s="138"/>
      <c r="BK561" s="138"/>
      <c r="BL561" s="138"/>
      <c r="BM561" s="138"/>
      <c r="BN561" s="138"/>
      <c r="BO561" s="138"/>
      <c r="BP561" s="138"/>
      <c r="BQ561" s="138"/>
      <c r="BT561" s="138"/>
      <c r="CD561" s="138"/>
      <c r="CN561" s="138"/>
      <c r="CX561" s="138"/>
      <c r="DH561" s="138"/>
      <c r="DR561" s="138"/>
      <c r="EB561" s="138"/>
      <c r="EL561" s="138"/>
      <c r="EV561" s="138"/>
      <c r="FF561" s="138"/>
      <c r="FP561" s="138"/>
      <c r="FZ561" s="138"/>
      <c r="GJ561" s="138"/>
      <c r="GT561" s="138"/>
      <c r="HD561" s="138"/>
      <c r="HN561" s="138"/>
      <c r="HX561" s="138"/>
      <c r="IH561" s="138"/>
    </row>
    <row xmlns:x14ac="http://schemas.microsoft.com/office/spreadsheetml/2009/9/ac" r="562" s="3" customFormat="true" x14ac:dyDescent="0.25">
      <c r="A562" s="414"/>
      <c r="B562" s="138"/>
      <c r="L562" s="138"/>
      <c r="V562" s="138"/>
      <c r="AF562" s="138"/>
      <c r="AP562" s="138"/>
      <c r="AZ562" s="138"/>
      <c r="BJ562" s="138"/>
      <c r="BK562" s="138"/>
      <c r="BL562" s="138"/>
      <c r="BM562" s="138"/>
      <c r="BN562" s="138"/>
      <c r="BO562" s="138"/>
      <c r="BP562" s="138"/>
      <c r="BQ562" s="138"/>
      <c r="BT562" s="138"/>
      <c r="CD562" s="138"/>
      <c r="CN562" s="138"/>
      <c r="CX562" s="138"/>
      <c r="DH562" s="138"/>
      <c r="DR562" s="138"/>
      <c r="EB562" s="138"/>
      <c r="EL562" s="138"/>
      <c r="EV562" s="138"/>
      <c r="FF562" s="138"/>
      <c r="FP562" s="138"/>
      <c r="FZ562" s="138"/>
      <c r="GJ562" s="138"/>
      <c r="GT562" s="138"/>
      <c r="HD562" s="138"/>
      <c r="HN562" s="138"/>
      <c r="HX562" s="138"/>
      <c r="IH562" s="138"/>
    </row>
    <row xmlns:x14ac="http://schemas.microsoft.com/office/spreadsheetml/2009/9/ac" r="563" s="3" customFormat="true" x14ac:dyDescent="0.25">
      <c r="A563" s="414"/>
      <c r="B563" s="138"/>
      <c r="L563" s="138"/>
      <c r="V563" s="138"/>
      <c r="AF563" s="138"/>
      <c r="AP563" s="138"/>
      <c r="AZ563" s="138"/>
      <c r="BJ563" s="138"/>
      <c r="BK563" s="138"/>
      <c r="BL563" s="138"/>
      <c r="BM563" s="138"/>
      <c r="BN563" s="138"/>
      <c r="BO563" s="138"/>
      <c r="BP563" s="138"/>
      <c r="BQ563" s="138"/>
      <c r="BT563" s="138"/>
      <c r="CD563" s="138"/>
      <c r="CN563" s="138"/>
      <c r="CX563" s="138"/>
      <c r="DH563" s="138"/>
      <c r="DR563" s="138"/>
      <c r="EB563" s="138"/>
      <c r="EL563" s="138"/>
      <c r="EV563" s="138"/>
      <c r="FF563" s="138"/>
      <c r="FP563" s="138"/>
      <c r="FZ563" s="138"/>
      <c r="GJ563" s="138"/>
      <c r="GT563" s="138"/>
      <c r="HD563" s="138"/>
      <c r="HN563" s="138"/>
      <c r="HX563" s="138"/>
      <c r="IH563" s="138"/>
    </row>
    <row xmlns:x14ac="http://schemas.microsoft.com/office/spreadsheetml/2009/9/ac" r="564" s="3" customFormat="true" x14ac:dyDescent="0.25">
      <c r="A564" s="414"/>
      <c r="B564" s="138"/>
      <c r="L564" s="138"/>
      <c r="V564" s="138"/>
      <c r="AF564" s="138"/>
      <c r="AP564" s="138"/>
      <c r="AZ564" s="138"/>
      <c r="BJ564" s="138"/>
      <c r="BK564" s="138"/>
      <c r="BL564" s="138"/>
      <c r="BM564" s="138"/>
      <c r="BN564" s="138"/>
      <c r="BO564" s="138"/>
      <c r="BP564" s="138"/>
      <c r="BQ564" s="138"/>
      <c r="BT564" s="138"/>
      <c r="CD564" s="138"/>
      <c r="CN564" s="138"/>
      <c r="CX564" s="138"/>
      <c r="DH564" s="138"/>
      <c r="DR564" s="138"/>
      <c r="EB564" s="138"/>
      <c r="EL564" s="138"/>
      <c r="EV564" s="138"/>
      <c r="FF564" s="138"/>
      <c r="FP564" s="138"/>
      <c r="FZ564" s="138"/>
      <c r="GJ564" s="138"/>
      <c r="GT564" s="138"/>
      <c r="HD564" s="138"/>
      <c r="HN564" s="138"/>
      <c r="HX564" s="138"/>
      <c r="IH564" s="138"/>
    </row>
    <row xmlns:x14ac="http://schemas.microsoft.com/office/spreadsheetml/2009/9/ac" r="565" s="3" customFormat="true" x14ac:dyDescent="0.25">
      <c r="A565" s="414"/>
      <c r="B565" s="138"/>
      <c r="L565" s="138"/>
      <c r="V565" s="138"/>
      <c r="AF565" s="138"/>
      <c r="AP565" s="138"/>
      <c r="AZ565" s="138"/>
      <c r="BJ565" s="138"/>
      <c r="BK565" s="138"/>
      <c r="BL565" s="138"/>
      <c r="BM565" s="138"/>
      <c r="BN565" s="138"/>
      <c r="BO565" s="138"/>
      <c r="BP565" s="138"/>
      <c r="BQ565" s="138"/>
      <c r="BT565" s="138"/>
      <c r="CD565" s="138"/>
      <c r="CN565" s="138"/>
      <c r="CX565" s="138"/>
      <c r="DH565" s="138"/>
      <c r="DR565" s="138"/>
      <c r="EB565" s="138"/>
      <c r="EL565" s="138"/>
      <c r="EV565" s="138"/>
      <c r="FF565" s="138"/>
      <c r="FP565" s="138"/>
      <c r="FZ565" s="138"/>
      <c r="GJ565" s="138"/>
      <c r="GT565" s="138"/>
      <c r="HD565" s="138"/>
      <c r="HN565" s="138"/>
      <c r="HX565" s="138"/>
      <c r="IH565" s="138"/>
    </row>
    <row xmlns:x14ac="http://schemas.microsoft.com/office/spreadsheetml/2009/9/ac" r="566" s="3" customFormat="true" x14ac:dyDescent="0.25">
      <c r="A566" s="414"/>
      <c r="B566" s="138"/>
      <c r="L566" s="138"/>
      <c r="V566" s="138"/>
      <c r="AF566" s="138"/>
      <c r="AP566" s="138"/>
      <c r="AZ566" s="138"/>
      <c r="BJ566" s="138"/>
      <c r="BK566" s="138"/>
      <c r="BL566" s="138"/>
      <c r="BM566" s="138"/>
      <c r="BN566" s="138"/>
      <c r="BO566" s="138"/>
      <c r="BP566" s="138"/>
      <c r="BQ566" s="138"/>
      <c r="BT566" s="138"/>
      <c r="CD566" s="138"/>
      <c r="CN566" s="138"/>
      <c r="CX566" s="138"/>
      <c r="DH566" s="138"/>
      <c r="DR566" s="138"/>
      <c r="EB566" s="138"/>
      <c r="EL566" s="138"/>
      <c r="EV566" s="138"/>
      <c r="FF566" s="138"/>
      <c r="FP566" s="138"/>
      <c r="FZ566" s="138"/>
      <c r="GJ566" s="138"/>
      <c r="GT566" s="138"/>
      <c r="HD566" s="138"/>
      <c r="HN566" s="138"/>
      <c r="HX566" s="138"/>
      <c r="IH566" s="138"/>
    </row>
    <row xmlns:x14ac="http://schemas.microsoft.com/office/spreadsheetml/2009/9/ac" r="567" s="3" customFormat="true" x14ac:dyDescent="0.25">
      <c r="A567" s="414"/>
      <c r="B567" s="138"/>
      <c r="L567" s="138"/>
      <c r="V567" s="138"/>
      <c r="AF567" s="138"/>
      <c r="AP567" s="138"/>
      <c r="AZ567" s="138"/>
      <c r="BJ567" s="138"/>
      <c r="BK567" s="138"/>
      <c r="BL567" s="138"/>
      <c r="BM567" s="138"/>
      <c r="BN567" s="138"/>
      <c r="BO567" s="138"/>
      <c r="BP567" s="138"/>
      <c r="BQ567" s="138"/>
      <c r="BT567" s="138"/>
      <c r="CD567" s="138"/>
      <c r="CN567" s="138"/>
      <c r="CX567" s="138"/>
      <c r="DH567" s="138"/>
      <c r="DR567" s="138"/>
      <c r="EB567" s="138"/>
      <c r="EL567" s="138"/>
      <c r="EV567" s="138"/>
      <c r="FF567" s="138"/>
      <c r="FP567" s="138"/>
      <c r="FZ567" s="138"/>
      <c r="GJ567" s="138"/>
      <c r="GT567" s="138"/>
      <c r="HD567" s="138"/>
      <c r="HN567" s="138"/>
      <c r="HX567" s="138"/>
      <c r="IH567" s="138"/>
    </row>
    <row xmlns:x14ac="http://schemas.microsoft.com/office/spreadsheetml/2009/9/ac" r="568" s="3" customFormat="true" x14ac:dyDescent="0.25">
      <c r="A568" s="414"/>
      <c r="B568" s="138"/>
      <c r="L568" s="138"/>
      <c r="V568" s="138"/>
      <c r="AF568" s="138"/>
      <c r="AP568" s="138"/>
      <c r="AZ568" s="138"/>
      <c r="BJ568" s="138"/>
      <c r="BK568" s="138"/>
      <c r="BL568" s="138"/>
      <c r="BM568" s="138"/>
      <c r="BN568" s="138"/>
      <c r="BO568" s="138"/>
      <c r="BP568" s="138"/>
      <c r="BQ568" s="138"/>
      <c r="BT568" s="138"/>
      <c r="CD568" s="138"/>
      <c r="CN568" s="138"/>
      <c r="CX568" s="138"/>
      <c r="DH568" s="138"/>
      <c r="DR568" s="138"/>
      <c r="EB568" s="138"/>
      <c r="EL568" s="138"/>
      <c r="EV568" s="138"/>
      <c r="FF568" s="138"/>
      <c r="FP568" s="138"/>
      <c r="FZ568" s="138"/>
      <c r="GJ568" s="138"/>
      <c r="GT568" s="138"/>
      <c r="HD568" s="138"/>
      <c r="HN568" s="138"/>
      <c r="HX568" s="138"/>
      <c r="IH568" s="138"/>
    </row>
    <row xmlns:x14ac="http://schemas.microsoft.com/office/spreadsheetml/2009/9/ac" r="569" s="3" customFormat="true" x14ac:dyDescent="0.25">
      <c r="A569" s="414"/>
      <c r="B569" s="138"/>
      <c r="L569" s="138"/>
      <c r="V569" s="138"/>
      <c r="AF569" s="138"/>
      <c r="AP569" s="138"/>
      <c r="AZ569" s="138"/>
      <c r="BJ569" s="138"/>
      <c r="BK569" s="138"/>
      <c r="BL569" s="138"/>
      <c r="BM569" s="138"/>
      <c r="BN569" s="138"/>
      <c r="BO569" s="138"/>
      <c r="BP569" s="138"/>
      <c r="BQ569" s="138"/>
      <c r="BT569" s="138"/>
      <c r="CD569" s="138"/>
      <c r="CN569" s="138"/>
      <c r="CX569" s="138"/>
      <c r="DH569" s="138"/>
      <c r="DR569" s="138"/>
      <c r="EB569" s="138"/>
      <c r="EL569" s="138"/>
      <c r="EV569" s="138"/>
      <c r="FF569" s="138"/>
      <c r="FP569" s="138"/>
      <c r="FZ569" s="138"/>
      <c r="GJ569" s="138"/>
      <c r="GT569" s="138"/>
      <c r="HD569" s="138"/>
      <c r="HN569" s="138"/>
      <c r="HX569" s="138"/>
      <c r="IH569" s="138"/>
    </row>
    <row xmlns:x14ac="http://schemas.microsoft.com/office/spreadsheetml/2009/9/ac" r="570" s="3" customFormat="true" x14ac:dyDescent="0.25">
      <c r="A570" s="414"/>
      <c r="B570" s="138"/>
      <c r="L570" s="138"/>
      <c r="V570" s="138"/>
      <c r="AF570" s="138"/>
      <c r="AP570" s="138"/>
      <c r="AZ570" s="138"/>
      <c r="BJ570" s="138"/>
      <c r="BK570" s="138"/>
      <c r="BL570" s="138"/>
      <c r="BM570" s="138"/>
      <c r="BN570" s="138"/>
      <c r="BO570" s="138"/>
      <c r="BP570" s="138"/>
      <c r="BQ570" s="138"/>
      <c r="BT570" s="138"/>
      <c r="CD570" s="138"/>
      <c r="CN570" s="138"/>
      <c r="CX570" s="138"/>
      <c r="DH570" s="138"/>
      <c r="DR570" s="138"/>
      <c r="EB570" s="138"/>
      <c r="EL570" s="138"/>
      <c r="EV570" s="138"/>
      <c r="FF570" s="138"/>
      <c r="FP570" s="138"/>
      <c r="FZ570" s="138"/>
      <c r="GJ570" s="138"/>
      <c r="GT570" s="138"/>
      <c r="HD570" s="138"/>
      <c r="HN570" s="138"/>
      <c r="HX570" s="138"/>
      <c r="IH570" s="138"/>
    </row>
    <row xmlns:x14ac="http://schemas.microsoft.com/office/spreadsheetml/2009/9/ac" r="571" s="3" customFormat="true" x14ac:dyDescent="0.25">
      <c r="A571" s="414"/>
      <c r="B571" s="138"/>
      <c r="L571" s="138"/>
      <c r="V571" s="138"/>
      <c r="AF571" s="138"/>
      <c r="AP571" s="138"/>
      <c r="AZ571" s="138"/>
      <c r="BJ571" s="138"/>
      <c r="BK571" s="138"/>
      <c r="BL571" s="138"/>
      <c r="BM571" s="138"/>
      <c r="BN571" s="138"/>
      <c r="BO571" s="138"/>
      <c r="BP571" s="138"/>
      <c r="BQ571" s="138"/>
      <c r="BT571" s="138"/>
      <c r="CD571" s="138"/>
      <c r="CN571" s="138"/>
      <c r="CX571" s="138"/>
      <c r="DH571" s="138"/>
      <c r="DR571" s="138"/>
      <c r="EB571" s="138"/>
      <c r="EL571" s="138"/>
      <c r="EV571" s="138"/>
      <c r="FF571" s="138"/>
      <c r="FP571" s="138"/>
      <c r="FZ571" s="138"/>
      <c r="GJ571" s="138"/>
      <c r="GT571" s="138"/>
      <c r="HD571" s="138"/>
      <c r="HN571" s="138"/>
      <c r="HX571" s="138"/>
      <c r="IH571" s="138"/>
    </row>
    <row xmlns:x14ac="http://schemas.microsoft.com/office/spreadsheetml/2009/9/ac" r="572" s="3" customFormat="true" x14ac:dyDescent="0.25">
      <c r="A572" s="414"/>
      <c r="B572" s="138"/>
      <c r="L572" s="138"/>
      <c r="V572" s="138"/>
      <c r="AF572" s="138"/>
      <c r="AP572" s="138"/>
      <c r="AZ572" s="138"/>
      <c r="BJ572" s="138"/>
      <c r="BK572" s="138"/>
      <c r="BL572" s="138"/>
      <c r="BM572" s="138"/>
      <c r="BN572" s="138"/>
      <c r="BO572" s="138"/>
      <c r="BP572" s="138"/>
      <c r="BQ572" s="138"/>
      <c r="BT572" s="138"/>
      <c r="CD572" s="138"/>
      <c r="CN572" s="138"/>
      <c r="CX572" s="138"/>
      <c r="DH572" s="138"/>
      <c r="DR572" s="138"/>
      <c r="EB572" s="138"/>
      <c r="EL572" s="138"/>
      <c r="EV572" s="138"/>
      <c r="FF572" s="138"/>
      <c r="FP572" s="138"/>
      <c r="FZ572" s="138"/>
      <c r="GJ572" s="138"/>
      <c r="GT572" s="138"/>
      <c r="HD572" s="138"/>
      <c r="HN572" s="138"/>
      <c r="HX572" s="138"/>
      <c r="IH572" s="138"/>
    </row>
    <row xmlns:x14ac="http://schemas.microsoft.com/office/spreadsheetml/2009/9/ac" r="573" s="3" customFormat="true" x14ac:dyDescent="0.25">
      <c r="A573" s="414"/>
      <c r="B573" s="138"/>
      <c r="L573" s="138"/>
      <c r="V573" s="138"/>
      <c r="AF573" s="138"/>
      <c r="AP573" s="138"/>
      <c r="AZ573" s="138"/>
      <c r="BJ573" s="138"/>
      <c r="BK573" s="138"/>
      <c r="BL573" s="138"/>
      <c r="BM573" s="138"/>
      <c r="BN573" s="138"/>
      <c r="BO573" s="138"/>
      <c r="BP573" s="138"/>
      <c r="BQ573" s="138"/>
      <c r="BT573" s="138"/>
      <c r="CD573" s="138"/>
      <c r="CN573" s="138"/>
      <c r="CX573" s="138"/>
      <c r="DH573" s="138"/>
      <c r="DR573" s="138"/>
      <c r="EB573" s="138"/>
      <c r="EL573" s="138"/>
      <c r="EV573" s="138"/>
      <c r="FF573" s="138"/>
      <c r="FP573" s="138"/>
      <c r="FZ573" s="138"/>
      <c r="GJ573" s="138"/>
      <c r="GT573" s="138"/>
      <c r="HD573" s="138"/>
      <c r="HN573" s="138"/>
      <c r="HX573" s="138"/>
      <c r="IH573" s="138"/>
    </row>
    <row xmlns:x14ac="http://schemas.microsoft.com/office/spreadsheetml/2009/9/ac" r="574" s="3" customFormat="true" x14ac:dyDescent="0.25">
      <c r="A574" s="414"/>
      <c r="B574" s="138"/>
      <c r="L574" s="138"/>
      <c r="V574" s="138"/>
      <c r="AF574" s="138"/>
      <c r="AP574" s="138"/>
      <c r="AZ574" s="138"/>
      <c r="BJ574" s="138"/>
      <c r="BK574" s="138"/>
      <c r="BL574" s="138"/>
      <c r="BM574" s="138"/>
      <c r="BN574" s="138"/>
      <c r="BO574" s="138"/>
      <c r="BP574" s="138"/>
      <c r="BQ574" s="138"/>
      <c r="BT574" s="138"/>
      <c r="CD574" s="138"/>
      <c r="CN574" s="138"/>
      <c r="CX574" s="138"/>
      <c r="DH574" s="138"/>
      <c r="DR574" s="138"/>
      <c r="EB574" s="138"/>
      <c r="EL574" s="138"/>
      <c r="EV574" s="138"/>
      <c r="FF574" s="138"/>
      <c r="FP574" s="138"/>
      <c r="FZ574" s="138"/>
      <c r="GJ574" s="138"/>
      <c r="GT574" s="138"/>
      <c r="HD574" s="138"/>
      <c r="HN574" s="138"/>
      <c r="HX574" s="138"/>
      <c r="IH574" s="138"/>
    </row>
    <row xmlns:x14ac="http://schemas.microsoft.com/office/spreadsheetml/2009/9/ac" r="575" s="3" customFormat="true" x14ac:dyDescent="0.25">
      <c r="A575" s="414"/>
      <c r="B575" s="138"/>
      <c r="L575" s="138"/>
      <c r="V575" s="138"/>
      <c r="AF575" s="138"/>
      <c r="AP575" s="138"/>
      <c r="AZ575" s="138"/>
      <c r="BJ575" s="138"/>
      <c r="BK575" s="138"/>
      <c r="BL575" s="138"/>
      <c r="BM575" s="138"/>
      <c r="BN575" s="138"/>
      <c r="BO575" s="138"/>
      <c r="BP575" s="138"/>
      <c r="BQ575" s="138"/>
      <c r="BT575" s="138"/>
      <c r="CD575" s="138"/>
      <c r="CN575" s="138"/>
      <c r="CX575" s="138"/>
      <c r="DH575" s="138"/>
      <c r="DR575" s="138"/>
      <c r="EB575" s="138"/>
      <c r="EL575" s="138"/>
      <c r="EV575" s="138"/>
      <c r="FF575" s="138"/>
      <c r="FP575" s="138"/>
      <c r="FZ575" s="138"/>
      <c r="GJ575" s="138"/>
      <c r="GT575" s="138"/>
      <c r="HD575" s="138"/>
      <c r="HN575" s="138"/>
      <c r="HX575" s="138"/>
      <c r="IH575" s="138"/>
    </row>
    <row xmlns:x14ac="http://schemas.microsoft.com/office/spreadsheetml/2009/9/ac" r="576" s="3" customFormat="true" x14ac:dyDescent="0.25">
      <c r="A576" s="414"/>
      <c r="B576" s="138"/>
      <c r="L576" s="138"/>
      <c r="V576" s="138"/>
      <c r="AF576" s="138"/>
      <c r="AP576" s="138"/>
      <c r="AZ576" s="138"/>
      <c r="BJ576" s="138"/>
      <c r="BK576" s="138"/>
      <c r="BL576" s="138"/>
      <c r="BM576" s="138"/>
      <c r="BN576" s="138"/>
      <c r="BO576" s="138"/>
      <c r="BP576" s="138"/>
      <c r="BQ576" s="138"/>
      <c r="BT576" s="138"/>
      <c r="CD576" s="138"/>
      <c r="CN576" s="138"/>
      <c r="CX576" s="138"/>
      <c r="DH576" s="138"/>
      <c r="DR576" s="138"/>
      <c r="EB576" s="138"/>
      <c r="EL576" s="138"/>
      <c r="EV576" s="138"/>
      <c r="FF576" s="138"/>
      <c r="FP576" s="138"/>
      <c r="FZ576" s="138"/>
      <c r="GJ576" s="138"/>
      <c r="GT576" s="138"/>
      <c r="HD576" s="138"/>
      <c r="HN576" s="138"/>
      <c r="HX576" s="138"/>
      <c r="IH576" s="138"/>
    </row>
    <row xmlns:x14ac="http://schemas.microsoft.com/office/spreadsheetml/2009/9/ac" r="577" s="3" customFormat="true" x14ac:dyDescent="0.25">
      <c r="A577" s="414"/>
      <c r="B577" s="138"/>
      <c r="L577" s="138"/>
      <c r="V577" s="138"/>
      <c r="AF577" s="138"/>
      <c r="AP577" s="138"/>
      <c r="AZ577" s="138"/>
      <c r="BJ577" s="138"/>
      <c r="BK577" s="138"/>
      <c r="BL577" s="138"/>
      <c r="BM577" s="138"/>
      <c r="BN577" s="138"/>
      <c r="BO577" s="138"/>
      <c r="BP577" s="138"/>
      <c r="BQ577" s="138"/>
      <c r="BT577" s="138"/>
      <c r="CD577" s="138"/>
      <c r="CN577" s="138"/>
      <c r="CX577" s="138"/>
      <c r="DH577" s="138"/>
      <c r="DR577" s="138"/>
      <c r="EB577" s="138"/>
      <c r="EL577" s="138"/>
      <c r="EV577" s="138"/>
      <c r="FF577" s="138"/>
      <c r="FP577" s="138"/>
      <c r="FZ577" s="138"/>
      <c r="GJ577" s="138"/>
      <c r="GT577" s="138"/>
      <c r="HD577" s="138"/>
      <c r="HN577" s="138"/>
      <c r="HX577" s="138"/>
      <c r="IH577" s="138"/>
    </row>
    <row xmlns:x14ac="http://schemas.microsoft.com/office/spreadsheetml/2009/9/ac" r="578" s="3" customFormat="true" x14ac:dyDescent="0.25">
      <c r="A578" s="414"/>
      <c r="B578" s="138"/>
      <c r="L578" s="138"/>
      <c r="V578" s="138"/>
      <c r="AF578" s="138"/>
      <c r="AP578" s="138"/>
      <c r="AZ578" s="138"/>
      <c r="BJ578" s="138"/>
      <c r="BK578" s="138"/>
      <c r="BL578" s="138"/>
      <c r="BM578" s="138"/>
      <c r="BN578" s="138"/>
      <c r="BO578" s="138"/>
      <c r="BP578" s="138"/>
      <c r="BQ578" s="138"/>
      <c r="BT578" s="138"/>
      <c r="CD578" s="138"/>
      <c r="CN578" s="138"/>
      <c r="CX578" s="138"/>
      <c r="DH578" s="138"/>
      <c r="DR578" s="138"/>
      <c r="EB578" s="138"/>
      <c r="EL578" s="138"/>
      <c r="EV578" s="138"/>
      <c r="FF578" s="138"/>
      <c r="FP578" s="138"/>
      <c r="FZ578" s="138"/>
      <c r="GJ578" s="138"/>
      <c r="GT578" s="138"/>
      <c r="HD578" s="138"/>
      <c r="HN578" s="138"/>
      <c r="HX578" s="138"/>
      <c r="IH578" s="138"/>
    </row>
    <row xmlns:x14ac="http://schemas.microsoft.com/office/spreadsheetml/2009/9/ac" r="579" s="3" customFormat="true" x14ac:dyDescent="0.25">
      <c r="A579" s="414"/>
      <c r="B579" s="138"/>
      <c r="L579" s="138"/>
      <c r="V579" s="138"/>
      <c r="AF579" s="138"/>
      <c r="AP579" s="138"/>
      <c r="AZ579" s="138"/>
      <c r="BJ579" s="138"/>
      <c r="BK579" s="138"/>
      <c r="BL579" s="138"/>
      <c r="BM579" s="138"/>
      <c r="BN579" s="138"/>
      <c r="BO579" s="138"/>
      <c r="BP579" s="138"/>
      <c r="BQ579" s="138"/>
      <c r="BT579" s="138"/>
      <c r="CD579" s="138"/>
      <c r="CN579" s="138"/>
      <c r="CX579" s="138"/>
      <c r="DH579" s="138"/>
      <c r="DR579" s="138"/>
      <c r="EB579" s="138"/>
      <c r="EL579" s="138"/>
      <c r="EV579" s="138"/>
      <c r="FF579" s="138"/>
      <c r="FP579" s="138"/>
      <c r="FZ579" s="138"/>
      <c r="GJ579" s="138"/>
      <c r="GT579" s="138"/>
      <c r="HD579" s="138"/>
      <c r="HN579" s="138"/>
      <c r="HX579" s="138"/>
      <c r="IH579" s="138"/>
    </row>
    <row xmlns:x14ac="http://schemas.microsoft.com/office/spreadsheetml/2009/9/ac" r="580" s="3" customFormat="true" x14ac:dyDescent="0.25">
      <c r="A580" s="414"/>
      <c r="B580" s="138"/>
      <c r="L580" s="138"/>
      <c r="V580" s="138"/>
      <c r="AF580" s="138"/>
      <c r="AP580" s="138"/>
      <c r="AZ580" s="138"/>
      <c r="BJ580" s="138"/>
      <c r="BK580" s="138"/>
      <c r="BL580" s="138"/>
      <c r="BM580" s="138"/>
      <c r="BN580" s="138"/>
      <c r="BO580" s="138"/>
      <c r="BP580" s="138"/>
      <c r="BQ580" s="138"/>
      <c r="BT580" s="138"/>
      <c r="CD580" s="138"/>
      <c r="CN580" s="138"/>
      <c r="CX580" s="138"/>
      <c r="DH580" s="138"/>
      <c r="DR580" s="138"/>
      <c r="EB580" s="138"/>
      <c r="EL580" s="138"/>
      <c r="EV580" s="138"/>
      <c r="FF580" s="138"/>
      <c r="FP580" s="138"/>
      <c r="FZ580" s="138"/>
      <c r="GJ580" s="138"/>
      <c r="GT580" s="138"/>
      <c r="HD580" s="138"/>
      <c r="HN580" s="138"/>
      <c r="HX580" s="138"/>
      <c r="IH580" s="138"/>
    </row>
    <row xmlns:x14ac="http://schemas.microsoft.com/office/spreadsheetml/2009/9/ac" r="581" s="3" customFormat="true" x14ac:dyDescent="0.25">
      <c r="A581" s="414"/>
      <c r="B581" s="138"/>
      <c r="L581" s="138"/>
      <c r="V581" s="138"/>
      <c r="AF581" s="138"/>
      <c r="AP581" s="138"/>
      <c r="AZ581" s="138"/>
      <c r="BJ581" s="138"/>
      <c r="BK581" s="138"/>
      <c r="BL581" s="138"/>
      <c r="BM581" s="138"/>
      <c r="BN581" s="138"/>
      <c r="BO581" s="138"/>
      <c r="BP581" s="138"/>
      <c r="BQ581" s="138"/>
      <c r="BT581" s="138"/>
      <c r="CD581" s="138"/>
      <c r="CN581" s="138"/>
      <c r="CX581" s="138"/>
      <c r="DH581" s="138"/>
      <c r="DR581" s="138"/>
      <c r="EB581" s="138"/>
      <c r="EL581" s="138"/>
      <c r="EV581" s="138"/>
      <c r="FF581" s="138"/>
      <c r="FP581" s="138"/>
      <c r="FZ581" s="138"/>
      <c r="GJ581" s="138"/>
      <c r="GT581" s="138"/>
      <c r="HD581" s="138"/>
      <c r="HN581" s="138"/>
      <c r="HX581" s="138"/>
      <c r="IH581" s="138"/>
    </row>
    <row xmlns:x14ac="http://schemas.microsoft.com/office/spreadsheetml/2009/9/ac" r="582" s="3" customFormat="true" x14ac:dyDescent="0.25">
      <c r="A582" s="414"/>
      <c r="B582" s="138"/>
      <c r="L582" s="138"/>
      <c r="V582" s="138"/>
      <c r="AF582" s="138"/>
      <c r="AP582" s="138"/>
      <c r="AZ582" s="138"/>
      <c r="BJ582" s="138"/>
      <c r="BK582" s="138"/>
      <c r="BL582" s="138"/>
      <c r="BM582" s="138"/>
      <c r="BN582" s="138"/>
      <c r="BO582" s="138"/>
      <c r="BP582" s="138"/>
      <c r="BQ582" s="138"/>
      <c r="BT582" s="138"/>
      <c r="CD582" s="138"/>
      <c r="CN582" s="138"/>
      <c r="CX582" s="138"/>
      <c r="DH582" s="138"/>
      <c r="DR582" s="138"/>
      <c r="EB582" s="138"/>
      <c r="EL582" s="138"/>
      <c r="EV582" s="138"/>
      <c r="FF582" s="138"/>
      <c r="FP582" s="138"/>
      <c r="FZ582" s="138"/>
      <c r="GJ582" s="138"/>
      <c r="GT582" s="138"/>
      <c r="HD582" s="138"/>
      <c r="HN582" s="138"/>
      <c r="HX582" s="138"/>
      <c r="IH582" s="138"/>
    </row>
    <row xmlns:x14ac="http://schemas.microsoft.com/office/spreadsheetml/2009/9/ac" r="583" s="3" customFormat="true" x14ac:dyDescent="0.25">
      <c r="A583" s="414"/>
      <c r="B583" s="138"/>
      <c r="L583" s="138"/>
      <c r="V583" s="138"/>
      <c r="AF583" s="138"/>
      <c r="AP583" s="138"/>
      <c r="AZ583" s="138"/>
      <c r="BJ583" s="138"/>
      <c r="BK583" s="138"/>
      <c r="BL583" s="138"/>
      <c r="BM583" s="138"/>
      <c r="BN583" s="138"/>
      <c r="BO583" s="138"/>
      <c r="BP583" s="138"/>
      <c r="BQ583" s="138"/>
      <c r="BT583" s="138"/>
      <c r="CD583" s="138"/>
      <c r="CN583" s="138"/>
      <c r="CX583" s="138"/>
      <c r="DH583" s="138"/>
      <c r="DR583" s="138"/>
      <c r="EB583" s="138"/>
      <c r="EL583" s="138"/>
      <c r="EV583" s="138"/>
      <c r="FF583" s="138"/>
      <c r="FP583" s="138"/>
      <c r="FZ583" s="138"/>
      <c r="GJ583" s="138"/>
      <c r="GT583" s="138"/>
      <c r="HD583" s="138"/>
      <c r="HN583" s="138"/>
      <c r="HX583" s="138"/>
      <c r="IH583" s="138"/>
    </row>
    <row xmlns:x14ac="http://schemas.microsoft.com/office/spreadsheetml/2009/9/ac" r="584" s="3" customFormat="true" x14ac:dyDescent="0.25">
      <c r="A584" s="414"/>
      <c r="B584" s="138"/>
      <c r="L584" s="138"/>
      <c r="V584" s="138"/>
      <c r="AF584" s="138"/>
      <c r="AP584" s="138"/>
      <c r="AZ584" s="138"/>
      <c r="BJ584" s="138"/>
      <c r="BK584" s="138"/>
      <c r="BL584" s="138"/>
      <c r="BM584" s="138"/>
      <c r="BN584" s="138"/>
      <c r="BO584" s="138"/>
      <c r="BP584" s="138"/>
      <c r="BQ584" s="138"/>
      <c r="BT584" s="138"/>
      <c r="CD584" s="138"/>
      <c r="CN584" s="138"/>
      <c r="CX584" s="138"/>
      <c r="DH584" s="138"/>
      <c r="DR584" s="138"/>
      <c r="EB584" s="138"/>
      <c r="EL584" s="138"/>
      <c r="EV584" s="138"/>
      <c r="FF584" s="138"/>
      <c r="FP584" s="138"/>
      <c r="FZ584" s="138"/>
      <c r="GJ584" s="138"/>
      <c r="GT584" s="138"/>
      <c r="HD584" s="138"/>
      <c r="HN584" s="138"/>
      <c r="HX584" s="138"/>
      <c r="IH584" s="138"/>
    </row>
    <row xmlns:x14ac="http://schemas.microsoft.com/office/spreadsheetml/2009/9/ac" r="585" s="3" customFormat="true" x14ac:dyDescent="0.25">
      <c r="A585" s="414"/>
      <c r="B585" s="138"/>
      <c r="L585" s="138"/>
      <c r="V585" s="138"/>
      <c r="AF585" s="138"/>
      <c r="AP585" s="138"/>
      <c r="AZ585" s="138"/>
      <c r="BJ585" s="138"/>
      <c r="BK585" s="138"/>
      <c r="BL585" s="138"/>
      <c r="BM585" s="138"/>
      <c r="BN585" s="138"/>
      <c r="BO585" s="138"/>
      <c r="BP585" s="138"/>
      <c r="BQ585" s="138"/>
      <c r="BT585" s="138"/>
      <c r="CD585" s="138"/>
      <c r="CN585" s="138"/>
      <c r="CX585" s="138"/>
      <c r="DH585" s="138"/>
      <c r="DR585" s="138"/>
      <c r="EB585" s="138"/>
      <c r="EL585" s="138"/>
      <c r="EV585" s="138"/>
      <c r="FF585" s="138"/>
      <c r="FP585" s="138"/>
      <c r="FZ585" s="138"/>
      <c r="GJ585" s="138"/>
      <c r="GT585" s="138"/>
      <c r="HD585" s="138"/>
      <c r="HN585" s="138"/>
      <c r="HX585" s="138"/>
      <c r="IH585" s="138"/>
    </row>
    <row xmlns:x14ac="http://schemas.microsoft.com/office/spreadsheetml/2009/9/ac" r="586" s="3" customFormat="true" x14ac:dyDescent="0.25">
      <c r="A586" s="414"/>
      <c r="B586" s="138"/>
      <c r="L586" s="138"/>
      <c r="V586" s="138"/>
      <c r="AF586" s="138"/>
      <c r="AP586" s="138"/>
      <c r="AZ586" s="138"/>
      <c r="BJ586" s="138"/>
      <c r="BK586" s="138"/>
      <c r="BL586" s="138"/>
      <c r="BM586" s="138"/>
      <c r="BN586" s="138"/>
      <c r="BO586" s="138"/>
      <c r="BP586" s="138"/>
      <c r="BQ586" s="138"/>
      <c r="BT586" s="138"/>
      <c r="CD586" s="138"/>
      <c r="CN586" s="138"/>
      <c r="CX586" s="138"/>
      <c r="DH586" s="138"/>
      <c r="DR586" s="138"/>
      <c r="EB586" s="138"/>
      <c r="EL586" s="138"/>
      <c r="EV586" s="138"/>
      <c r="FF586" s="138"/>
      <c r="FP586" s="138"/>
      <c r="FZ586" s="138"/>
      <c r="GJ586" s="138"/>
      <c r="GT586" s="138"/>
      <c r="HD586" s="138"/>
      <c r="HN586" s="138"/>
      <c r="HX586" s="138"/>
      <c r="IH586" s="138"/>
    </row>
    <row xmlns:x14ac="http://schemas.microsoft.com/office/spreadsheetml/2009/9/ac" r="587" s="3" customFormat="true" x14ac:dyDescent="0.25">
      <c r="A587" s="414"/>
      <c r="B587" s="138"/>
      <c r="L587" s="138"/>
      <c r="V587" s="138"/>
      <c r="AF587" s="138"/>
      <c r="AP587" s="138"/>
      <c r="AZ587" s="138"/>
      <c r="BJ587" s="138"/>
      <c r="BK587" s="138"/>
      <c r="BL587" s="138"/>
      <c r="BM587" s="138"/>
      <c r="BN587" s="138"/>
      <c r="BO587" s="138"/>
      <c r="BP587" s="138"/>
      <c r="BQ587" s="138"/>
      <c r="BT587" s="138"/>
      <c r="CD587" s="138"/>
      <c r="CN587" s="138"/>
      <c r="CX587" s="138"/>
      <c r="DH587" s="138"/>
      <c r="DR587" s="138"/>
      <c r="EB587" s="138"/>
      <c r="EL587" s="138"/>
      <c r="EV587" s="138"/>
      <c r="FF587" s="138"/>
      <c r="FP587" s="138"/>
      <c r="FZ587" s="138"/>
      <c r="GJ587" s="138"/>
      <c r="GT587" s="138"/>
      <c r="HD587" s="138"/>
      <c r="HN587" s="138"/>
      <c r="HX587" s="138"/>
      <c r="IH587" s="138"/>
    </row>
    <row xmlns:x14ac="http://schemas.microsoft.com/office/spreadsheetml/2009/9/ac" r="588" s="3" customFormat="true" x14ac:dyDescent="0.25">
      <c r="A588" s="414"/>
      <c r="B588" s="138"/>
      <c r="L588" s="138"/>
      <c r="V588" s="138"/>
      <c r="AF588" s="138"/>
      <c r="AP588" s="138"/>
      <c r="AZ588" s="138"/>
      <c r="BJ588" s="138"/>
      <c r="BK588" s="138"/>
      <c r="BL588" s="138"/>
      <c r="BM588" s="138"/>
      <c r="BN588" s="138"/>
      <c r="BO588" s="138"/>
      <c r="BP588" s="138"/>
      <c r="BQ588" s="138"/>
      <c r="BT588" s="138"/>
      <c r="CD588" s="138"/>
      <c r="CN588" s="138"/>
      <c r="CX588" s="138"/>
      <c r="DH588" s="138"/>
      <c r="DR588" s="138"/>
      <c r="EB588" s="138"/>
      <c r="EL588" s="138"/>
      <c r="EV588" s="138"/>
      <c r="FF588" s="138"/>
      <c r="FP588" s="138"/>
      <c r="FZ588" s="138"/>
      <c r="GJ588" s="138"/>
      <c r="GT588" s="138"/>
      <c r="HD588" s="138"/>
      <c r="HN588" s="138"/>
      <c r="HX588" s="138"/>
      <c r="IH588" s="138"/>
    </row>
    <row xmlns:x14ac="http://schemas.microsoft.com/office/spreadsheetml/2009/9/ac" r="589" s="3" customFormat="true" x14ac:dyDescent="0.25">
      <c r="A589" s="414"/>
      <c r="B589" s="138"/>
      <c r="L589" s="138"/>
      <c r="V589" s="138"/>
      <c r="AF589" s="138"/>
      <c r="AP589" s="138"/>
      <c r="AZ589" s="138"/>
      <c r="BJ589" s="138"/>
      <c r="BK589" s="138"/>
      <c r="BL589" s="138"/>
      <c r="BM589" s="138"/>
      <c r="BN589" s="138"/>
      <c r="BO589" s="138"/>
      <c r="BP589" s="138"/>
      <c r="BQ589" s="138"/>
      <c r="BT589" s="138"/>
      <c r="CD589" s="138"/>
      <c r="CN589" s="138"/>
      <c r="CX589" s="138"/>
      <c r="DH589" s="138"/>
      <c r="DR589" s="138"/>
      <c r="EB589" s="138"/>
      <c r="EL589" s="138"/>
      <c r="EV589" s="138"/>
      <c r="FF589" s="138"/>
      <c r="FP589" s="138"/>
      <c r="FZ589" s="138"/>
      <c r="GJ589" s="138"/>
      <c r="GT589" s="138"/>
      <c r="HD589" s="138"/>
      <c r="HN589" s="138"/>
      <c r="HX589" s="138"/>
      <c r="IH589" s="138"/>
    </row>
    <row xmlns:x14ac="http://schemas.microsoft.com/office/spreadsheetml/2009/9/ac" r="590" s="3" customFormat="true" x14ac:dyDescent="0.25">
      <c r="A590" s="414"/>
      <c r="B590" s="138"/>
      <c r="L590" s="138"/>
      <c r="V590" s="138"/>
      <c r="AF590" s="138"/>
      <c r="AP590" s="138"/>
      <c r="AZ590" s="138"/>
      <c r="BJ590" s="138"/>
      <c r="BK590" s="138"/>
      <c r="BL590" s="138"/>
      <c r="BM590" s="138"/>
      <c r="BN590" s="138"/>
      <c r="BO590" s="138"/>
      <c r="BP590" s="138"/>
      <c r="BQ590" s="138"/>
      <c r="BT590" s="138"/>
      <c r="CD590" s="138"/>
      <c r="CN590" s="138"/>
      <c r="CX590" s="138"/>
      <c r="DH590" s="138"/>
      <c r="DR590" s="138"/>
      <c r="EB590" s="138"/>
      <c r="EL590" s="138"/>
      <c r="EV590" s="138"/>
      <c r="FF590" s="138"/>
      <c r="FP590" s="138"/>
      <c r="FZ590" s="138"/>
      <c r="GJ590" s="138"/>
      <c r="GT590" s="138"/>
      <c r="HD590" s="138"/>
      <c r="HN590" s="138"/>
      <c r="HX590" s="138"/>
      <c r="IH590" s="138"/>
    </row>
    <row xmlns:x14ac="http://schemas.microsoft.com/office/spreadsheetml/2009/9/ac" r="591" s="3" customFormat="true" x14ac:dyDescent="0.25">
      <c r="A591" s="414"/>
      <c r="B591" s="138"/>
      <c r="L591" s="138"/>
      <c r="V591" s="138"/>
      <c r="AF591" s="138"/>
      <c r="AP591" s="138"/>
      <c r="AZ591" s="138"/>
      <c r="BJ591" s="138"/>
      <c r="BK591" s="138"/>
      <c r="BL591" s="138"/>
      <c r="BM591" s="138"/>
      <c r="BN591" s="138"/>
      <c r="BO591" s="138"/>
      <c r="BP591" s="138"/>
      <c r="BQ591" s="138"/>
      <c r="BT591" s="138"/>
      <c r="CD591" s="138"/>
      <c r="CN591" s="138"/>
      <c r="CX591" s="138"/>
      <c r="DH591" s="138"/>
      <c r="DR591" s="138"/>
      <c r="EB591" s="138"/>
      <c r="EL591" s="138"/>
      <c r="EV591" s="138"/>
      <c r="FF591" s="138"/>
      <c r="FP591" s="138"/>
      <c r="FZ591" s="138"/>
      <c r="GJ591" s="138"/>
      <c r="GT591" s="138"/>
      <c r="HD591" s="138"/>
      <c r="HN591" s="138"/>
      <c r="HX591" s="138"/>
      <c r="IH591" s="138"/>
    </row>
    <row xmlns:x14ac="http://schemas.microsoft.com/office/spreadsheetml/2009/9/ac" r="592" s="3" customFormat="true" x14ac:dyDescent="0.25">
      <c r="A592" s="414"/>
      <c r="B592" s="138"/>
      <c r="L592" s="138"/>
      <c r="V592" s="138"/>
      <c r="AF592" s="138"/>
      <c r="AP592" s="138"/>
      <c r="AZ592" s="138"/>
      <c r="BJ592" s="138"/>
      <c r="BK592" s="138"/>
      <c r="BL592" s="138"/>
      <c r="BM592" s="138"/>
      <c r="BN592" s="138"/>
      <c r="BO592" s="138"/>
      <c r="BP592" s="138"/>
      <c r="BQ592" s="138"/>
      <c r="BT592" s="138"/>
      <c r="CD592" s="138"/>
      <c r="CN592" s="138"/>
      <c r="CX592" s="138"/>
      <c r="DH592" s="138"/>
      <c r="DR592" s="138"/>
      <c r="EB592" s="138"/>
      <c r="EL592" s="138"/>
      <c r="EV592" s="138"/>
      <c r="FF592" s="138"/>
      <c r="FP592" s="138"/>
      <c r="FZ592" s="138"/>
      <c r="GJ592" s="138"/>
      <c r="GT592" s="138"/>
      <c r="HD592" s="138"/>
      <c r="HN592" s="138"/>
      <c r="HX592" s="138"/>
      <c r="IH592" s="138"/>
    </row>
    <row xmlns:x14ac="http://schemas.microsoft.com/office/spreadsheetml/2009/9/ac" r="593" s="3" customFormat="true" x14ac:dyDescent="0.25">
      <c r="A593" s="414"/>
      <c r="B593" s="138"/>
      <c r="L593" s="138"/>
      <c r="V593" s="138"/>
      <c r="AF593" s="138"/>
      <c r="AP593" s="138"/>
      <c r="AZ593" s="138"/>
      <c r="BJ593" s="138"/>
      <c r="BK593" s="138"/>
      <c r="BL593" s="138"/>
      <c r="BM593" s="138"/>
      <c r="BN593" s="138"/>
      <c r="BO593" s="138"/>
      <c r="BP593" s="138"/>
      <c r="BQ593" s="138"/>
      <c r="BT593" s="138"/>
      <c r="CD593" s="138"/>
      <c r="CN593" s="138"/>
      <c r="CX593" s="138"/>
      <c r="DH593" s="138"/>
      <c r="DR593" s="138"/>
      <c r="EB593" s="138"/>
      <c r="EL593" s="138"/>
      <c r="EV593" s="138"/>
      <c r="FF593" s="138"/>
      <c r="FP593" s="138"/>
      <c r="FZ593" s="138"/>
      <c r="GJ593" s="138"/>
      <c r="GT593" s="138"/>
      <c r="HD593" s="138"/>
      <c r="HN593" s="138"/>
      <c r="HX593" s="138"/>
      <c r="IH593" s="138"/>
    </row>
    <row xmlns:x14ac="http://schemas.microsoft.com/office/spreadsheetml/2009/9/ac" r="594" s="3" customFormat="true" x14ac:dyDescent="0.25">
      <c r="A594" s="414"/>
      <c r="B594" s="138"/>
      <c r="L594" s="138"/>
      <c r="V594" s="138"/>
      <c r="AF594" s="138"/>
      <c r="AP594" s="138"/>
      <c r="AZ594" s="138"/>
      <c r="BJ594" s="138"/>
      <c r="BK594" s="138"/>
      <c r="BL594" s="138"/>
      <c r="BM594" s="138"/>
      <c r="BN594" s="138"/>
      <c r="BO594" s="138"/>
      <c r="BP594" s="138"/>
      <c r="BQ594" s="138"/>
      <c r="BT594" s="138"/>
      <c r="CD594" s="138"/>
      <c r="CN594" s="138"/>
      <c r="CX594" s="138"/>
      <c r="DH594" s="138"/>
      <c r="DR594" s="138"/>
      <c r="EB594" s="138"/>
      <c r="EL594" s="138"/>
      <c r="EV594" s="138"/>
      <c r="FF594" s="138"/>
      <c r="FP594" s="138"/>
      <c r="FZ594" s="138"/>
      <c r="GJ594" s="138"/>
      <c r="GT594" s="138"/>
      <c r="HD594" s="138"/>
      <c r="HN594" s="138"/>
      <c r="HX594" s="138"/>
      <c r="IH594" s="138"/>
    </row>
    <row xmlns:x14ac="http://schemas.microsoft.com/office/spreadsheetml/2009/9/ac" r="595" s="3" customFormat="true" x14ac:dyDescent="0.25">
      <c r="A595" s="414"/>
      <c r="B595" s="138"/>
      <c r="L595" s="138"/>
      <c r="V595" s="138"/>
      <c r="AF595" s="138"/>
      <c r="AP595" s="138"/>
      <c r="AZ595" s="138"/>
      <c r="BJ595" s="138"/>
      <c r="BK595" s="138"/>
      <c r="BL595" s="138"/>
      <c r="BM595" s="138"/>
      <c r="BN595" s="138"/>
      <c r="BO595" s="138"/>
      <c r="BP595" s="138"/>
      <c r="BQ595" s="138"/>
      <c r="BT595" s="138"/>
      <c r="CD595" s="138"/>
      <c r="CN595" s="138"/>
      <c r="CX595" s="138"/>
      <c r="DH595" s="138"/>
      <c r="DR595" s="138"/>
      <c r="EB595" s="138"/>
      <c r="EL595" s="138"/>
      <c r="EV595" s="138"/>
      <c r="FF595" s="138"/>
      <c r="FP595" s="138"/>
      <c r="FZ595" s="138"/>
      <c r="GJ595" s="138"/>
      <c r="GT595" s="138"/>
      <c r="HD595" s="138"/>
      <c r="HN595" s="138"/>
      <c r="HX595" s="138"/>
      <c r="IH595" s="138"/>
    </row>
    <row xmlns:x14ac="http://schemas.microsoft.com/office/spreadsheetml/2009/9/ac" r="596" s="3" customFormat="true" x14ac:dyDescent="0.25">
      <c r="A596" s="414"/>
      <c r="B596" s="138"/>
      <c r="L596" s="138"/>
      <c r="V596" s="138"/>
      <c r="AF596" s="138"/>
      <c r="AP596" s="138"/>
      <c r="AZ596" s="138"/>
      <c r="BJ596" s="138"/>
      <c r="BK596" s="138"/>
      <c r="BL596" s="138"/>
      <c r="BM596" s="138"/>
      <c r="BN596" s="138"/>
      <c r="BO596" s="138"/>
      <c r="BP596" s="138"/>
      <c r="BQ596" s="138"/>
      <c r="BT596" s="138"/>
      <c r="CD596" s="138"/>
      <c r="CN596" s="138"/>
      <c r="CX596" s="138"/>
      <c r="DH596" s="138"/>
      <c r="DR596" s="138"/>
      <c r="EB596" s="138"/>
      <c r="EL596" s="138"/>
      <c r="EV596" s="138"/>
      <c r="FF596" s="138"/>
      <c r="FP596" s="138"/>
      <c r="FZ596" s="138"/>
      <c r="GJ596" s="138"/>
      <c r="GT596" s="138"/>
      <c r="HD596" s="138"/>
      <c r="HN596" s="138"/>
      <c r="HX596" s="138"/>
      <c r="IH596" s="138"/>
    </row>
    <row xmlns:x14ac="http://schemas.microsoft.com/office/spreadsheetml/2009/9/ac" r="597" s="3" customFormat="true" x14ac:dyDescent="0.25">
      <c r="A597" s="414"/>
      <c r="B597" s="138"/>
      <c r="L597" s="138"/>
      <c r="V597" s="138"/>
      <c r="AF597" s="138"/>
      <c r="AP597" s="138"/>
      <c r="AZ597" s="138"/>
      <c r="BJ597" s="138"/>
      <c r="BK597" s="138"/>
      <c r="BL597" s="138"/>
      <c r="BM597" s="138"/>
      <c r="BN597" s="138"/>
      <c r="BO597" s="138"/>
      <c r="BP597" s="138"/>
      <c r="BQ597" s="138"/>
      <c r="BT597" s="138"/>
      <c r="CD597" s="138"/>
      <c r="CN597" s="138"/>
      <c r="CX597" s="138"/>
      <c r="DH597" s="138"/>
      <c r="DR597" s="138"/>
      <c r="EB597" s="138"/>
      <c r="EL597" s="138"/>
      <c r="EV597" s="138"/>
      <c r="FF597" s="138"/>
      <c r="FP597" s="138"/>
      <c r="FZ597" s="138"/>
      <c r="GJ597" s="138"/>
      <c r="GT597" s="138"/>
      <c r="HD597" s="138"/>
      <c r="HN597" s="138"/>
      <c r="HX597" s="138"/>
      <c r="IH597" s="138"/>
    </row>
    <row xmlns:x14ac="http://schemas.microsoft.com/office/spreadsheetml/2009/9/ac" r="598" s="3" customFormat="true" x14ac:dyDescent="0.25">
      <c r="A598" s="414"/>
      <c r="B598" s="138"/>
      <c r="L598" s="138"/>
      <c r="V598" s="138"/>
      <c r="AF598" s="138"/>
      <c r="AP598" s="138"/>
      <c r="AZ598" s="138"/>
      <c r="BJ598" s="138"/>
      <c r="BK598" s="138"/>
      <c r="BL598" s="138"/>
      <c r="BM598" s="138"/>
      <c r="BN598" s="138"/>
      <c r="BO598" s="138"/>
      <c r="BP598" s="138"/>
      <c r="BQ598" s="138"/>
      <c r="BT598" s="138"/>
      <c r="CD598" s="138"/>
      <c r="CN598" s="138"/>
      <c r="CX598" s="138"/>
      <c r="DH598" s="138"/>
      <c r="DR598" s="138"/>
      <c r="EB598" s="138"/>
      <c r="EL598" s="138"/>
      <c r="EV598" s="138"/>
      <c r="FF598" s="138"/>
      <c r="FP598" s="138"/>
      <c r="FZ598" s="138"/>
      <c r="GJ598" s="138"/>
      <c r="GT598" s="138"/>
      <c r="HD598" s="138"/>
      <c r="HN598" s="138"/>
      <c r="HX598" s="138"/>
      <c r="IH598" s="138"/>
    </row>
    <row xmlns:x14ac="http://schemas.microsoft.com/office/spreadsheetml/2009/9/ac" r="599" s="3" customFormat="true" x14ac:dyDescent="0.25">
      <c r="A599" s="414"/>
      <c r="B599" s="138"/>
      <c r="L599" s="138"/>
      <c r="V599" s="138"/>
      <c r="AF599" s="138"/>
      <c r="AP599" s="138"/>
      <c r="AZ599" s="138"/>
      <c r="BJ599" s="138"/>
      <c r="BK599" s="138"/>
      <c r="BL599" s="138"/>
      <c r="BM599" s="138"/>
      <c r="BN599" s="138"/>
      <c r="BO599" s="138"/>
      <c r="BP599" s="138"/>
      <c r="BQ599" s="138"/>
      <c r="BT599" s="138"/>
      <c r="CD599" s="138"/>
      <c r="CN599" s="138"/>
      <c r="CX599" s="138"/>
      <c r="DH599" s="138"/>
      <c r="DR599" s="138"/>
      <c r="EB599" s="138"/>
      <c r="EL599" s="138"/>
      <c r="EV599" s="138"/>
      <c r="FF599" s="138"/>
      <c r="FP599" s="138"/>
      <c r="FZ599" s="138"/>
      <c r="GJ599" s="138"/>
      <c r="GT599" s="138"/>
      <c r="HD599" s="138"/>
      <c r="HN599" s="138"/>
      <c r="HX599" s="138"/>
      <c r="IH599" s="138"/>
    </row>
    <row xmlns:x14ac="http://schemas.microsoft.com/office/spreadsheetml/2009/9/ac" r="600" s="3" customFormat="true" x14ac:dyDescent="0.25">
      <c r="A600" s="414"/>
      <c r="B600" s="138"/>
      <c r="L600" s="138"/>
      <c r="V600" s="138"/>
      <c r="AF600" s="138"/>
      <c r="AP600" s="138"/>
      <c r="AZ600" s="138"/>
      <c r="BJ600" s="138"/>
      <c r="BK600" s="138"/>
      <c r="BL600" s="138"/>
      <c r="BM600" s="138"/>
      <c r="BN600" s="138"/>
      <c r="BO600" s="138"/>
      <c r="BP600" s="138"/>
      <c r="BQ600" s="138"/>
      <c r="BT600" s="138"/>
      <c r="CD600" s="138"/>
      <c r="CN600" s="138"/>
      <c r="CX600" s="138"/>
      <c r="DH600" s="138"/>
      <c r="DR600" s="138"/>
      <c r="EB600" s="138"/>
      <c r="EL600" s="138"/>
      <c r="EV600" s="138"/>
      <c r="FF600" s="138"/>
      <c r="FP600" s="138"/>
      <c r="FZ600" s="138"/>
      <c r="GJ600" s="138"/>
      <c r="GT600" s="138"/>
      <c r="HD600" s="138"/>
      <c r="HN600" s="138"/>
      <c r="HX600" s="138"/>
      <c r="IH600" s="138"/>
    </row>
    <row xmlns:x14ac="http://schemas.microsoft.com/office/spreadsheetml/2009/9/ac" r="601" s="3" customFormat="true" x14ac:dyDescent="0.25">
      <c r="A601" s="414"/>
      <c r="B601" s="138"/>
      <c r="L601" s="138"/>
      <c r="V601" s="138"/>
      <c r="AF601" s="138"/>
      <c r="AP601" s="138"/>
      <c r="AZ601" s="138"/>
      <c r="BJ601" s="138"/>
      <c r="BK601" s="138"/>
      <c r="BL601" s="138"/>
      <c r="BM601" s="138"/>
      <c r="BN601" s="138"/>
      <c r="BO601" s="138"/>
      <c r="BP601" s="138"/>
      <c r="BQ601" s="138"/>
      <c r="BT601" s="138"/>
      <c r="CD601" s="138"/>
      <c r="CN601" s="138"/>
      <c r="CX601" s="138"/>
      <c r="DH601" s="138"/>
      <c r="DR601" s="138"/>
      <c r="EB601" s="138"/>
      <c r="EL601" s="138"/>
      <c r="EV601" s="138"/>
      <c r="FF601" s="138"/>
      <c r="FP601" s="138"/>
      <c r="FZ601" s="138"/>
      <c r="GJ601" s="138"/>
      <c r="GT601" s="138"/>
      <c r="HD601" s="138"/>
      <c r="HN601" s="138"/>
      <c r="HX601" s="138"/>
      <c r="IH601" s="138"/>
    </row>
    <row xmlns:x14ac="http://schemas.microsoft.com/office/spreadsheetml/2009/9/ac" r="602" s="3" customFormat="true" x14ac:dyDescent="0.25">
      <c r="A602" s="414"/>
      <c r="B602" s="138"/>
      <c r="L602" s="138"/>
      <c r="V602" s="138"/>
      <c r="AF602" s="138"/>
      <c r="AP602" s="138"/>
      <c r="AZ602" s="138"/>
      <c r="BJ602" s="138"/>
      <c r="BK602" s="138"/>
      <c r="BL602" s="138"/>
      <c r="BM602" s="138"/>
      <c r="BN602" s="138"/>
      <c r="BO602" s="138"/>
      <c r="BP602" s="138"/>
      <c r="BQ602" s="138"/>
      <c r="BT602" s="138"/>
      <c r="CD602" s="138"/>
      <c r="CN602" s="138"/>
      <c r="CX602" s="138"/>
      <c r="DH602" s="138"/>
      <c r="DR602" s="138"/>
      <c r="EB602" s="138"/>
      <c r="EL602" s="138"/>
      <c r="EV602" s="138"/>
      <c r="FF602" s="138"/>
      <c r="FP602" s="138"/>
      <c r="FZ602" s="138"/>
      <c r="GJ602" s="138"/>
      <c r="GT602" s="138"/>
      <c r="HD602" s="138"/>
      <c r="HN602" s="138"/>
      <c r="HX602" s="138"/>
      <c r="IH602" s="138"/>
    </row>
    <row xmlns:x14ac="http://schemas.microsoft.com/office/spreadsheetml/2009/9/ac" r="603" s="3" customFormat="true" x14ac:dyDescent="0.25">
      <c r="A603" s="414"/>
      <c r="B603" s="138"/>
      <c r="L603" s="138"/>
      <c r="V603" s="138"/>
      <c r="AF603" s="138"/>
      <c r="AP603" s="138"/>
      <c r="AZ603" s="138"/>
      <c r="BJ603" s="138"/>
      <c r="BK603" s="138"/>
      <c r="BL603" s="138"/>
      <c r="BM603" s="138"/>
      <c r="BN603" s="138"/>
      <c r="BO603" s="138"/>
      <c r="BP603" s="138"/>
      <c r="BQ603" s="138"/>
      <c r="BT603" s="138"/>
      <c r="CD603" s="138"/>
      <c r="CN603" s="138"/>
      <c r="CX603" s="138"/>
      <c r="DH603" s="138"/>
      <c r="DR603" s="138"/>
      <c r="EB603" s="138"/>
      <c r="EL603" s="138"/>
      <c r="EV603" s="138"/>
      <c r="FF603" s="138"/>
      <c r="FP603" s="138"/>
      <c r="FZ603" s="138"/>
      <c r="GJ603" s="138"/>
      <c r="GT603" s="138"/>
      <c r="HD603" s="138"/>
      <c r="HN603" s="138"/>
      <c r="HX603" s="138"/>
      <c r="IH603" s="138"/>
    </row>
    <row xmlns:x14ac="http://schemas.microsoft.com/office/spreadsheetml/2009/9/ac" r="604" s="3" customFormat="true" x14ac:dyDescent="0.25">
      <c r="A604" s="414"/>
      <c r="B604" s="138"/>
      <c r="L604" s="138"/>
      <c r="V604" s="138"/>
      <c r="AF604" s="138"/>
      <c r="AP604" s="138"/>
      <c r="AZ604" s="138"/>
      <c r="BJ604" s="138"/>
      <c r="BK604" s="138"/>
      <c r="BL604" s="138"/>
      <c r="BM604" s="138"/>
      <c r="BN604" s="138"/>
      <c r="BO604" s="138"/>
      <c r="BP604" s="138"/>
      <c r="BQ604" s="138"/>
      <c r="BT604" s="138"/>
      <c r="CD604" s="138"/>
      <c r="CN604" s="138"/>
      <c r="CX604" s="138"/>
      <c r="DH604" s="138"/>
      <c r="DR604" s="138"/>
      <c r="EB604" s="138"/>
      <c r="EL604" s="138"/>
      <c r="EV604" s="138"/>
      <c r="FF604" s="138"/>
      <c r="FP604" s="138"/>
      <c r="FZ604" s="138"/>
      <c r="GJ604" s="138"/>
      <c r="GT604" s="138"/>
      <c r="HD604" s="138"/>
      <c r="HN604" s="138"/>
      <c r="HX604" s="138"/>
      <c r="IH604" s="138"/>
    </row>
    <row xmlns:x14ac="http://schemas.microsoft.com/office/spreadsheetml/2009/9/ac" r="605" s="3" customFormat="true" x14ac:dyDescent="0.25">
      <c r="A605" s="414"/>
      <c r="B605" s="138"/>
      <c r="L605" s="138"/>
      <c r="V605" s="138"/>
      <c r="AF605" s="138"/>
      <c r="AP605" s="138"/>
      <c r="AZ605" s="138"/>
      <c r="BJ605" s="138"/>
      <c r="BK605" s="138"/>
      <c r="BL605" s="138"/>
      <c r="BM605" s="138"/>
      <c r="BN605" s="138"/>
      <c r="BO605" s="138"/>
      <c r="BP605" s="138"/>
      <c r="BQ605" s="138"/>
      <c r="BT605" s="138"/>
      <c r="CD605" s="138"/>
      <c r="CN605" s="138"/>
      <c r="CX605" s="138"/>
      <c r="DH605" s="138"/>
      <c r="DR605" s="138"/>
      <c r="EB605" s="138"/>
      <c r="EL605" s="138"/>
      <c r="EV605" s="138"/>
      <c r="FF605" s="138"/>
      <c r="FP605" s="138"/>
      <c r="FZ605" s="138"/>
      <c r="GJ605" s="138"/>
      <c r="GT605" s="138"/>
      <c r="HD605" s="138"/>
      <c r="HN605" s="138"/>
      <c r="HX605" s="138"/>
      <c r="IH605" s="138"/>
    </row>
    <row xmlns:x14ac="http://schemas.microsoft.com/office/spreadsheetml/2009/9/ac" r="606" s="3" customFormat="true" x14ac:dyDescent="0.25">
      <c r="A606" s="414"/>
      <c r="B606" s="138"/>
      <c r="L606" s="138"/>
      <c r="V606" s="138"/>
      <c r="AF606" s="138"/>
      <c r="AP606" s="138"/>
      <c r="AZ606" s="138"/>
      <c r="BJ606" s="138"/>
      <c r="BK606" s="138"/>
      <c r="BL606" s="138"/>
      <c r="BM606" s="138"/>
      <c r="BN606" s="138"/>
      <c r="BO606" s="138"/>
      <c r="BP606" s="138"/>
      <c r="BQ606" s="138"/>
      <c r="BT606" s="138"/>
      <c r="CD606" s="138"/>
      <c r="CN606" s="138"/>
      <c r="CX606" s="138"/>
      <c r="DH606" s="138"/>
      <c r="DR606" s="138"/>
      <c r="EB606" s="138"/>
      <c r="EL606" s="138"/>
      <c r="EV606" s="138"/>
      <c r="FF606" s="138"/>
      <c r="FP606" s="138"/>
      <c r="FZ606" s="138"/>
      <c r="GJ606" s="138"/>
      <c r="GT606" s="138"/>
      <c r="HD606" s="138"/>
      <c r="HN606" s="138"/>
      <c r="HX606" s="138"/>
      <c r="IH606" s="138"/>
    </row>
    <row xmlns:x14ac="http://schemas.microsoft.com/office/spreadsheetml/2009/9/ac" r="607" s="3" customFormat="true" x14ac:dyDescent="0.25">
      <c r="A607" s="414"/>
      <c r="B607" s="138"/>
      <c r="L607" s="138"/>
      <c r="V607" s="138"/>
      <c r="AF607" s="138"/>
      <c r="AP607" s="138"/>
      <c r="AZ607" s="138"/>
      <c r="BJ607" s="138"/>
      <c r="BK607" s="138"/>
      <c r="BL607" s="138"/>
      <c r="BM607" s="138"/>
      <c r="BN607" s="138"/>
      <c r="BO607" s="138"/>
      <c r="BP607" s="138"/>
      <c r="BQ607" s="138"/>
      <c r="BT607" s="138"/>
      <c r="CD607" s="138"/>
      <c r="CN607" s="138"/>
      <c r="CX607" s="138"/>
      <c r="DH607" s="138"/>
      <c r="DR607" s="138"/>
      <c r="EB607" s="138"/>
      <c r="EL607" s="138"/>
      <c r="EV607" s="138"/>
      <c r="FF607" s="138"/>
      <c r="FP607" s="138"/>
      <c r="FZ607" s="138"/>
      <c r="GJ607" s="138"/>
      <c r="GT607" s="138"/>
      <c r="HD607" s="138"/>
      <c r="HN607" s="138"/>
      <c r="HX607" s="138"/>
      <c r="IH607" s="138"/>
    </row>
    <row xmlns:x14ac="http://schemas.microsoft.com/office/spreadsheetml/2009/9/ac" r="608" s="3" customFormat="true" x14ac:dyDescent="0.25">
      <c r="A608" s="414"/>
      <c r="B608" s="138"/>
      <c r="L608" s="138"/>
      <c r="V608" s="138"/>
      <c r="AF608" s="138"/>
      <c r="AP608" s="138"/>
      <c r="AZ608" s="138"/>
      <c r="BJ608" s="138"/>
      <c r="BK608" s="138"/>
      <c r="BL608" s="138"/>
      <c r="BM608" s="138"/>
      <c r="BN608" s="138"/>
      <c r="BO608" s="138"/>
      <c r="BP608" s="138"/>
      <c r="BQ608" s="138"/>
      <c r="BT608" s="138"/>
      <c r="CD608" s="138"/>
      <c r="CN608" s="138"/>
      <c r="CX608" s="138"/>
      <c r="DH608" s="138"/>
      <c r="DR608" s="138"/>
      <c r="EB608" s="138"/>
      <c r="EL608" s="138"/>
      <c r="EV608" s="138"/>
      <c r="FF608" s="138"/>
      <c r="FP608" s="138"/>
      <c r="FZ608" s="138"/>
      <c r="GJ608" s="138"/>
      <c r="GT608" s="138"/>
      <c r="HD608" s="138"/>
      <c r="HN608" s="138"/>
      <c r="HX608" s="138"/>
      <c r="IH608" s="138"/>
    </row>
    <row xmlns:x14ac="http://schemas.microsoft.com/office/spreadsheetml/2009/9/ac" r="609" s="3" customFormat="true" x14ac:dyDescent="0.25">
      <c r="A609" s="414"/>
      <c r="B609" s="138"/>
      <c r="L609" s="138"/>
      <c r="V609" s="138"/>
      <c r="AF609" s="138"/>
      <c r="AP609" s="138"/>
      <c r="AZ609" s="138"/>
      <c r="BJ609" s="138"/>
      <c r="BK609" s="138"/>
      <c r="BL609" s="138"/>
      <c r="BM609" s="138"/>
      <c r="BN609" s="138"/>
      <c r="BO609" s="138"/>
      <c r="BP609" s="138"/>
      <c r="BQ609" s="138"/>
      <c r="BT609" s="138"/>
      <c r="CD609" s="138"/>
      <c r="CN609" s="138"/>
      <c r="CX609" s="138"/>
      <c r="DH609" s="138"/>
      <c r="DR609" s="138"/>
      <c r="EB609" s="138"/>
      <c r="EL609" s="138"/>
      <c r="EV609" s="138"/>
      <c r="FF609" s="138"/>
      <c r="FP609" s="138"/>
      <c r="FZ609" s="138"/>
      <c r="GJ609" s="138"/>
      <c r="GT609" s="138"/>
      <c r="HD609" s="138"/>
      <c r="HN609" s="138"/>
      <c r="HX609" s="138"/>
      <c r="IH609" s="138"/>
    </row>
    <row xmlns:x14ac="http://schemas.microsoft.com/office/spreadsheetml/2009/9/ac" r="610" s="3" customFormat="true" x14ac:dyDescent="0.25">
      <c r="A610" s="414"/>
      <c r="B610" s="138"/>
      <c r="L610" s="138"/>
      <c r="V610" s="138"/>
      <c r="AF610" s="138"/>
      <c r="AP610" s="138"/>
      <c r="AZ610" s="138"/>
      <c r="BJ610" s="138"/>
      <c r="BK610" s="138"/>
      <c r="BL610" s="138"/>
      <c r="BM610" s="138"/>
      <c r="BN610" s="138"/>
      <c r="BO610" s="138"/>
      <c r="BP610" s="138"/>
      <c r="BQ610" s="138"/>
      <c r="BT610" s="138"/>
      <c r="CD610" s="138"/>
      <c r="CN610" s="138"/>
      <c r="CX610" s="138"/>
      <c r="DH610" s="138"/>
      <c r="DR610" s="138"/>
      <c r="EB610" s="138"/>
      <c r="EL610" s="138"/>
      <c r="EV610" s="138"/>
      <c r="FF610" s="138"/>
      <c r="FP610" s="138"/>
      <c r="FZ610" s="138"/>
      <c r="GJ610" s="138"/>
      <c r="GT610" s="138"/>
      <c r="HD610" s="138"/>
      <c r="HN610" s="138"/>
      <c r="HX610" s="138"/>
      <c r="IH610" s="138"/>
    </row>
    <row xmlns:x14ac="http://schemas.microsoft.com/office/spreadsheetml/2009/9/ac" r="611" s="3" customFormat="true" x14ac:dyDescent="0.25">
      <c r="A611" s="414"/>
      <c r="B611" s="138"/>
      <c r="L611" s="138"/>
      <c r="V611" s="138"/>
      <c r="AF611" s="138"/>
      <c r="AP611" s="138"/>
      <c r="AZ611" s="138"/>
      <c r="BJ611" s="138"/>
      <c r="BK611" s="138"/>
      <c r="BL611" s="138"/>
      <c r="BM611" s="138"/>
      <c r="BN611" s="138"/>
      <c r="BO611" s="138"/>
      <c r="BP611" s="138"/>
      <c r="BQ611" s="138"/>
      <c r="BT611" s="138"/>
      <c r="CD611" s="138"/>
      <c r="CN611" s="138"/>
      <c r="CX611" s="138"/>
      <c r="DH611" s="138"/>
      <c r="DR611" s="138"/>
      <c r="EB611" s="138"/>
      <c r="EL611" s="138"/>
      <c r="EV611" s="138"/>
      <c r="FF611" s="138"/>
      <c r="FP611" s="138"/>
      <c r="FZ611" s="138"/>
      <c r="GJ611" s="138"/>
      <c r="GT611" s="138"/>
      <c r="HD611" s="138"/>
      <c r="HN611" s="138"/>
      <c r="HX611" s="138"/>
      <c r="IH611" s="138"/>
    </row>
    <row xmlns:x14ac="http://schemas.microsoft.com/office/spreadsheetml/2009/9/ac" r="612" s="3" customFormat="true" x14ac:dyDescent="0.25">
      <c r="A612" s="414"/>
      <c r="B612" s="138"/>
      <c r="L612" s="138"/>
      <c r="V612" s="138"/>
      <c r="AF612" s="138"/>
      <c r="AP612" s="138"/>
      <c r="AZ612" s="138"/>
      <c r="BJ612" s="138"/>
      <c r="BK612" s="138"/>
      <c r="BL612" s="138"/>
      <c r="BM612" s="138"/>
      <c r="BN612" s="138"/>
      <c r="BO612" s="138"/>
      <c r="BP612" s="138"/>
      <c r="BQ612" s="138"/>
      <c r="BT612" s="138"/>
      <c r="CD612" s="138"/>
      <c r="CN612" s="138"/>
      <c r="CX612" s="138"/>
      <c r="DH612" s="138"/>
      <c r="DR612" s="138"/>
      <c r="EB612" s="138"/>
      <c r="EL612" s="138"/>
      <c r="EV612" s="138"/>
      <c r="FF612" s="138"/>
      <c r="FP612" s="138"/>
      <c r="FZ612" s="138"/>
      <c r="GJ612" s="138"/>
      <c r="GT612" s="138"/>
      <c r="HD612" s="138"/>
      <c r="HN612" s="138"/>
      <c r="HX612" s="138"/>
      <c r="IH612" s="138"/>
    </row>
    <row xmlns:x14ac="http://schemas.microsoft.com/office/spreadsheetml/2009/9/ac" r="613" s="3" customFormat="true" x14ac:dyDescent="0.25">
      <c r="A613" s="414"/>
      <c r="B613" s="138"/>
      <c r="L613" s="138"/>
      <c r="V613" s="138"/>
      <c r="AF613" s="138"/>
      <c r="AP613" s="138"/>
      <c r="AZ613" s="138"/>
      <c r="BJ613" s="138"/>
      <c r="BK613" s="138"/>
      <c r="BL613" s="138"/>
      <c r="BM613" s="138"/>
      <c r="BN613" s="138"/>
      <c r="BO613" s="138"/>
      <c r="BP613" s="138"/>
      <c r="BQ613" s="138"/>
      <c r="BT613" s="138"/>
      <c r="CD613" s="138"/>
      <c r="CN613" s="138"/>
      <c r="CX613" s="138"/>
      <c r="DH613" s="138"/>
      <c r="DR613" s="138"/>
      <c r="EB613" s="138"/>
      <c r="EL613" s="138"/>
      <c r="EV613" s="138"/>
      <c r="FF613" s="138"/>
      <c r="FP613" s="138"/>
      <c r="FZ613" s="138"/>
      <c r="GJ613" s="138"/>
      <c r="GT613" s="138"/>
      <c r="HD613" s="138"/>
      <c r="HN613" s="138"/>
      <c r="HX613" s="138"/>
      <c r="IH613" s="138"/>
    </row>
    <row xmlns:x14ac="http://schemas.microsoft.com/office/spreadsheetml/2009/9/ac" r="614" s="3" customFormat="true" x14ac:dyDescent="0.25">
      <c r="A614" s="414"/>
      <c r="B614" s="138"/>
      <c r="L614" s="138"/>
      <c r="V614" s="138"/>
      <c r="AF614" s="138"/>
      <c r="AP614" s="138"/>
      <c r="AZ614" s="138"/>
      <c r="BJ614" s="138"/>
      <c r="BK614" s="138"/>
      <c r="BL614" s="138"/>
      <c r="BM614" s="138"/>
      <c r="BN614" s="138"/>
      <c r="BO614" s="138"/>
      <c r="BP614" s="138"/>
      <c r="BQ614" s="138"/>
      <c r="BT614" s="138"/>
      <c r="CD614" s="138"/>
      <c r="CN614" s="138"/>
      <c r="CX614" s="138"/>
      <c r="DH614" s="138"/>
      <c r="DR614" s="138"/>
      <c r="EB614" s="138"/>
      <c r="EL614" s="138"/>
      <c r="EV614" s="138"/>
      <c r="FF614" s="138"/>
      <c r="FP614" s="138"/>
      <c r="FZ614" s="138"/>
      <c r="GJ614" s="138"/>
      <c r="GT614" s="138"/>
      <c r="HD614" s="138"/>
      <c r="HN614" s="138"/>
      <c r="HX614" s="138"/>
      <c r="IH614" s="138"/>
    </row>
    <row xmlns:x14ac="http://schemas.microsoft.com/office/spreadsheetml/2009/9/ac" r="615" s="3" customFormat="true" x14ac:dyDescent="0.25">
      <c r="A615" s="414"/>
      <c r="B615" s="138"/>
      <c r="L615" s="138"/>
      <c r="V615" s="138"/>
      <c r="AF615" s="138"/>
      <c r="AP615" s="138"/>
      <c r="AZ615" s="138"/>
      <c r="BJ615" s="138"/>
      <c r="BK615" s="138"/>
      <c r="BL615" s="138"/>
      <c r="BM615" s="138"/>
      <c r="BN615" s="138"/>
      <c r="BO615" s="138"/>
      <c r="BP615" s="138"/>
      <c r="BQ615" s="138"/>
      <c r="BT615" s="138"/>
      <c r="CD615" s="138"/>
      <c r="CN615" s="138"/>
      <c r="CX615" s="138"/>
      <c r="DH615" s="138"/>
      <c r="DR615" s="138"/>
      <c r="EB615" s="138"/>
      <c r="EL615" s="138"/>
      <c r="EV615" s="138"/>
      <c r="FF615" s="138"/>
      <c r="FP615" s="138"/>
      <c r="FZ615" s="138"/>
      <c r="GJ615" s="138"/>
      <c r="GT615" s="138"/>
      <c r="HD615" s="138"/>
      <c r="HN615" s="138"/>
      <c r="HX615" s="138"/>
      <c r="IH615" s="138"/>
    </row>
    <row xmlns:x14ac="http://schemas.microsoft.com/office/spreadsheetml/2009/9/ac" r="616" s="3" customFormat="true" x14ac:dyDescent="0.25">
      <c r="A616" s="414"/>
      <c r="B616" s="138"/>
      <c r="L616" s="138"/>
      <c r="V616" s="138"/>
      <c r="AF616" s="138"/>
      <c r="AP616" s="138"/>
      <c r="AZ616" s="138"/>
      <c r="BJ616" s="138"/>
      <c r="BK616" s="138"/>
      <c r="BL616" s="138"/>
      <c r="BM616" s="138"/>
      <c r="BN616" s="138"/>
      <c r="BO616" s="138"/>
      <c r="BP616" s="138"/>
      <c r="BQ616" s="138"/>
      <c r="BT616" s="138"/>
      <c r="CD616" s="138"/>
      <c r="CN616" s="138"/>
      <c r="CX616" s="138"/>
      <c r="DH616" s="138"/>
      <c r="DR616" s="138"/>
      <c r="EB616" s="138"/>
      <c r="EL616" s="138"/>
      <c r="EV616" s="138"/>
      <c r="FF616" s="138"/>
      <c r="FP616" s="138"/>
      <c r="FZ616" s="138"/>
      <c r="GJ616" s="138"/>
      <c r="GT616" s="138"/>
      <c r="HD616" s="138"/>
      <c r="HN616" s="138"/>
      <c r="HX616" s="138"/>
      <c r="IH616" s="138"/>
    </row>
    <row xmlns:x14ac="http://schemas.microsoft.com/office/spreadsheetml/2009/9/ac" r="617" s="3" customFormat="true" x14ac:dyDescent="0.25">
      <c r="A617" s="414"/>
      <c r="B617" s="138"/>
      <c r="L617" s="138"/>
      <c r="V617" s="138"/>
      <c r="AF617" s="138"/>
      <c r="AP617" s="138"/>
      <c r="AZ617" s="138"/>
      <c r="BJ617" s="138"/>
      <c r="BK617" s="138"/>
      <c r="BL617" s="138"/>
      <c r="BM617" s="138"/>
      <c r="BN617" s="138"/>
      <c r="BO617" s="138"/>
      <c r="BP617" s="138"/>
      <c r="BQ617" s="138"/>
      <c r="BT617" s="138"/>
      <c r="CD617" s="138"/>
      <c r="CN617" s="138"/>
      <c r="CX617" s="138"/>
      <c r="DH617" s="138"/>
      <c r="DR617" s="138"/>
      <c r="EB617" s="138"/>
      <c r="EL617" s="138"/>
      <c r="EV617" s="138"/>
      <c r="FF617" s="138"/>
      <c r="FP617" s="138"/>
      <c r="FZ617" s="138"/>
      <c r="GJ617" s="138"/>
      <c r="GT617" s="138"/>
      <c r="HD617" s="138"/>
      <c r="HN617" s="138"/>
      <c r="HX617" s="138"/>
      <c r="IH617" s="138"/>
    </row>
    <row xmlns:x14ac="http://schemas.microsoft.com/office/spreadsheetml/2009/9/ac" r="618" s="3" customFormat="true" x14ac:dyDescent="0.25">
      <c r="A618" s="414"/>
      <c r="B618" s="138"/>
      <c r="L618" s="138"/>
      <c r="V618" s="138"/>
      <c r="AF618" s="138"/>
      <c r="AP618" s="138"/>
      <c r="AZ618" s="138"/>
      <c r="BJ618" s="138"/>
      <c r="BK618" s="138"/>
      <c r="BL618" s="138"/>
      <c r="BM618" s="138"/>
      <c r="BN618" s="138"/>
      <c r="BO618" s="138"/>
      <c r="BP618" s="138"/>
      <c r="BQ618" s="138"/>
      <c r="BT618" s="138"/>
      <c r="CD618" s="138"/>
      <c r="CN618" s="138"/>
      <c r="CX618" s="138"/>
      <c r="DH618" s="138"/>
      <c r="DR618" s="138"/>
      <c r="EB618" s="138"/>
      <c r="EL618" s="138"/>
      <c r="EV618" s="138"/>
      <c r="FF618" s="138"/>
      <c r="FP618" s="138"/>
      <c r="FZ618" s="138"/>
      <c r="GJ618" s="138"/>
      <c r="GT618" s="138"/>
      <c r="HD618" s="138"/>
      <c r="HN618" s="138"/>
      <c r="HX618" s="138"/>
      <c r="IH618" s="138"/>
    </row>
    <row xmlns:x14ac="http://schemas.microsoft.com/office/spreadsheetml/2009/9/ac" r="619" s="3" customFormat="true" x14ac:dyDescent="0.25">
      <c r="A619" s="414"/>
      <c r="B619" s="138"/>
      <c r="L619" s="138"/>
      <c r="V619" s="138"/>
      <c r="AF619" s="138"/>
      <c r="AP619" s="138"/>
      <c r="AZ619" s="138"/>
      <c r="BJ619" s="138"/>
      <c r="BK619" s="138"/>
      <c r="BL619" s="138"/>
      <c r="BM619" s="138"/>
      <c r="BN619" s="138"/>
      <c r="BO619" s="138"/>
      <c r="BP619" s="138"/>
      <c r="BQ619" s="138"/>
      <c r="BT619" s="138"/>
      <c r="CD619" s="138"/>
      <c r="CN619" s="138"/>
      <c r="CX619" s="138"/>
      <c r="DH619" s="138"/>
      <c r="DR619" s="138"/>
      <c r="EB619" s="138"/>
      <c r="EL619" s="138"/>
      <c r="EV619" s="138"/>
      <c r="FF619" s="138"/>
      <c r="FP619" s="138"/>
      <c r="FZ619" s="138"/>
      <c r="GJ619" s="138"/>
      <c r="GT619" s="138"/>
      <c r="HD619" s="138"/>
      <c r="HN619" s="138"/>
      <c r="HX619" s="138"/>
      <c r="IH619" s="138"/>
    </row>
    <row xmlns:x14ac="http://schemas.microsoft.com/office/spreadsheetml/2009/9/ac" r="620" s="3" customFormat="true" x14ac:dyDescent="0.25">
      <c r="A620" s="414"/>
      <c r="B620" s="138"/>
      <c r="L620" s="138"/>
      <c r="V620" s="138"/>
      <c r="AF620" s="138"/>
      <c r="AP620" s="138"/>
      <c r="AZ620" s="138"/>
      <c r="BJ620" s="138"/>
      <c r="BK620" s="138"/>
      <c r="BL620" s="138"/>
      <c r="BM620" s="138"/>
      <c r="BN620" s="138"/>
      <c r="BO620" s="138"/>
      <c r="BP620" s="138"/>
      <c r="BQ620" s="138"/>
      <c r="BT620" s="138"/>
      <c r="CD620" s="138"/>
      <c r="CN620" s="138"/>
      <c r="CX620" s="138"/>
      <c r="DH620" s="138"/>
      <c r="DR620" s="138"/>
      <c r="EB620" s="138"/>
      <c r="EL620" s="138"/>
      <c r="EV620" s="138"/>
      <c r="FF620" s="138"/>
      <c r="FP620" s="138"/>
      <c r="FZ620" s="138"/>
      <c r="GJ620" s="138"/>
      <c r="GT620" s="138"/>
      <c r="HD620" s="138"/>
      <c r="HN620" s="138"/>
      <c r="HX620" s="138"/>
      <c r="IH620" s="138"/>
    </row>
    <row xmlns:x14ac="http://schemas.microsoft.com/office/spreadsheetml/2009/9/ac" r="621" s="3" customFormat="true" x14ac:dyDescent="0.25">
      <c r="A621" s="414"/>
      <c r="B621" s="138"/>
      <c r="L621" s="138"/>
      <c r="V621" s="138"/>
      <c r="AF621" s="138"/>
      <c r="AP621" s="138"/>
      <c r="AZ621" s="138"/>
      <c r="BJ621" s="138"/>
      <c r="BK621" s="138"/>
      <c r="BL621" s="138"/>
      <c r="BM621" s="138"/>
      <c r="BN621" s="138"/>
      <c r="BO621" s="138"/>
      <c r="BP621" s="138"/>
      <c r="BQ621" s="138"/>
      <c r="BT621" s="138"/>
      <c r="CD621" s="138"/>
      <c r="CN621" s="138"/>
      <c r="CX621" s="138"/>
      <c r="DH621" s="138"/>
      <c r="DR621" s="138"/>
      <c r="EB621" s="138"/>
      <c r="EL621" s="138"/>
      <c r="EV621" s="138"/>
      <c r="FF621" s="138"/>
      <c r="FP621" s="138"/>
      <c r="FZ621" s="138"/>
      <c r="GJ621" s="138"/>
      <c r="GT621" s="138"/>
      <c r="HD621" s="138"/>
      <c r="HN621" s="138"/>
      <c r="HX621" s="138"/>
      <c r="IH621" s="138"/>
    </row>
    <row xmlns:x14ac="http://schemas.microsoft.com/office/spreadsheetml/2009/9/ac" r="622" s="3" customFormat="true" x14ac:dyDescent="0.25">
      <c r="A622" s="414"/>
      <c r="B622" s="138"/>
      <c r="L622" s="138"/>
      <c r="V622" s="138"/>
      <c r="AF622" s="138"/>
      <c r="AP622" s="138"/>
      <c r="AZ622" s="138"/>
      <c r="BJ622" s="138"/>
      <c r="BK622" s="138"/>
      <c r="BL622" s="138"/>
      <c r="BM622" s="138"/>
      <c r="BN622" s="138"/>
      <c r="BO622" s="138"/>
      <c r="BP622" s="138"/>
      <c r="BQ622" s="138"/>
      <c r="BT622" s="138"/>
      <c r="CD622" s="138"/>
      <c r="CN622" s="138"/>
      <c r="CX622" s="138"/>
      <c r="DH622" s="138"/>
      <c r="DR622" s="138"/>
      <c r="EB622" s="138"/>
      <c r="EL622" s="138"/>
      <c r="EV622" s="138"/>
      <c r="FF622" s="138"/>
      <c r="FP622" s="138"/>
      <c r="FZ622" s="138"/>
      <c r="GJ622" s="138"/>
      <c r="GT622" s="138"/>
      <c r="HD622" s="138"/>
      <c r="HN622" s="138"/>
      <c r="HX622" s="138"/>
      <c r="IH622" s="138"/>
    </row>
    <row xmlns:x14ac="http://schemas.microsoft.com/office/spreadsheetml/2009/9/ac" r="623" s="3" customFormat="true" x14ac:dyDescent="0.25">
      <c r="A623" s="414"/>
      <c r="B623" s="138"/>
      <c r="L623" s="138"/>
      <c r="V623" s="138"/>
      <c r="AF623" s="138"/>
      <c r="AP623" s="138"/>
      <c r="AZ623" s="138"/>
      <c r="BJ623" s="138"/>
      <c r="BK623" s="138"/>
      <c r="BL623" s="138"/>
      <c r="BM623" s="138"/>
      <c r="BN623" s="138"/>
      <c r="BO623" s="138"/>
      <c r="BP623" s="138"/>
      <c r="BQ623" s="138"/>
      <c r="BT623" s="138"/>
      <c r="CD623" s="138"/>
      <c r="CN623" s="138"/>
      <c r="CX623" s="138"/>
      <c r="DH623" s="138"/>
      <c r="DR623" s="138"/>
      <c r="EB623" s="138"/>
      <c r="EL623" s="138"/>
      <c r="EV623" s="138"/>
      <c r="FF623" s="138"/>
      <c r="FP623" s="138"/>
      <c r="FZ623" s="138"/>
      <c r="GJ623" s="138"/>
      <c r="GT623" s="138"/>
      <c r="HD623" s="138"/>
      <c r="HN623" s="138"/>
      <c r="HX623" s="138"/>
      <c r="IH623" s="138"/>
    </row>
    <row xmlns:x14ac="http://schemas.microsoft.com/office/spreadsheetml/2009/9/ac" r="624" s="3" customFormat="true" x14ac:dyDescent="0.25">
      <c r="A624" s="414"/>
      <c r="B624" s="138"/>
      <c r="L624" s="138"/>
      <c r="V624" s="138"/>
      <c r="AF624" s="138"/>
      <c r="AP624" s="138"/>
      <c r="AZ624" s="138"/>
      <c r="BJ624" s="138"/>
      <c r="BK624" s="138"/>
      <c r="BL624" s="138"/>
      <c r="BM624" s="138"/>
      <c r="BN624" s="138"/>
      <c r="BO624" s="138"/>
      <c r="BP624" s="138"/>
      <c r="BQ624" s="138"/>
      <c r="BT624" s="138"/>
      <c r="CD624" s="138"/>
      <c r="CN624" s="138"/>
      <c r="CX624" s="138"/>
      <c r="DH624" s="138"/>
      <c r="DR624" s="138"/>
      <c r="EB624" s="138"/>
      <c r="EL624" s="138"/>
      <c r="EV624" s="138"/>
      <c r="FF624" s="138"/>
      <c r="FP624" s="138"/>
      <c r="FZ624" s="138"/>
      <c r="GJ624" s="138"/>
      <c r="GT624" s="138"/>
      <c r="HD624" s="138"/>
      <c r="HN624" s="138"/>
      <c r="HX624" s="138"/>
      <c r="IH624" s="138"/>
    </row>
    <row xmlns:x14ac="http://schemas.microsoft.com/office/spreadsheetml/2009/9/ac" r="625" s="3" customFormat="true" x14ac:dyDescent="0.25">
      <c r="A625" s="414"/>
      <c r="B625" s="138"/>
      <c r="L625" s="138"/>
      <c r="V625" s="138"/>
      <c r="AF625" s="138"/>
      <c r="AP625" s="138"/>
      <c r="AZ625" s="138"/>
      <c r="BJ625" s="138"/>
      <c r="BK625" s="138"/>
      <c r="BL625" s="138"/>
      <c r="BM625" s="138"/>
      <c r="BN625" s="138"/>
      <c r="BO625" s="138"/>
      <c r="BP625" s="138"/>
      <c r="BQ625" s="138"/>
      <c r="BT625" s="138"/>
      <c r="CD625" s="138"/>
      <c r="CN625" s="138"/>
      <c r="CX625" s="138"/>
      <c r="DH625" s="138"/>
      <c r="DR625" s="138"/>
      <c r="EB625" s="138"/>
      <c r="EL625" s="138"/>
      <c r="EV625" s="138"/>
      <c r="FF625" s="138"/>
      <c r="FP625" s="138"/>
      <c r="FZ625" s="138"/>
      <c r="GJ625" s="138"/>
      <c r="GT625" s="138"/>
      <c r="HD625" s="138"/>
      <c r="HN625" s="138"/>
      <c r="HX625" s="138"/>
      <c r="IH625" s="138"/>
    </row>
    <row xmlns:x14ac="http://schemas.microsoft.com/office/spreadsheetml/2009/9/ac" r="626" s="3" customFormat="true" x14ac:dyDescent="0.25">
      <c r="A626" s="414"/>
      <c r="B626" s="138"/>
      <c r="L626" s="138"/>
      <c r="V626" s="138"/>
      <c r="AF626" s="138"/>
      <c r="AP626" s="138"/>
      <c r="AZ626" s="138"/>
      <c r="BJ626" s="138"/>
      <c r="BK626" s="138"/>
      <c r="BL626" s="138"/>
      <c r="BM626" s="138"/>
      <c r="BN626" s="138"/>
      <c r="BO626" s="138"/>
      <c r="BP626" s="138"/>
      <c r="BQ626" s="138"/>
      <c r="BT626" s="138"/>
      <c r="CD626" s="138"/>
      <c r="CN626" s="138"/>
      <c r="CX626" s="138"/>
      <c r="DH626" s="138"/>
      <c r="DR626" s="138"/>
      <c r="EB626" s="138"/>
      <c r="EL626" s="138"/>
      <c r="EV626" s="138"/>
      <c r="FF626" s="138"/>
      <c r="FP626" s="138"/>
      <c r="FZ626" s="138"/>
      <c r="GJ626" s="138"/>
      <c r="GT626" s="138"/>
      <c r="HD626" s="138"/>
      <c r="HN626" s="138"/>
      <c r="HX626" s="138"/>
      <c r="IH626" s="138"/>
    </row>
    <row xmlns:x14ac="http://schemas.microsoft.com/office/spreadsheetml/2009/9/ac" r="627" s="3" customFormat="true" x14ac:dyDescent="0.25">
      <c r="A627" s="414"/>
      <c r="B627" s="138"/>
      <c r="L627" s="138"/>
      <c r="V627" s="138"/>
      <c r="AF627" s="138"/>
      <c r="AP627" s="138"/>
      <c r="AZ627" s="138"/>
      <c r="BJ627" s="138"/>
      <c r="BK627" s="138"/>
      <c r="BL627" s="138"/>
      <c r="BM627" s="138"/>
      <c r="BN627" s="138"/>
      <c r="BO627" s="138"/>
      <c r="BP627" s="138"/>
      <c r="BQ627" s="138"/>
      <c r="BT627" s="138"/>
      <c r="CD627" s="138"/>
      <c r="CN627" s="138"/>
      <c r="CX627" s="138"/>
      <c r="DH627" s="138"/>
      <c r="DR627" s="138"/>
      <c r="EB627" s="138"/>
      <c r="EL627" s="138"/>
      <c r="EV627" s="138"/>
      <c r="FF627" s="138"/>
      <c r="FP627" s="138"/>
      <c r="FZ627" s="138"/>
      <c r="GJ627" s="138"/>
      <c r="GT627" s="138"/>
      <c r="HD627" s="138"/>
      <c r="HN627" s="138"/>
      <c r="HX627" s="138"/>
      <c r="IH627" s="138"/>
    </row>
    <row xmlns:x14ac="http://schemas.microsoft.com/office/spreadsheetml/2009/9/ac" r="628" s="3" customFormat="true" x14ac:dyDescent="0.25">
      <c r="A628" s="414"/>
      <c r="B628" s="138"/>
      <c r="L628" s="138"/>
      <c r="V628" s="138"/>
      <c r="AF628" s="138"/>
      <c r="AP628" s="138"/>
      <c r="AZ628" s="138"/>
      <c r="BJ628" s="138"/>
      <c r="BK628" s="138"/>
      <c r="BL628" s="138"/>
      <c r="BM628" s="138"/>
      <c r="BN628" s="138"/>
      <c r="BO628" s="138"/>
      <c r="BP628" s="138"/>
      <c r="BQ628" s="138"/>
      <c r="BT628" s="138"/>
      <c r="CD628" s="138"/>
      <c r="CN628" s="138"/>
      <c r="CX628" s="138"/>
      <c r="DH628" s="138"/>
      <c r="DR628" s="138"/>
      <c r="EB628" s="138"/>
      <c r="EL628" s="138"/>
      <c r="EV628" s="138"/>
      <c r="FF628" s="138"/>
      <c r="FP628" s="138"/>
      <c r="FZ628" s="138"/>
      <c r="GJ628" s="138"/>
      <c r="GT628" s="138"/>
      <c r="HD628" s="138"/>
      <c r="HN628" s="138"/>
      <c r="HX628" s="138"/>
      <c r="IH628" s="138"/>
    </row>
    <row xmlns:x14ac="http://schemas.microsoft.com/office/spreadsheetml/2009/9/ac" r="629" s="3" customFormat="true" x14ac:dyDescent="0.25">
      <c r="A629" s="414"/>
      <c r="B629" s="138"/>
      <c r="L629" s="138"/>
      <c r="V629" s="138"/>
      <c r="AF629" s="138"/>
      <c r="AP629" s="138"/>
      <c r="AZ629" s="138"/>
      <c r="BJ629" s="138"/>
      <c r="BK629" s="138"/>
      <c r="BL629" s="138"/>
      <c r="BM629" s="138"/>
      <c r="BN629" s="138"/>
      <c r="BO629" s="138"/>
      <c r="BP629" s="138"/>
      <c r="BQ629" s="138"/>
      <c r="BT629" s="138"/>
      <c r="CD629" s="138"/>
      <c r="CN629" s="138"/>
      <c r="CX629" s="138"/>
      <c r="DH629" s="138"/>
      <c r="DR629" s="138"/>
      <c r="EB629" s="138"/>
      <c r="EL629" s="138"/>
      <c r="EV629" s="138"/>
      <c r="FF629" s="138"/>
      <c r="FP629" s="138"/>
      <c r="FZ629" s="138"/>
      <c r="GJ629" s="138"/>
      <c r="GT629" s="138"/>
      <c r="HD629" s="138"/>
      <c r="HN629" s="138"/>
      <c r="HX629" s="138"/>
      <c r="IH629" s="138"/>
    </row>
    <row xmlns:x14ac="http://schemas.microsoft.com/office/spreadsheetml/2009/9/ac" r="630" s="3" customFormat="true" x14ac:dyDescent="0.25">
      <c r="A630" s="414"/>
      <c r="B630" s="138"/>
      <c r="L630" s="138"/>
      <c r="V630" s="138"/>
      <c r="AF630" s="138"/>
      <c r="AP630" s="138"/>
      <c r="AZ630" s="138"/>
      <c r="BJ630" s="138"/>
      <c r="BK630" s="138"/>
      <c r="BL630" s="138"/>
      <c r="BM630" s="138"/>
      <c r="BN630" s="138"/>
      <c r="BO630" s="138"/>
      <c r="BP630" s="138"/>
      <c r="BQ630" s="138"/>
      <c r="BT630" s="138"/>
      <c r="CD630" s="138"/>
      <c r="CN630" s="138"/>
      <c r="CX630" s="138"/>
      <c r="DH630" s="138"/>
      <c r="DR630" s="138"/>
      <c r="EB630" s="138"/>
      <c r="EL630" s="138"/>
      <c r="EV630" s="138"/>
      <c r="FF630" s="138"/>
      <c r="FP630" s="138"/>
      <c r="FZ630" s="138"/>
      <c r="GJ630" s="138"/>
      <c r="GT630" s="138"/>
      <c r="HD630" s="138"/>
      <c r="HN630" s="138"/>
      <c r="HX630" s="138"/>
      <c r="IH630" s="138"/>
    </row>
    <row xmlns:x14ac="http://schemas.microsoft.com/office/spreadsheetml/2009/9/ac" r="631" s="3" customFormat="true" x14ac:dyDescent="0.25">
      <c r="A631" s="414"/>
      <c r="B631" s="138"/>
      <c r="L631" s="138"/>
      <c r="V631" s="138"/>
      <c r="AF631" s="138"/>
      <c r="AP631" s="138"/>
      <c r="AZ631" s="138"/>
      <c r="BJ631" s="138"/>
      <c r="BK631" s="138"/>
      <c r="BL631" s="138"/>
      <c r="BM631" s="138"/>
      <c r="BN631" s="138"/>
      <c r="BO631" s="138"/>
      <c r="BP631" s="138"/>
      <c r="BQ631" s="138"/>
      <c r="BT631" s="138"/>
      <c r="CD631" s="138"/>
      <c r="CN631" s="138"/>
      <c r="CX631" s="138"/>
      <c r="DH631" s="138"/>
      <c r="DR631" s="138"/>
      <c r="EB631" s="138"/>
      <c r="EL631" s="138"/>
      <c r="EV631" s="138"/>
      <c r="FF631" s="138"/>
      <c r="FP631" s="138"/>
      <c r="FZ631" s="138"/>
      <c r="GJ631" s="138"/>
      <c r="GT631" s="138"/>
      <c r="HD631" s="138"/>
      <c r="HN631" s="138"/>
      <c r="HX631" s="138"/>
      <c r="IH631" s="138"/>
    </row>
    <row xmlns:x14ac="http://schemas.microsoft.com/office/spreadsheetml/2009/9/ac" r="632" s="3" customFormat="true" x14ac:dyDescent="0.25">
      <c r="A632" s="414"/>
      <c r="B632" s="138"/>
      <c r="L632" s="138"/>
      <c r="V632" s="138"/>
      <c r="AF632" s="138"/>
      <c r="AP632" s="138"/>
      <c r="AZ632" s="138"/>
      <c r="BJ632" s="138"/>
      <c r="BK632" s="138"/>
      <c r="BL632" s="138"/>
      <c r="BM632" s="138"/>
      <c r="BN632" s="138"/>
      <c r="BO632" s="138"/>
      <c r="BP632" s="138"/>
      <c r="BQ632" s="138"/>
      <c r="BT632" s="138"/>
      <c r="CD632" s="138"/>
      <c r="CN632" s="138"/>
      <c r="CX632" s="138"/>
      <c r="DH632" s="138"/>
      <c r="DR632" s="138"/>
      <c r="EB632" s="138"/>
      <c r="EL632" s="138"/>
      <c r="EV632" s="138"/>
      <c r="FF632" s="138"/>
      <c r="FP632" s="138"/>
      <c r="FZ632" s="138"/>
      <c r="GJ632" s="138"/>
      <c r="GT632" s="138"/>
      <c r="HD632" s="138"/>
      <c r="HN632" s="138"/>
      <c r="HX632" s="138"/>
      <c r="IH632" s="138"/>
    </row>
    <row xmlns:x14ac="http://schemas.microsoft.com/office/spreadsheetml/2009/9/ac" r="633" s="3" customFormat="true" x14ac:dyDescent="0.25">
      <c r="A633" s="414"/>
      <c r="B633" s="138"/>
      <c r="L633" s="138"/>
      <c r="V633" s="138"/>
      <c r="AF633" s="138"/>
      <c r="AP633" s="138"/>
      <c r="AZ633" s="138"/>
      <c r="BJ633" s="138"/>
      <c r="BK633" s="138"/>
      <c r="BL633" s="138"/>
      <c r="BM633" s="138"/>
      <c r="BN633" s="138"/>
      <c r="BO633" s="138"/>
      <c r="BP633" s="138"/>
      <c r="BQ633" s="138"/>
      <c r="BT633" s="138"/>
      <c r="CD633" s="138"/>
      <c r="CN633" s="138"/>
      <c r="CX633" s="138"/>
      <c r="DH633" s="138"/>
      <c r="DR633" s="138"/>
      <c r="EB633" s="138"/>
      <c r="EL633" s="138"/>
      <c r="EV633" s="138"/>
      <c r="FF633" s="138"/>
      <c r="FP633" s="138"/>
      <c r="FZ633" s="138"/>
      <c r="GJ633" s="138"/>
      <c r="GT633" s="138"/>
      <c r="HD633" s="138"/>
      <c r="HN633" s="138"/>
      <c r="HX633" s="138"/>
      <c r="IH633" s="138"/>
    </row>
    <row xmlns:x14ac="http://schemas.microsoft.com/office/spreadsheetml/2009/9/ac" r="634" s="3" customFormat="true" x14ac:dyDescent="0.25">
      <c r="A634" s="414"/>
      <c r="B634" s="138"/>
      <c r="L634" s="138"/>
      <c r="V634" s="138"/>
      <c r="AF634" s="138"/>
      <c r="AP634" s="138"/>
      <c r="AZ634" s="138"/>
      <c r="BJ634" s="138"/>
      <c r="BK634" s="138"/>
      <c r="BL634" s="138"/>
      <c r="BM634" s="138"/>
      <c r="BN634" s="138"/>
      <c r="BO634" s="138"/>
      <c r="BP634" s="138"/>
      <c r="BQ634" s="138"/>
      <c r="BT634" s="138"/>
      <c r="CD634" s="138"/>
      <c r="CN634" s="138"/>
      <c r="CX634" s="138"/>
      <c r="DH634" s="138"/>
      <c r="DR634" s="138"/>
      <c r="EB634" s="138"/>
      <c r="EL634" s="138"/>
      <c r="EV634" s="138"/>
      <c r="FF634" s="138"/>
      <c r="FP634" s="138"/>
      <c r="FZ634" s="138"/>
      <c r="GJ634" s="138"/>
      <c r="GT634" s="138"/>
      <c r="HD634" s="138"/>
      <c r="HN634" s="138"/>
      <c r="HX634" s="138"/>
      <c r="IH634" s="138"/>
    </row>
    <row xmlns:x14ac="http://schemas.microsoft.com/office/spreadsheetml/2009/9/ac" r="635" s="3" customFormat="true" x14ac:dyDescent="0.25">
      <c r="A635" s="414"/>
      <c r="B635" s="138"/>
      <c r="L635" s="138"/>
      <c r="V635" s="138"/>
      <c r="AF635" s="138"/>
      <c r="AP635" s="138"/>
      <c r="AZ635" s="138"/>
      <c r="BJ635" s="138"/>
      <c r="BK635" s="138"/>
      <c r="BL635" s="138"/>
      <c r="BM635" s="138"/>
      <c r="BN635" s="138"/>
      <c r="BO635" s="138"/>
      <c r="BP635" s="138"/>
      <c r="BQ635" s="138"/>
      <c r="BT635" s="138"/>
      <c r="CD635" s="138"/>
      <c r="CN635" s="138"/>
      <c r="CX635" s="138"/>
      <c r="DH635" s="138"/>
      <c r="DR635" s="138"/>
      <c r="EB635" s="138"/>
      <c r="EL635" s="138"/>
      <c r="EV635" s="138"/>
      <c r="FF635" s="138"/>
      <c r="FP635" s="138"/>
      <c r="FZ635" s="138"/>
      <c r="GJ635" s="138"/>
      <c r="GT635" s="138"/>
      <c r="HD635" s="138"/>
      <c r="HN635" s="138"/>
      <c r="HX635" s="138"/>
      <c r="IH635" s="138"/>
    </row>
    <row xmlns:x14ac="http://schemas.microsoft.com/office/spreadsheetml/2009/9/ac" r="636" s="3" customFormat="true" x14ac:dyDescent="0.25">
      <c r="A636" s="414"/>
      <c r="B636" s="138"/>
      <c r="L636" s="138"/>
      <c r="V636" s="138"/>
      <c r="AF636" s="138"/>
      <c r="AP636" s="138"/>
      <c r="AZ636" s="138"/>
      <c r="BJ636" s="138"/>
      <c r="BK636" s="138"/>
      <c r="BL636" s="138"/>
      <c r="BM636" s="138"/>
      <c r="BN636" s="138"/>
      <c r="BO636" s="138"/>
      <c r="BP636" s="138"/>
      <c r="BQ636" s="138"/>
      <c r="BT636" s="138"/>
      <c r="CD636" s="138"/>
      <c r="CN636" s="138"/>
      <c r="CX636" s="138"/>
      <c r="DH636" s="138"/>
      <c r="DR636" s="138"/>
      <c r="EB636" s="138"/>
      <c r="EL636" s="138"/>
      <c r="EV636" s="138"/>
      <c r="FF636" s="138"/>
      <c r="FP636" s="138"/>
      <c r="FZ636" s="138"/>
      <c r="GJ636" s="138"/>
      <c r="GT636" s="138"/>
      <c r="HD636" s="138"/>
      <c r="HN636" s="138"/>
      <c r="HX636" s="138"/>
      <c r="IH636" s="138"/>
    </row>
    <row xmlns:x14ac="http://schemas.microsoft.com/office/spreadsheetml/2009/9/ac" r="637" s="3" customFormat="true" x14ac:dyDescent="0.25">
      <c r="A637" s="414"/>
      <c r="B637" s="138"/>
      <c r="L637" s="138"/>
      <c r="V637" s="138"/>
      <c r="AF637" s="138"/>
      <c r="AP637" s="138"/>
      <c r="AZ637" s="138"/>
      <c r="BJ637" s="138"/>
      <c r="BK637" s="138"/>
      <c r="BL637" s="138"/>
      <c r="BM637" s="138"/>
      <c r="BN637" s="138"/>
      <c r="BO637" s="138"/>
      <c r="BP637" s="138"/>
      <c r="BQ637" s="138"/>
      <c r="BT637" s="138"/>
      <c r="CD637" s="138"/>
      <c r="CN637" s="138"/>
      <c r="CX637" s="138"/>
      <c r="DH637" s="138"/>
      <c r="DR637" s="138"/>
      <c r="EB637" s="138"/>
      <c r="EL637" s="138"/>
      <c r="EV637" s="138"/>
      <c r="FF637" s="138"/>
      <c r="FP637" s="138"/>
      <c r="FZ637" s="138"/>
      <c r="GJ637" s="138"/>
      <c r="GT637" s="138"/>
      <c r="HD637" s="138"/>
      <c r="HN637" s="138"/>
      <c r="HX637" s="138"/>
      <c r="IH637" s="138"/>
    </row>
  </sheetData>
  <mergeCells count="45">
    <mergeCell ref="OC26:OI26"/>
    <mergeCell ref="PG26:PM26"/>
    <mergeCell ref="PQ26:PW26"/>
    <mergeCell ref="LU26:MA26"/>
    <mergeCell ref="MO26:MU26"/>
    <mergeCell ref="NI26:NO26"/>
    <mergeCell ref="NS26:NY26"/>
    <mergeCell ref="OM26:OS26"/>
    <mergeCell ref="OW26:PC26"/>
    <mergeCell ref="LK26:LQ26"/>
    <mergeCell ref="ME26:MK26"/>
    <mergeCell ref="MY26:NE26"/>
    <mergeCell ref="LA26:LG26"/>
    <mergeCell ref="IS26:IY26"/>
    <mergeCell ref="KQ26:KW26"/>
    <mergeCell ref="KG26:KM26"/>
    <mergeCell ref="HY26:IE26"/>
    <mergeCell ref="II26:IO26"/>
    <mergeCell ref="JC26:JI26"/>
    <mergeCell ref="JM26:JS26"/>
    <mergeCell ref="JW26:KC26"/>
    <mergeCell ref="CY26:DE26"/>
    <mergeCell ref="DI26:DO26"/>
    <mergeCell ref="DS26:DY26"/>
    <mergeCell ref="HE26:HK26"/>
    <mergeCell ref="HO26:HU26"/>
    <mergeCell ref="GA26:GG26"/>
    <mergeCell ref="GU26:HA26"/>
    <mergeCell ref="GK26:GQ26"/>
    <mergeCell ref="A2:A3"/>
    <mergeCell ref="EW26:FC26"/>
    <mergeCell ref="FG26:FM26"/>
    <mergeCell ref="FQ26:FW26"/>
    <mergeCell ref="CE26:CK26"/>
    <mergeCell ref="CO26:CU26"/>
    <mergeCell ref="EM26:ES26"/>
    <mergeCell ref="C26:I26"/>
    <mergeCell ref="M26:S26"/>
    <mergeCell ref="AG26:AM26"/>
    <mergeCell ref="AQ26:AW26"/>
    <mergeCell ref="BA26:BG26"/>
    <mergeCell ref="W26:AC26"/>
    <mergeCell ref="BK26:BQ26"/>
    <mergeCell ref="BU26:CA26"/>
    <mergeCell ref="EC26:E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 ref="A32" location="myrangeW28" display="myrangeW28"/>
    <hyperlink ref="A33" location="myrangeW29" display="myrangeW29"/>
    <hyperlink ref="A34" location="myrangeW30" display="myrangeW30"/>
    <hyperlink ref="A35" location="myrangeW31" display="myrangeW31"/>
    <hyperlink ref="A36" location="myrangeW32" display="myrangeW32"/>
    <hyperlink ref="A37" location="myrangeW33" display="myrangeW33"/>
    <hyperlink ref="A38" location="myrangeW34" display="myrangeW34"/>
    <hyperlink ref="A39" location="myrangeW35" display="myrangeW35"/>
    <hyperlink ref="A40" location="myrangeW36" display="myrangeW36"/>
    <hyperlink ref="A41" location="myrangeW37" display="myrangeW37"/>
    <hyperlink ref="A42" location="myrangeW38" display="myrangeW38"/>
    <hyperlink ref="A43" location="myrangeW39" display="myrangeW39"/>
    <hyperlink ref="A44" location="myrangeW40" display="myrangeW40"/>
    <hyperlink ref="A45" location="myrangeW41" display="myrangeW41"/>
    <hyperlink ref="A46" location="myrangeW42" display="myrangeW42"/>
    <hyperlink ref="A47" location="myrangeW43" display="myrangeW4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PY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customWidth="true"/>
    <col min="54" max="59" width="7.875" customWidth="true"/>
    <col min="60" max="61" width="1.125" customWidth="true"/>
    <col min="62" max="62" width="24.625" style="139" customWidth="true"/>
    <col min="63" max="63" width="29.75" style="139" customWidth="true"/>
    <col min="64" max="69" width="7.875" style="139"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 min="282" max="282" width="24.625" customWidth="true"/>
    <col min="283" max="283" width="29.75" customWidth="true"/>
    <col min="284" max="289" width="7.875" customWidth="true"/>
    <col min="290" max="291" width="1.125" customWidth="true"/>
    <col min="292" max="292" width="24.625" customWidth="true"/>
    <col min="293" max="293" width="29.75" customWidth="true"/>
    <col min="294" max="299" width="7.875" customWidth="true"/>
    <col min="300" max="301" width="1.125" customWidth="true"/>
    <col min="302" max="302" width="24.625" customWidth="true"/>
    <col min="303" max="303" width="29.75" customWidth="true"/>
    <col min="304" max="309" width="7.875" customWidth="true"/>
    <col min="310" max="311" width="1.125" customWidth="true"/>
    <col min="312" max="312" width="24.625" customWidth="true"/>
    <col min="313" max="313" width="29.75" customWidth="true"/>
    <col min="314" max="319" width="7.875" customWidth="true"/>
    <col min="320" max="321" width="1.125" customWidth="true"/>
    <col min="322" max="322" width="24.625" customWidth="true"/>
    <col min="323" max="323" width="29.75" customWidth="true"/>
    <col min="324" max="329" width="7.875" customWidth="true"/>
    <col min="330" max="331" width="1.125" customWidth="true"/>
    <col min="332" max="332" width="24.625" customWidth="true"/>
    <col min="333" max="333" width="29.75" customWidth="true"/>
    <col min="334" max="339" width="7.875" customWidth="true"/>
    <col min="340" max="341" width="1.125" customWidth="true"/>
    <col min="342" max="342" width="24.625" customWidth="true"/>
    <col min="343" max="343" width="29.75" customWidth="true"/>
    <col min="344" max="349" width="7.875" customWidth="true"/>
    <col min="350" max="351" width="1.125" customWidth="true"/>
    <col min="352" max="352" width="24.625" customWidth="true"/>
    <col min="353" max="353" width="29.75" customWidth="true"/>
    <col min="354" max="359" width="7.875" customWidth="true"/>
    <col min="360" max="361" width="1.125" customWidth="true"/>
    <col min="362" max="362" width="24.625" customWidth="true"/>
    <col min="363" max="363" width="29.75" customWidth="true"/>
    <col min="364" max="369" width="7.875" customWidth="true"/>
    <col min="370" max="371" width="1.125" customWidth="true"/>
    <col min="372" max="372" width="24.625" customWidth="true"/>
    <col min="373" max="373" width="29.75" customWidth="true"/>
    <col min="374" max="379" width="7.875" customWidth="true"/>
    <col min="380" max="381" width="1.125" customWidth="true"/>
    <col min="382" max="382" width="24.625" customWidth="true"/>
    <col min="383" max="383" width="29.75" customWidth="true"/>
    <col min="384" max="389" width="7.875" customWidth="true"/>
    <col min="390" max="391" width="1.125" customWidth="true"/>
    <col min="392" max="392" width="24.625" customWidth="true"/>
    <col min="393" max="393" width="29.75" customWidth="true"/>
    <col min="394" max="399" width="7.875" customWidth="true"/>
    <col min="400" max="401" width="1.125" customWidth="true"/>
    <col min="402" max="402" width="24.625" customWidth="true"/>
    <col min="403" max="403" width="29.75" customWidth="true"/>
    <col min="404" max="409" width="7.875" customWidth="true"/>
    <col min="410" max="411" width="1.125" customWidth="true"/>
    <col min="412" max="412" width="24.625" customWidth="true"/>
    <col min="413" max="413" width="29.75" customWidth="true"/>
    <col min="414" max="419" width="7.875" customWidth="true"/>
    <col min="420" max="421" width="1.125" customWidth="true"/>
    <col min="422" max="422" width="24.625" customWidth="true"/>
    <col min="423" max="423" width="29.75" customWidth="true"/>
    <col min="424" max="429" width="7.875" customWidth="true"/>
    <col min="430" max="431" width="1.125" customWidth="true"/>
    <col min="432" max="432" width="24.625" customWidth="true"/>
    <col min="433" max="433" width="29.75" customWidth="true"/>
    <col min="434" max="439" width="7.875" customWidth="true"/>
    <col min="440" max="441" width="1.125" customWidth="true"/>
  </cols>
  <sheetData>
    <row xmlns:x14ac="http://schemas.microsoft.com/office/spreadsheetml/2009/9/ac" r="1" s="342" customFormat="true" ht="30" customHeight="true" x14ac:dyDescent="0.25">
      <c r="B1" s="359" t="s">
        <v>22</v>
      </c>
      <c r="C1" s="441" t="s">
        <v>382</v>
      </c>
      <c r="D1" s="338" t="s">
        <v>143</v>
      </c>
      <c r="E1" s="338"/>
      <c r="F1" s="338"/>
      <c r="G1" s="338"/>
      <c r="H1" s="338"/>
      <c r="I1" s="341"/>
      <c r="J1" s="339"/>
      <c r="K1" s="340"/>
      <c r="L1" s="359" t="s">
        <v>22</v>
      </c>
      <c r="M1" s="441" t="s">
        <v>383</v>
      </c>
      <c r="N1" s="338" t="s">
        <v>143</v>
      </c>
      <c r="O1" s="338"/>
      <c r="P1" s="338"/>
      <c r="Q1" s="338"/>
      <c r="R1" s="338"/>
      <c r="S1" s="341"/>
      <c r="T1" s="339"/>
      <c r="U1" s="340"/>
      <c r="V1" s="359" t="s">
        <v>22</v>
      </c>
      <c r="W1" s="441" t="s">
        <v>384</v>
      </c>
      <c r="X1" s="338" t="s">
        <v>143</v>
      </c>
      <c r="Y1" s="338"/>
      <c r="Z1" s="338"/>
      <c r="AA1" s="338"/>
      <c r="AB1" s="338"/>
      <c r="AC1" s="341"/>
      <c r="AD1" s="339"/>
      <c r="AE1" s="340"/>
      <c r="AF1" s="359" t="s">
        <v>22</v>
      </c>
      <c r="AG1" s="441" t="s">
        <v>384</v>
      </c>
      <c r="AH1" s="338" t="s">
        <v>143</v>
      </c>
      <c r="AI1" s="338"/>
      <c r="AJ1" s="338"/>
      <c r="AK1" s="338"/>
      <c r="AL1" s="338"/>
      <c r="AM1" s="341"/>
      <c r="AN1" s="339"/>
      <c r="AO1" s="340"/>
      <c r="AP1" s="359" t="s">
        <v>22</v>
      </c>
      <c r="AQ1" s="441" t="s">
        <v>384</v>
      </c>
      <c r="AR1" s="338" t="s">
        <v>143</v>
      </c>
      <c r="AS1" s="338"/>
      <c r="AT1" s="338"/>
      <c r="AU1" s="338"/>
      <c r="AV1" s="338"/>
      <c r="AW1" s="341"/>
      <c r="AX1" s="339"/>
      <c r="AY1" s="340"/>
      <c r="AZ1" s="359" t="s">
        <v>22</v>
      </c>
      <c r="BA1" s="441" t="s">
        <v>385</v>
      </c>
      <c r="BB1" s="338" t="s">
        <v>143</v>
      </c>
      <c r="BC1" s="338"/>
      <c r="BD1" s="338"/>
      <c r="BE1" s="338"/>
      <c r="BF1" s="338"/>
      <c r="BG1" s="341"/>
      <c r="BH1" s="339"/>
      <c r="BI1" s="340"/>
      <c r="BJ1" s="359" t="s">
        <v>22</v>
      </c>
      <c r="BK1" s="441" t="s">
        <v>386</v>
      </c>
      <c r="BL1" s="338" t="s">
        <v>143</v>
      </c>
      <c r="BM1" s="338"/>
      <c r="BN1" s="338"/>
      <c r="BO1" s="338"/>
      <c r="BP1" s="338"/>
      <c r="BQ1" s="341"/>
      <c r="BR1" s="339"/>
      <c r="BS1" s="340"/>
      <c r="BT1" s="359" t="s">
        <v>22</v>
      </c>
      <c r="BU1" s="441" t="s">
        <v>386</v>
      </c>
      <c r="BV1" s="338" t="s">
        <v>143</v>
      </c>
      <c r="BW1" s="338"/>
      <c r="BX1" s="338"/>
      <c r="BY1" s="338"/>
      <c r="BZ1" s="338"/>
      <c r="CA1" s="341"/>
      <c r="CB1" s="339"/>
      <c r="CC1" s="340"/>
      <c r="CD1" s="359" t="s">
        <v>22</v>
      </c>
      <c r="CE1" s="441" t="s">
        <v>387</v>
      </c>
      <c r="CF1" s="338" t="s">
        <v>143</v>
      </c>
      <c r="CG1" s="338"/>
      <c r="CH1" s="338"/>
      <c r="CI1" s="338"/>
      <c r="CJ1" s="338"/>
      <c r="CK1" s="341"/>
      <c r="CL1" s="339"/>
      <c r="CM1" s="340"/>
      <c r="CN1" s="359" t="s">
        <v>22</v>
      </c>
      <c r="CO1" s="441" t="s">
        <v>388</v>
      </c>
      <c r="CP1" s="338" t="s">
        <v>143</v>
      </c>
      <c r="CQ1" s="338"/>
      <c r="CR1" s="338"/>
      <c r="CS1" s="338"/>
      <c r="CT1" s="338"/>
      <c r="CU1" s="341"/>
      <c r="CV1" s="339"/>
      <c r="CW1" s="340"/>
      <c r="CX1" s="359" t="s">
        <v>22</v>
      </c>
      <c r="CY1" s="441" t="s">
        <v>388</v>
      </c>
      <c r="CZ1" s="338" t="s">
        <v>143</v>
      </c>
      <c r="DA1" s="338"/>
      <c r="DB1" s="338"/>
      <c r="DC1" s="338"/>
      <c r="DD1" s="338"/>
      <c r="DE1" s="341"/>
      <c r="DF1" s="339"/>
      <c r="DG1" s="340"/>
      <c r="DH1" s="359" t="s">
        <v>22</v>
      </c>
      <c r="DI1" s="441" t="s">
        <v>389</v>
      </c>
      <c r="DJ1" s="338" t="s">
        <v>143</v>
      </c>
      <c r="DK1" s="338"/>
      <c r="DL1" s="338"/>
      <c r="DM1" s="338"/>
      <c r="DN1" s="338"/>
      <c r="DO1" s="341"/>
      <c r="DP1" s="339"/>
      <c r="DQ1" s="340"/>
      <c r="DR1" s="359" t="s">
        <v>22</v>
      </c>
      <c r="DS1" s="441" t="s">
        <v>389</v>
      </c>
      <c r="DT1" s="338" t="s">
        <v>143</v>
      </c>
      <c r="DU1" s="338"/>
      <c r="DV1" s="338"/>
      <c r="DW1" s="338"/>
      <c r="DX1" s="338"/>
      <c r="DY1" s="341"/>
      <c r="DZ1" s="339"/>
      <c r="EA1" s="340"/>
      <c r="EB1" s="359" t="s">
        <v>22</v>
      </c>
      <c r="EC1" s="441" t="s">
        <v>390</v>
      </c>
      <c r="ED1" s="338" t="s">
        <v>143</v>
      </c>
      <c r="EE1" s="338"/>
      <c r="EF1" s="338"/>
      <c r="EG1" s="338"/>
      <c r="EH1" s="338"/>
      <c r="EI1" s="341"/>
      <c r="EJ1" s="339"/>
      <c r="EK1" s="340"/>
      <c r="EL1" s="359" t="s">
        <v>22</v>
      </c>
      <c r="EM1" s="441" t="s">
        <v>390</v>
      </c>
      <c r="EN1" s="338" t="s">
        <v>143</v>
      </c>
      <c r="EO1" s="338"/>
      <c r="EP1" s="338"/>
      <c r="EQ1" s="338"/>
      <c r="ER1" s="338"/>
      <c r="ES1" s="341"/>
      <c r="ET1" s="339"/>
      <c r="EU1" s="340"/>
      <c r="EV1" s="359" t="s">
        <v>22</v>
      </c>
      <c r="EW1" s="441" t="s">
        <v>391</v>
      </c>
      <c r="EX1" s="338" t="s">
        <v>143</v>
      </c>
      <c r="EY1" s="338"/>
      <c r="EZ1" s="338"/>
      <c r="FA1" s="338"/>
      <c r="FB1" s="338"/>
      <c r="FC1" s="341"/>
      <c r="FD1" s="339"/>
      <c r="FE1" s="340"/>
      <c r="FF1" s="359" t="s">
        <v>22</v>
      </c>
      <c r="FG1" s="441" t="s">
        <v>391</v>
      </c>
      <c r="FH1" s="338" t="s">
        <v>143</v>
      </c>
      <c r="FI1" s="338"/>
      <c r="FJ1" s="338"/>
      <c r="FK1" s="338"/>
      <c r="FL1" s="338"/>
      <c r="FM1" s="341"/>
      <c r="FN1" s="339"/>
      <c r="FO1" s="340"/>
      <c r="FP1" s="359" t="s">
        <v>22</v>
      </c>
      <c r="FQ1" s="441" t="s">
        <v>391</v>
      </c>
      <c r="FR1" s="338" t="s">
        <v>143</v>
      </c>
      <c r="FS1" s="338"/>
      <c r="FT1" s="338"/>
      <c r="FU1" s="338"/>
      <c r="FV1" s="338"/>
      <c r="FW1" s="341"/>
      <c r="FX1" s="339"/>
      <c r="FY1" s="340"/>
      <c r="FZ1" s="359" t="s">
        <v>22</v>
      </c>
      <c r="GA1" s="441" t="s">
        <v>392</v>
      </c>
      <c r="GB1" s="338" t="s">
        <v>143</v>
      </c>
      <c r="GC1" s="338"/>
      <c r="GD1" s="338"/>
      <c r="GE1" s="338"/>
      <c r="GF1" s="338"/>
      <c r="GG1" s="341"/>
      <c r="GH1" s="339"/>
      <c r="GI1" s="340"/>
      <c r="GJ1" s="359" t="s">
        <v>22</v>
      </c>
      <c r="GK1" s="441" t="s">
        <v>392</v>
      </c>
      <c r="GL1" s="338" t="s">
        <v>143</v>
      </c>
      <c r="GM1" s="338"/>
      <c r="GN1" s="338"/>
      <c r="GO1" s="338"/>
      <c r="GP1" s="338"/>
      <c r="GQ1" s="341"/>
      <c r="GR1" s="339"/>
      <c r="GS1" s="340"/>
      <c r="GT1" s="359" t="s">
        <v>22</v>
      </c>
      <c r="GU1" s="441" t="s">
        <v>393</v>
      </c>
      <c r="GV1" s="338" t="s">
        <v>143</v>
      </c>
      <c r="GW1" s="338"/>
      <c r="GX1" s="338"/>
      <c r="GY1" s="338"/>
      <c r="GZ1" s="338"/>
      <c r="HA1" s="341"/>
      <c r="HB1" s="339"/>
      <c r="HC1" s="340"/>
      <c r="HD1" s="359" t="s">
        <v>22</v>
      </c>
      <c r="HE1" s="441" t="s">
        <v>393</v>
      </c>
      <c r="HF1" s="338" t="s">
        <v>143</v>
      </c>
      <c r="HG1" s="338"/>
      <c r="HH1" s="338"/>
      <c r="HI1" s="338"/>
      <c r="HJ1" s="338"/>
      <c r="HK1" s="341"/>
      <c r="HL1" s="339"/>
      <c r="HM1" s="340"/>
      <c r="HN1" s="359" t="s">
        <v>22</v>
      </c>
      <c r="HO1" s="441" t="s">
        <v>394</v>
      </c>
      <c r="HP1" s="338" t="s">
        <v>143</v>
      </c>
      <c r="HQ1" s="338"/>
      <c r="HR1" s="338"/>
      <c r="HS1" s="338"/>
      <c r="HT1" s="338"/>
      <c r="HU1" s="341"/>
      <c r="HV1" s="339"/>
      <c r="HW1" s="340"/>
      <c r="HX1" s="359" t="s">
        <v>22</v>
      </c>
      <c r="HY1" s="441" t="s">
        <v>395</v>
      </c>
      <c r="HZ1" s="338" t="s">
        <v>143</v>
      </c>
      <c r="IA1" s="338"/>
      <c r="IB1" s="338"/>
      <c r="IC1" s="338"/>
      <c r="ID1" s="338"/>
      <c r="IE1" s="341"/>
      <c r="IF1" s="339"/>
      <c r="IG1" s="340"/>
      <c r="IH1" s="359" t="s">
        <v>22</v>
      </c>
      <c r="II1" s="441" t="s">
        <v>395</v>
      </c>
      <c r="IJ1" s="338" t="s">
        <v>143</v>
      </c>
      <c r="IK1" s="338"/>
      <c r="IL1" s="338"/>
      <c r="IM1" s="338"/>
      <c r="IN1" s="338"/>
      <c r="IO1" s="341"/>
      <c r="IP1" s="339"/>
      <c r="IQ1" s="340"/>
      <c r="IR1" s="359" t="s">
        <v>22</v>
      </c>
      <c r="IS1" s="441" t="s">
        <v>395</v>
      </c>
      <c r="IT1" s="338" t="s">
        <v>143</v>
      </c>
      <c r="IU1" s="338"/>
      <c r="IV1" s="338"/>
      <c r="IW1" s="338"/>
      <c r="IX1" s="338"/>
      <c r="IY1" s="341"/>
      <c r="IZ1" s="339"/>
      <c r="JA1" s="340"/>
      <c r="JB1" s="359" t="s">
        <v>22</v>
      </c>
      <c r="JC1" s="441" t="s">
        <v>396</v>
      </c>
      <c r="JD1" s="338" t="s">
        <v>143</v>
      </c>
      <c r="JE1" s="338"/>
      <c r="JF1" s="338"/>
      <c r="JG1" s="338"/>
      <c r="JH1" s="338"/>
      <c r="JI1" s="341"/>
      <c r="JJ1" s="339"/>
      <c r="JK1" s="340"/>
      <c r="JL1" s="359" t="s">
        <v>22</v>
      </c>
      <c r="JM1" s="441" t="s">
        <v>396</v>
      </c>
      <c r="JN1" s="338" t="s">
        <v>143</v>
      </c>
      <c r="JO1" s="338"/>
      <c r="JP1" s="338"/>
      <c r="JQ1" s="338"/>
      <c r="JR1" s="338"/>
      <c r="JS1" s="341"/>
      <c r="JT1" s="339"/>
      <c r="JU1" s="340"/>
      <c r="JV1" s="359" t="s">
        <v>22</v>
      </c>
      <c r="JW1" s="441" t="s">
        <v>396</v>
      </c>
      <c r="JX1" s="338" t="s">
        <v>143</v>
      </c>
      <c r="JY1" s="338"/>
      <c r="JZ1" s="338"/>
      <c r="KA1" s="338"/>
      <c r="KB1" s="338"/>
      <c r="KC1" s="341"/>
      <c r="KD1" s="339"/>
      <c r="KE1" s="340"/>
      <c r="KF1" s="359" t="s">
        <v>22</v>
      </c>
      <c r="KG1" s="441" t="s">
        <v>396</v>
      </c>
      <c r="KH1" s="338" t="s">
        <v>143</v>
      </c>
      <c r="KI1" s="338"/>
      <c r="KJ1" s="338"/>
      <c r="KK1" s="338"/>
      <c r="KL1" s="338"/>
      <c r="KM1" s="341"/>
      <c r="KN1" s="339"/>
      <c r="KO1" s="340"/>
      <c r="KP1" s="359" t="s">
        <v>22</v>
      </c>
      <c r="KQ1" s="441" t="s">
        <v>397</v>
      </c>
      <c r="KR1" s="338" t="s">
        <v>143</v>
      </c>
      <c r="KS1" s="338"/>
      <c r="KT1" s="338"/>
      <c r="KU1" s="338"/>
      <c r="KV1" s="338"/>
      <c r="KW1" s="341"/>
      <c r="KX1" s="339"/>
      <c r="KY1" s="340"/>
      <c r="KZ1" s="359" t="s">
        <v>22</v>
      </c>
      <c r="LA1" s="441" t="s">
        <v>397</v>
      </c>
      <c r="LB1" s="338" t="s">
        <v>143</v>
      </c>
      <c r="LC1" s="338"/>
      <c r="LD1" s="338"/>
      <c r="LE1" s="338"/>
      <c r="LF1" s="338"/>
      <c r="LG1" s="341"/>
      <c r="LH1" s="339"/>
      <c r="LI1" s="340"/>
      <c r="LJ1" s="359" t="s">
        <v>22</v>
      </c>
      <c r="LK1" s="441" t="s">
        <v>397</v>
      </c>
      <c r="LL1" s="338" t="s">
        <v>143</v>
      </c>
      <c r="LM1" s="338"/>
      <c r="LN1" s="338"/>
      <c r="LO1" s="338"/>
      <c r="LP1" s="338"/>
      <c r="LQ1" s="341"/>
      <c r="LR1" s="339"/>
      <c r="LS1" s="340"/>
      <c r="LT1" s="359" t="s">
        <v>22</v>
      </c>
      <c r="LU1" s="441">
        <v>2018</v>
      </c>
      <c r="LV1" s="338" t="s">
        <v>143</v>
      </c>
      <c r="LW1" s="338"/>
      <c r="LX1" s="338"/>
      <c r="LY1" s="338"/>
      <c r="LZ1" s="338"/>
      <c r="MA1" s="341"/>
      <c r="MB1" s="339"/>
      <c r="MC1" s="340"/>
      <c r="MD1" s="359" t="s">
        <v>22</v>
      </c>
      <c r="ME1" s="441" t="s">
        <v>397</v>
      </c>
      <c r="MF1" s="338" t="s">
        <v>143</v>
      </c>
      <c r="MG1" s="338"/>
      <c r="MH1" s="338"/>
      <c r="MI1" s="338"/>
      <c r="MJ1" s="338"/>
      <c r="MK1" s="341"/>
      <c r="ML1" s="339"/>
      <c r="MM1" s="340"/>
      <c r="MN1" s="359" t="s">
        <v>22</v>
      </c>
      <c r="MO1" s="441">
        <v>2019</v>
      </c>
      <c r="MP1" s="338" t="s">
        <v>143</v>
      </c>
      <c r="MQ1" s="338"/>
      <c r="MR1" s="338"/>
      <c r="MS1" s="338"/>
      <c r="MT1" s="338"/>
      <c r="MU1" s="341"/>
      <c r="MV1" s="339"/>
      <c r="MW1" s="340"/>
      <c r="MX1" s="359" t="s">
        <v>22</v>
      </c>
      <c r="MY1" s="441">
        <v>2020</v>
      </c>
      <c r="MZ1" s="338" t="s">
        <v>143</v>
      </c>
      <c r="NA1" s="338"/>
      <c r="NB1" s="338"/>
      <c r="NC1" s="338"/>
      <c r="ND1" s="338"/>
      <c r="NE1" s="341"/>
      <c r="NF1" s="339"/>
      <c r="NG1" s="340"/>
      <c r="NH1" s="359" t="s">
        <v>22</v>
      </c>
      <c r="NI1" s="441">
        <v>2020</v>
      </c>
      <c r="NJ1" s="338" t="s">
        <v>143</v>
      </c>
      <c r="NK1" s="338"/>
      <c r="NL1" s="338"/>
      <c r="NM1" s="338"/>
      <c r="NN1" s="338"/>
      <c r="NO1" s="341"/>
      <c r="NP1" s="339"/>
      <c r="NQ1" s="340"/>
      <c r="NR1" s="359" t="s">
        <v>22</v>
      </c>
      <c r="NS1" s="441">
        <v>2021</v>
      </c>
      <c r="NT1" s="338" t="s">
        <v>143</v>
      </c>
      <c r="NU1" s="338"/>
      <c r="NV1" s="338"/>
      <c r="NW1" s="338"/>
      <c r="NX1" s="338"/>
      <c r="NY1" s="341"/>
      <c r="NZ1" s="339"/>
      <c r="OA1" s="340"/>
      <c r="OB1" s="359" t="s">
        <v>22</v>
      </c>
      <c r="OC1" s="441">
        <v>2021</v>
      </c>
      <c r="OD1" s="338" t="s">
        <v>143</v>
      </c>
      <c r="OE1" s="338"/>
      <c r="OF1" s="338"/>
      <c r="OG1" s="338"/>
      <c r="OH1" s="338"/>
      <c r="OI1" s="341"/>
      <c r="OJ1" s="339"/>
      <c r="OK1" s="340"/>
      <c r="OL1" s="359" t="s">
        <v>22</v>
      </c>
      <c r="OM1" s="441">
        <v>2021</v>
      </c>
      <c r="ON1" s="338" t="s">
        <v>143</v>
      </c>
      <c r="OO1" s="338"/>
      <c r="OP1" s="338"/>
      <c r="OQ1" s="338"/>
      <c r="OR1" s="338"/>
      <c r="OS1" s="341"/>
      <c r="OT1" s="339"/>
      <c r="OU1" s="340"/>
      <c r="OV1" s="359" t="s">
        <v>22</v>
      </c>
      <c r="OW1" s="441">
        <v>2022</v>
      </c>
      <c r="OX1" s="338" t="s">
        <v>143</v>
      </c>
      <c r="OY1" s="338"/>
      <c r="OZ1" s="338"/>
      <c r="PA1" s="338"/>
      <c r="PB1" s="338"/>
      <c r="PC1" s="341"/>
      <c r="PD1" s="339"/>
      <c r="PE1" s="340"/>
      <c r="PF1" s="359" t="s">
        <v>22</v>
      </c>
      <c r="PG1" s="441">
        <v>2022</v>
      </c>
      <c r="PH1" s="338" t="s">
        <v>143</v>
      </c>
      <c r="PI1" s="338"/>
      <c r="PJ1" s="338"/>
      <c r="PK1" s="338"/>
      <c r="PL1" s="338"/>
      <c r="PM1" s="341"/>
      <c r="PN1" s="339"/>
      <c r="PO1" s="340"/>
      <c r="PP1" s="359" t="s">
        <v>22</v>
      </c>
      <c r="PQ1" s="441">
        <v>2022</v>
      </c>
      <c r="PR1" s="338" t="s">
        <v>143</v>
      </c>
      <c r="PS1" s="338"/>
      <c r="PT1" s="338"/>
      <c r="PU1" s="338"/>
      <c r="PV1" s="338"/>
      <c r="PW1" s="341"/>
      <c r="PX1" s="339"/>
      <c r="PY1" s="340"/>
    </row>
    <row xmlns:x14ac="http://schemas.microsoft.com/office/spreadsheetml/2009/9/ac" r="2" s="342" customFormat="true" ht="30" customHeight="true" x14ac:dyDescent="0.25">
      <c r="A2" s="603" t="s">
        <v>470</v>
      </c>
      <c r="B2" s="345" t="s">
        <v>349</v>
      </c>
      <c r="C2" s="284" t="s">
        <v>237</v>
      </c>
      <c r="D2" s="284" t="s">
        <v>144</v>
      </c>
      <c r="E2" s="346"/>
      <c r="F2" s="346"/>
      <c r="G2" s="346"/>
      <c r="H2" s="346"/>
      <c r="I2" s="347"/>
      <c r="J2" s="343" t="s">
        <v>398</v>
      </c>
      <c r="K2" s="389"/>
      <c r="L2" s="345" t="s">
        <v>350</v>
      </c>
      <c r="M2" s="284" t="s">
        <v>237</v>
      </c>
      <c r="N2" s="284" t="s">
        <v>145</v>
      </c>
      <c r="O2" s="346"/>
      <c r="P2" s="346"/>
      <c r="Q2" s="346"/>
      <c r="R2" s="346"/>
      <c r="S2" s="347"/>
      <c r="T2" s="343" t="s">
        <v>398</v>
      </c>
      <c r="U2" s="389"/>
      <c r="V2" s="345" t="s">
        <v>351</v>
      </c>
      <c r="W2" s="284" t="s">
        <v>183</v>
      </c>
      <c r="X2" s="284" t="s">
        <v>273</v>
      </c>
      <c r="Y2" s="346"/>
      <c r="Z2" s="346"/>
      <c r="AA2" s="346"/>
      <c r="AB2" s="346"/>
      <c r="AC2" s="347"/>
      <c r="AD2" s="343" t="s">
        <v>398</v>
      </c>
      <c r="AE2" s="389"/>
      <c r="AF2" s="345" t="s">
        <v>352</v>
      </c>
      <c r="AG2" s="284" t="s">
        <v>237</v>
      </c>
      <c r="AH2" s="284" t="s">
        <v>146</v>
      </c>
      <c r="AI2" s="346"/>
      <c r="AJ2" s="346"/>
      <c r="AK2" s="346"/>
      <c r="AL2" s="346"/>
      <c r="AM2" s="347"/>
      <c r="AN2" s="343" t="s">
        <v>398</v>
      </c>
      <c r="AO2" s="389"/>
      <c r="AP2" s="345" t="s">
        <v>353</v>
      </c>
      <c r="AQ2" s="284" t="s">
        <v>183</v>
      </c>
      <c r="AR2" s="284" t="s">
        <v>185</v>
      </c>
      <c r="AS2" s="346"/>
      <c r="AT2" s="346"/>
      <c r="AU2" s="346"/>
      <c r="AV2" s="346"/>
      <c r="AW2" s="347"/>
      <c r="AX2" s="343" t="s">
        <v>398</v>
      </c>
      <c r="AY2" s="389"/>
      <c r="AZ2" s="345" t="s">
        <v>354</v>
      </c>
      <c r="BA2" s="284" t="s">
        <v>237</v>
      </c>
      <c r="BB2" s="284" t="s">
        <v>147</v>
      </c>
      <c r="BC2" s="346"/>
      <c r="BD2" s="346"/>
      <c r="BE2" s="346"/>
      <c r="BF2" s="346"/>
      <c r="BG2" s="347"/>
      <c r="BH2" s="343" t="s">
        <v>398</v>
      </c>
      <c r="BI2" s="389"/>
      <c r="BJ2" s="345" t="s">
        <v>355</v>
      </c>
      <c r="BK2" s="284" t="s">
        <v>237</v>
      </c>
      <c r="BL2" s="284" t="s">
        <v>148</v>
      </c>
      <c r="BM2" s="346"/>
      <c r="BN2" s="346"/>
      <c r="BO2" s="346"/>
      <c r="BP2" s="346"/>
      <c r="BQ2" s="347"/>
      <c r="BR2" s="343" t="s">
        <v>398</v>
      </c>
      <c r="BS2" s="389"/>
      <c r="BT2" s="345" t="s">
        <v>356</v>
      </c>
      <c r="BU2" s="284" t="s">
        <v>183</v>
      </c>
      <c r="BV2" s="284" t="s">
        <v>186</v>
      </c>
      <c r="BW2" s="346"/>
      <c r="BX2" s="346"/>
      <c r="BY2" s="346"/>
      <c r="BZ2" s="346"/>
      <c r="CA2" s="347"/>
      <c r="CB2" s="343" t="s">
        <v>398</v>
      </c>
      <c r="CC2" s="389"/>
      <c r="CD2" s="345" t="s">
        <v>357</v>
      </c>
      <c r="CE2" s="284" t="s">
        <v>237</v>
      </c>
      <c r="CF2" s="284" t="s">
        <v>149</v>
      </c>
      <c r="CG2" s="346"/>
      <c r="CH2" s="346"/>
      <c r="CI2" s="346"/>
      <c r="CJ2" s="346"/>
      <c r="CK2" s="347"/>
      <c r="CL2" s="343" t="s">
        <v>398</v>
      </c>
      <c r="CM2" s="389"/>
      <c r="CN2" s="345" t="s">
        <v>358</v>
      </c>
      <c r="CO2" s="284" t="s">
        <v>237</v>
      </c>
      <c r="CP2" s="284" t="s">
        <v>150</v>
      </c>
      <c r="CQ2" s="346"/>
      <c r="CR2" s="346"/>
      <c r="CS2" s="346"/>
      <c r="CT2" s="346"/>
      <c r="CU2" s="347"/>
      <c r="CV2" s="343" t="s">
        <v>398</v>
      </c>
      <c r="CW2" s="389"/>
      <c r="CX2" s="345" t="s">
        <v>359</v>
      </c>
      <c r="CY2" s="284" t="s">
        <v>183</v>
      </c>
      <c r="CZ2" s="284" t="s">
        <v>187</v>
      </c>
      <c r="DA2" s="346"/>
      <c r="DB2" s="346"/>
      <c r="DC2" s="346"/>
      <c r="DD2" s="346"/>
      <c r="DE2" s="347"/>
      <c r="DF2" s="343" t="s">
        <v>398</v>
      </c>
      <c r="DG2" s="389"/>
      <c r="DH2" s="345" t="s">
        <v>360</v>
      </c>
      <c r="DI2" s="284" t="s">
        <v>237</v>
      </c>
      <c r="DJ2" s="284" t="s">
        <v>151</v>
      </c>
      <c r="DK2" s="346"/>
      <c r="DL2" s="346"/>
      <c r="DM2" s="346"/>
      <c r="DN2" s="346"/>
      <c r="DO2" s="347"/>
      <c r="DP2" s="343" t="s">
        <v>398</v>
      </c>
      <c r="DQ2" s="389"/>
      <c r="DR2" s="345" t="s">
        <v>361</v>
      </c>
      <c r="DS2" s="284" t="s">
        <v>183</v>
      </c>
      <c r="DT2" s="284" t="s">
        <v>189</v>
      </c>
      <c r="DU2" s="346"/>
      <c r="DV2" s="346"/>
      <c r="DW2" s="346"/>
      <c r="DX2" s="346"/>
      <c r="DY2" s="347"/>
      <c r="DZ2" s="343" t="s">
        <v>398</v>
      </c>
      <c r="EA2" s="389"/>
      <c r="EB2" s="345" t="s">
        <v>362</v>
      </c>
      <c r="EC2" s="284" t="s">
        <v>237</v>
      </c>
      <c r="ED2" s="284" t="s">
        <v>152</v>
      </c>
      <c r="EE2" s="346"/>
      <c r="EF2" s="346"/>
      <c r="EG2" s="346"/>
      <c r="EH2" s="346"/>
      <c r="EI2" s="347"/>
      <c r="EJ2" s="343" t="s">
        <v>398</v>
      </c>
      <c r="EK2" s="389"/>
      <c r="EL2" s="345" t="s">
        <v>363</v>
      </c>
      <c r="EM2" s="284" t="s">
        <v>183</v>
      </c>
      <c r="EN2" s="284" t="s">
        <v>190</v>
      </c>
      <c r="EO2" s="346"/>
      <c r="EP2" s="346"/>
      <c r="EQ2" s="346"/>
      <c r="ER2" s="346"/>
      <c r="ES2" s="347"/>
      <c r="ET2" s="343" t="s">
        <v>398</v>
      </c>
      <c r="EU2" s="389"/>
      <c r="EV2" s="345" t="s">
        <v>364</v>
      </c>
      <c r="EW2" s="284" t="s">
        <v>237</v>
      </c>
      <c r="EX2" s="284" t="s">
        <v>153</v>
      </c>
      <c r="EY2" s="346"/>
      <c r="EZ2" s="346"/>
      <c r="FA2" s="346"/>
      <c r="FB2" s="346"/>
      <c r="FC2" s="347"/>
      <c r="FD2" s="343" t="s">
        <v>398</v>
      </c>
      <c r="FE2" s="389"/>
      <c r="FF2" s="345" t="s">
        <v>365</v>
      </c>
      <c r="FG2" s="284" t="s">
        <v>183</v>
      </c>
      <c r="FH2" s="284" t="s">
        <v>192</v>
      </c>
      <c r="FI2" s="346"/>
      <c r="FJ2" s="346"/>
      <c r="FK2" s="346"/>
      <c r="FL2" s="346"/>
      <c r="FM2" s="347"/>
      <c r="FN2" s="343" t="s">
        <v>398</v>
      </c>
      <c r="FO2" s="389"/>
      <c r="FP2" s="345" t="s">
        <v>366</v>
      </c>
      <c r="FQ2" s="284" t="s">
        <v>183</v>
      </c>
      <c r="FR2" s="284" t="s">
        <v>249</v>
      </c>
      <c r="FS2" s="346"/>
      <c r="FT2" s="346"/>
      <c r="FU2" s="346"/>
      <c r="FV2" s="346"/>
      <c r="FW2" s="347"/>
      <c r="FX2" s="343" t="s">
        <v>398</v>
      </c>
      <c r="FY2" s="389"/>
      <c r="FZ2" s="345" t="s">
        <v>367</v>
      </c>
      <c r="GA2" s="284" t="s">
        <v>237</v>
      </c>
      <c r="GB2" s="284" t="s">
        <v>154</v>
      </c>
      <c r="GC2" s="346"/>
      <c r="GD2" s="346"/>
      <c r="GE2" s="346"/>
      <c r="GF2" s="346"/>
      <c r="GG2" s="347"/>
      <c r="GH2" s="343" t="s">
        <v>398</v>
      </c>
      <c r="GI2" s="389"/>
      <c r="GJ2" s="345" t="s">
        <v>368</v>
      </c>
      <c r="GK2" s="284" t="s">
        <v>183</v>
      </c>
      <c r="GL2" s="284" t="s">
        <v>193</v>
      </c>
      <c r="GM2" s="346"/>
      <c r="GN2" s="346"/>
      <c r="GO2" s="346"/>
      <c r="GP2" s="346"/>
      <c r="GQ2" s="347"/>
      <c r="GR2" s="343" t="s">
        <v>398</v>
      </c>
      <c r="GS2" s="389"/>
      <c r="GT2" s="345" t="s">
        <v>369</v>
      </c>
      <c r="GU2" s="284" t="s">
        <v>237</v>
      </c>
      <c r="GV2" s="284" t="s">
        <v>155</v>
      </c>
      <c r="GW2" s="346"/>
      <c r="GX2" s="346"/>
      <c r="GY2" s="346"/>
      <c r="GZ2" s="346"/>
      <c r="HA2" s="347"/>
      <c r="HB2" s="343" t="s">
        <v>398</v>
      </c>
      <c r="HC2" s="389"/>
      <c r="HD2" s="345" t="s">
        <v>370</v>
      </c>
      <c r="HE2" s="284" t="s">
        <v>183</v>
      </c>
      <c r="HF2" s="284" t="s">
        <v>198</v>
      </c>
      <c r="HG2" s="346"/>
      <c r="HH2" s="346"/>
      <c r="HI2" s="346"/>
      <c r="HJ2" s="346"/>
      <c r="HK2" s="347"/>
      <c r="HL2" s="343" t="s">
        <v>398</v>
      </c>
      <c r="HM2" s="389"/>
      <c r="HN2" s="345" t="s">
        <v>371</v>
      </c>
      <c r="HO2" s="284" t="s">
        <v>237</v>
      </c>
      <c r="HP2" s="284" t="s">
        <v>156</v>
      </c>
      <c r="HQ2" s="346"/>
      <c r="HR2" s="346"/>
      <c r="HS2" s="346"/>
      <c r="HT2" s="346"/>
      <c r="HU2" s="347"/>
      <c r="HV2" s="343" t="s">
        <v>398</v>
      </c>
      <c r="HW2" s="389"/>
      <c r="HX2" s="345" t="s">
        <v>372</v>
      </c>
      <c r="HY2" s="284" t="s">
        <v>183</v>
      </c>
      <c r="HZ2" s="284" t="s">
        <v>199</v>
      </c>
      <c r="IA2" s="346"/>
      <c r="IB2" s="346"/>
      <c r="IC2" s="346"/>
      <c r="ID2" s="346"/>
      <c r="IE2" s="347"/>
      <c r="IF2" s="343" t="s">
        <v>398</v>
      </c>
      <c r="IG2" s="389"/>
      <c r="IH2" s="345" t="s">
        <v>373</v>
      </c>
      <c r="II2" s="284" t="s">
        <v>237</v>
      </c>
      <c r="IJ2" s="284" t="s">
        <v>219</v>
      </c>
      <c r="IK2" s="346"/>
      <c r="IL2" s="346"/>
      <c r="IM2" s="346"/>
      <c r="IN2" s="346"/>
      <c r="IO2" s="347"/>
      <c r="IP2" s="343" t="s">
        <v>398</v>
      </c>
      <c r="IQ2" s="389"/>
      <c r="IR2" s="345" t="s">
        <v>374</v>
      </c>
      <c r="IS2" s="284" t="s">
        <v>238</v>
      </c>
      <c r="IT2" s="284" t="s">
        <v>239</v>
      </c>
      <c r="IU2" s="346"/>
      <c r="IV2" s="346"/>
      <c r="IW2" s="346"/>
      <c r="IX2" s="346"/>
      <c r="IY2" s="347"/>
      <c r="IZ2" s="343" t="s">
        <v>398</v>
      </c>
      <c r="JA2" s="389"/>
      <c r="JB2" s="345" t="s">
        <v>375</v>
      </c>
      <c r="JC2" s="284" t="s">
        <v>183</v>
      </c>
      <c r="JD2" s="284" t="s">
        <v>214</v>
      </c>
      <c r="JE2" s="346"/>
      <c r="JF2" s="346"/>
      <c r="JG2" s="346"/>
      <c r="JH2" s="346"/>
      <c r="JI2" s="347"/>
      <c r="JJ2" s="343" t="s">
        <v>398</v>
      </c>
      <c r="JK2" s="389"/>
      <c r="JL2" s="345" t="s">
        <v>376</v>
      </c>
      <c r="JM2" s="284" t="s">
        <v>183</v>
      </c>
      <c r="JN2" s="284" t="s">
        <v>301</v>
      </c>
      <c r="JO2" s="346"/>
      <c r="JP2" s="346"/>
      <c r="JQ2" s="346"/>
      <c r="JR2" s="346"/>
      <c r="JS2" s="347"/>
      <c r="JT2" s="343" t="s">
        <v>398</v>
      </c>
      <c r="JU2" s="389"/>
      <c r="JV2" s="345" t="s">
        <v>377</v>
      </c>
      <c r="JW2" s="284" t="s">
        <v>238</v>
      </c>
      <c r="JX2" s="284" t="s">
        <v>239</v>
      </c>
      <c r="JY2" s="346"/>
      <c r="JZ2" s="346"/>
      <c r="KA2" s="346"/>
      <c r="KB2" s="346"/>
      <c r="KC2" s="347"/>
      <c r="KD2" s="343" t="s">
        <v>398</v>
      </c>
      <c r="KE2" s="389"/>
      <c r="KF2" s="345" t="s">
        <v>378</v>
      </c>
      <c r="KG2" s="284" t="s">
        <v>237</v>
      </c>
      <c r="KH2" s="284" t="s">
        <v>339</v>
      </c>
      <c r="KI2" s="346"/>
      <c r="KJ2" s="346"/>
      <c r="KK2" s="346"/>
      <c r="KL2" s="346"/>
      <c r="KM2" s="347"/>
      <c r="KN2" s="343" t="s">
        <v>398</v>
      </c>
      <c r="KO2" s="389"/>
      <c r="KP2" s="345" t="s">
        <v>379</v>
      </c>
      <c r="KQ2" s="284" t="s">
        <v>183</v>
      </c>
      <c r="KR2" s="284" t="s">
        <v>307</v>
      </c>
      <c r="KS2" s="346"/>
      <c r="KT2" s="346"/>
      <c r="KU2" s="346"/>
      <c r="KV2" s="346"/>
      <c r="KW2" s="347"/>
      <c r="KX2" s="343" t="s">
        <v>398</v>
      </c>
      <c r="KY2" s="389"/>
      <c r="KZ2" s="345" t="s">
        <v>380</v>
      </c>
      <c r="LA2" s="284" t="s">
        <v>238</v>
      </c>
      <c r="LB2" s="284" t="s">
        <v>239</v>
      </c>
      <c r="LC2" s="346"/>
      <c r="LD2" s="346"/>
      <c r="LE2" s="346"/>
      <c r="LF2" s="346"/>
      <c r="LG2" s="347"/>
      <c r="LH2" s="343" t="s">
        <v>398</v>
      </c>
      <c r="LI2" s="389"/>
      <c r="LJ2" s="345" t="s">
        <v>381</v>
      </c>
      <c r="LK2" s="284" t="s">
        <v>183</v>
      </c>
      <c r="LL2" s="284" t="s">
        <v>329</v>
      </c>
      <c r="LM2" s="346"/>
      <c r="LN2" s="346"/>
      <c r="LO2" s="346"/>
      <c r="LP2" s="346"/>
      <c r="LQ2" s="347"/>
      <c r="LR2" s="343" t="s">
        <v>398</v>
      </c>
      <c r="LS2" s="344"/>
      <c r="LT2" s="345" t="s">
        <v>414</v>
      </c>
      <c r="LU2" s="284" t="s">
        <v>237</v>
      </c>
      <c r="LV2" s="284" t="s">
        <v>415</v>
      </c>
      <c r="LW2" s="346"/>
      <c r="LX2" s="346"/>
      <c r="LY2" s="346"/>
      <c r="LZ2" s="346"/>
      <c r="MA2" s="347"/>
      <c r="MB2" s="343" t="s">
        <v>398</v>
      </c>
      <c r="MC2" s="344"/>
      <c r="MD2" s="345" t="s">
        <v>433</v>
      </c>
      <c r="ME2" s="284" t="s">
        <v>238</v>
      </c>
      <c r="MF2" s="284" t="s">
        <v>239</v>
      </c>
      <c r="MG2" s="346"/>
      <c r="MH2" s="346"/>
      <c r="MI2" s="346"/>
      <c r="MJ2" s="346"/>
      <c r="MK2" s="347"/>
      <c r="ML2" s="343" t="s">
        <v>398</v>
      </c>
      <c r="MM2" s="389"/>
      <c r="MN2" s="345" t="s">
        <v>419</v>
      </c>
      <c r="MO2" s="284" t="s">
        <v>237</v>
      </c>
      <c r="MP2" s="284" t="s">
        <v>415</v>
      </c>
      <c r="MQ2" s="346"/>
      <c r="MR2" s="346"/>
      <c r="MS2" s="346"/>
      <c r="MT2" s="346"/>
      <c r="MU2" s="347"/>
      <c r="MV2" s="343" t="s">
        <v>398</v>
      </c>
      <c r="MW2" s="344"/>
      <c r="MX2" s="345" t="s">
        <v>435</v>
      </c>
      <c r="MY2" s="284" t="s">
        <v>238</v>
      </c>
      <c r="MZ2" s="284" t="s">
        <v>239</v>
      </c>
      <c r="NA2" s="346"/>
      <c r="NB2" s="346"/>
      <c r="NC2" s="346"/>
      <c r="ND2" s="346"/>
      <c r="NE2" s="347"/>
      <c r="NF2" s="343" t="s">
        <v>398</v>
      </c>
      <c r="NG2" s="389"/>
      <c r="NH2" s="345" t="s">
        <v>420</v>
      </c>
      <c r="NI2" s="284" t="s">
        <v>237</v>
      </c>
      <c r="NJ2" s="284" t="s">
        <v>421</v>
      </c>
      <c r="NK2" s="346"/>
      <c r="NL2" s="346"/>
      <c r="NM2" s="346"/>
      <c r="NN2" s="346"/>
      <c r="NO2" s="347"/>
      <c r="NP2" s="343" t="s">
        <v>398</v>
      </c>
      <c r="NQ2" s="344"/>
      <c r="NR2" s="345" t="s">
        <v>438</v>
      </c>
      <c r="NS2" s="284" t="s">
        <v>183</v>
      </c>
      <c r="NT2" s="284" t="s">
        <v>432</v>
      </c>
      <c r="NU2" s="346"/>
      <c r="NV2" s="346"/>
      <c r="NW2" s="346"/>
      <c r="NX2" s="346"/>
      <c r="NY2" s="347"/>
      <c r="NZ2" s="343" t="s">
        <v>398</v>
      </c>
      <c r="OA2" s="344"/>
      <c r="OB2" s="345" t="s">
        <v>475</v>
      </c>
      <c r="OC2" s="284" t="s">
        <v>237</v>
      </c>
      <c r="OD2" s="284" t="s">
        <v>476</v>
      </c>
      <c r="OE2" s="346"/>
      <c r="OF2" s="346"/>
      <c r="OG2" s="346"/>
      <c r="OH2" s="346"/>
      <c r="OI2" s="347"/>
      <c r="OJ2" s="343" t="s">
        <v>398</v>
      </c>
      <c r="OK2" s="344"/>
      <c r="OL2" s="345" t="s">
        <v>482</v>
      </c>
      <c r="OM2" s="284" t="s">
        <v>238</v>
      </c>
      <c r="ON2" s="284" t="s">
        <v>239</v>
      </c>
      <c r="OO2" s="346"/>
      <c r="OP2" s="346"/>
      <c r="OQ2" s="346"/>
      <c r="OR2" s="346"/>
      <c r="OS2" s="347"/>
      <c r="OT2" s="343" t="s">
        <v>398</v>
      </c>
      <c r="OU2" s="389"/>
      <c r="OV2" s="345" t="s">
        <v>484</v>
      </c>
      <c r="OW2" s="284" t="s">
        <v>238</v>
      </c>
      <c r="OX2" s="284" t="s">
        <v>239</v>
      </c>
      <c r="OY2" s="346"/>
      <c r="OZ2" s="346"/>
      <c r="PA2" s="346"/>
      <c r="PB2" s="346"/>
      <c r="PC2" s="347"/>
      <c r="PD2" s="343" t="s">
        <v>398</v>
      </c>
      <c r="PE2" s="389"/>
      <c r="PF2" s="345" t="s">
        <v>477</v>
      </c>
      <c r="PG2" s="284" t="s">
        <v>237</v>
      </c>
      <c r="PH2" s="284" t="s">
        <v>476</v>
      </c>
      <c r="PI2" s="346"/>
      <c r="PJ2" s="346"/>
      <c r="PK2" s="346"/>
      <c r="PL2" s="346"/>
      <c r="PM2" s="347"/>
      <c r="PN2" s="343" t="s">
        <v>398</v>
      </c>
      <c r="PO2" s="344"/>
      <c r="PP2" s="345" t="s">
        <v>478</v>
      </c>
      <c r="PQ2" s="284" t="s">
        <v>479</v>
      </c>
      <c r="PR2" s="284" t="s">
        <v>480</v>
      </c>
      <c r="PS2" s="346"/>
      <c r="PT2" s="346"/>
      <c r="PU2" s="346"/>
      <c r="PV2" s="346"/>
      <c r="PW2" s="347"/>
      <c r="PX2" s="343" t="s">
        <v>398</v>
      </c>
      <c r="PY2" s="344"/>
    </row>
    <row xmlns:x14ac="http://schemas.microsoft.com/office/spreadsheetml/2009/9/ac" r="3" s="275" customFormat="true" ht="18" customHeight="true" x14ac:dyDescent="0.25">
      <c r="A3" s="603"/>
      <c r="B3" s="388" t="s">
        <v>229</v>
      </c>
      <c r="C3" s="286" t="s">
        <v>54</v>
      </c>
      <c r="D3" s="287" t="s">
        <v>7</v>
      </c>
      <c r="E3" s="288" t="s">
        <v>1</v>
      </c>
      <c r="F3" s="288" t="s">
        <v>2</v>
      </c>
      <c r="G3" s="288" t="s">
        <v>16</v>
      </c>
      <c r="H3" s="288" t="s">
        <v>17</v>
      </c>
      <c r="I3" s="289" t="s">
        <v>18</v>
      </c>
      <c r="J3" s="273"/>
      <c r="K3" s="290"/>
      <c r="L3" s="388" t="s">
        <v>229</v>
      </c>
      <c r="M3" s="286" t="s">
        <v>54</v>
      </c>
      <c r="N3" s="287" t="s">
        <v>7</v>
      </c>
      <c r="O3" s="288" t="s">
        <v>1</v>
      </c>
      <c r="P3" s="288" t="s">
        <v>2</v>
      </c>
      <c r="Q3" s="288" t="s">
        <v>16</v>
      </c>
      <c r="R3" s="288" t="s">
        <v>17</v>
      </c>
      <c r="S3" s="289" t="s">
        <v>18</v>
      </c>
      <c r="T3" s="273"/>
      <c r="U3" s="290"/>
      <c r="V3" s="388" t="s">
        <v>229</v>
      </c>
      <c r="W3" s="286" t="s">
        <v>54</v>
      </c>
      <c r="X3" s="287" t="s">
        <v>7</v>
      </c>
      <c r="Y3" s="288" t="s">
        <v>1</v>
      </c>
      <c r="Z3" s="288" t="s">
        <v>2</v>
      </c>
      <c r="AA3" s="288" t="s">
        <v>16</v>
      </c>
      <c r="AB3" s="288" t="s">
        <v>17</v>
      </c>
      <c r="AC3" s="289" t="s">
        <v>18</v>
      </c>
      <c r="AD3" s="273"/>
      <c r="AE3" s="290"/>
      <c r="AF3" s="388" t="s">
        <v>229</v>
      </c>
      <c r="AG3" s="286" t="s">
        <v>54</v>
      </c>
      <c r="AH3" s="287" t="s">
        <v>7</v>
      </c>
      <c r="AI3" s="288" t="s">
        <v>1</v>
      </c>
      <c r="AJ3" s="288" t="s">
        <v>2</v>
      </c>
      <c r="AK3" s="288" t="s">
        <v>16</v>
      </c>
      <c r="AL3" s="288" t="s">
        <v>17</v>
      </c>
      <c r="AM3" s="289" t="s">
        <v>18</v>
      </c>
      <c r="AN3" s="273"/>
      <c r="AO3" s="290"/>
      <c r="AP3" s="388" t="s">
        <v>229</v>
      </c>
      <c r="AQ3" s="286" t="s">
        <v>54</v>
      </c>
      <c r="AR3" s="287" t="s">
        <v>7</v>
      </c>
      <c r="AS3" s="288" t="s">
        <v>1</v>
      </c>
      <c r="AT3" s="288" t="s">
        <v>2</v>
      </c>
      <c r="AU3" s="288" t="s">
        <v>16</v>
      </c>
      <c r="AV3" s="288" t="s">
        <v>17</v>
      </c>
      <c r="AW3" s="289" t="s">
        <v>18</v>
      </c>
      <c r="AX3" s="273"/>
      <c r="AY3" s="290"/>
      <c r="AZ3" s="388" t="s">
        <v>229</v>
      </c>
      <c r="BA3" s="286" t="s">
        <v>54</v>
      </c>
      <c r="BB3" s="287" t="s">
        <v>7</v>
      </c>
      <c r="BC3" s="288" t="s">
        <v>1</v>
      </c>
      <c r="BD3" s="288" t="s">
        <v>2</v>
      </c>
      <c r="BE3" s="288" t="s">
        <v>16</v>
      </c>
      <c r="BF3" s="288" t="s">
        <v>17</v>
      </c>
      <c r="BG3" s="289" t="s">
        <v>18</v>
      </c>
      <c r="BH3" s="273"/>
      <c r="BI3" s="290"/>
      <c r="BJ3" s="388" t="s">
        <v>229</v>
      </c>
      <c r="BK3" s="291" t="s">
        <v>54</v>
      </c>
      <c r="BL3" s="287" t="s">
        <v>7</v>
      </c>
      <c r="BM3" s="288" t="s">
        <v>1</v>
      </c>
      <c r="BN3" s="288" t="s">
        <v>2</v>
      </c>
      <c r="BO3" s="288" t="s">
        <v>16</v>
      </c>
      <c r="BP3" s="288" t="s">
        <v>17</v>
      </c>
      <c r="BQ3" s="289" t="s">
        <v>18</v>
      </c>
      <c r="BR3" s="273"/>
      <c r="BS3" s="290"/>
      <c r="BT3" s="388" t="s">
        <v>229</v>
      </c>
      <c r="BU3" s="286" t="s">
        <v>54</v>
      </c>
      <c r="BV3" s="287" t="s">
        <v>7</v>
      </c>
      <c r="BW3" s="288" t="s">
        <v>1</v>
      </c>
      <c r="BX3" s="288" t="s">
        <v>2</v>
      </c>
      <c r="BY3" s="288" t="s">
        <v>16</v>
      </c>
      <c r="BZ3" s="288" t="s">
        <v>17</v>
      </c>
      <c r="CA3" s="289" t="s">
        <v>18</v>
      </c>
      <c r="CB3" s="273"/>
      <c r="CC3" s="290"/>
      <c r="CD3" s="388" t="s">
        <v>229</v>
      </c>
      <c r="CE3" s="286" t="s">
        <v>54</v>
      </c>
      <c r="CF3" s="287" t="s">
        <v>7</v>
      </c>
      <c r="CG3" s="288" t="s">
        <v>1</v>
      </c>
      <c r="CH3" s="288" t="s">
        <v>2</v>
      </c>
      <c r="CI3" s="288" t="s">
        <v>16</v>
      </c>
      <c r="CJ3" s="288" t="s">
        <v>17</v>
      </c>
      <c r="CK3" s="289" t="s">
        <v>18</v>
      </c>
      <c r="CL3" s="273"/>
      <c r="CM3" s="290"/>
      <c r="CN3" s="388" t="s">
        <v>229</v>
      </c>
      <c r="CO3" s="286" t="s">
        <v>54</v>
      </c>
      <c r="CP3" s="287" t="s">
        <v>7</v>
      </c>
      <c r="CQ3" s="288" t="s">
        <v>1</v>
      </c>
      <c r="CR3" s="288" t="s">
        <v>2</v>
      </c>
      <c r="CS3" s="288" t="s">
        <v>16</v>
      </c>
      <c r="CT3" s="288" t="s">
        <v>17</v>
      </c>
      <c r="CU3" s="289" t="s">
        <v>18</v>
      </c>
      <c r="CV3" s="273"/>
      <c r="CW3" s="290"/>
      <c r="CX3" s="388" t="s">
        <v>229</v>
      </c>
      <c r="CY3" s="286" t="s">
        <v>54</v>
      </c>
      <c r="CZ3" s="287" t="s">
        <v>7</v>
      </c>
      <c r="DA3" s="288" t="s">
        <v>1</v>
      </c>
      <c r="DB3" s="288" t="s">
        <v>2</v>
      </c>
      <c r="DC3" s="288" t="s">
        <v>16</v>
      </c>
      <c r="DD3" s="288" t="s">
        <v>17</v>
      </c>
      <c r="DE3" s="289" t="s">
        <v>18</v>
      </c>
      <c r="DF3" s="273"/>
      <c r="DG3" s="290"/>
      <c r="DH3" s="388" t="s">
        <v>229</v>
      </c>
      <c r="DI3" s="286" t="s">
        <v>54</v>
      </c>
      <c r="DJ3" s="287" t="s">
        <v>7</v>
      </c>
      <c r="DK3" s="288" t="s">
        <v>1</v>
      </c>
      <c r="DL3" s="288" t="s">
        <v>2</v>
      </c>
      <c r="DM3" s="288" t="s">
        <v>16</v>
      </c>
      <c r="DN3" s="288" t="s">
        <v>17</v>
      </c>
      <c r="DO3" s="289" t="s">
        <v>18</v>
      </c>
      <c r="DP3" s="273"/>
      <c r="DQ3" s="290"/>
      <c r="DR3" s="388" t="s">
        <v>229</v>
      </c>
      <c r="DS3" s="286" t="s">
        <v>54</v>
      </c>
      <c r="DT3" s="287" t="s">
        <v>7</v>
      </c>
      <c r="DU3" s="288" t="s">
        <v>1</v>
      </c>
      <c r="DV3" s="288" t="s">
        <v>2</v>
      </c>
      <c r="DW3" s="288" t="s">
        <v>16</v>
      </c>
      <c r="DX3" s="288" t="s">
        <v>17</v>
      </c>
      <c r="DY3" s="289" t="s">
        <v>18</v>
      </c>
      <c r="DZ3" s="273"/>
      <c r="EA3" s="290"/>
      <c r="EB3" s="388" t="s">
        <v>229</v>
      </c>
      <c r="EC3" s="286" t="s">
        <v>54</v>
      </c>
      <c r="ED3" s="287" t="s">
        <v>7</v>
      </c>
      <c r="EE3" s="288" t="s">
        <v>1</v>
      </c>
      <c r="EF3" s="288" t="s">
        <v>2</v>
      </c>
      <c r="EG3" s="288" t="s">
        <v>16</v>
      </c>
      <c r="EH3" s="288" t="s">
        <v>17</v>
      </c>
      <c r="EI3" s="289" t="s">
        <v>18</v>
      </c>
      <c r="EJ3" s="273"/>
      <c r="EK3" s="290"/>
      <c r="EL3" s="388" t="s">
        <v>229</v>
      </c>
      <c r="EM3" s="286" t="s">
        <v>54</v>
      </c>
      <c r="EN3" s="287" t="s">
        <v>7</v>
      </c>
      <c r="EO3" s="288" t="s">
        <v>1</v>
      </c>
      <c r="EP3" s="288" t="s">
        <v>2</v>
      </c>
      <c r="EQ3" s="288" t="s">
        <v>16</v>
      </c>
      <c r="ER3" s="288" t="s">
        <v>17</v>
      </c>
      <c r="ES3" s="289" t="s">
        <v>18</v>
      </c>
      <c r="ET3" s="273"/>
      <c r="EU3" s="290"/>
      <c r="EV3" s="388" t="s">
        <v>229</v>
      </c>
      <c r="EW3" s="286" t="s">
        <v>54</v>
      </c>
      <c r="EX3" s="287" t="s">
        <v>7</v>
      </c>
      <c r="EY3" s="288" t="s">
        <v>1</v>
      </c>
      <c r="EZ3" s="288" t="s">
        <v>2</v>
      </c>
      <c r="FA3" s="288" t="s">
        <v>16</v>
      </c>
      <c r="FB3" s="288" t="s">
        <v>17</v>
      </c>
      <c r="FC3" s="289" t="s">
        <v>18</v>
      </c>
      <c r="FD3" s="273"/>
      <c r="FE3" s="290"/>
      <c r="FF3" s="388" t="s">
        <v>229</v>
      </c>
      <c r="FG3" s="286" t="s">
        <v>54</v>
      </c>
      <c r="FH3" s="287" t="s">
        <v>7</v>
      </c>
      <c r="FI3" s="288" t="s">
        <v>1</v>
      </c>
      <c r="FJ3" s="288" t="s">
        <v>2</v>
      </c>
      <c r="FK3" s="288" t="s">
        <v>16</v>
      </c>
      <c r="FL3" s="288" t="s">
        <v>17</v>
      </c>
      <c r="FM3" s="289" t="s">
        <v>18</v>
      </c>
      <c r="FN3" s="273"/>
      <c r="FO3" s="290"/>
      <c r="FP3" s="388" t="s">
        <v>229</v>
      </c>
      <c r="FQ3" s="286" t="s">
        <v>54</v>
      </c>
      <c r="FR3" s="287" t="s">
        <v>7</v>
      </c>
      <c r="FS3" s="288" t="s">
        <v>1</v>
      </c>
      <c r="FT3" s="288" t="s">
        <v>2</v>
      </c>
      <c r="FU3" s="288" t="s">
        <v>16</v>
      </c>
      <c r="FV3" s="288" t="s">
        <v>17</v>
      </c>
      <c r="FW3" s="289" t="s">
        <v>18</v>
      </c>
      <c r="FX3" s="273"/>
      <c r="FY3" s="290"/>
      <c r="FZ3" s="388" t="s">
        <v>229</v>
      </c>
      <c r="GA3" s="286" t="s">
        <v>54</v>
      </c>
      <c r="GB3" s="287" t="s">
        <v>7</v>
      </c>
      <c r="GC3" s="288" t="s">
        <v>1</v>
      </c>
      <c r="GD3" s="288" t="s">
        <v>2</v>
      </c>
      <c r="GE3" s="288" t="s">
        <v>16</v>
      </c>
      <c r="GF3" s="288" t="s">
        <v>17</v>
      </c>
      <c r="GG3" s="289" t="s">
        <v>18</v>
      </c>
      <c r="GH3" s="273"/>
      <c r="GI3" s="290"/>
      <c r="GJ3" s="388" t="s">
        <v>229</v>
      </c>
      <c r="GK3" s="286" t="s">
        <v>54</v>
      </c>
      <c r="GL3" s="287" t="s">
        <v>7</v>
      </c>
      <c r="GM3" s="288" t="s">
        <v>1</v>
      </c>
      <c r="GN3" s="288" t="s">
        <v>2</v>
      </c>
      <c r="GO3" s="288" t="s">
        <v>16</v>
      </c>
      <c r="GP3" s="288" t="s">
        <v>17</v>
      </c>
      <c r="GQ3" s="289" t="s">
        <v>18</v>
      </c>
      <c r="GR3" s="273"/>
      <c r="GS3" s="290"/>
      <c r="GT3" s="388" t="s">
        <v>229</v>
      </c>
      <c r="GU3" s="286" t="s">
        <v>54</v>
      </c>
      <c r="GV3" s="287" t="s">
        <v>7</v>
      </c>
      <c r="GW3" s="288" t="s">
        <v>1</v>
      </c>
      <c r="GX3" s="288" t="s">
        <v>2</v>
      </c>
      <c r="GY3" s="288" t="s">
        <v>16</v>
      </c>
      <c r="GZ3" s="288" t="s">
        <v>17</v>
      </c>
      <c r="HA3" s="289" t="s">
        <v>18</v>
      </c>
      <c r="HB3" s="273"/>
      <c r="HC3" s="290"/>
      <c r="HD3" s="388" t="s">
        <v>229</v>
      </c>
      <c r="HE3" s="286" t="s">
        <v>54</v>
      </c>
      <c r="HF3" s="287" t="s">
        <v>7</v>
      </c>
      <c r="HG3" s="288" t="s">
        <v>1</v>
      </c>
      <c r="HH3" s="288" t="s">
        <v>2</v>
      </c>
      <c r="HI3" s="288" t="s">
        <v>16</v>
      </c>
      <c r="HJ3" s="288" t="s">
        <v>17</v>
      </c>
      <c r="HK3" s="289" t="s">
        <v>18</v>
      </c>
      <c r="HL3" s="273"/>
      <c r="HM3" s="290"/>
      <c r="HN3" s="388" t="s">
        <v>229</v>
      </c>
      <c r="HO3" s="286" t="s">
        <v>54</v>
      </c>
      <c r="HP3" s="287" t="s">
        <v>7</v>
      </c>
      <c r="HQ3" s="288" t="s">
        <v>1</v>
      </c>
      <c r="HR3" s="288" t="s">
        <v>2</v>
      </c>
      <c r="HS3" s="288" t="s">
        <v>16</v>
      </c>
      <c r="HT3" s="288" t="s">
        <v>17</v>
      </c>
      <c r="HU3" s="289" t="s">
        <v>18</v>
      </c>
      <c r="HV3" s="273"/>
      <c r="HW3" s="290"/>
      <c r="HX3" s="388" t="s">
        <v>229</v>
      </c>
      <c r="HY3" s="286" t="s">
        <v>54</v>
      </c>
      <c r="HZ3" s="287" t="s">
        <v>7</v>
      </c>
      <c r="IA3" s="288" t="s">
        <v>1</v>
      </c>
      <c r="IB3" s="288" t="s">
        <v>2</v>
      </c>
      <c r="IC3" s="288" t="s">
        <v>16</v>
      </c>
      <c r="ID3" s="288" t="s">
        <v>17</v>
      </c>
      <c r="IE3" s="289" t="s">
        <v>18</v>
      </c>
      <c r="IF3" s="273"/>
      <c r="IG3" s="290"/>
      <c r="IH3" s="388" t="s">
        <v>229</v>
      </c>
      <c r="II3" s="286" t="s">
        <v>54</v>
      </c>
      <c r="IJ3" s="287" t="s">
        <v>7</v>
      </c>
      <c r="IK3" s="288" t="s">
        <v>1</v>
      </c>
      <c r="IL3" s="288" t="s">
        <v>2</v>
      </c>
      <c r="IM3" s="288" t="s">
        <v>16</v>
      </c>
      <c r="IN3" s="288" t="s">
        <v>17</v>
      </c>
      <c r="IO3" s="289" t="s">
        <v>18</v>
      </c>
      <c r="IP3" s="273"/>
      <c r="IQ3" s="290"/>
      <c r="IR3" s="388" t="s">
        <v>229</v>
      </c>
      <c r="IS3" s="286" t="s">
        <v>54</v>
      </c>
      <c r="IT3" s="287" t="s">
        <v>7</v>
      </c>
      <c r="IU3" s="288" t="s">
        <v>1</v>
      </c>
      <c r="IV3" s="288" t="s">
        <v>2</v>
      </c>
      <c r="IW3" s="288" t="s">
        <v>16</v>
      </c>
      <c r="IX3" s="288" t="s">
        <v>17</v>
      </c>
      <c r="IY3" s="289" t="s">
        <v>18</v>
      </c>
      <c r="IZ3" s="273"/>
      <c r="JA3" s="290"/>
      <c r="JB3" s="388" t="s">
        <v>229</v>
      </c>
      <c r="JC3" s="286" t="s">
        <v>54</v>
      </c>
      <c r="JD3" s="287" t="s">
        <v>7</v>
      </c>
      <c r="JE3" s="288" t="s">
        <v>1</v>
      </c>
      <c r="JF3" s="288" t="s">
        <v>2</v>
      </c>
      <c r="JG3" s="288" t="s">
        <v>16</v>
      </c>
      <c r="JH3" s="288" t="s">
        <v>17</v>
      </c>
      <c r="JI3" s="289" t="s">
        <v>18</v>
      </c>
      <c r="JJ3" s="273"/>
      <c r="JK3" s="290"/>
      <c r="JL3" s="388" t="s">
        <v>229</v>
      </c>
      <c r="JM3" s="286" t="s">
        <v>54</v>
      </c>
      <c r="JN3" s="287" t="s">
        <v>7</v>
      </c>
      <c r="JO3" s="288" t="s">
        <v>1</v>
      </c>
      <c r="JP3" s="288" t="s">
        <v>2</v>
      </c>
      <c r="JQ3" s="288" t="s">
        <v>16</v>
      </c>
      <c r="JR3" s="288" t="s">
        <v>17</v>
      </c>
      <c r="JS3" s="289" t="s">
        <v>18</v>
      </c>
      <c r="JT3" s="273"/>
      <c r="JU3" s="290"/>
      <c r="JV3" s="388" t="s">
        <v>229</v>
      </c>
      <c r="JW3" s="286" t="s">
        <v>54</v>
      </c>
      <c r="JX3" s="287" t="s">
        <v>7</v>
      </c>
      <c r="JY3" s="288" t="s">
        <v>1</v>
      </c>
      <c r="JZ3" s="288" t="s">
        <v>2</v>
      </c>
      <c r="KA3" s="288" t="s">
        <v>16</v>
      </c>
      <c r="KB3" s="288" t="s">
        <v>17</v>
      </c>
      <c r="KC3" s="289" t="s">
        <v>18</v>
      </c>
      <c r="KD3" s="273"/>
      <c r="KE3" s="290"/>
      <c r="KF3" s="388" t="s">
        <v>229</v>
      </c>
      <c r="KG3" s="286" t="s">
        <v>54</v>
      </c>
      <c r="KH3" s="287" t="s">
        <v>7</v>
      </c>
      <c r="KI3" s="288" t="s">
        <v>1</v>
      </c>
      <c r="KJ3" s="288" t="s">
        <v>2</v>
      </c>
      <c r="KK3" s="288" t="s">
        <v>16</v>
      </c>
      <c r="KL3" s="288" t="s">
        <v>17</v>
      </c>
      <c r="KM3" s="289" t="s">
        <v>18</v>
      </c>
      <c r="KN3" s="273"/>
      <c r="KO3" s="290"/>
      <c r="KP3" s="388" t="s">
        <v>229</v>
      </c>
      <c r="KQ3" s="286" t="s">
        <v>54</v>
      </c>
      <c r="KR3" s="287" t="s">
        <v>7</v>
      </c>
      <c r="KS3" s="288" t="s">
        <v>1</v>
      </c>
      <c r="KT3" s="288" t="s">
        <v>2</v>
      </c>
      <c r="KU3" s="288" t="s">
        <v>16</v>
      </c>
      <c r="KV3" s="288" t="s">
        <v>17</v>
      </c>
      <c r="KW3" s="289" t="s">
        <v>18</v>
      </c>
      <c r="KX3" s="273"/>
      <c r="KY3" s="290"/>
      <c r="KZ3" s="388" t="s">
        <v>229</v>
      </c>
      <c r="LA3" s="286" t="s">
        <v>54</v>
      </c>
      <c r="LB3" s="287" t="s">
        <v>7</v>
      </c>
      <c r="LC3" s="288" t="s">
        <v>1</v>
      </c>
      <c r="LD3" s="288" t="s">
        <v>2</v>
      </c>
      <c r="LE3" s="288" t="s">
        <v>16</v>
      </c>
      <c r="LF3" s="288" t="s">
        <v>17</v>
      </c>
      <c r="LG3" s="289" t="s">
        <v>18</v>
      </c>
      <c r="LH3" s="273"/>
      <c r="LI3" s="290"/>
      <c r="LJ3" s="388" t="s">
        <v>229</v>
      </c>
      <c r="LK3" s="286" t="s">
        <v>54</v>
      </c>
      <c r="LL3" s="287" t="s">
        <v>7</v>
      </c>
      <c r="LM3" s="288" t="s">
        <v>1</v>
      </c>
      <c r="LN3" s="288" t="s">
        <v>2</v>
      </c>
      <c r="LO3" s="288" t="s">
        <v>16</v>
      </c>
      <c r="LP3" s="288" t="s">
        <v>17</v>
      </c>
      <c r="LQ3" s="289" t="s">
        <v>18</v>
      </c>
      <c r="LR3" s="273"/>
      <c r="LS3" s="290"/>
      <c r="LT3" s="388" t="s">
        <v>229</v>
      </c>
      <c r="LU3" s="286" t="s">
        <v>54</v>
      </c>
      <c r="LV3" s="287" t="s">
        <v>7</v>
      </c>
      <c r="LW3" s="288" t="s">
        <v>1</v>
      </c>
      <c r="LX3" s="288" t="s">
        <v>2</v>
      </c>
      <c r="LY3" s="288" t="s">
        <v>16</v>
      </c>
      <c r="LZ3" s="288" t="s">
        <v>17</v>
      </c>
      <c r="MA3" s="289" t="s">
        <v>18</v>
      </c>
      <c r="MB3" s="273"/>
      <c r="MC3" s="290"/>
      <c r="MD3" s="388" t="s">
        <v>229</v>
      </c>
      <c r="ME3" s="286" t="s">
        <v>54</v>
      </c>
      <c r="MF3" s="287" t="s">
        <v>7</v>
      </c>
      <c r="MG3" s="288" t="s">
        <v>1</v>
      </c>
      <c r="MH3" s="288" t="s">
        <v>2</v>
      </c>
      <c r="MI3" s="288" t="s">
        <v>16</v>
      </c>
      <c r="MJ3" s="288" t="s">
        <v>17</v>
      </c>
      <c r="MK3" s="289" t="s">
        <v>18</v>
      </c>
      <c r="ML3" s="273"/>
      <c r="MM3" s="290"/>
      <c r="MN3" s="388" t="s">
        <v>229</v>
      </c>
      <c r="MO3" s="286" t="s">
        <v>54</v>
      </c>
      <c r="MP3" s="287" t="s">
        <v>7</v>
      </c>
      <c r="MQ3" s="288" t="s">
        <v>1</v>
      </c>
      <c r="MR3" s="288" t="s">
        <v>2</v>
      </c>
      <c r="MS3" s="288" t="s">
        <v>16</v>
      </c>
      <c r="MT3" s="288" t="s">
        <v>17</v>
      </c>
      <c r="MU3" s="289" t="s">
        <v>18</v>
      </c>
      <c r="MV3" s="273"/>
      <c r="MW3" s="290"/>
      <c r="MX3" s="388" t="s">
        <v>229</v>
      </c>
      <c r="MY3" s="286" t="s">
        <v>54</v>
      </c>
      <c r="MZ3" s="287" t="s">
        <v>7</v>
      </c>
      <c r="NA3" s="288" t="s">
        <v>1</v>
      </c>
      <c r="NB3" s="288" t="s">
        <v>2</v>
      </c>
      <c r="NC3" s="288" t="s">
        <v>16</v>
      </c>
      <c r="ND3" s="288" t="s">
        <v>17</v>
      </c>
      <c r="NE3" s="289" t="s">
        <v>18</v>
      </c>
      <c r="NF3" s="273"/>
      <c r="NG3" s="290"/>
      <c r="NH3" s="388" t="s">
        <v>229</v>
      </c>
      <c r="NI3" s="286" t="s">
        <v>54</v>
      </c>
      <c r="NJ3" s="287" t="s">
        <v>7</v>
      </c>
      <c r="NK3" s="288" t="s">
        <v>1</v>
      </c>
      <c r="NL3" s="288" t="s">
        <v>2</v>
      </c>
      <c r="NM3" s="288" t="s">
        <v>16</v>
      </c>
      <c r="NN3" s="288" t="s">
        <v>17</v>
      </c>
      <c r="NO3" s="289" t="s">
        <v>18</v>
      </c>
      <c r="NP3" s="273"/>
      <c r="NQ3" s="290"/>
      <c r="NR3" s="388" t="s">
        <v>229</v>
      </c>
      <c r="NS3" s="286" t="s">
        <v>54</v>
      </c>
      <c r="NT3" s="287" t="s">
        <v>7</v>
      </c>
      <c r="NU3" s="288" t="s">
        <v>1</v>
      </c>
      <c r="NV3" s="288" t="s">
        <v>2</v>
      </c>
      <c r="NW3" s="288" t="s">
        <v>16</v>
      </c>
      <c r="NX3" s="288" t="s">
        <v>17</v>
      </c>
      <c r="NY3" s="289" t="s">
        <v>18</v>
      </c>
      <c r="NZ3" s="273"/>
      <c r="OA3" s="290"/>
      <c r="OB3" s="388" t="s">
        <v>229</v>
      </c>
      <c r="OC3" s="286" t="s">
        <v>54</v>
      </c>
      <c r="OD3" s="287" t="s">
        <v>7</v>
      </c>
      <c r="OE3" s="288" t="s">
        <v>1</v>
      </c>
      <c r="OF3" s="288" t="s">
        <v>2</v>
      </c>
      <c r="OG3" s="288" t="s">
        <v>16</v>
      </c>
      <c r="OH3" s="288" t="s">
        <v>17</v>
      </c>
      <c r="OI3" s="289" t="s">
        <v>18</v>
      </c>
      <c r="OJ3" s="273"/>
      <c r="OK3" s="290"/>
      <c r="OL3" s="388" t="s">
        <v>229</v>
      </c>
      <c r="OM3" s="286" t="s">
        <v>54</v>
      </c>
      <c r="ON3" s="287" t="s">
        <v>7</v>
      </c>
      <c r="OO3" s="288" t="s">
        <v>1</v>
      </c>
      <c r="OP3" s="288" t="s">
        <v>2</v>
      </c>
      <c r="OQ3" s="288" t="s">
        <v>16</v>
      </c>
      <c r="OR3" s="288" t="s">
        <v>17</v>
      </c>
      <c r="OS3" s="289" t="s">
        <v>18</v>
      </c>
      <c r="OT3" s="273"/>
      <c r="OU3" s="290"/>
      <c r="OV3" s="388" t="s">
        <v>229</v>
      </c>
      <c r="OW3" s="286" t="s">
        <v>54</v>
      </c>
      <c r="OX3" s="287" t="s">
        <v>7</v>
      </c>
      <c r="OY3" s="288" t="s">
        <v>1</v>
      </c>
      <c r="OZ3" s="288" t="s">
        <v>2</v>
      </c>
      <c r="PA3" s="288" t="s">
        <v>16</v>
      </c>
      <c r="PB3" s="288" t="s">
        <v>17</v>
      </c>
      <c r="PC3" s="289" t="s">
        <v>18</v>
      </c>
      <c r="PD3" s="273"/>
      <c r="PE3" s="290"/>
      <c r="PF3" s="388" t="s">
        <v>229</v>
      </c>
      <c r="PG3" s="286" t="s">
        <v>54</v>
      </c>
      <c r="PH3" s="287" t="s">
        <v>7</v>
      </c>
      <c r="PI3" s="288" t="s">
        <v>1</v>
      </c>
      <c r="PJ3" s="288" t="s">
        <v>2</v>
      </c>
      <c r="PK3" s="288" t="s">
        <v>16</v>
      </c>
      <c r="PL3" s="288" t="s">
        <v>17</v>
      </c>
      <c r="PM3" s="289" t="s">
        <v>18</v>
      </c>
      <c r="PN3" s="273"/>
      <c r="PO3" s="290"/>
      <c r="PP3" s="388" t="s">
        <v>229</v>
      </c>
      <c r="PQ3" s="286" t="s">
        <v>54</v>
      </c>
      <c r="PR3" s="287" t="s">
        <v>7</v>
      </c>
      <c r="PS3" s="288" t="s">
        <v>1</v>
      </c>
      <c r="PT3" s="288" t="s">
        <v>2</v>
      </c>
      <c r="PU3" s="288" t="s">
        <v>16</v>
      </c>
      <c r="PV3" s="288" t="s">
        <v>17</v>
      </c>
      <c r="PW3" s="289" t="s">
        <v>18</v>
      </c>
      <c r="PX3" s="273"/>
      <c r="PY3" s="290"/>
    </row>
    <row xmlns:x14ac="http://schemas.microsoft.com/office/spreadsheetml/2009/9/ac" r="4" s="4" customFormat="true" x14ac:dyDescent="0.25">
      <c r="A4" s="417" t="str">
        <f>IF(ISBLANK('Data Summary'!A6),"",'Data Summary'!A6)</f>
        <v>IND_2003_EMIS</v>
      </c>
      <c r="B4" s="132"/>
      <c r="C4" s="15" t="s">
        <v>3</v>
      </c>
      <c r="D4" s="9">
        <f t="shared" ref="D4:I4" si="0">IF(COUNTA(D14)=0,"",D14)</f>
        <v>65.66</v>
      </c>
      <c r="E4" s="9" t="str">
        <f t="shared" si="0"/>
        <v/>
      </c>
      <c r="F4" s="9" t="str">
        <f t="shared" si="0"/>
        <v/>
      </c>
      <c r="G4" s="9" t="str">
        <f t="shared" si="0"/>
        <v/>
      </c>
      <c r="H4" s="9">
        <f t="shared" si="0"/>
        <v>65.66</v>
      </c>
      <c r="I4" s="31" t="str">
        <f t="shared" si="0"/>
        <v/>
      </c>
      <c r="J4" s="24"/>
      <c r="K4" s="17"/>
      <c r="L4" s="132"/>
      <c r="M4" s="15" t="s">
        <v>3</v>
      </c>
      <c r="N4" s="9">
        <f t="shared" ref="N4:S4" si="1">IF(COUNTA(N14)=0,"",N14)</f>
        <v>58.19</v>
      </c>
      <c r="O4" s="9" t="str">
        <f t="shared" si="1"/>
        <v/>
      </c>
      <c r="P4" s="9" t="str">
        <f t="shared" si="1"/>
        <v/>
      </c>
      <c r="Q4" s="9" t="str">
        <f t="shared" si="1"/>
        <v/>
      </c>
      <c r="R4" s="9">
        <f t="shared" si="1"/>
        <v>58.19</v>
      </c>
      <c r="S4" s="31" t="str">
        <f t="shared" si="1"/>
        <v/>
      </c>
      <c r="T4" s="24"/>
      <c r="U4" s="17"/>
      <c r="V4" s="132"/>
      <c r="W4" s="15" t="s">
        <v>3</v>
      </c>
      <c r="X4" s="9">
        <f t="shared" ref="X4:AC4" si="2">IF(COUNTA(X14)=0,"",X14)</f>
        <v>36.67371</v>
      </c>
      <c r="Y4" s="9">
        <f t="shared" si="2"/>
        <v>22.32536</v>
      </c>
      <c r="Z4" s="9">
        <f t="shared" si="2"/>
        <v>40.737099999999998</v>
      </c>
      <c r="AA4" s="9" t="str">
        <f t="shared" si="2"/>
        <v/>
      </c>
      <c r="AB4" s="9">
        <f t="shared" si="2"/>
        <v>36.67371</v>
      </c>
      <c r="AC4" s="31">
        <f t="shared" si="2"/>
        <v>29.92652</v>
      </c>
      <c r="AD4" s="24"/>
      <c r="AE4" s="17"/>
      <c r="AF4" s="132"/>
      <c r="AG4" s="15" t="s">
        <v>3</v>
      </c>
      <c r="AH4" s="9">
        <f t="shared" ref="AH4:AM4" si="3">IF(COUNTA(AH14)=0,"",AH14)</f>
        <v>53.18</v>
      </c>
      <c r="AI4" s="9">
        <f t="shared" si="3"/>
        <v>35.56</v>
      </c>
      <c r="AJ4" s="9">
        <f t="shared" si="3"/>
        <v>55.14</v>
      </c>
      <c r="AK4" s="9" t="str">
        <f t="shared" si="3"/>
        <v/>
      </c>
      <c r="AL4" s="9">
        <f t="shared" si="3"/>
        <v>53.18</v>
      </c>
      <c r="AM4" s="31" t="str">
        <f t="shared" si="3"/>
        <v/>
      </c>
      <c r="AN4" s="24"/>
      <c r="AO4" s="17"/>
      <c r="AP4" s="132"/>
      <c r="AQ4" s="15" t="s">
        <v>3</v>
      </c>
      <c r="AR4" s="9" t="str">
        <f t="shared" ref="AR4:AW4" si="4">IF(COUNTA(AR14)=0,"",AR14)</f>
        <v/>
      </c>
      <c r="AS4" s="9" t="str">
        <f t="shared" si="4"/>
        <v/>
      </c>
      <c r="AT4" s="9">
        <f t="shared" si="4"/>
        <v>22.6</v>
      </c>
      <c r="AU4" s="9" t="str">
        <f t="shared" si="4"/>
        <v/>
      </c>
      <c r="AV4" s="9" t="str">
        <f t="shared" si="4"/>
        <v/>
      </c>
      <c r="AW4" s="31" t="str">
        <f t="shared" si="4"/>
        <v/>
      </c>
      <c r="AX4" s="24"/>
      <c r="AY4" s="17"/>
      <c r="AZ4" s="132"/>
      <c r="BA4" s="15" t="s">
        <v>3</v>
      </c>
      <c r="BB4" s="9">
        <f t="shared" ref="BB4:BG4" si="5">IF(COUNTA(BB14)=0,"",BB14)</f>
        <v>47.61</v>
      </c>
      <c r="BC4" s="9" t="str">
        <f t="shared" si="5"/>
        <v/>
      </c>
      <c r="BD4" s="9" t="str">
        <f t="shared" si="5"/>
        <v/>
      </c>
      <c r="BE4" s="9" t="str">
        <f t="shared" si="5"/>
        <v/>
      </c>
      <c r="BF4" s="9">
        <f t="shared" si="5"/>
        <v>47.61</v>
      </c>
      <c r="BG4" s="31" t="str">
        <f t="shared" si="5"/>
        <v/>
      </c>
      <c r="BH4" s="24"/>
      <c r="BI4" s="17"/>
      <c r="BJ4" s="132"/>
      <c r="BK4" s="67" t="s">
        <v>3</v>
      </c>
      <c r="BL4" s="9">
        <f t="shared" ref="BL4:BQ4" si="6">IF(COUNTA(BL14)=0,"",BL14)</f>
        <v>41.87</v>
      </c>
      <c r="BM4" s="9">
        <f t="shared" si="6"/>
        <v>31.11</v>
      </c>
      <c r="BN4" s="9">
        <f t="shared" si="6"/>
        <v>43.34</v>
      </c>
      <c r="BO4" s="9" t="str">
        <f t="shared" si="6"/>
        <v/>
      </c>
      <c r="BP4" s="9">
        <f t="shared" si="6"/>
        <v>41.87</v>
      </c>
      <c r="BQ4" s="31" t="str">
        <f t="shared" si="6"/>
        <v/>
      </c>
      <c r="BR4" s="24"/>
      <c r="BS4" s="17"/>
      <c r="BT4" s="132"/>
      <c r="BU4" s="15" t="s">
        <v>3</v>
      </c>
      <c r="BV4" s="9" t="str">
        <f t="shared" ref="BV4:CA4" si="7">IF(COUNTA(BV14)=0,"",BV14)</f>
        <v/>
      </c>
      <c r="BW4" s="9" t="str">
        <f t="shared" si="7"/>
        <v/>
      </c>
      <c r="BX4" s="9">
        <f t="shared" si="7"/>
        <v>14</v>
      </c>
      <c r="BY4" s="9" t="str">
        <f t="shared" si="7"/>
        <v/>
      </c>
      <c r="BZ4" s="9" t="str">
        <f t="shared" si="7"/>
        <v/>
      </c>
      <c r="CA4" s="31" t="str">
        <f t="shared" si="7"/>
        <v/>
      </c>
      <c r="CB4" s="24"/>
      <c r="CC4" s="17"/>
      <c r="CD4" s="132"/>
      <c r="CE4" s="15" t="s">
        <v>3</v>
      </c>
      <c r="CF4" s="9">
        <f t="shared" ref="CF4:CK4" si="8">IF(COUNTA(CF14)=0,"",CF14)</f>
        <v>37.33</v>
      </c>
      <c r="CG4" s="9">
        <f t="shared" si="8"/>
        <v>29.069999999999993</v>
      </c>
      <c r="CH4" s="9">
        <f t="shared" si="8"/>
        <v>38.44</v>
      </c>
      <c r="CI4" s="9" t="str">
        <f t="shared" si="8"/>
        <v/>
      </c>
      <c r="CJ4" s="9">
        <f t="shared" si="8"/>
        <v>37.33</v>
      </c>
      <c r="CK4" s="31" t="str">
        <f t="shared" si="8"/>
        <v/>
      </c>
      <c r="CL4" s="24"/>
      <c r="CM4" s="17"/>
      <c r="CN4" s="132"/>
      <c r="CO4" s="15" t="s">
        <v>3</v>
      </c>
      <c r="CP4" s="9">
        <f t="shared" ref="CP4:CU4" si="9">IF(COUNTA(CP14)=0,"",CP14)</f>
        <v>33.159999999999997</v>
      </c>
      <c r="CQ4" s="9">
        <f t="shared" si="9"/>
        <v>26.230000000000004</v>
      </c>
      <c r="CR4" s="9">
        <f t="shared" si="9"/>
        <v>34.150000000000006</v>
      </c>
      <c r="CS4" s="9" t="str">
        <f t="shared" si="9"/>
        <v/>
      </c>
      <c r="CT4" s="9">
        <f t="shared" si="9"/>
        <v>33.159999999999997</v>
      </c>
      <c r="CU4" s="31" t="str">
        <f t="shared" si="9"/>
        <v/>
      </c>
      <c r="CV4" s="24"/>
      <c r="CW4" s="17"/>
      <c r="CX4" s="132"/>
      <c r="CY4" s="15" t="s">
        <v>3</v>
      </c>
      <c r="CZ4" s="9" t="str">
        <f t="shared" ref="CZ4:DE4" si="10">IF(COUNTA(CZ14)=0,"",CZ14)</f>
        <v/>
      </c>
      <c r="DA4" s="9" t="str">
        <f t="shared" si="10"/>
        <v/>
      </c>
      <c r="DB4" s="9">
        <f t="shared" si="10"/>
        <v>10.3</v>
      </c>
      <c r="DC4" s="9" t="str">
        <f t="shared" si="10"/>
        <v/>
      </c>
      <c r="DD4" s="9" t="str">
        <f t="shared" si="10"/>
        <v/>
      </c>
      <c r="DE4" s="31" t="str">
        <f t="shared" si="10"/>
        <v/>
      </c>
      <c r="DF4" s="24"/>
      <c r="DG4" s="17"/>
      <c r="DH4" s="132"/>
      <c r="DI4" s="15" t="s">
        <v>3</v>
      </c>
      <c r="DJ4" s="9">
        <f t="shared" ref="DJ4:DO4" si="11">IF(COUNTA(DJ14)=0,"",DJ14)</f>
        <v>18.370000000000005</v>
      </c>
      <c r="DK4" s="9" t="str">
        <f t="shared" si="11"/>
        <v/>
      </c>
      <c r="DL4" s="9" t="str">
        <f t="shared" si="11"/>
        <v/>
      </c>
      <c r="DM4" s="9" t="str">
        <f t="shared" si="11"/>
        <v/>
      </c>
      <c r="DN4" s="9">
        <f t="shared" si="11"/>
        <v>18.370000000000005</v>
      </c>
      <c r="DO4" s="31" t="str">
        <f t="shared" si="11"/>
        <v/>
      </c>
      <c r="DP4" s="24"/>
      <c r="DQ4" s="17"/>
      <c r="DR4" s="132"/>
      <c r="DS4" s="15" t="s">
        <v>3</v>
      </c>
      <c r="DT4" s="9" t="str">
        <f t="shared" ref="DT4:DY4" si="12">IF(COUNTA(DT14)=0,"",DT14)</f>
        <v/>
      </c>
      <c r="DU4" s="9" t="str">
        <f t="shared" si="12"/>
        <v/>
      </c>
      <c r="DV4" s="9">
        <f t="shared" si="12"/>
        <v>11</v>
      </c>
      <c r="DW4" s="9" t="str">
        <f t="shared" si="12"/>
        <v/>
      </c>
      <c r="DX4" s="9" t="str">
        <f t="shared" si="12"/>
        <v/>
      </c>
      <c r="DY4" s="31" t="str">
        <f t="shared" si="12"/>
        <v/>
      </c>
      <c r="DZ4" s="24"/>
      <c r="EA4" s="17"/>
      <c r="EB4" s="132"/>
      <c r="EC4" s="15" t="s">
        <v>3</v>
      </c>
      <c r="ED4" s="9">
        <f t="shared" ref="ED4:EI4" si="13">IF(COUNTA(ED14)=0,"",ED14)</f>
        <v>17.099999999999994</v>
      </c>
      <c r="EE4" s="9" t="str">
        <f t="shared" si="13"/>
        <v/>
      </c>
      <c r="EF4" s="9" t="str">
        <f t="shared" si="13"/>
        <v/>
      </c>
      <c r="EG4" s="9" t="str">
        <f t="shared" si="13"/>
        <v/>
      </c>
      <c r="EH4" s="9">
        <f t="shared" si="13"/>
        <v>17.099999999999994</v>
      </c>
      <c r="EI4" s="31" t="str">
        <f t="shared" si="13"/>
        <v/>
      </c>
      <c r="EJ4" s="24"/>
      <c r="EK4" s="17"/>
      <c r="EL4" s="132"/>
      <c r="EM4" s="15" t="s">
        <v>3</v>
      </c>
      <c r="EN4" s="9" t="str">
        <f t="shared" ref="EN4:ES4" si="14">IF(COUNTA(EN14)=0,"",EN14)</f>
        <v/>
      </c>
      <c r="EO4" s="9" t="str">
        <f t="shared" si="14"/>
        <v/>
      </c>
      <c r="EP4" s="9">
        <f t="shared" si="14"/>
        <v>12.2</v>
      </c>
      <c r="EQ4" s="9" t="str">
        <f t="shared" si="14"/>
        <v/>
      </c>
      <c r="ER4" s="9" t="str">
        <f t="shared" si="14"/>
        <v/>
      </c>
      <c r="ES4" s="31" t="str">
        <f t="shared" si="14"/>
        <v/>
      </c>
      <c r="ET4" s="24"/>
      <c r="EU4" s="17"/>
      <c r="EV4" s="132"/>
      <c r="EW4" s="15" t="s">
        <v>3</v>
      </c>
      <c r="EX4" s="9">
        <f t="shared" ref="EX4:FC4" si="15">IF(COUNTA(EX14)=0,"",EX14)</f>
        <v>7.3599999999999994</v>
      </c>
      <c r="EY4" s="9" t="str">
        <f t="shared" si="15"/>
        <v/>
      </c>
      <c r="EZ4" s="9" t="str">
        <f t="shared" si="15"/>
        <v/>
      </c>
      <c r="FA4" s="9" t="str">
        <f t="shared" si="15"/>
        <v/>
      </c>
      <c r="FB4" s="9">
        <f t="shared" si="15"/>
        <v>7.3599999999999994</v>
      </c>
      <c r="FC4" s="31" t="str">
        <f t="shared" si="15"/>
        <v/>
      </c>
      <c r="FD4" s="24"/>
      <c r="FE4" s="17"/>
      <c r="FF4" s="132"/>
      <c r="FG4" s="15" t="s">
        <v>3</v>
      </c>
      <c r="FH4" s="9" t="str">
        <f t="shared" ref="FH4:FM4" si="16">IF(COUNTA(FH14)=0,"",FH14)</f>
        <v/>
      </c>
      <c r="FI4" s="9" t="str">
        <f t="shared" si="16"/>
        <v/>
      </c>
      <c r="FJ4" s="9">
        <f t="shared" si="16"/>
        <v>8.5</v>
      </c>
      <c r="FK4" s="9" t="str">
        <f t="shared" si="16"/>
        <v/>
      </c>
      <c r="FL4" s="9" t="str">
        <f t="shared" si="16"/>
        <v/>
      </c>
      <c r="FM4" s="31" t="str">
        <f t="shared" si="16"/>
        <v/>
      </c>
      <c r="FN4" s="24"/>
      <c r="FO4" s="17"/>
      <c r="FP4" s="132"/>
      <c r="FQ4" s="15" t="s">
        <v>3</v>
      </c>
      <c r="FR4" s="9">
        <f t="shared" ref="FR4:FW4" si="17">IF(COUNTA(FR14)=0,"",FR14)</f>
        <v>14.425000000000001</v>
      </c>
      <c r="FS4" s="9">
        <f t="shared" si="17"/>
        <v>7.0724999999999998</v>
      </c>
      <c r="FT4" s="9">
        <f t="shared" si="17"/>
        <v>17.689999999999998</v>
      </c>
      <c r="FU4" s="9" t="str">
        <f t="shared" si="17"/>
        <v/>
      </c>
      <c r="FV4" s="9">
        <f t="shared" si="17"/>
        <v>14.425000000000001</v>
      </c>
      <c r="FW4" s="31">
        <f t="shared" si="17"/>
        <v>8.82</v>
      </c>
      <c r="FX4" s="24"/>
      <c r="FY4" s="17"/>
      <c r="FZ4" s="132"/>
      <c r="GA4" s="15" t="s">
        <v>3</v>
      </c>
      <c r="GB4" s="9" t="str">
        <f t="shared" ref="GB4:GG4" si="18">IF(COUNTA(GB14)=0,"",GB14)</f>
        <v/>
      </c>
      <c r="GC4" s="9" t="str">
        <f t="shared" si="18"/>
        <v/>
      </c>
      <c r="GD4" s="9" t="str">
        <f t="shared" si="18"/>
        <v/>
      </c>
      <c r="GE4" s="9" t="str">
        <f t="shared" si="18"/>
        <v/>
      </c>
      <c r="GF4" s="9" t="str">
        <f t="shared" si="18"/>
        <v/>
      </c>
      <c r="GG4" s="31" t="str">
        <f t="shared" si="18"/>
        <v/>
      </c>
      <c r="GH4" s="24"/>
      <c r="GI4" s="17"/>
      <c r="GJ4" s="132"/>
      <c r="GK4" s="15" t="s">
        <v>3</v>
      </c>
      <c r="GL4" s="9" t="str">
        <f t="shared" ref="GL4:GQ4" si="19">IF(COUNTA(GL14)=0,"",GL14)</f>
        <v/>
      </c>
      <c r="GM4" s="9" t="str">
        <f t="shared" si="19"/>
        <v/>
      </c>
      <c r="GN4" s="9">
        <f t="shared" si="19"/>
        <v>7.2</v>
      </c>
      <c r="GO4" s="9" t="str">
        <f t="shared" si="19"/>
        <v/>
      </c>
      <c r="GP4" s="9" t="str">
        <f t="shared" si="19"/>
        <v/>
      </c>
      <c r="GQ4" s="31" t="str">
        <f t="shared" si="19"/>
        <v/>
      </c>
      <c r="GR4" s="24"/>
      <c r="GS4" s="17"/>
      <c r="GT4" s="132"/>
      <c r="GU4" s="15" t="s">
        <v>3</v>
      </c>
      <c r="GV4" s="9">
        <f t="shared" ref="GV4:HA4" si="20">IF(COUNTA(GV14)=0,"",GV14)</f>
        <v>8.769999999999996</v>
      </c>
      <c r="GW4" s="9">
        <f t="shared" si="20"/>
        <v>3.04</v>
      </c>
      <c r="GX4" s="9" t="str">
        <f t="shared" si="20"/>
        <v/>
      </c>
      <c r="GY4" s="9" t="str">
        <f t="shared" si="20"/>
        <v/>
      </c>
      <c r="GZ4" s="9">
        <f t="shared" si="20"/>
        <v>8.769999999999996</v>
      </c>
      <c r="HA4" s="31" t="str">
        <f t="shared" si="20"/>
        <v/>
      </c>
      <c r="HB4" s="24"/>
      <c r="HC4" s="17"/>
      <c r="HD4" s="132"/>
      <c r="HE4" s="15" t="s">
        <v>3</v>
      </c>
      <c r="HF4" s="9" t="str">
        <f t="shared" ref="HF4:HK4" si="21">IF(COUNTA(HF14)=0,"",HF14)</f>
        <v/>
      </c>
      <c r="HG4" s="9" t="str">
        <f t="shared" si="21"/>
        <v/>
      </c>
      <c r="HH4" s="9">
        <f t="shared" si="21"/>
        <v>6.3</v>
      </c>
      <c r="HI4" s="9" t="str">
        <f t="shared" si="21"/>
        <v/>
      </c>
      <c r="HJ4" s="9" t="str">
        <f t="shared" si="21"/>
        <v/>
      </c>
      <c r="HK4" s="31" t="str">
        <f t="shared" si="21"/>
        <v/>
      </c>
      <c r="HL4" s="24"/>
      <c r="HM4" s="17"/>
      <c r="HN4" s="132"/>
      <c r="HO4" s="15" t="s">
        <v>3</v>
      </c>
      <c r="HP4" s="9">
        <f t="shared" ref="HP4:HU4" si="22">IF(COUNTA(HP14)=0,"",HP14)</f>
        <v>6.9200000000000017</v>
      </c>
      <c r="HQ4" s="9">
        <f t="shared" si="22"/>
        <v>2.25</v>
      </c>
      <c r="HR4" s="9">
        <f t="shared" si="22"/>
        <v>4.9500000000000028</v>
      </c>
      <c r="HS4" s="9" t="str">
        <f t="shared" si="22"/>
        <v/>
      </c>
      <c r="HT4" s="9" t="str">
        <f t="shared" si="22"/>
        <v/>
      </c>
      <c r="HU4" s="31" t="str">
        <f t="shared" si="22"/>
        <v/>
      </c>
      <c r="HV4" s="24"/>
      <c r="HW4" s="17"/>
      <c r="HX4" s="132"/>
      <c r="HY4" s="15" t="s">
        <v>3</v>
      </c>
      <c r="HZ4" s="9" t="str">
        <f t="shared" ref="HZ4:IE4" si="23">IF(COUNTA(HZ14)=0,"",HZ14)</f>
        <v/>
      </c>
      <c r="IA4" s="9" t="str">
        <f t="shared" si="23"/>
        <v/>
      </c>
      <c r="IB4" s="9">
        <f t="shared" si="23"/>
        <v>3.5</v>
      </c>
      <c r="IC4" s="9" t="str">
        <f t="shared" si="23"/>
        <v/>
      </c>
      <c r="ID4" s="9" t="str">
        <f t="shared" si="23"/>
        <v/>
      </c>
      <c r="IE4" s="31" t="str">
        <f t="shared" si="23"/>
        <v/>
      </c>
      <c r="IF4" s="24"/>
      <c r="IG4" s="17"/>
      <c r="IH4" s="132"/>
      <c r="II4" s="15" t="s">
        <v>3</v>
      </c>
      <c r="IJ4" s="9">
        <f t="shared" ref="IJ4:IO4" si="24">IF(COUNTA(IJ14)=0,"",IJ14)</f>
        <v>2.980000000000004</v>
      </c>
      <c r="IK4" s="9">
        <f t="shared" si="24"/>
        <v>1.6500000000000057</v>
      </c>
      <c r="IL4" s="9">
        <f t="shared" si="24"/>
        <v>3.1400000000000006</v>
      </c>
      <c r="IM4" s="9" t="str">
        <f t="shared" si="24"/>
        <v/>
      </c>
      <c r="IN4" s="9">
        <f t="shared" si="24"/>
        <v>2.9300000000000068</v>
      </c>
      <c r="IO4" s="31">
        <f t="shared" si="24"/>
        <v>2.019999999999996</v>
      </c>
      <c r="IP4" s="24"/>
      <c r="IQ4" s="17"/>
      <c r="IR4" s="132"/>
      <c r="IS4" s="15" t="s">
        <v>3</v>
      </c>
      <c r="IT4" s="9" t="str">
        <f t="shared" ref="IT4:IY4" si="25">IF(COUNTA(IT14)=0,"",IT14)</f>
        <v/>
      </c>
      <c r="IU4" s="9" t="str">
        <f t="shared" si="25"/>
        <v/>
      </c>
      <c r="IV4" s="9" t="str">
        <f t="shared" si="25"/>
        <v/>
      </c>
      <c r="IW4" s="9" t="str">
        <f t="shared" si="25"/>
        <v/>
      </c>
      <c r="IX4" s="9" t="str">
        <f t="shared" si="25"/>
        <v/>
      </c>
      <c r="IY4" s="31" t="str">
        <f t="shared" si="25"/>
        <v/>
      </c>
      <c r="IZ4" s="24"/>
      <c r="JA4" s="17"/>
      <c r="JB4" s="132"/>
      <c r="JC4" s="15" t="s">
        <v>3</v>
      </c>
      <c r="JD4" s="9">
        <f t="shared" ref="JD4:JI4" si="26">IF(COUNTA(JD14)=0,"",JD14)</f>
        <v>2.35</v>
      </c>
      <c r="JE4" s="9">
        <f t="shared" si="26"/>
        <v>2.13</v>
      </c>
      <c r="JF4" s="9">
        <f t="shared" si="26"/>
        <v>2.42</v>
      </c>
      <c r="JG4" s="9" t="str">
        <f t="shared" si="26"/>
        <v/>
      </c>
      <c r="JH4" s="9">
        <f t="shared" si="26"/>
        <v>2.4699999999999998</v>
      </c>
      <c r="JI4" s="31">
        <f t="shared" si="26"/>
        <v>1.81</v>
      </c>
      <c r="JJ4" s="24"/>
      <c r="JK4" s="17"/>
      <c r="JL4" s="132"/>
      <c r="JM4" s="15" t="s">
        <v>3</v>
      </c>
      <c r="JN4" s="9" t="str">
        <f t="shared" ref="JN4:JS4" si="27">IF(COUNTA(JN14)=0,"",JN14)</f>
        <v/>
      </c>
      <c r="JO4" s="9" t="str">
        <f t="shared" si="27"/>
        <v/>
      </c>
      <c r="JP4" s="9">
        <f t="shared" si="27"/>
        <v>8.19</v>
      </c>
      <c r="JQ4" s="9" t="str">
        <f t="shared" si="27"/>
        <v/>
      </c>
      <c r="JR4" s="9" t="str">
        <f t="shared" si="27"/>
        <v/>
      </c>
      <c r="JS4" s="31" t="str">
        <f t="shared" si="27"/>
        <v/>
      </c>
      <c r="JT4" s="24"/>
      <c r="JU4" s="17"/>
      <c r="JV4" s="132"/>
      <c r="JW4" s="15" t="s">
        <v>3</v>
      </c>
      <c r="JX4" s="9" t="str">
        <f t="shared" ref="JX4:KC4" si="28">IF(COUNTA(JX14)=0,"",JX14)</f>
        <v/>
      </c>
      <c r="JY4" s="9" t="str">
        <f t="shared" si="28"/>
        <v/>
      </c>
      <c r="JZ4" s="9" t="str">
        <f t="shared" si="28"/>
        <v/>
      </c>
      <c r="KA4" s="9" t="str">
        <f t="shared" si="28"/>
        <v/>
      </c>
      <c r="KB4" s="9" t="str">
        <f t="shared" si="28"/>
        <v/>
      </c>
      <c r="KC4" s="31" t="str">
        <f t="shared" si="28"/>
        <v/>
      </c>
      <c r="KD4" s="24"/>
      <c r="KE4" s="17"/>
      <c r="KF4" s="132"/>
      <c r="KG4" s="15" t="s">
        <v>3</v>
      </c>
      <c r="KH4" s="9">
        <f t="shared" ref="KH4:KM4" si="29">IF(COUNTA(KH14)=0,"",KH14)</f>
        <v>2.4899999999999949</v>
      </c>
      <c r="KI4" s="9">
        <f t="shared" si="29"/>
        <v>1.2900000000000063</v>
      </c>
      <c r="KJ4" s="9">
        <f t="shared" si="29"/>
        <v>2.7000000000000028</v>
      </c>
      <c r="KK4" s="9" t="str">
        <f t="shared" si="29"/>
        <v/>
      </c>
      <c r="KL4" s="9">
        <f t="shared" si="29"/>
        <v>2.4899999999999949</v>
      </c>
      <c r="KM4" s="31">
        <f t="shared" si="29"/>
        <v>0.60117911253725254</v>
      </c>
      <c r="KN4" s="24"/>
      <c r="KO4" s="17"/>
      <c r="KP4" s="132"/>
      <c r="KQ4" s="15" t="s">
        <v>3</v>
      </c>
      <c r="KR4" s="9">
        <f t="shared" ref="KR4:KW4" si="30">IF(COUNTA(KR14)=0,"",KR14)</f>
        <v>4.9678300000000064</v>
      </c>
      <c r="KS4" s="9">
        <f t="shared" si="30"/>
        <v>4.7821699999999936</v>
      </c>
      <c r="KT4" s="9">
        <f t="shared" si="30"/>
        <v>4.9919500000000028</v>
      </c>
      <c r="KU4" s="9" t="str">
        <f t="shared" si="30"/>
        <v/>
      </c>
      <c r="KV4" s="9">
        <f t="shared" si="30"/>
        <v>4.9680566212047665</v>
      </c>
      <c r="KW4" s="31">
        <f t="shared" si="30"/>
        <v>4.9033272577820668</v>
      </c>
      <c r="KX4" s="24"/>
      <c r="KY4" s="17"/>
      <c r="KZ4" s="132"/>
      <c r="LA4" s="15" t="s">
        <v>3</v>
      </c>
      <c r="LB4" s="9" t="str">
        <f t="shared" ref="LB4:LG4" si="31">IF(COUNTA(LB14)=0,"",LB14)</f>
        <v/>
      </c>
      <c r="LC4" s="9" t="str">
        <f t="shared" si="31"/>
        <v/>
      </c>
      <c r="LD4" s="9" t="str">
        <f t="shared" si="31"/>
        <v/>
      </c>
      <c r="LE4" s="9" t="str">
        <f t="shared" si="31"/>
        <v/>
      </c>
      <c r="LF4" s="9" t="str">
        <f t="shared" si="31"/>
        <v/>
      </c>
      <c r="LG4" s="31" t="str">
        <f t="shared" si="31"/>
        <v/>
      </c>
      <c r="LH4" s="24"/>
      <c r="LI4" s="17"/>
      <c r="LJ4" s="132"/>
      <c r="LK4" s="15" t="s">
        <v>3</v>
      </c>
      <c r="LL4" s="9" t="str">
        <f t="shared" ref="LL4:LQ4" si="32">IF(COUNTA(LL14)=0,"",LL14)</f>
        <v/>
      </c>
      <c r="LM4" s="9" t="str">
        <f t="shared" si="32"/>
        <v/>
      </c>
      <c r="LN4" s="9">
        <f t="shared" si="32"/>
        <v>8.7065400000000004</v>
      </c>
      <c r="LO4" s="9" t="str">
        <f t="shared" si="32"/>
        <v/>
      </c>
      <c r="LP4" s="9" t="str">
        <f t="shared" si="32"/>
        <v/>
      </c>
      <c r="LQ4" s="31" t="str">
        <f t="shared" si="32"/>
        <v/>
      </c>
      <c r="LR4" s="24"/>
      <c r="LS4" s="17"/>
      <c r="LT4" s="132"/>
      <c r="LU4" s="15" t="s">
        <v>3</v>
      </c>
      <c r="LV4" s="9">
        <f t="shared" ref="LV4:MA4" si="33">IF(COUNTA(LV14)=0,"",LV14)</f>
        <v>2.4575604056163343</v>
      </c>
      <c r="LW4" s="9">
        <f t="shared" si="33"/>
        <v>2.3452273320796735</v>
      </c>
      <c r="LX4" s="9">
        <f t="shared" si="33"/>
        <v>2.478704154101635</v>
      </c>
      <c r="LY4" s="9" t="str">
        <f t="shared" si="33"/>
        <v/>
      </c>
      <c r="LZ4" s="9">
        <f t="shared" si="33"/>
        <v>2.3700742023437726</v>
      </c>
      <c r="MA4" s="31">
        <f t="shared" si="33"/>
        <v>2.1600657443086959</v>
      </c>
      <c r="MB4" s="24"/>
      <c r="MC4" s="17"/>
      <c r="MD4" s="132"/>
      <c r="ME4" s="15" t="s">
        <v>3</v>
      </c>
      <c r="MF4" s="9" t="str">
        <f t="shared" ref="MF4:MK4" si="34">IF(COUNTA(MF14)=0,"",MF14)</f>
        <v/>
      </c>
      <c r="MG4" s="9" t="str">
        <f t="shared" si="34"/>
        <v/>
      </c>
      <c r="MH4" s="9" t="str">
        <f t="shared" si="34"/>
        <v/>
      </c>
      <c r="MI4" s="9" t="str">
        <f t="shared" si="34"/>
        <v/>
      </c>
      <c r="MJ4" s="9" t="str">
        <f t="shared" si="34"/>
        <v/>
      </c>
      <c r="MK4" s="31" t="str">
        <f t="shared" si="34"/>
        <v/>
      </c>
      <c r="ML4" s="24"/>
      <c r="MM4" s="17"/>
      <c r="MN4" s="132"/>
      <c r="MO4" s="15" t="s">
        <v>3</v>
      </c>
      <c r="MP4" s="9">
        <f t="shared" ref="MP4:MU4" si="35">IF(COUNTA(MP14)=0,"",MP14)</f>
        <v>3.566795168587916</v>
      </c>
      <c r="MQ4" s="9">
        <f t="shared" si="35"/>
        <v>2.6867242001208353</v>
      </c>
      <c r="MR4" s="9">
        <f t="shared" si="35"/>
        <v>3.7329215859853662</v>
      </c>
      <c r="MS4" s="9" t="str">
        <f t="shared" si="35"/>
        <v/>
      </c>
      <c r="MT4" s="9">
        <f t="shared" si="35"/>
        <v>3.5478565807322582</v>
      </c>
      <c r="MU4" s="31">
        <f t="shared" si="35"/>
        <v>2.8144220744969743</v>
      </c>
      <c r="MV4" s="24"/>
      <c r="MW4" s="17"/>
      <c r="MX4" s="132"/>
      <c r="MY4" s="15" t="s">
        <v>3</v>
      </c>
      <c r="MZ4" s="9" t="str">
        <f t="shared" ref="MZ4:NE4" si="36">IF(COUNTA(MZ14)=0,"",MZ14)</f>
        <v/>
      </c>
      <c r="NA4" s="9" t="str">
        <f t="shared" si="36"/>
        <v/>
      </c>
      <c r="NB4" s="9" t="str">
        <f t="shared" si="36"/>
        <v/>
      </c>
      <c r="NC4" s="9" t="str">
        <f t="shared" si="36"/>
        <v/>
      </c>
      <c r="ND4" s="9" t="str">
        <f t="shared" si="36"/>
        <v/>
      </c>
      <c r="NE4" s="31" t="str">
        <f t="shared" si="36"/>
        <v/>
      </c>
      <c r="NF4" s="24"/>
      <c r="NG4" s="17"/>
      <c r="NH4" s="132"/>
      <c r="NI4" s="15" t="s">
        <v>3</v>
      </c>
      <c r="NJ4" s="9">
        <f t="shared" ref="NJ4:NO4" si="37">IF(COUNTA(NJ14)=0,"",NJ14)</f>
        <v>1.8799999999999955</v>
      </c>
      <c r="NK4" s="9">
        <f t="shared" si="37"/>
        <v>1.6069077758009485</v>
      </c>
      <c r="NL4" s="9">
        <f t="shared" si="37"/>
        <v>2.3633392861694489</v>
      </c>
      <c r="NM4" s="9" t="str">
        <f t="shared" si="37"/>
        <v/>
      </c>
      <c r="NN4" s="9">
        <f t="shared" si="37"/>
        <v>2.1990329652205105</v>
      </c>
      <c r="NO4" s="31">
        <f t="shared" si="37"/>
        <v>1.6040077408872975</v>
      </c>
      <c r="NP4" s="24"/>
      <c r="NQ4" s="17"/>
      <c r="NR4" s="132"/>
      <c r="NS4" s="15" t="s">
        <v>3</v>
      </c>
      <c r="NT4" s="9" t="str">
        <f t="shared" ref="NT4:NY4" si="38">IF(COUNTA(NT14)=0,"",NT14)</f>
        <v/>
      </c>
      <c r="NU4" s="9" t="str">
        <f t="shared" si="38"/>
        <v/>
      </c>
      <c r="NV4" s="9" t="str">
        <f t="shared" si="38"/>
        <v/>
      </c>
      <c r="NW4" s="9" t="str">
        <f t="shared" si="38"/>
        <v/>
      </c>
      <c r="NX4" s="9" t="str">
        <f t="shared" si="38"/>
        <v/>
      </c>
      <c r="NY4" s="31" t="str">
        <f t="shared" si="38"/>
        <v/>
      </c>
      <c r="NZ4" s="24"/>
      <c r="OA4" s="17"/>
      <c r="OB4" s="132"/>
      <c r="OC4" s="15" t="s">
        <v>3</v>
      </c>
      <c r="OD4" s="9">
        <f t="shared" ref="OD4:OI4" si="39">IF(COUNTA(OD14)=0,"",OD14)</f>
        <v>1.5106007135697723</v>
      </c>
      <c r="OE4" s="9">
        <f t="shared" si="39"/>
        <v>0.7216880066319078</v>
      </c>
      <c r="OF4" s="9">
        <f t="shared" si="39"/>
        <v>1.6673177064113531</v>
      </c>
      <c r="OG4" s="9" t="str">
        <f t="shared" si="39"/>
        <v/>
      </c>
      <c r="OH4" s="9">
        <f t="shared" si="39"/>
        <v>1.4941854861308883</v>
      </c>
      <c r="OI4" s="31">
        <f t="shared" si="39"/>
        <v>0.71706454344696624</v>
      </c>
      <c r="OJ4" s="24"/>
      <c r="OK4" s="17"/>
      <c r="OL4" s="132"/>
      <c r="OM4" s="15" t="s">
        <v>3</v>
      </c>
      <c r="ON4" s="9" t="str">
        <f t="shared" ref="ON4:OS4" si="40">IF(COUNTA(ON14)=0,"",ON14)</f>
        <v/>
      </c>
      <c r="OO4" s="9" t="str">
        <f t="shared" si="40"/>
        <v/>
      </c>
      <c r="OP4" s="9" t="str">
        <f t="shared" si="40"/>
        <v/>
      </c>
      <c r="OQ4" s="9" t="str">
        <f t="shared" si="40"/>
        <v/>
      </c>
      <c r="OR4" s="9" t="str">
        <f t="shared" si="40"/>
        <v/>
      </c>
      <c r="OS4" s="31" t="str">
        <f t="shared" si="40"/>
        <v/>
      </c>
      <c r="OT4" s="24"/>
      <c r="OU4" s="17"/>
      <c r="OV4" s="132"/>
      <c r="OW4" s="15" t="s">
        <v>3</v>
      </c>
      <c r="OX4" s="9" t="str">
        <f t="shared" ref="OX4:PC4" si="41">IF(COUNTA(OX14)=0,"",OX14)</f>
        <v/>
      </c>
      <c r="OY4" s="9" t="str">
        <f t="shared" si="41"/>
        <v/>
      </c>
      <c r="OZ4" s="9" t="str">
        <f t="shared" si="41"/>
        <v/>
      </c>
      <c r="PA4" s="9" t="str">
        <f t="shared" si="41"/>
        <v/>
      </c>
      <c r="PB4" s="9" t="str">
        <f t="shared" si="41"/>
        <v/>
      </c>
      <c r="PC4" s="31" t="str">
        <f t="shared" si="41"/>
        <v/>
      </c>
      <c r="PD4" s="24"/>
      <c r="PE4" s="17"/>
      <c r="PF4" s="132"/>
      <c r="PG4" s="15" t="s">
        <v>3</v>
      </c>
      <c r="PH4" s="9">
        <f t="shared" ref="PH4:PM4" si="42">IF(COUNTA(PH14)=0,"",PH14)</f>
        <v>1.2909694746495575</v>
      </c>
      <c r="PI4" s="9">
        <f t="shared" si="42"/>
        <v>0.53553044447492937</v>
      </c>
      <c r="PJ4" s="9">
        <f t="shared" si="42"/>
        <v>1.4465639654931124</v>
      </c>
      <c r="PK4" s="9" t="str">
        <f t="shared" si="42"/>
        <v/>
      </c>
      <c r="PL4" s="9">
        <f t="shared" si="42"/>
        <v>1.2995175228018638</v>
      </c>
      <c r="PM4" s="31">
        <f t="shared" si="42"/>
        <v>0.44288900335310188</v>
      </c>
      <c r="PN4" s="24"/>
      <c r="PO4" s="17"/>
      <c r="PP4" s="132"/>
      <c r="PQ4" s="15" t="s">
        <v>3</v>
      </c>
      <c r="PR4" s="9" t="str">
        <f t="shared" ref="PR4:PW4" si="43">IF(COUNTA(PR14)=0,"",PR14)</f>
        <v/>
      </c>
      <c r="PS4" s="9" t="str">
        <f t="shared" si="43"/>
        <v/>
      </c>
      <c r="PT4" s="9">
        <f t="shared" si="43"/>
        <v>2.9</v>
      </c>
      <c r="PU4" s="9" t="str">
        <f t="shared" si="43"/>
        <v/>
      </c>
      <c r="PV4" s="9" t="str">
        <f t="shared" si="43"/>
        <v/>
      </c>
      <c r="PW4" s="31" t="str">
        <f t="shared" si="43"/>
        <v/>
      </c>
      <c r="PX4" s="24"/>
      <c r="PY4" s="17"/>
    </row>
    <row xmlns:x14ac="http://schemas.microsoft.com/office/spreadsheetml/2009/9/ac" r="5" s="4" customFormat="true" x14ac:dyDescent="0.25">
      <c r="A5" s="417" t="str">
        <f ca="true">IF(ISBLANK('Data Summary'!A7),"",'Data Summary'!A7)</f>
        <v>IND_2004_EMIS</v>
      </c>
      <c r="B5" s="13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3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32"/>
      <c r="W5" s="15" t="s">
        <v>0</v>
      </c>
      <c r="X5" s="9">
        <f>IF((COUNTA(X15:X26)=0)+(COUNTA(X14)=0),"",100-X14-SUMPRODUCT(W15:W26,X15:X26))</f>
        <v>10.623304999999995</v>
      </c>
      <c r="Y5" s="9">
        <f>IF((COUNTA(Y15:Y26)=0)+(COUNTA(Y14)=0),"",100-Y14-SUMPRODUCT(W15:W26,Y15:Y26))</f>
        <v>8.7283199999999965</v>
      </c>
      <c r="Z5" s="9">
        <f>IF((COUNTA(Z15:Z26)=0)+(COUNTA(Z14)=0),"",100-Z14-SUMPRODUCT(W15:W26,Z15:Z26))</f>
        <v>11.159957499999997</v>
      </c>
      <c r="AA5" s="9" t="str">
        <f>IF((COUNTA(AA15:AA26)=0)+(COUNTA(AA14)=0),"",100-AA14-SUMPRODUCT(W15:W26,AA15:AA26))</f>
        <v/>
      </c>
      <c r="AB5" s="9">
        <f>IF((COUNTA(AB15:AB26)=0)+(COUNTA(AB14)=0),"",100-AB14-SUMPRODUCT(W15:W26,AB15:AB26))</f>
        <v>10.623304999999995</v>
      </c>
      <c r="AC5" s="31">
        <f>IF((COUNTA(AC15:AC26)=0)+(COUNTA(AC14)=0),"",100-AC14-SUMPRODUCT(W15:W26,AC15:AC26))</f>
        <v>12.382255000000008</v>
      </c>
      <c r="AD5" s="24"/>
      <c r="AE5" s="17"/>
      <c r="AF5" s="13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3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3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32"/>
      <c r="BK5" s="67"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3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3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3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32"/>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32"/>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31" t="str">
        <f>IF((COUNTA(DO15:DO26)=0)+(COUNTA(DO14)=0),"",100-DO14-SUMPRODUCT(DI15:DI26,DO15:DO26))</f>
        <v/>
      </c>
      <c r="DP5" s="24"/>
      <c r="DQ5" s="17"/>
      <c r="DR5" s="132"/>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32"/>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7"/>
      <c r="EL5" s="132"/>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31" t="str">
        <f>IF((COUNTA(ES15:ES26)=0)+(COUNTA(ES14)=0),"",100-ES14-SUMPRODUCT(EM15:EM26,ES15:ES26))</f>
        <v/>
      </c>
      <c r="ET5" s="24"/>
      <c r="EU5" s="17"/>
      <c r="EV5" s="132"/>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7"/>
      <c r="FF5" s="132"/>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7"/>
      <c r="FP5" s="132"/>
      <c r="FQ5" s="15" t="s">
        <v>0</v>
      </c>
      <c r="FR5" s="9">
        <f>IF((COUNTA(FR15:FR26)=0)+(COUNTA(FR14)=0),"",100-FR14-SUMPRODUCT(FQ15:FQ26,FR15:FR26))</f>
        <v>14.699999999999989</v>
      </c>
      <c r="FS5" s="9">
        <f>IF((COUNTA(FS15:FS26)=0)+(COUNTA(FS14)=0),"",100-FS14-SUMPRODUCT(FQ15:FQ26,FS15:FS26))</f>
        <v>12.510499999999979</v>
      </c>
      <c r="FT5" s="9">
        <f>IF((COUNTA(FT15:FT26)=0)+(COUNTA(FT14)=0),"",100-FT14-SUMPRODUCT(FQ15:FQ26,FT15:FT26))</f>
        <v>15.69250000000001</v>
      </c>
      <c r="FU5" s="9" t="str">
        <f>IF((COUNTA(FU15:FU26)=0)+(COUNTA(FU14)=0),"",100-FU14-SUMPRODUCT(FQ15:FQ26,FU15:FU26))</f>
        <v/>
      </c>
      <c r="FV5" s="9">
        <f>IF((COUNTA(FV15:FV26)=0)+(COUNTA(FV14)=0),"",100-FV14-SUMPRODUCT(FQ15:FQ26,FV15:FV26))</f>
        <v>14.699999999999989</v>
      </c>
      <c r="FW5" s="31">
        <f>IF((COUNTA(FW15:FW26)=0)+(COUNTA(FW14)=0),"",100-FW14-SUMPRODUCT(FQ15:FQ26,FW15:FW26))</f>
        <v>16.970000000000013</v>
      </c>
      <c r="FX5" s="24"/>
      <c r="FY5" s="17"/>
      <c r="FZ5" s="132"/>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31" t="str">
        <f>IF((COUNTA(GG15:GG26)=0)+(COUNTA(GG14)=0),"",100-GG14-SUMPRODUCT(GA15:GA26,GG15:GG26))</f>
        <v/>
      </c>
      <c r="GH5" s="24"/>
      <c r="GI5" s="17"/>
      <c r="GJ5" s="132"/>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31" t="str">
        <f>IF((COUNTA(GQ15:GQ26)=0)+(COUNTA(GQ14)=0),"",100-GQ14-SUMPRODUCT(GK15:GK26,GQ15:GQ26))</f>
        <v/>
      </c>
      <c r="GR5" s="24"/>
      <c r="GS5" s="17"/>
      <c r="GT5" s="132"/>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31" t="str">
        <f>IF((COUNTA(HA15:HA26)=0)+(COUNTA(HA14)=0),"",100-HA14-SUMPRODUCT(GU15:GU26,HA15:HA26))</f>
        <v/>
      </c>
      <c r="HB5" s="24"/>
      <c r="HC5" s="17"/>
      <c r="HD5" s="132"/>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31" t="str">
        <f>IF((COUNTA(HK15:HK26)=0)+(COUNTA(HK14)=0),"",100-HK14-SUMPRODUCT(HE15:HE26,HK15:HK26))</f>
        <v/>
      </c>
      <c r="HL5" s="24"/>
      <c r="HM5" s="17"/>
      <c r="HN5" s="132"/>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t="str">
        <f>IF((COUNTA(HT15:HT26)=0)+(COUNTA(HT14)=0),"",100-HT14-SUMPRODUCT(HO15:HO26,HT15:HT26))</f>
        <v/>
      </c>
      <c r="HU5" s="31" t="str">
        <f>IF((COUNTA(HU15:HU26)=0)+(COUNTA(HU14)=0),"",100-HU14-SUMPRODUCT(HO15:HO26,HU15:HU26))</f>
        <v/>
      </c>
      <c r="HV5" s="24"/>
      <c r="HW5" s="17"/>
      <c r="HX5" s="132"/>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31" t="str">
        <f>IF((COUNTA(IE15:IE26)=0)+(COUNTA(IE14)=0),"",100-IE14-SUMPRODUCT(HY15:HY26,IE15:IE26))</f>
        <v/>
      </c>
      <c r="IF5" s="24"/>
      <c r="IG5" s="17"/>
      <c r="IH5" s="132"/>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t="str">
        <f>IF((COUNTA(IN15:IN26)=0)+(COUNTA(IN14)=0),"",100-IN14-SUMPRODUCT(II15:II26,IN15:IN26))</f>
        <v/>
      </c>
      <c r="IO5" s="31" t="str">
        <f>IF((COUNTA(IO15:IO26)=0)+(COUNTA(IO14)=0),"",100-IO14-SUMPRODUCT(II15:II26,IO15:IO26))</f>
        <v/>
      </c>
      <c r="IP5" s="24"/>
      <c r="IQ5" s="17"/>
      <c r="IR5" s="132"/>
      <c r="IS5" s="15"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t="str">
        <f>IF((COUNTA(IX15:IX26)=0)+(COUNTA(IX14)=0),"",100-IX14-SUMPRODUCT(IS15:IS26,IX15:IX26))</f>
        <v/>
      </c>
      <c r="IY5" s="31" t="str">
        <f>IF((COUNTA(IY15:IY26)=0)+(COUNTA(IY14)=0),"",100-IY14-SUMPRODUCT(IS15:IS26,IY15:IY26))</f>
        <v/>
      </c>
      <c r="IZ5" s="24"/>
      <c r="JA5" s="17"/>
      <c r="JB5" s="132"/>
      <c r="JC5" s="15" t="s">
        <v>0</v>
      </c>
      <c r="JD5" s="9">
        <f>IF((COUNTA(JD15:JD26)=0)+(COUNTA(JD14)=0),"",100-JD14-SUMPRODUCT(JC15:JC26,JD15:JD26))</f>
        <v>16.774233128834354</v>
      </c>
      <c r="JE5" s="9">
        <f>IF((COUNTA(JE15:JE26)=0)+(COUNTA(JE14)=0),"",100-JE14-SUMPRODUCT(JC15:JC26,JE15:JE26))</f>
        <v>13.175891259315037</v>
      </c>
      <c r="JF5" s="9">
        <f>IF((COUNTA(JF15:JF26)=0)+(COUNTA(JF14)=0),"",100-JF14-SUMPRODUCT(JC15:JC26,JF15:JF26))</f>
        <v>18.603743773539065</v>
      </c>
      <c r="JG5" s="9" t="str">
        <f>IF((COUNTA(JG15:JG26)=0)+(COUNTA(JG14)=0),"",100-JG14-SUMPRODUCT(JC15:JC26,JG15:JG26))</f>
        <v/>
      </c>
      <c r="JH5" s="9">
        <f>IF((COUNTA(JH15:JH26)=0)+(COUNTA(JH14)=0),"",100-JH14-SUMPRODUCT(JC15:JC26,JH15:JH26))</f>
        <v>16.753619631901827</v>
      </c>
      <c r="JI5" s="31">
        <f>IF((COUNTA(JI15:JI26)=0)+(COUNTA(JI14)=0),"",100-JI14-SUMPRODUCT(JC15:JC26,JI15:JI26))</f>
        <v>18.274668787014704</v>
      </c>
      <c r="JJ5" s="24"/>
      <c r="JK5" s="17"/>
      <c r="JL5" s="132"/>
      <c r="JM5" s="15" t="s">
        <v>0</v>
      </c>
      <c r="JN5" s="9" t="str">
        <f>IF((COUNTA(JN15:JN26)=0)+(COUNTA(JN14)=0),"",100-JN14-SUMPRODUCT(JM15:JM26,JN15:JN26))</f>
        <v/>
      </c>
      <c r="JO5" s="9" t="str">
        <f>IF((COUNTA(JO15:JO26)=0)+(COUNTA(JO14)=0),"",100-JO14-SUMPRODUCT(JM15:JM26,JO15:JO26))</f>
        <v/>
      </c>
      <c r="JP5" s="9" t="str">
        <f>IF((COUNTA(JP15:JP26)=0)+(COUNTA(JP14)=0),"",100-JP14-SUMPRODUCT(JM15:JM26,JP15:JP26))</f>
        <v/>
      </c>
      <c r="JQ5" s="9" t="str">
        <f>IF((COUNTA(JQ15:JQ26)=0)+(COUNTA(JQ14)=0),"",100-JQ14-SUMPRODUCT(JM15:JM26,JQ15:JQ26))</f>
        <v/>
      </c>
      <c r="JR5" s="9" t="str">
        <f>IF((COUNTA(JR15:JR26)=0)+(COUNTA(JR14)=0),"",100-JR14-SUMPRODUCT(JM15:JM26,JR15:JR26))</f>
        <v/>
      </c>
      <c r="JS5" s="31" t="str">
        <f>IF((COUNTA(JS15:JS26)=0)+(COUNTA(JS14)=0),"",100-JS14-SUMPRODUCT(JM15:JM26,JS15:JS26))</f>
        <v/>
      </c>
      <c r="JT5" s="24"/>
      <c r="JU5" s="17"/>
      <c r="JV5" s="132"/>
      <c r="JW5" s="15" t="s">
        <v>0</v>
      </c>
      <c r="JX5" s="9" t="str">
        <f>IF((COUNTA(JX15:JX26)=0)+(COUNTA(JX14)=0),"",100-JX14-SUMPRODUCT(JW15:JW26,JX15:JX26))</f>
        <v/>
      </c>
      <c r="JY5" s="9" t="str">
        <f>IF((COUNTA(JY15:JY26)=0)+(COUNTA(JY14)=0),"",100-JY14-SUMPRODUCT(JW15:JW26,JY15:JY26))</f>
        <v/>
      </c>
      <c r="JZ5" s="9" t="str">
        <f>IF((COUNTA(JZ15:JZ26)=0)+(COUNTA(JZ14)=0),"",100-JZ14-SUMPRODUCT(JW15:JW26,JZ15:JZ26))</f>
        <v/>
      </c>
      <c r="KA5" s="9" t="str">
        <f>IF((COUNTA(KA15:KA26)=0)+(COUNTA(KA14)=0),"",100-KA14-SUMPRODUCT(JW15:JW26,KA15:KA26))</f>
        <v/>
      </c>
      <c r="KB5" s="9" t="str">
        <f>IF((COUNTA(KB15:KB26)=0)+(COUNTA(KB14)=0),"",100-KB14-SUMPRODUCT(JW15:JW26,KB15:KB26))</f>
        <v/>
      </c>
      <c r="KC5" s="31" t="str">
        <f>IF((COUNTA(KC15:KC26)=0)+(COUNTA(KC14)=0),"",100-KC14-SUMPRODUCT(JW15:JW26,KC15:KC26))</f>
        <v/>
      </c>
      <c r="KD5" s="24"/>
      <c r="KE5" s="17"/>
      <c r="KF5" s="132"/>
      <c r="KG5" s="15" t="s">
        <v>0</v>
      </c>
      <c r="KH5" s="9" t="str">
        <f>IF((COUNTA(KH15:KH26)=0)+(COUNTA(KH14)=0),"",100-KH14-SUMPRODUCT(KG15:KG26,KH15:KH26))</f>
        <v/>
      </c>
      <c r="KI5" s="9" t="str">
        <f>IF((COUNTA(KI15:KI26)=0)+(COUNTA(KI14)=0),"",100-KI14-SUMPRODUCT(KG15:KG26,KI15:KI26))</f>
        <v/>
      </c>
      <c r="KJ5" s="9" t="str">
        <f>IF((COUNTA(KJ15:KJ26)=0)+(COUNTA(KJ14)=0),"",100-KJ14-SUMPRODUCT(KG15:KG26,KJ15:KJ26))</f>
        <v/>
      </c>
      <c r="KK5" s="9" t="str">
        <f>IF((COUNTA(KK15:KK26)=0)+(COUNTA(KK14)=0),"",100-KK14-SUMPRODUCT(KG15:KG26,KK15:KK26))</f>
        <v/>
      </c>
      <c r="KL5" s="9" t="str">
        <f>IF((COUNTA(KL15:KL26)=0)+(COUNTA(KL14)=0),"",100-KL14-SUMPRODUCT(KG15:KG26,KL15:KL26))</f>
        <v/>
      </c>
      <c r="KM5" s="31" t="str">
        <f>IF((COUNTA(KM15:KM26)=0)+(COUNTA(KM14)=0),"",100-KM14-SUMPRODUCT(KG15:KG26,KM15:KM26))</f>
        <v/>
      </c>
      <c r="KN5" s="24"/>
      <c r="KO5" s="17"/>
      <c r="KP5" s="132"/>
      <c r="KQ5" s="15" t="s">
        <v>0</v>
      </c>
      <c r="KR5" s="9">
        <f>IF((COUNTA(KR15:KR26)=0)+(COUNTA(KR14)=0),"",100-KR14-SUMPRODUCT(KQ15:KQ26,KR15:KR26))</f>
        <v>16.324544539877294</v>
      </c>
      <c r="KS5" s="9">
        <f>IF((COUNTA(KS15:KS26)=0)+(COUNTA(KS14)=0),"",100-KS14-SUMPRODUCT(KQ15:KQ26,KS15:KS26))</f>
        <v>12.818839011218401</v>
      </c>
      <c r="KT5" s="9">
        <f>IF((COUNTA(KT15:KT26)=0)+(COUNTA(KT14)=0),"",100-KT14-SUMPRODUCT(KQ15:KQ26,KT15:KT26))</f>
        <v>18.11339842819828</v>
      </c>
      <c r="KU5" s="9" t="str">
        <f>IF((COUNTA(KU15:KU26)=0)+(COUNTA(KU14)=0),"",100-KU14-SUMPRODUCT(KQ15:KQ26,KU15:KU26))</f>
        <v/>
      </c>
      <c r="KV5" s="9">
        <f>IF((COUNTA(KV15:KV26)=0)+(COUNTA(KV14)=0),"",100-KV14-SUMPRODUCT(KQ15:KQ26,KV15:KV26))</f>
        <v>16.324505611081378</v>
      </c>
      <c r="KW5" s="31">
        <f>IF((COUNTA(KW15:KW26)=0)+(COUNTA(KW14)=0),"",100-KW14-SUMPRODUCT(KQ15:KQ26,KW15:KW26))</f>
        <v>17.698953020787883</v>
      </c>
      <c r="KX5" s="24"/>
      <c r="KY5" s="17"/>
      <c r="KZ5" s="132"/>
      <c r="LA5" s="15" t="s">
        <v>0</v>
      </c>
      <c r="LB5" s="9" t="str">
        <f>IF((COUNTA(LB15:LB26)=0)+(COUNTA(LB14)=0),"",100-LB14-SUMPRODUCT(LA15:LA26,LB15:LB26))</f>
        <v/>
      </c>
      <c r="LC5" s="9" t="str">
        <f>IF((COUNTA(LC15:LC26)=0)+(COUNTA(LC14)=0),"",100-LC14-SUMPRODUCT(LA15:LA26,LC15:LC26))</f>
        <v/>
      </c>
      <c r="LD5" s="9" t="str">
        <f>IF((COUNTA(LD15:LD26)=0)+(COUNTA(LD14)=0),"",100-LD14-SUMPRODUCT(LA15:LA26,LD15:LD26))</f>
        <v/>
      </c>
      <c r="LE5" s="9" t="str">
        <f>IF((COUNTA(LE15:LE26)=0)+(COUNTA(LE14)=0),"",100-LE14-SUMPRODUCT(LA15:LA26,LE15:LE26))</f>
        <v/>
      </c>
      <c r="LF5" s="9" t="str">
        <f>IF((COUNTA(LF15:LF26)=0)+(COUNTA(LF14)=0),"",100-LF14-SUMPRODUCT(LA15:LA26,LF15:LF26))</f>
        <v/>
      </c>
      <c r="LG5" s="31" t="str">
        <f>IF((COUNTA(LG15:LG26)=0)+(COUNTA(LG14)=0),"",100-LG14-SUMPRODUCT(LA15:LA26,LG15:LG26))</f>
        <v/>
      </c>
      <c r="LH5" s="24"/>
      <c r="LI5" s="17"/>
      <c r="LJ5" s="132"/>
      <c r="LK5" s="15" t="s">
        <v>0</v>
      </c>
      <c r="LL5" s="9" t="str">
        <f>IF((COUNTA(LL15:LL26)=0)+(COUNTA(LL14)=0),"",100-LL14-SUMPRODUCT(LK15:LK26,LL15:LL26))</f>
        <v/>
      </c>
      <c r="LM5" s="9" t="str">
        <f>IF((COUNTA(LM15:LM26)=0)+(COUNTA(LM14)=0),"",100-LM14-SUMPRODUCT(LK15:LK26,LM15:LM26))</f>
        <v/>
      </c>
      <c r="LN5" s="9" t="str">
        <f>IF((COUNTA(LN15:LN26)=0)+(COUNTA(LN14)=0),"",100-LN14-SUMPRODUCT(LK15:LK26,LN15:LN26))</f>
        <v/>
      </c>
      <c r="LO5" s="9" t="str">
        <f>IF((COUNTA(LO15:LO26)=0)+(COUNTA(LO14)=0),"",100-LO14-SUMPRODUCT(LK15:LK26,LO15:LO26))</f>
        <v/>
      </c>
      <c r="LP5" s="9" t="str">
        <f>IF((COUNTA(LP15:LP26)=0)+(COUNTA(LP14)=0),"",100-LP14-SUMPRODUCT(LK15:LK26,LP15:LP26))</f>
        <v/>
      </c>
      <c r="LQ5" s="31" t="str">
        <f>IF((COUNTA(LQ15:LQ26)=0)+(COUNTA(LQ14)=0),"",100-LQ14-SUMPRODUCT(LK15:LK26,LQ15:LQ26))</f>
        <v/>
      </c>
      <c r="LR5" s="24"/>
      <c r="LS5" s="17"/>
      <c r="LT5" s="132"/>
      <c r="LU5" s="15" t="s">
        <v>0</v>
      </c>
      <c r="LV5" s="9">
        <f>IF((COUNTA(LV15:LV26)=0)+(COUNTA(LV14)=0),"",100-LV14-SUMPRODUCT(LU15:LU26,LV15:LV26))</f>
        <v>16.755756494740737</v>
      </c>
      <c r="LW5" s="9">
        <f>IF((COUNTA(LW15:LW26)=0)+(COUNTA(LW14)=0),"",100-LW14-SUMPRODUCT(LU15:LU26,LW15:LW26))</f>
        <v>13.146915966339506</v>
      </c>
      <c r="LX5" s="9">
        <f>IF((COUNTA(LX15:LX26)=0)+(COUNTA(LX14)=0),"",100-LX14-SUMPRODUCT(LU15:LU26,LX15:LX26))</f>
        <v>18.592551756308595</v>
      </c>
      <c r="LY5" s="9" t="str">
        <f>IF((COUNTA(LY15:LY26)=0)+(COUNTA(LY14)=0),"",100-LY14-SUMPRODUCT(LU15:LU26,LY15:LY26))</f>
        <v/>
      </c>
      <c r="LZ5" s="9">
        <f>IF((COUNTA(LZ15:LZ26)=0)+(COUNTA(LZ14)=0),"",100-LZ14-SUMPRODUCT(LU15:LU26,LZ15:LZ26))</f>
        <v>16.770784799597379</v>
      </c>
      <c r="MA5" s="31">
        <f>IF((COUNTA(MA15:MA26)=0)+(COUNTA(MA14)=0),"",100-MA14-SUMPRODUCT(LU15:LU26,MA15:MA26))</f>
        <v>18.209516169325326</v>
      </c>
      <c r="MB5" s="24"/>
      <c r="MC5" s="17"/>
      <c r="MD5" s="132"/>
      <c r="ME5" s="15" t="s">
        <v>0</v>
      </c>
      <c r="MF5" s="9" t="str">
        <f>IF((COUNTA(MF15:MF26)=0)+(COUNTA(MF14)=0),"",100-MF14-SUMPRODUCT(ME15:ME26,MF15:MF26))</f>
        <v/>
      </c>
      <c r="MG5" s="9" t="str">
        <f>IF((COUNTA(MG15:MG26)=0)+(COUNTA(MG14)=0),"",100-MG14-SUMPRODUCT(ME15:ME26,MG15:MG26))</f>
        <v/>
      </c>
      <c r="MH5" s="9" t="str">
        <f>IF((COUNTA(MH15:MH26)=0)+(COUNTA(MH14)=0),"",100-MH14-SUMPRODUCT(ME15:ME26,MH15:MH26))</f>
        <v/>
      </c>
      <c r="MI5" s="9" t="str">
        <f>IF((COUNTA(MI15:MI26)=0)+(COUNTA(MI14)=0),"",100-MI14-SUMPRODUCT(ME15:ME26,MI15:MI26))</f>
        <v/>
      </c>
      <c r="MJ5" s="9" t="str">
        <f>IF((COUNTA(MJ15:MJ26)=0)+(COUNTA(MJ14)=0),"",100-MJ14-SUMPRODUCT(ME15:ME26,MJ15:MJ26))</f>
        <v/>
      </c>
      <c r="MK5" s="31" t="str">
        <f>IF((COUNTA(MK15:MK26)=0)+(COUNTA(MK14)=0),"",100-MK14-SUMPRODUCT(ME15:ME26,MK15:MK26))</f>
        <v/>
      </c>
      <c r="ML5" s="24"/>
      <c r="MM5" s="17"/>
      <c r="MN5" s="132"/>
      <c r="MO5" s="15" t="s">
        <v>0</v>
      </c>
      <c r="MP5" s="9">
        <f>IF((COUNTA(MP15:MP26)=0)+(COUNTA(MP14)=0),"",100-MP14-SUMPRODUCT(MO15:MO26,MP15:MP26))</f>
        <v>16.565213099874455</v>
      </c>
      <c r="MQ5" s="9">
        <f>IF((COUNTA(MQ15:MQ26)=0)+(COUNTA(MQ14)=0),"",100-MQ14-SUMPRODUCT(MO15:MO26,MQ15:MQ26))</f>
        <v>13.100941453223058</v>
      </c>
      <c r="MR5" s="9">
        <f>IF((COUNTA(MR15:MR26)=0)+(COUNTA(MR14)=0),"",100-MR14-SUMPRODUCT(MO15:MO26,MR15:MR26))</f>
        <v>18.353433702003713</v>
      </c>
      <c r="MS5" s="9" t="str">
        <f>IF((COUNTA(MS15:MS26)=0)+(COUNTA(MS14)=0),"",100-MS14-SUMPRODUCT(MO15:MO26,MS15:MS26))</f>
        <v/>
      </c>
      <c r="MT5" s="9">
        <f>IF((COUNTA(MT15:MT26)=0)+(COUNTA(MT14)=0),"",100-MT14-SUMPRODUCT(MO15:MO26,MT15:MT26))</f>
        <v>16.568466354230026</v>
      </c>
      <c r="MU5" s="31">
        <f>IF((COUNTA(MU15:MU26)=0)+(COUNTA(MU14)=0),"",100-MU14-SUMPRODUCT(MO15:MO26,MU15:MU26))</f>
        <v>18.087730394777225</v>
      </c>
      <c r="MV5" s="24"/>
      <c r="MW5" s="17"/>
      <c r="MX5" s="132"/>
      <c r="MY5" s="15" t="s">
        <v>0</v>
      </c>
      <c r="MZ5" s="9" t="str">
        <f>IF((COUNTA(MZ15:MZ26)=0)+(COUNTA(MZ14)=0),"",100-MZ14-SUMPRODUCT(MY15:MY26,MZ15:MZ26))</f>
        <v/>
      </c>
      <c r="NA5" s="9" t="str">
        <f>IF((COUNTA(NA15:NA26)=0)+(COUNTA(NA14)=0),"",100-NA14-SUMPRODUCT(MY15:MY26,NA15:NA26))</f>
        <v/>
      </c>
      <c r="NB5" s="9" t="str">
        <f>IF((COUNTA(NB15:NB26)=0)+(COUNTA(NB14)=0),"",100-NB14-SUMPRODUCT(MY15:MY26,NB15:NB26))</f>
        <v/>
      </c>
      <c r="NC5" s="9" t="str">
        <f>IF((COUNTA(NC15:NC26)=0)+(COUNTA(NC14)=0),"",100-NC14-SUMPRODUCT(MY15:MY26,NC15:NC26))</f>
        <v/>
      </c>
      <c r="ND5" s="9" t="str">
        <f>IF((COUNTA(ND15:ND26)=0)+(COUNTA(ND14)=0),"",100-ND14-SUMPRODUCT(MY15:MY26,ND15:ND26))</f>
        <v/>
      </c>
      <c r="NE5" s="31" t="str">
        <f>IF((COUNTA(NE15:NE26)=0)+(COUNTA(NE14)=0),"",100-NE14-SUMPRODUCT(MY15:MY26,NE15:NE26))</f>
        <v/>
      </c>
      <c r="NF5" s="24"/>
      <c r="NG5" s="17"/>
      <c r="NH5" s="132"/>
      <c r="NI5" s="15" t="s">
        <v>0</v>
      </c>
      <c r="NJ5" s="9">
        <f>IF((COUNTA(NJ15:NJ26)=0)+(COUNTA(NJ14)=0),"",100-NJ14-SUMPRODUCT(NI15:NI26,NJ15:NJ26))</f>
        <v>16.854969325153363</v>
      </c>
      <c r="NK5" s="9">
        <f>IF((COUNTA(NK15:NK26)=0)+(COUNTA(NK14)=0),"",100-NK14-SUMPRODUCT(NI15:NI26,NK15:NK26))</f>
        <v>13.246313311676744</v>
      </c>
      <c r="NL5" s="9">
        <f>IF((COUNTA(NL15:NL26)=0)+(COUNTA(NL14)=0),"",100-NL14-SUMPRODUCT(NI15:NI26,NL15:NL26))</f>
        <v>18.614546206436486</v>
      </c>
      <c r="NM5" s="9" t="str">
        <f>IF((COUNTA(NM15:NM26)=0)+(COUNTA(NM14)=0),"",100-NM14-SUMPRODUCT(NI15:NI26,NM15:NM26))</f>
        <v/>
      </c>
      <c r="NN5" s="9">
        <f>IF((COUNTA(NN15:NN26)=0)+(COUNTA(NN14)=0),"",100-NN14-SUMPRODUCT(NI15:NI26,NN15:NN26))</f>
        <v>16.80016611640383</v>
      </c>
      <c r="NO5" s="31">
        <f>IF((COUNTA(NO15:NO26)=0)+(COUNTA(NO14)=0),"",100-NO14-SUMPRODUCT(NI15:NI26,NO15:NO26))</f>
        <v>18.313007113809434</v>
      </c>
      <c r="NP5" s="24"/>
      <c r="NQ5" s="17"/>
      <c r="NR5" s="132"/>
      <c r="NS5" s="15" t="s">
        <v>0</v>
      </c>
      <c r="NT5" s="9" t="str">
        <f>IF((COUNTA(NT15:NT26)=0)+(COUNTA(NT14)=0),"",100-NT14-SUMPRODUCT(NS15:NS26,NT15:NT26))</f>
        <v/>
      </c>
      <c r="NU5" s="9" t="str">
        <f>IF((COUNTA(NU15:NU26)=0)+(COUNTA(NU14)=0),"",100-NU14-SUMPRODUCT(NS15:NS26,NU15:NU26))</f>
        <v/>
      </c>
      <c r="NV5" s="9" t="str">
        <f>IF((COUNTA(NV15:NV26)=0)+(COUNTA(NV14)=0),"",100-NV14-SUMPRODUCT(NS15:NS26,NV15:NV26))</f>
        <v/>
      </c>
      <c r="NW5" s="9" t="str">
        <f>IF((COUNTA(NW15:NW26)=0)+(COUNTA(NW14)=0),"",100-NW14-SUMPRODUCT(NS15:NS26,NW15:NW26))</f>
        <v/>
      </c>
      <c r="NX5" s="9" t="str">
        <f>IF((COUNTA(NX15:NX26)=0)+(COUNTA(NX14)=0),"",100-NX14-SUMPRODUCT(NS15:NS26,NX15:NX26))</f>
        <v/>
      </c>
      <c r="NY5" s="31" t="str">
        <f>IF((COUNTA(NY15:NY26)=0)+(COUNTA(NY14)=0),"",100-NY14-SUMPRODUCT(NS15:NS26,NY15:NY26))</f>
        <v/>
      </c>
      <c r="NZ5" s="24"/>
      <c r="OA5" s="17"/>
      <c r="OB5" s="132"/>
      <c r="OC5" s="15" t="s">
        <v>0</v>
      </c>
      <c r="OD5" s="9">
        <f>IF((COUNTA(OD15:OD26)=0)+(COUNTA(OD14)=0),"",100-OD14-SUMPRODUCT(OC15:OC26,OD15:OD26))</f>
        <v>16.918424417300884</v>
      </c>
      <c r="OE5" s="9">
        <f>IF((COUNTA(OE15:OE26)=0)+(COUNTA(OE14)=0),"",100-OE14-SUMPRODUCT(OC15:OC26,OE15:OE26))</f>
        <v>13.365487312076937</v>
      </c>
      <c r="OF5" s="9">
        <f>IF((COUNTA(OF15:OF26)=0)+(COUNTA(OF14)=0),"",100-OF14-SUMPRODUCT(OC15:OC26,OF15:OF26))</f>
        <v>18.7472435535432</v>
      </c>
      <c r="OG5" s="9" t="str">
        <f>IF((COUNTA(OG15:OG26)=0)+(COUNTA(OG14)=0),"",100-OG14-SUMPRODUCT(OC15:OC26,OG15:OG26))</f>
        <v/>
      </c>
      <c r="OH5" s="9">
        <f>IF((COUNTA(OH15:OH26)=0)+(COUNTA(OH14)=0),"",100-OH14-SUMPRODUCT(OC15:OC26,OH15:OH26))</f>
        <v>16.921244210971366</v>
      </c>
      <c r="OI5" s="31">
        <f>IF((COUNTA(OI15:OI26)=0)+(COUNTA(OI14)=0),"",100-OI14-SUMPRODUCT(OC15:OC26,OI15:OI26))</f>
        <v>18.478080880650438</v>
      </c>
      <c r="OJ5" s="24"/>
      <c r="OK5" s="17"/>
      <c r="OL5" s="132"/>
      <c r="OM5" s="15" t="s">
        <v>0</v>
      </c>
      <c r="ON5" s="9" t="str">
        <f>IF((COUNTA(ON15:ON26)=0)+(COUNTA(ON14)=0),"",100-ON14-SUMPRODUCT(OM15:OM26,ON15:ON26))</f>
        <v/>
      </c>
      <c r="OO5" s="9" t="str">
        <f>IF((COUNTA(OO15:OO26)=0)+(COUNTA(OO14)=0),"",100-OO14-SUMPRODUCT(OM15:OM26,OO15:OO26))</f>
        <v/>
      </c>
      <c r="OP5" s="9" t="str">
        <f>IF((COUNTA(OP15:OP26)=0)+(COUNTA(OP14)=0),"",100-OP14-SUMPRODUCT(OM15:OM26,OP15:OP26))</f>
        <v/>
      </c>
      <c r="OQ5" s="9" t="str">
        <f>IF((COUNTA(OQ15:OQ26)=0)+(COUNTA(OQ14)=0),"",100-OQ14-SUMPRODUCT(OM15:OM26,OQ15:OQ26))</f>
        <v/>
      </c>
      <c r="OR5" s="9" t="str">
        <f>IF((COUNTA(OR15:OR26)=0)+(COUNTA(OR14)=0),"",100-OR14-SUMPRODUCT(OM15:OM26,OR15:OR26))</f>
        <v/>
      </c>
      <c r="OS5" s="31" t="str">
        <f>IF((COUNTA(OS15:OS26)=0)+(COUNTA(OS14)=0),"",100-OS14-SUMPRODUCT(OM15:OM26,OS15:OS26))</f>
        <v/>
      </c>
      <c r="OT5" s="24"/>
      <c r="OU5" s="17"/>
      <c r="OV5" s="132"/>
      <c r="OW5" s="15" t="s">
        <v>0</v>
      </c>
      <c r="OX5" s="9" t="str">
        <f>IF((COUNTA(OX15:OX26)=0)+(COUNTA(OX14)=0),"",100-OX14-SUMPRODUCT(OW15:OW26,OX15:OX26))</f>
        <v/>
      </c>
      <c r="OY5" s="9" t="str">
        <f>IF((COUNTA(OY15:OY26)=0)+(COUNTA(OY14)=0),"",100-OY14-SUMPRODUCT(OW15:OW26,OY15:OY26))</f>
        <v/>
      </c>
      <c r="OZ5" s="9" t="str">
        <f>IF((COUNTA(OZ15:OZ26)=0)+(COUNTA(OZ14)=0),"",100-OZ14-SUMPRODUCT(OW15:OW26,OZ15:OZ26))</f>
        <v/>
      </c>
      <c r="PA5" s="9" t="str">
        <f>IF((COUNTA(PA15:PA26)=0)+(COUNTA(PA14)=0),"",100-PA14-SUMPRODUCT(OW15:OW26,PA15:PA26))</f>
        <v/>
      </c>
      <c r="PB5" s="9" t="str">
        <f>IF((COUNTA(PB15:PB26)=0)+(COUNTA(PB14)=0),"",100-PB14-SUMPRODUCT(OW15:OW26,PB15:PB26))</f>
        <v/>
      </c>
      <c r="PC5" s="31" t="str">
        <f>IF((COUNTA(PC15:PC26)=0)+(COUNTA(PC14)=0),"",100-PC14-SUMPRODUCT(OW15:OW26,PC15:PC26))</f>
        <v/>
      </c>
      <c r="PD5" s="24"/>
      <c r="PE5" s="17"/>
      <c r="PF5" s="132"/>
      <c r="PG5" s="15" t="s">
        <v>0</v>
      </c>
      <c r="PH5" s="9">
        <f>IF((COUNTA(PH15:PH26)=0)+(COUNTA(PH14)=0),"",100-PH14-SUMPRODUCT(PG15:PG26,PH15:PH26))</f>
        <v>16.956152482882274</v>
      </c>
      <c r="PI5" s="9">
        <f>IF((COUNTA(PI15:PI26)=0)+(COUNTA(PI14)=0),"",100-PI14-SUMPRODUCT(PG15:PG26,PI15:PI26))</f>
        <v>13.390549044947875</v>
      </c>
      <c r="PJ5" s="9">
        <f>IF((COUNTA(PJ15:PJ26)=0)+(COUNTA(PJ14)=0),"",100-PJ14-SUMPRODUCT(PG15:PG26,PJ15:PJ26))</f>
        <v>18.789330518424251</v>
      </c>
      <c r="PK5" s="9" t="str">
        <f>IF((COUNTA(PK15:PK26)=0)+(COUNTA(PK14)=0),"",100-PK14-SUMPRODUCT(PG15:PG26,PK15:PK26))</f>
        <v/>
      </c>
      <c r="PL5" s="9">
        <f>IF((COUNTA(PL15:PL26)=0)+(COUNTA(PL14)=0),"",100-PL14-SUMPRODUCT(PG15:PG26,PL15:PL26))</f>
        <v>16.954684106512559</v>
      </c>
      <c r="PM5" s="31">
        <f>IF((COUNTA(PM15:PM26)=0)+(COUNTA(PM14)=0),"",100-PM14-SUMPRODUCT(PG15:PG26,PM15:PM26))</f>
        <v>18.529109164434075</v>
      </c>
      <c r="PN5" s="24"/>
      <c r="PO5" s="17"/>
      <c r="PP5" s="132"/>
      <c r="PQ5" s="15" t="s">
        <v>0</v>
      </c>
      <c r="PR5" s="9" t="str">
        <f>IF((COUNTA(PR15:PR26)=0)+(COUNTA(PR14)=0),"",100-PR14-SUMPRODUCT(PQ15:PQ26,PR15:PR26))</f>
        <v/>
      </c>
      <c r="PS5" s="9" t="str">
        <f>IF((COUNTA(PS15:PS26)=0)+(COUNTA(PS14)=0),"",100-PS14-SUMPRODUCT(PQ15:PQ26,PS15:PS26))</f>
        <v/>
      </c>
      <c r="PT5" s="9" t="str">
        <f>IF((COUNTA(PT15:PT26)=0)+(COUNTA(PT14)=0),"",100-PT14-SUMPRODUCT(PQ15:PQ26,PT15:PT26))</f>
        <v/>
      </c>
      <c r="PU5" s="9" t="str">
        <f>IF((COUNTA(PU15:PU26)=0)+(COUNTA(PU14)=0),"",100-PU14-SUMPRODUCT(PQ15:PQ26,PU15:PU26))</f>
        <v/>
      </c>
      <c r="PV5" s="9" t="str">
        <f>IF((COUNTA(PV15:PV26)=0)+(COUNTA(PV14)=0),"",100-PV14-SUMPRODUCT(PQ15:PQ26,PV15:PV26))</f>
        <v/>
      </c>
      <c r="PW5" s="31" t="str">
        <f>IF((COUNTA(PW15:PW26)=0)+(COUNTA(PW14)=0),"",100-PW14-SUMPRODUCT(PQ15:PQ26,PW15:PW26))</f>
        <v/>
      </c>
      <c r="PX5" s="24"/>
      <c r="PY5" s="17"/>
    </row>
    <row xmlns:x14ac="http://schemas.microsoft.com/office/spreadsheetml/2009/9/ac" r="6" s="4" customFormat="true" x14ac:dyDescent="0.25">
      <c r="A6" s="417" t="str">
        <f ca="true">IF(ISBLANK('Data Summary'!A8),"",'Data Summary'!A8)</f>
        <v>IND_2005_HDS</v>
      </c>
      <c r="B6" s="13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32"/>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32"/>
      <c r="W6" s="15" t="s">
        <v>19</v>
      </c>
      <c r="X6" s="9">
        <f>IF(COUNTA(X15:X26)=0,"",SUMPRODUCT(X15:X26,W15:W26))</f>
        <v>52.702985000000005</v>
      </c>
      <c r="Y6" s="9">
        <f>IF(COUNTA(Y15:Y26)=0,"",SUMPRODUCT(Y15:Y26,W15:W26))</f>
        <v>68.94632</v>
      </c>
      <c r="Z6" s="9">
        <f>IF(COUNTA(Z15:Z26)=0,"",SUMPRODUCT(Z15:Z26,W15:W26))</f>
        <v>48.102942500000005</v>
      </c>
      <c r="AA6" s="9" t="str">
        <f>IF(COUNTA(AA15:AA26)=0,"",SUMPRODUCT(AA15:AA26,W15:W26))</f>
        <v/>
      </c>
      <c r="AB6" s="9">
        <f>IF(COUNTA(AB15:AB26)=0,"",SUMPRODUCT(AB15:AB26,W15:W26))</f>
        <v>52.702985000000005</v>
      </c>
      <c r="AC6" s="31">
        <f>IF(COUNTA(AC15:AC26)=0,"",SUMPRODUCT(AC15:AC26,W15:W26))</f>
        <v>57.691224999999996</v>
      </c>
      <c r="AD6" s="24"/>
      <c r="AE6" s="17"/>
      <c r="AF6" s="13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3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3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32"/>
      <c r="BK6" s="67"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32"/>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32"/>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32"/>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32"/>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31" t="str">
        <f>IF(COUNTA(DE15:DE26)=0,"",SUMPRODUCT(DE15:DE26,CY15:CY26))</f>
        <v/>
      </c>
      <c r="DF6" s="24"/>
      <c r="DG6" s="17"/>
      <c r="DH6" s="132"/>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31" t="str">
        <f>IF(COUNTA(DO15:DO26)=0,"",SUMPRODUCT(DO15:DO26,DI15:DI26))</f>
        <v/>
      </c>
      <c r="DP6" s="24"/>
      <c r="DQ6" s="17"/>
      <c r="DR6" s="132"/>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31" t="str">
        <f>IF(COUNTA(DY15:DY26)=0,"",SUMPRODUCT(DY15:DY26,DS15:DS26))</f>
        <v/>
      </c>
      <c r="DZ6" s="24"/>
      <c r="EA6" s="17"/>
      <c r="EB6" s="132"/>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31" t="str">
        <f>IF(COUNTA(EI15:EI26)=0,"",SUMPRODUCT(EI15:EI26,EC15:EC26))</f>
        <v/>
      </c>
      <c r="EJ6" s="24"/>
      <c r="EK6" s="17"/>
      <c r="EL6" s="132"/>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31" t="str">
        <f>IF(COUNTA(ES15:ES26)=0,"",SUMPRODUCT(ES15:ES26,EM15:EM26))</f>
        <v/>
      </c>
      <c r="ET6" s="24"/>
      <c r="EU6" s="17"/>
      <c r="EV6" s="132"/>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31" t="str">
        <f>IF(COUNTA(FC15:FC26)=0,"",SUMPRODUCT(FC15:FC26,EW15:EW26))</f>
        <v/>
      </c>
      <c r="FD6" s="24"/>
      <c r="FE6" s="17"/>
      <c r="FF6" s="132"/>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31" t="str">
        <f>IF(COUNTA(FM15:FM26)=0,"",SUMPRODUCT(FM15:FM26,FG15:FG26))</f>
        <v/>
      </c>
      <c r="FN6" s="24"/>
      <c r="FO6" s="17"/>
      <c r="FP6" s="132"/>
      <c r="FQ6" s="15" t="s">
        <v>19</v>
      </c>
      <c r="FR6" s="9">
        <f>IF(COUNTA(FR15:FR26)=0,"",SUMPRODUCT(FR15:FR26,FQ15:FQ26))</f>
        <v>70.875000000000014</v>
      </c>
      <c r="FS6" s="9">
        <f>IF(COUNTA(FS15:FS26)=0,"",SUMPRODUCT(FS15:FS26,FQ15:FQ26))</f>
        <v>80.417000000000016</v>
      </c>
      <c r="FT6" s="9">
        <f>IF(COUNTA(FT15:FT26)=0,"",SUMPRODUCT(FT15:FT26,FQ15:FQ26))</f>
        <v>66.617499999999993</v>
      </c>
      <c r="FU6" s="9" t="str">
        <f>IF(COUNTA(FU15:FU26)=0,"",SUMPRODUCT(FU15:FU26,FQ15:FQ26))</f>
        <v/>
      </c>
      <c r="FV6" s="9">
        <f>IF(COUNTA(FV15:FV26)=0,"",SUMPRODUCT(FV15:FV26,FQ15:FQ26))</f>
        <v>70.875000000000014</v>
      </c>
      <c r="FW6" s="31">
        <f>IF(COUNTA(FW15:FW26)=0,"",SUMPRODUCT(FW15:FW26,FQ15:FQ26))</f>
        <v>74.209999999999994</v>
      </c>
      <c r="FX6" s="24"/>
      <c r="FY6" s="17"/>
      <c r="FZ6" s="132"/>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31" t="str">
        <f>IF(COUNTA(GG15:GG26)=0,"",SUMPRODUCT(GG15:GG26,GA15:GA26))</f>
        <v/>
      </c>
      <c r="GH6" s="24"/>
      <c r="GI6" s="17"/>
      <c r="GJ6" s="132"/>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31" t="str">
        <f>IF(COUNTA(GQ15:GQ26)=0,"",SUMPRODUCT(GQ15:GQ26,GK15:GK26))</f>
        <v/>
      </c>
      <c r="GR6" s="24"/>
      <c r="GS6" s="17"/>
      <c r="GT6" s="132"/>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31" t="str">
        <f>IF(COUNTA(HA15:HA26)=0,"",SUMPRODUCT(HA15:HA26,GU15:GU26))</f>
        <v/>
      </c>
      <c r="HB6" s="24"/>
      <c r="HC6" s="17"/>
      <c r="HD6" s="132"/>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t="str">
        <f>IF(COUNTA(HJ15:HJ26)=0,"",SUMPRODUCT(HJ15:HJ26,HE15:HE26))</f>
        <v/>
      </c>
      <c r="HK6" s="31" t="str">
        <f>IF(COUNTA(HK15:HK26)=0,"",SUMPRODUCT(HK15:HK26,HE15:HE26))</f>
        <v/>
      </c>
      <c r="HL6" s="24"/>
      <c r="HM6" s="17"/>
      <c r="HN6" s="132"/>
      <c r="HO6" s="15"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t="str">
        <f>IF(COUNTA(HT15:HT26)=0,"",SUMPRODUCT(HT15:HT26,HO15:HO26))</f>
        <v/>
      </c>
      <c r="HU6" s="31" t="str">
        <f>IF(COUNTA(HU15:HU26)=0,"",SUMPRODUCT(HU15:HU26,HO15:HO26))</f>
        <v/>
      </c>
      <c r="HV6" s="24"/>
      <c r="HW6" s="17"/>
      <c r="HX6" s="132"/>
      <c r="HY6" s="15" t="s">
        <v>19</v>
      </c>
      <c r="HZ6" s="9" t="str">
        <f>IF(COUNTA(HZ15:HZ26)=0,"",SUMPRODUCT(HZ15:HZ26,HY15:HY26))</f>
        <v/>
      </c>
      <c r="IA6" s="9" t="str">
        <f>IF(COUNTA(IA15:IA26)=0,"",SUMPRODUCT(IA15:IA26,HY15:HY26))</f>
        <v/>
      </c>
      <c r="IB6" s="9" t="str">
        <f>IF(COUNTA(IB15:IB26)=0,"",SUMPRODUCT(IB15:IB26,HY15:HY26))</f>
        <v/>
      </c>
      <c r="IC6" s="9" t="str">
        <f>IF(COUNTA(IC15:IC26)=0,"",SUMPRODUCT(IC15:IC26,HY15:HY26))</f>
        <v/>
      </c>
      <c r="ID6" s="9" t="str">
        <f>IF(COUNTA(ID15:ID26)=0,"",SUMPRODUCT(ID15:ID26,HY15:HY26))</f>
        <v/>
      </c>
      <c r="IE6" s="31" t="str">
        <f>IF(COUNTA(IE15:IE26)=0,"",SUMPRODUCT(IE15:IE26,HY15:HY26))</f>
        <v/>
      </c>
      <c r="IF6" s="24"/>
      <c r="IG6" s="17"/>
      <c r="IH6" s="132"/>
      <c r="II6" s="15"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t="str">
        <f>IF(COUNTA(IN15:IN26)=0,"",SUMPRODUCT(IN15:IN26,II15:II26))</f>
        <v/>
      </c>
      <c r="IO6" s="31" t="str">
        <f>IF(COUNTA(IO15:IO26)=0,"",SUMPRODUCT(IO15:IO26,II15:II26))</f>
        <v/>
      </c>
      <c r="IP6" s="24"/>
      <c r="IQ6" s="17"/>
      <c r="IR6" s="132"/>
      <c r="IS6" s="15" t="s">
        <v>19</v>
      </c>
      <c r="IT6" s="9" t="str">
        <f>IF(COUNTA(IT15:IT26)=0,"",SUMPRODUCT(IT15:IT26,IS15:IS26))</f>
        <v/>
      </c>
      <c r="IU6" s="9" t="str">
        <f>IF(COUNTA(IU15:IU26)=0,"",SUMPRODUCT(IU15:IU26,IS15:IS26))</f>
        <v/>
      </c>
      <c r="IV6" s="9" t="str">
        <f>IF(COUNTA(IV15:IV26)=0,"",SUMPRODUCT(IV15:IV26,IS15:IS26))</f>
        <v/>
      </c>
      <c r="IW6" s="9" t="str">
        <f>IF(COUNTA(IW15:IW26)=0,"",SUMPRODUCT(IW15:IW26,IS15:IS26))</f>
        <v/>
      </c>
      <c r="IX6" s="9" t="str">
        <f>IF(COUNTA(IX15:IX26)=0,"",SUMPRODUCT(IX15:IX26,IS15:IS26))</f>
        <v/>
      </c>
      <c r="IY6" s="31" t="str">
        <f>IF(COUNTA(IY15:IY26)=0,"",SUMPRODUCT(IY15:IY26,IS15:IS26))</f>
        <v/>
      </c>
      <c r="IZ6" s="24"/>
      <c r="JA6" s="17"/>
      <c r="JB6" s="132" t="s">
        <v>345</v>
      </c>
      <c r="JC6" s="15" t="s">
        <v>19</v>
      </c>
      <c r="JD6" s="9">
        <f>IF(COUNTA(JD15:JD26)=0,"",SUMPRODUCT(JD15:JD26,JC15:JC26))</f>
        <v>80.875766871165652</v>
      </c>
      <c r="JE6" s="9">
        <f>IF(COUNTA(JE15:JE26)=0,"",SUMPRODUCT(JE15:JE26,JC15:JC26))</f>
        <v>84.694108740684968</v>
      </c>
      <c r="JF6" s="9">
        <f>IF(COUNTA(JF15:JF26)=0,"",SUMPRODUCT(JF15:JF26,JC15:JC26))</f>
        <v>78.976256226460933</v>
      </c>
      <c r="JG6" s="9" t="str">
        <f>IF(COUNTA(JG15:JG26)=0,"",SUMPRODUCT(JG15:JG26,JC15:JC26))</f>
        <v/>
      </c>
      <c r="JH6" s="9">
        <f>IF(COUNTA(JH15:JH26)=0,"",SUMPRODUCT(JH15:JH26,JC15:JC26))</f>
        <v>80.776380368098174</v>
      </c>
      <c r="JI6" s="31">
        <f>IF(COUNTA(JI15:JI26)=0,"",SUMPRODUCT(JI15:JI26,JC15:JC26))</f>
        <v>79.915331212985294</v>
      </c>
      <c r="JJ6" s="24"/>
      <c r="JK6" s="17"/>
      <c r="JL6" s="132"/>
      <c r="JM6" s="15" t="s">
        <v>19</v>
      </c>
      <c r="JN6" s="9" t="str">
        <f>IF(COUNTA(JN15:JN26)=0,"",SUMPRODUCT(JN15:JN26,JM15:JM26))</f>
        <v/>
      </c>
      <c r="JO6" s="9" t="str">
        <f>IF(COUNTA(JO15:JO26)=0,"",SUMPRODUCT(JO15:JO26,JM15:JM26))</f>
        <v/>
      </c>
      <c r="JP6" s="9" t="str">
        <f>IF(COUNTA(JP15:JP26)=0,"",SUMPRODUCT(JP15:JP26,JM15:JM26))</f>
        <v/>
      </c>
      <c r="JQ6" s="9" t="str">
        <f>IF(COUNTA(JQ15:JQ26)=0,"",SUMPRODUCT(JQ15:JQ26,JM15:JM26))</f>
        <v/>
      </c>
      <c r="JR6" s="9" t="str">
        <f>IF(COUNTA(JR15:JR26)=0,"",SUMPRODUCT(JR15:JR26,JM15:JM26))</f>
        <v/>
      </c>
      <c r="JS6" s="31" t="str">
        <f>IF(COUNTA(JS15:JS26)=0,"",SUMPRODUCT(JS15:JS26,JM15:JM26))</f>
        <v/>
      </c>
      <c r="JT6" s="24"/>
      <c r="JU6" s="17"/>
      <c r="JV6" s="132"/>
      <c r="JW6" s="15" t="s">
        <v>19</v>
      </c>
      <c r="JX6" s="9" t="str">
        <f>IF(COUNTA(JX15:JX26)=0,"",SUMPRODUCT(JX15:JX26,JW15:JW26))</f>
        <v/>
      </c>
      <c r="JY6" s="9" t="str">
        <f>IF(COUNTA(JY15:JY26)=0,"",SUMPRODUCT(JY15:JY26,JW15:JW26))</f>
        <v/>
      </c>
      <c r="JZ6" s="9" t="str">
        <f>IF(COUNTA(JZ15:JZ26)=0,"",SUMPRODUCT(JZ15:JZ26,JW15:JW26))</f>
        <v/>
      </c>
      <c r="KA6" s="9" t="str">
        <f>IF(COUNTA(KA15:KA26)=0,"",SUMPRODUCT(KA15:KA26,JW15:JW26))</f>
        <v/>
      </c>
      <c r="KB6" s="9" t="str">
        <f>IF(COUNTA(KB15:KB26)=0,"",SUMPRODUCT(KB15:KB26,JW15:JW26))</f>
        <v/>
      </c>
      <c r="KC6" s="31" t="str">
        <f>IF(COUNTA(KC15:KC26)=0,"",SUMPRODUCT(KC15:KC26,JW15:JW26))</f>
        <v/>
      </c>
      <c r="KD6" s="24"/>
      <c r="KE6" s="17"/>
      <c r="KF6" s="132"/>
      <c r="KG6" s="15" t="s">
        <v>19</v>
      </c>
      <c r="KH6" s="9" t="str">
        <f>IF(COUNTA(KH15:KH26)=0,"",SUMPRODUCT(KH15:KH26,KG15:KG26))</f>
        <v/>
      </c>
      <c r="KI6" s="9" t="str">
        <f>IF(COUNTA(KI15:KI26)=0,"",SUMPRODUCT(KI15:KI26,KG15:KG26))</f>
        <v/>
      </c>
      <c r="KJ6" s="9" t="str">
        <f>IF(COUNTA(KJ15:KJ26)=0,"",SUMPRODUCT(KJ15:KJ26,KG15:KG26))</f>
        <v/>
      </c>
      <c r="KK6" s="9" t="str">
        <f>IF(COUNTA(KK15:KK26)=0,"",SUMPRODUCT(KK15:KK26,KG15:KG26))</f>
        <v/>
      </c>
      <c r="KL6" s="9" t="str">
        <f>IF(COUNTA(KL15:KL26)=0,"",SUMPRODUCT(KL15:KL26,KG15:KG26))</f>
        <v/>
      </c>
      <c r="KM6" s="31" t="str">
        <f>IF(COUNTA(KM15:KM26)=0,"",SUMPRODUCT(KM15:KM26,KG15:KG26))</f>
        <v/>
      </c>
      <c r="KN6" s="24"/>
      <c r="KO6" s="17"/>
      <c r="KP6" s="132" t="s">
        <v>345</v>
      </c>
      <c r="KQ6" s="15" t="s">
        <v>19</v>
      </c>
      <c r="KR6" s="9">
        <f>IF(COUNTA(KR15:KR26)=0,"",SUMPRODUCT(KR15:KR26,KQ15:KQ26))</f>
        <v>78.707625460122699</v>
      </c>
      <c r="KS6" s="9">
        <f>IF(COUNTA(KS15:KS26)=0,"",SUMPRODUCT(KS15:KS26,KQ15:KQ26))</f>
        <v>82.398990988781605</v>
      </c>
      <c r="KT6" s="9">
        <f>IF(COUNTA(KT15:KT26)=0,"",SUMPRODUCT(KT15:KT26,KQ15:KQ26))</f>
        <v>76.894651571801717</v>
      </c>
      <c r="KU6" s="9" t="str">
        <f>IF(COUNTA(KU15:KU26)=0,"",SUMPRODUCT(KU15:KU26,KQ15:KQ26))</f>
        <v/>
      </c>
      <c r="KV6" s="9">
        <f>IF(COUNTA(KV15:KV26)=0,"",SUMPRODUCT(KV15:KV26,KQ15:KQ26))</f>
        <v>78.707437767713856</v>
      </c>
      <c r="KW6" s="31">
        <f>IF(COUNTA(KW15:KW26)=0,"",SUMPRODUCT(KW15:KW26,KQ15:KQ26))</f>
        <v>77.39771972143005</v>
      </c>
      <c r="KX6" s="24"/>
      <c r="KY6" s="17"/>
      <c r="KZ6" s="132"/>
      <c r="LA6" s="15" t="s">
        <v>19</v>
      </c>
      <c r="LB6" s="9" t="str">
        <f>IF(COUNTA(LB15:LB26)=0,"",SUMPRODUCT(LB15:LB26,LA15:LA26))</f>
        <v/>
      </c>
      <c r="LC6" s="9" t="str">
        <f>IF(COUNTA(LC15:LC26)=0,"",SUMPRODUCT(LC15:LC26,LA15:LA26))</f>
        <v/>
      </c>
      <c r="LD6" s="9" t="str">
        <f>IF(COUNTA(LD15:LD26)=0,"",SUMPRODUCT(LD15:LD26,LA15:LA26))</f>
        <v/>
      </c>
      <c r="LE6" s="9" t="str">
        <f>IF(COUNTA(LE15:LE26)=0,"",SUMPRODUCT(LE15:LE26,LA15:LA26))</f>
        <v/>
      </c>
      <c r="LF6" s="9" t="str">
        <f>IF(COUNTA(LF15:LF26)=0,"",SUMPRODUCT(LF15:LF26,LA15:LA26))</f>
        <v/>
      </c>
      <c r="LG6" s="31" t="str">
        <f>IF(COUNTA(LG15:LG26)=0,"",SUMPRODUCT(LG15:LG26,LA15:LA26))</f>
        <v/>
      </c>
      <c r="LH6" s="24"/>
      <c r="LI6" s="17"/>
      <c r="LJ6" s="132"/>
      <c r="LK6" s="15" t="s">
        <v>19</v>
      </c>
      <c r="LL6" s="9" t="str">
        <f>IF(COUNTA(LL15:LL26)=0,"",SUMPRODUCT(LL15:LL26,LK15:LK26))</f>
        <v/>
      </c>
      <c r="LM6" s="9" t="str">
        <f>IF(COUNTA(LM15:LM26)=0,"",SUMPRODUCT(LM15:LM26,LK15:LK26))</f>
        <v/>
      </c>
      <c r="LN6" s="9" t="str">
        <f>IF(COUNTA(LN15:LN26)=0,"",SUMPRODUCT(LN15:LN26,LK15:LK26))</f>
        <v/>
      </c>
      <c r="LO6" s="9" t="str">
        <f>IF(COUNTA(LO15:LO26)=0,"",SUMPRODUCT(LO15:LO26,LK15:LK26))</f>
        <v/>
      </c>
      <c r="LP6" s="9" t="str">
        <f>IF(COUNTA(LP15:LP26)=0,"",SUMPRODUCT(LP15:LP26,LK15:LK26))</f>
        <v/>
      </c>
      <c r="LQ6" s="31" t="str">
        <f>IF(COUNTA(LQ15:LQ26)=0,"",SUMPRODUCT(LQ15:LQ26,LK15:LK26))</f>
        <v/>
      </c>
      <c r="LR6" s="24"/>
      <c r="LS6" s="17"/>
      <c r="LT6" s="132"/>
      <c r="LU6" s="15" t="s">
        <v>19</v>
      </c>
      <c r="LV6" s="9">
        <f>IF(COUNTA(LV15:LV26)=0,"",SUMPRODUCT(LV15:LV26,LU15:LU26))</f>
        <v>80.786683099642929</v>
      </c>
      <c r="LW6" s="9">
        <f>IF(COUNTA(LW15:LW26)=0,"",SUMPRODUCT(LW15:LW26,LU15:LU26))</f>
        <v>84.50785670158082</v>
      </c>
      <c r="LX6" s="9">
        <f>IF(COUNTA(LX15:LX26)=0,"",SUMPRODUCT(LX15:LX26,LU15:LU26))</f>
        <v>78.92874408958977</v>
      </c>
      <c r="LY6" s="9" t="str">
        <f>IF(COUNTA(LY15:LY26)=0,"",SUMPRODUCT(LY15:LY26,LU15:LU26))</f>
        <v/>
      </c>
      <c r="LZ6" s="9">
        <f>IF(COUNTA(LZ15:LZ26)=0,"",SUMPRODUCT(LZ15:LZ26,LU15:LU26))</f>
        <v>80.859140998058848</v>
      </c>
      <c r="MA6" s="31">
        <f>IF(COUNTA(MA15:MA26)=0,"",SUMPRODUCT(MA15:MA26,LU15:LU26))</f>
        <v>79.630418086365978</v>
      </c>
      <c r="MB6" s="24"/>
      <c r="MC6" s="17"/>
      <c r="MD6" s="132"/>
      <c r="ME6" s="15" t="s">
        <v>19</v>
      </c>
      <c r="MF6" s="9" t="str">
        <f>IF(COUNTA(MF15:MF26)=0,"",SUMPRODUCT(MF15:MF26,ME15:ME26))</f>
        <v/>
      </c>
      <c r="MG6" s="9" t="str">
        <f>IF(COUNTA(MG15:MG26)=0,"",SUMPRODUCT(MG15:MG26,ME15:ME26))</f>
        <v/>
      </c>
      <c r="MH6" s="9" t="str">
        <f>IF(COUNTA(MH15:MH26)=0,"",SUMPRODUCT(MH15:MH26,ME15:ME26))</f>
        <v/>
      </c>
      <c r="MI6" s="9" t="str">
        <f>IF(COUNTA(MI15:MI26)=0,"",SUMPRODUCT(MI15:MI26,ME15:ME26))</f>
        <v/>
      </c>
      <c r="MJ6" s="9" t="str">
        <f>IF(COUNTA(MJ15:MJ26)=0,"",SUMPRODUCT(MJ15:MJ26,ME15:ME26))</f>
        <v/>
      </c>
      <c r="MK6" s="31" t="str">
        <f>IF(COUNTA(MK15:MK26)=0,"",SUMPRODUCT(MK15:MK26,ME15:ME26))</f>
        <v/>
      </c>
      <c r="ML6" s="24"/>
      <c r="MM6" s="17"/>
      <c r="MN6" s="132"/>
      <c r="MO6" s="15" t="s">
        <v>19</v>
      </c>
      <c r="MP6" s="9">
        <f>IF(COUNTA(MP15:MP26)=0,"",SUMPRODUCT(MP15:MP26,MO15:MO26))</f>
        <v>79.867991731537629</v>
      </c>
      <c r="MQ6" s="9">
        <f>IF(COUNTA(MQ15:MQ26)=0,"",SUMPRODUCT(MQ15:MQ26,MO15:MO26))</f>
        <v>84.212334346656107</v>
      </c>
      <c r="MR6" s="9">
        <f>IF(COUNTA(MR15:MR26)=0,"",SUMPRODUCT(MR15:MR26,MO15:MO26))</f>
        <v>77.913644712010921</v>
      </c>
      <c r="MS6" s="9" t="str">
        <f>IF(COUNTA(MS15:MS26)=0,"",SUMPRODUCT(MS15:MS26,MO15:MO26))</f>
        <v/>
      </c>
      <c r="MT6" s="9">
        <f>IF(COUNTA(MT15:MT26)=0,"",SUMPRODUCT(MT15:MT26,MO15:MO26))</f>
        <v>79.883677065037716</v>
      </c>
      <c r="MU6" s="31">
        <f>IF(COUNTA(MU15:MU26)=0,"",SUMPRODUCT(MU15:MU26,MO15:MO26))</f>
        <v>79.097847530725801</v>
      </c>
      <c r="MV6" s="24"/>
      <c r="MW6" s="17"/>
      <c r="MX6" s="132"/>
      <c r="MY6" s="15" t="s">
        <v>19</v>
      </c>
      <c r="MZ6" s="9" t="str">
        <f>IF(COUNTA(MZ15:MZ26)=0,"",SUMPRODUCT(MZ15:MZ26,MY15:MY26))</f>
        <v/>
      </c>
      <c r="NA6" s="9" t="str">
        <f>IF(COUNTA(NA15:NA26)=0,"",SUMPRODUCT(NA15:NA26,MY15:MY26))</f>
        <v/>
      </c>
      <c r="NB6" s="9" t="str">
        <f>IF(COUNTA(NB15:NB26)=0,"",SUMPRODUCT(NB15:NB26,MY15:MY26))</f>
        <v/>
      </c>
      <c r="NC6" s="9" t="str">
        <f>IF(COUNTA(NC15:NC26)=0,"",SUMPRODUCT(NC15:NC26,MY15:MY26))</f>
        <v/>
      </c>
      <c r="ND6" s="9" t="str">
        <f>IF(COUNTA(ND15:ND26)=0,"",SUMPRODUCT(ND15:ND26,MY15:MY26))</f>
        <v/>
      </c>
      <c r="NE6" s="31" t="str">
        <f>IF(COUNTA(NE15:NE26)=0,"",SUMPRODUCT(NE15:NE26,MY15:MY26))</f>
        <v/>
      </c>
      <c r="NF6" s="24"/>
      <c r="NG6" s="17"/>
      <c r="NH6" s="132"/>
      <c r="NI6" s="15" t="s">
        <v>19</v>
      </c>
      <c r="NJ6" s="9">
        <f>IF(COUNTA(NJ15:NJ26)=0,"",SUMPRODUCT(NJ15:NJ26,NI15:NI26))</f>
        <v>81.265030674846642</v>
      </c>
      <c r="NK6" s="9">
        <f>IF(COUNTA(NK15:NK26)=0,"",SUMPRODUCT(NK15:NK26,NI15:NI26))</f>
        <v>85.146778912522308</v>
      </c>
      <c r="NL6" s="9">
        <f>IF(COUNTA(NL15:NL26)=0,"",SUMPRODUCT(NL15:NL26,NI15:NI26))</f>
        <v>79.022114507394065</v>
      </c>
      <c r="NM6" s="9" t="str">
        <f>IF(COUNTA(NM15:NM26)=0,"",SUMPRODUCT(NM15:NM26,NI15:NI26))</f>
        <v/>
      </c>
      <c r="NN6" s="9">
        <f>IF(COUNTA(NN15:NN26)=0,"",SUMPRODUCT(NN15:NN26,NI15:NI26))</f>
        <v>81.00080091837566</v>
      </c>
      <c r="NO6" s="31">
        <f>IF(COUNTA(NO15:NO26)=0,"",SUMPRODUCT(NO15:NO26,NI15:NI26))</f>
        <v>80.082985145303269</v>
      </c>
      <c r="NP6" s="24"/>
      <c r="NQ6" s="17"/>
      <c r="NR6" s="132"/>
      <c r="NS6" s="15" t="s">
        <v>19</v>
      </c>
      <c r="NT6" s="9" t="str">
        <f>IF(COUNTA(NT15:NT26)=0,"",SUMPRODUCT(NT15:NT26,NS15:NS26))</f>
        <v/>
      </c>
      <c r="NU6" s="9" t="str">
        <f>IF(COUNTA(NU15:NU26)=0,"",SUMPRODUCT(NU15:NU26,NS15:NS26))</f>
        <v/>
      </c>
      <c r="NV6" s="9" t="str">
        <f>IF(COUNTA(NV15:NV26)=0,"",SUMPRODUCT(NV15:NV26,NS15:NS26))</f>
        <v/>
      </c>
      <c r="NW6" s="9" t="str">
        <f>IF(COUNTA(NW15:NW26)=0,"",SUMPRODUCT(NW15:NW26,NS15:NS26))</f>
        <v/>
      </c>
      <c r="NX6" s="9" t="str">
        <f>IF(COUNTA(NX15:NX26)=0,"",SUMPRODUCT(NX15:NX26,NS15:NS26))</f>
        <v/>
      </c>
      <c r="NY6" s="31" t="str">
        <f>IF(COUNTA(NY15:NY26)=0,"",SUMPRODUCT(NY15:NY26,NS15:NS26))</f>
        <v/>
      </c>
      <c r="NZ6" s="24"/>
      <c r="OA6" s="17"/>
      <c r="OB6" s="132"/>
      <c r="OC6" s="15" t="s">
        <v>19</v>
      </c>
      <c r="OD6" s="9">
        <f>IF(COUNTA(OD15:OD26)=0,"",SUMPRODUCT(OD15:OD26,OC15:OC26))</f>
        <v>81.570974869129344</v>
      </c>
      <c r="OE6" s="9">
        <f>IF(COUNTA(OE15:OE26)=0,"",SUMPRODUCT(OE15:OE26,OC15:OC26))</f>
        <v>85.912824681291156</v>
      </c>
      <c r="OF6" s="9">
        <f>IF(COUNTA(OF15:OF26)=0,"",SUMPRODUCT(OF15:OF26,OC15:OC26))</f>
        <v>79.585438740045447</v>
      </c>
      <c r="OG6" s="9" t="str">
        <f>IF(COUNTA(OG15:OG26)=0,"",SUMPRODUCT(OG15:OG26,OC15:OC26))</f>
        <v/>
      </c>
      <c r="OH6" s="9">
        <f>IF(COUNTA(OH15:OH26)=0,"",SUMPRODUCT(OH15:OH26,OC15:OC26))</f>
        <v>81.584570302897745</v>
      </c>
      <c r="OI6" s="31">
        <f>IF(COUNTA(OI15:OI26)=0,"",SUMPRODUCT(OI15:OI26,OC15:OC26))</f>
        <v>80.804854575902596</v>
      </c>
      <c r="OJ6" s="24"/>
      <c r="OK6" s="17"/>
      <c r="OL6" s="132"/>
      <c r="OM6" s="15" t="s">
        <v>19</v>
      </c>
      <c r="ON6" s="9" t="str">
        <f>IF(COUNTA(ON15:ON26)=0,"",SUMPRODUCT(ON15:ON26,OM15:OM26))</f>
        <v/>
      </c>
      <c r="OO6" s="9" t="str">
        <f>IF(COUNTA(OO15:OO26)=0,"",SUMPRODUCT(OO15:OO26,OM15:OM26))</f>
        <v/>
      </c>
      <c r="OP6" s="9" t="str">
        <f>IF(COUNTA(OP15:OP26)=0,"",SUMPRODUCT(OP15:OP26,OM15:OM26))</f>
        <v/>
      </c>
      <c r="OQ6" s="9" t="str">
        <f>IF(COUNTA(OQ15:OQ26)=0,"",SUMPRODUCT(OQ15:OQ26,OM15:OM26))</f>
        <v/>
      </c>
      <c r="OR6" s="9" t="str">
        <f>IF(COUNTA(OR15:OR26)=0,"",SUMPRODUCT(OR15:OR26,OM15:OM26))</f>
        <v/>
      </c>
      <c r="OS6" s="31" t="str">
        <f>IF(COUNTA(OS15:OS26)=0,"",SUMPRODUCT(OS15:OS26,OM15:OM26))</f>
        <v/>
      </c>
      <c r="OT6" s="24"/>
      <c r="OU6" s="17"/>
      <c r="OV6" s="132"/>
      <c r="OW6" s="15" t="s">
        <v>19</v>
      </c>
      <c r="OX6" s="9" t="str">
        <f>IF(COUNTA(OX15:OX26)=0,"",SUMPRODUCT(OX15:OX26,OW15:OW26))</f>
        <v/>
      </c>
      <c r="OY6" s="9" t="str">
        <f>IF(COUNTA(OY15:OY26)=0,"",SUMPRODUCT(OY15:OY26,OW15:OW26))</f>
        <v/>
      </c>
      <c r="OZ6" s="9" t="str">
        <f>IF(COUNTA(OZ15:OZ26)=0,"",SUMPRODUCT(OZ15:OZ26,OW15:OW26))</f>
        <v/>
      </c>
      <c r="PA6" s="9" t="str">
        <f>IF(COUNTA(PA15:PA26)=0,"",SUMPRODUCT(PA15:PA26,OW15:OW26))</f>
        <v/>
      </c>
      <c r="PB6" s="9" t="str">
        <f>IF(COUNTA(PB15:PB26)=0,"",SUMPRODUCT(PB15:PB26,OW15:OW26))</f>
        <v/>
      </c>
      <c r="PC6" s="31" t="str">
        <f>IF(COUNTA(PC15:PC26)=0,"",SUMPRODUCT(PC15:PC26,OW15:OW26))</f>
        <v/>
      </c>
      <c r="PD6" s="24"/>
      <c r="PE6" s="17"/>
      <c r="PF6" s="132"/>
      <c r="PG6" s="15" t="s">
        <v>19</v>
      </c>
      <c r="PH6" s="9">
        <f>IF(COUNTA(PH15:PH26)=0,"",SUMPRODUCT(PH15:PH26,PG15:PG26))</f>
        <v>81.752878042468168</v>
      </c>
      <c r="PI6" s="9">
        <f>IF(COUNTA(PI15:PI26)=0,"",SUMPRODUCT(PI15:PI26,PG15:PG26))</f>
        <v>86.073920510577196</v>
      </c>
      <c r="PJ6" s="9">
        <f>IF(COUNTA(PJ15:PJ26)=0,"",SUMPRODUCT(PJ15:PJ26,PG15:PG26))</f>
        <v>79.764105516082637</v>
      </c>
      <c r="PK6" s="9" t="str">
        <f>IF(COUNTA(PK15:PK26)=0,"",SUMPRODUCT(PK15:PK26,PG15:PG26))</f>
        <v/>
      </c>
      <c r="PL6" s="9">
        <f>IF(COUNTA(PL15:PL26)=0,"",SUMPRODUCT(PL15:PL26,PG15:PG26))</f>
        <v>81.745798370685577</v>
      </c>
      <c r="PM6" s="31">
        <f>IF(COUNTA(PM15:PM26)=0,"",SUMPRODUCT(PM15:PM26,PG15:PG26))</f>
        <v>81.028001832212823</v>
      </c>
      <c r="PN6" s="24"/>
      <c r="PO6" s="17"/>
      <c r="PP6" s="132"/>
      <c r="PQ6" s="15" t="s">
        <v>19</v>
      </c>
      <c r="PR6" s="9" t="str">
        <f>IF(COUNTA(PR15:PR26)=0,"",SUMPRODUCT(PR15:PR26,PQ15:PQ26))</f>
        <v/>
      </c>
      <c r="PS6" s="9" t="str">
        <f>IF(COUNTA(PS15:PS26)=0,"",SUMPRODUCT(PS15:PS26,PQ15:PQ26))</f>
        <v/>
      </c>
      <c r="PT6" s="9" t="str">
        <f>IF(COUNTA(PT15:PT26)=0,"",SUMPRODUCT(PT15:PT26,PQ15:PQ26))</f>
        <v/>
      </c>
      <c r="PU6" s="9" t="str">
        <f>IF(COUNTA(PU15:PU26)=0,"",SUMPRODUCT(PU15:PU26,PQ15:PQ26))</f>
        <v/>
      </c>
      <c r="PV6" s="9" t="str">
        <f>IF(COUNTA(PV15:PV26)=0,"",SUMPRODUCT(PV15:PV26,PQ15:PQ26))</f>
        <v/>
      </c>
      <c r="PW6" s="31" t="str">
        <f>IF(COUNTA(PW15:PW26)=0,"",SUMPRODUCT(PW15:PW26,PQ15:PQ26))</f>
        <v/>
      </c>
      <c r="PX6" s="24"/>
      <c r="PY6" s="17"/>
    </row>
    <row xmlns:x14ac="http://schemas.microsoft.com/office/spreadsheetml/2009/9/ac" r="7" s="4" customFormat="true" x14ac:dyDescent="0.25">
      <c r="A7" s="417" t="str">
        <f ca="true">IF(ISBLANK('Data Summary'!A9),"",'Data Summary'!A9)</f>
        <v>IND_2005_EMIS</v>
      </c>
      <c r="B7" s="132"/>
      <c r="C7" s="48" t="s">
        <v>51</v>
      </c>
      <c r="D7" s="19"/>
      <c r="E7" s="19"/>
      <c r="F7" s="19"/>
      <c r="G7" s="19"/>
      <c r="H7" s="19"/>
      <c r="I7" s="80"/>
      <c r="J7" s="24"/>
      <c r="K7" s="17"/>
      <c r="L7" s="132"/>
      <c r="M7" s="48" t="s">
        <v>51</v>
      </c>
      <c r="N7" s="19"/>
      <c r="O7" s="19"/>
      <c r="P7" s="19"/>
      <c r="Q7" s="19"/>
      <c r="R7" s="19"/>
      <c r="S7" s="80"/>
      <c r="T7" s="24"/>
      <c r="U7" s="17"/>
      <c r="V7" s="132"/>
      <c r="W7" s="48" t="s">
        <v>51</v>
      </c>
      <c r="X7" s="19"/>
      <c r="Y7" s="19"/>
      <c r="Z7" s="19"/>
      <c r="AA7" s="19"/>
      <c r="AB7" s="19"/>
      <c r="AC7" s="80"/>
      <c r="AD7" s="24"/>
      <c r="AE7" s="17"/>
      <c r="AF7" s="132"/>
      <c r="AG7" s="48" t="s">
        <v>51</v>
      </c>
      <c r="AH7" s="19"/>
      <c r="AI7" s="19"/>
      <c r="AJ7" s="19"/>
      <c r="AK7" s="19"/>
      <c r="AL7" s="19"/>
      <c r="AM7" s="80"/>
      <c r="AN7" s="24"/>
      <c r="AO7" s="17"/>
      <c r="AP7" s="132" t="s">
        <v>194</v>
      </c>
      <c r="AQ7" s="48" t="s">
        <v>51</v>
      </c>
      <c r="AR7" s="19"/>
      <c r="AS7" s="19"/>
      <c r="AT7" s="19">
        <v>55.8</v>
      </c>
      <c r="AU7" s="19"/>
      <c r="AV7" s="19"/>
      <c r="AW7" s="80"/>
      <c r="AX7" s="24"/>
      <c r="AY7" s="17"/>
      <c r="AZ7" s="132"/>
      <c r="BA7" s="48" t="s">
        <v>51</v>
      </c>
      <c r="BB7" s="19"/>
      <c r="BC7" s="19"/>
      <c r="BD7" s="19"/>
      <c r="BE7" s="19"/>
      <c r="BF7" s="19"/>
      <c r="BG7" s="80"/>
      <c r="BH7" s="24"/>
      <c r="BI7" s="17"/>
      <c r="BJ7" s="132"/>
      <c r="BK7" s="140" t="s">
        <v>51</v>
      </c>
      <c r="BL7" s="19"/>
      <c r="BM7" s="19"/>
      <c r="BN7" s="19"/>
      <c r="BO7" s="19"/>
      <c r="BP7" s="19"/>
      <c r="BQ7" s="80"/>
      <c r="BR7" s="24"/>
      <c r="BS7" s="17"/>
      <c r="BT7" s="132" t="s">
        <v>194</v>
      </c>
      <c r="BU7" s="48" t="s">
        <v>51</v>
      </c>
      <c r="BV7" s="19"/>
      <c r="BW7" s="19"/>
      <c r="BX7" s="19">
        <v>69.8</v>
      </c>
      <c r="BY7" s="19"/>
      <c r="BZ7" s="19"/>
      <c r="CA7" s="80"/>
      <c r="CB7" s="24"/>
      <c r="CC7" s="17"/>
      <c r="CD7" s="132"/>
      <c r="CE7" s="48" t="s">
        <v>51</v>
      </c>
      <c r="CF7" s="19"/>
      <c r="CG7" s="19"/>
      <c r="CH7" s="19"/>
      <c r="CI7" s="19"/>
      <c r="CJ7" s="19"/>
      <c r="CK7" s="80"/>
      <c r="CL7" s="24"/>
      <c r="CM7" s="17"/>
      <c r="CN7" s="132"/>
      <c r="CO7" s="48" t="s">
        <v>51</v>
      </c>
      <c r="CP7" s="19"/>
      <c r="CQ7" s="19"/>
      <c r="CR7" s="19"/>
      <c r="CS7" s="19"/>
      <c r="CT7" s="19"/>
      <c r="CU7" s="80"/>
      <c r="CV7" s="24"/>
      <c r="CW7" s="17"/>
      <c r="CX7" s="132" t="s">
        <v>194</v>
      </c>
      <c r="CY7" s="48" t="s">
        <v>51</v>
      </c>
      <c r="CZ7" s="19"/>
      <c r="DA7" s="19"/>
      <c r="DB7" s="19">
        <v>55.1</v>
      </c>
      <c r="DC7" s="19"/>
      <c r="DD7" s="19"/>
      <c r="DE7" s="80"/>
      <c r="DF7" s="24"/>
      <c r="DG7" s="17"/>
      <c r="DH7" s="132"/>
      <c r="DI7" s="48" t="s">
        <v>51</v>
      </c>
      <c r="DJ7" s="19"/>
      <c r="DK7" s="19"/>
      <c r="DL7" s="19"/>
      <c r="DM7" s="19"/>
      <c r="DN7" s="19"/>
      <c r="DO7" s="80"/>
      <c r="DP7" s="24"/>
      <c r="DQ7" s="17"/>
      <c r="DR7" s="132" t="s">
        <v>194</v>
      </c>
      <c r="DS7" s="48" t="s">
        <v>51</v>
      </c>
      <c r="DT7" s="19"/>
      <c r="DU7" s="19"/>
      <c r="DV7" s="19">
        <v>47.2</v>
      </c>
      <c r="DW7" s="19"/>
      <c r="DX7" s="19"/>
      <c r="DY7" s="80"/>
      <c r="DZ7" s="24"/>
      <c r="EA7" s="17"/>
      <c r="EB7" s="132"/>
      <c r="EC7" s="48" t="s">
        <v>51</v>
      </c>
      <c r="ED7" s="19"/>
      <c r="EE7" s="19"/>
      <c r="EF7" s="19"/>
      <c r="EG7" s="19"/>
      <c r="EH7" s="19"/>
      <c r="EI7" s="80"/>
      <c r="EJ7" s="24"/>
      <c r="EK7" s="17"/>
      <c r="EL7" s="132" t="s">
        <v>194</v>
      </c>
      <c r="EM7" s="48" t="s">
        <v>51</v>
      </c>
      <c r="EN7" s="19"/>
      <c r="EO7" s="19"/>
      <c r="EP7" s="19">
        <v>49</v>
      </c>
      <c r="EQ7" s="19"/>
      <c r="ER7" s="7"/>
      <c r="ES7" s="80"/>
      <c r="ET7" s="24"/>
      <c r="EU7" s="17"/>
      <c r="EV7" s="132" t="s">
        <v>170</v>
      </c>
      <c r="EW7" s="48" t="s">
        <v>51</v>
      </c>
      <c r="EX7" s="19">
        <f>((0.6587+0.8468)/2)*(100-EX14)</f>
        <v>69.734760000000009</v>
      </c>
      <c r="EY7" s="19"/>
      <c r="EZ7" s="19"/>
      <c r="FA7" s="19"/>
      <c r="FB7" s="7">
        <f>EX7</f>
        <v>69.734760000000009</v>
      </c>
      <c r="FC7" s="80"/>
      <c r="FD7" s="24"/>
      <c r="FE7" s="17"/>
      <c r="FF7" s="132" t="s">
        <v>194</v>
      </c>
      <c r="FG7" s="48" t="s">
        <v>51</v>
      </c>
      <c r="FH7" s="19"/>
      <c r="FI7" s="19"/>
      <c r="FJ7" s="19">
        <v>56.4</v>
      </c>
      <c r="FK7" s="19"/>
      <c r="FL7" s="19"/>
      <c r="FM7" s="80"/>
      <c r="FN7" s="24"/>
      <c r="FO7" s="17"/>
      <c r="FP7" s="132" t="s">
        <v>264</v>
      </c>
      <c r="FQ7" s="48" t="s">
        <v>51</v>
      </c>
      <c r="FR7" s="19">
        <v>61.12</v>
      </c>
      <c r="FS7" s="19">
        <v>67.64</v>
      </c>
      <c r="FT7" s="19">
        <v>58.23</v>
      </c>
      <c r="FU7" s="19"/>
      <c r="FV7" s="19">
        <v>61.13</v>
      </c>
      <c r="FW7" s="80">
        <v>66.400000000000006</v>
      </c>
      <c r="FX7" s="24"/>
      <c r="FY7" s="17"/>
      <c r="FZ7" s="132"/>
      <c r="GA7" s="48" t="s">
        <v>51</v>
      </c>
      <c r="GB7" s="19"/>
      <c r="GC7" s="19"/>
      <c r="GD7" s="19"/>
      <c r="GE7" s="19"/>
      <c r="GF7" s="19"/>
      <c r="GG7" s="80"/>
      <c r="GH7" s="24"/>
      <c r="GI7" s="17"/>
      <c r="GJ7" s="132" t="s">
        <v>194</v>
      </c>
      <c r="GK7" s="48" t="s">
        <v>51</v>
      </c>
      <c r="GL7" s="19"/>
      <c r="GM7" s="19"/>
      <c r="GN7" s="19">
        <v>62.6</v>
      </c>
      <c r="GO7" s="19"/>
      <c r="GP7" s="19"/>
      <c r="GQ7" s="80"/>
      <c r="GR7" s="24"/>
      <c r="GS7" s="17"/>
      <c r="GT7" s="132" t="s">
        <v>171</v>
      </c>
      <c r="GU7" s="48" t="s">
        <v>51</v>
      </c>
      <c r="GV7" s="19">
        <v>77.5</v>
      </c>
      <c r="GW7" s="19"/>
      <c r="GX7" s="19"/>
      <c r="GY7" s="19"/>
      <c r="GZ7" s="19">
        <f>GV7</f>
        <v>77.5</v>
      </c>
      <c r="HA7" s="80"/>
      <c r="HB7" s="24"/>
      <c r="HC7" s="17"/>
      <c r="HD7" s="132" t="s">
        <v>194</v>
      </c>
      <c r="HE7" s="48" t="s">
        <v>51</v>
      </c>
      <c r="HF7" s="19"/>
      <c r="HG7" s="19"/>
      <c r="HH7" s="19">
        <v>65.2</v>
      </c>
      <c r="HI7" s="19"/>
      <c r="HJ7" s="19"/>
      <c r="HK7" s="80"/>
      <c r="HL7" s="24"/>
      <c r="HM7" s="17"/>
      <c r="HN7" s="132"/>
      <c r="HO7" s="48" t="s">
        <v>51</v>
      </c>
      <c r="HP7" s="19"/>
      <c r="HQ7" s="19"/>
      <c r="HR7" s="19"/>
      <c r="HS7" s="19"/>
      <c r="HT7" s="19"/>
      <c r="HU7" s="80"/>
      <c r="HV7" s="24"/>
      <c r="HW7" s="17"/>
      <c r="HX7" s="132" t="s">
        <v>194</v>
      </c>
      <c r="HY7" s="48" t="s">
        <v>51</v>
      </c>
      <c r="HZ7" s="19"/>
      <c r="IA7" s="19"/>
      <c r="IB7" s="19">
        <v>68.7</v>
      </c>
      <c r="IC7" s="19"/>
      <c r="ID7" s="19"/>
      <c r="IE7" s="80"/>
      <c r="IF7" s="24"/>
      <c r="IG7" s="17"/>
      <c r="IH7" s="132" t="s">
        <v>220</v>
      </c>
      <c r="II7" s="48" t="s">
        <v>51</v>
      </c>
      <c r="IJ7" s="19"/>
      <c r="IK7" s="19"/>
      <c r="IL7" s="19"/>
      <c r="IM7" s="19"/>
      <c r="IN7" s="19">
        <v>96.1</v>
      </c>
      <c r="IO7" s="80"/>
      <c r="IP7" s="24"/>
      <c r="IQ7" s="17"/>
      <c r="IR7" s="132"/>
      <c r="IS7" s="48" t="s">
        <v>51</v>
      </c>
      <c r="IT7" s="19"/>
      <c r="IU7" s="19"/>
      <c r="IV7" s="19"/>
      <c r="IW7" s="19"/>
      <c r="IX7" s="19"/>
      <c r="IY7" s="80"/>
      <c r="IZ7" s="24"/>
      <c r="JA7" s="17"/>
      <c r="JB7" s="132" t="s">
        <v>225</v>
      </c>
      <c r="JC7" s="48" t="s">
        <v>51</v>
      </c>
      <c r="JD7" s="19">
        <f>(68326+164745)/JD34*100</f>
        <v>86.940838555655034</v>
      </c>
      <c r="JE7" s="19">
        <f>(5828+14288)/JE34*100</f>
        <v>89.376638379170927</v>
      </c>
      <c r="JF7" s="19">
        <f>(62490+150426)/JF34*100</f>
        <v>86.716191779482926</v>
      </c>
      <c r="JG7" s="19"/>
      <c r="JH7" s="19">
        <v>86.6</v>
      </c>
      <c r="JI7" s="80">
        <v>89.47</v>
      </c>
      <c r="JJ7" s="24"/>
      <c r="JK7" s="17"/>
      <c r="JL7" s="132" t="s">
        <v>303</v>
      </c>
      <c r="JM7" s="48" t="s">
        <v>51</v>
      </c>
      <c r="JN7" s="19"/>
      <c r="JO7" s="19"/>
      <c r="JP7" s="19">
        <v>76</v>
      </c>
      <c r="JQ7" s="19"/>
      <c r="JR7" s="19"/>
      <c r="JS7" s="80"/>
      <c r="JT7" s="24"/>
      <c r="JU7" s="17"/>
      <c r="JV7" s="132"/>
      <c r="JW7" s="48" t="s">
        <v>51</v>
      </c>
      <c r="JX7" s="19"/>
      <c r="JY7" s="19"/>
      <c r="JZ7" s="19"/>
      <c r="KA7" s="19"/>
      <c r="KB7" s="19"/>
      <c r="KC7" s="80"/>
      <c r="KD7" s="24"/>
      <c r="KE7" s="17"/>
      <c r="KF7" s="132" t="s">
        <v>340</v>
      </c>
      <c r="KG7" s="48" t="s">
        <v>51</v>
      </c>
      <c r="KH7" s="19">
        <v>94.46</v>
      </c>
      <c r="KI7" s="19"/>
      <c r="KJ7" s="19"/>
      <c r="KK7" s="19"/>
      <c r="KL7" s="19">
        <v>94.46</v>
      </c>
      <c r="KM7" s="80"/>
      <c r="KN7" s="24"/>
      <c r="KO7" s="17"/>
      <c r="KP7" s="132" t="s">
        <v>321</v>
      </c>
      <c r="KQ7" s="48" t="s">
        <v>51</v>
      </c>
      <c r="KR7" s="19">
        <v>77.823859999999996</v>
      </c>
      <c r="KS7" s="19">
        <v>87.26858</v>
      </c>
      <c r="KT7" s="19">
        <v>76.587580000000003</v>
      </c>
      <c r="KU7" s="19"/>
      <c r="KV7" s="19">
        <v>77.526893506412165</v>
      </c>
      <c r="KW7" s="80">
        <v>88.028781435021386</v>
      </c>
      <c r="KX7" s="24"/>
      <c r="KY7" s="17"/>
      <c r="KZ7" s="132"/>
      <c r="LA7" s="48" t="s">
        <v>51</v>
      </c>
      <c r="LB7" s="19"/>
      <c r="LC7" s="19"/>
      <c r="LD7" s="19"/>
      <c r="LE7" s="19"/>
      <c r="LF7" s="19"/>
      <c r="LG7" s="80"/>
      <c r="LH7" s="24"/>
      <c r="LI7" s="17"/>
      <c r="LJ7" s="132" t="s">
        <v>332</v>
      </c>
      <c r="LK7" s="48" t="s">
        <v>51</v>
      </c>
      <c r="LL7" s="19"/>
      <c r="LM7" s="19"/>
      <c r="LN7" s="19">
        <v>69.745500000000007</v>
      </c>
      <c r="LO7" s="19"/>
      <c r="LP7" s="19"/>
      <c r="LQ7" s="80"/>
      <c r="LR7" s="24"/>
      <c r="LS7" s="17"/>
      <c r="LT7" s="132" t="s">
        <v>426</v>
      </c>
      <c r="LU7" s="48" t="s">
        <v>51</v>
      </c>
      <c r="LV7" s="19">
        <v>94.618267087141675</v>
      </c>
      <c r="LW7" s="19">
        <v>95.848570821761996</v>
      </c>
      <c r="LX7" s="19">
        <v>94.38671194036651</v>
      </c>
      <c r="LY7" s="19"/>
      <c r="LZ7" s="19">
        <v>94.699731600326658</v>
      </c>
      <c r="MA7" s="80">
        <v>96.075147696427209</v>
      </c>
      <c r="MB7" s="24"/>
      <c r="MC7" s="17"/>
      <c r="MD7" s="132"/>
      <c r="ME7" s="48" t="s">
        <v>51</v>
      </c>
      <c r="MF7" s="19"/>
      <c r="MG7" s="19"/>
      <c r="MH7" s="19"/>
      <c r="MI7" s="19"/>
      <c r="MJ7" s="19"/>
      <c r="MK7" s="80"/>
      <c r="ML7" s="24"/>
      <c r="MM7" s="17"/>
      <c r="MN7" s="132" t="s">
        <v>426</v>
      </c>
      <c r="MO7" s="48" t="s">
        <v>51</v>
      </c>
      <c r="MP7" s="19">
        <v>92.696452886907849</v>
      </c>
      <c r="MQ7" s="19">
        <v>94.850275324846294</v>
      </c>
      <c r="MR7" s="19">
        <v>92.289886700478661</v>
      </c>
      <c r="MS7" s="19"/>
      <c r="MT7" s="19">
        <v>92.620986767751248</v>
      </c>
      <c r="MU7" s="80">
        <v>94.719306590643953</v>
      </c>
      <c r="MV7" s="24"/>
      <c r="MW7" s="17"/>
      <c r="MX7" s="132"/>
      <c r="MY7" s="48" t="s">
        <v>51</v>
      </c>
      <c r="MZ7" s="19"/>
      <c r="NA7" s="19"/>
      <c r="NB7" s="19"/>
      <c r="NC7" s="19"/>
      <c r="ND7" s="19"/>
      <c r="NE7" s="80"/>
      <c r="NF7" s="24"/>
      <c r="NG7" s="17"/>
      <c r="NH7" s="132" t="s">
        <v>426</v>
      </c>
      <c r="NI7" s="48" t="s">
        <v>51</v>
      </c>
      <c r="NJ7" s="19">
        <v>94.93</v>
      </c>
      <c r="NK7" s="19">
        <v>96.825485767588319</v>
      </c>
      <c r="NL7" s="19">
        <v>94.02350905529488</v>
      </c>
      <c r="NM7" s="19"/>
      <c r="NN7" s="19">
        <v>94.455630361017342</v>
      </c>
      <c r="NO7" s="80">
        <v>96.571454793152213</v>
      </c>
      <c r="NP7" s="24"/>
      <c r="NQ7" s="17"/>
      <c r="NR7" s="132"/>
      <c r="NS7" s="48" t="s">
        <v>51</v>
      </c>
      <c r="NT7" s="19"/>
      <c r="NU7" s="19"/>
      <c r="NV7" s="19"/>
      <c r="NW7" s="19"/>
      <c r="NX7" s="19"/>
      <c r="NY7" s="80"/>
      <c r="NZ7" s="24"/>
      <c r="OA7" s="17"/>
      <c r="OB7" s="132" t="s">
        <v>426</v>
      </c>
      <c r="OC7" s="48" t="s">
        <v>51</v>
      </c>
      <c r="OD7" s="19">
        <v>95.714235856176927</v>
      </c>
      <c r="OE7" s="19">
        <v>97.915700612802738</v>
      </c>
      <c r="OF7" s="19">
        <v>95.27691189139172</v>
      </c>
      <c r="OG7" s="19"/>
      <c r="OH7" s="19">
        <v>95.661780847603524</v>
      </c>
      <c r="OI7" s="80">
        <v>97.831994586675137</v>
      </c>
      <c r="OJ7" s="24"/>
      <c r="OK7" s="17"/>
      <c r="OL7" s="132"/>
      <c r="OM7" s="48" t="s">
        <v>51</v>
      </c>
      <c r="ON7" s="19"/>
      <c r="OO7" s="19"/>
      <c r="OP7" s="19"/>
      <c r="OQ7" s="19"/>
      <c r="OR7" s="19"/>
      <c r="OS7" s="80"/>
      <c r="OT7" s="24"/>
      <c r="OU7" s="17"/>
      <c r="OV7" s="132"/>
      <c r="OW7" s="48" t="s">
        <v>51</v>
      </c>
      <c r="OX7" s="19"/>
      <c r="OY7" s="19"/>
      <c r="OZ7" s="19"/>
      <c r="PA7" s="19"/>
      <c r="PB7" s="19"/>
      <c r="PC7" s="80"/>
      <c r="PD7" s="24"/>
      <c r="PE7" s="17"/>
      <c r="PF7" s="132" t="s">
        <v>426</v>
      </c>
      <c r="PG7" s="48" t="s">
        <v>51</v>
      </c>
      <c r="PH7" s="19">
        <v>96.452321345045377</v>
      </c>
      <c r="PI7" s="19">
        <v>98.513724819912753</v>
      </c>
      <c r="PJ7" s="19">
        <v>96.027739962816909</v>
      </c>
      <c r="PK7" s="19"/>
      <c r="PL7" s="19">
        <v>96.389782744611622</v>
      </c>
      <c r="PM7" s="80">
        <v>98.451767238024573</v>
      </c>
      <c r="PN7" s="24"/>
      <c r="PO7" s="17"/>
      <c r="PP7" s="132"/>
      <c r="PQ7" s="48" t="s">
        <v>51</v>
      </c>
      <c r="PR7" s="19"/>
      <c r="PS7" s="19"/>
      <c r="PT7" s="19">
        <v>76.2</v>
      </c>
      <c r="PU7" s="19"/>
      <c r="PV7" s="19"/>
      <c r="PW7" s="80"/>
      <c r="PX7" s="24"/>
      <c r="PY7" s="17"/>
    </row>
    <row xmlns:x14ac="http://schemas.microsoft.com/office/spreadsheetml/2009/9/ac" r="8" s="4" customFormat="true" x14ac:dyDescent="0.25">
      <c r="A8" s="417" t="str">
        <f ca="true">IF(ISBLANK('Data Summary'!A10),"",'Data Summary'!A10)</f>
        <v>IND_2005_ASER</v>
      </c>
      <c r="B8" s="132" t="s">
        <v>172</v>
      </c>
      <c r="C8" s="48" t="s">
        <v>56</v>
      </c>
      <c r="D8" s="19">
        <v>22.2</v>
      </c>
      <c r="E8" s="19"/>
      <c r="F8" s="19"/>
      <c r="G8" s="19"/>
      <c r="H8" s="19">
        <v>22.2</v>
      </c>
      <c r="I8" s="80"/>
      <c r="J8" s="24"/>
      <c r="K8" s="17"/>
      <c r="L8" s="132" t="s">
        <v>172</v>
      </c>
      <c r="M8" s="48" t="s">
        <v>56</v>
      </c>
      <c r="N8" s="19">
        <v>28.2</v>
      </c>
      <c r="O8" s="19"/>
      <c r="P8" s="19"/>
      <c r="Q8" s="19"/>
      <c r="R8" s="19">
        <v>28.2</v>
      </c>
      <c r="S8" s="80"/>
      <c r="T8" s="24"/>
      <c r="U8" s="17"/>
      <c r="V8" s="132" t="s">
        <v>260</v>
      </c>
      <c r="W8" s="48" t="s">
        <v>56</v>
      </c>
      <c r="X8" s="19">
        <v>46.553240000000002</v>
      </c>
      <c r="Y8" s="19">
        <v>59.412480000000002</v>
      </c>
      <c r="Z8" s="19">
        <v>42.911560000000001</v>
      </c>
      <c r="AA8" s="19"/>
      <c r="AB8" s="19">
        <v>46.553240000000002</v>
      </c>
      <c r="AC8" s="80">
        <v>56.803100000000001</v>
      </c>
      <c r="AD8" s="24"/>
      <c r="AE8" s="17"/>
      <c r="AF8" s="132" t="s">
        <v>172</v>
      </c>
      <c r="AG8" s="48" t="s">
        <v>56</v>
      </c>
      <c r="AH8" s="19">
        <v>32.700000000000003</v>
      </c>
      <c r="AI8" s="19">
        <v>58.9</v>
      </c>
      <c r="AJ8" s="19">
        <v>29.4</v>
      </c>
      <c r="AK8" s="19"/>
      <c r="AL8" s="19">
        <f>AH8</f>
        <v>32.700000000000003</v>
      </c>
      <c r="AM8" s="80"/>
      <c r="AN8" s="24"/>
      <c r="AO8" s="17"/>
      <c r="AP8" s="132"/>
      <c r="AQ8" s="48" t="s">
        <v>56</v>
      </c>
      <c r="AR8" s="19"/>
      <c r="AS8" s="19"/>
      <c r="AT8" s="19"/>
      <c r="AU8" s="19"/>
      <c r="AV8" s="19"/>
      <c r="AW8" s="80"/>
      <c r="AX8" s="24"/>
      <c r="AY8" s="17"/>
      <c r="AZ8" s="132" t="s">
        <v>172</v>
      </c>
      <c r="BA8" s="48" t="s">
        <v>56</v>
      </c>
      <c r="BB8" s="19">
        <v>37.4</v>
      </c>
      <c r="BC8" s="19"/>
      <c r="BD8" s="19"/>
      <c r="BE8" s="19"/>
      <c r="BF8" s="19">
        <f>BB8</f>
        <v>37.4</v>
      </c>
      <c r="BG8" s="80"/>
      <c r="BH8" s="24"/>
      <c r="BI8" s="17"/>
      <c r="BJ8" s="132" t="s">
        <v>172</v>
      </c>
      <c r="BK8" s="140" t="s">
        <v>56</v>
      </c>
      <c r="BL8" s="19">
        <v>42.6</v>
      </c>
      <c r="BM8" s="19">
        <v>64.099999999999994</v>
      </c>
      <c r="BN8" s="19">
        <v>39.5</v>
      </c>
      <c r="BO8" s="19"/>
      <c r="BP8" s="19">
        <f>BL8</f>
        <v>42.6</v>
      </c>
      <c r="BQ8" s="80"/>
      <c r="BR8" s="24"/>
      <c r="BS8" s="17"/>
      <c r="BT8" s="132"/>
      <c r="BU8" s="48" t="s">
        <v>56</v>
      </c>
      <c r="BV8" s="19"/>
      <c r="BW8" s="19"/>
      <c r="BX8" s="19"/>
      <c r="BY8" s="19"/>
      <c r="BZ8" s="19"/>
      <c r="CA8" s="80"/>
      <c r="CB8" s="24"/>
      <c r="CC8" s="17"/>
      <c r="CD8" s="132" t="s">
        <v>172</v>
      </c>
      <c r="CE8" s="48" t="s">
        <v>56</v>
      </c>
      <c r="CF8" s="19">
        <v>50.55</v>
      </c>
      <c r="CG8" s="19">
        <v>69.19</v>
      </c>
      <c r="CH8" s="19">
        <v>47.94</v>
      </c>
      <c r="CI8" s="19"/>
      <c r="CJ8" s="19">
        <f>CF8</f>
        <v>50.55</v>
      </c>
      <c r="CK8" s="80"/>
      <c r="CL8" s="24"/>
      <c r="CM8" s="17"/>
      <c r="CN8" s="132" t="s">
        <v>172</v>
      </c>
      <c r="CO8" s="48" t="s">
        <v>56</v>
      </c>
      <c r="CP8" s="19">
        <v>53.6</v>
      </c>
      <c r="CQ8" s="19">
        <v>71.58</v>
      </c>
      <c r="CR8" s="19">
        <v>51.01</v>
      </c>
      <c r="CS8" s="19"/>
      <c r="CT8" s="19">
        <f>CP8</f>
        <v>53.6</v>
      </c>
      <c r="CU8" s="80"/>
      <c r="CV8" s="24"/>
      <c r="CW8" s="17"/>
      <c r="CX8" s="132"/>
      <c r="CY8" s="48" t="s">
        <v>56</v>
      </c>
      <c r="CZ8" s="19"/>
      <c r="DA8" s="19"/>
      <c r="DB8" s="19"/>
      <c r="DC8" s="19"/>
      <c r="DD8" s="19"/>
      <c r="DE8" s="80"/>
      <c r="DF8" s="24"/>
      <c r="DG8" s="17"/>
      <c r="DH8" s="132" t="s">
        <v>172</v>
      </c>
      <c r="DI8" s="48" t="s">
        <v>56</v>
      </c>
      <c r="DJ8" s="19">
        <v>58.82</v>
      </c>
      <c r="DK8" s="19">
        <v>73.73</v>
      </c>
      <c r="DL8" s="19">
        <v>56.63</v>
      </c>
      <c r="DM8" s="19"/>
      <c r="DN8" s="19">
        <f t="shared" ref="DN8:DN9" si="44">DJ8</f>
        <v>58.82</v>
      </c>
      <c r="DO8" s="80"/>
      <c r="DP8" s="24"/>
      <c r="DQ8" s="17"/>
      <c r="DR8" s="132" t="s">
        <v>195</v>
      </c>
      <c r="DS8" s="48" t="s">
        <v>56</v>
      </c>
      <c r="DT8" s="19"/>
      <c r="DU8" s="19"/>
      <c r="DV8" s="19">
        <v>68.8</v>
      </c>
      <c r="DW8" s="19"/>
      <c r="DX8" s="19"/>
      <c r="DY8" s="80"/>
      <c r="DZ8" s="24"/>
      <c r="EA8" s="17"/>
      <c r="EB8" s="132" t="s">
        <v>172</v>
      </c>
      <c r="EC8" s="48" t="s">
        <v>56</v>
      </c>
      <c r="ED8" s="19">
        <v>60.28</v>
      </c>
      <c r="EE8" s="19">
        <v>74.08</v>
      </c>
      <c r="EF8" s="19">
        <v>58.19</v>
      </c>
      <c r="EG8" s="19"/>
      <c r="EH8" s="19">
        <f t="shared" ref="EH8:EH9" si="45">ED8</f>
        <v>60.28</v>
      </c>
      <c r="EI8" s="80">
        <v>63.77</v>
      </c>
      <c r="EJ8" s="24"/>
      <c r="EK8" s="17"/>
      <c r="EL8" s="132" t="s">
        <v>195</v>
      </c>
      <c r="EM8" s="48" t="s">
        <v>56</v>
      </c>
      <c r="EN8" s="19"/>
      <c r="EO8" s="19"/>
      <c r="EP8" s="19">
        <f>100-22.7</f>
        <v>77.3</v>
      </c>
      <c r="EQ8" s="19"/>
      <c r="ER8" s="19"/>
      <c r="ES8" s="80"/>
      <c r="ET8" s="24"/>
      <c r="EU8" s="17"/>
      <c r="EV8" s="132"/>
      <c r="EW8" s="48" t="s">
        <v>56</v>
      </c>
      <c r="EX8" s="19"/>
      <c r="EY8" s="19"/>
      <c r="EZ8" s="19"/>
      <c r="FA8" s="19"/>
      <c r="FB8" s="19"/>
      <c r="FC8" s="80"/>
      <c r="FD8" s="24"/>
      <c r="FE8" s="17"/>
      <c r="FF8" s="132" t="s">
        <v>195</v>
      </c>
      <c r="FG8" s="48" t="s">
        <v>56</v>
      </c>
      <c r="FH8" s="19"/>
      <c r="FI8" s="19"/>
      <c r="FJ8" s="19">
        <f>100-21.4</f>
        <v>78.599999999999994</v>
      </c>
      <c r="FK8" s="19"/>
      <c r="FL8" s="19"/>
      <c r="FM8" s="80"/>
      <c r="FN8" s="24"/>
      <c r="FO8" s="17"/>
      <c r="FP8" s="132" t="s">
        <v>260</v>
      </c>
      <c r="FQ8" s="48" t="s">
        <v>56</v>
      </c>
      <c r="FR8" s="19">
        <v>82.56</v>
      </c>
      <c r="FS8" s="19">
        <v>90.88</v>
      </c>
      <c r="FT8" s="19">
        <v>78.87</v>
      </c>
      <c r="FU8" s="19"/>
      <c r="FV8" s="19">
        <v>82.56</v>
      </c>
      <c r="FW8" s="80">
        <v>85.7</v>
      </c>
      <c r="FX8" s="24"/>
      <c r="FY8" s="17"/>
      <c r="FZ8" s="132" t="s">
        <v>172</v>
      </c>
      <c r="GA8" s="48" t="s">
        <v>56</v>
      </c>
      <c r="GB8" s="19">
        <v>88.32</v>
      </c>
      <c r="GC8" s="19">
        <v>93.38</v>
      </c>
      <c r="GD8" s="19">
        <v>86.58</v>
      </c>
      <c r="GE8" s="19"/>
      <c r="GF8" s="19">
        <f>GB8</f>
        <v>88.32</v>
      </c>
      <c r="GG8" s="80">
        <v>92.4</v>
      </c>
      <c r="GH8" s="24"/>
      <c r="GI8" s="17"/>
      <c r="GJ8" s="132" t="s">
        <v>195</v>
      </c>
      <c r="GK8" s="48" t="s">
        <v>56</v>
      </c>
      <c r="GL8" s="19"/>
      <c r="GM8" s="19"/>
      <c r="GN8" s="19">
        <f>100-19.3</f>
        <v>80.7</v>
      </c>
      <c r="GO8" s="19"/>
      <c r="GP8" s="19"/>
      <c r="GQ8" s="80"/>
      <c r="GR8" s="24"/>
      <c r="GS8" s="17"/>
      <c r="GT8" s="132"/>
      <c r="GU8" s="48" t="s">
        <v>56</v>
      </c>
      <c r="GV8" s="19"/>
      <c r="GW8" s="19"/>
      <c r="GX8" s="19"/>
      <c r="GY8" s="19"/>
      <c r="GZ8" s="19"/>
      <c r="HA8" s="80"/>
      <c r="HB8" s="24"/>
      <c r="HC8" s="17"/>
      <c r="HD8" s="132" t="s">
        <v>195</v>
      </c>
      <c r="HE8" s="48" t="s">
        <v>56</v>
      </c>
      <c r="HF8" s="19"/>
      <c r="HG8" s="19"/>
      <c r="HH8" s="19">
        <f>100-18.8</f>
        <v>81.2</v>
      </c>
      <c r="HI8" s="19"/>
      <c r="HJ8" s="19"/>
      <c r="HK8" s="80"/>
      <c r="HL8" s="24"/>
      <c r="HM8" s="17"/>
      <c r="HN8" s="132"/>
      <c r="HO8" s="48" t="s">
        <v>56</v>
      </c>
      <c r="HP8" s="19"/>
      <c r="HQ8" s="19"/>
      <c r="HR8" s="19"/>
      <c r="HS8" s="19"/>
      <c r="HT8" s="19"/>
      <c r="HU8" s="80"/>
      <c r="HV8" s="24"/>
      <c r="HW8" s="17"/>
      <c r="HX8" s="132" t="s">
        <v>195</v>
      </c>
      <c r="HY8" s="48" t="s">
        <v>56</v>
      </c>
      <c r="HZ8" s="19"/>
      <c r="IA8" s="19"/>
      <c r="IB8" s="19">
        <f>100-12.5</f>
        <v>87.5</v>
      </c>
      <c r="IC8" s="19"/>
      <c r="ID8" s="19"/>
      <c r="IE8" s="80"/>
      <c r="IF8" s="24"/>
      <c r="IG8" s="17"/>
      <c r="IH8" s="132"/>
      <c r="II8" s="48" t="s">
        <v>56</v>
      </c>
      <c r="IJ8" s="19"/>
      <c r="IK8" s="19"/>
      <c r="IL8" s="19"/>
      <c r="IM8" s="19"/>
      <c r="IN8" s="19"/>
      <c r="IO8" s="80"/>
      <c r="IP8" s="24"/>
      <c r="IQ8" s="17"/>
      <c r="IR8" s="132"/>
      <c r="IS8" s="48" t="s">
        <v>56</v>
      </c>
      <c r="IT8" s="19"/>
      <c r="IU8" s="19"/>
      <c r="IV8" s="19"/>
      <c r="IW8" s="19"/>
      <c r="IX8" s="19"/>
      <c r="IY8" s="80"/>
      <c r="IZ8" s="24"/>
      <c r="JA8" s="17"/>
      <c r="JB8" s="132" t="s">
        <v>247</v>
      </c>
      <c r="JC8" s="48" t="s">
        <v>56</v>
      </c>
      <c r="JD8" s="19">
        <f>(117845+123897)/JD34*100</f>
        <v>90.175320799761266</v>
      </c>
      <c r="JE8" s="19">
        <f>(9579+11003)/JE34*100</f>
        <v>91.447105345003777</v>
      </c>
      <c r="JF8" s="19">
        <f>(108249+112874)/JF34*100</f>
        <v>90.058729615691647</v>
      </c>
      <c r="JG8" s="19"/>
      <c r="JH8" s="19">
        <f>(102604+108708)/JH34*100</f>
        <v>89.462030541525721</v>
      </c>
      <c r="JI8" s="80">
        <f>(15225+15173)/JI34*100</f>
        <v>95.468107157438524</v>
      </c>
      <c r="JJ8" s="24"/>
      <c r="JK8" s="17"/>
      <c r="JL8" s="132" t="s">
        <v>304</v>
      </c>
      <c r="JM8" s="48" t="s">
        <v>56</v>
      </c>
      <c r="JN8" s="19"/>
      <c r="JO8" s="19"/>
      <c r="JP8" s="19">
        <v>84</v>
      </c>
      <c r="JQ8" s="19"/>
      <c r="JR8" s="19"/>
      <c r="JS8" s="80"/>
      <c r="JT8" s="24"/>
      <c r="JU8" s="17"/>
      <c r="JV8" s="132"/>
      <c r="JW8" s="48" t="s">
        <v>56</v>
      </c>
      <c r="JX8" s="19"/>
      <c r="JY8" s="19"/>
      <c r="JZ8" s="19"/>
      <c r="KA8" s="19"/>
      <c r="KB8" s="19"/>
      <c r="KC8" s="80"/>
      <c r="KD8" s="24"/>
      <c r="KE8" s="17"/>
      <c r="KF8" s="132"/>
      <c r="KG8" s="48" t="s">
        <v>56</v>
      </c>
      <c r="KH8" s="19"/>
      <c r="KI8" s="19"/>
      <c r="KJ8" s="19"/>
      <c r="KK8" s="19"/>
      <c r="KL8" s="19"/>
      <c r="KM8" s="80"/>
      <c r="KN8" s="24"/>
      <c r="KO8" s="17"/>
      <c r="KP8" s="132" t="s">
        <v>322</v>
      </c>
      <c r="KQ8" s="48" t="s">
        <v>56</v>
      </c>
      <c r="KR8" s="19">
        <v>85.808719999999994</v>
      </c>
      <c r="KS8" s="19">
        <v>90.032690000000002</v>
      </c>
      <c r="KT8" s="19">
        <v>85.25591</v>
      </c>
      <c r="KU8" s="19"/>
      <c r="KV8" s="19">
        <v>85.551884502763727</v>
      </c>
      <c r="KW8" s="80">
        <v>92.523498087988273</v>
      </c>
      <c r="KX8" s="24"/>
      <c r="KY8" s="17"/>
      <c r="KZ8" s="132"/>
      <c r="LA8" s="48" t="s">
        <v>56</v>
      </c>
      <c r="LB8" s="19"/>
      <c r="LC8" s="19"/>
      <c r="LD8" s="19"/>
      <c r="LE8" s="19"/>
      <c r="LF8" s="19"/>
      <c r="LG8" s="80"/>
      <c r="LH8" s="24"/>
      <c r="LI8" s="17"/>
      <c r="LJ8" s="132" t="s">
        <v>333</v>
      </c>
      <c r="LK8" s="48" t="s">
        <v>56</v>
      </c>
      <c r="LL8" s="19"/>
      <c r="LM8" s="19"/>
      <c r="LN8" s="19">
        <v>75.330500000000001</v>
      </c>
      <c r="LO8" s="19"/>
      <c r="LP8" s="19"/>
      <c r="LQ8" s="80"/>
      <c r="LR8" s="24"/>
      <c r="LS8" s="17"/>
      <c r="LT8" s="132" t="s">
        <v>427</v>
      </c>
      <c r="LU8" s="48" t="s">
        <v>56</v>
      </c>
      <c r="LV8" s="19">
        <v>96.779667619054834</v>
      </c>
      <c r="LW8" s="19">
        <v>97.087510490971425</v>
      </c>
      <c r="LX8" s="19">
        <v>96.724925408770815</v>
      </c>
      <c r="LY8" s="19"/>
      <c r="LZ8" s="19">
        <v>96.864925316471712</v>
      </c>
      <c r="MA8" s="80">
        <v>97.363562835534424</v>
      </c>
      <c r="MB8" s="24"/>
      <c r="MC8" s="17"/>
      <c r="MD8" s="132"/>
      <c r="ME8" s="48" t="s">
        <v>56</v>
      </c>
      <c r="MF8" s="19"/>
      <c r="MG8" s="19"/>
      <c r="MH8" s="19"/>
      <c r="MI8" s="19"/>
      <c r="MJ8" s="19"/>
      <c r="MK8" s="80"/>
      <c r="ML8" s="24"/>
      <c r="MM8" s="17"/>
      <c r="MN8" s="132" t="s">
        <v>427</v>
      </c>
      <c r="MO8" s="48" t="s">
        <v>56</v>
      </c>
      <c r="MP8" s="19">
        <v>95.621395289773076</v>
      </c>
      <c r="MQ8" s="19">
        <v>96.818876679188676</v>
      </c>
      <c r="MR8" s="19">
        <v>95.407090376294121</v>
      </c>
      <c r="MS8" s="19"/>
      <c r="MT8" s="19">
        <v>95.624326775464468</v>
      </c>
      <c r="MU8" s="80">
        <v>96.798659688276473</v>
      </c>
      <c r="MV8" s="24"/>
      <c r="MW8" s="17"/>
      <c r="MX8" s="132"/>
      <c r="MY8" s="48" t="s">
        <v>56</v>
      </c>
      <c r="MZ8" s="19"/>
      <c r="NA8" s="19"/>
      <c r="NB8" s="19"/>
      <c r="NC8" s="19"/>
      <c r="ND8" s="19"/>
      <c r="NE8" s="80"/>
      <c r="NF8" s="24"/>
      <c r="NG8" s="17"/>
      <c r="NH8" s="132" t="s">
        <v>427</v>
      </c>
      <c r="NI8" s="48" t="s">
        <v>56</v>
      </c>
      <c r="NJ8" s="19">
        <v>96.852455935541442</v>
      </c>
      <c r="NK8" s="19">
        <v>97.904523938238725</v>
      </c>
      <c r="NL8" s="19">
        <v>96.65425951360848</v>
      </c>
      <c r="NM8" s="19"/>
      <c r="NN8" s="19">
        <v>96.876099546170806</v>
      </c>
      <c r="NO8" s="80">
        <v>98.047072902332744</v>
      </c>
      <c r="NP8" s="24"/>
      <c r="NQ8" s="17"/>
      <c r="NR8" s="132"/>
      <c r="NS8" s="48" t="s">
        <v>56</v>
      </c>
      <c r="NT8" s="19"/>
      <c r="NU8" s="19"/>
      <c r="NV8" s="19"/>
      <c r="NW8" s="19"/>
      <c r="NX8" s="19"/>
      <c r="NY8" s="80"/>
      <c r="NZ8" s="24"/>
      <c r="OA8" s="17"/>
      <c r="OB8" s="132" t="s">
        <v>427</v>
      </c>
      <c r="OC8" s="48" t="s">
        <v>56</v>
      </c>
      <c r="OD8" s="19">
        <v>97.286155077697501</v>
      </c>
      <c r="OE8" s="19">
        <v>98.534158419272671</v>
      </c>
      <c r="OF8" s="19">
        <v>97.050269225831912</v>
      </c>
      <c r="OG8" s="19"/>
      <c r="OH8" s="19">
        <v>97.28102151323526</v>
      </c>
      <c r="OI8" s="80">
        <v>98.66541591606061</v>
      </c>
      <c r="OJ8" s="24"/>
      <c r="OK8" s="17"/>
      <c r="OL8" s="132"/>
      <c r="OM8" s="48" t="s">
        <v>56</v>
      </c>
      <c r="ON8" s="19"/>
      <c r="OO8" s="19"/>
      <c r="OP8" s="19"/>
      <c r="OQ8" s="19"/>
      <c r="OR8" s="19"/>
      <c r="OS8" s="80"/>
      <c r="OT8" s="24"/>
      <c r="OU8" s="17"/>
      <c r="OV8" s="132"/>
      <c r="OW8" s="48" t="s">
        <v>56</v>
      </c>
      <c r="OX8" s="19"/>
      <c r="OY8" s="19"/>
      <c r="OZ8" s="19"/>
      <c r="PA8" s="19"/>
      <c r="PB8" s="19"/>
      <c r="PC8" s="80"/>
      <c r="PD8" s="24"/>
      <c r="PE8" s="17"/>
      <c r="PF8" s="132" t="s">
        <v>427</v>
      </c>
      <c r="PG8" s="48" t="s">
        <v>56</v>
      </c>
      <c r="PH8" s="19">
        <v>97.441318326200872</v>
      </c>
      <c r="PI8" s="19">
        <v>98.703012296311073</v>
      </c>
      <c r="PJ8" s="19">
        <v>97.193898139441998</v>
      </c>
      <c r="PK8" s="19"/>
      <c r="PL8" s="19">
        <v>97.408506096092239</v>
      </c>
      <c r="PM8" s="80">
        <v>98.981363100600703</v>
      </c>
      <c r="PN8" s="24"/>
      <c r="PO8" s="17"/>
      <c r="PP8" s="132"/>
      <c r="PQ8" s="48" t="s">
        <v>56</v>
      </c>
      <c r="PR8" s="19"/>
      <c r="PS8" s="19"/>
      <c r="PT8" s="19">
        <v>89.300000000000011</v>
      </c>
      <c r="PU8" s="19"/>
      <c r="PV8" s="19"/>
      <c r="PW8" s="80"/>
      <c r="PX8" s="24"/>
      <c r="PY8" s="17"/>
    </row>
    <row xmlns:x14ac="http://schemas.microsoft.com/office/spreadsheetml/2009/9/ac" r="9" s="4" customFormat="true" x14ac:dyDescent="0.25">
      <c r="A9" s="417" t="str">
        <f ca="true">IF(ISBLANK('Data Summary'!A11),"",'Data Summary'!A11)</f>
        <v>IND_2006_EMIS</v>
      </c>
      <c r="B9" s="132"/>
      <c r="C9" s="48" t="s">
        <v>95</v>
      </c>
      <c r="D9" s="19"/>
      <c r="E9" s="19"/>
      <c r="F9" s="19"/>
      <c r="G9" s="19"/>
      <c r="H9" s="19"/>
      <c r="I9" s="80"/>
      <c r="J9" s="24"/>
      <c r="K9" s="17"/>
      <c r="L9" s="132"/>
      <c r="M9" s="48" t="s">
        <v>95</v>
      </c>
      <c r="N9" s="19"/>
      <c r="O9" s="19"/>
      <c r="P9" s="19"/>
      <c r="Q9" s="19"/>
      <c r="R9" s="19"/>
      <c r="S9" s="80"/>
      <c r="T9" s="24"/>
      <c r="U9" s="17"/>
      <c r="V9" s="132"/>
      <c r="W9" s="48" t="s">
        <v>95</v>
      </c>
      <c r="X9" s="19"/>
      <c r="Y9" s="19"/>
      <c r="Z9" s="19"/>
      <c r="AA9" s="19"/>
      <c r="AB9" s="19"/>
      <c r="AC9" s="80"/>
      <c r="AD9" s="24"/>
      <c r="AE9" s="17"/>
      <c r="AF9" s="132"/>
      <c r="AG9" s="48" t="s">
        <v>95</v>
      </c>
      <c r="AH9" s="19"/>
      <c r="AI9" s="19"/>
      <c r="AJ9" s="19"/>
      <c r="AK9" s="19"/>
      <c r="AL9" s="19"/>
      <c r="AM9" s="80"/>
      <c r="AN9" s="24"/>
      <c r="AO9" s="17"/>
      <c r="AP9" s="132"/>
      <c r="AQ9" s="48" t="s">
        <v>95</v>
      </c>
      <c r="AR9" s="19"/>
      <c r="AS9" s="19"/>
      <c r="AT9" s="19"/>
      <c r="AU9" s="19"/>
      <c r="AV9" s="19"/>
      <c r="AW9" s="80"/>
      <c r="AX9" s="24"/>
      <c r="AY9" s="17"/>
      <c r="AZ9" s="132"/>
      <c r="BA9" s="48" t="s">
        <v>95</v>
      </c>
      <c r="BB9" s="19"/>
      <c r="BC9" s="19"/>
      <c r="BD9" s="19"/>
      <c r="BE9" s="19"/>
      <c r="BF9" s="19"/>
      <c r="BG9" s="80"/>
      <c r="BH9" s="24"/>
      <c r="BI9" s="17"/>
      <c r="BJ9" s="132"/>
      <c r="BK9" s="140" t="s">
        <v>95</v>
      </c>
      <c r="BL9" s="19"/>
      <c r="BM9" s="19"/>
      <c r="BN9" s="19"/>
      <c r="BO9" s="19"/>
      <c r="BP9" s="19"/>
      <c r="BQ9" s="80"/>
      <c r="BR9" s="24"/>
      <c r="BS9" s="17"/>
      <c r="BT9" s="132"/>
      <c r="BU9" s="48" t="s">
        <v>95</v>
      </c>
      <c r="BV9" s="19"/>
      <c r="BW9" s="19"/>
      <c r="BX9" s="19"/>
      <c r="BY9" s="19"/>
      <c r="BZ9" s="19"/>
      <c r="CA9" s="80"/>
      <c r="CB9" s="24"/>
      <c r="CC9" s="17"/>
      <c r="CD9" s="132"/>
      <c r="CE9" s="48" t="s">
        <v>95</v>
      </c>
      <c r="CF9" s="19"/>
      <c r="CG9" s="19"/>
      <c r="CH9" s="19"/>
      <c r="CI9" s="19"/>
      <c r="CJ9" s="19"/>
      <c r="CK9" s="80"/>
      <c r="CL9" s="24"/>
      <c r="CM9" s="17"/>
      <c r="CN9" s="132"/>
      <c r="CO9" s="48" t="s">
        <v>95</v>
      </c>
      <c r="CP9" s="19"/>
      <c r="CQ9" s="19"/>
      <c r="CR9" s="19"/>
      <c r="CS9" s="19"/>
      <c r="CT9" s="19"/>
      <c r="CU9" s="80"/>
      <c r="CV9" s="24"/>
      <c r="CW9" s="17"/>
      <c r="CX9" s="132"/>
      <c r="CY9" s="48" t="s">
        <v>95</v>
      </c>
      <c r="CZ9" s="19"/>
      <c r="DA9" s="19"/>
      <c r="DB9" s="19"/>
      <c r="DC9" s="19"/>
      <c r="DD9" s="19"/>
      <c r="DE9" s="80"/>
      <c r="DF9" s="24"/>
      <c r="DG9" s="17"/>
      <c r="DH9" s="132" t="s">
        <v>171</v>
      </c>
      <c r="DI9" s="48" t="s">
        <v>95</v>
      </c>
      <c r="DJ9" s="19">
        <f>0.7464*DJ8</f>
        <v>43.903247999999998</v>
      </c>
      <c r="DK9" s="19">
        <f>0.7651*73.73</f>
        <v>56.410823000000001</v>
      </c>
      <c r="DL9" s="19">
        <f>0.7366*56.63</f>
        <v>41.713658000000002</v>
      </c>
      <c r="DM9" s="19"/>
      <c r="DN9" s="19">
        <f t="shared" si="44"/>
        <v>43.903247999999998</v>
      </c>
      <c r="DO9" s="80"/>
      <c r="DP9" s="24"/>
      <c r="DQ9" s="17"/>
      <c r="DR9" s="132" t="s">
        <v>197</v>
      </c>
      <c r="DS9" s="48" t="s">
        <v>95</v>
      </c>
      <c r="DT9" s="19"/>
      <c r="DU9" s="19"/>
      <c r="DV9" s="19">
        <v>32.9</v>
      </c>
      <c r="DW9" s="19"/>
      <c r="DX9" s="19"/>
      <c r="DY9" s="80"/>
      <c r="DZ9" s="24"/>
      <c r="EA9" s="17"/>
      <c r="EB9" s="132" t="s">
        <v>171</v>
      </c>
      <c r="EC9" s="48" t="s">
        <v>95</v>
      </c>
      <c r="ED9" s="19">
        <f>0.8087*ED8</f>
        <v>48.748435999999998</v>
      </c>
      <c r="EE9" s="19"/>
      <c r="EF9" s="19"/>
      <c r="EG9" s="19"/>
      <c r="EH9" s="19">
        <f t="shared" si="45"/>
        <v>48.748435999999998</v>
      </c>
      <c r="EI9" s="80"/>
      <c r="EJ9" s="24"/>
      <c r="EK9" s="17"/>
      <c r="EL9" s="132" t="s">
        <v>197</v>
      </c>
      <c r="EM9" s="48" t="s">
        <v>95</v>
      </c>
      <c r="EN9" s="19"/>
      <c r="EO9" s="19"/>
      <c r="EP9" s="19">
        <v>43.7</v>
      </c>
      <c r="EQ9" s="19"/>
      <c r="ER9" s="19"/>
      <c r="ES9" s="80"/>
      <c r="ET9" s="24"/>
      <c r="EU9" s="17"/>
      <c r="EV9" s="132"/>
      <c r="EW9" s="48" t="s">
        <v>95</v>
      </c>
      <c r="EX9" s="19"/>
      <c r="EY9" s="19"/>
      <c r="EZ9" s="19"/>
      <c r="FA9" s="19"/>
      <c r="FB9" s="19"/>
      <c r="FC9" s="80"/>
      <c r="FD9" s="24"/>
      <c r="FE9" s="17"/>
      <c r="FF9" s="132" t="s">
        <v>197</v>
      </c>
      <c r="FG9" s="48" t="s">
        <v>95</v>
      </c>
      <c r="FH9" s="19"/>
      <c r="FI9" s="19"/>
      <c r="FJ9" s="19">
        <v>48.1</v>
      </c>
      <c r="FK9" s="19"/>
      <c r="FL9" s="19"/>
      <c r="FM9" s="80"/>
      <c r="FN9" s="24"/>
      <c r="FO9" s="17"/>
      <c r="FP9" s="132" t="s">
        <v>265</v>
      </c>
      <c r="FQ9" s="48" t="s">
        <v>95</v>
      </c>
      <c r="FR9" s="19">
        <v>59.314999999999998</v>
      </c>
      <c r="FS9" s="19">
        <v>66.010869999999997</v>
      </c>
      <c r="FT9" s="19">
        <v>56.340260000000001</v>
      </c>
      <c r="FU9" s="19"/>
      <c r="FV9" s="19">
        <v>59.314880000000002</v>
      </c>
      <c r="FW9" s="80">
        <v>61.744459999999997</v>
      </c>
      <c r="FX9" s="24"/>
      <c r="FY9" s="17"/>
      <c r="FZ9" s="132" t="s">
        <v>171</v>
      </c>
      <c r="GA9" s="48" t="s">
        <v>95</v>
      </c>
      <c r="GB9" s="19">
        <f>0.7459*GB8</f>
        <v>65.877887999999999</v>
      </c>
      <c r="GC9" s="19"/>
      <c r="GD9" s="19"/>
      <c r="GE9" s="19"/>
      <c r="GF9" s="19">
        <f>GB9</f>
        <v>65.877887999999999</v>
      </c>
      <c r="GG9" s="80"/>
      <c r="GH9" s="24"/>
      <c r="GI9" s="17"/>
      <c r="GJ9" s="132" t="s">
        <v>197</v>
      </c>
      <c r="GK9" s="48" t="s">
        <v>95</v>
      </c>
      <c r="GL9" s="19"/>
      <c r="GM9" s="19"/>
      <c r="GN9" s="19">
        <v>53.3</v>
      </c>
      <c r="GO9" s="19"/>
      <c r="GP9" s="19"/>
      <c r="GQ9" s="80"/>
      <c r="GR9" s="24"/>
      <c r="GS9" s="17"/>
      <c r="GT9" s="132"/>
      <c r="GU9" s="48" t="s">
        <v>95</v>
      </c>
      <c r="GV9" s="19"/>
      <c r="GW9" s="19"/>
      <c r="GX9" s="19"/>
      <c r="GY9" s="19"/>
      <c r="GZ9" s="19"/>
      <c r="HA9" s="80"/>
      <c r="HB9" s="24"/>
      <c r="HC9" s="17"/>
      <c r="HD9" s="132" t="s">
        <v>197</v>
      </c>
      <c r="HE9" s="48" t="s">
        <v>95</v>
      </c>
      <c r="HF9" s="19"/>
      <c r="HG9" s="19"/>
      <c r="HH9" s="19">
        <v>55.7</v>
      </c>
      <c r="HI9" s="19"/>
      <c r="HJ9" s="19"/>
      <c r="HK9" s="80"/>
      <c r="HL9" s="24"/>
      <c r="HM9" s="17"/>
      <c r="HN9" s="132"/>
      <c r="HO9" s="48" t="s">
        <v>95</v>
      </c>
      <c r="HP9" s="19"/>
      <c r="HQ9" s="19"/>
      <c r="HR9" s="19"/>
      <c r="HS9" s="19"/>
      <c r="HT9" s="19"/>
      <c r="HU9" s="80"/>
      <c r="HV9" s="24"/>
      <c r="HW9" s="17"/>
      <c r="HX9" s="132" t="s">
        <v>197</v>
      </c>
      <c r="HY9" s="48" t="s">
        <v>95</v>
      </c>
      <c r="HZ9" s="19"/>
      <c r="IA9" s="19"/>
      <c r="IB9" s="19">
        <v>61.9</v>
      </c>
      <c r="IC9" s="19"/>
      <c r="ID9" s="19"/>
      <c r="IE9" s="80"/>
      <c r="IF9" s="24"/>
      <c r="IG9" s="17"/>
      <c r="IH9" s="132"/>
      <c r="II9" s="48" t="s">
        <v>95</v>
      </c>
      <c r="IJ9" s="19"/>
      <c r="IK9" s="19"/>
      <c r="IL9" s="19"/>
      <c r="IM9" s="19"/>
      <c r="IN9" s="19"/>
      <c r="IO9" s="80"/>
      <c r="IP9" s="24"/>
      <c r="IQ9" s="17"/>
      <c r="IR9" s="132"/>
      <c r="IS9" s="48" t="s">
        <v>95</v>
      </c>
      <c r="IT9" s="19"/>
      <c r="IU9" s="19"/>
      <c r="IV9" s="19"/>
      <c r="IW9" s="19"/>
      <c r="IX9" s="19"/>
      <c r="IY9" s="80"/>
      <c r="IZ9" s="24"/>
      <c r="JA9" s="17"/>
      <c r="JB9" s="132" t="s">
        <v>248</v>
      </c>
      <c r="JC9" s="48" t="s">
        <v>95</v>
      </c>
      <c r="JD9" s="19">
        <f>JD7/100*JD8</f>
        <v>78.399180073564452</v>
      </c>
      <c r="JE9" s="19">
        <f t="shared" ref="JE9" si="46">JE7/100*JE8</f>
        <v>81.732348652423511</v>
      </c>
      <c r="JF9" s="19">
        <f t="shared" ref="JF9" si="47">JF7/100*JF8</f>
        <v>78.095500687709162</v>
      </c>
      <c r="JG9" s="19"/>
      <c r="JH9" s="19">
        <f t="shared" ref="JH9" si="48">JH7/100*JH8</f>
        <v>77.474118448961278</v>
      </c>
      <c r="JI9" s="80">
        <f>JI7/100*JI8</f>
        <v>85.415315473760245</v>
      </c>
      <c r="JJ9" s="24"/>
      <c r="JK9" s="17"/>
      <c r="JL9" s="132"/>
      <c r="JM9" s="48" t="s">
        <v>95</v>
      </c>
      <c r="JN9" s="19"/>
      <c r="JO9" s="19"/>
      <c r="JP9" s="19"/>
      <c r="JQ9" s="19"/>
      <c r="JR9" s="19"/>
      <c r="JS9" s="80"/>
      <c r="JT9" s="24"/>
      <c r="JU9" s="17"/>
      <c r="JV9" s="132"/>
      <c r="JW9" s="48" t="s">
        <v>95</v>
      </c>
      <c r="JX9" s="19"/>
      <c r="JY9" s="19"/>
      <c r="JZ9" s="19"/>
      <c r="KA9" s="19"/>
      <c r="KB9" s="19"/>
      <c r="KC9" s="80"/>
      <c r="KD9" s="24"/>
      <c r="KE9" s="17"/>
      <c r="KF9" s="132"/>
      <c r="KG9" s="48" t="s">
        <v>95</v>
      </c>
      <c r="KH9" s="19"/>
      <c r="KI9" s="19"/>
      <c r="KJ9" s="19"/>
      <c r="KK9" s="19"/>
      <c r="KL9" s="19"/>
      <c r="KM9" s="80"/>
      <c r="KN9" s="24"/>
      <c r="KO9" s="17"/>
      <c r="KP9" s="132" t="s">
        <v>323</v>
      </c>
      <c r="KQ9" s="48" t="s">
        <v>95</v>
      </c>
      <c r="KR9" s="19">
        <v>70.174490000000006</v>
      </c>
      <c r="KS9" s="19">
        <v>75.433710000000005</v>
      </c>
      <c r="KT9" s="19">
        <v>69.486059999999995</v>
      </c>
      <c r="KU9" s="19"/>
      <c r="KV9" s="19">
        <v>70.084203686015371</v>
      </c>
      <c r="KW9" s="80">
        <v>76.70800424097304</v>
      </c>
      <c r="KX9" s="24"/>
      <c r="KY9" s="17"/>
      <c r="KZ9" s="132"/>
      <c r="LA9" s="48" t="s">
        <v>95</v>
      </c>
      <c r="LB9" s="19"/>
      <c r="LC9" s="19"/>
      <c r="LD9" s="19"/>
      <c r="LE9" s="19"/>
      <c r="LF9" s="19"/>
      <c r="LG9" s="80"/>
      <c r="LH9" s="24"/>
      <c r="LI9" s="17"/>
      <c r="LJ9" s="132" t="s">
        <v>334</v>
      </c>
      <c r="LK9" s="48" t="s">
        <v>95</v>
      </c>
      <c r="LL9" s="19"/>
      <c r="LM9" s="19"/>
      <c r="LN9" s="19">
        <v>52.926450000000003</v>
      </c>
      <c r="LO9" s="19"/>
      <c r="LP9" s="19"/>
      <c r="LQ9" s="80"/>
      <c r="LR9" s="24"/>
      <c r="LS9" s="17"/>
      <c r="LT9" s="132" t="s">
        <v>481</v>
      </c>
      <c r="LU9" s="48" t="s">
        <v>95</v>
      </c>
      <c r="LV9" s="19">
        <v>93.322080590195895</v>
      </c>
      <c r="LW9" s="19">
        <v>95.058206768476424</v>
      </c>
      <c r="LX9" s="19">
        <v>93.013353661619263</v>
      </c>
      <c r="LY9" s="19"/>
      <c r="LZ9" s="19">
        <v>96.864925316471712</v>
      </c>
      <c r="MA9" s="80">
        <v>97.363562835534424</v>
      </c>
      <c r="MB9" s="24"/>
      <c r="MC9" s="17"/>
      <c r="MD9" s="132"/>
      <c r="ME9" s="48" t="s">
        <v>95</v>
      </c>
      <c r="MF9" s="19"/>
      <c r="MG9" s="19"/>
      <c r="MH9" s="19"/>
      <c r="MI9" s="19"/>
      <c r="MJ9" s="19"/>
      <c r="MK9" s="80"/>
      <c r="ML9" s="24"/>
      <c r="MM9" s="17"/>
      <c r="MN9" s="132" t="s">
        <v>481</v>
      </c>
      <c r="MO9" s="48" t="s">
        <v>95</v>
      </c>
      <c r="MP9" s="19">
        <v>91.571383858920541</v>
      </c>
      <c r="MQ9" s="19">
        <v>94.126921015077542</v>
      </c>
      <c r="MR9" s="19">
        <v>91.114037152756111</v>
      </c>
      <c r="MS9" s="19"/>
      <c r="MT9" s="19">
        <v>95.624326775464468</v>
      </c>
      <c r="MU9" s="80">
        <v>96.798659688276473</v>
      </c>
      <c r="MV9" s="24"/>
      <c r="MW9" s="17"/>
      <c r="MX9" s="132"/>
      <c r="MY9" s="48" t="s">
        <v>95</v>
      </c>
      <c r="MZ9" s="19"/>
      <c r="NA9" s="19"/>
      <c r="NB9" s="19"/>
      <c r="NC9" s="19"/>
      <c r="ND9" s="19"/>
      <c r="NE9" s="80"/>
      <c r="NF9" s="24"/>
      <c r="NG9" s="17"/>
      <c r="NH9" s="132" t="s">
        <v>481</v>
      </c>
      <c r="NI9" s="48" t="s">
        <v>95</v>
      </c>
      <c r="NJ9" s="19">
        <v>93.156482998836438</v>
      </c>
      <c r="NK9" s="19">
        <v>96.132754284791815</v>
      </c>
      <c r="NL9" s="19">
        <v>92.595790802071832</v>
      </c>
      <c r="NM9" s="19"/>
      <c r="NN9" s="19">
        <v>93.096830452293332</v>
      </c>
      <c r="NO9" s="80">
        <v>96.093389945018657</v>
      </c>
      <c r="NP9" s="24"/>
      <c r="NQ9" s="17"/>
      <c r="NR9" s="132"/>
      <c r="NS9" s="48" t="s">
        <v>95</v>
      </c>
      <c r="NT9" s="19"/>
      <c r="NU9" s="19"/>
      <c r="NV9" s="19"/>
      <c r="NW9" s="19"/>
      <c r="NX9" s="19"/>
      <c r="NY9" s="80"/>
      <c r="NZ9" s="24"/>
      <c r="OA9" s="17"/>
      <c r="OB9" s="132" t="s">
        <v>481</v>
      </c>
      <c r="OC9" s="48" t="s">
        <v>95</v>
      </c>
      <c r="OD9" s="19">
        <v>93.833411799252843</v>
      </c>
      <c r="OE9" s="19">
        <v>96.890183960815492</v>
      </c>
      <c r="OF9" s="19">
        <v>93.25564947981934</v>
      </c>
      <c r="OG9" s="19"/>
      <c r="OH9" s="19">
        <v>97.28102151323526</v>
      </c>
      <c r="OI9" s="80">
        <v>98.66541591606061</v>
      </c>
      <c r="OJ9" s="24"/>
      <c r="OK9" s="17"/>
      <c r="OL9" s="132"/>
      <c r="OM9" s="48" t="s">
        <v>95</v>
      </c>
      <c r="ON9" s="19"/>
      <c r="OO9" s="19"/>
      <c r="OP9" s="19"/>
      <c r="OQ9" s="19"/>
      <c r="OR9" s="19"/>
      <c r="OS9" s="80"/>
      <c r="OT9" s="24"/>
      <c r="OU9" s="17"/>
      <c r="OV9" s="132"/>
      <c r="OW9" s="48" t="s">
        <v>95</v>
      </c>
      <c r="OX9" s="19"/>
      <c r="OY9" s="19"/>
      <c r="OZ9" s="19"/>
      <c r="PA9" s="19"/>
      <c r="PB9" s="19"/>
      <c r="PC9" s="80"/>
      <c r="PD9" s="24"/>
      <c r="PE9" s="17"/>
      <c r="PF9" s="132" t="s">
        <v>481</v>
      </c>
      <c r="PG9" s="48" t="s">
        <v>95</v>
      </c>
      <c r="PH9" s="19">
        <v>94.58640225305443</v>
      </c>
      <c r="PI9" s="19">
        <v>97.535385507052425</v>
      </c>
      <c r="PJ9" s="19">
        <v>94.008101964126837</v>
      </c>
      <c r="PK9" s="19"/>
      <c r="PL9" s="19">
        <v>97.408506096092239</v>
      </c>
      <c r="PM9" s="80">
        <v>98.981363100600703</v>
      </c>
      <c r="PN9" s="24"/>
      <c r="PO9" s="17"/>
      <c r="PP9" s="132"/>
      <c r="PQ9" s="48" t="s">
        <v>95</v>
      </c>
      <c r="PR9" s="19"/>
      <c r="PS9" s="19"/>
      <c r="PT9" s="19"/>
      <c r="PU9" s="19"/>
      <c r="PV9" s="19"/>
      <c r="PW9" s="80"/>
      <c r="PX9" s="24"/>
      <c r="PY9" s="17"/>
    </row>
    <row xmlns:x14ac="http://schemas.microsoft.com/office/spreadsheetml/2009/9/ac" r="10" s="4" customFormat="true" x14ac:dyDescent="0.25">
      <c r="A10" s="417" t="str">
        <f ca="true">IF(ISBLANK('Data Summary'!A12),"",'Data Summary'!A12)</f>
        <v>IND_2007_EMIS</v>
      </c>
      <c r="B10" s="132"/>
      <c r="C10" s="67" t="s">
        <v>21</v>
      </c>
      <c r="D10" s="19"/>
      <c r="E10" s="19"/>
      <c r="F10" s="19"/>
      <c r="G10" s="19"/>
      <c r="H10" s="19"/>
      <c r="I10" s="80"/>
      <c r="J10" s="24"/>
      <c r="K10" s="17"/>
      <c r="L10" s="132"/>
      <c r="M10" s="67" t="s">
        <v>21</v>
      </c>
      <c r="N10" s="19"/>
      <c r="O10" s="19"/>
      <c r="P10" s="19"/>
      <c r="Q10" s="19"/>
      <c r="R10" s="19"/>
      <c r="S10" s="80"/>
      <c r="T10" s="24"/>
      <c r="U10" s="17"/>
      <c r="V10" s="132"/>
      <c r="W10" s="67" t="s">
        <v>21</v>
      </c>
      <c r="X10" s="19"/>
      <c r="Y10" s="19"/>
      <c r="Z10" s="19"/>
      <c r="AA10" s="19"/>
      <c r="AB10" s="19"/>
      <c r="AC10" s="80"/>
      <c r="AD10" s="24"/>
      <c r="AE10" s="17"/>
      <c r="AF10" s="132"/>
      <c r="AG10" s="67" t="s">
        <v>21</v>
      </c>
      <c r="AH10" s="19"/>
      <c r="AI10" s="19"/>
      <c r="AJ10" s="19"/>
      <c r="AK10" s="19"/>
      <c r="AL10" s="19"/>
      <c r="AM10" s="80"/>
      <c r="AN10" s="24"/>
      <c r="AO10" s="17"/>
      <c r="AP10" s="132"/>
      <c r="AQ10" s="67" t="s">
        <v>21</v>
      </c>
      <c r="AR10" s="19"/>
      <c r="AS10" s="19"/>
      <c r="AT10" s="19"/>
      <c r="AU10" s="19"/>
      <c r="AV10" s="19"/>
      <c r="AW10" s="80"/>
      <c r="AX10" s="24"/>
      <c r="AY10" s="17"/>
      <c r="AZ10" s="132"/>
      <c r="BA10" s="67" t="s">
        <v>21</v>
      </c>
      <c r="BB10" s="19"/>
      <c r="BC10" s="19"/>
      <c r="BD10" s="19"/>
      <c r="BE10" s="19"/>
      <c r="BF10" s="19"/>
      <c r="BG10" s="80"/>
      <c r="BH10" s="24"/>
      <c r="BI10" s="17"/>
      <c r="BJ10" s="132"/>
      <c r="BK10" s="67" t="s">
        <v>21</v>
      </c>
      <c r="BL10" s="19"/>
      <c r="BM10" s="19"/>
      <c r="BN10" s="19"/>
      <c r="BO10" s="19"/>
      <c r="BP10" s="19"/>
      <c r="BQ10" s="80"/>
      <c r="BR10" s="24"/>
      <c r="BS10" s="17"/>
      <c r="BT10" s="132"/>
      <c r="BU10" s="67" t="s">
        <v>21</v>
      </c>
      <c r="BV10" s="19"/>
      <c r="BW10" s="19"/>
      <c r="BX10" s="19"/>
      <c r="BY10" s="19"/>
      <c r="BZ10" s="19"/>
      <c r="CA10" s="80"/>
      <c r="CB10" s="24"/>
      <c r="CC10" s="17"/>
      <c r="CD10" s="132"/>
      <c r="CE10" s="67" t="s">
        <v>21</v>
      </c>
      <c r="CF10" s="19"/>
      <c r="CG10" s="19"/>
      <c r="CH10" s="19"/>
      <c r="CI10" s="19"/>
      <c r="CJ10" s="19"/>
      <c r="CK10" s="80"/>
      <c r="CL10" s="24"/>
      <c r="CM10" s="17"/>
      <c r="CN10" s="132"/>
      <c r="CO10" s="67" t="s">
        <v>21</v>
      </c>
      <c r="CP10" s="19"/>
      <c r="CQ10" s="19"/>
      <c r="CR10" s="19"/>
      <c r="CS10" s="19"/>
      <c r="CT10" s="19"/>
      <c r="CU10" s="80"/>
      <c r="CV10" s="24"/>
      <c r="CW10" s="17"/>
      <c r="CX10" s="132"/>
      <c r="CY10" s="67" t="s">
        <v>21</v>
      </c>
      <c r="CZ10" s="19"/>
      <c r="DA10" s="19"/>
      <c r="DB10" s="19"/>
      <c r="DC10" s="19"/>
      <c r="DD10" s="19"/>
      <c r="DE10" s="80"/>
      <c r="DF10" s="24"/>
      <c r="DG10" s="17"/>
      <c r="DH10" s="132"/>
      <c r="DI10" s="67" t="s">
        <v>21</v>
      </c>
      <c r="DJ10" s="19"/>
      <c r="DK10" s="19"/>
      <c r="DL10" s="19"/>
      <c r="DM10" s="19"/>
      <c r="DN10" s="19"/>
      <c r="DO10" s="80"/>
      <c r="DP10" s="24"/>
      <c r="DQ10" s="17"/>
      <c r="DR10" s="132"/>
      <c r="DS10" s="67" t="s">
        <v>21</v>
      </c>
      <c r="DT10" s="19"/>
      <c r="DU10" s="19"/>
      <c r="DV10" s="19"/>
      <c r="DW10" s="19"/>
      <c r="DX10" s="19"/>
      <c r="DY10" s="80"/>
      <c r="DZ10" s="24"/>
      <c r="EA10" s="17"/>
      <c r="EB10" s="132"/>
      <c r="EC10" s="67" t="s">
        <v>21</v>
      </c>
      <c r="ED10" s="19"/>
      <c r="EE10" s="19"/>
      <c r="EF10" s="19"/>
      <c r="EG10" s="19"/>
      <c r="EH10" s="19"/>
      <c r="EI10" s="80"/>
      <c r="EJ10" s="24"/>
      <c r="EK10" s="17"/>
      <c r="EL10" s="132"/>
      <c r="EM10" s="67" t="s">
        <v>21</v>
      </c>
      <c r="EN10" s="19"/>
      <c r="EO10" s="19"/>
      <c r="EP10" s="19"/>
      <c r="EQ10" s="19"/>
      <c r="ER10" s="19"/>
      <c r="ES10" s="80"/>
      <c r="ET10" s="24"/>
      <c r="EU10" s="17"/>
      <c r="EV10" s="132"/>
      <c r="EW10" s="67" t="s">
        <v>21</v>
      </c>
      <c r="EX10" s="19"/>
      <c r="EY10" s="19"/>
      <c r="EZ10" s="19"/>
      <c r="FA10" s="19"/>
      <c r="FB10" s="19"/>
      <c r="FC10" s="80"/>
      <c r="FD10" s="24"/>
      <c r="FE10" s="17"/>
      <c r="FF10" s="132"/>
      <c r="FG10" s="67" t="s">
        <v>21</v>
      </c>
      <c r="FH10" s="19"/>
      <c r="FI10" s="19"/>
      <c r="FJ10" s="19"/>
      <c r="FK10" s="19"/>
      <c r="FL10" s="19"/>
      <c r="FM10" s="80"/>
      <c r="FN10" s="24"/>
      <c r="FO10" s="17"/>
      <c r="FP10" s="132" t="s">
        <v>268</v>
      </c>
      <c r="FQ10" s="67" t="s">
        <v>21</v>
      </c>
      <c r="FR10" s="19">
        <f>41.31+19/2</f>
        <v>50.81</v>
      </c>
      <c r="FS10" s="19">
        <f>52.39+14.05/2</f>
        <v>59.414999999999999</v>
      </c>
      <c r="FT10" s="19">
        <f>36.39+21.19/2</f>
        <v>46.984999999999999</v>
      </c>
      <c r="FU10" s="19"/>
      <c r="FV10" s="19">
        <f>41.3+18.99/2</f>
        <v>50.794999999999995</v>
      </c>
      <c r="FW10" s="80">
        <f>46.06+18.92/2</f>
        <v>55.52</v>
      </c>
      <c r="FX10" s="24"/>
      <c r="FY10" s="17"/>
      <c r="FZ10" s="132"/>
      <c r="GA10" s="67" t="s">
        <v>21</v>
      </c>
      <c r="GB10" s="19"/>
      <c r="GC10" s="19"/>
      <c r="GD10" s="19"/>
      <c r="GE10" s="19"/>
      <c r="GF10" s="19"/>
      <c r="GG10" s="80"/>
      <c r="GH10" s="24"/>
      <c r="GI10" s="17"/>
      <c r="GJ10" s="132"/>
      <c r="GK10" s="67" t="s">
        <v>21</v>
      </c>
      <c r="GL10" s="19"/>
      <c r="GM10" s="19"/>
      <c r="GN10" s="19"/>
      <c r="GO10" s="19"/>
      <c r="GP10" s="19"/>
      <c r="GQ10" s="80"/>
      <c r="GR10" s="24"/>
      <c r="GS10" s="17"/>
      <c r="GT10" s="132"/>
      <c r="GU10" s="67" t="s">
        <v>21</v>
      </c>
      <c r="GV10" s="19"/>
      <c r="GW10" s="19"/>
      <c r="GX10" s="19"/>
      <c r="GY10" s="19"/>
      <c r="GZ10" s="19"/>
      <c r="HA10" s="80"/>
      <c r="HB10" s="24"/>
      <c r="HC10" s="17"/>
      <c r="HD10" s="132"/>
      <c r="HE10" s="67" t="s">
        <v>21</v>
      </c>
      <c r="HF10" s="19"/>
      <c r="HG10" s="19"/>
      <c r="HH10" s="19"/>
      <c r="HI10" s="19"/>
      <c r="HJ10" s="19"/>
      <c r="HK10" s="80"/>
      <c r="HL10" s="24"/>
      <c r="HM10" s="17"/>
      <c r="HN10" s="132"/>
      <c r="HO10" s="67" t="s">
        <v>21</v>
      </c>
      <c r="HP10" s="19"/>
      <c r="HQ10" s="19"/>
      <c r="HR10" s="19"/>
      <c r="HS10" s="19"/>
      <c r="HT10" s="19"/>
      <c r="HU10" s="80"/>
      <c r="HV10" s="24"/>
      <c r="HW10" s="17"/>
      <c r="HX10" s="132"/>
      <c r="HY10" s="67" t="s">
        <v>21</v>
      </c>
      <c r="HZ10" s="19"/>
      <c r="IA10" s="19"/>
      <c r="IB10" s="19"/>
      <c r="IC10" s="19"/>
      <c r="ID10" s="19"/>
      <c r="IE10" s="80"/>
      <c r="IF10" s="24"/>
      <c r="IG10" s="17"/>
      <c r="IH10" s="132"/>
      <c r="II10" s="67" t="s">
        <v>21</v>
      </c>
      <c r="IJ10" s="19"/>
      <c r="IK10" s="19"/>
      <c r="IL10" s="19"/>
      <c r="IM10" s="19"/>
      <c r="IN10" s="19"/>
      <c r="IO10" s="80"/>
      <c r="IP10" s="24"/>
      <c r="IQ10" s="17"/>
      <c r="IR10" s="132"/>
      <c r="IS10" s="67" t="s">
        <v>21</v>
      </c>
      <c r="IT10" s="19"/>
      <c r="IU10" s="19"/>
      <c r="IV10" s="19"/>
      <c r="IW10" s="19"/>
      <c r="IX10" s="19"/>
      <c r="IY10" s="80"/>
      <c r="IZ10" s="24"/>
      <c r="JA10" s="17"/>
      <c r="JB10" s="132"/>
      <c r="JC10" s="67" t="s">
        <v>21</v>
      </c>
      <c r="JD10" s="19"/>
      <c r="JE10" s="19"/>
      <c r="JF10" s="19"/>
      <c r="JG10" s="19"/>
      <c r="JH10" s="19"/>
      <c r="JI10" s="80"/>
      <c r="JJ10" s="24"/>
      <c r="JK10" s="17"/>
      <c r="JL10" s="132"/>
      <c r="JM10" s="67" t="s">
        <v>21</v>
      </c>
      <c r="JN10" s="19"/>
      <c r="JO10" s="19"/>
      <c r="JP10" s="19"/>
      <c r="JQ10" s="19"/>
      <c r="JR10" s="19"/>
      <c r="JS10" s="80"/>
      <c r="JT10" s="24"/>
      <c r="JU10" s="17"/>
      <c r="JV10" s="132"/>
      <c r="JW10" s="67" t="s">
        <v>21</v>
      </c>
      <c r="JX10" s="19"/>
      <c r="JY10" s="19"/>
      <c r="JZ10" s="19"/>
      <c r="KA10" s="19"/>
      <c r="KB10" s="19"/>
      <c r="KC10" s="80"/>
      <c r="KD10" s="24"/>
      <c r="KE10" s="17"/>
      <c r="KF10" s="132"/>
      <c r="KG10" s="67" t="s">
        <v>21</v>
      </c>
      <c r="KH10" s="19"/>
      <c r="KI10" s="19"/>
      <c r="KJ10" s="19"/>
      <c r="KK10" s="19"/>
      <c r="KL10" s="19"/>
      <c r="KM10" s="80"/>
      <c r="KN10" s="24"/>
      <c r="KO10" s="17"/>
      <c r="KP10" s="132"/>
      <c r="KQ10" s="67" t="s">
        <v>21</v>
      </c>
      <c r="KR10" s="19"/>
      <c r="KS10" s="19"/>
      <c r="KT10" s="19"/>
      <c r="KU10" s="19"/>
      <c r="KV10" s="19"/>
      <c r="KW10" s="80"/>
      <c r="KX10" s="24"/>
      <c r="KY10" s="17"/>
      <c r="KZ10" s="132"/>
      <c r="LA10" s="67" t="s">
        <v>21</v>
      </c>
      <c r="LB10" s="19"/>
      <c r="LC10" s="19"/>
      <c r="LD10" s="19"/>
      <c r="LE10" s="19"/>
      <c r="LF10" s="19"/>
      <c r="LG10" s="80"/>
      <c r="LH10" s="24"/>
      <c r="LI10" s="17"/>
      <c r="LJ10" s="132"/>
      <c r="LK10" s="67" t="s">
        <v>21</v>
      </c>
      <c r="LL10" s="19"/>
      <c r="LM10" s="19"/>
      <c r="LN10" s="19"/>
      <c r="LO10" s="19"/>
      <c r="LP10" s="19"/>
      <c r="LQ10" s="80"/>
      <c r="LR10" s="24"/>
      <c r="LS10" s="17"/>
      <c r="LT10" s="132"/>
      <c r="LU10" s="67" t="s">
        <v>21</v>
      </c>
      <c r="LV10" s="19"/>
      <c r="LW10" s="19"/>
      <c r="LX10" s="19"/>
      <c r="LY10" s="19"/>
      <c r="LZ10" s="19"/>
      <c r="MA10" s="80"/>
      <c r="MB10" s="24"/>
      <c r="MC10" s="17"/>
      <c r="MD10" s="132"/>
      <c r="ME10" s="67" t="s">
        <v>21</v>
      </c>
      <c r="MF10" s="19"/>
      <c r="MG10" s="19"/>
      <c r="MH10" s="19"/>
      <c r="MI10" s="19"/>
      <c r="MJ10" s="19"/>
      <c r="MK10" s="80"/>
      <c r="ML10" s="24"/>
      <c r="MM10" s="17"/>
      <c r="MN10" s="132"/>
      <c r="MO10" s="67" t="s">
        <v>21</v>
      </c>
      <c r="MP10" s="19"/>
      <c r="MQ10" s="19"/>
      <c r="MR10" s="19"/>
      <c r="MS10" s="19"/>
      <c r="MT10" s="19"/>
      <c r="MU10" s="80"/>
      <c r="MV10" s="24"/>
      <c r="MW10" s="17"/>
      <c r="MX10" s="132"/>
      <c r="MY10" s="67" t="s">
        <v>21</v>
      </c>
      <c r="MZ10" s="19"/>
      <c r="NA10" s="19"/>
      <c r="NB10" s="19"/>
      <c r="NC10" s="19"/>
      <c r="ND10" s="19"/>
      <c r="NE10" s="80"/>
      <c r="NF10" s="24"/>
      <c r="NG10" s="17"/>
      <c r="NH10" s="132"/>
      <c r="NI10" s="67" t="s">
        <v>21</v>
      </c>
      <c r="NJ10" s="19"/>
      <c r="NK10" s="19"/>
      <c r="NL10" s="19"/>
      <c r="NM10" s="19"/>
      <c r="NN10" s="19"/>
      <c r="NO10" s="80"/>
      <c r="NP10" s="24"/>
      <c r="NQ10" s="17"/>
      <c r="NR10" s="132"/>
      <c r="NS10" s="67" t="s">
        <v>21</v>
      </c>
      <c r="NT10" s="19"/>
      <c r="NU10" s="19"/>
      <c r="NV10" s="19"/>
      <c r="NW10" s="19"/>
      <c r="NX10" s="19"/>
      <c r="NY10" s="80"/>
      <c r="NZ10" s="24"/>
      <c r="OA10" s="17"/>
      <c r="OB10" s="132"/>
      <c r="OC10" s="67" t="s">
        <v>21</v>
      </c>
      <c r="OD10" s="19"/>
      <c r="OE10" s="19"/>
      <c r="OF10" s="19"/>
      <c r="OG10" s="19"/>
      <c r="OH10" s="19"/>
      <c r="OI10" s="80"/>
      <c r="OJ10" s="24"/>
      <c r="OK10" s="17"/>
      <c r="OL10" s="132"/>
      <c r="OM10" s="67" t="s">
        <v>21</v>
      </c>
      <c r="ON10" s="19"/>
      <c r="OO10" s="19"/>
      <c r="OP10" s="19"/>
      <c r="OQ10" s="19"/>
      <c r="OR10" s="19"/>
      <c r="OS10" s="80"/>
      <c r="OT10" s="24"/>
      <c r="OU10" s="17"/>
      <c r="OV10" s="132"/>
      <c r="OW10" s="67" t="s">
        <v>21</v>
      </c>
      <c r="OX10" s="19"/>
      <c r="OY10" s="19"/>
      <c r="OZ10" s="19"/>
      <c r="PA10" s="19"/>
      <c r="PB10" s="19"/>
      <c r="PC10" s="80"/>
      <c r="PD10" s="24"/>
      <c r="PE10" s="17"/>
      <c r="PF10" s="132"/>
      <c r="PG10" s="67" t="s">
        <v>21</v>
      </c>
      <c r="PH10" s="19"/>
      <c r="PI10" s="19"/>
      <c r="PJ10" s="19"/>
      <c r="PK10" s="19"/>
      <c r="PL10" s="19"/>
      <c r="PM10" s="80"/>
      <c r="PN10" s="24"/>
      <c r="PO10" s="17"/>
      <c r="PP10" s="132"/>
      <c r="PQ10" s="67" t="s">
        <v>21</v>
      </c>
      <c r="PR10" s="19"/>
      <c r="PS10" s="19"/>
      <c r="PT10" s="19"/>
      <c r="PU10" s="19"/>
      <c r="PV10" s="19"/>
      <c r="PW10" s="80"/>
      <c r="PX10" s="24"/>
      <c r="PY10" s="17"/>
    </row>
    <row xmlns:x14ac="http://schemas.microsoft.com/office/spreadsheetml/2009/9/ac" r="11" s="4" customFormat="true" x14ac:dyDescent="0.25">
      <c r="A11" s="417" t="str">
        <f ca="true">IF(ISBLANK('Data Summary'!A13),"",'Data Summary'!A13)</f>
        <v>IND_2007_ASER</v>
      </c>
      <c r="B11" s="132"/>
      <c r="C11" s="67" t="s">
        <v>29</v>
      </c>
      <c r="D11" s="19"/>
      <c r="E11" s="7"/>
      <c r="F11" s="7"/>
      <c r="G11" s="7"/>
      <c r="H11" s="7"/>
      <c r="I11" s="26"/>
      <c r="J11" s="24"/>
      <c r="K11" s="17"/>
      <c r="L11" s="132"/>
      <c r="M11" s="67" t="s">
        <v>29</v>
      </c>
      <c r="N11" s="19"/>
      <c r="O11" s="7"/>
      <c r="P11" s="7"/>
      <c r="Q11" s="7"/>
      <c r="R11" s="7"/>
      <c r="S11" s="26"/>
      <c r="T11" s="24"/>
      <c r="U11" s="17"/>
      <c r="V11" s="132" t="s">
        <v>267</v>
      </c>
      <c r="W11" s="67" t="s">
        <v>29</v>
      </c>
      <c r="X11" s="19">
        <v>44.998049999999999</v>
      </c>
      <c r="Y11" s="7">
        <v>57.681404999999998</v>
      </c>
      <c r="Z11" s="7">
        <v>41.406170000000003</v>
      </c>
      <c r="AA11" s="7"/>
      <c r="AB11" s="7">
        <v>44.998049999999999</v>
      </c>
      <c r="AC11" s="26">
        <v>49.621515000000002</v>
      </c>
      <c r="AD11" s="24"/>
      <c r="AE11" s="17"/>
      <c r="AF11" s="132"/>
      <c r="AG11" s="67" t="s">
        <v>29</v>
      </c>
      <c r="AH11" s="19"/>
      <c r="AI11" s="7"/>
      <c r="AJ11" s="7"/>
      <c r="AK11" s="7"/>
      <c r="AL11" s="7"/>
      <c r="AM11" s="26"/>
      <c r="AN11" s="24"/>
      <c r="AO11" s="17"/>
      <c r="AP11" s="132"/>
      <c r="AQ11" s="67" t="s">
        <v>29</v>
      </c>
      <c r="AR11" s="19"/>
      <c r="AS11" s="7"/>
      <c r="AT11" s="7"/>
      <c r="AU11" s="7"/>
      <c r="AV11" s="7"/>
      <c r="AW11" s="26"/>
      <c r="AX11" s="24"/>
      <c r="AY11" s="17"/>
      <c r="AZ11" s="132"/>
      <c r="BA11" s="67" t="s">
        <v>29</v>
      </c>
      <c r="BB11" s="19"/>
      <c r="BC11" s="7"/>
      <c r="BD11" s="7"/>
      <c r="BE11" s="7"/>
      <c r="BF11" s="7"/>
      <c r="BG11" s="26"/>
      <c r="BH11" s="24"/>
      <c r="BI11" s="17"/>
      <c r="BJ11" s="132"/>
      <c r="BK11" s="67" t="s">
        <v>29</v>
      </c>
      <c r="BL11" s="19"/>
      <c r="BM11" s="7"/>
      <c r="BN11" s="7"/>
      <c r="BO11" s="7"/>
      <c r="BP11" s="7"/>
      <c r="BQ11" s="26"/>
      <c r="BR11" s="24"/>
      <c r="BS11" s="17"/>
      <c r="BT11" s="132"/>
      <c r="BU11" s="67" t="s">
        <v>29</v>
      </c>
      <c r="BV11" s="19"/>
      <c r="BW11" s="7"/>
      <c r="BX11" s="7"/>
      <c r="BY11" s="7"/>
      <c r="BZ11" s="7"/>
      <c r="CA11" s="26"/>
      <c r="CB11" s="24"/>
      <c r="CC11" s="17"/>
      <c r="CD11" s="132"/>
      <c r="CE11" s="67" t="s">
        <v>29</v>
      </c>
      <c r="CF11" s="19"/>
      <c r="CG11" s="7"/>
      <c r="CH11" s="7"/>
      <c r="CI11" s="7"/>
      <c r="CJ11" s="7"/>
      <c r="CK11" s="26"/>
      <c r="CL11" s="24"/>
      <c r="CM11" s="17"/>
      <c r="CN11" s="132"/>
      <c r="CO11" s="67" t="s">
        <v>29</v>
      </c>
      <c r="CP11" s="19"/>
      <c r="CQ11" s="7"/>
      <c r="CR11" s="7"/>
      <c r="CS11" s="7"/>
      <c r="CT11" s="7"/>
      <c r="CU11" s="26"/>
      <c r="CV11" s="24"/>
      <c r="CW11" s="17"/>
      <c r="CX11" s="132"/>
      <c r="CY11" s="67" t="s">
        <v>29</v>
      </c>
      <c r="CZ11" s="19"/>
      <c r="DA11" s="7"/>
      <c r="DB11" s="7"/>
      <c r="DC11" s="7"/>
      <c r="DD11" s="7"/>
      <c r="DE11" s="26"/>
      <c r="DF11" s="24"/>
      <c r="DG11" s="17"/>
      <c r="DH11" s="132"/>
      <c r="DI11" s="67" t="s">
        <v>29</v>
      </c>
      <c r="DJ11" s="19"/>
      <c r="DK11" s="7"/>
      <c r="DL11" s="7"/>
      <c r="DM11" s="7"/>
      <c r="DN11" s="7"/>
      <c r="DO11" s="26"/>
      <c r="DP11" s="24"/>
      <c r="DQ11" s="17"/>
      <c r="DR11" s="132"/>
      <c r="DS11" s="67" t="s">
        <v>29</v>
      </c>
      <c r="DT11" s="19"/>
      <c r="DU11" s="7"/>
      <c r="DV11" s="7"/>
      <c r="DW11" s="7"/>
      <c r="DX11" s="7"/>
      <c r="DY11" s="26"/>
      <c r="DZ11" s="24"/>
      <c r="EA11" s="17"/>
      <c r="EB11" s="132"/>
      <c r="EC11" s="67" t="s">
        <v>29</v>
      </c>
      <c r="ED11" s="19"/>
      <c r="EE11" s="7"/>
      <c r="EF11" s="7"/>
      <c r="EG11" s="7"/>
      <c r="EH11" s="7"/>
      <c r="EI11" s="26"/>
      <c r="EJ11" s="24"/>
      <c r="EK11" s="17"/>
      <c r="EL11" s="132"/>
      <c r="EM11" s="67" t="s">
        <v>29</v>
      </c>
      <c r="EN11" s="19"/>
      <c r="EO11" s="7"/>
      <c r="EP11" s="7"/>
      <c r="EQ11" s="7"/>
      <c r="ER11" s="7"/>
      <c r="ES11" s="26"/>
      <c r="ET11" s="24"/>
      <c r="EU11" s="17"/>
      <c r="EV11" s="132"/>
      <c r="EW11" s="67" t="s">
        <v>29</v>
      </c>
      <c r="EX11" s="19"/>
      <c r="EY11" s="7"/>
      <c r="EZ11" s="7"/>
      <c r="FA11" s="7"/>
      <c r="FB11" s="7"/>
      <c r="FC11" s="26"/>
      <c r="FD11" s="24"/>
      <c r="FE11" s="17"/>
      <c r="FF11" s="132"/>
      <c r="FG11" s="67" t="s">
        <v>29</v>
      </c>
      <c r="FH11" s="19"/>
      <c r="FI11" s="7"/>
      <c r="FJ11" s="7"/>
      <c r="FK11" s="7"/>
      <c r="FL11" s="7"/>
      <c r="FM11" s="26"/>
      <c r="FN11" s="24"/>
      <c r="FO11" s="17"/>
      <c r="FP11" s="132" t="s">
        <v>267</v>
      </c>
      <c r="FQ11" s="67" t="s">
        <v>29</v>
      </c>
      <c r="FR11" s="19">
        <f>54.988+28.38/2</f>
        <v>69.177999999999997</v>
      </c>
      <c r="FS11" s="7">
        <f>65.79+25.19/2</f>
        <v>78.385000000000005</v>
      </c>
      <c r="FT11" s="7">
        <f>50.19+29.8/2</f>
        <v>65.09</v>
      </c>
      <c r="FU11" s="7"/>
      <c r="FV11" s="7">
        <f>54.988+28.38/2</f>
        <v>69.177999999999997</v>
      </c>
      <c r="FW11" s="26">
        <f>55.64+31.6/2</f>
        <v>71.44</v>
      </c>
      <c r="FX11" s="24"/>
      <c r="FY11" s="17"/>
      <c r="FZ11" s="132"/>
      <c r="GA11" s="67" t="s">
        <v>29</v>
      </c>
      <c r="GB11" s="19"/>
      <c r="GC11" s="7"/>
      <c r="GD11" s="7"/>
      <c r="GE11" s="7"/>
      <c r="GF11" s="7"/>
      <c r="GG11" s="26"/>
      <c r="GH11" s="24"/>
      <c r="GI11" s="17"/>
      <c r="GJ11" s="132"/>
      <c r="GK11" s="67" t="s">
        <v>29</v>
      </c>
      <c r="GL11" s="19"/>
      <c r="GM11" s="7"/>
      <c r="GN11" s="7"/>
      <c r="GO11" s="7"/>
      <c r="GP11" s="7"/>
      <c r="GQ11" s="26"/>
      <c r="GR11" s="24"/>
      <c r="GS11" s="17"/>
      <c r="GT11" s="132"/>
      <c r="GU11" s="67" t="s">
        <v>29</v>
      </c>
      <c r="GV11" s="19"/>
      <c r="GW11" s="7"/>
      <c r="GX11" s="7"/>
      <c r="GY11" s="7"/>
      <c r="GZ11" s="7"/>
      <c r="HA11" s="26"/>
      <c r="HB11" s="24"/>
      <c r="HC11" s="17"/>
      <c r="HD11" s="132"/>
      <c r="HE11" s="67" t="s">
        <v>29</v>
      </c>
      <c r="HF11" s="19"/>
      <c r="HG11" s="7"/>
      <c r="HH11" s="7"/>
      <c r="HI11" s="7"/>
      <c r="HJ11" s="7"/>
      <c r="HK11" s="26"/>
      <c r="HL11" s="24"/>
      <c r="HM11" s="17"/>
      <c r="HN11" s="132"/>
      <c r="HO11" s="67" t="s">
        <v>29</v>
      </c>
      <c r="HP11" s="19"/>
      <c r="HQ11" s="7"/>
      <c r="HR11" s="7"/>
      <c r="HS11" s="7"/>
      <c r="HT11" s="7"/>
      <c r="HU11" s="26"/>
      <c r="HV11" s="24"/>
      <c r="HW11" s="17"/>
      <c r="HX11" s="132"/>
      <c r="HY11" s="67" t="s">
        <v>29</v>
      </c>
      <c r="HZ11" s="19"/>
      <c r="IA11" s="7"/>
      <c r="IB11" s="7"/>
      <c r="IC11" s="7"/>
      <c r="ID11" s="7"/>
      <c r="IE11" s="26"/>
      <c r="IF11" s="24"/>
      <c r="IG11" s="17"/>
      <c r="IH11" s="132"/>
      <c r="II11" s="67" t="s">
        <v>29</v>
      </c>
      <c r="IJ11" s="19"/>
      <c r="IK11" s="7"/>
      <c r="IL11" s="7"/>
      <c r="IM11" s="7"/>
      <c r="IN11" s="7"/>
      <c r="IO11" s="26"/>
      <c r="IP11" s="24"/>
      <c r="IQ11" s="17"/>
      <c r="IR11" s="132"/>
      <c r="IS11" s="67" t="s">
        <v>29</v>
      </c>
      <c r="IT11" s="19"/>
      <c r="IU11" s="7"/>
      <c r="IV11" s="7"/>
      <c r="IW11" s="7"/>
      <c r="IX11" s="7"/>
      <c r="IY11" s="26"/>
      <c r="IZ11" s="24"/>
      <c r="JA11" s="17"/>
      <c r="JB11" s="132"/>
      <c r="JC11" s="67" t="s">
        <v>29</v>
      </c>
      <c r="JD11" s="19"/>
      <c r="JE11" s="7"/>
      <c r="JF11" s="7"/>
      <c r="JG11" s="7"/>
      <c r="JH11" s="7"/>
      <c r="JI11" s="26"/>
      <c r="JJ11" s="24"/>
      <c r="JK11" s="17"/>
      <c r="JL11" s="132"/>
      <c r="JM11" s="67" t="s">
        <v>29</v>
      </c>
      <c r="JN11" s="19"/>
      <c r="JO11" s="7"/>
      <c r="JP11" s="19"/>
      <c r="JQ11" s="7"/>
      <c r="JR11" s="7"/>
      <c r="JS11" s="26"/>
      <c r="JT11" s="24"/>
      <c r="JU11" s="17"/>
      <c r="JV11" s="132"/>
      <c r="JW11" s="67" t="s">
        <v>29</v>
      </c>
      <c r="JX11" s="19"/>
      <c r="JY11" s="7"/>
      <c r="JZ11" s="7"/>
      <c r="KA11" s="7"/>
      <c r="KB11" s="7"/>
      <c r="KC11" s="26"/>
      <c r="KD11" s="24"/>
      <c r="KE11" s="17"/>
      <c r="KF11" s="132"/>
      <c r="KG11" s="67" t="s">
        <v>29</v>
      </c>
      <c r="KH11" s="19"/>
      <c r="KI11" s="7"/>
      <c r="KJ11" s="7"/>
      <c r="KK11" s="7"/>
      <c r="KL11" s="7"/>
      <c r="KM11" s="26"/>
      <c r="KN11" s="24"/>
      <c r="KO11" s="17"/>
      <c r="KP11" s="132"/>
      <c r="KQ11" s="67" t="s">
        <v>29</v>
      </c>
      <c r="KR11" s="19"/>
      <c r="KS11" s="7"/>
      <c r="KT11" s="7"/>
      <c r="KU11" s="7"/>
      <c r="KV11" s="7"/>
      <c r="KW11" s="26"/>
      <c r="KX11" s="24"/>
      <c r="KY11" s="17"/>
      <c r="KZ11" s="132"/>
      <c r="LA11" s="67" t="s">
        <v>29</v>
      </c>
      <c r="LB11" s="19"/>
      <c r="LC11" s="7"/>
      <c r="LD11" s="7"/>
      <c r="LE11" s="7"/>
      <c r="LF11" s="7"/>
      <c r="LG11" s="26"/>
      <c r="LH11" s="24"/>
      <c r="LI11" s="17"/>
      <c r="LJ11" s="132"/>
      <c r="LK11" s="67" t="s">
        <v>29</v>
      </c>
      <c r="LL11" s="19"/>
      <c r="LM11" s="7"/>
      <c r="LN11" s="7"/>
      <c r="LO11" s="7"/>
      <c r="LP11" s="7"/>
      <c r="LQ11" s="26"/>
      <c r="LR11" s="24"/>
      <c r="LS11" s="17"/>
      <c r="LT11" s="132"/>
      <c r="LU11" s="67" t="s">
        <v>29</v>
      </c>
      <c r="LV11" s="19"/>
      <c r="LW11" s="7"/>
      <c r="LX11" s="7"/>
      <c r="LY11" s="7"/>
      <c r="LZ11" s="7"/>
      <c r="MA11" s="26"/>
      <c r="MB11" s="24"/>
      <c r="MC11" s="17"/>
      <c r="MD11" s="132"/>
      <c r="ME11" s="67" t="s">
        <v>29</v>
      </c>
      <c r="MF11" s="19"/>
      <c r="MG11" s="7"/>
      <c r="MH11" s="7"/>
      <c r="MI11" s="7"/>
      <c r="MJ11" s="7"/>
      <c r="MK11" s="26"/>
      <c r="ML11" s="24"/>
      <c r="MM11" s="17"/>
      <c r="MN11" s="132"/>
      <c r="MO11" s="67" t="s">
        <v>29</v>
      </c>
      <c r="MP11" s="19"/>
      <c r="MQ11" s="7"/>
      <c r="MR11" s="7"/>
      <c r="MS11" s="7"/>
      <c r="MT11" s="7"/>
      <c r="MU11" s="26"/>
      <c r="MV11" s="24"/>
      <c r="MW11" s="17"/>
      <c r="MX11" s="132"/>
      <c r="MY11" s="67" t="s">
        <v>29</v>
      </c>
      <c r="MZ11" s="19"/>
      <c r="NA11" s="7"/>
      <c r="NB11" s="7"/>
      <c r="NC11" s="7"/>
      <c r="ND11" s="7"/>
      <c r="NE11" s="26"/>
      <c r="NF11" s="24"/>
      <c r="NG11" s="17"/>
      <c r="NH11" s="132"/>
      <c r="NI11" s="67" t="s">
        <v>29</v>
      </c>
      <c r="NJ11" s="19"/>
      <c r="NK11" s="7"/>
      <c r="NL11" s="7"/>
      <c r="NM11" s="7"/>
      <c r="NN11" s="7"/>
      <c r="NO11" s="26"/>
      <c r="NP11" s="24"/>
      <c r="NQ11" s="17"/>
      <c r="NR11" s="132"/>
      <c r="NS11" s="67" t="s">
        <v>29</v>
      </c>
      <c r="NT11" s="19"/>
      <c r="NU11" s="7"/>
      <c r="NV11" s="7"/>
      <c r="NW11" s="7"/>
      <c r="NX11" s="7"/>
      <c r="NY11" s="26"/>
      <c r="NZ11" s="24"/>
      <c r="OA11" s="17"/>
      <c r="OB11" s="132"/>
      <c r="OC11" s="67" t="s">
        <v>29</v>
      </c>
      <c r="OD11" s="19"/>
      <c r="OE11" s="7"/>
      <c r="OF11" s="7"/>
      <c r="OG11" s="7"/>
      <c r="OH11" s="7"/>
      <c r="OI11" s="26"/>
      <c r="OJ11" s="24"/>
      <c r="OK11" s="17"/>
      <c r="OL11" s="132"/>
      <c r="OM11" s="67" t="s">
        <v>29</v>
      </c>
      <c r="ON11" s="19"/>
      <c r="OO11" s="7"/>
      <c r="OP11" s="7"/>
      <c r="OQ11" s="7"/>
      <c r="OR11" s="7"/>
      <c r="OS11" s="26"/>
      <c r="OT11" s="24"/>
      <c r="OU11" s="17"/>
      <c r="OV11" s="132"/>
      <c r="OW11" s="67" t="s">
        <v>29</v>
      </c>
      <c r="OX11" s="19"/>
      <c r="OY11" s="7"/>
      <c r="OZ11" s="7"/>
      <c r="PA11" s="7"/>
      <c r="PB11" s="7"/>
      <c r="PC11" s="26"/>
      <c r="PD11" s="24"/>
      <c r="PE11" s="17"/>
      <c r="PF11" s="132"/>
      <c r="PG11" s="67" t="s">
        <v>29</v>
      </c>
      <c r="PH11" s="19"/>
      <c r="PI11" s="7"/>
      <c r="PJ11" s="7"/>
      <c r="PK11" s="7"/>
      <c r="PL11" s="7"/>
      <c r="PM11" s="26"/>
      <c r="PN11" s="24"/>
      <c r="PO11" s="17"/>
      <c r="PP11" s="132"/>
      <c r="PQ11" s="67" t="s">
        <v>29</v>
      </c>
      <c r="PR11" s="19"/>
      <c r="PS11" s="7"/>
      <c r="PT11" s="7"/>
      <c r="PU11" s="7"/>
      <c r="PV11" s="7"/>
      <c r="PW11" s="26"/>
      <c r="PX11" s="24"/>
      <c r="PY11" s="17"/>
    </row>
    <row xmlns:x14ac="http://schemas.microsoft.com/office/spreadsheetml/2009/9/ac" r="12" s="1" customFormat="true" ht="15.75" customHeight="true" x14ac:dyDescent="0.2">
      <c r="A12" s="417" t="str">
        <f ca="true">IF(ISBLANK('Data Summary'!A14),"",'Data Summary'!A14)</f>
        <v>IND_2008_EMIS</v>
      </c>
      <c r="B12" s="132"/>
      <c r="C12" s="67" t="s">
        <v>231</v>
      </c>
      <c r="D12" s="19"/>
      <c r="E12" s="19"/>
      <c r="F12" s="19"/>
      <c r="G12" s="19"/>
      <c r="H12" s="19"/>
      <c r="I12" s="80"/>
      <c r="J12" s="24"/>
      <c r="K12" s="17"/>
      <c r="L12" s="132"/>
      <c r="M12" s="67" t="s">
        <v>231</v>
      </c>
      <c r="N12" s="19"/>
      <c r="O12" s="19"/>
      <c r="P12" s="19"/>
      <c r="Q12" s="19"/>
      <c r="R12" s="19"/>
      <c r="S12" s="80"/>
      <c r="T12" s="24"/>
      <c r="U12" s="17"/>
      <c r="V12" s="132"/>
      <c r="W12" s="67" t="s">
        <v>231</v>
      </c>
      <c r="X12" s="19"/>
      <c r="Y12" s="19"/>
      <c r="Z12" s="19"/>
      <c r="AA12" s="19"/>
      <c r="AB12" s="19"/>
      <c r="AC12" s="80"/>
      <c r="AD12" s="24"/>
      <c r="AE12" s="17"/>
      <c r="AF12" s="132"/>
      <c r="AG12" s="67" t="s">
        <v>231</v>
      </c>
      <c r="AH12" s="19"/>
      <c r="AI12" s="19"/>
      <c r="AJ12" s="19"/>
      <c r="AK12" s="19"/>
      <c r="AL12" s="19"/>
      <c r="AM12" s="80"/>
      <c r="AN12" s="24"/>
      <c r="AO12" s="17"/>
      <c r="AP12" s="132"/>
      <c r="AQ12" s="67" t="s">
        <v>231</v>
      </c>
      <c r="AR12" s="19"/>
      <c r="AS12" s="19"/>
      <c r="AT12" s="19"/>
      <c r="AU12" s="19"/>
      <c r="AV12" s="19"/>
      <c r="AW12" s="80"/>
      <c r="AX12" s="24"/>
      <c r="AY12" s="17"/>
      <c r="AZ12" s="132"/>
      <c r="BA12" s="67" t="s">
        <v>231</v>
      </c>
      <c r="BB12" s="19"/>
      <c r="BC12" s="19"/>
      <c r="BD12" s="19"/>
      <c r="BE12" s="19"/>
      <c r="BF12" s="19"/>
      <c r="BG12" s="80"/>
      <c r="BH12" s="24"/>
      <c r="BI12" s="17"/>
      <c r="BJ12" s="132"/>
      <c r="BK12" s="67" t="s">
        <v>231</v>
      </c>
      <c r="BL12" s="19"/>
      <c r="BM12" s="19"/>
      <c r="BN12" s="19"/>
      <c r="BO12" s="19"/>
      <c r="BP12" s="19"/>
      <c r="BQ12" s="80"/>
      <c r="BR12" s="24"/>
      <c r="BS12" s="17"/>
      <c r="BT12" s="132"/>
      <c r="BU12" s="67" t="s">
        <v>231</v>
      </c>
      <c r="BV12" s="19"/>
      <c r="BW12" s="19"/>
      <c r="BX12" s="19"/>
      <c r="BY12" s="19"/>
      <c r="BZ12" s="19"/>
      <c r="CA12" s="80"/>
      <c r="CB12" s="24"/>
      <c r="CC12" s="17"/>
      <c r="CD12" s="132"/>
      <c r="CE12" s="67" t="s">
        <v>231</v>
      </c>
      <c r="CF12" s="19"/>
      <c r="CG12" s="19"/>
      <c r="CH12" s="19"/>
      <c r="CI12" s="19"/>
      <c r="CJ12" s="19"/>
      <c r="CK12" s="80"/>
      <c r="CL12" s="24"/>
      <c r="CM12" s="17"/>
      <c r="CN12" s="132"/>
      <c r="CO12" s="67" t="s">
        <v>231</v>
      </c>
      <c r="CP12" s="19"/>
      <c r="CQ12" s="19"/>
      <c r="CR12" s="19"/>
      <c r="CS12" s="19"/>
      <c r="CT12" s="19"/>
      <c r="CU12" s="80"/>
      <c r="CV12" s="24"/>
      <c r="CW12" s="17"/>
      <c r="CX12" s="132"/>
      <c r="CY12" s="67" t="s">
        <v>231</v>
      </c>
      <c r="CZ12" s="19"/>
      <c r="DA12" s="19"/>
      <c r="DB12" s="19"/>
      <c r="DC12" s="19"/>
      <c r="DD12" s="19"/>
      <c r="DE12" s="80"/>
      <c r="DF12" s="24"/>
      <c r="DG12" s="17"/>
      <c r="DH12" s="132"/>
      <c r="DI12" s="67" t="s">
        <v>231</v>
      </c>
      <c r="DJ12" s="19"/>
      <c r="DK12" s="19"/>
      <c r="DL12" s="19"/>
      <c r="DM12" s="19"/>
      <c r="DN12" s="19"/>
      <c r="DO12" s="80"/>
      <c r="DP12" s="24"/>
      <c r="DQ12" s="17"/>
      <c r="DR12" s="132" t="s">
        <v>196</v>
      </c>
      <c r="DS12" s="67" t="s">
        <v>231</v>
      </c>
      <c r="DT12" s="19"/>
      <c r="DU12" s="19"/>
      <c r="DV12" s="19">
        <v>32.9</v>
      </c>
      <c r="DW12" s="19"/>
      <c r="DX12" s="19"/>
      <c r="DY12" s="80"/>
      <c r="DZ12" s="24"/>
      <c r="EA12" s="17"/>
      <c r="EB12" s="132"/>
      <c r="EC12" s="67" t="s">
        <v>231</v>
      </c>
      <c r="ED12" s="19"/>
      <c r="EE12" s="19"/>
      <c r="EF12" s="19"/>
      <c r="EG12" s="19"/>
      <c r="EH12" s="19"/>
      <c r="EI12" s="80"/>
      <c r="EJ12" s="24"/>
      <c r="EK12" s="17"/>
      <c r="EL12" s="132" t="s">
        <v>196</v>
      </c>
      <c r="EM12" s="67" t="s">
        <v>231</v>
      </c>
      <c r="EN12" s="19"/>
      <c r="EO12" s="19"/>
      <c r="EP12" s="19">
        <v>43.7</v>
      </c>
      <c r="EQ12" s="19"/>
      <c r="ER12" s="19"/>
      <c r="ES12" s="80"/>
      <c r="ET12" s="24"/>
      <c r="EU12" s="17"/>
      <c r="EV12" s="132"/>
      <c r="EW12" s="67" t="s">
        <v>231</v>
      </c>
      <c r="EX12" s="19"/>
      <c r="EY12" s="19"/>
      <c r="EZ12" s="19"/>
      <c r="FA12" s="19"/>
      <c r="FB12" s="19"/>
      <c r="FC12" s="80"/>
      <c r="FD12" s="24"/>
      <c r="FE12" s="17"/>
      <c r="FF12" s="132" t="s">
        <v>196</v>
      </c>
      <c r="FG12" s="67" t="s">
        <v>231</v>
      </c>
      <c r="FH12" s="19"/>
      <c r="FI12" s="19"/>
      <c r="FJ12" s="19">
        <v>48.1</v>
      </c>
      <c r="FK12" s="19"/>
      <c r="FL12" s="19"/>
      <c r="FM12" s="80"/>
      <c r="FN12" s="24"/>
      <c r="FO12" s="17"/>
      <c r="FP12" s="132" t="s">
        <v>269</v>
      </c>
      <c r="FQ12" s="67" t="s">
        <v>231</v>
      </c>
      <c r="FR12" s="19">
        <f>39.2+20.33/2</f>
        <v>49.365000000000002</v>
      </c>
      <c r="FS12" s="19">
        <f>48.97+17.06/2</f>
        <v>57.5</v>
      </c>
      <c r="FT12" s="19">
        <f>34.84+21.78/2</f>
        <v>45.730000000000004</v>
      </c>
      <c r="FU12" s="19"/>
      <c r="FV12" s="19">
        <f>39.18+20.33/2</f>
        <v>49.344999999999999</v>
      </c>
      <c r="FW12" s="80">
        <f>41.89+21.49/2</f>
        <v>52.634999999999998</v>
      </c>
      <c r="FX12" s="24"/>
      <c r="FY12" s="17"/>
      <c r="FZ12" s="132"/>
      <c r="GA12" s="67" t="s">
        <v>231</v>
      </c>
      <c r="GB12" s="19"/>
      <c r="GC12" s="19"/>
      <c r="GD12" s="19"/>
      <c r="GE12" s="19"/>
      <c r="GF12" s="19"/>
      <c r="GG12" s="80"/>
      <c r="GH12" s="24"/>
      <c r="GI12" s="17"/>
      <c r="GJ12" s="132" t="s">
        <v>196</v>
      </c>
      <c r="GK12" s="67" t="s">
        <v>231</v>
      </c>
      <c r="GL12" s="19"/>
      <c r="GM12" s="19"/>
      <c r="GN12" s="19">
        <v>53.3</v>
      </c>
      <c r="GO12" s="19"/>
      <c r="GP12" s="19"/>
      <c r="GQ12" s="80"/>
      <c r="GR12" s="24"/>
      <c r="GS12" s="17"/>
      <c r="GT12" s="132"/>
      <c r="GU12" s="67" t="s">
        <v>231</v>
      </c>
      <c r="GV12" s="19"/>
      <c r="GW12" s="19"/>
      <c r="GX12" s="19"/>
      <c r="GY12" s="19"/>
      <c r="GZ12" s="19"/>
      <c r="HA12" s="80"/>
      <c r="HB12" s="24"/>
      <c r="HC12" s="17"/>
      <c r="HD12" s="132" t="s">
        <v>196</v>
      </c>
      <c r="HE12" s="67" t="s">
        <v>231</v>
      </c>
      <c r="HF12" s="19"/>
      <c r="HG12" s="19"/>
      <c r="HH12" s="19">
        <v>55.7</v>
      </c>
      <c r="HI12" s="19"/>
      <c r="HJ12" s="19"/>
      <c r="HK12" s="80"/>
      <c r="HL12" s="24"/>
      <c r="HM12" s="17"/>
      <c r="HN12" s="132"/>
      <c r="HO12" s="67" t="s">
        <v>231</v>
      </c>
      <c r="HP12" s="19"/>
      <c r="HQ12" s="19"/>
      <c r="HR12" s="19"/>
      <c r="HS12" s="19"/>
      <c r="HT12" s="19"/>
      <c r="HU12" s="80"/>
      <c r="HV12" s="24"/>
      <c r="HW12" s="17"/>
      <c r="HX12" s="132" t="s">
        <v>196</v>
      </c>
      <c r="HY12" s="67" t="s">
        <v>231</v>
      </c>
      <c r="HZ12" s="19"/>
      <c r="IA12" s="19"/>
      <c r="IB12" s="19">
        <v>61.9</v>
      </c>
      <c r="IC12" s="19"/>
      <c r="ID12" s="19"/>
      <c r="IE12" s="80"/>
      <c r="IF12" s="24"/>
      <c r="IG12" s="17"/>
      <c r="IH12" s="132"/>
      <c r="II12" s="67" t="s">
        <v>231</v>
      </c>
      <c r="IJ12" s="19"/>
      <c r="IK12" s="19"/>
      <c r="IL12" s="19"/>
      <c r="IM12" s="19"/>
      <c r="IN12" s="19"/>
      <c r="IO12" s="80"/>
      <c r="IP12" s="24"/>
      <c r="IQ12" s="17"/>
      <c r="IR12" s="132" t="s">
        <v>242</v>
      </c>
      <c r="IS12" s="67" t="s">
        <v>231</v>
      </c>
      <c r="IT12" s="19">
        <v>94.17</v>
      </c>
      <c r="IU12" s="19"/>
      <c r="IV12" s="19"/>
      <c r="IW12" s="19"/>
      <c r="IX12" s="19">
        <v>93.31</v>
      </c>
      <c r="IY12" s="80">
        <v>94.8</v>
      </c>
      <c r="IZ12" s="24"/>
      <c r="JA12" s="17"/>
      <c r="JB12" s="132" t="s">
        <v>346</v>
      </c>
      <c r="JC12" s="67" t="s">
        <v>231</v>
      </c>
      <c r="JD12" s="19">
        <f>JD9*(FR12/FR9)</f>
        <v>65.247838225263578</v>
      </c>
      <c r="JE12" s="19">
        <f t="shared" ref="JE12:JF12" si="49">JE9*(FS12/FS9)</f>
        <v>71.194487324805024</v>
      </c>
      <c r="JF12" s="19">
        <f t="shared" si="49"/>
        <v>63.388192501222754</v>
      </c>
      <c r="JG12" s="19"/>
      <c r="JH12" s="19">
        <f>JH9*(FV12/FV9)</f>
        <v>64.451961714564618</v>
      </c>
      <c r="JI12" s="19">
        <f>JI9*(FW12/FW9)</f>
        <v>72.813579225753543</v>
      </c>
      <c r="JJ12" s="24"/>
      <c r="JK12" s="17"/>
      <c r="JL12" s="132" t="s">
        <v>305</v>
      </c>
      <c r="JM12" s="67" t="s">
        <v>231</v>
      </c>
      <c r="JN12" s="19"/>
      <c r="JO12" s="19"/>
      <c r="JP12" s="19">
        <f>JP7</f>
        <v>76</v>
      </c>
      <c r="JQ12" s="19"/>
      <c r="JR12" s="19"/>
      <c r="JS12" s="80"/>
      <c r="JT12" s="24"/>
      <c r="JU12" s="17"/>
      <c r="JV12" s="132" t="s">
        <v>242</v>
      </c>
      <c r="JW12" s="67" t="s">
        <v>231</v>
      </c>
      <c r="JX12" s="19">
        <v>91.466885903429571</v>
      </c>
      <c r="JY12" s="19"/>
      <c r="JZ12" s="19"/>
      <c r="KA12" s="19"/>
      <c r="KB12" s="19">
        <v>89.338300000000004</v>
      </c>
      <c r="KC12" s="80">
        <v>92.994378948146363</v>
      </c>
      <c r="KD12" s="24"/>
      <c r="KE12" s="17"/>
      <c r="KF12" s="132"/>
      <c r="KG12" s="67" t="s">
        <v>231</v>
      </c>
      <c r="KH12" s="19"/>
      <c r="KI12" s="19"/>
      <c r="KJ12" s="19"/>
      <c r="KK12" s="19"/>
      <c r="KL12" s="19"/>
      <c r="KM12" s="80"/>
      <c r="KN12" s="24"/>
      <c r="KO12" s="17"/>
      <c r="KP12" s="132" t="s">
        <v>346</v>
      </c>
      <c r="KQ12" s="67" t="s">
        <v>231</v>
      </c>
      <c r="KR12" s="19">
        <f>KR9*($FR$12/$FR$9)</f>
        <v>58.402827258703539</v>
      </c>
      <c r="KS12" s="19">
        <f t="shared" ref="KS12:KW12" si="50">KS9*(FS12/FS9)</f>
        <v>65.707940601297949</v>
      </c>
      <c r="KT12" s="19">
        <f t="shared" si="50"/>
        <v>56.400121756626611</v>
      </c>
      <c r="KU12" s="19"/>
      <c r="KV12" s="19">
        <f t="shared" si="50"/>
        <v>58.30417309933744</v>
      </c>
      <c r="KW12" s="80">
        <f t="shared" si="50"/>
        <v>65.390899899741868</v>
      </c>
      <c r="KX12" s="24"/>
      <c r="KY12" s="17"/>
      <c r="KZ12" s="132" t="s">
        <v>309</v>
      </c>
      <c r="LA12" s="67" t="s">
        <v>231</v>
      </c>
      <c r="LB12" s="19">
        <f>(LF12*Population!$F$23+LG12*Population!$G$23)/SUM(Population!$F$23:$G$23)</f>
        <v>92.879358674811186</v>
      </c>
      <c r="LC12" s="19"/>
      <c r="LD12" s="19"/>
      <c r="LE12" s="19"/>
      <c r="LF12" s="19">
        <v>91.7</v>
      </c>
      <c r="LG12" s="80">
        <v>93.7</v>
      </c>
      <c r="LH12" s="24"/>
      <c r="LI12" s="17"/>
      <c r="LJ12" s="132" t="s">
        <v>211</v>
      </c>
      <c r="LK12" s="67" t="s">
        <v>231</v>
      </c>
      <c r="LL12" s="19"/>
      <c r="LM12" s="19"/>
      <c r="LN12" s="19">
        <f>LN9</f>
        <v>52.926450000000003</v>
      </c>
      <c r="LO12" s="19"/>
      <c r="LP12" s="19"/>
      <c r="LQ12" s="80"/>
      <c r="LR12" s="24"/>
      <c r="LS12" s="17"/>
      <c r="LT12" s="132" t="s">
        <v>490</v>
      </c>
      <c r="LU12" s="67" t="s">
        <v>231</v>
      </c>
      <c r="LV12" s="19">
        <f>IF((LV6*LV7/(100-LV14)*LV8/(100-LV14))&lt;(LV6*(LV9/(100-LV14))),(LV6*LV7/(100-LV14)*LV8/(100-LV14)),LV6*(LV9/(100-LV14)))</f>
        <v>77.291293740346305</v>
      </c>
      <c r="LW12" s="19">
        <f t="shared" ref="LW12:MA12" si="51">IF((LW6*LW7/(100-LW14)*LW8/(100-LW14))&lt;(LW6*(LW9/(100-LW14))),(LW6*LW7/(100-LW14)*LW8/(100-LW14)),LW6*(LW9/(100-LW14)))</f>
        <v>82.260857267230605</v>
      </c>
      <c r="LX12" s="19">
        <f t="shared" si="51"/>
        <v>75.280246477377247</v>
      </c>
      <c r="LY12" s="19"/>
      <c r="LZ12" s="19">
        <f t="shared" si="51"/>
        <v>77.817719781705136</v>
      </c>
      <c r="MA12" s="80">
        <f t="shared" si="51"/>
        <v>77.813367406298994</v>
      </c>
      <c r="MB12" s="24"/>
      <c r="MC12" s="17"/>
      <c r="MD12" s="132" t="s">
        <v>309</v>
      </c>
      <c r="ME12" s="67" t="s">
        <v>231</v>
      </c>
      <c r="MF12" s="19">
        <f>SUMPRODUCT(MJ12:MK12,MT33:MU33)/SUM(MT33:MU33)</f>
        <v>89.188744622353383</v>
      </c>
      <c r="MG12" s="19"/>
      <c r="MH12" s="19"/>
      <c r="MI12" s="19"/>
      <c r="MJ12" s="19">
        <v>88.623949999999994</v>
      </c>
      <c r="MK12" s="80">
        <v>92.162589792832492</v>
      </c>
      <c r="ML12" s="24"/>
      <c r="MM12" s="17"/>
      <c r="MN12" s="132" t="s">
        <v>490</v>
      </c>
      <c r="MO12" s="67" t="s">
        <v>231</v>
      </c>
      <c r="MP12" s="19">
        <f>IF((MP6*MP7/(100-MP14)*MP8/(100-MP14))&lt;(MP6*(MP9/(100-MP14))),(MP6*MP7/(100-MP14)*MP8/(100-MP14)),MP6*(MP9/(100-MP14)))</f>
        <v>75.84133018990353</v>
      </c>
      <c r="MQ12" s="19">
        <f t="shared" ref="MQ12:MU12" si="52">IF((MQ6*MQ7/(100-MQ14)*MQ8/(100-MQ14))&lt;(MQ6*(MQ9/(100-MQ14))),(MQ6*MQ7/(100-MQ14)*MQ8/(100-MQ14)),MQ6*(MQ9/(100-MQ14)))</f>
        <v>81.454947214435919</v>
      </c>
      <c r="MR12" s="19">
        <f t="shared" si="52"/>
        <v>73.743036933832215</v>
      </c>
      <c r="MS12" s="19"/>
      <c r="MT12" s="19">
        <f t="shared" si="52"/>
        <v>76.052251380084698</v>
      </c>
      <c r="MU12" s="80">
        <f t="shared" si="52"/>
        <v>76.783671776194211</v>
      </c>
      <c r="MV12" s="24"/>
      <c r="MW12" s="17"/>
      <c r="MX12" s="132" t="s">
        <v>309</v>
      </c>
      <c r="MY12" s="67" t="s">
        <v>231</v>
      </c>
      <c r="MZ12" s="19">
        <f>SUMPRODUCT(ND12:NE12,NN33:NO33)/SUM(NN33:NO33)</f>
        <v>91.319952972151313</v>
      </c>
      <c r="NA12" s="19"/>
      <c r="NB12" s="19"/>
      <c r="NC12" s="19"/>
      <c r="ND12" s="19">
        <v>90.743690000000001</v>
      </c>
      <c r="NE12" s="80">
        <v>94.226007563203027</v>
      </c>
      <c r="NF12" s="24"/>
      <c r="NG12" s="17"/>
      <c r="NH12" s="132" t="s">
        <v>490</v>
      </c>
      <c r="NI12" s="67" t="s">
        <v>231</v>
      </c>
      <c r="NJ12" s="19">
        <f>IF((NJ6*NJ7/(100-NJ14)*NJ8/(100-NJ14))&lt;(NJ6*(NJ9/(100-NJ14))),(NJ6*NJ7/(100-NJ14)*NJ8/(100-NJ14)),NJ6*(NJ9/(100-NJ14)))</f>
        <v>77.154142360999515</v>
      </c>
      <c r="NK12" s="19">
        <f t="shared" ref="NK12:NO12" si="53">IF((NK6*NK7/(100-NK14)*NK8/(100-NK14))&lt;(NK6*(NK9/(100-NK14))),(NK6*NK7/(100-NK14)*NK8/(100-NK14)),NK6*(NK9/(100-NK14)))</f>
        <v>83.190742259504503</v>
      </c>
      <c r="NL12" s="19">
        <f t="shared" si="53"/>
        <v>74.942292476698086</v>
      </c>
      <c r="NM12" s="19"/>
      <c r="NN12" s="19">
        <f t="shared" si="53"/>
        <v>77.104736877666255</v>
      </c>
      <c r="NO12" s="80">
        <f t="shared" si="53"/>
        <v>78.208932527087441</v>
      </c>
      <c r="NP12" s="24"/>
      <c r="NQ12" s="17"/>
      <c r="NR12" s="132"/>
      <c r="NS12" s="67" t="s">
        <v>231</v>
      </c>
      <c r="NT12" s="19"/>
      <c r="NU12" s="19"/>
      <c r="NV12" s="19"/>
      <c r="NW12" s="19"/>
      <c r="NX12" s="19"/>
      <c r="NY12" s="80"/>
      <c r="NZ12" s="24"/>
      <c r="OA12" s="17"/>
      <c r="OB12" s="132" t="s">
        <v>490</v>
      </c>
      <c r="OC12" s="67" t="s">
        <v>231</v>
      </c>
      <c r="OD12" s="19">
        <f>IF((OD6*OD7/(100-OD14)*OD8/(100-OD14))&lt;(OD6*(OD9/(100-OD14))),(OD6*OD7/(100-OD14)*OD8/(100-OD14)),OD6*(OD9/(100-OD14)))</f>
        <v>77.714788913491631</v>
      </c>
      <c r="OE12" s="19">
        <f t="shared" ref="OE12:OI12" si="54">IF((OE6*OE7/(100-OE14)*OE8/(100-OE14))&lt;(OE6*(OE9/(100-OE14))),(OE6*OE7/(100-OE14)*OE8/(100-OE14)),OE6*(OE9/(100-OE14)))</f>
        <v>83.846201862493899</v>
      </c>
      <c r="OF12" s="19">
        <f t="shared" si="54"/>
        <v>75.476348307883171</v>
      </c>
      <c r="OG12" s="19"/>
      <c r="OH12" s="19">
        <f t="shared" si="54"/>
        <v>78.243970647361195</v>
      </c>
      <c r="OI12" s="80">
        <f t="shared" si="54"/>
        <v>79.12871139969775</v>
      </c>
      <c r="OJ12" s="24"/>
      <c r="OK12" s="17"/>
      <c r="OL12" s="132" t="s">
        <v>309</v>
      </c>
      <c r="OM12" s="67" t="s">
        <v>231</v>
      </c>
      <c r="ON12" s="19">
        <v>96.597097727506195</v>
      </c>
      <c r="OO12" s="19"/>
      <c r="OP12" s="19"/>
      <c r="OQ12" s="19"/>
      <c r="OR12" s="19">
        <v>95.73</v>
      </c>
      <c r="OS12" s="80">
        <v>97.181464561948417</v>
      </c>
      <c r="OT12" s="24"/>
      <c r="OU12" s="17"/>
      <c r="OV12" s="132" t="s">
        <v>309</v>
      </c>
      <c r="OW12" s="67" t="s">
        <v>231</v>
      </c>
      <c r="OX12" s="19">
        <v>98.881337125099407</v>
      </c>
      <c r="OY12" s="19"/>
      <c r="OZ12" s="19"/>
      <c r="PA12" s="19"/>
      <c r="PB12" s="19">
        <v>98.1</v>
      </c>
      <c r="PC12" s="80">
        <v>99.402671204466571</v>
      </c>
      <c r="PD12" s="24"/>
      <c r="PE12" s="17"/>
      <c r="PF12" s="132" t="s">
        <v>490</v>
      </c>
      <c r="PG12" s="67" t="s">
        <v>231</v>
      </c>
      <c r="PH12" s="19">
        <f>IF((PH6*PH7/(100-PH14)*PH8/(100-PH14))&lt;(PH6*(PH9/(100-PH14))),(PH6*PH7/(100-PH14)*PH8/(100-PH14)),PH6*(PH9/(100-PH14)))</f>
        <v>78.338431313879454</v>
      </c>
      <c r="PI12" s="19">
        <f t="shared" ref="PI12:PM12" si="55">IF((PI6*PI7/(100-PI14)*PI8/(100-PI14))&lt;(PI6*(PI9/(100-PI14))),(PI6*PI7/(100-PI14)*PI8/(100-PI14)),PI6*(PI9/(100-PI14)))</f>
        <v>84.404542211085399</v>
      </c>
      <c r="PJ12" s="19">
        <f t="shared" si="55"/>
        <v>76.085344825601013</v>
      </c>
      <c r="PK12" s="19"/>
      <c r="PL12" s="19">
        <f t="shared" si="55"/>
        <v>78.787037860281913</v>
      </c>
      <c r="PM12" s="80">
        <f t="shared" si="55"/>
        <v>79.664989781381649</v>
      </c>
      <c r="PN12" s="24"/>
      <c r="PO12" s="17"/>
      <c r="PP12" s="132"/>
      <c r="PQ12" s="67" t="s">
        <v>231</v>
      </c>
      <c r="PR12" s="19"/>
      <c r="PS12" s="19"/>
      <c r="PT12" s="19"/>
      <c r="PU12" s="19"/>
      <c r="PV12" s="19"/>
      <c r="PW12" s="80"/>
      <c r="PX12" s="24"/>
      <c r="PY12" s="17"/>
    </row>
    <row xmlns:x14ac="http://schemas.microsoft.com/office/spreadsheetml/2009/9/ac" r="13" s="300" customFormat="true" ht="18" customHeight="true" x14ac:dyDescent="0.25">
      <c r="A13" s="417" t="str">
        <f ca="true">IF(ISBLANK('Data Summary'!A15),"",'Data Summary'!A15)</f>
        <v>IND_2009_EMIS</v>
      </c>
      <c r="B13" s="285" t="s">
        <v>55</v>
      </c>
      <c r="C13" s="292" t="s">
        <v>27</v>
      </c>
      <c r="D13" s="293"/>
      <c r="E13" s="293"/>
      <c r="F13" s="293"/>
      <c r="G13" s="294"/>
      <c r="H13" s="294"/>
      <c r="I13" s="295"/>
      <c r="J13" s="273"/>
      <c r="K13" s="290"/>
      <c r="L13" s="285" t="s">
        <v>55</v>
      </c>
      <c r="M13" s="292" t="s">
        <v>27</v>
      </c>
      <c r="N13" s="293"/>
      <c r="O13" s="293"/>
      <c r="P13" s="293"/>
      <c r="Q13" s="294"/>
      <c r="R13" s="294"/>
      <c r="S13" s="295"/>
      <c r="T13" s="273"/>
      <c r="U13" s="290"/>
      <c r="V13" s="285" t="s">
        <v>55</v>
      </c>
      <c r="W13" s="292" t="s">
        <v>27</v>
      </c>
      <c r="X13" s="293"/>
      <c r="Y13" s="293"/>
      <c r="Z13" s="293"/>
      <c r="AA13" s="294"/>
      <c r="AB13" s="294"/>
      <c r="AC13" s="295"/>
      <c r="AD13" s="273"/>
      <c r="AE13" s="290"/>
      <c r="AF13" s="285" t="s">
        <v>55</v>
      </c>
      <c r="AG13" s="292" t="s">
        <v>27</v>
      </c>
      <c r="AH13" s="293"/>
      <c r="AI13" s="293"/>
      <c r="AJ13" s="293"/>
      <c r="AK13" s="294"/>
      <c r="AL13" s="294"/>
      <c r="AM13" s="295"/>
      <c r="AN13" s="273"/>
      <c r="AO13" s="290"/>
      <c r="AP13" s="285" t="s">
        <v>55</v>
      </c>
      <c r="AQ13" s="292" t="s">
        <v>27</v>
      </c>
      <c r="AR13" s="293"/>
      <c r="AS13" s="293"/>
      <c r="AT13" s="293"/>
      <c r="AU13" s="294"/>
      <c r="AV13" s="294"/>
      <c r="AW13" s="295"/>
      <c r="AX13" s="273"/>
      <c r="AY13" s="290"/>
      <c r="AZ13" s="285" t="s">
        <v>55</v>
      </c>
      <c r="BA13" s="292" t="s">
        <v>27</v>
      </c>
      <c r="BB13" s="293"/>
      <c r="BC13" s="293"/>
      <c r="BD13" s="293"/>
      <c r="BE13" s="294"/>
      <c r="BF13" s="294"/>
      <c r="BG13" s="295"/>
      <c r="BH13" s="273"/>
      <c r="BI13" s="290"/>
      <c r="BJ13" s="285" t="s">
        <v>55</v>
      </c>
      <c r="BK13" s="296" t="s">
        <v>27</v>
      </c>
      <c r="BL13" s="297"/>
      <c r="BM13" s="297"/>
      <c r="BN13" s="297"/>
      <c r="BO13" s="298"/>
      <c r="BP13" s="298"/>
      <c r="BQ13" s="299"/>
      <c r="BR13" s="273"/>
      <c r="BS13" s="290"/>
      <c r="BT13" s="285" t="s">
        <v>55</v>
      </c>
      <c r="BU13" s="292" t="s">
        <v>27</v>
      </c>
      <c r="BV13" s="293"/>
      <c r="BW13" s="293"/>
      <c r="BX13" s="293"/>
      <c r="BY13" s="294"/>
      <c r="BZ13" s="294"/>
      <c r="CA13" s="295"/>
      <c r="CB13" s="273"/>
      <c r="CC13" s="290"/>
      <c r="CD13" s="285" t="s">
        <v>55</v>
      </c>
      <c r="CE13" s="292" t="s">
        <v>27</v>
      </c>
      <c r="CF13" s="293"/>
      <c r="CG13" s="293"/>
      <c r="CH13" s="293"/>
      <c r="CI13" s="294"/>
      <c r="CJ13" s="294"/>
      <c r="CK13" s="295"/>
      <c r="CL13" s="273"/>
      <c r="CM13" s="290"/>
      <c r="CN13" s="285" t="s">
        <v>55</v>
      </c>
      <c r="CO13" s="292" t="s">
        <v>27</v>
      </c>
      <c r="CP13" s="293"/>
      <c r="CQ13" s="293"/>
      <c r="CR13" s="293"/>
      <c r="CS13" s="294"/>
      <c r="CT13" s="294"/>
      <c r="CU13" s="295"/>
      <c r="CV13" s="273"/>
      <c r="CW13" s="290"/>
      <c r="CX13" s="285" t="s">
        <v>55</v>
      </c>
      <c r="CY13" s="292" t="s">
        <v>27</v>
      </c>
      <c r="CZ13" s="293"/>
      <c r="DA13" s="293"/>
      <c r="DB13" s="293"/>
      <c r="DC13" s="294"/>
      <c r="DD13" s="294"/>
      <c r="DE13" s="295"/>
      <c r="DF13" s="273"/>
      <c r="DG13" s="290"/>
      <c r="DH13" s="285" t="s">
        <v>55</v>
      </c>
      <c r="DI13" s="292" t="s">
        <v>27</v>
      </c>
      <c r="DJ13" s="293"/>
      <c r="DK13" s="293"/>
      <c r="DL13" s="293"/>
      <c r="DM13" s="294"/>
      <c r="DN13" s="294"/>
      <c r="DO13" s="295"/>
      <c r="DP13" s="273"/>
      <c r="DQ13" s="290"/>
      <c r="DR13" s="285" t="s">
        <v>55</v>
      </c>
      <c r="DS13" s="292" t="s">
        <v>27</v>
      </c>
      <c r="DT13" s="293"/>
      <c r="DU13" s="293"/>
      <c r="DV13" s="293"/>
      <c r="DW13" s="294"/>
      <c r="DX13" s="294"/>
      <c r="DY13" s="295"/>
      <c r="DZ13" s="273"/>
      <c r="EA13" s="290"/>
      <c r="EB13" s="285" t="s">
        <v>55</v>
      </c>
      <c r="EC13" s="292" t="s">
        <v>27</v>
      </c>
      <c r="ED13" s="293"/>
      <c r="EE13" s="293"/>
      <c r="EF13" s="293"/>
      <c r="EG13" s="294"/>
      <c r="EH13" s="294"/>
      <c r="EI13" s="295"/>
      <c r="EJ13" s="273"/>
      <c r="EK13" s="290"/>
      <c r="EL13" s="285" t="s">
        <v>55</v>
      </c>
      <c r="EM13" s="292" t="s">
        <v>27</v>
      </c>
      <c r="EN13" s="293"/>
      <c r="EO13" s="293"/>
      <c r="EP13" s="293"/>
      <c r="EQ13" s="294"/>
      <c r="ER13" s="294"/>
      <c r="ES13" s="295"/>
      <c r="ET13" s="273"/>
      <c r="EU13" s="290"/>
      <c r="EV13" s="285" t="s">
        <v>55</v>
      </c>
      <c r="EW13" s="292" t="s">
        <v>27</v>
      </c>
      <c r="EX13" s="293"/>
      <c r="EY13" s="293"/>
      <c r="EZ13" s="293"/>
      <c r="FA13" s="294"/>
      <c r="FB13" s="294"/>
      <c r="FC13" s="295"/>
      <c r="FD13" s="273"/>
      <c r="FE13" s="290"/>
      <c r="FF13" s="285" t="s">
        <v>55</v>
      </c>
      <c r="FG13" s="292" t="s">
        <v>27</v>
      </c>
      <c r="FH13" s="293"/>
      <c r="FI13" s="293"/>
      <c r="FJ13" s="293"/>
      <c r="FK13" s="294"/>
      <c r="FL13" s="294"/>
      <c r="FM13" s="295"/>
      <c r="FN13" s="273"/>
      <c r="FO13" s="290"/>
      <c r="FP13" s="285" t="s">
        <v>55</v>
      </c>
      <c r="FQ13" s="292" t="s">
        <v>27</v>
      </c>
      <c r="FR13" s="293"/>
      <c r="FS13" s="293"/>
      <c r="FT13" s="293"/>
      <c r="FU13" s="294"/>
      <c r="FV13" s="294"/>
      <c r="FW13" s="295"/>
      <c r="FX13" s="273"/>
      <c r="FY13" s="290"/>
      <c r="FZ13" s="285" t="s">
        <v>55</v>
      </c>
      <c r="GA13" s="292" t="s">
        <v>27</v>
      </c>
      <c r="GB13" s="293"/>
      <c r="GC13" s="293"/>
      <c r="GD13" s="293"/>
      <c r="GE13" s="294"/>
      <c r="GF13" s="294"/>
      <c r="GG13" s="295"/>
      <c r="GH13" s="273"/>
      <c r="GI13" s="290"/>
      <c r="GJ13" s="285" t="s">
        <v>55</v>
      </c>
      <c r="GK13" s="292" t="s">
        <v>27</v>
      </c>
      <c r="GL13" s="293"/>
      <c r="GM13" s="293"/>
      <c r="GN13" s="293"/>
      <c r="GO13" s="294"/>
      <c r="GP13" s="294"/>
      <c r="GQ13" s="295"/>
      <c r="GR13" s="273"/>
      <c r="GS13" s="290"/>
      <c r="GT13" s="285" t="s">
        <v>55</v>
      </c>
      <c r="GU13" s="292" t="s">
        <v>27</v>
      </c>
      <c r="GV13" s="293"/>
      <c r="GW13" s="293"/>
      <c r="GX13" s="293"/>
      <c r="GY13" s="294"/>
      <c r="GZ13" s="294"/>
      <c r="HA13" s="295"/>
      <c r="HB13" s="273"/>
      <c r="HC13" s="290"/>
      <c r="HD13" s="285" t="s">
        <v>55</v>
      </c>
      <c r="HE13" s="292" t="s">
        <v>27</v>
      </c>
      <c r="HF13" s="293"/>
      <c r="HG13" s="293"/>
      <c r="HH13" s="293"/>
      <c r="HI13" s="294"/>
      <c r="HJ13" s="294"/>
      <c r="HK13" s="295"/>
      <c r="HL13" s="273"/>
      <c r="HM13" s="290"/>
      <c r="HN13" s="285" t="s">
        <v>55</v>
      </c>
      <c r="HO13" s="292" t="s">
        <v>27</v>
      </c>
      <c r="HP13" s="293"/>
      <c r="HQ13" s="293"/>
      <c r="HR13" s="293"/>
      <c r="HS13" s="294"/>
      <c r="HT13" s="294"/>
      <c r="HU13" s="295"/>
      <c r="HV13" s="273"/>
      <c r="HW13" s="290"/>
      <c r="HX13" s="285" t="s">
        <v>55</v>
      </c>
      <c r="HY13" s="292" t="s">
        <v>27</v>
      </c>
      <c r="HZ13" s="293"/>
      <c r="IA13" s="293"/>
      <c r="IB13" s="293"/>
      <c r="IC13" s="294"/>
      <c r="ID13" s="294"/>
      <c r="IE13" s="295"/>
      <c r="IF13" s="273"/>
      <c r="IG13" s="290"/>
      <c r="IH13" s="285" t="s">
        <v>55</v>
      </c>
      <c r="II13" s="292" t="s">
        <v>27</v>
      </c>
      <c r="IJ13" s="293"/>
      <c r="IK13" s="293"/>
      <c r="IL13" s="293"/>
      <c r="IM13" s="294"/>
      <c r="IN13" s="294"/>
      <c r="IO13" s="295"/>
      <c r="IP13" s="273"/>
      <c r="IQ13" s="290"/>
      <c r="IR13" s="285" t="s">
        <v>55</v>
      </c>
      <c r="IS13" s="292" t="s">
        <v>27</v>
      </c>
      <c r="IT13" s="293"/>
      <c r="IU13" s="293"/>
      <c r="IV13" s="293"/>
      <c r="IW13" s="294"/>
      <c r="IX13" s="294"/>
      <c r="IY13" s="295"/>
      <c r="IZ13" s="273"/>
      <c r="JA13" s="290"/>
      <c r="JB13" s="285" t="s">
        <v>55</v>
      </c>
      <c r="JC13" s="292" t="s">
        <v>27</v>
      </c>
      <c r="JD13" s="293"/>
      <c r="JE13" s="293"/>
      <c r="JF13" s="293"/>
      <c r="JG13" s="294"/>
      <c r="JH13" s="294"/>
      <c r="JI13" s="295"/>
      <c r="JJ13" s="273"/>
      <c r="JK13" s="290"/>
      <c r="JL13" s="285" t="s">
        <v>55</v>
      </c>
      <c r="JM13" s="292" t="s">
        <v>27</v>
      </c>
      <c r="JN13" s="293"/>
      <c r="JO13" s="293"/>
      <c r="JP13" s="293"/>
      <c r="JQ13" s="294"/>
      <c r="JR13" s="294"/>
      <c r="JS13" s="295"/>
      <c r="JT13" s="273"/>
      <c r="JU13" s="290"/>
      <c r="JV13" s="285" t="s">
        <v>55</v>
      </c>
      <c r="JW13" s="292" t="s">
        <v>27</v>
      </c>
      <c r="JX13" s="293"/>
      <c r="JY13" s="293"/>
      <c r="JZ13" s="293"/>
      <c r="KA13" s="294"/>
      <c r="KB13" s="294"/>
      <c r="KC13" s="295"/>
      <c r="KD13" s="273"/>
      <c r="KE13" s="290"/>
      <c r="KF13" s="285" t="s">
        <v>55</v>
      </c>
      <c r="KG13" s="292" t="s">
        <v>27</v>
      </c>
      <c r="KH13" s="293"/>
      <c r="KI13" s="293"/>
      <c r="KJ13" s="293"/>
      <c r="KK13" s="294"/>
      <c r="KL13" s="294"/>
      <c r="KM13" s="295"/>
      <c r="KN13" s="273"/>
      <c r="KO13" s="290"/>
      <c r="KP13" s="285" t="s">
        <v>55</v>
      </c>
      <c r="KQ13" s="292" t="s">
        <v>27</v>
      </c>
      <c r="KR13" s="293"/>
      <c r="KS13" s="293"/>
      <c r="KT13" s="293"/>
      <c r="KU13" s="294"/>
      <c r="KV13" s="294"/>
      <c r="KW13" s="295"/>
      <c r="KX13" s="273"/>
      <c r="KY13" s="290"/>
      <c r="KZ13" s="285" t="s">
        <v>55</v>
      </c>
      <c r="LA13" s="292" t="s">
        <v>27</v>
      </c>
      <c r="LB13" s="293"/>
      <c r="LC13" s="293"/>
      <c r="LD13" s="293"/>
      <c r="LE13" s="294"/>
      <c r="LF13" s="294"/>
      <c r="LG13" s="295"/>
      <c r="LH13" s="273"/>
      <c r="LI13" s="290"/>
      <c r="LJ13" s="285" t="s">
        <v>55</v>
      </c>
      <c r="LK13" s="292" t="s">
        <v>27</v>
      </c>
      <c r="LL13" s="293"/>
      <c r="LM13" s="293"/>
      <c r="LN13" s="293"/>
      <c r="LO13" s="294"/>
      <c r="LP13" s="294"/>
      <c r="LQ13" s="295"/>
      <c r="LR13" s="273"/>
      <c r="LS13" s="290"/>
      <c r="LT13" s="285" t="s">
        <v>55</v>
      </c>
      <c r="LU13" s="292" t="s">
        <v>27</v>
      </c>
      <c r="LV13" s="293"/>
      <c r="LW13" s="293"/>
      <c r="LX13" s="293"/>
      <c r="LY13" s="294"/>
      <c r="LZ13" s="294"/>
      <c r="MA13" s="295"/>
      <c r="MB13" s="273"/>
      <c r="MC13" s="290"/>
      <c r="MD13" s="285" t="s">
        <v>55</v>
      </c>
      <c r="ME13" s="292" t="s">
        <v>27</v>
      </c>
      <c r="MF13" s="293"/>
      <c r="MG13" s="293"/>
      <c r="MH13" s="293"/>
      <c r="MI13" s="294"/>
      <c r="MJ13" s="294"/>
      <c r="MK13" s="295"/>
      <c r="ML13" s="273"/>
      <c r="MM13" s="290"/>
      <c r="MN13" s="285" t="s">
        <v>55</v>
      </c>
      <c r="MO13" s="292" t="s">
        <v>27</v>
      </c>
      <c r="MP13" s="293"/>
      <c r="MQ13" s="293"/>
      <c r="MR13" s="293"/>
      <c r="MS13" s="294"/>
      <c r="MT13" s="294"/>
      <c r="MU13" s="295"/>
      <c r="MV13" s="273"/>
      <c r="MW13" s="290"/>
      <c r="MX13" s="285" t="s">
        <v>55</v>
      </c>
      <c r="MY13" s="292" t="s">
        <v>27</v>
      </c>
      <c r="MZ13" s="293"/>
      <c r="NA13" s="293"/>
      <c r="NB13" s="293"/>
      <c r="NC13" s="294"/>
      <c r="ND13" s="294"/>
      <c r="NE13" s="295"/>
      <c r="NF13" s="273"/>
      <c r="NG13" s="290"/>
      <c r="NH13" s="285" t="s">
        <v>55</v>
      </c>
      <c r="NI13" s="292" t="s">
        <v>27</v>
      </c>
      <c r="NJ13" s="293"/>
      <c r="NK13" s="293"/>
      <c r="NL13" s="293"/>
      <c r="NM13" s="294"/>
      <c r="NN13" s="294"/>
      <c r="NO13" s="295"/>
      <c r="NP13" s="273"/>
      <c r="NQ13" s="290"/>
      <c r="NR13" s="285" t="s">
        <v>55</v>
      </c>
      <c r="NS13" s="292" t="s">
        <v>27</v>
      </c>
      <c r="NT13" s="293"/>
      <c r="NU13" s="293"/>
      <c r="NV13" s="293"/>
      <c r="NW13" s="294"/>
      <c r="NX13" s="294"/>
      <c r="NY13" s="295"/>
      <c r="NZ13" s="273"/>
      <c r="OA13" s="290"/>
      <c r="OB13" s="285" t="s">
        <v>55</v>
      </c>
      <c r="OC13" s="292" t="s">
        <v>27</v>
      </c>
      <c r="OD13" s="293"/>
      <c r="OE13" s="293"/>
      <c r="OF13" s="293"/>
      <c r="OG13" s="294"/>
      <c r="OH13" s="294"/>
      <c r="OI13" s="295"/>
      <c r="OJ13" s="273"/>
      <c r="OK13" s="290"/>
      <c r="OL13" s="285" t="s">
        <v>55</v>
      </c>
      <c r="OM13" s="292" t="s">
        <v>27</v>
      </c>
      <c r="ON13" s="293"/>
      <c r="OO13" s="293"/>
      <c r="OP13" s="293"/>
      <c r="OQ13" s="294"/>
      <c r="OR13" s="294"/>
      <c r="OS13" s="295"/>
      <c r="OT13" s="273"/>
      <c r="OU13" s="290"/>
      <c r="OV13" s="285" t="s">
        <v>55</v>
      </c>
      <c r="OW13" s="292" t="s">
        <v>27</v>
      </c>
      <c r="OX13" s="293"/>
      <c r="OY13" s="293"/>
      <c r="OZ13" s="293"/>
      <c r="PA13" s="294"/>
      <c r="PB13" s="294"/>
      <c r="PC13" s="295"/>
      <c r="PD13" s="273"/>
      <c r="PE13" s="290"/>
      <c r="PF13" s="285" t="s">
        <v>55</v>
      </c>
      <c r="PG13" s="292" t="s">
        <v>27</v>
      </c>
      <c r="PH13" s="293"/>
      <c r="PI13" s="293"/>
      <c r="PJ13" s="293"/>
      <c r="PK13" s="294"/>
      <c r="PL13" s="294"/>
      <c r="PM13" s="295"/>
      <c r="PN13" s="273"/>
      <c r="PO13" s="290"/>
      <c r="PP13" s="285" t="s">
        <v>55</v>
      </c>
      <c r="PQ13" s="292" t="s">
        <v>27</v>
      </c>
      <c r="PR13" s="293"/>
      <c r="PS13" s="293"/>
      <c r="PT13" s="293"/>
      <c r="PU13" s="294"/>
      <c r="PV13" s="294"/>
      <c r="PW13" s="295"/>
      <c r="PX13" s="273"/>
      <c r="PY13" s="290"/>
    </row>
    <row xmlns:x14ac="http://schemas.microsoft.com/office/spreadsheetml/2009/9/ac" r="14" x14ac:dyDescent="0.25">
      <c r="A14" s="417" t="str">
        <f ca="true">IF(ISBLANK('Data Summary'!A16),"",'Data Summary'!A16)</f>
        <v>IND_2009_ASER</v>
      </c>
      <c r="B14" s="133" t="s">
        <v>30</v>
      </c>
      <c r="C14" s="20">
        <v>0</v>
      </c>
      <c r="D14" s="81">
        <v>65.66</v>
      </c>
      <c r="E14" s="47"/>
      <c r="F14" s="47"/>
      <c r="G14" s="7"/>
      <c r="H14" s="81">
        <v>65.66</v>
      </c>
      <c r="I14" s="26"/>
      <c r="J14" s="11"/>
      <c r="K14" s="16"/>
      <c r="L14" s="133" t="s">
        <v>30</v>
      </c>
      <c r="M14" s="20">
        <v>0</v>
      </c>
      <c r="N14" s="81">
        <v>58.19</v>
      </c>
      <c r="O14" s="47"/>
      <c r="P14" s="47"/>
      <c r="Q14" s="7"/>
      <c r="R14" s="81">
        <v>58.19</v>
      </c>
      <c r="S14" s="26"/>
      <c r="T14" s="11"/>
      <c r="U14" s="16"/>
      <c r="V14" s="133" t="s">
        <v>30</v>
      </c>
      <c r="W14" s="20">
        <v>0</v>
      </c>
      <c r="X14" s="81">
        <v>36.67371</v>
      </c>
      <c r="Y14" s="47">
        <v>22.32536</v>
      </c>
      <c r="Z14" s="47">
        <v>40.737099999999998</v>
      </c>
      <c r="AA14" s="7"/>
      <c r="AB14" s="81">
        <v>36.67371</v>
      </c>
      <c r="AC14" s="162">
        <v>29.92652</v>
      </c>
      <c r="AD14" s="11"/>
      <c r="AE14" s="16"/>
      <c r="AF14" s="133" t="s">
        <v>30</v>
      </c>
      <c r="AG14" s="20">
        <v>0</v>
      </c>
      <c r="AH14" s="81">
        <v>53.18</v>
      </c>
      <c r="AI14" s="47">
        <v>35.56</v>
      </c>
      <c r="AJ14" s="47">
        <v>55.14</v>
      </c>
      <c r="AK14" s="7"/>
      <c r="AL14" s="7">
        <f>AH14</f>
        <v>53.18</v>
      </c>
      <c r="AM14" s="26"/>
      <c r="AN14" s="11"/>
      <c r="AO14" s="16"/>
      <c r="AP14" s="133" t="s">
        <v>30</v>
      </c>
      <c r="AQ14" s="20">
        <v>0</v>
      </c>
      <c r="AR14" s="81"/>
      <c r="AS14" s="47"/>
      <c r="AT14" s="47">
        <v>22.6</v>
      </c>
      <c r="AU14" s="7"/>
      <c r="AV14" s="7"/>
      <c r="AW14" s="26"/>
      <c r="AX14" s="11"/>
      <c r="AY14" s="16"/>
      <c r="AZ14" s="133" t="s">
        <v>30</v>
      </c>
      <c r="BA14" s="20">
        <v>0</v>
      </c>
      <c r="BB14" s="81">
        <v>47.61</v>
      </c>
      <c r="BC14" s="47"/>
      <c r="BD14" s="47"/>
      <c r="BE14" s="7"/>
      <c r="BF14" s="7">
        <f>BB14</f>
        <v>47.61</v>
      </c>
      <c r="BG14" s="26"/>
      <c r="BH14" s="11"/>
      <c r="BI14" s="16"/>
      <c r="BJ14" s="133" t="s">
        <v>30</v>
      </c>
      <c r="BK14" s="20">
        <v>0</v>
      </c>
      <c r="BL14" s="81">
        <v>41.87</v>
      </c>
      <c r="BM14" s="47">
        <v>31.11</v>
      </c>
      <c r="BN14" s="47">
        <v>43.34</v>
      </c>
      <c r="BO14" s="7"/>
      <c r="BP14" s="7">
        <f>BL14</f>
        <v>41.87</v>
      </c>
      <c r="BQ14" s="26"/>
      <c r="BR14" s="11"/>
      <c r="BS14" s="16"/>
      <c r="BT14" s="133" t="s">
        <v>30</v>
      </c>
      <c r="BU14" s="20">
        <v>0</v>
      </c>
      <c r="BV14" s="81"/>
      <c r="BW14" s="47"/>
      <c r="BX14" s="47">
        <v>14</v>
      </c>
      <c r="BY14" s="7"/>
      <c r="BZ14" s="7"/>
      <c r="CA14" s="26"/>
      <c r="CB14" s="11"/>
      <c r="CC14" s="16"/>
      <c r="CD14" s="133" t="s">
        <v>30</v>
      </c>
      <c r="CE14" s="20">
        <v>0</v>
      </c>
      <c r="CF14" s="81">
        <f>100-62.67</f>
        <v>37.33</v>
      </c>
      <c r="CG14" s="47">
        <f>100-70.93</f>
        <v>29.069999999999993</v>
      </c>
      <c r="CH14" s="47">
        <f>100-61.56</f>
        <v>38.44</v>
      </c>
      <c r="CI14" s="7"/>
      <c r="CJ14" s="7">
        <f>CF14</f>
        <v>37.33</v>
      </c>
      <c r="CK14" s="26"/>
      <c r="CL14" s="11"/>
      <c r="CM14" s="16"/>
      <c r="CN14" s="133" t="s">
        <v>30</v>
      </c>
      <c r="CO14" s="20">
        <v>0</v>
      </c>
      <c r="CP14" s="81">
        <f>100-66.84</f>
        <v>33.159999999999997</v>
      </c>
      <c r="CQ14" s="47">
        <f>100-73.77</f>
        <v>26.230000000000004</v>
      </c>
      <c r="CR14" s="47">
        <f>100-65.85</f>
        <v>34.150000000000006</v>
      </c>
      <c r="CS14" s="7"/>
      <c r="CT14" s="7">
        <f>CP14</f>
        <v>33.159999999999997</v>
      </c>
      <c r="CU14" s="26"/>
      <c r="CV14" s="11"/>
      <c r="CW14" s="16"/>
      <c r="CX14" s="133" t="s">
        <v>30</v>
      </c>
      <c r="CY14" s="20">
        <v>0</v>
      </c>
      <c r="CZ14" s="81"/>
      <c r="DA14" s="47"/>
      <c r="DB14" s="47">
        <v>10.3</v>
      </c>
      <c r="DC14" s="7"/>
      <c r="DD14" s="7"/>
      <c r="DE14" s="26"/>
      <c r="DF14" s="11"/>
      <c r="DG14" s="16"/>
      <c r="DH14" s="133" t="s">
        <v>30</v>
      </c>
      <c r="DI14" s="20">
        <v>0</v>
      </c>
      <c r="DJ14" s="81">
        <f>100-81.63</f>
        <v>18.370000000000005</v>
      </c>
      <c r="DK14" s="47"/>
      <c r="DL14" s="47"/>
      <c r="DM14" s="7"/>
      <c r="DN14" s="7">
        <f>DJ14</f>
        <v>18.370000000000005</v>
      </c>
      <c r="DO14" s="26"/>
      <c r="DP14" s="11"/>
      <c r="DQ14" s="16"/>
      <c r="DR14" s="133" t="s">
        <v>30</v>
      </c>
      <c r="DS14" s="20">
        <v>0</v>
      </c>
      <c r="DT14" s="81"/>
      <c r="DU14" s="47"/>
      <c r="DV14" s="47">
        <v>11</v>
      </c>
      <c r="DW14" s="7"/>
      <c r="DX14" s="19"/>
      <c r="DY14" s="26"/>
      <c r="DZ14" s="11"/>
      <c r="EA14" s="16"/>
      <c r="EB14" s="133" t="s">
        <v>30</v>
      </c>
      <c r="EC14" s="20">
        <v>0</v>
      </c>
      <c r="ED14" s="81">
        <f>100-82.9</f>
        <v>17.099999999999994</v>
      </c>
      <c r="EE14" s="47"/>
      <c r="EF14" s="47"/>
      <c r="EG14" s="7"/>
      <c r="EH14" s="19">
        <f t="shared" ref="EH14" si="56">ED14</f>
        <v>17.099999999999994</v>
      </c>
      <c r="EI14" s="26"/>
      <c r="EJ14" s="11"/>
      <c r="EK14" s="16"/>
      <c r="EL14" s="133" t="s">
        <v>30</v>
      </c>
      <c r="EM14" s="20">
        <v>0</v>
      </c>
      <c r="EN14" s="81"/>
      <c r="EO14" s="47"/>
      <c r="EP14" s="47">
        <v>12.2</v>
      </c>
      <c r="EQ14" s="7"/>
      <c r="ER14" s="7"/>
      <c r="ES14" s="26"/>
      <c r="ET14" s="11"/>
      <c r="EU14" s="16"/>
      <c r="EV14" s="133" t="s">
        <v>30</v>
      </c>
      <c r="EW14" s="20">
        <v>0</v>
      </c>
      <c r="EX14" s="81">
        <f>100-92.64</f>
        <v>7.3599999999999994</v>
      </c>
      <c r="EY14" s="47"/>
      <c r="EZ14" s="47"/>
      <c r="FA14" s="7"/>
      <c r="FB14" s="7">
        <f>EX14</f>
        <v>7.3599999999999994</v>
      </c>
      <c r="FC14" s="26"/>
      <c r="FD14" s="11"/>
      <c r="FE14" s="16"/>
      <c r="FF14" s="133" t="s">
        <v>30</v>
      </c>
      <c r="FG14" s="20">
        <v>0</v>
      </c>
      <c r="FH14" s="81"/>
      <c r="FI14" s="47"/>
      <c r="FJ14" s="47">
        <v>8.5</v>
      </c>
      <c r="FK14" s="7"/>
      <c r="FL14" s="7"/>
      <c r="FM14" s="26"/>
      <c r="FN14" s="11"/>
      <c r="FO14" s="16"/>
      <c r="FP14" s="133" t="s">
        <v>30</v>
      </c>
      <c r="FQ14" s="20">
        <v>0</v>
      </c>
      <c r="FR14" s="81">
        <f>AVERAGE(14.42,14.43)</f>
        <v>14.425000000000001</v>
      </c>
      <c r="FS14" s="47">
        <f>AVERAGE(6.985,7.16)</f>
        <v>7.0724999999999998</v>
      </c>
      <c r="FT14" s="47">
        <f>AVERAGE(17.72,17.66)</f>
        <v>17.689999999999998</v>
      </c>
      <c r="FU14" s="7"/>
      <c r="FV14" s="81">
        <f>AVERAGE(14.42,14.43)</f>
        <v>14.425000000000001</v>
      </c>
      <c r="FW14" s="162">
        <f>AVERAGE(8.74,8.9)</f>
        <v>8.82</v>
      </c>
      <c r="FX14" s="11"/>
      <c r="FY14" s="16"/>
      <c r="FZ14" s="133" t="s">
        <v>30</v>
      </c>
      <c r="GA14" s="20">
        <v>0</v>
      </c>
      <c r="GB14" s="81"/>
      <c r="GC14" s="47"/>
      <c r="GD14" s="47"/>
      <c r="GE14" s="7"/>
      <c r="GF14" s="7"/>
      <c r="GG14" s="26"/>
      <c r="GH14" s="11"/>
      <c r="GI14" s="16"/>
      <c r="GJ14" s="133" t="s">
        <v>30</v>
      </c>
      <c r="GK14" s="20">
        <v>0</v>
      </c>
      <c r="GL14" s="81"/>
      <c r="GM14" s="47"/>
      <c r="GN14" s="47">
        <v>7.2</v>
      </c>
      <c r="GO14" s="7"/>
      <c r="GP14" s="7"/>
      <c r="GQ14" s="26"/>
      <c r="GR14" s="11"/>
      <c r="GS14" s="16"/>
      <c r="GT14" s="133" t="s">
        <v>30</v>
      </c>
      <c r="GU14" s="20">
        <v>0</v>
      </c>
      <c r="GV14" s="81">
        <f>100-91.23</f>
        <v>8.769999999999996</v>
      </c>
      <c r="GW14" s="47">
        <v>3.04</v>
      </c>
      <c r="GX14" s="47"/>
      <c r="GY14" s="7"/>
      <c r="GZ14" s="7">
        <f>GV14</f>
        <v>8.769999999999996</v>
      </c>
      <c r="HA14" s="26"/>
      <c r="HB14" s="11"/>
      <c r="HC14" s="16"/>
      <c r="HD14" s="133" t="s">
        <v>30</v>
      </c>
      <c r="HE14" s="20">
        <v>0</v>
      </c>
      <c r="HF14" s="81"/>
      <c r="HG14" s="47"/>
      <c r="HH14" s="47">
        <v>6.3</v>
      </c>
      <c r="HI14" s="7"/>
      <c r="HJ14" s="7"/>
      <c r="HK14" s="26"/>
      <c r="HL14" s="11"/>
      <c r="HM14" s="16"/>
      <c r="HN14" s="133" t="s">
        <v>30</v>
      </c>
      <c r="HO14" s="20">
        <v>0</v>
      </c>
      <c r="HP14" s="81">
        <f>100-93.08</f>
        <v>6.9200000000000017</v>
      </c>
      <c r="HQ14" s="47">
        <v>2.25</v>
      </c>
      <c r="HR14" s="47">
        <f>100-95.05</f>
        <v>4.9500000000000028</v>
      </c>
      <c r="HS14" s="7"/>
      <c r="HT14" s="7"/>
      <c r="HU14" s="26"/>
      <c r="HV14" s="11"/>
      <c r="HW14" s="16"/>
      <c r="HX14" s="133" t="s">
        <v>30</v>
      </c>
      <c r="HY14" s="20">
        <v>0</v>
      </c>
      <c r="HZ14" s="81"/>
      <c r="IA14" s="47"/>
      <c r="IB14" s="47">
        <v>3.5</v>
      </c>
      <c r="IC14" s="7"/>
      <c r="ID14" s="7"/>
      <c r="IE14" s="26"/>
      <c r="IF14" s="11"/>
      <c r="IG14" s="16"/>
      <c r="IH14" s="133" t="s">
        <v>30</v>
      </c>
      <c r="II14" s="20">
        <v>0</v>
      </c>
      <c r="IJ14" s="81">
        <f>100-97.02</f>
        <v>2.980000000000004</v>
      </c>
      <c r="IK14" s="47">
        <f>100-98.35</f>
        <v>1.6500000000000057</v>
      </c>
      <c r="IL14" s="47">
        <f>100-96.86</f>
        <v>3.1400000000000006</v>
      </c>
      <c r="IM14" s="7"/>
      <c r="IN14" s="7">
        <f>100-97.07</f>
        <v>2.9300000000000068</v>
      </c>
      <c r="IO14" s="26">
        <f>100-97.98</f>
        <v>2.019999999999996</v>
      </c>
      <c r="IP14" s="11"/>
      <c r="IQ14" s="16"/>
      <c r="IR14" s="133" t="s">
        <v>30</v>
      </c>
      <c r="IS14" s="20">
        <v>0</v>
      </c>
      <c r="IT14" s="81"/>
      <c r="IU14" s="47"/>
      <c r="IV14" s="47"/>
      <c r="IW14" s="7"/>
      <c r="IX14" s="7"/>
      <c r="IY14" s="26"/>
      <c r="IZ14" s="11"/>
      <c r="JA14" s="16"/>
      <c r="JB14" s="133" t="s">
        <v>30</v>
      </c>
      <c r="JC14" s="20">
        <v>0</v>
      </c>
      <c r="JD14" s="81">
        <v>2.35</v>
      </c>
      <c r="JE14" s="47">
        <v>2.13</v>
      </c>
      <c r="JF14" s="47">
        <v>2.42</v>
      </c>
      <c r="JG14" s="7"/>
      <c r="JH14" s="7">
        <f>0.05+2.42</f>
        <v>2.4699999999999998</v>
      </c>
      <c r="JI14" s="26">
        <f>0.06+1.75</f>
        <v>1.81</v>
      </c>
      <c r="JJ14" s="11"/>
      <c r="JK14" s="16"/>
      <c r="JL14" s="133" t="s">
        <v>30</v>
      </c>
      <c r="JM14" s="20">
        <v>0</v>
      </c>
      <c r="JN14" s="81"/>
      <c r="JO14" s="47"/>
      <c r="JP14" s="81">
        <v>8.19</v>
      </c>
      <c r="JQ14" s="7"/>
      <c r="JR14" s="7"/>
      <c r="JS14" s="26"/>
      <c r="JT14" s="11"/>
      <c r="JU14" s="16"/>
      <c r="JV14" s="133" t="s">
        <v>30</v>
      </c>
      <c r="JW14" s="20">
        <v>0</v>
      </c>
      <c r="JX14" s="81"/>
      <c r="JY14" s="47"/>
      <c r="JZ14" s="47"/>
      <c r="KA14" s="7"/>
      <c r="KB14" s="7"/>
      <c r="KC14" s="26"/>
      <c r="KD14" s="11"/>
      <c r="KE14" s="16"/>
      <c r="KF14" s="133" t="s">
        <v>30</v>
      </c>
      <c r="KG14" s="20">
        <v>0</v>
      </c>
      <c r="KH14" s="81">
        <v>2.4899999999999949</v>
      </c>
      <c r="KI14" s="47">
        <v>1.2900000000000063</v>
      </c>
      <c r="KJ14" s="47">
        <v>2.7000000000000028</v>
      </c>
      <c r="KK14" s="7"/>
      <c r="KL14" s="7">
        <v>2.4899999999999949</v>
      </c>
      <c r="KM14" s="26">
        <v>0.60117911253725254</v>
      </c>
      <c r="KN14" s="11"/>
      <c r="KO14" s="16"/>
      <c r="KP14" s="133" t="s">
        <v>30</v>
      </c>
      <c r="KQ14" s="20">
        <v>0</v>
      </c>
      <c r="KR14" s="81">
        <v>4.9678300000000064</v>
      </c>
      <c r="KS14" s="47">
        <v>4.7821699999999936</v>
      </c>
      <c r="KT14" s="47">
        <v>4.9919500000000028</v>
      </c>
      <c r="KU14" s="7"/>
      <c r="KV14" s="7">
        <v>4.9680566212047665</v>
      </c>
      <c r="KW14" s="26">
        <v>4.9033272577820668</v>
      </c>
      <c r="KX14" s="11"/>
      <c r="KY14" s="16"/>
      <c r="KZ14" s="133" t="s">
        <v>30</v>
      </c>
      <c r="LA14" s="20">
        <v>0</v>
      </c>
      <c r="LB14" s="81"/>
      <c r="LC14" s="47"/>
      <c r="LD14" s="47"/>
      <c r="LE14" s="7"/>
      <c r="LF14" s="7"/>
      <c r="LG14" s="26"/>
      <c r="LH14" s="11"/>
      <c r="LI14" s="16"/>
      <c r="LJ14" s="133" t="s">
        <v>30</v>
      </c>
      <c r="LK14" s="20">
        <v>0</v>
      </c>
      <c r="LL14" s="81"/>
      <c r="LM14" s="47"/>
      <c r="LN14" s="47">
        <v>8.7065400000000004</v>
      </c>
      <c r="LO14" s="7"/>
      <c r="LP14" s="7"/>
      <c r="LQ14" s="26"/>
      <c r="LR14" s="11"/>
      <c r="LS14" s="16"/>
      <c r="LT14" s="133" t="s">
        <v>30</v>
      </c>
      <c r="LU14" s="20">
        <v>0</v>
      </c>
      <c r="LV14" s="81">
        <v>2.4575604056163343</v>
      </c>
      <c r="LW14" s="47">
        <v>2.3452273320796735</v>
      </c>
      <c r="LX14" s="47">
        <v>2.478704154101635</v>
      </c>
      <c r="LY14" s="7"/>
      <c r="LZ14" s="7">
        <v>2.3700742023437726</v>
      </c>
      <c r="MA14" s="26">
        <v>2.1600657443086959</v>
      </c>
      <c r="MB14" s="11"/>
      <c r="MC14" s="16"/>
      <c r="MD14" s="133" t="s">
        <v>30</v>
      </c>
      <c r="ME14" s="20">
        <v>0</v>
      </c>
      <c r="MF14" s="81"/>
      <c r="MG14" s="47"/>
      <c r="MH14" s="47"/>
      <c r="MI14" s="7"/>
      <c r="MJ14" s="7"/>
      <c r="MK14" s="26"/>
      <c r="ML14" s="11"/>
      <c r="MM14" s="16"/>
      <c r="MN14" s="133" t="s">
        <v>30</v>
      </c>
      <c r="MO14" s="20">
        <v>0</v>
      </c>
      <c r="MP14" s="81">
        <v>3.566795168587916</v>
      </c>
      <c r="MQ14" s="47">
        <v>2.6867242001208353</v>
      </c>
      <c r="MR14" s="47">
        <v>3.7329215859853662</v>
      </c>
      <c r="MS14" s="7"/>
      <c r="MT14" s="7">
        <v>3.5478565807322582</v>
      </c>
      <c r="MU14" s="26">
        <v>2.8144220744969743</v>
      </c>
      <c r="MV14" s="11"/>
      <c r="MW14" s="16"/>
      <c r="MX14" s="133" t="s">
        <v>30</v>
      </c>
      <c r="MY14" s="20">
        <v>0</v>
      </c>
      <c r="MZ14" s="81"/>
      <c r="NA14" s="47"/>
      <c r="NB14" s="47"/>
      <c r="NC14" s="7"/>
      <c r="ND14" s="7"/>
      <c r="NE14" s="26"/>
      <c r="NF14" s="11"/>
      <c r="NG14" s="16"/>
      <c r="NH14" s="133" t="s">
        <v>30</v>
      </c>
      <c r="NI14" s="20">
        <v>0</v>
      </c>
      <c r="NJ14" s="81">
        <v>1.8799999999999955</v>
      </c>
      <c r="NK14" s="47">
        <v>1.6069077758009485</v>
      </c>
      <c r="NL14" s="47">
        <v>2.3633392861694489</v>
      </c>
      <c r="NM14" s="7"/>
      <c r="NN14" s="7">
        <v>2.1990329652205105</v>
      </c>
      <c r="NO14" s="26">
        <v>1.6040077408872975</v>
      </c>
      <c r="NP14" s="11"/>
      <c r="NQ14" s="16"/>
      <c r="NR14" s="133" t="s">
        <v>30</v>
      </c>
      <c r="NS14" s="20">
        <v>0</v>
      </c>
      <c r="NT14" s="81"/>
      <c r="NU14" s="47"/>
      <c r="NV14" s="47"/>
      <c r="NW14" s="7"/>
      <c r="NX14" s="7"/>
      <c r="NY14" s="26"/>
      <c r="NZ14" s="11"/>
      <c r="OA14" s="16"/>
      <c r="OB14" s="133" t="s">
        <v>30</v>
      </c>
      <c r="OC14" s="20">
        <v>0</v>
      </c>
      <c r="OD14" s="81">
        <v>1.5106007135697723</v>
      </c>
      <c r="OE14" s="47">
        <v>0.7216880066319078</v>
      </c>
      <c r="OF14" s="47">
        <v>1.6673177064113531</v>
      </c>
      <c r="OG14" s="7"/>
      <c r="OH14" s="7">
        <v>1.4941854861308883</v>
      </c>
      <c r="OI14" s="26">
        <v>0.71706454344696624</v>
      </c>
      <c r="OJ14" s="11"/>
      <c r="OK14" s="16"/>
      <c r="OL14" s="133" t="s">
        <v>30</v>
      </c>
      <c r="OM14" s="20">
        <v>0</v>
      </c>
      <c r="ON14" s="81"/>
      <c r="OO14" s="47"/>
      <c r="OP14" s="47"/>
      <c r="OQ14" s="7"/>
      <c r="OR14" s="7"/>
      <c r="OS14" s="26"/>
      <c r="OT14" s="11"/>
      <c r="OU14" s="16"/>
      <c r="OV14" s="133" t="s">
        <v>30</v>
      </c>
      <c r="OW14" s="20">
        <v>0</v>
      </c>
      <c r="OX14" s="81"/>
      <c r="OY14" s="47"/>
      <c r="OZ14" s="47"/>
      <c r="PA14" s="7"/>
      <c r="PB14" s="7"/>
      <c r="PC14" s="26"/>
      <c r="PD14" s="11"/>
      <c r="PE14" s="16"/>
      <c r="PF14" s="133" t="s">
        <v>30</v>
      </c>
      <c r="PG14" s="20">
        <v>0</v>
      </c>
      <c r="PH14" s="81">
        <v>1.2909694746495575</v>
      </c>
      <c r="PI14" s="47">
        <v>0.53553044447492937</v>
      </c>
      <c r="PJ14" s="47">
        <v>1.4465639654931124</v>
      </c>
      <c r="PK14" s="7"/>
      <c r="PL14" s="7">
        <v>1.2995175228018638</v>
      </c>
      <c r="PM14" s="26">
        <v>0.44288900335310188</v>
      </c>
      <c r="PN14" s="11"/>
      <c r="PO14" s="16"/>
      <c r="PP14" s="133" t="s">
        <v>30</v>
      </c>
      <c r="PQ14" s="20">
        <v>0</v>
      </c>
      <c r="PR14" s="81"/>
      <c r="PS14" s="47"/>
      <c r="PT14" s="47">
        <v>2.9</v>
      </c>
      <c r="PU14" s="7"/>
      <c r="PV14" s="7"/>
      <c r="PW14" s="26"/>
      <c r="PX14" s="11"/>
      <c r="PY14" s="16"/>
    </row>
    <row xmlns:x14ac="http://schemas.microsoft.com/office/spreadsheetml/2009/9/ac" r="15" s="2" customFormat="true" x14ac:dyDescent="0.25">
      <c r="A15" s="417" t="str">
        <f ca="true">IF(ISBLANK('Data Summary'!A17),"",'Data Summary'!A17)</f>
        <v>IND_2010_EMIS</v>
      </c>
      <c r="B15" s="133" t="s">
        <v>91</v>
      </c>
      <c r="C15" s="82">
        <v>0</v>
      </c>
      <c r="D15" s="47"/>
      <c r="E15" s="47"/>
      <c r="F15" s="47"/>
      <c r="G15" s="7"/>
      <c r="H15" s="7"/>
      <c r="I15" s="26"/>
      <c r="J15" s="11"/>
      <c r="K15" s="16"/>
      <c r="L15" s="133" t="s">
        <v>91</v>
      </c>
      <c r="M15" s="82">
        <v>0</v>
      </c>
      <c r="N15" s="47"/>
      <c r="O15" s="47"/>
      <c r="P15" s="47"/>
      <c r="Q15" s="7"/>
      <c r="R15" s="7"/>
      <c r="S15" s="26"/>
      <c r="T15" s="11"/>
      <c r="U15" s="16"/>
      <c r="V15" s="133" t="s">
        <v>91</v>
      </c>
      <c r="W15" s="82">
        <v>0</v>
      </c>
      <c r="X15" s="47"/>
      <c r="Y15" s="47"/>
      <c r="Z15" s="47"/>
      <c r="AA15" s="7"/>
      <c r="AB15" s="81"/>
      <c r="AC15" s="162"/>
      <c r="AD15" s="11"/>
      <c r="AE15" s="16"/>
      <c r="AF15" s="133" t="s">
        <v>91</v>
      </c>
      <c r="AG15" s="82">
        <v>0</v>
      </c>
      <c r="AH15" s="47"/>
      <c r="AI15" s="47"/>
      <c r="AJ15" s="47"/>
      <c r="AK15" s="7"/>
      <c r="AL15" s="7"/>
      <c r="AM15" s="26"/>
      <c r="AN15" s="11"/>
      <c r="AO15" s="16"/>
      <c r="AP15" s="133" t="s">
        <v>91</v>
      </c>
      <c r="AQ15" s="82">
        <v>0</v>
      </c>
      <c r="AR15" s="47"/>
      <c r="AS15" s="47"/>
      <c r="AT15" s="47"/>
      <c r="AU15" s="7"/>
      <c r="AV15" s="7"/>
      <c r="AW15" s="26"/>
      <c r="AX15" s="11"/>
      <c r="AY15" s="16"/>
      <c r="AZ15" s="133" t="s">
        <v>91</v>
      </c>
      <c r="BA15" s="82">
        <v>0</v>
      </c>
      <c r="BB15" s="47"/>
      <c r="BC15" s="47"/>
      <c r="BD15" s="47"/>
      <c r="BE15" s="7"/>
      <c r="BF15" s="7"/>
      <c r="BG15" s="26"/>
      <c r="BH15" s="11"/>
      <c r="BI15" s="16"/>
      <c r="BJ15" s="133" t="s">
        <v>91</v>
      </c>
      <c r="BK15" s="82">
        <v>0</v>
      </c>
      <c r="BL15" s="47"/>
      <c r="BM15" s="47"/>
      <c r="BN15" s="47"/>
      <c r="BO15" s="7"/>
      <c r="BP15" s="7"/>
      <c r="BQ15" s="26"/>
      <c r="BR15" s="11"/>
      <c r="BS15" s="16"/>
      <c r="BT15" s="133" t="s">
        <v>91</v>
      </c>
      <c r="BU15" s="82">
        <v>0</v>
      </c>
      <c r="BV15" s="47"/>
      <c r="BW15" s="47"/>
      <c r="BX15" s="47"/>
      <c r="BY15" s="7"/>
      <c r="BZ15" s="7"/>
      <c r="CA15" s="26"/>
      <c r="CB15" s="11"/>
      <c r="CC15" s="16"/>
      <c r="CD15" s="133" t="s">
        <v>91</v>
      </c>
      <c r="CE15" s="82">
        <v>0</v>
      </c>
      <c r="CF15" s="47"/>
      <c r="CG15" s="47"/>
      <c r="CH15" s="47"/>
      <c r="CI15" s="7"/>
      <c r="CJ15" s="7"/>
      <c r="CK15" s="26"/>
      <c r="CL15" s="11"/>
      <c r="CM15" s="16"/>
      <c r="CN15" s="133" t="s">
        <v>91</v>
      </c>
      <c r="CO15" s="82">
        <v>0</v>
      </c>
      <c r="CP15" s="47"/>
      <c r="CQ15" s="47"/>
      <c r="CR15" s="47"/>
      <c r="CS15" s="7"/>
      <c r="CT15" s="7"/>
      <c r="CU15" s="26"/>
      <c r="CV15" s="11"/>
      <c r="CW15" s="16"/>
      <c r="CX15" s="133" t="s">
        <v>91</v>
      </c>
      <c r="CY15" s="82">
        <v>0</v>
      </c>
      <c r="CZ15" s="47"/>
      <c r="DA15" s="47"/>
      <c r="DB15" s="47"/>
      <c r="DC15" s="7"/>
      <c r="DD15" s="7"/>
      <c r="DE15" s="26"/>
      <c r="DF15" s="11"/>
      <c r="DG15" s="16"/>
      <c r="DH15" s="133" t="s">
        <v>91</v>
      </c>
      <c r="DI15" s="82">
        <v>0</v>
      </c>
      <c r="DJ15" s="47"/>
      <c r="DK15" s="47"/>
      <c r="DL15" s="47"/>
      <c r="DM15" s="7"/>
      <c r="DN15" s="7"/>
      <c r="DO15" s="26"/>
      <c r="DP15" s="11"/>
      <c r="DQ15" s="16"/>
      <c r="DR15" s="133" t="s">
        <v>91</v>
      </c>
      <c r="DS15" s="82">
        <v>0</v>
      </c>
      <c r="DT15" s="47"/>
      <c r="DU15" s="47"/>
      <c r="DV15" s="47"/>
      <c r="DW15" s="7"/>
      <c r="DX15" s="7"/>
      <c r="DY15" s="26"/>
      <c r="DZ15" s="11"/>
      <c r="EA15" s="16"/>
      <c r="EB15" s="133" t="s">
        <v>91</v>
      </c>
      <c r="EC15" s="82">
        <v>0</v>
      </c>
      <c r="ED15" s="47"/>
      <c r="EE15" s="47"/>
      <c r="EF15" s="47"/>
      <c r="EG15" s="7"/>
      <c r="EH15" s="7"/>
      <c r="EI15" s="26"/>
      <c r="EJ15" s="11"/>
      <c r="EK15" s="16"/>
      <c r="EL15" s="133" t="s">
        <v>91</v>
      </c>
      <c r="EM15" s="82">
        <v>0</v>
      </c>
      <c r="EN15" s="47"/>
      <c r="EO15" s="47"/>
      <c r="EP15" s="47"/>
      <c r="EQ15" s="7"/>
      <c r="ER15" s="7"/>
      <c r="ES15" s="26"/>
      <c r="ET15" s="11"/>
      <c r="EU15" s="16"/>
      <c r="EV15" s="133" t="s">
        <v>91</v>
      </c>
      <c r="EW15" s="82">
        <v>0</v>
      </c>
      <c r="EX15" s="47"/>
      <c r="EY15" s="47"/>
      <c r="EZ15" s="47"/>
      <c r="FA15" s="7"/>
      <c r="FB15" s="7"/>
      <c r="FC15" s="26"/>
      <c r="FD15" s="11"/>
      <c r="FE15" s="16"/>
      <c r="FF15" s="133" t="s">
        <v>91</v>
      </c>
      <c r="FG15" s="82">
        <v>0</v>
      </c>
      <c r="FH15" s="47"/>
      <c r="FI15" s="47"/>
      <c r="FJ15" s="47"/>
      <c r="FK15" s="7"/>
      <c r="FL15" s="7"/>
      <c r="FM15" s="26"/>
      <c r="FN15" s="11"/>
      <c r="FO15" s="16"/>
      <c r="FP15" s="133" t="s">
        <v>91</v>
      </c>
      <c r="FQ15" s="82">
        <v>0</v>
      </c>
      <c r="FR15" s="47">
        <f>AVERAGE(0.39,0.39)</f>
        <v>0.39</v>
      </c>
      <c r="FS15" s="47">
        <f>AVERAGE(0.317,0.317)</f>
        <v>0.317</v>
      </c>
      <c r="FT15" s="47">
        <f>AVERAGE(0.42,0.42)</f>
        <v>0.42</v>
      </c>
      <c r="FU15" s="7"/>
      <c r="FV15" s="81">
        <f>AVERAGE(0.391,0.391)</f>
        <v>0.39100000000000001</v>
      </c>
      <c r="FW15" s="162">
        <f>AVERAGE(1.13,1.13)</f>
        <v>1.1299999999999999</v>
      </c>
      <c r="FX15" s="11"/>
      <c r="FY15" s="16"/>
      <c r="FZ15" s="133" t="s">
        <v>91</v>
      </c>
      <c r="GA15" s="82">
        <v>0</v>
      </c>
      <c r="GB15" s="47"/>
      <c r="GC15" s="47"/>
      <c r="GD15" s="47"/>
      <c r="GE15" s="7"/>
      <c r="GF15" s="7"/>
      <c r="GG15" s="26"/>
      <c r="GH15" s="11"/>
      <c r="GI15" s="16"/>
      <c r="GJ15" s="133" t="s">
        <v>91</v>
      </c>
      <c r="GK15" s="82">
        <v>0</v>
      </c>
      <c r="GL15" s="47"/>
      <c r="GM15" s="47"/>
      <c r="GN15" s="47"/>
      <c r="GO15" s="7"/>
      <c r="GP15" s="7"/>
      <c r="GQ15" s="26"/>
      <c r="GR15" s="11"/>
      <c r="GS15" s="16"/>
      <c r="GT15" s="133" t="s">
        <v>91</v>
      </c>
      <c r="GU15" s="82">
        <v>0</v>
      </c>
      <c r="GV15" s="47"/>
      <c r="GW15" s="47"/>
      <c r="GX15" s="47"/>
      <c r="GY15" s="7"/>
      <c r="GZ15" s="7"/>
      <c r="HA15" s="26"/>
      <c r="HB15" s="11"/>
      <c r="HC15" s="16"/>
      <c r="HD15" s="133" t="s">
        <v>91</v>
      </c>
      <c r="HE15" s="82">
        <v>0</v>
      </c>
      <c r="HF15" s="47"/>
      <c r="HG15" s="47"/>
      <c r="HH15" s="47"/>
      <c r="HI15" s="7"/>
      <c r="HJ15" s="7"/>
      <c r="HK15" s="26"/>
      <c r="HL15" s="11"/>
      <c r="HM15" s="16"/>
      <c r="HN15" s="133" t="s">
        <v>91</v>
      </c>
      <c r="HO15" s="82">
        <v>0</v>
      </c>
      <c r="HP15" s="47"/>
      <c r="HQ15" s="47"/>
      <c r="HR15" s="47"/>
      <c r="HS15" s="7"/>
      <c r="HT15" s="7"/>
      <c r="HU15" s="26"/>
      <c r="HV15" s="11"/>
      <c r="HW15" s="16"/>
      <c r="HX15" s="133" t="s">
        <v>91</v>
      </c>
      <c r="HY15" s="82">
        <v>0</v>
      </c>
      <c r="HZ15" s="47"/>
      <c r="IA15" s="47"/>
      <c r="IB15" s="47"/>
      <c r="IC15" s="7"/>
      <c r="ID15" s="7"/>
      <c r="IE15" s="26"/>
      <c r="IF15" s="11"/>
      <c r="IG15" s="16"/>
      <c r="IH15" s="133" t="s">
        <v>91</v>
      </c>
      <c r="II15" s="82">
        <v>0</v>
      </c>
      <c r="IJ15" s="47"/>
      <c r="IK15" s="47"/>
      <c r="IL15" s="47"/>
      <c r="IM15" s="7"/>
      <c r="IN15" s="7"/>
      <c r="IO15" s="26"/>
      <c r="IP15" s="11"/>
      <c r="IQ15" s="16"/>
      <c r="IR15" s="133" t="s">
        <v>91</v>
      </c>
      <c r="IS15" s="82">
        <v>0</v>
      </c>
      <c r="IT15" s="47"/>
      <c r="IU15" s="47"/>
      <c r="IV15" s="47"/>
      <c r="IW15" s="7"/>
      <c r="IX15" s="7"/>
      <c r="IY15" s="26"/>
      <c r="IZ15" s="11"/>
      <c r="JA15" s="16"/>
      <c r="JB15" s="133" t="s">
        <v>91</v>
      </c>
      <c r="JC15" s="82">
        <v>0</v>
      </c>
      <c r="JD15" s="47"/>
      <c r="JE15" s="47"/>
      <c r="JF15" s="47"/>
      <c r="JG15" s="7"/>
      <c r="JH15" s="7"/>
      <c r="JI15" s="26"/>
      <c r="JJ15" s="11"/>
      <c r="JK15" s="16"/>
      <c r="JL15" s="133" t="s">
        <v>91</v>
      </c>
      <c r="JM15" s="82">
        <v>0</v>
      </c>
      <c r="JN15" s="47"/>
      <c r="JO15" s="47"/>
      <c r="JP15" s="47"/>
      <c r="JQ15" s="7"/>
      <c r="JR15" s="7"/>
      <c r="JS15" s="26"/>
      <c r="JT15" s="11"/>
      <c r="JU15" s="16"/>
      <c r="JV15" s="133" t="s">
        <v>91</v>
      </c>
      <c r="JW15" s="82">
        <v>0</v>
      </c>
      <c r="JX15" s="47"/>
      <c r="JY15" s="47"/>
      <c r="JZ15" s="47"/>
      <c r="KA15" s="7"/>
      <c r="KB15" s="7"/>
      <c r="KC15" s="26"/>
      <c r="KD15" s="11"/>
      <c r="KE15" s="16"/>
      <c r="KF15" s="133" t="s">
        <v>91</v>
      </c>
      <c r="KG15" s="82">
        <v>0</v>
      </c>
      <c r="KH15" s="47"/>
      <c r="KI15" s="47"/>
      <c r="KJ15" s="47"/>
      <c r="KK15" s="7"/>
      <c r="KL15" s="7"/>
      <c r="KM15" s="26"/>
      <c r="KN15" s="11"/>
      <c r="KO15" s="16"/>
      <c r="KP15" s="133" t="s">
        <v>91</v>
      </c>
      <c r="KQ15" s="82">
        <v>0</v>
      </c>
      <c r="KR15" s="47"/>
      <c r="KS15" s="47"/>
      <c r="KT15" s="47"/>
      <c r="KU15" s="7"/>
      <c r="KV15" s="7"/>
      <c r="KW15" s="26"/>
      <c r="KX15" s="11"/>
      <c r="KY15" s="16"/>
      <c r="KZ15" s="133" t="s">
        <v>91</v>
      </c>
      <c r="LA15" s="82">
        <v>0</v>
      </c>
      <c r="LB15" s="47"/>
      <c r="LC15" s="47"/>
      <c r="LD15" s="47"/>
      <c r="LE15" s="7"/>
      <c r="LF15" s="7"/>
      <c r="LG15" s="26"/>
      <c r="LH15" s="11"/>
      <c r="LI15" s="16"/>
      <c r="LJ15" s="133" t="s">
        <v>91</v>
      </c>
      <c r="LK15" s="82">
        <v>0</v>
      </c>
      <c r="LL15" s="47"/>
      <c r="LM15" s="47"/>
      <c r="LN15" s="47"/>
      <c r="LO15" s="7"/>
      <c r="LP15" s="7"/>
      <c r="LQ15" s="26"/>
      <c r="LR15" s="11"/>
      <c r="LS15" s="16"/>
      <c r="LT15" s="133" t="s">
        <v>91</v>
      </c>
      <c r="LU15" s="82">
        <v>0</v>
      </c>
      <c r="LV15" s="47"/>
      <c r="LW15" s="47"/>
      <c r="LX15" s="47"/>
      <c r="LY15" s="7"/>
      <c r="LZ15" s="7"/>
      <c r="MA15" s="26"/>
      <c r="MB15" s="11"/>
      <c r="MC15" s="16"/>
      <c r="MD15" s="133" t="s">
        <v>91</v>
      </c>
      <c r="ME15" s="82">
        <v>0</v>
      </c>
      <c r="MF15" s="47"/>
      <c r="MG15" s="47"/>
      <c r="MH15" s="47"/>
      <c r="MI15" s="7"/>
      <c r="MJ15" s="7"/>
      <c r="MK15" s="26"/>
      <c r="ML15" s="11"/>
      <c r="MM15" s="16"/>
      <c r="MN15" s="133" t="s">
        <v>91</v>
      </c>
      <c r="MO15" s="82">
        <v>0</v>
      </c>
      <c r="MP15" s="47"/>
      <c r="MQ15" s="47"/>
      <c r="MR15" s="47"/>
      <c r="MS15" s="7"/>
      <c r="MT15" s="7"/>
      <c r="MU15" s="26"/>
      <c r="MV15" s="11"/>
      <c r="MW15" s="16"/>
      <c r="MX15" s="133" t="s">
        <v>91</v>
      </c>
      <c r="MY15" s="82">
        <v>0</v>
      </c>
      <c r="MZ15" s="47"/>
      <c r="NA15" s="47"/>
      <c r="NB15" s="47"/>
      <c r="NC15" s="7"/>
      <c r="ND15" s="7"/>
      <c r="NE15" s="26"/>
      <c r="NF15" s="11"/>
      <c r="NG15" s="16"/>
      <c r="NH15" s="133" t="s">
        <v>91</v>
      </c>
      <c r="NI15" s="82">
        <v>0</v>
      </c>
      <c r="NJ15" s="47"/>
      <c r="NK15" s="47"/>
      <c r="NL15" s="47"/>
      <c r="NM15" s="7"/>
      <c r="NN15" s="7"/>
      <c r="NO15" s="26"/>
      <c r="NP15" s="11"/>
      <c r="NQ15" s="16"/>
      <c r="NR15" s="133" t="s">
        <v>91</v>
      </c>
      <c r="NS15" s="82">
        <v>0</v>
      </c>
      <c r="NT15" s="47"/>
      <c r="NU15" s="47"/>
      <c r="NV15" s="47"/>
      <c r="NW15" s="7"/>
      <c r="NX15" s="7"/>
      <c r="NY15" s="26"/>
      <c r="NZ15" s="11"/>
      <c r="OA15" s="16"/>
      <c r="OB15" s="133" t="s">
        <v>91</v>
      </c>
      <c r="OC15" s="82">
        <v>0</v>
      </c>
      <c r="OD15" s="47"/>
      <c r="OE15" s="47"/>
      <c r="OF15" s="47"/>
      <c r="OG15" s="7"/>
      <c r="OH15" s="7"/>
      <c r="OI15" s="26"/>
      <c r="OJ15" s="11"/>
      <c r="OK15" s="16"/>
      <c r="OL15" s="133" t="s">
        <v>91</v>
      </c>
      <c r="OM15" s="82">
        <v>0</v>
      </c>
      <c r="ON15" s="47"/>
      <c r="OO15" s="47"/>
      <c r="OP15" s="47"/>
      <c r="OQ15" s="7"/>
      <c r="OR15" s="7"/>
      <c r="OS15" s="26"/>
      <c r="OT15" s="11"/>
      <c r="OU15" s="16"/>
      <c r="OV15" s="133" t="s">
        <v>91</v>
      </c>
      <c r="OW15" s="82">
        <v>0</v>
      </c>
      <c r="OX15" s="47"/>
      <c r="OY15" s="47"/>
      <c r="OZ15" s="47"/>
      <c r="PA15" s="7"/>
      <c r="PB15" s="7"/>
      <c r="PC15" s="26"/>
      <c r="PD15" s="11"/>
      <c r="PE15" s="16"/>
      <c r="PF15" s="133" t="s">
        <v>91</v>
      </c>
      <c r="PG15" s="82">
        <v>0</v>
      </c>
      <c r="PH15" s="47"/>
      <c r="PI15" s="47"/>
      <c r="PJ15" s="47"/>
      <c r="PK15" s="7"/>
      <c r="PL15" s="7"/>
      <c r="PM15" s="26"/>
      <c r="PN15" s="11"/>
      <c r="PO15" s="16"/>
      <c r="PP15" s="133" t="s">
        <v>91</v>
      </c>
      <c r="PQ15" s="82">
        <v>0</v>
      </c>
      <c r="PR15" s="47"/>
      <c r="PS15" s="47"/>
      <c r="PT15" s="47"/>
      <c r="PU15" s="7"/>
      <c r="PV15" s="7"/>
      <c r="PW15" s="26"/>
      <c r="PX15" s="11"/>
      <c r="PY15" s="16"/>
    </row>
    <row xmlns:x14ac="http://schemas.microsoft.com/office/spreadsheetml/2009/9/ac" r="16" s="2" customFormat="true" x14ac:dyDescent="0.25">
      <c r="A16" s="417" t="str">
        <f ca="true">IF(ISBLANK('Data Summary'!A18),"",'Data Summary'!A18)</f>
        <v>IND_2010_ASER</v>
      </c>
      <c r="B16" s="134"/>
      <c r="C16" s="21"/>
      <c r="D16" s="81"/>
      <c r="E16" s="47"/>
      <c r="F16" s="7"/>
      <c r="G16" s="7"/>
      <c r="H16" s="7"/>
      <c r="I16" s="26"/>
      <c r="J16" s="11"/>
      <c r="K16" s="16"/>
      <c r="L16" s="134"/>
      <c r="M16" s="21"/>
      <c r="N16" s="81"/>
      <c r="O16" s="47"/>
      <c r="P16" s="7"/>
      <c r="Q16" s="7"/>
      <c r="R16" s="7"/>
      <c r="S16" s="26"/>
      <c r="T16" s="11"/>
      <c r="U16" s="16"/>
      <c r="V16" s="134" t="s">
        <v>261</v>
      </c>
      <c r="W16" s="21">
        <v>1</v>
      </c>
      <c r="X16" s="81">
        <v>36.335720000000002</v>
      </c>
      <c r="Y16" s="47">
        <v>50.56129</v>
      </c>
      <c r="Z16" s="7">
        <v>32.307094999999997</v>
      </c>
      <c r="AA16" s="7"/>
      <c r="AB16" s="81">
        <v>36.335720000000002</v>
      </c>
      <c r="AC16" s="162">
        <v>38.800214999999994</v>
      </c>
      <c r="AD16" s="11"/>
      <c r="AE16" s="16"/>
      <c r="AF16" s="134"/>
      <c r="AG16" s="21"/>
      <c r="AH16" s="81"/>
      <c r="AI16" s="47"/>
      <c r="AJ16" s="7"/>
      <c r="AK16" s="7"/>
      <c r="AL16" s="7"/>
      <c r="AM16" s="26"/>
      <c r="AN16" s="11"/>
      <c r="AO16" s="16"/>
      <c r="AP16" s="134"/>
      <c r="AQ16" s="21"/>
      <c r="AR16" s="81"/>
      <c r="AS16" s="47"/>
      <c r="AT16" s="7"/>
      <c r="AU16" s="7"/>
      <c r="AV16" s="7"/>
      <c r="AW16" s="26"/>
      <c r="AX16" s="11"/>
      <c r="AY16" s="16"/>
      <c r="AZ16" s="134"/>
      <c r="BA16" s="21"/>
      <c r="BB16" s="81"/>
      <c r="BC16" s="47"/>
      <c r="BD16" s="7"/>
      <c r="BE16" s="7"/>
      <c r="BF16" s="7"/>
      <c r="BG16" s="26"/>
      <c r="BH16" s="11"/>
      <c r="BI16" s="16"/>
      <c r="BJ16" s="134"/>
      <c r="BK16" s="21"/>
      <c r="BL16" s="81"/>
      <c r="BM16" s="47"/>
      <c r="BN16" s="7"/>
      <c r="BO16" s="7"/>
      <c r="BP16" s="7"/>
      <c r="BQ16" s="26"/>
      <c r="BR16" s="11"/>
      <c r="BS16" s="16"/>
      <c r="BT16" s="134"/>
      <c r="BU16" s="21"/>
      <c r="BV16" s="81"/>
      <c r="BW16" s="47"/>
      <c r="BX16" s="7"/>
      <c r="BY16" s="7"/>
      <c r="BZ16" s="7"/>
      <c r="CA16" s="26"/>
      <c r="CB16" s="11"/>
      <c r="CC16" s="16"/>
      <c r="CD16" s="134"/>
      <c r="CE16" s="21"/>
      <c r="CF16" s="81"/>
      <c r="CG16" s="47"/>
      <c r="CH16" s="7"/>
      <c r="CI16" s="7"/>
      <c r="CJ16" s="7"/>
      <c r="CK16" s="26"/>
      <c r="CL16" s="11"/>
      <c r="CM16" s="16"/>
      <c r="CN16" s="134"/>
      <c r="CO16" s="21"/>
      <c r="CP16" s="81"/>
      <c r="CQ16" s="47"/>
      <c r="CR16" s="7"/>
      <c r="CS16" s="7"/>
      <c r="CT16" s="7"/>
      <c r="CU16" s="26"/>
      <c r="CV16" s="11"/>
      <c r="CW16" s="16"/>
      <c r="CX16" s="134"/>
      <c r="CY16" s="21"/>
      <c r="CZ16" s="81"/>
      <c r="DA16" s="47"/>
      <c r="DB16" s="7"/>
      <c r="DC16" s="7"/>
      <c r="DD16" s="7"/>
      <c r="DE16" s="26"/>
      <c r="DF16" s="11"/>
      <c r="DG16" s="16"/>
      <c r="DH16" s="134"/>
      <c r="DI16" s="21"/>
      <c r="DJ16" s="81"/>
      <c r="DK16" s="47"/>
      <c r="DL16" s="7"/>
      <c r="DM16" s="7"/>
      <c r="DN16" s="7"/>
      <c r="DO16" s="26"/>
      <c r="DP16" s="11"/>
      <c r="DQ16" s="16"/>
      <c r="DR16" s="134"/>
      <c r="DS16" s="21"/>
      <c r="DT16" s="81"/>
      <c r="DU16" s="47"/>
      <c r="DV16" s="7"/>
      <c r="DW16" s="7"/>
      <c r="DX16" s="7"/>
      <c r="DY16" s="26"/>
      <c r="DZ16" s="11"/>
      <c r="EA16" s="16"/>
      <c r="EB16" s="134"/>
      <c r="EC16" s="21"/>
      <c r="ED16" s="81"/>
      <c r="EE16" s="47"/>
      <c r="EF16" s="7"/>
      <c r="EG16" s="7"/>
      <c r="EH16" s="7"/>
      <c r="EI16" s="26"/>
      <c r="EJ16" s="11"/>
      <c r="EK16" s="16"/>
      <c r="EL16" s="134"/>
      <c r="EM16" s="21"/>
      <c r="EN16" s="81"/>
      <c r="EO16" s="47"/>
      <c r="EP16" s="7"/>
      <c r="EQ16" s="7"/>
      <c r="ER16" s="7"/>
      <c r="ES16" s="26"/>
      <c r="ET16" s="11"/>
      <c r="EU16" s="16"/>
      <c r="EV16" s="134"/>
      <c r="EW16" s="21"/>
      <c r="EX16" s="81"/>
      <c r="EY16" s="47"/>
      <c r="EZ16" s="7"/>
      <c r="FA16" s="7"/>
      <c r="FB16" s="7"/>
      <c r="FC16" s="26"/>
      <c r="FD16" s="11"/>
      <c r="FE16" s="16"/>
      <c r="FF16" s="134"/>
      <c r="FG16" s="21"/>
      <c r="FH16" s="81"/>
      <c r="FI16" s="47"/>
      <c r="FJ16" s="7"/>
      <c r="FK16" s="7"/>
      <c r="FL16" s="7"/>
      <c r="FM16" s="26"/>
      <c r="FN16" s="11"/>
      <c r="FO16" s="16"/>
      <c r="FP16" s="134" t="s">
        <v>261</v>
      </c>
      <c r="FQ16" s="21">
        <v>1</v>
      </c>
      <c r="FR16" s="81">
        <f>AVERAGE(30.97,29.86)</f>
        <v>30.414999999999999</v>
      </c>
      <c r="FS16" s="47">
        <f>AVERAGE(43.99,41.78)</f>
        <v>42.885000000000005</v>
      </c>
      <c r="FT16" s="7">
        <f>AVERAGE(25.18,24.56)</f>
        <v>24.869999999999997</v>
      </c>
      <c r="FU16" s="7"/>
      <c r="FV16" s="81">
        <f>AVERAGE(30.97,29.86)</f>
        <v>30.414999999999999</v>
      </c>
      <c r="FW16" s="162">
        <f>AVERAGE(31.61,29.54)</f>
        <v>30.574999999999999</v>
      </c>
      <c r="FX16" s="11"/>
      <c r="FY16" s="16"/>
      <c r="FZ16" s="134"/>
      <c r="GA16" s="21"/>
      <c r="GB16" s="81"/>
      <c r="GC16" s="47"/>
      <c r="GD16" s="7"/>
      <c r="GE16" s="7"/>
      <c r="GF16" s="7"/>
      <c r="GG16" s="26"/>
      <c r="GH16" s="11"/>
      <c r="GI16" s="16"/>
      <c r="GJ16" s="134"/>
      <c r="GK16" s="21"/>
      <c r="GL16" s="81"/>
      <c r="GM16" s="47"/>
      <c r="GN16" s="7"/>
      <c r="GO16" s="7"/>
      <c r="GP16" s="7"/>
      <c r="GQ16" s="26"/>
      <c r="GR16" s="11"/>
      <c r="GS16" s="16"/>
      <c r="GT16" s="134"/>
      <c r="GU16" s="21"/>
      <c r="GV16" s="81"/>
      <c r="GW16" s="47"/>
      <c r="GX16" s="7"/>
      <c r="GY16" s="7"/>
      <c r="GZ16" s="7"/>
      <c r="HA16" s="26"/>
      <c r="HB16" s="11"/>
      <c r="HC16" s="16"/>
      <c r="HD16" s="134"/>
      <c r="HE16" s="21"/>
      <c r="HF16" s="81"/>
      <c r="HG16" s="47"/>
      <c r="HH16" s="7"/>
      <c r="HI16" s="7"/>
      <c r="HJ16" s="7"/>
      <c r="HK16" s="26"/>
      <c r="HL16" s="11"/>
      <c r="HM16" s="16"/>
      <c r="HN16" s="134"/>
      <c r="HO16" s="21"/>
      <c r="HP16" s="81"/>
      <c r="HQ16" s="47"/>
      <c r="HR16" s="7"/>
      <c r="HS16" s="7"/>
      <c r="HT16" s="7"/>
      <c r="HU16" s="26"/>
      <c r="HV16" s="11"/>
      <c r="HW16" s="16"/>
      <c r="HX16" s="134"/>
      <c r="HY16" s="21"/>
      <c r="HZ16" s="81"/>
      <c r="IA16" s="47"/>
      <c r="IB16" s="7"/>
      <c r="IC16" s="7"/>
      <c r="ID16" s="7"/>
      <c r="IE16" s="26"/>
      <c r="IF16" s="11"/>
      <c r="IG16" s="16"/>
      <c r="IH16" s="134"/>
      <c r="II16" s="21"/>
      <c r="IJ16" s="81"/>
      <c r="IK16" s="47"/>
      <c r="IL16" s="7"/>
      <c r="IM16" s="7"/>
      <c r="IN16" s="7"/>
      <c r="IO16" s="26"/>
      <c r="IP16" s="11"/>
      <c r="IQ16" s="16"/>
      <c r="IR16" s="134"/>
      <c r="IS16" s="21"/>
      <c r="IT16" s="81"/>
      <c r="IU16" s="47"/>
      <c r="IV16" s="7"/>
      <c r="IW16" s="7"/>
      <c r="IX16" s="7"/>
      <c r="IY16" s="26"/>
      <c r="IZ16" s="11"/>
      <c r="JA16" s="16"/>
      <c r="JB16" s="132" t="s">
        <v>345</v>
      </c>
      <c r="JC16" s="21">
        <v>1</v>
      </c>
      <c r="JD16" s="212">
        <f>(100-JD14)*($FR$6/(100-$FR$4))</f>
        <v>80.875766871165652</v>
      </c>
      <c r="JE16" s="212">
        <f>(100-JE14)*($FS$6/(100-$FS$4))</f>
        <v>84.694108740684968</v>
      </c>
      <c r="JF16" s="212">
        <f>(100-JF14)*($FT$6/(100-$FT$4))</f>
        <v>78.976256226460933</v>
      </c>
      <c r="JG16" s="212"/>
      <c r="JH16" s="212">
        <f>(100-JH14)*($FV$6/(100-$FV$4))</f>
        <v>80.776380368098174</v>
      </c>
      <c r="JI16" s="26">
        <f>(100-JI14)*($FW$6/(100-$FW$4))</f>
        <v>79.915331212985294</v>
      </c>
      <c r="JJ16" s="11"/>
      <c r="JK16" s="16"/>
      <c r="JL16" s="134"/>
      <c r="JM16" s="21"/>
      <c r="JN16" s="81"/>
      <c r="JO16" s="47"/>
      <c r="JP16" s="7"/>
      <c r="JQ16" s="7"/>
      <c r="JR16" s="7"/>
      <c r="JS16" s="26"/>
      <c r="JT16" s="11"/>
      <c r="JU16" s="16"/>
      <c r="JV16" s="134"/>
      <c r="JW16" s="21"/>
      <c r="JX16" s="81"/>
      <c r="JY16" s="47"/>
      <c r="JZ16" s="7"/>
      <c r="KA16" s="7"/>
      <c r="KB16" s="7"/>
      <c r="KC16" s="26"/>
      <c r="KD16" s="11"/>
      <c r="KE16" s="16"/>
      <c r="KF16" s="134"/>
      <c r="KG16" s="21"/>
      <c r="KH16" s="81"/>
      <c r="KI16" s="47"/>
      <c r="KJ16" s="7"/>
      <c r="KK16" s="7"/>
      <c r="KL16" s="7"/>
      <c r="KM16" s="26"/>
      <c r="KN16" s="11"/>
      <c r="KO16" s="16"/>
      <c r="KP16" s="134" t="s">
        <v>317</v>
      </c>
      <c r="KQ16" s="21" t="s">
        <v>344</v>
      </c>
      <c r="KR16" s="81">
        <v>18.144369999999999</v>
      </c>
      <c r="KS16" s="47">
        <v>30.37125</v>
      </c>
      <c r="KT16" s="7">
        <v>16.543939999999999</v>
      </c>
      <c r="KU16" s="7"/>
      <c r="KV16" s="7">
        <v>17.855017772419085</v>
      </c>
      <c r="KW16" s="26">
        <v>29.207914894630882</v>
      </c>
      <c r="KX16" s="11"/>
      <c r="KY16" s="16"/>
      <c r="KZ16" s="134"/>
      <c r="LA16" s="21"/>
      <c r="LB16" s="81"/>
      <c r="LC16" s="47"/>
      <c r="LD16" s="7"/>
      <c r="LE16" s="7"/>
      <c r="LF16" s="7"/>
      <c r="LG16" s="26"/>
      <c r="LH16" s="11"/>
      <c r="LI16" s="16"/>
      <c r="LJ16" s="134"/>
      <c r="LK16" s="21"/>
      <c r="LL16" s="81"/>
      <c r="LM16" s="47"/>
      <c r="LN16" s="7"/>
      <c r="LO16" s="7"/>
      <c r="LP16" s="7"/>
      <c r="LQ16" s="26"/>
      <c r="LR16" s="11"/>
      <c r="LS16" s="16"/>
      <c r="LT16" s="132" t="s">
        <v>345</v>
      </c>
      <c r="LU16" s="21">
        <v>1</v>
      </c>
      <c r="LV16" s="212">
        <f>(100-LV14)*($FR$6/(100-$FR$4))</f>
        <v>80.786683099642929</v>
      </c>
      <c r="LW16" s="212">
        <f>(100-LW14)*($FS$6/(100-$FS$4))</f>
        <v>84.50785670158082</v>
      </c>
      <c r="LX16" s="212">
        <f>(100-LX14)*($FT$6/(100-$FT$4))</f>
        <v>78.92874408958977</v>
      </c>
      <c r="LY16" s="212"/>
      <c r="LZ16" s="212">
        <f>(100-LZ14)*($FV$6/(100-$FV$4))</f>
        <v>80.859140998058848</v>
      </c>
      <c r="MA16" s="26">
        <f>(100-MA14)*($FW$6/(100-$FW$4))</f>
        <v>79.630418086365978</v>
      </c>
      <c r="MB16" s="11"/>
      <c r="MC16" s="16"/>
      <c r="MD16" s="134"/>
      <c r="ME16" s="21"/>
      <c r="MF16" s="81"/>
      <c r="MG16" s="47"/>
      <c r="MH16" s="7"/>
      <c r="MI16" s="7"/>
      <c r="MJ16" s="7"/>
      <c r="MK16" s="26"/>
      <c r="ML16" s="11"/>
      <c r="MM16" s="16"/>
      <c r="MN16" s="132" t="s">
        <v>345</v>
      </c>
      <c r="MO16" s="21">
        <v>1</v>
      </c>
      <c r="MP16" s="212">
        <f>(100-MP14)*($FR$6/(100-$FR$4))</f>
        <v>79.867991731537629</v>
      </c>
      <c r="MQ16" s="212">
        <f>(100-MQ14)*($FS$6/(100-$FS$4))</f>
        <v>84.212334346656107</v>
      </c>
      <c r="MR16" s="212">
        <f>(100-MR14)*($FT$6/(100-$FT$4))</f>
        <v>77.913644712010921</v>
      </c>
      <c r="MS16" s="212"/>
      <c r="MT16" s="212">
        <f>(100-MT14)*($FV$6/(100-$FV$4))</f>
        <v>79.883677065037716</v>
      </c>
      <c r="MU16" s="26">
        <f>(100-MU14)*($FW$6/(100-$FW$4))</f>
        <v>79.097847530725801</v>
      </c>
      <c r="MV16" s="11"/>
      <c r="MW16" s="16"/>
      <c r="MX16" s="134"/>
      <c r="MY16" s="21"/>
      <c r="MZ16" s="81"/>
      <c r="NA16" s="47"/>
      <c r="NB16" s="7"/>
      <c r="NC16" s="7"/>
      <c r="ND16" s="7"/>
      <c r="NE16" s="26"/>
      <c r="NF16" s="11"/>
      <c r="NG16" s="16"/>
      <c r="NH16" s="132" t="s">
        <v>345</v>
      </c>
      <c r="NI16" s="21">
        <v>1</v>
      </c>
      <c r="NJ16" s="212">
        <f>(100-NJ14)*($FR$6/(100-$FR$4))</f>
        <v>81.265030674846642</v>
      </c>
      <c r="NK16" s="212">
        <f>(100-NK14)*($FS$6/(100-$FS$4))</f>
        <v>85.146778912522308</v>
      </c>
      <c r="NL16" s="212">
        <f>(100-NL14)*($FT$6/(100-$FT$4))</f>
        <v>79.022114507394065</v>
      </c>
      <c r="NM16" s="212"/>
      <c r="NN16" s="212">
        <f>(100-NN14)*($FV$6/(100-$FV$4))</f>
        <v>81.00080091837566</v>
      </c>
      <c r="NO16" s="26">
        <f>(100-NO14)*($FW$6/(100-$FW$4))</f>
        <v>80.082985145303269</v>
      </c>
      <c r="NP16" s="11"/>
      <c r="NQ16" s="16"/>
      <c r="NR16" s="134"/>
      <c r="NS16" s="21"/>
      <c r="NT16" s="81"/>
      <c r="NU16" s="47"/>
      <c r="NV16" s="7"/>
      <c r="NW16" s="7"/>
      <c r="NX16" s="7"/>
      <c r="NY16" s="26"/>
      <c r="NZ16" s="11"/>
      <c r="OA16" s="16"/>
      <c r="OB16" s="132" t="s">
        <v>345</v>
      </c>
      <c r="OC16" s="21">
        <v>1</v>
      </c>
      <c r="OD16" s="212">
        <f>(100-OD14)*($FR$6/(100-$FR$4))</f>
        <v>81.570974869129344</v>
      </c>
      <c r="OE16" s="212">
        <f>(100-OE14)*($FS$6/(100-$FS$4))</f>
        <v>85.912824681291156</v>
      </c>
      <c r="OF16" s="212">
        <f>(100-OF14)*($FT$6/(100-$FT$4))</f>
        <v>79.585438740045447</v>
      </c>
      <c r="OG16" s="212"/>
      <c r="OH16" s="212">
        <f>(100-OH14)*($FV$6/(100-$FV$4))</f>
        <v>81.584570302897745</v>
      </c>
      <c r="OI16" s="26">
        <f>(100-OI14)*($FW$6/(100-$FW$4))</f>
        <v>80.804854575902596</v>
      </c>
      <c r="OJ16" s="11"/>
      <c r="OK16" s="16"/>
      <c r="OL16" s="134"/>
      <c r="OM16" s="21"/>
      <c r="ON16" s="81"/>
      <c r="OO16" s="47"/>
      <c r="OP16" s="7"/>
      <c r="OQ16" s="7"/>
      <c r="OR16" s="7"/>
      <c r="OS16" s="26"/>
      <c r="OT16" s="11"/>
      <c r="OU16" s="16"/>
      <c r="OV16" s="134"/>
      <c r="OW16" s="21"/>
      <c r="OX16" s="81"/>
      <c r="OY16" s="47"/>
      <c r="OZ16" s="7"/>
      <c r="PA16" s="7"/>
      <c r="PB16" s="7"/>
      <c r="PC16" s="26"/>
      <c r="PD16" s="11"/>
      <c r="PE16" s="16"/>
      <c r="PF16" s="132" t="s">
        <v>345</v>
      </c>
      <c r="PG16" s="21">
        <v>1</v>
      </c>
      <c r="PH16" s="212">
        <f>(100-PH14)*($FR$6/(100-$FR$4))</f>
        <v>81.752878042468168</v>
      </c>
      <c r="PI16" s="212">
        <f>(100-PI14)*($FS$6/(100-$FS$4))</f>
        <v>86.073920510577196</v>
      </c>
      <c r="PJ16" s="212">
        <f>(100-PJ14)*($FT$6/(100-$FT$4))</f>
        <v>79.764105516082637</v>
      </c>
      <c r="PK16" s="212"/>
      <c r="PL16" s="212">
        <f>(100-PL14)*($FV$6/(100-$FV$4))</f>
        <v>81.745798370685577</v>
      </c>
      <c r="PM16" s="26">
        <f>(100-PM14)*($FW$6/(100-$FW$4))</f>
        <v>81.028001832212823</v>
      </c>
      <c r="PN16" s="11"/>
      <c r="PO16" s="16"/>
      <c r="PP16" s="134"/>
      <c r="PQ16" s="21"/>
      <c r="PR16" s="81"/>
      <c r="PS16" s="47"/>
      <c r="PT16" s="7"/>
      <c r="PU16" s="7"/>
      <c r="PV16" s="7"/>
      <c r="PW16" s="26"/>
      <c r="PX16" s="11"/>
      <c r="PY16" s="16"/>
    </row>
    <row xmlns:x14ac="http://schemas.microsoft.com/office/spreadsheetml/2009/9/ac" r="17" s="2" customFormat="true" x14ac:dyDescent="0.25">
      <c r="A17" s="417" t="str">
        <f ca="true">IF(ISBLANK('Data Summary'!A19),"",'Data Summary'!A19)</f>
        <v>IND_2011_EMIS</v>
      </c>
      <c r="B17" s="134"/>
      <c r="C17" s="22"/>
      <c r="D17" s="47"/>
      <c r="E17" s="7"/>
      <c r="F17" s="7"/>
      <c r="G17" s="7"/>
      <c r="H17" s="7"/>
      <c r="I17" s="26"/>
      <c r="J17" s="11"/>
      <c r="K17" s="16"/>
      <c r="L17" s="134"/>
      <c r="M17" s="22"/>
      <c r="N17" s="47"/>
      <c r="O17" s="7"/>
      <c r="P17" s="7"/>
      <c r="Q17" s="7"/>
      <c r="R17" s="7"/>
      <c r="S17" s="26"/>
      <c r="T17" s="11"/>
      <c r="U17" s="16"/>
      <c r="V17" s="134" t="s">
        <v>262</v>
      </c>
      <c r="W17" s="22">
        <v>0.5</v>
      </c>
      <c r="X17" s="47">
        <v>15.220234999999999</v>
      </c>
      <c r="Y17" s="7">
        <v>11.257069999999999</v>
      </c>
      <c r="Z17" s="7">
        <v>16.342585</v>
      </c>
      <c r="AA17" s="7"/>
      <c r="AB17" s="47">
        <v>15.220234999999999</v>
      </c>
      <c r="AC17" s="68">
        <v>16.596920000000001</v>
      </c>
      <c r="AD17" s="11"/>
      <c r="AE17" s="16"/>
      <c r="AF17" s="134"/>
      <c r="AG17" s="22"/>
      <c r="AH17" s="47"/>
      <c r="AI17" s="7"/>
      <c r="AJ17" s="7"/>
      <c r="AK17" s="7"/>
      <c r="AL17" s="7"/>
      <c r="AM17" s="26"/>
      <c r="AN17" s="11"/>
      <c r="AO17" s="16"/>
      <c r="AP17" s="134"/>
      <c r="AQ17" s="22"/>
      <c r="AR17" s="47"/>
      <c r="AS17" s="7"/>
      <c r="AT17" s="7"/>
      <c r="AU17" s="7"/>
      <c r="AV17" s="7"/>
      <c r="AW17" s="26"/>
      <c r="AX17" s="11"/>
      <c r="AY17" s="16"/>
      <c r="AZ17" s="134"/>
      <c r="BA17" s="22"/>
      <c r="BB17" s="47"/>
      <c r="BC17" s="7"/>
      <c r="BD17" s="7"/>
      <c r="BE17" s="7"/>
      <c r="BF17" s="7"/>
      <c r="BG17" s="26"/>
      <c r="BH17" s="11"/>
      <c r="BI17" s="16"/>
      <c r="BJ17" s="134"/>
      <c r="BK17" s="22"/>
      <c r="BL17" s="47"/>
      <c r="BM17" s="7"/>
      <c r="BN17" s="7"/>
      <c r="BO17" s="7"/>
      <c r="BP17" s="7"/>
      <c r="BQ17" s="26"/>
      <c r="BR17" s="11"/>
      <c r="BS17" s="16"/>
      <c r="BT17" s="134"/>
      <c r="BU17" s="22"/>
      <c r="BV17" s="47"/>
      <c r="BW17" s="7"/>
      <c r="BX17" s="7"/>
      <c r="BY17" s="7"/>
      <c r="BZ17" s="7"/>
      <c r="CA17" s="26"/>
      <c r="CB17" s="11"/>
      <c r="CC17" s="16"/>
      <c r="CD17" s="134"/>
      <c r="CE17" s="22"/>
      <c r="CF17" s="47"/>
      <c r="CG17" s="7"/>
      <c r="CH17" s="7"/>
      <c r="CI17" s="7"/>
      <c r="CJ17" s="7"/>
      <c r="CK17" s="26"/>
      <c r="CL17" s="11"/>
      <c r="CM17" s="16"/>
      <c r="CN17" s="134"/>
      <c r="CO17" s="22"/>
      <c r="CP17" s="47"/>
      <c r="CQ17" s="7"/>
      <c r="CR17" s="7"/>
      <c r="CS17" s="7"/>
      <c r="CT17" s="7"/>
      <c r="CU17" s="26"/>
      <c r="CV17" s="11"/>
      <c r="CW17" s="16"/>
      <c r="CX17" s="134"/>
      <c r="CY17" s="22"/>
      <c r="CZ17" s="47"/>
      <c r="DA17" s="7"/>
      <c r="DB17" s="7"/>
      <c r="DC17" s="7"/>
      <c r="DD17" s="7"/>
      <c r="DE17" s="26"/>
      <c r="DF17" s="11"/>
      <c r="DG17" s="16"/>
      <c r="DH17" s="134"/>
      <c r="DI17" s="22"/>
      <c r="DJ17" s="47"/>
      <c r="DK17" s="7"/>
      <c r="DL17" s="7"/>
      <c r="DM17" s="7"/>
      <c r="DN17" s="7"/>
      <c r="DO17" s="26"/>
      <c r="DP17" s="11"/>
      <c r="DQ17" s="16"/>
      <c r="DR17" s="134"/>
      <c r="DS17" s="22"/>
      <c r="DT17" s="47"/>
      <c r="DU17" s="7"/>
      <c r="DV17" s="7"/>
      <c r="DW17" s="7"/>
      <c r="DX17" s="7"/>
      <c r="DY17" s="26"/>
      <c r="DZ17" s="11"/>
      <c r="EA17" s="16"/>
      <c r="EB17" s="134"/>
      <c r="EC17" s="22"/>
      <c r="ED17" s="47"/>
      <c r="EE17" s="7"/>
      <c r="EF17" s="7"/>
      <c r="EG17" s="7"/>
      <c r="EH17" s="7"/>
      <c r="EI17" s="26"/>
      <c r="EJ17" s="11"/>
      <c r="EK17" s="16"/>
      <c r="EL17" s="134"/>
      <c r="EM17" s="22"/>
      <c r="EN17" s="47"/>
      <c r="EO17" s="7"/>
      <c r="EP17" s="7"/>
      <c r="EQ17" s="7"/>
      <c r="ER17" s="7"/>
      <c r="ES17" s="26"/>
      <c r="ET17" s="11"/>
      <c r="EU17" s="16"/>
      <c r="EV17" s="134"/>
      <c r="EW17" s="22"/>
      <c r="EX17" s="47"/>
      <c r="EY17" s="7"/>
      <c r="EZ17" s="7"/>
      <c r="FA17" s="7"/>
      <c r="FB17" s="7"/>
      <c r="FC17" s="26"/>
      <c r="FD17" s="11"/>
      <c r="FE17" s="16"/>
      <c r="FF17" s="134"/>
      <c r="FG17" s="22"/>
      <c r="FH17" s="47"/>
      <c r="FI17" s="7"/>
      <c r="FJ17" s="7"/>
      <c r="FK17" s="7"/>
      <c r="FL17" s="7"/>
      <c r="FM17" s="26"/>
      <c r="FN17" s="11"/>
      <c r="FO17" s="16"/>
      <c r="FP17" s="134" t="s">
        <v>262</v>
      </c>
      <c r="FQ17" s="22">
        <v>0.5</v>
      </c>
      <c r="FR17" s="47">
        <f>AVERAGE(26.88,26.07)</f>
        <v>26.475000000000001</v>
      </c>
      <c r="FS17" s="7">
        <f>AVERAGE(21.87,21.18)</f>
        <v>21.524999999999999</v>
      </c>
      <c r="FT17" s="7">
        <f>AVERAGE(29.1,28.24)</f>
        <v>28.67</v>
      </c>
      <c r="FU17" s="7"/>
      <c r="FV17" s="47">
        <f>AVERAGE(26.88,26.07)</f>
        <v>26.475000000000001</v>
      </c>
      <c r="FW17" s="68">
        <f>AVERAGE(28.63,27.18)</f>
        <v>27.905000000000001</v>
      </c>
      <c r="FX17" s="11"/>
      <c r="FY17" s="16"/>
      <c r="FZ17" s="134"/>
      <c r="GA17" s="22"/>
      <c r="GB17" s="47"/>
      <c r="GC17" s="7"/>
      <c r="GD17" s="7"/>
      <c r="GE17" s="7"/>
      <c r="GF17" s="7"/>
      <c r="GG17" s="26"/>
      <c r="GH17" s="11"/>
      <c r="GI17" s="16"/>
      <c r="GJ17" s="134"/>
      <c r="GK17" s="22"/>
      <c r="GL17" s="47"/>
      <c r="GM17" s="7"/>
      <c r="GN17" s="7"/>
      <c r="GO17" s="7"/>
      <c r="GP17" s="7"/>
      <c r="GQ17" s="26"/>
      <c r="GR17" s="11"/>
      <c r="GS17" s="16"/>
      <c r="GT17" s="134"/>
      <c r="GU17" s="22"/>
      <c r="GV17" s="47"/>
      <c r="GW17" s="7"/>
      <c r="GX17" s="7"/>
      <c r="GY17" s="7"/>
      <c r="GZ17" s="7"/>
      <c r="HA17" s="26"/>
      <c r="HB17" s="11"/>
      <c r="HC17" s="16"/>
      <c r="HD17" s="134"/>
      <c r="HE17" s="22"/>
      <c r="HF17" s="47"/>
      <c r="HG17" s="7"/>
      <c r="HH17" s="7"/>
      <c r="HI17" s="7"/>
      <c r="HJ17" s="7"/>
      <c r="HK17" s="26"/>
      <c r="HL17" s="11"/>
      <c r="HM17" s="16"/>
      <c r="HN17" s="134"/>
      <c r="HO17" s="22"/>
      <c r="HP17" s="47"/>
      <c r="HQ17" s="7"/>
      <c r="HR17" s="7"/>
      <c r="HS17" s="7"/>
      <c r="HT17" s="7"/>
      <c r="HU17" s="26"/>
      <c r="HV17" s="11"/>
      <c r="HW17" s="16"/>
      <c r="HX17" s="134"/>
      <c r="HY17" s="22"/>
      <c r="HZ17" s="47"/>
      <c r="IA17" s="7"/>
      <c r="IB17" s="7"/>
      <c r="IC17" s="7"/>
      <c r="ID17" s="7"/>
      <c r="IE17" s="26"/>
      <c r="IF17" s="11"/>
      <c r="IG17" s="16"/>
      <c r="IH17" s="134"/>
      <c r="II17" s="22"/>
      <c r="IJ17" s="47"/>
      <c r="IK17" s="7"/>
      <c r="IL17" s="7"/>
      <c r="IM17" s="7"/>
      <c r="IN17" s="7"/>
      <c r="IO17" s="26"/>
      <c r="IP17" s="11"/>
      <c r="IQ17" s="16"/>
      <c r="IR17" s="134"/>
      <c r="IS17" s="22"/>
      <c r="IT17" s="47"/>
      <c r="IU17" s="7"/>
      <c r="IV17" s="7"/>
      <c r="IW17" s="7"/>
      <c r="IX17" s="7"/>
      <c r="IY17" s="26"/>
      <c r="IZ17" s="11"/>
      <c r="JA17" s="16"/>
      <c r="JB17" s="134"/>
      <c r="JC17" s="22"/>
      <c r="JD17" s="47"/>
      <c r="JE17" s="47"/>
      <c r="JF17" s="47"/>
      <c r="JG17" s="47"/>
      <c r="JH17" s="47"/>
      <c r="JI17" s="68"/>
      <c r="JJ17" s="11"/>
      <c r="JK17" s="16"/>
      <c r="JL17" s="134"/>
      <c r="JM17" s="22"/>
      <c r="JN17" s="47"/>
      <c r="JO17" s="7"/>
      <c r="JP17" s="7"/>
      <c r="JQ17" s="7"/>
      <c r="JR17" s="7"/>
      <c r="JS17" s="26"/>
      <c r="JT17" s="11"/>
      <c r="JU17" s="16"/>
      <c r="JV17" s="134"/>
      <c r="JW17" s="22"/>
      <c r="JX17" s="47"/>
      <c r="JY17" s="7"/>
      <c r="JZ17" s="7"/>
      <c r="KA17" s="7"/>
      <c r="KB17" s="7"/>
      <c r="KC17" s="26"/>
      <c r="KD17" s="11"/>
      <c r="KE17" s="16"/>
      <c r="KF17" s="134"/>
      <c r="KG17" s="22"/>
      <c r="KH17" s="47"/>
      <c r="KI17" s="7"/>
      <c r="KJ17" s="7"/>
      <c r="KK17" s="7"/>
      <c r="KL17" s="7"/>
      <c r="KM17" s="26"/>
      <c r="KN17" s="11"/>
      <c r="KO17" s="16"/>
      <c r="KP17" s="134" t="s">
        <v>318</v>
      </c>
      <c r="KQ17" s="22" t="s">
        <v>344</v>
      </c>
      <c r="KR17" s="47">
        <v>16.37735</v>
      </c>
      <c r="KS17" s="7">
        <v>10.64377</v>
      </c>
      <c r="KT17" s="7">
        <v>17.127790000000001</v>
      </c>
      <c r="KU17" s="7"/>
      <c r="KV17" s="7">
        <v>16.50349184974085</v>
      </c>
      <c r="KW17" s="26">
        <v>12.919481076444731</v>
      </c>
      <c r="KX17" s="11"/>
      <c r="KY17" s="16"/>
      <c r="KZ17" s="134"/>
      <c r="LA17" s="22"/>
      <c r="LB17" s="47"/>
      <c r="LC17" s="7"/>
      <c r="LD17" s="7"/>
      <c r="LE17" s="7"/>
      <c r="LF17" s="7"/>
      <c r="LG17" s="26"/>
      <c r="LH17" s="11"/>
      <c r="LI17" s="16"/>
      <c r="LJ17" s="134"/>
      <c r="LK17" s="22"/>
      <c r="LL17" s="47"/>
      <c r="LM17" s="7"/>
      <c r="LN17" s="7"/>
      <c r="LO17" s="7"/>
      <c r="LP17" s="7"/>
      <c r="LQ17" s="26"/>
      <c r="LR17" s="11"/>
      <c r="LS17" s="16"/>
      <c r="LT17" s="134"/>
      <c r="LU17" s="22"/>
      <c r="LV17" s="47"/>
      <c r="LW17" s="7"/>
      <c r="LX17" s="7"/>
      <c r="LY17" s="7"/>
      <c r="LZ17" s="7"/>
      <c r="MA17" s="26"/>
      <c r="MB17" s="11"/>
      <c r="MC17" s="16"/>
      <c r="MD17" s="134"/>
      <c r="ME17" s="22"/>
      <c r="MF17" s="47"/>
      <c r="MG17" s="7"/>
      <c r="MH17" s="7"/>
      <c r="MI17" s="7"/>
      <c r="MJ17" s="7"/>
      <c r="MK17" s="26"/>
      <c r="ML17" s="11"/>
      <c r="MM17" s="16"/>
      <c r="MN17" s="134"/>
      <c r="MO17" s="22"/>
      <c r="MP17" s="47"/>
      <c r="MQ17" s="7"/>
      <c r="MR17" s="7"/>
      <c r="MS17" s="7"/>
      <c r="MT17" s="7"/>
      <c r="MU17" s="26"/>
      <c r="MV17" s="11"/>
      <c r="MW17" s="16"/>
      <c r="MX17" s="134"/>
      <c r="MY17" s="22"/>
      <c r="MZ17" s="47"/>
      <c r="NA17" s="7"/>
      <c r="NB17" s="7"/>
      <c r="NC17" s="7"/>
      <c r="ND17" s="7"/>
      <c r="NE17" s="26"/>
      <c r="NF17" s="11"/>
      <c r="NG17" s="16"/>
      <c r="NH17" s="134"/>
      <c r="NI17" s="22"/>
      <c r="NJ17" s="47"/>
      <c r="NK17" s="7"/>
      <c r="NL17" s="7"/>
      <c r="NM17" s="7"/>
      <c r="NN17" s="7"/>
      <c r="NO17" s="26"/>
      <c r="NP17" s="11"/>
      <c r="NQ17" s="16"/>
      <c r="NR17" s="134"/>
      <c r="NS17" s="22"/>
      <c r="NT17" s="47"/>
      <c r="NU17" s="7"/>
      <c r="NV17" s="7"/>
      <c r="NW17" s="7"/>
      <c r="NX17" s="7"/>
      <c r="NY17" s="26"/>
      <c r="NZ17" s="11"/>
      <c r="OA17" s="16"/>
      <c r="OB17" s="134"/>
      <c r="OC17" s="22"/>
      <c r="OD17" s="47"/>
      <c r="OE17" s="7"/>
      <c r="OF17" s="7"/>
      <c r="OG17" s="7"/>
      <c r="OH17" s="7"/>
      <c r="OI17" s="26"/>
      <c r="OJ17" s="11"/>
      <c r="OK17" s="16"/>
      <c r="OL17" s="134"/>
      <c r="OM17" s="22"/>
      <c r="ON17" s="47"/>
      <c r="OO17" s="7"/>
      <c r="OP17" s="7"/>
      <c r="OQ17" s="7"/>
      <c r="OR17" s="7"/>
      <c r="OS17" s="26"/>
      <c r="OT17" s="11"/>
      <c r="OU17" s="16"/>
      <c r="OV17" s="134"/>
      <c r="OW17" s="22"/>
      <c r="OX17" s="47"/>
      <c r="OY17" s="7"/>
      <c r="OZ17" s="7"/>
      <c r="PA17" s="7"/>
      <c r="PB17" s="7"/>
      <c r="PC17" s="26"/>
      <c r="PD17" s="11"/>
      <c r="PE17" s="16"/>
      <c r="PF17" s="134"/>
      <c r="PG17" s="22"/>
      <c r="PH17" s="47"/>
      <c r="PI17" s="7"/>
      <c r="PJ17" s="7"/>
      <c r="PK17" s="7"/>
      <c r="PL17" s="7"/>
      <c r="PM17" s="26"/>
      <c r="PN17" s="11"/>
      <c r="PO17" s="16"/>
      <c r="PP17" s="134"/>
      <c r="PQ17" s="22"/>
      <c r="PR17" s="47"/>
      <c r="PS17" s="7"/>
      <c r="PT17" s="7"/>
      <c r="PU17" s="7"/>
      <c r="PV17" s="7"/>
      <c r="PW17" s="26"/>
      <c r="PX17" s="11"/>
      <c r="PY17" s="16"/>
    </row>
    <row xmlns:x14ac="http://schemas.microsoft.com/office/spreadsheetml/2009/9/ac" r="18" s="2" customFormat="true" x14ac:dyDescent="0.25">
      <c r="A18" s="417" t="str">
        <f ca="true">IF(ISBLANK('Data Summary'!A20),"",'Data Summary'!A20)</f>
        <v>IND_2011_ASER</v>
      </c>
      <c r="B18" s="134"/>
      <c r="C18" s="22"/>
      <c r="D18" s="7"/>
      <c r="E18" s="7"/>
      <c r="F18" s="7"/>
      <c r="G18" s="7"/>
      <c r="H18" s="7"/>
      <c r="I18" s="26"/>
      <c r="J18" s="11"/>
      <c r="K18" s="16"/>
      <c r="L18" s="134"/>
      <c r="M18" s="22"/>
      <c r="N18" s="7"/>
      <c r="O18" s="7"/>
      <c r="P18" s="7"/>
      <c r="Q18" s="7"/>
      <c r="R18" s="7"/>
      <c r="S18" s="26"/>
      <c r="T18" s="11"/>
      <c r="U18" s="16"/>
      <c r="V18" s="134" t="s">
        <v>263</v>
      </c>
      <c r="W18" s="22">
        <v>1</v>
      </c>
      <c r="X18" s="7">
        <v>5.7439600000000004</v>
      </c>
      <c r="Y18" s="7">
        <v>9.6567100000000003</v>
      </c>
      <c r="Z18" s="7">
        <v>4.6358899999999998</v>
      </c>
      <c r="AA18" s="7"/>
      <c r="AB18" s="7">
        <v>5.7439600000000004</v>
      </c>
      <c r="AC18" s="26">
        <v>6.5087550000000007</v>
      </c>
      <c r="AD18" s="11"/>
      <c r="AE18" s="16"/>
      <c r="AF18" s="134"/>
      <c r="AG18" s="22"/>
      <c r="AH18" s="7"/>
      <c r="AI18" s="7"/>
      <c r="AJ18" s="7"/>
      <c r="AK18" s="7"/>
      <c r="AL18" s="7"/>
      <c r="AM18" s="26"/>
      <c r="AN18" s="11"/>
      <c r="AO18" s="16"/>
      <c r="AP18" s="134"/>
      <c r="AQ18" s="22"/>
      <c r="AR18" s="7"/>
      <c r="AS18" s="7"/>
      <c r="AT18" s="7"/>
      <c r="AU18" s="7"/>
      <c r="AV18" s="7"/>
      <c r="AW18" s="26"/>
      <c r="AX18" s="11"/>
      <c r="AY18" s="16"/>
      <c r="AZ18" s="134"/>
      <c r="BA18" s="22"/>
      <c r="BB18" s="7"/>
      <c r="BC18" s="7"/>
      <c r="BD18" s="7"/>
      <c r="BE18" s="7"/>
      <c r="BF18" s="7"/>
      <c r="BG18" s="26"/>
      <c r="BH18" s="11"/>
      <c r="BI18" s="16"/>
      <c r="BJ18" s="134"/>
      <c r="BK18" s="22"/>
      <c r="BL18" s="7"/>
      <c r="BM18" s="7"/>
      <c r="BN18" s="7"/>
      <c r="BO18" s="7"/>
      <c r="BP18" s="7"/>
      <c r="BQ18" s="26"/>
      <c r="BR18" s="11"/>
      <c r="BS18" s="16"/>
      <c r="BT18" s="134"/>
      <c r="BU18" s="22"/>
      <c r="BV18" s="7"/>
      <c r="BW18" s="7"/>
      <c r="BX18" s="7"/>
      <c r="BY18" s="7"/>
      <c r="BZ18" s="7"/>
      <c r="CA18" s="26"/>
      <c r="CB18" s="11"/>
      <c r="CC18" s="16"/>
      <c r="CD18" s="134"/>
      <c r="CE18" s="22"/>
      <c r="CF18" s="7"/>
      <c r="CG18" s="7"/>
      <c r="CH18" s="7"/>
      <c r="CI18" s="7"/>
      <c r="CJ18" s="7"/>
      <c r="CK18" s="26"/>
      <c r="CL18" s="11"/>
      <c r="CM18" s="16"/>
      <c r="CN18" s="134"/>
      <c r="CO18" s="22"/>
      <c r="CP18" s="7"/>
      <c r="CQ18" s="7"/>
      <c r="CR18" s="7"/>
      <c r="CS18" s="7"/>
      <c r="CT18" s="7"/>
      <c r="CU18" s="26"/>
      <c r="CV18" s="11"/>
      <c r="CW18" s="16"/>
      <c r="CX18" s="134"/>
      <c r="CY18" s="22"/>
      <c r="CZ18" s="7"/>
      <c r="DA18" s="7"/>
      <c r="DB18" s="7"/>
      <c r="DC18" s="7"/>
      <c r="DD18" s="7"/>
      <c r="DE18" s="26"/>
      <c r="DF18" s="11"/>
      <c r="DG18" s="16"/>
      <c r="DH18" s="134"/>
      <c r="DI18" s="22"/>
      <c r="DJ18" s="7"/>
      <c r="DK18" s="7"/>
      <c r="DL18" s="7"/>
      <c r="DM18" s="7"/>
      <c r="DN18" s="7"/>
      <c r="DO18" s="26"/>
      <c r="DP18" s="11"/>
      <c r="DQ18" s="16"/>
      <c r="DR18" s="134"/>
      <c r="DS18" s="22"/>
      <c r="DT18" s="7"/>
      <c r="DU18" s="7"/>
      <c r="DV18" s="7"/>
      <c r="DW18" s="7"/>
      <c r="DX18" s="7"/>
      <c r="DY18" s="26"/>
      <c r="DZ18" s="11"/>
      <c r="EA18" s="16"/>
      <c r="EB18" s="134"/>
      <c r="EC18" s="22"/>
      <c r="ED18" s="7"/>
      <c r="EE18" s="7"/>
      <c r="EF18" s="7"/>
      <c r="EG18" s="7"/>
      <c r="EH18" s="7"/>
      <c r="EI18" s="26"/>
      <c r="EJ18" s="11"/>
      <c r="EK18" s="16"/>
      <c r="EL18" s="134"/>
      <c r="EM18" s="22"/>
      <c r="EN18" s="7"/>
      <c r="EO18" s="7"/>
      <c r="EP18" s="7"/>
      <c r="EQ18" s="7"/>
      <c r="ER18" s="7"/>
      <c r="ES18" s="26"/>
      <c r="ET18" s="11"/>
      <c r="EU18" s="16"/>
      <c r="EV18" s="134"/>
      <c r="EW18" s="22"/>
      <c r="EX18" s="7"/>
      <c r="EY18" s="7"/>
      <c r="EZ18" s="7"/>
      <c r="FA18" s="7"/>
      <c r="FB18" s="7"/>
      <c r="FC18" s="26"/>
      <c r="FD18" s="11"/>
      <c r="FE18" s="16"/>
      <c r="FF18" s="134"/>
      <c r="FG18" s="22"/>
      <c r="FH18" s="7"/>
      <c r="FI18" s="7"/>
      <c r="FJ18" s="7"/>
      <c r="FK18" s="7"/>
      <c r="FL18" s="7"/>
      <c r="FM18" s="26"/>
      <c r="FN18" s="11"/>
      <c r="FO18" s="16"/>
      <c r="FP18" s="134" t="s">
        <v>263</v>
      </c>
      <c r="FQ18" s="22">
        <v>1</v>
      </c>
      <c r="FR18" s="7">
        <f>AVERAGE(26.5,25.8)</f>
        <v>26.15</v>
      </c>
      <c r="FS18" s="7">
        <f>AVERAGE(25.54,25.14)</f>
        <v>25.34</v>
      </c>
      <c r="FT18" s="7">
        <f>AVERAGE(26.9,26.1)</f>
        <v>26.5</v>
      </c>
      <c r="FU18" s="7"/>
      <c r="FV18" s="7">
        <f>AVERAGE(26.5,25.8)</f>
        <v>26.15</v>
      </c>
      <c r="FW18" s="26">
        <f>AVERAGE(28.6,27)</f>
        <v>27.8</v>
      </c>
      <c r="FX18" s="11"/>
      <c r="FY18" s="16"/>
      <c r="FZ18" s="134"/>
      <c r="GA18" s="22"/>
      <c r="GB18" s="7"/>
      <c r="GC18" s="7"/>
      <c r="GD18" s="7"/>
      <c r="GE18" s="7"/>
      <c r="GF18" s="7"/>
      <c r="GG18" s="26"/>
      <c r="GH18" s="11"/>
      <c r="GI18" s="16"/>
      <c r="GJ18" s="134"/>
      <c r="GK18" s="22"/>
      <c r="GL18" s="7"/>
      <c r="GM18" s="7"/>
      <c r="GN18" s="7"/>
      <c r="GO18" s="7"/>
      <c r="GP18" s="7"/>
      <c r="GQ18" s="26"/>
      <c r="GR18" s="11"/>
      <c r="GS18" s="16"/>
      <c r="GT18" s="134"/>
      <c r="GU18" s="22"/>
      <c r="GV18" s="7"/>
      <c r="GW18" s="7"/>
      <c r="GX18" s="7"/>
      <c r="GY18" s="7"/>
      <c r="GZ18" s="7"/>
      <c r="HA18" s="26"/>
      <c r="HB18" s="11"/>
      <c r="HC18" s="16"/>
      <c r="HD18" s="134"/>
      <c r="HE18" s="22"/>
      <c r="HF18" s="7"/>
      <c r="HG18" s="7"/>
      <c r="HH18" s="7"/>
      <c r="HI18" s="7"/>
      <c r="HJ18" s="7"/>
      <c r="HK18" s="26"/>
      <c r="HL18" s="11"/>
      <c r="HM18" s="16"/>
      <c r="HN18" s="134"/>
      <c r="HO18" s="22"/>
      <c r="HP18" s="7"/>
      <c r="HQ18" s="7"/>
      <c r="HR18" s="7"/>
      <c r="HS18" s="7"/>
      <c r="HT18" s="7"/>
      <c r="HU18" s="26"/>
      <c r="HV18" s="11"/>
      <c r="HW18" s="16"/>
      <c r="HX18" s="134"/>
      <c r="HY18" s="22"/>
      <c r="HZ18" s="7"/>
      <c r="IA18" s="7"/>
      <c r="IB18" s="7"/>
      <c r="IC18" s="7"/>
      <c r="ID18" s="7"/>
      <c r="IE18" s="26"/>
      <c r="IF18" s="11"/>
      <c r="IG18" s="16"/>
      <c r="IH18" s="134"/>
      <c r="II18" s="22"/>
      <c r="IJ18" s="7"/>
      <c r="IK18" s="7"/>
      <c r="IL18" s="7"/>
      <c r="IM18" s="7"/>
      <c r="IN18" s="7"/>
      <c r="IO18" s="26"/>
      <c r="IP18" s="11"/>
      <c r="IQ18" s="16"/>
      <c r="IR18" s="134"/>
      <c r="IS18" s="22"/>
      <c r="IT18" s="7"/>
      <c r="IU18" s="7"/>
      <c r="IV18" s="7"/>
      <c r="IW18" s="7"/>
      <c r="IX18" s="7"/>
      <c r="IY18" s="26"/>
      <c r="IZ18" s="11"/>
      <c r="JA18" s="16"/>
      <c r="JB18" s="134"/>
      <c r="JC18" s="22"/>
      <c r="JD18" s="7"/>
      <c r="JE18" s="7"/>
      <c r="JF18" s="7"/>
      <c r="JG18" s="7"/>
      <c r="JH18" s="7"/>
      <c r="JI18" s="26"/>
      <c r="JJ18" s="11"/>
      <c r="JK18" s="16"/>
      <c r="JL18" s="134"/>
      <c r="JM18" s="22"/>
      <c r="JN18" s="7"/>
      <c r="JO18" s="7"/>
      <c r="JP18" s="7"/>
      <c r="JQ18" s="7"/>
      <c r="JR18" s="7"/>
      <c r="JS18" s="26"/>
      <c r="JT18" s="11"/>
      <c r="JU18" s="16"/>
      <c r="JV18" s="134"/>
      <c r="JW18" s="22"/>
      <c r="JX18" s="7"/>
      <c r="JY18" s="7"/>
      <c r="JZ18" s="7"/>
      <c r="KA18" s="7"/>
      <c r="KB18" s="7"/>
      <c r="KC18" s="26"/>
      <c r="KD18" s="11"/>
      <c r="KE18" s="16"/>
      <c r="KF18" s="134"/>
      <c r="KG18" s="22"/>
      <c r="KH18" s="7"/>
      <c r="KI18" s="7"/>
      <c r="KJ18" s="7"/>
      <c r="KK18" s="7"/>
      <c r="KL18" s="7"/>
      <c r="KM18" s="26"/>
      <c r="KN18" s="11"/>
      <c r="KO18" s="16"/>
      <c r="KP18" s="134" t="s">
        <v>319</v>
      </c>
      <c r="KQ18" s="22" t="s">
        <v>344</v>
      </c>
      <c r="KR18" s="7">
        <v>36.243969999999997</v>
      </c>
      <c r="KS18" s="7">
        <v>45.005830000000003</v>
      </c>
      <c r="KT18" s="7">
        <v>35.097029999999997</v>
      </c>
      <c r="KU18" s="7"/>
      <c r="KV18" s="7">
        <v>36.214044125706593</v>
      </c>
      <c r="KW18" s="26">
        <v>37.837580262797374</v>
      </c>
      <c r="KX18" s="11"/>
      <c r="KY18" s="16"/>
      <c r="KZ18" s="134"/>
      <c r="LA18" s="22"/>
      <c r="LB18" s="7"/>
      <c r="LC18" s="7"/>
      <c r="LD18" s="7"/>
      <c r="LE18" s="7"/>
      <c r="LF18" s="7"/>
      <c r="LG18" s="26"/>
      <c r="LH18" s="11"/>
      <c r="LI18" s="16"/>
      <c r="LJ18" s="134"/>
      <c r="LK18" s="22"/>
      <c r="LL18" s="7"/>
      <c r="LM18" s="7"/>
      <c r="LN18" s="7"/>
      <c r="LO18" s="7"/>
      <c r="LP18" s="7"/>
      <c r="LQ18" s="26"/>
      <c r="LR18" s="11"/>
      <c r="LS18" s="16"/>
      <c r="LT18" s="134"/>
      <c r="LU18" s="22"/>
      <c r="LV18" s="7"/>
      <c r="LW18" s="7"/>
      <c r="LX18" s="7"/>
      <c r="LY18" s="7"/>
      <c r="LZ18" s="7"/>
      <c r="MA18" s="26"/>
      <c r="MB18" s="11"/>
      <c r="MC18" s="16"/>
      <c r="MD18" s="134"/>
      <c r="ME18" s="22"/>
      <c r="MF18" s="7"/>
      <c r="MG18" s="7"/>
      <c r="MH18" s="7"/>
      <c r="MI18" s="7"/>
      <c r="MJ18" s="7"/>
      <c r="MK18" s="26"/>
      <c r="ML18" s="11"/>
      <c r="MM18" s="16"/>
      <c r="MN18" s="134"/>
      <c r="MO18" s="22"/>
      <c r="MP18" s="7"/>
      <c r="MQ18" s="7"/>
      <c r="MR18" s="7"/>
      <c r="MS18" s="7"/>
      <c r="MT18" s="7"/>
      <c r="MU18" s="26"/>
      <c r="MV18" s="11"/>
      <c r="MW18" s="16"/>
      <c r="MX18" s="134"/>
      <c r="MY18" s="22"/>
      <c r="MZ18" s="7"/>
      <c r="NA18" s="7"/>
      <c r="NB18" s="7"/>
      <c r="NC18" s="7"/>
      <c r="ND18" s="7"/>
      <c r="NE18" s="26"/>
      <c r="NF18" s="11"/>
      <c r="NG18" s="16"/>
      <c r="NH18" s="134"/>
      <c r="NI18" s="22"/>
      <c r="NJ18" s="7"/>
      <c r="NK18" s="7"/>
      <c r="NL18" s="7"/>
      <c r="NM18" s="7"/>
      <c r="NN18" s="7"/>
      <c r="NO18" s="26"/>
      <c r="NP18" s="11"/>
      <c r="NQ18" s="16"/>
      <c r="NR18" s="134"/>
      <c r="NS18" s="22"/>
      <c r="NT18" s="7"/>
      <c r="NU18" s="7"/>
      <c r="NV18" s="7"/>
      <c r="NW18" s="7"/>
      <c r="NX18" s="7"/>
      <c r="NY18" s="26"/>
      <c r="NZ18" s="11"/>
      <c r="OA18" s="16"/>
      <c r="OB18" s="134"/>
      <c r="OC18" s="22"/>
      <c r="OD18" s="7"/>
      <c r="OE18" s="7"/>
      <c r="OF18" s="7"/>
      <c r="OG18" s="7"/>
      <c r="OH18" s="7"/>
      <c r="OI18" s="26"/>
      <c r="OJ18" s="11"/>
      <c r="OK18" s="16"/>
      <c r="OL18" s="134"/>
      <c r="OM18" s="22"/>
      <c r="ON18" s="7"/>
      <c r="OO18" s="7"/>
      <c r="OP18" s="7"/>
      <c r="OQ18" s="7"/>
      <c r="OR18" s="7"/>
      <c r="OS18" s="26"/>
      <c r="OT18" s="11"/>
      <c r="OU18" s="16"/>
      <c r="OV18" s="134"/>
      <c r="OW18" s="22"/>
      <c r="OX18" s="7"/>
      <c r="OY18" s="7"/>
      <c r="OZ18" s="7"/>
      <c r="PA18" s="7"/>
      <c r="PB18" s="7"/>
      <c r="PC18" s="26"/>
      <c r="PD18" s="11"/>
      <c r="PE18" s="16"/>
      <c r="PF18" s="134"/>
      <c r="PG18" s="22"/>
      <c r="PH18" s="7"/>
      <c r="PI18" s="7"/>
      <c r="PJ18" s="7"/>
      <c r="PK18" s="7"/>
      <c r="PL18" s="7"/>
      <c r="PM18" s="26"/>
      <c r="PN18" s="11"/>
      <c r="PO18" s="16"/>
      <c r="PP18" s="134"/>
      <c r="PQ18" s="22"/>
      <c r="PR18" s="7"/>
      <c r="PS18" s="7"/>
      <c r="PT18" s="7"/>
      <c r="PU18" s="7"/>
      <c r="PV18" s="7"/>
      <c r="PW18" s="26"/>
      <c r="PX18" s="11"/>
      <c r="PY18" s="16"/>
    </row>
    <row xmlns:x14ac="http://schemas.microsoft.com/office/spreadsheetml/2009/9/ac" r="19" s="2" customFormat="true" x14ac:dyDescent="0.25">
      <c r="A19" s="417" t="str">
        <f ca="true">IF(ISBLANK('Data Summary'!A21),"",'Data Summary'!A21)</f>
        <v>IND_2012_EMIS</v>
      </c>
      <c r="B19" s="134"/>
      <c r="C19" s="22"/>
      <c r="D19" s="7"/>
      <c r="E19" s="7"/>
      <c r="F19" s="69"/>
      <c r="G19" s="7"/>
      <c r="H19" s="7"/>
      <c r="I19" s="26"/>
      <c r="J19" s="11"/>
      <c r="K19" s="16"/>
      <c r="L19" s="134"/>
      <c r="M19" s="22"/>
      <c r="N19" s="7"/>
      <c r="O19" s="7"/>
      <c r="P19" s="69"/>
      <c r="Q19" s="7"/>
      <c r="R19" s="7"/>
      <c r="S19" s="26"/>
      <c r="T19" s="11"/>
      <c r="U19" s="16"/>
      <c r="V19" s="134" t="s">
        <v>238</v>
      </c>
      <c r="W19" s="22">
        <v>0.5</v>
      </c>
      <c r="X19" s="7">
        <f>100-SUM(X16:X18,X14)</f>
        <v>6.0263750000000016</v>
      </c>
      <c r="Y19" s="7">
        <f>100-SUM(Y16:Y18,Y14)</f>
        <v>6.1995699999999943</v>
      </c>
      <c r="Z19" s="7">
        <f>100-SUM(Z16:Z18,Z14)</f>
        <v>5.9773300000000091</v>
      </c>
      <c r="AA19" s="7"/>
      <c r="AB19" s="7">
        <f>100-SUM(AB16:AB18,AB14)</f>
        <v>6.0263750000000016</v>
      </c>
      <c r="AC19" s="26">
        <f>100-SUM(AC16:AC18,AC14)</f>
        <v>8.1675900000000041</v>
      </c>
      <c r="AD19" s="11"/>
      <c r="AE19" s="16"/>
      <c r="AF19" s="134"/>
      <c r="AG19" s="22"/>
      <c r="AH19" s="7"/>
      <c r="AI19" s="7"/>
      <c r="AJ19" s="69"/>
      <c r="AK19" s="7"/>
      <c r="AL19" s="7"/>
      <c r="AM19" s="26"/>
      <c r="AN19" s="11"/>
      <c r="AO19" s="16"/>
      <c r="AP19" s="134"/>
      <c r="AQ19" s="22"/>
      <c r="AR19" s="7"/>
      <c r="AS19" s="7"/>
      <c r="AT19" s="69"/>
      <c r="AU19" s="7"/>
      <c r="AV19" s="7"/>
      <c r="AW19" s="26"/>
      <c r="AX19" s="11"/>
      <c r="AY19" s="16"/>
      <c r="AZ19" s="134"/>
      <c r="BA19" s="22"/>
      <c r="BB19" s="7"/>
      <c r="BC19" s="7"/>
      <c r="BD19" s="69"/>
      <c r="BE19" s="7"/>
      <c r="BF19" s="7"/>
      <c r="BG19" s="26"/>
      <c r="BH19" s="11"/>
      <c r="BI19" s="16"/>
      <c r="BJ19" s="134"/>
      <c r="BK19" s="22"/>
      <c r="BL19" s="7"/>
      <c r="BM19" s="7"/>
      <c r="BN19" s="69"/>
      <c r="BO19" s="7"/>
      <c r="BP19" s="7"/>
      <c r="BQ19" s="26"/>
      <c r="BR19" s="11"/>
      <c r="BS19" s="16"/>
      <c r="BT19" s="134"/>
      <c r="BU19" s="22"/>
      <c r="BV19" s="7"/>
      <c r="BW19" s="7"/>
      <c r="BX19" s="69"/>
      <c r="BY19" s="7"/>
      <c r="BZ19" s="7"/>
      <c r="CA19" s="26"/>
      <c r="CB19" s="11"/>
      <c r="CC19" s="16"/>
      <c r="CD19" s="134"/>
      <c r="CE19" s="22"/>
      <c r="CF19" s="7"/>
      <c r="CG19" s="7"/>
      <c r="CH19" s="69"/>
      <c r="CI19" s="7"/>
      <c r="CJ19" s="7"/>
      <c r="CK19" s="26"/>
      <c r="CL19" s="11"/>
      <c r="CM19" s="16"/>
      <c r="CN19" s="134"/>
      <c r="CO19" s="22"/>
      <c r="CP19" s="7"/>
      <c r="CQ19" s="7"/>
      <c r="CR19" s="69"/>
      <c r="CS19" s="7"/>
      <c r="CT19" s="7"/>
      <c r="CU19" s="26"/>
      <c r="CV19" s="11"/>
      <c r="CW19" s="16"/>
      <c r="CX19" s="134"/>
      <c r="CY19" s="22"/>
      <c r="CZ19" s="7"/>
      <c r="DA19" s="7"/>
      <c r="DB19" s="69"/>
      <c r="DC19" s="7"/>
      <c r="DD19" s="7"/>
      <c r="DE19" s="26"/>
      <c r="DF19" s="11"/>
      <c r="DG19" s="16"/>
      <c r="DH19" s="134"/>
      <c r="DI19" s="22"/>
      <c r="DJ19" s="7"/>
      <c r="DK19" s="7"/>
      <c r="DL19" s="69"/>
      <c r="DM19" s="7"/>
      <c r="DN19" s="7"/>
      <c r="DO19" s="26"/>
      <c r="DP19" s="11"/>
      <c r="DQ19" s="16"/>
      <c r="DR19" s="134"/>
      <c r="DS19" s="22"/>
      <c r="DT19" s="7"/>
      <c r="DU19" s="7"/>
      <c r="DV19" s="69"/>
      <c r="DW19" s="7"/>
      <c r="DX19" s="7"/>
      <c r="DY19" s="26"/>
      <c r="DZ19" s="11"/>
      <c r="EA19" s="16"/>
      <c r="EB19" s="134"/>
      <c r="EC19" s="22"/>
      <c r="ED19" s="7"/>
      <c r="EE19" s="7"/>
      <c r="EF19" s="69"/>
      <c r="EG19" s="7"/>
      <c r="EH19" s="7"/>
      <c r="EI19" s="26"/>
      <c r="EJ19" s="11"/>
      <c r="EK19" s="16"/>
      <c r="EL19" s="134"/>
      <c r="EM19" s="22"/>
      <c r="EN19" s="7"/>
      <c r="EO19" s="7"/>
      <c r="EP19" s="69"/>
      <c r="EQ19" s="7"/>
      <c r="ER19" s="7"/>
      <c r="ES19" s="26"/>
      <c r="ET19" s="11"/>
      <c r="EU19" s="16"/>
      <c r="EV19" s="134"/>
      <c r="EW19" s="22"/>
      <c r="EX19" s="7"/>
      <c r="EY19" s="7"/>
      <c r="EZ19" s="69"/>
      <c r="FA19" s="7"/>
      <c r="FB19" s="7"/>
      <c r="FC19" s="26"/>
      <c r="FD19" s="11"/>
      <c r="FE19" s="16"/>
      <c r="FF19" s="134"/>
      <c r="FG19" s="22"/>
      <c r="FH19" s="7"/>
      <c r="FI19" s="7"/>
      <c r="FJ19" s="69"/>
      <c r="FK19" s="7"/>
      <c r="FL19" s="7"/>
      <c r="FM19" s="26"/>
      <c r="FN19" s="11"/>
      <c r="FO19" s="16"/>
      <c r="FP19" s="134" t="s">
        <v>238</v>
      </c>
      <c r="FQ19" s="22">
        <v>0.5</v>
      </c>
      <c r="FR19" s="7">
        <f>AVERAGE(0.85,3.44)</f>
        <v>2.145</v>
      </c>
      <c r="FS19" s="7">
        <f>AVERAGE(1.298,4.42)</f>
        <v>2.859</v>
      </c>
      <c r="FT19" s="69">
        <f>AVERAGE(0.65,3)</f>
        <v>1.825</v>
      </c>
      <c r="FU19" s="7"/>
      <c r="FV19" s="7">
        <f>AVERAGE(0.85,3.44)</f>
        <v>2.145</v>
      </c>
      <c r="FW19" s="26">
        <f>AVERAGE(1.28,6.25)</f>
        <v>3.7650000000000001</v>
      </c>
      <c r="FX19" s="11"/>
      <c r="FY19" s="16"/>
      <c r="FZ19" s="134"/>
      <c r="GA19" s="22"/>
      <c r="GB19" s="7"/>
      <c r="GC19" s="7"/>
      <c r="GD19" s="69"/>
      <c r="GE19" s="7"/>
      <c r="GF19" s="7"/>
      <c r="GG19" s="26"/>
      <c r="GH19" s="11"/>
      <c r="GI19" s="16"/>
      <c r="GJ19" s="134"/>
      <c r="GK19" s="22"/>
      <c r="GL19" s="7"/>
      <c r="GM19" s="7"/>
      <c r="GN19" s="69"/>
      <c r="GO19" s="7"/>
      <c r="GP19" s="7"/>
      <c r="GQ19" s="26"/>
      <c r="GR19" s="11"/>
      <c r="GS19" s="16"/>
      <c r="GT19" s="134"/>
      <c r="GU19" s="22"/>
      <c r="GV19" s="7"/>
      <c r="GW19" s="7"/>
      <c r="GX19" s="69"/>
      <c r="GY19" s="7"/>
      <c r="GZ19" s="7"/>
      <c r="HA19" s="26"/>
      <c r="HB19" s="11"/>
      <c r="HC19" s="16"/>
      <c r="HD19" s="134"/>
      <c r="HE19" s="22"/>
      <c r="HF19" s="7"/>
      <c r="HG19" s="7"/>
      <c r="HH19" s="69"/>
      <c r="HI19" s="7"/>
      <c r="HJ19" s="7"/>
      <c r="HK19" s="26"/>
      <c r="HL19" s="11"/>
      <c r="HM19" s="16"/>
      <c r="HN19" s="134"/>
      <c r="HO19" s="22"/>
      <c r="HP19" s="7"/>
      <c r="HQ19" s="7"/>
      <c r="HR19" s="69"/>
      <c r="HS19" s="7"/>
      <c r="HT19" s="7"/>
      <c r="HU19" s="26"/>
      <c r="HV19" s="11"/>
      <c r="HW19" s="16"/>
      <c r="HX19" s="134"/>
      <c r="HY19" s="22"/>
      <c r="HZ19" s="7"/>
      <c r="IA19" s="7"/>
      <c r="IB19" s="69"/>
      <c r="IC19" s="7"/>
      <c r="ID19" s="7"/>
      <c r="IE19" s="26"/>
      <c r="IF19" s="11"/>
      <c r="IG19" s="16"/>
      <c r="IH19" s="134"/>
      <c r="II19" s="22"/>
      <c r="IJ19" s="7"/>
      <c r="IK19" s="7"/>
      <c r="IL19" s="69"/>
      <c r="IM19" s="7"/>
      <c r="IN19" s="7"/>
      <c r="IO19" s="26"/>
      <c r="IP19" s="11"/>
      <c r="IQ19" s="16"/>
      <c r="IR19" s="134"/>
      <c r="IS19" s="22"/>
      <c r="IT19" s="7"/>
      <c r="IU19" s="7"/>
      <c r="IV19" s="69"/>
      <c r="IW19" s="7"/>
      <c r="IX19" s="7"/>
      <c r="IY19" s="26"/>
      <c r="IZ19" s="11"/>
      <c r="JA19" s="16"/>
      <c r="JB19" s="134"/>
      <c r="JC19" s="22"/>
      <c r="JD19" s="7"/>
      <c r="JE19" s="7"/>
      <c r="JF19" s="69"/>
      <c r="JG19" s="7"/>
      <c r="JH19" s="7"/>
      <c r="JI19" s="26"/>
      <c r="JJ19" s="11"/>
      <c r="JK19" s="16"/>
      <c r="JL19" s="134"/>
      <c r="JM19" s="22"/>
      <c r="JN19" s="7"/>
      <c r="JO19" s="7"/>
      <c r="JP19" s="69"/>
      <c r="JQ19" s="7"/>
      <c r="JR19" s="7"/>
      <c r="JS19" s="26"/>
      <c r="JT19" s="11"/>
      <c r="JU19" s="16"/>
      <c r="JV19" s="134"/>
      <c r="JW19" s="22"/>
      <c r="JX19" s="7"/>
      <c r="JY19" s="7"/>
      <c r="JZ19" s="69"/>
      <c r="KA19" s="7"/>
      <c r="KB19" s="7"/>
      <c r="KC19" s="26"/>
      <c r="KD19" s="11"/>
      <c r="KE19" s="16"/>
      <c r="KF19" s="134"/>
      <c r="KG19" s="22"/>
      <c r="KH19" s="7"/>
      <c r="KI19" s="7"/>
      <c r="KJ19" s="69"/>
      <c r="KK19" s="7"/>
      <c r="KL19" s="7"/>
      <c r="KM19" s="26"/>
      <c r="KN19" s="11"/>
      <c r="KO19" s="16"/>
      <c r="KP19" s="134" t="s">
        <v>320</v>
      </c>
      <c r="KQ19" s="22" t="s">
        <v>344</v>
      </c>
      <c r="KR19" s="7">
        <v>24.266479999999994</v>
      </c>
      <c r="KS19" s="7">
        <v>9.1969900000000067</v>
      </c>
      <c r="KT19" s="69">
        <v>26.239299999999997</v>
      </c>
      <c r="KU19" s="7"/>
      <c r="KV19" s="7">
        <v>24.459389630928705</v>
      </c>
      <c r="KW19" s="26">
        <v>15.131696508344948</v>
      </c>
      <c r="KX19" s="11"/>
      <c r="KY19" s="16"/>
      <c r="KZ19" s="134"/>
      <c r="LA19" s="22"/>
      <c r="LB19" s="7"/>
      <c r="LC19" s="7"/>
      <c r="LD19" s="69"/>
      <c r="LE19" s="7"/>
      <c r="LF19" s="7"/>
      <c r="LG19" s="26"/>
      <c r="LH19" s="11"/>
      <c r="LI19" s="16"/>
      <c r="LJ19" s="134"/>
      <c r="LK19" s="22"/>
      <c r="LL19" s="7"/>
      <c r="LM19" s="7"/>
      <c r="LN19" s="69"/>
      <c r="LO19" s="7"/>
      <c r="LP19" s="7"/>
      <c r="LQ19" s="26"/>
      <c r="LR19" s="11"/>
      <c r="LS19" s="16"/>
      <c r="LT19" s="134"/>
      <c r="LU19" s="22"/>
      <c r="LV19" s="7"/>
      <c r="LW19" s="7"/>
      <c r="LX19" s="69"/>
      <c r="LY19" s="7"/>
      <c r="LZ19" s="7"/>
      <c r="MA19" s="26"/>
      <c r="MB19" s="11"/>
      <c r="MC19" s="16"/>
      <c r="MD19" s="134"/>
      <c r="ME19" s="22"/>
      <c r="MF19" s="7"/>
      <c r="MG19" s="7"/>
      <c r="MH19" s="69"/>
      <c r="MI19" s="7"/>
      <c r="MJ19" s="7"/>
      <c r="MK19" s="26"/>
      <c r="ML19" s="11"/>
      <c r="MM19" s="16"/>
      <c r="MN19" s="134"/>
      <c r="MO19" s="22"/>
      <c r="MP19" s="7"/>
      <c r="MQ19" s="7"/>
      <c r="MR19" s="69"/>
      <c r="MS19" s="7"/>
      <c r="MT19" s="7"/>
      <c r="MU19" s="26"/>
      <c r="MV19" s="11"/>
      <c r="MW19" s="16"/>
      <c r="MX19" s="134"/>
      <c r="MY19" s="22"/>
      <c r="MZ19" s="7"/>
      <c r="NA19" s="7"/>
      <c r="NB19" s="69"/>
      <c r="NC19" s="7"/>
      <c r="ND19" s="7"/>
      <c r="NE19" s="26"/>
      <c r="NF19" s="11"/>
      <c r="NG19" s="16"/>
      <c r="NH19" s="134"/>
      <c r="NI19" s="22"/>
      <c r="NJ19" s="7"/>
      <c r="NK19" s="7"/>
      <c r="NL19" s="69"/>
      <c r="NM19" s="7"/>
      <c r="NN19" s="7"/>
      <c r="NO19" s="26"/>
      <c r="NP19" s="11"/>
      <c r="NQ19" s="16"/>
      <c r="NR19" s="134"/>
      <c r="NS19" s="22"/>
      <c r="NT19" s="7"/>
      <c r="NU19" s="7"/>
      <c r="NV19" s="69"/>
      <c r="NW19" s="7"/>
      <c r="NX19" s="7"/>
      <c r="NY19" s="26"/>
      <c r="NZ19" s="11"/>
      <c r="OA19" s="16"/>
      <c r="OB19" s="134"/>
      <c r="OC19" s="22"/>
      <c r="OD19" s="7"/>
      <c r="OE19" s="7"/>
      <c r="OF19" s="69"/>
      <c r="OG19" s="7"/>
      <c r="OH19" s="7"/>
      <c r="OI19" s="26"/>
      <c r="OJ19" s="11"/>
      <c r="OK19" s="16"/>
      <c r="OL19" s="134"/>
      <c r="OM19" s="22"/>
      <c r="ON19" s="7"/>
      <c r="OO19" s="7"/>
      <c r="OP19" s="69"/>
      <c r="OQ19" s="7"/>
      <c r="OR19" s="7"/>
      <c r="OS19" s="26"/>
      <c r="OT19" s="11"/>
      <c r="OU19" s="16"/>
      <c r="OV19" s="134"/>
      <c r="OW19" s="22"/>
      <c r="OX19" s="7"/>
      <c r="OY19" s="7"/>
      <c r="OZ19" s="69"/>
      <c r="PA19" s="7"/>
      <c r="PB19" s="7"/>
      <c r="PC19" s="26"/>
      <c r="PD19" s="11"/>
      <c r="PE19" s="16"/>
      <c r="PF19" s="134"/>
      <c r="PG19" s="22"/>
      <c r="PH19" s="7"/>
      <c r="PI19" s="7"/>
      <c r="PJ19" s="69"/>
      <c r="PK19" s="7"/>
      <c r="PL19" s="7"/>
      <c r="PM19" s="26"/>
      <c r="PN19" s="11"/>
      <c r="PO19" s="16"/>
      <c r="PP19" s="134"/>
      <c r="PQ19" s="22"/>
      <c r="PR19" s="7"/>
      <c r="PS19" s="7"/>
      <c r="PT19" s="69"/>
      <c r="PU19" s="7"/>
      <c r="PV19" s="7"/>
      <c r="PW19" s="26"/>
      <c r="PX19" s="11"/>
      <c r="PY19" s="16"/>
    </row>
    <row xmlns:x14ac="http://schemas.microsoft.com/office/spreadsheetml/2009/9/ac" r="20" s="2" customFormat="true" x14ac:dyDescent="0.25">
      <c r="A20" s="417" t="str">
        <f ca="true">IF(ISBLANK('Data Summary'!A22),"",'Data Summary'!A22)</f>
        <v>IND_2012_ASER</v>
      </c>
      <c r="B20" s="134"/>
      <c r="C20" s="21"/>
      <c r="D20" s="7"/>
      <c r="E20" s="69"/>
      <c r="F20" s="69"/>
      <c r="G20" s="7"/>
      <c r="H20" s="7"/>
      <c r="I20" s="26"/>
      <c r="J20" s="11"/>
      <c r="K20" s="16"/>
      <c r="L20" s="134"/>
      <c r="M20" s="21"/>
      <c r="N20" s="7"/>
      <c r="O20" s="69"/>
      <c r="P20" s="69"/>
      <c r="Q20" s="7"/>
      <c r="R20" s="7"/>
      <c r="S20" s="26"/>
      <c r="T20" s="11"/>
      <c r="U20" s="16"/>
      <c r="V20" s="134"/>
      <c r="W20" s="21"/>
      <c r="X20" s="7"/>
      <c r="Y20" s="69"/>
      <c r="Z20" s="69"/>
      <c r="AA20" s="7"/>
      <c r="AB20" s="7"/>
      <c r="AC20" s="26"/>
      <c r="AD20" s="11"/>
      <c r="AE20" s="16"/>
      <c r="AF20" s="134"/>
      <c r="AG20" s="21"/>
      <c r="AH20" s="7"/>
      <c r="AI20" s="69"/>
      <c r="AJ20" s="69"/>
      <c r="AK20" s="7"/>
      <c r="AL20" s="7"/>
      <c r="AM20" s="26"/>
      <c r="AN20" s="11"/>
      <c r="AO20" s="16"/>
      <c r="AP20" s="134"/>
      <c r="AQ20" s="21"/>
      <c r="AR20" s="7"/>
      <c r="AS20" s="69"/>
      <c r="AT20" s="69"/>
      <c r="AU20" s="7"/>
      <c r="AV20" s="7"/>
      <c r="AW20" s="26"/>
      <c r="AX20" s="11"/>
      <c r="AY20" s="16"/>
      <c r="AZ20" s="134"/>
      <c r="BA20" s="21"/>
      <c r="BB20" s="7"/>
      <c r="BC20" s="69"/>
      <c r="BD20" s="69"/>
      <c r="BE20" s="7"/>
      <c r="BF20" s="7"/>
      <c r="BG20" s="26"/>
      <c r="BH20" s="11"/>
      <c r="BI20" s="16"/>
      <c r="BJ20" s="134"/>
      <c r="BK20" s="21"/>
      <c r="BL20" s="7"/>
      <c r="BM20" s="69"/>
      <c r="BN20" s="69"/>
      <c r="BO20" s="7"/>
      <c r="BP20" s="7"/>
      <c r="BQ20" s="26"/>
      <c r="BR20" s="11"/>
      <c r="BS20" s="16"/>
      <c r="BT20" s="134"/>
      <c r="BU20" s="21"/>
      <c r="BV20" s="7"/>
      <c r="BW20" s="69"/>
      <c r="BX20" s="69"/>
      <c r="BY20" s="7"/>
      <c r="BZ20" s="7"/>
      <c r="CA20" s="26"/>
      <c r="CB20" s="11"/>
      <c r="CC20" s="16"/>
      <c r="CD20" s="134"/>
      <c r="CE20" s="21"/>
      <c r="CF20" s="7"/>
      <c r="CG20" s="69"/>
      <c r="CH20" s="69"/>
      <c r="CI20" s="7"/>
      <c r="CJ20" s="7"/>
      <c r="CK20" s="26"/>
      <c r="CL20" s="11"/>
      <c r="CM20" s="16"/>
      <c r="CN20" s="134"/>
      <c r="CO20" s="21"/>
      <c r="CP20" s="7"/>
      <c r="CQ20" s="69"/>
      <c r="CR20" s="69"/>
      <c r="CS20" s="7"/>
      <c r="CT20" s="7"/>
      <c r="CU20" s="26"/>
      <c r="CV20" s="11"/>
      <c r="CW20" s="16"/>
      <c r="CX20" s="134"/>
      <c r="CY20" s="21"/>
      <c r="CZ20" s="7"/>
      <c r="DA20" s="69"/>
      <c r="DB20" s="69"/>
      <c r="DC20" s="7"/>
      <c r="DD20" s="7"/>
      <c r="DE20" s="26"/>
      <c r="DF20" s="11"/>
      <c r="DG20" s="16"/>
      <c r="DH20" s="134"/>
      <c r="DI20" s="21"/>
      <c r="DJ20" s="7"/>
      <c r="DK20" s="69"/>
      <c r="DL20" s="69"/>
      <c r="DM20" s="7"/>
      <c r="DN20" s="7"/>
      <c r="DO20" s="26"/>
      <c r="DP20" s="11"/>
      <c r="DQ20" s="16"/>
      <c r="DR20" s="134"/>
      <c r="DS20" s="21"/>
      <c r="DT20" s="7"/>
      <c r="DU20" s="69"/>
      <c r="DV20" s="69"/>
      <c r="DW20" s="7"/>
      <c r="DX20" s="7"/>
      <c r="DY20" s="26"/>
      <c r="DZ20" s="11"/>
      <c r="EA20" s="16"/>
      <c r="EB20" s="134"/>
      <c r="EC20" s="21"/>
      <c r="ED20" s="7"/>
      <c r="EE20" s="69"/>
      <c r="EF20" s="69"/>
      <c r="EG20" s="7"/>
      <c r="EH20" s="7"/>
      <c r="EI20" s="26"/>
      <c r="EJ20" s="11"/>
      <c r="EK20" s="16"/>
      <c r="EL20" s="134"/>
      <c r="EM20" s="21"/>
      <c r="EN20" s="7"/>
      <c r="EO20" s="69"/>
      <c r="EP20" s="69"/>
      <c r="EQ20" s="7"/>
      <c r="ER20" s="7"/>
      <c r="ES20" s="26"/>
      <c r="ET20" s="11"/>
      <c r="EU20" s="16"/>
      <c r="EV20" s="134"/>
      <c r="EW20" s="21"/>
      <c r="EX20" s="7"/>
      <c r="EY20" s="69"/>
      <c r="EZ20" s="69"/>
      <c r="FA20" s="7"/>
      <c r="FB20" s="7"/>
      <c r="FC20" s="26"/>
      <c r="FD20" s="11"/>
      <c r="FE20" s="16"/>
      <c r="FF20" s="134"/>
      <c r="FG20" s="21"/>
      <c r="FH20" s="7"/>
      <c r="FI20" s="69"/>
      <c r="FJ20" s="69"/>
      <c r="FK20" s="7"/>
      <c r="FL20" s="7"/>
      <c r="FM20" s="26"/>
      <c r="FN20" s="11"/>
      <c r="FO20" s="16"/>
      <c r="FP20" s="134"/>
      <c r="FQ20" s="21"/>
      <c r="FR20" s="7"/>
      <c r="FS20" s="69"/>
      <c r="FT20" s="69"/>
      <c r="FU20" s="7"/>
      <c r="FV20" s="7"/>
      <c r="FW20" s="26"/>
      <c r="FX20" s="11"/>
      <c r="FY20" s="16"/>
      <c r="FZ20" s="134"/>
      <c r="GA20" s="21"/>
      <c r="GB20" s="7"/>
      <c r="GC20" s="69"/>
      <c r="GD20" s="69"/>
      <c r="GE20" s="7"/>
      <c r="GF20" s="7"/>
      <c r="GG20" s="26"/>
      <c r="GH20" s="11"/>
      <c r="GI20" s="16"/>
      <c r="GJ20" s="134"/>
      <c r="GK20" s="21"/>
      <c r="GL20" s="7"/>
      <c r="GM20" s="69"/>
      <c r="GN20" s="69"/>
      <c r="GO20" s="7"/>
      <c r="GP20" s="7"/>
      <c r="GQ20" s="26"/>
      <c r="GR20" s="11"/>
      <c r="GS20" s="16"/>
      <c r="GT20" s="134"/>
      <c r="GU20" s="21"/>
      <c r="GV20" s="7"/>
      <c r="GW20" s="69"/>
      <c r="GX20" s="69"/>
      <c r="GY20" s="7"/>
      <c r="GZ20" s="7"/>
      <c r="HA20" s="26"/>
      <c r="HB20" s="11"/>
      <c r="HC20" s="16"/>
      <c r="HD20" s="134"/>
      <c r="HE20" s="21"/>
      <c r="HF20" s="7"/>
      <c r="HG20" s="69"/>
      <c r="HH20" s="69"/>
      <c r="HI20" s="7"/>
      <c r="HJ20" s="7"/>
      <c r="HK20" s="26"/>
      <c r="HL20" s="11"/>
      <c r="HM20" s="16"/>
      <c r="HN20" s="134"/>
      <c r="HO20" s="21"/>
      <c r="HP20" s="7"/>
      <c r="HQ20" s="69"/>
      <c r="HR20" s="69"/>
      <c r="HS20" s="7"/>
      <c r="HT20" s="7"/>
      <c r="HU20" s="26"/>
      <c r="HV20" s="11"/>
      <c r="HW20" s="16"/>
      <c r="HX20" s="134"/>
      <c r="HY20" s="21"/>
      <c r="HZ20" s="7"/>
      <c r="IA20" s="69"/>
      <c r="IB20" s="69"/>
      <c r="IC20" s="7"/>
      <c r="ID20" s="7"/>
      <c r="IE20" s="26"/>
      <c r="IF20" s="11"/>
      <c r="IG20" s="16"/>
      <c r="IH20" s="134"/>
      <c r="II20" s="21"/>
      <c r="IJ20" s="7"/>
      <c r="IK20" s="69"/>
      <c r="IL20" s="69"/>
      <c r="IM20" s="7"/>
      <c r="IN20" s="7"/>
      <c r="IO20" s="26"/>
      <c r="IP20" s="11"/>
      <c r="IQ20" s="16"/>
      <c r="IR20" s="134"/>
      <c r="IS20" s="21"/>
      <c r="IT20" s="7"/>
      <c r="IU20" s="69"/>
      <c r="IV20" s="69"/>
      <c r="IW20" s="7"/>
      <c r="IX20" s="7"/>
      <c r="IY20" s="26"/>
      <c r="IZ20" s="11"/>
      <c r="JA20" s="16"/>
      <c r="JB20" s="134"/>
      <c r="JC20" s="21"/>
      <c r="JD20" s="7"/>
      <c r="JE20" s="69"/>
      <c r="JF20" s="69"/>
      <c r="JG20" s="7"/>
      <c r="JH20" s="7"/>
      <c r="JI20" s="26"/>
      <c r="JJ20" s="11"/>
      <c r="JK20" s="16"/>
      <c r="JL20" s="134"/>
      <c r="JM20" s="21"/>
      <c r="JN20" s="7"/>
      <c r="JO20" s="69"/>
      <c r="JP20" s="69"/>
      <c r="JQ20" s="7"/>
      <c r="JR20" s="7"/>
      <c r="JS20" s="26"/>
      <c r="JT20" s="11"/>
      <c r="JU20" s="16"/>
      <c r="JV20" s="134"/>
      <c r="JW20" s="21"/>
      <c r="JX20" s="7"/>
      <c r="JY20" s="69"/>
      <c r="JZ20" s="69"/>
      <c r="KA20" s="7"/>
      <c r="KB20" s="7"/>
      <c r="KC20" s="26"/>
      <c r="KD20" s="11"/>
      <c r="KE20" s="16"/>
      <c r="KF20" s="134"/>
      <c r="KG20" s="21"/>
      <c r="KH20" s="7"/>
      <c r="KI20" s="69"/>
      <c r="KJ20" s="69"/>
      <c r="KK20" s="7"/>
      <c r="KL20" s="7"/>
      <c r="KM20" s="26"/>
      <c r="KN20" s="11"/>
      <c r="KO20" s="16"/>
      <c r="KP20" s="134"/>
      <c r="KQ20" s="21"/>
      <c r="KR20" s="7"/>
      <c r="KS20" s="69"/>
      <c r="KT20" s="69"/>
      <c r="KU20" s="7"/>
      <c r="KV20" s="7"/>
      <c r="KW20" s="26"/>
      <c r="KX20" s="11"/>
      <c r="KY20" s="16"/>
      <c r="KZ20" s="134"/>
      <c r="LA20" s="21"/>
      <c r="LB20" s="7"/>
      <c r="LC20" s="69"/>
      <c r="LD20" s="69"/>
      <c r="LE20" s="7"/>
      <c r="LF20" s="7"/>
      <c r="LG20" s="26"/>
      <c r="LH20" s="11"/>
      <c r="LI20" s="16"/>
      <c r="LJ20" s="134"/>
      <c r="LK20" s="21"/>
      <c r="LL20" s="7"/>
      <c r="LM20" s="69"/>
      <c r="LN20" s="69"/>
      <c r="LO20" s="7"/>
      <c r="LP20" s="7"/>
      <c r="LQ20" s="26"/>
      <c r="LR20" s="11"/>
      <c r="LS20" s="16"/>
      <c r="LT20" s="134"/>
      <c r="LU20" s="21"/>
      <c r="LV20" s="7"/>
      <c r="LW20" s="69"/>
      <c r="LX20" s="69"/>
      <c r="LY20" s="7"/>
      <c r="LZ20" s="7"/>
      <c r="MA20" s="26"/>
      <c r="MB20" s="11"/>
      <c r="MC20" s="16"/>
      <c r="MD20" s="134"/>
      <c r="ME20" s="21"/>
      <c r="MF20" s="7"/>
      <c r="MG20" s="69"/>
      <c r="MH20" s="69"/>
      <c r="MI20" s="7"/>
      <c r="MJ20" s="7"/>
      <c r="MK20" s="26"/>
      <c r="ML20" s="11"/>
      <c r="MM20" s="16"/>
      <c r="MN20" s="134"/>
      <c r="MO20" s="21"/>
      <c r="MP20" s="7"/>
      <c r="MQ20" s="69"/>
      <c r="MR20" s="69"/>
      <c r="MS20" s="7"/>
      <c r="MT20" s="7"/>
      <c r="MU20" s="26"/>
      <c r="MV20" s="11"/>
      <c r="MW20" s="16"/>
      <c r="MX20" s="134"/>
      <c r="MY20" s="21"/>
      <c r="MZ20" s="7"/>
      <c r="NA20" s="69"/>
      <c r="NB20" s="69"/>
      <c r="NC20" s="7"/>
      <c r="ND20" s="7"/>
      <c r="NE20" s="26"/>
      <c r="NF20" s="11"/>
      <c r="NG20" s="16"/>
      <c r="NH20" s="134"/>
      <c r="NI20" s="21"/>
      <c r="NJ20" s="7"/>
      <c r="NK20" s="69"/>
      <c r="NL20" s="69"/>
      <c r="NM20" s="7"/>
      <c r="NN20" s="7"/>
      <c r="NO20" s="26"/>
      <c r="NP20" s="11"/>
      <c r="NQ20" s="16"/>
      <c r="NR20" s="134"/>
      <c r="NS20" s="21"/>
      <c r="NT20" s="7"/>
      <c r="NU20" s="69"/>
      <c r="NV20" s="69"/>
      <c r="NW20" s="7"/>
      <c r="NX20" s="7"/>
      <c r="NY20" s="26"/>
      <c r="NZ20" s="11"/>
      <c r="OA20" s="16"/>
      <c r="OB20" s="134"/>
      <c r="OC20" s="21"/>
      <c r="OD20" s="7"/>
      <c r="OE20" s="69"/>
      <c r="OF20" s="69"/>
      <c r="OG20" s="7"/>
      <c r="OH20" s="7"/>
      <c r="OI20" s="26"/>
      <c r="OJ20" s="11"/>
      <c r="OK20" s="16"/>
      <c r="OL20" s="134"/>
      <c r="OM20" s="21"/>
      <c r="ON20" s="7"/>
      <c r="OO20" s="69"/>
      <c r="OP20" s="69"/>
      <c r="OQ20" s="7"/>
      <c r="OR20" s="7"/>
      <c r="OS20" s="26"/>
      <c r="OT20" s="11"/>
      <c r="OU20" s="16"/>
      <c r="OV20" s="134"/>
      <c r="OW20" s="21"/>
      <c r="OX20" s="7"/>
      <c r="OY20" s="69"/>
      <c r="OZ20" s="69"/>
      <c r="PA20" s="7"/>
      <c r="PB20" s="7"/>
      <c r="PC20" s="26"/>
      <c r="PD20" s="11"/>
      <c r="PE20" s="16"/>
      <c r="PF20" s="134"/>
      <c r="PG20" s="21"/>
      <c r="PH20" s="7"/>
      <c r="PI20" s="69"/>
      <c r="PJ20" s="69"/>
      <c r="PK20" s="7"/>
      <c r="PL20" s="7"/>
      <c r="PM20" s="26"/>
      <c r="PN20" s="11"/>
      <c r="PO20" s="16"/>
      <c r="PP20" s="134"/>
      <c r="PQ20" s="21"/>
      <c r="PR20" s="7"/>
      <c r="PS20" s="69"/>
      <c r="PT20" s="69"/>
      <c r="PU20" s="7"/>
      <c r="PV20" s="7"/>
      <c r="PW20" s="26"/>
      <c r="PX20" s="11"/>
      <c r="PY20" s="16"/>
    </row>
    <row xmlns:x14ac="http://schemas.microsoft.com/office/spreadsheetml/2009/9/ac" r="21" s="2" customFormat="true" x14ac:dyDescent="0.25">
      <c r="A21" s="417" t="str">
        <f ca="true">IF(ISBLANK('Data Summary'!A23),"",'Data Summary'!A23)</f>
        <v>IND_2012_HDS</v>
      </c>
      <c r="B21" s="134"/>
      <c r="C21" s="21"/>
      <c r="D21" s="69"/>
      <c r="E21" s="69"/>
      <c r="F21" s="69"/>
      <c r="G21" s="69"/>
      <c r="H21" s="69"/>
      <c r="I21" s="70"/>
      <c r="J21" s="11"/>
      <c r="K21" s="16"/>
      <c r="L21" s="134"/>
      <c r="M21" s="21"/>
      <c r="N21" s="69"/>
      <c r="O21" s="69"/>
      <c r="P21" s="69"/>
      <c r="Q21" s="69"/>
      <c r="R21" s="69"/>
      <c r="S21" s="70"/>
      <c r="T21" s="11"/>
      <c r="U21" s="16"/>
      <c r="V21" s="134"/>
      <c r="W21" s="21"/>
      <c r="X21" s="69"/>
      <c r="Y21" s="69"/>
      <c r="Z21" s="69"/>
      <c r="AA21" s="69"/>
      <c r="AB21" s="69"/>
      <c r="AC21" s="70"/>
      <c r="AD21" s="11"/>
      <c r="AE21" s="16"/>
      <c r="AF21" s="134"/>
      <c r="AG21" s="21"/>
      <c r="AH21" s="69"/>
      <c r="AI21" s="69"/>
      <c r="AJ21" s="69"/>
      <c r="AK21" s="69"/>
      <c r="AL21" s="69"/>
      <c r="AM21" s="70"/>
      <c r="AN21" s="11"/>
      <c r="AO21" s="16"/>
      <c r="AP21" s="134"/>
      <c r="AQ21" s="21"/>
      <c r="AR21" s="69"/>
      <c r="AS21" s="69"/>
      <c r="AT21" s="69"/>
      <c r="AU21" s="69"/>
      <c r="AV21" s="69"/>
      <c r="AW21" s="70"/>
      <c r="AX21" s="11"/>
      <c r="AY21" s="16"/>
      <c r="AZ21" s="134"/>
      <c r="BA21" s="21"/>
      <c r="BB21" s="69"/>
      <c r="BC21" s="69"/>
      <c r="BD21" s="69"/>
      <c r="BE21" s="69"/>
      <c r="BF21" s="69"/>
      <c r="BG21" s="70"/>
      <c r="BH21" s="11"/>
      <c r="BI21" s="16"/>
      <c r="BJ21" s="134"/>
      <c r="BK21" s="21"/>
      <c r="BL21" s="69"/>
      <c r="BM21" s="69"/>
      <c r="BN21" s="69"/>
      <c r="BO21" s="69"/>
      <c r="BP21" s="69"/>
      <c r="BQ21" s="70"/>
      <c r="BR21" s="11"/>
      <c r="BS21" s="16"/>
      <c r="BT21" s="134"/>
      <c r="BU21" s="21"/>
      <c r="BV21" s="69"/>
      <c r="BW21" s="69"/>
      <c r="BX21" s="69"/>
      <c r="BY21" s="69"/>
      <c r="BZ21" s="69"/>
      <c r="CA21" s="70"/>
      <c r="CB21" s="11"/>
      <c r="CC21" s="16"/>
      <c r="CD21" s="134"/>
      <c r="CE21" s="21"/>
      <c r="CF21" s="69"/>
      <c r="CG21" s="69"/>
      <c r="CH21" s="69"/>
      <c r="CI21" s="69"/>
      <c r="CJ21" s="69"/>
      <c r="CK21" s="70"/>
      <c r="CL21" s="11"/>
      <c r="CM21" s="16"/>
      <c r="CN21" s="134"/>
      <c r="CO21" s="21"/>
      <c r="CP21" s="69"/>
      <c r="CQ21" s="69"/>
      <c r="CR21" s="69"/>
      <c r="CS21" s="69"/>
      <c r="CT21" s="69"/>
      <c r="CU21" s="70"/>
      <c r="CV21" s="11"/>
      <c r="CW21" s="16"/>
      <c r="CX21" s="134"/>
      <c r="CY21" s="21"/>
      <c r="CZ21" s="69"/>
      <c r="DA21" s="69"/>
      <c r="DB21" s="69"/>
      <c r="DC21" s="69"/>
      <c r="DD21" s="69"/>
      <c r="DE21" s="70"/>
      <c r="DF21" s="11"/>
      <c r="DG21" s="16"/>
      <c r="DH21" s="134"/>
      <c r="DI21" s="21"/>
      <c r="DJ21" s="69"/>
      <c r="DK21" s="69"/>
      <c r="DL21" s="69"/>
      <c r="DM21" s="69"/>
      <c r="DN21" s="69"/>
      <c r="DO21" s="70"/>
      <c r="DP21" s="11"/>
      <c r="DQ21" s="16"/>
      <c r="DR21" s="134"/>
      <c r="DS21" s="21"/>
      <c r="DT21" s="69"/>
      <c r="DU21" s="69"/>
      <c r="DV21" s="69"/>
      <c r="DW21" s="69"/>
      <c r="DX21" s="69"/>
      <c r="DY21" s="70"/>
      <c r="DZ21" s="11"/>
      <c r="EA21" s="16"/>
      <c r="EB21" s="134"/>
      <c r="EC21" s="21"/>
      <c r="ED21" s="69"/>
      <c r="EE21" s="69"/>
      <c r="EF21" s="69"/>
      <c r="EG21" s="69"/>
      <c r="EH21" s="69"/>
      <c r="EI21" s="70"/>
      <c r="EJ21" s="11"/>
      <c r="EK21" s="16"/>
      <c r="EL21" s="134"/>
      <c r="EM21" s="21"/>
      <c r="EN21" s="69"/>
      <c r="EO21" s="69"/>
      <c r="EP21" s="69"/>
      <c r="EQ21" s="69"/>
      <c r="ER21" s="69"/>
      <c r="ES21" s="70"/>
      <c r="ET21" s="11"/>
      <c r="EU21" s="16"/>
      <c r="EV21" s="134"/>
      <c r="EW21" s="21"/>
      <c r="EX21" s="69"/>
      <c r="EY21" s="69"/>
      <c r="EZ21" s="69"/>
      <c r="FA21" s="69"/>
      <c r="FB21" s="69"/>
      <c r="FC21" s="70"/>
      <c r="FD21" s="11"/>
      <c r="FE21" s="16"/>
      <c r="FF21" s="134"/>
      <c r="FG21" s="21"/>
      <c r="FH21" s="69"/>
      <c r="FI21" s="69"/>
      <c r="FJ21" s="69"/>
      <c r="FK21" s="69"/>
      <c r="FL21" s="69"/>
      <c r="FM21" s="70"/>
      <c r="FN21" s="11"/>
      <c r="FO21" s="16"/>
      <c r="FP21" s="134"/>
      <c r="FQ21" s="21"/>
      <c r="FR21" s="69"/>
      <c r="FS21" s="69"/>
      <c r="FT21" s="69"/>
      <c r="FU21" s="69"/>
      <c r="FV21" s="69"/>
      <c r="FW21" s="70"/>
      <c r="FX21" s="11"/>
      <c r="FY21" s="16"/>
      <c r="FZ21" s="134"/>
      <c r="GA21" s="21"/>
      <c r="GB21" s="69"/>
      <c r="GC21" s="69"/>
      <c r="GD21" s="69"/>
      <c r="GE21" s="69"/>
      <c r="GF21" s="69"/>
      <c r="GG21" s="70"/>
      <c r="GH21" s="11"/>
      <c r="GI21" s="16"/>
      <c r="GJ21" s="134"/>
      <c r="GK21" s="21"/>
      <c r="GL21" s="69"/>
      <c r="GM21" s="69"/>
      <c r="GN21" s="69"/>
      <c r="GO21" s="69"/>
      <c r="GP21" s="69"/>
      <c r="GQ21" s="70"/>
      <c r="GR21" s="11"/>
      <c r="GS21" s="16"/>
      <c r="GT21" s="134"/>
      <c r="GU21" s="21"/>
      <c r="GV21" s="69"/>
      <c r="GW21" s="69"/>
      <c r="GX21" s="69"/>
      <c r="GY21" s="69"/>
      <c r="GZ21" s="69"/>
      <c r="HA21" s="70"/>
      <c r="HB21" s="11"/>
      <c r="HC21" s="16"/>
      <c r="HD21" s="134"/>
      <c r="HE21" s="21"/>
      <c r="HF21" s="69"/>
      <c r="HG21" s="69"/>
      <c r="HH21" s="69"/>
      <c r="HI21" s="69"/>
      <c r="HJ21" s="69"/>
      <c r="HK21" s="70"/>
      <c r="HL21" s="11"/>
      <c r="HM21" s="16"/>
      <c r="HN21" s="134"/>
      <c r="HO21" s="21"/>
      <c r="HP21" s="69"/>
      <c r="HQ21" s="69"/>
      <c r="HR21" s="69"/>
      <c r="HS21" s="69"/>
      <c r="HT21" s="69"/>
      <c r="HU21" s="70"/>
      <c r="HV21" s="11"/>
      <c r="HW21" s="16"/>
      <c r="HX21" s="134"/>
      <c r="HY21" s="21"/>
      <c r="HZ21" s="69"/>
      <c r="IA21" s="69"/>
      <c r="IB21" s="69"/>
      <c r="IC21" s="69"/>
      <c r="ID21" s="69"/>
      <c r="IE21" s="70"/>
      <c r="IF21" s="11"/>
      <c r="IG21" s="16"/>
      <c r="IH21" s="134"/>
      <c r="II21" s="21"/>
      <c r="IJ21" s="69"/>
      <c r="IK21" s="69"/>
      <c r="IL21" s="69"/>
      <c r="IM21" s="69"/>
      <c r="IN21" s="69"/>
      <c r="IO21" s="70"/>
      <c r="IP21" s="11"/>
      <c r="IQ21" s="16"/>
      <c r="IR21" s="134"/>
      <c r="IS21" s="21"/>
      <c r="IT21" s="69"/>
      <c r="IU21" s="69"/>
      <c r="IV21" s="69"/>
      <c r="IW21" s="69"/>
      <c r="IX21" s="69"/>
      <c r="IY21" s="70"/>
      <c r="IZ21" s="11"/>
      <c r="JA21" s="16"/>
      <c r="JB21" s="134"/>
      <c r="JC21" s="21"/>
      <c r="JD21" s="69"/>
      <c r="JE21" s="69"/>
      <c r="JF21" s="69"/>
      <c r="JG21" s="69"/>
      <c r="JH21" s="69"/>
      <c r="JI21" s="70"/>
      <c r="JJ21" s="11"/>
      <c r="JK21" s="16"/>
      <c r="JL21" s="134"/>
      <c r="JM21" s="21"/>
      <c r="JN21" s="69"/>
      <c r="JO21" s="69"/>
      <c r="JP21" s="69"/>
      <c r="JQ21" s="69"/>
      <c r="JR21" s="69"/>
      <c r="JS21" s="70"/>
      <c r="JT21" s="11"/>
      <c r="JU21" s="16"/>
      <c r="JV21" s="134"/>
      <c r="JW21" s="21"/>
      <c r="JX21" s="69"/>
      <c r="JY21" s="69"/>
      <c r="JZ21" s="69"/>
      <c r="KA21" s="69"/>
      <c r="KB21" s="69"/>
      <c r="KC21" s="70"/>
      <c r="KD21" s="11"/>
      <c r="KE21" s="16"/>
      <c r="KF21" s="134"/>
      <c r="KG21" s="21"/>
      <c r="KH21" s="69"/>
      <c r="KI21" s="69"/>
      <c r="KJ21" s="69"/>
      <c r="KK21" s="69"/>
      <c r="KL21" s="69"/>
      <c r="KM21" s="70"/>
      <c r="KN21" s="11"/>
      <c r="KO21" s="16"/>
      <c r="KP21" s="132" t="s">
        <v>345</v>
      </c>
      <c r="KQ21" s="21">
        <v>1</v>
      </c>
      <c r="KR21" s="69">
        <f>(100-KR4)*($FR$6/(100-$FR$4))</f>
        <v>78.707625460122699</v>
      </c>
      <c r="KS21" s="69">
        <f t="shared" ref="KS21:KW21" si="57">(100-KS4)*(FS6/(100-FS4))</f>
        <v>82.398990988781605</v>
      </c>
      <c r="KT21" s="69">
        <f t="shared" si="57"/>
        <v>76.894651571801717</v>
      </c>
      <c r="KU21" s="69"/>
      <c r="KV21" s="69">
        <f t="shared" si="57"/>
        <v>78.707437767713856</v>
      </c>
      <c r="KW21" s="69">
        <f t="shared" si="57"/>
        <v>77.39771972143005</v>
      </c>
      <c r="KX21" s="11"/>
      <c r="KY21" s="16"/>
      <c r="KZ21" s="134"/>
      <c r="LA21" s="21"/>
      <c r="LB21" s="69"/>
      <c r="LC21" s="69"/>
      <c r="LD21" s="69"/>
      <c r="LE21" s="69"/>
      <c r="LF21" s="69"/>
      <c r="LG21" s="70"/>
      <c r="LH21" s="11"/>
      <c r="LI21" s="16"/>
      <c r="LJ21" s="134"/>
      <c r="LK21" s="21"/>
      <c r="LL21" s="69"/>
      <c r="LM21" s="69"/>
      <c r="LN21" s="69"/>
      <c r="LO21" s="69"/>
      <c r="LP21" s="69"/>
      <c r="LQ21" s="70"/>
      <c r="LR21" s="11"/>
      <c r="LS21" s="16"/>
      <c r="LT21" s="134"/>
      <c r="LU21" s="21"/>
      <c r="LV21" s="69"/>
      <c r="LW21" s="69"/>
      <c r="LX21" s="69"/>
      <c r="LY21" s="69"/>
      <c r="LZ21" s="69"/>
      <c r="MA21" s="70"/>
      <c r="MB21" s="11"/>
      <c r="MC21" s="16"/>
      <c r="MD21" s="134"/>
      <c r="ME21" s="21"/>
      <c r="MF21" s="69"/>
      <c r="MG21" s="69"/>
      <c r="MH21" s="69"/>
      <c r="MI21" s="69"/>
      <c r="MJ21" s="69"/>
      <c r="MK21" s="70"/>
      <c r="ML21" s="11"/>
      <c r="MM21" s="16"/>
      <c r="MN21" s="134"/>
      <c r="MO21" s="21"/>
      <c r="MP21" s="69"/>
      <c r="MQ21" s="69"/>
      <c r="MR21" s="69"/>
      <c r="MS21" s="69"/>
      <c r="MT21" s="69"/>
      <c r="MU21" s="70"/>
      <c r="MV21" s="11"/>
      <c r="MW21" s="16"/>
      <c r="MX21" s="134"/>
      <c r="MY21" s="21"/>
      <c r="MZ21" s="69"/>
      <c r="NA21" s="69"/>
      <c r="NB21" s="69"/>
      <c r="NC21" s="69"/>
      <c r="ND21" s="69"/>
      <c r="NE21" s="70"/>
      <c r="NF21" s="11"/>
      <c r="NG21" s="16"/>
      <c r="NH21" s="134"/>
      <c r="NI21" s="21"/>
      <c r="NJ21" s="69"/>
      <c r="NK21" s="69"/>
      <c r="NL21" s="69"/>
      <c r="NM21" s="69"/>
      <c r="NN21" s="69"/>
      <c r="NO21" s="70"/>
      <c r="NP21" s="11"/>
      <c r="NQ21" s="16"/>
      <c r="NR21" s="134"/>
      <c r="NS21" s="21"/>
      <c r="NT21" s="69"/>
      <c r="NU21" s="69"/>
      <c r="NV21" s="69"/>
      <c r="NW21" s="69"/>
      <c r="NX21" s="69"/>
      <c r="NY21" s="70"/>
      <c r="NZ21" s="11"/>
      <c r="OA21" s="16"/>
      <c r="OB21" s="134"/>
      <c r="OC21" s="21"/>
      <c r="OD21" s="69"/>
      <c r="OE21" s="69"/>
      <c r="OF21" s="69"/>
      <c r="OG21" s="69"/>
      <c r="OH21" s="69"/>
      <c r="OI21" s="70"/>
      <c r="OJ21" s="11"/>
      <c r="OK21" s="16"/>
      <c r="OL21" s="134"/>
      <c r="OM21" s="21"/>
      <c r="ON21" s="69"/>
      <c r="OO21" s="69"/>
      <c r="OP21" s="69"/>
      <c r="OQ21" s="69"/>
      <c r="OR21" s="69"/>
      <c r="OS21" s="70"/>
      <c r="OT21" s="11"/>
      <c r="OU21" s="16"/>
      <c r="OV21" s="134"/>
      <c r="OW21" s="21"/>
      <c r="OX21" s="69"/>
      <c r="OY21" s="69"/>
      <c r="OZ21" s="69"/>
      <c r="PA21" s="69"/>
      <c r="PB21" s="69"/>
      <c r="PC21" s="70"/>
      <c r="PD21" s="11"/>
      <c r="PE21" s="16"/>
      <c r="PF21" s="134"/>
      <c r="PG21" s="21"/>
      <c r="PH21" s="69"/>
      <c r="PI21" s="69"/>
      <c r="PJ21" s="69"/>
      <c r="PK21" s="69"/>
      <c r="PL21" s="69"/>
      <c r="PM21" s="70"/>
      <c r="PN21" s="11"/>
      <c r="PO21" s="16"/>
      <c r="PP21" s="134"/>
      <c r="PQ21" s="21"/>
      <c r="PR21" s="69"/>
      <c r="PS21" s="69"/>
      <c r="PT21" s="69"/>
      <c r="PU21" s="69"/>
      <c r="PV21" s="69"/>
      <c r="PW21" s="70"/>
      <c r="PX21" s="11"/>
      <c r="PY21" s="16"/>
    </row>
    <row xmlns:x14ac="http://schemas.microsoft.com/office/spreadsheetml/2009/9/ac" r="22" s="2" customFormat="true" x14ac:dyDescent="0.25">
      <c r="A22" s="417" t="str">
        <f ca="true">IF(ISBLANK('Data Summary'!A24),"",'Data Summary'!A24)</f>
        <v>IND_2013_EMIS</v>
      </c>
      <c r="B22" s="134"/>
      <c r="C22" s="21"/>
      <c r="D22" s="69"/>
      <c r="E22" s="69"/>
      <c r="F22" s="69"/>
      <c r="G22" s="69"/>
      <c r="H22" s="69"/>
      <c r="I22" s="70"/>
      <c r="J22" s="11"/>
      <c r="K22" s="16"/>
      <c r="L22" s="134"/>
      <c r="M22" s="21"/>
      <c r="N22" s="69"/>
      <c r="O22" s="69"/>
      <c r="P22" s="69"/>
      <c r="Q22" s="69"/>
      <c r="R22" s="69"/>
      <c r="S22" s="70"/>
      <c r="T22" s="11"/>
      <c r="U22" s="16"/>
      <c r="V22" s="134"/>
      <c r="W22" s="21"/>
      <c r="X22" s="69"/>
      <c r="Y22" s="69"/>
      <c r="Z22" s="69"/>
      <c r="AA22" s="69"/>
      <c r="AB22" s="69"/>
      <c r="AC22" s="70"/>
      <c r="AD22" s="11"/>
      <c r="AE22" s="16"/>
      <c r="AF22" s="134"/>
      <c r="AG22" s="21"/>
      <c r="AH22" s="69"/>
      <c r="AI22" s="69"/>
      <c r="AJ22" s="69"/>
      <c r="AK22" s="69"/>
      <c r="AL22" s="69"/>
      <c r="AM22" s="70"/>
      <c r="AN22" s="11"/>
      <c r="AO22" s="16"/>
      <c r="AP22" s="134"/>
      <c r="AQ22" s="21"/>
      <c r="AR22" s="69"/>
      <c r="AS22" s="69"/>
      <c r="AT22" s="69"/>
      <c r="AU22" s="69"/>
      <c r="AV22" s="69"/>
      <c r="AW22" s="70"/>
      <c r="AX22" s="11"/>
      <c r="AY22" s="16"/>
      <c r="AZ22" s="134"/>
      <c r="BA22" s="21"/>
      <c r="BB22" s="69"/>
      <c r="BC22" s="69"/>
      <c r="BD22" s="69"/>
      <c r="BE22" s="69"/>
      <c r="BF22" s="69"/>
      <c r="BG22" s="70"/>
      <c r="BH22" s="11"/>
      <c r="BI22" s="16"/>
      <c r="BJ22" s="134"/>
      <c r="BK22" s="21"/>
      <c r="BL22" s="69"/>
      <c r="BM22" s="69"/>
      <c r="BN22" s="69"/>
      <c r="BO22" s="69"/>
      <c r="BP22" s="69"/>
      <c r="BQ22" s="70"/>
      <c r="BR22" s="11"/>
      <c r="BS22" s="16"/>
      <c r="BT22" s="134"/>
      <c r="BU22" s="21"/>
      <c r="BV22" s="69"/>
      <c r="BW22" s="69"/>
      <c r="BX22" s="69"/>
      <c r="BY22" s="69"/>
      <c r="BZ22" s="69"/>
      <c r="CA22" s="70"/>
      <c r="CB22" s="11"/>
      <c r="CC22" s="16"/>
      <c r="CD22" s="134"/>
      <c r="CE22" s="21"/>
      <c r="CF22" s="69"/>
      <c r="CG22" s="69"/>
      <c r="CH22" s="69"/>
      <c r="CI22" s="69"/>
      <c r="CJ22" s="69"/>
      <c r="CK22" s="70"/>
      <c r="CL22" s="11"/>
      <c r="CM22" s="16"/>
      <c r="CN22" s="134"/>
      <c r="CO22" s="21"/>
      <c r="CP22" s="69"/>
      <c r="CQ22" s="69"/>
      <c r="CR22" s="69"/>
      <c r="CS22" s="69"/>
      <c r="CT22" s="69"/>
      <c r="CU22" s="70"/>
      <c r="CV22" s="11"/>
      <c r="CW22" s="16"/>
      <c r="CX22" s="134"/>
      <c r="CY22" s="21"/>
      <c r="CZ22" s="69"/>
      <c r="DA22" s="69"/>
      <c r="DB22" s="69"/>
      <c r="DC22" s="69"/>
      <c r="DD22" s="69"/>
      <c r="DE22" s="70"/>
      <c r="DF22" s="11"/>
      <c r="DG22" s="16"/>
      <c r="DH22" s="134"/>
      <c r="DI22" s="21"/>
      <c r="DJ22" s="69"/>
      <c r="DK22" s="69"/>
      <c r="DL22" s="69"/>
      <c r="DM22" s="69"/>
      <c r="DN22" s="69"/>
      <c r="DO22" s="70"/>
      <c r="DP22" s="11"/>
      <c r="DQ22" s="16"/>
      <c r="DR22" s="134"/>
      <c r="DS22" s="21"/>
      <c r="DT22" s="69"/>
      <c r="DU22" s="69"/>
      <c r="DV22" s="69"/>
      <c r="DW22" s="69"/>
      <c r="DX22" s="69"/>
      <c r="DY22" s="70"/>
      <c r="DZ22" s="11"/>
      <c r="EA22" s="16"/>
      <c r="EB22" s="134"/>
      <c r="EC22" s="21"/>
      <c r="ED22" s="69"/>
      <c r="EE22" s="69"/>
      <c r="EF22" s="69"/>
      <c r="EG22" s="69"/>
      <c r="EH22" s="69"/>
      <c r="EI22" s="70"/>
      <c r="EJ22" s="11"/>
      <c r="EK22" s="16"/>
      <c r="EL22" s="134"/>
      <c r="EM22" s="21"/>
      <c r="EN22" s="69"/>
      <c r="EO22" s="69"/>
      <c r="EP22" s="69"/>
      <c r="EQ22" s="69"/>
      <c r="ER22" s="69"/>
      <c r="ES22" s="70"/>
      <c r="ET22" s="11"/>
      <c r="EU22" s="16"/>
      <c r="EV22" s="134"/>
      <c r="EW22" s="21"/>
      <c r="EX22" s="69"/>
      <c r="EY22" s="69"/>
      <c r="EZ22" s="69"/>
      <c r="FA22" s="69"/>
      <c r="FB22" s="69"/>
      <c r="FC22" s="70"/>
      <c r="FD22" s="11"/>
      <c r="FE22" s="16"/>
      <c r="FF22" s="134"/>
      <c r="FG22" s="21"/>
      <c r="FH22" s="69"/>
      <c r="FI22" s="69"/>
      <c r="FJ22" s="69"/>
      <c r="FK22" s="69"/>
      <c r="FL22" s="69"/>
      <c r="FM22" s="70"/>
      <c r="FN22" s="11"/>
      <c r="FO22" s="16"/>
      <c r="FP22" s="134"/>
      <c r="FQ22" s="21"/>
      <c r="FR22" s="69"/>
      <c r="FS22" s="69"/>
      <c r="FT22" s="69"/>
      <c r="FU22" s="69"/>
      <c r="FV22" s="69"/>
      <c r="FW22" s="70"/>
      <c r="FX22" s="11"/>
      <c r="FY22" s="16"/>
      <c r="FZ22" s="134"/>
      <c r="GA22" s="21"/>
      <c r="GB22" s="69"/>
      <c r="GC22" s="69"/>
      <c r="GD22" s="69"/>
      <c r="GE22" s="69"/>
      <c r="GF22" s="69"/>
      <c r="GG22" s="70"/>
      <c r="GH22" s="11"/>
      <c r="GI22" s="16"/>
      <c r="GJ22" s="134"/>
      <c r="GK22" s="21"/>
      <c r="GL22" s="69"/>
      <c r="GM22" s="69"/>
      <c r="GN22" s="69"/>
      <c r="GO22" s="69"/>
      <c r="GP22" s="69"/>
      <c r="GQ22" s="70"/>
      <c r="GR22" s="11"/>
      <c r="GS22" s="16"/>
      <c r="GT22" s="134"/>
      <c r="GU22" s="21"/>
      <c r="GV22" s="69"/>
      <c r="GW22" s="69"/>
      <c r="GX22" s="69"/>
      <c r="GY22" s="69"/>
      <c r="GZ22" s="69"/>
      <c r="HA22" s="70"/>
      <c r="HB22" s="11"/>
      <c r="HC22" s="16"/>
      <c r="HD22" s="134"/>
      <c r="HE22" s="21"/>
      <c r="HF22" s="69"/>
      <c r="HG22" s="69"/>
      <c r="HH22" s="69"/>
      <c r="HI22" s="69"/>
      <c r="HJ22" s="69"/>
      <c r="HK22" s="70"/>
      <c r="HL22" s="11"/>
      <c r="HM22" s="16"/>
      <c r="HN22" s="134"/>
      <c r="HO22" s="21"/>
      <c r="HP22" s="69"/>
      <c r="HQ22" s="69"/>
      <c r="HR22" s="69"/>
      <c r="HS22" s="69"/>
      <c r="HT22" s="69"/>
      <c r="HU22" s="70"/>
      <c r="HV22" s="11"/>
      <c r="HW22" s="16"/>
      <c r="HX22" s="134"/>
      <c r="HY22" s="21"/>
      <c r="HZ22" s="69"/>
      <c r="IA22" s="69"/>
      <c r="IB22" s="69"/>
      <c r="IC22" s="69"/>
      <c r="ID22" s="69"/>
      <c r="IE22" s="70"/>
      <c r="IF22" s="11"/>
      <c r="IG22" s="16"/>
      <c r="IH22" s="134"/>
      <c r="II22" s="21"/>
      <c r="IJ22" s="69"/>
      <c r="IK22" s="69"/>
      <c r="IL22" s="69"/>
      <c r="IM22" s="69"/>
      <c r="IN22" s="69"/>
      <c r="IO22" s="70"/>
      <c r="IP22" s="11"/>
      <c r="IQ22" s="16"/>
      <c r="IR22" s="134"/>
      <c r="IS22" s="21"/>
      <c r="IT22" s="69"/>
      <c r="IU22" s="69"/>
      <c r="IV22" s="69"/>
      <c r="IW22" s="69"/>
      <c r="IX22" s="69"/>
      <c r="IY22" s="70"/>
      <c r="IZ22" s="11"/>
      <c r="JA22" s="16"/>
      <c r="JB22" s="134"/>
      <c r="JC22" s="21"/>
      <c r="JD22" s="69"/>
      <c r="JE22" s="69"/>
      <c r="JF22" s="69"/>
      <c r="JG22" s="69"/>
      <c r="JH22" s="69"/>
      <c r="JI22" s="70"/>
      <c r="JJ22" s="11"/>
      <c r="JK22" s="16"/>
      <c r="JL22" s="134"/>
      <c r="JM22" s="21"/>
      <c r="JN22" s="69"/>
      <c r="JO22" s="69"/>
      <c r="JP22" s="69"/>
      <c r="JQ22" s="69"/>
      <c r="JR22" s="69"/>
      <c r="JS22" s="70"/>
      <c r="JT22" s="11"/>
      <c r="JU22" s="16"/>
      <c r="JV22" s="134"/>
      <c r="JW22" s="21"/>
      <c r="JX22" s="69"/>
      <c r="JY22" s="69"/>
      <c r="JZ22" s="69"/>
      <c r="KA22" s="69"/>
      <c r="KB22" s="69"/>
      <c r="KC22" s="70"/>
      <c r="KD22" s="11"/>
      <c r="KE22" s="16"/>
      <c r="KF22" s="134"/>
      <c r="KG22" s="21"/>
      <c r="KH22" s="69"/>
      <c r="KI22" s="69"/>
      <c r="KJ22" s="69"/>
      <c r="KK22" s="69"/>
      <c r="KL22" s="69"/>
      <c r="KM22" s="70"/>
      <c r="KN22" s="11"/>
      <c r="KO22" s="16"/>
      <c r="KP22" s="134"/>
      <c r="KQ22" s="21"/>
      <c r="KR22" s="69"/>
      <c r="KS22" s="69"/>
      <c r="KT22" s="69"/>
      <c r="KU22" s="69"/>
      <c r="KV22" s="69"/>
      <c r="KW22" s="70"/>
      <c r="KX22" s="11"/>
      <c r="KY22" s="16"/>
      <c r="KZ22" s="134"/>
      <c r="LA22" s="21"/>
      <c r="LB22" s="69"/>
      <c r="LC22" s="69"/>
      <c r="LD22" s="69"/>
      <c r="LE22" s="69"/>
      <c r="LF22" s="69"/>
      <c r="LG22" s="70"/>
      <c r="LH22" s="11"/>
      <c r="LI22" s="16"/>
      <c r="LJ22" s="134"/>
      <c r="LK22" s="21"/>
      <c r="LL22" s="69"/>
      <c r="LM22" s="69"/>
      <c r="LN22" s="69"/>
      <c r="LO22" s="69"/>
      <c r="LP22" s="69"/>
      <c r="LQ22" s="70"/>
      <c r="LR22" s="11"/>
      <c r="LS22" s="16"/>
      <c r="LT22" s="134"/>
      <c r="LU22" s="21"/>
      <c r="LV22" s="69"/>
      <c r="LW22" s="69"/>
      <c r="LX22" s="69"/>
      <c r="LY22" s="69"/>
      <c r="LZ22" s="69"/>
      <c r="MA22" s="70"/>
      <c r="MB22" s="11"/>
      <c r="MC22" s="16"/>
      <c r="MD22" s="134"/>
      <c r="ME22" s="21"/>
      <c r="MF22" s="69"/>
      <c r="MG22" s="69"/>
      <c r="MH22" s="69"/>
      <c r="MI22" s="69"/>
      <c r="MJ22" s="69"/>
      <c r="MK22" s="70"/>
      <c r="ML22" s="11"/>
      <c r="MM22" s="16"/>
      <c r="MN22" s="134"/>
      <c r="MO22" s="21"/>
      <c r="MP22" s="69"/>
      <c r="MQ22" s="69"/>
      <c r="MR22" s="69"/>
      <c r="MS22" s="69"/>
      <c r="MT22" s="69"/>
      <c r="MU22" s="70"/>
      <c r="MV22" s="11"/>
      <c r="MW22" s="16"/>
      <c r="MX22" s="134"/>
      <c r="MY22" s="21"/>
      <c r="MZ22" s="69"/>
      <c r="NA22" s="69"/>
      <c r="NB22" s="69"/>
      <c r="NC22" s="69"/>
      <c r="ND22" s="69"/>
      <c r="NE22" s="70"/>
      <c r="NF22" s="11"/>
      <c r="NG22" s="16"/>
      <c r="NH22" s="134"/>
      <c r="NI22" s="21"/>
      <c r="NJ22" s="69"/>
      <c r="NK22" s="69"/>
      <c r="NL22" s="69"/>
      <c r="NM22" s="69"/>
      <c r="NN22" s="69"/>
      <c r="NO22" s="70"/>
      <c r="NP22" s="11"/>
      <c r="NQ22" s="16"/>
      <c r="NR22" s="134"/>
      <c r="NS22" s="21"/>
      <c r="NT22" s="69"/>
      <c r="NU22" s="69"/>
      <c r="NV22" s="69"/>
      <c r="NW22" s="69"/>
      <c r="NX22" s="69"/>
      <c r="NY22" s="70"/>
      <c r="NZ22" s="11"/>
      <c r="OA22" s="16"/>
      <c r="OB22" s="134"/>
      <c r="OC22" s="21"/>
      <c r="OD22" s="69"/>
      <c r="OE22" s="69"/>
      <c r="OF22" s="69"/>
      <c r="OG22" s="69"/>
      <c r="OH22" s="69"/>
      <c r="OI22" s="70"/>
      <c r="OJ22" s="11"/>
      <c r="OK22" s="16"/>
      <c r="OL22" s="134"/>
      <c r="OM22" s="21"/>
      <c r="ON22" s="69"/>
      <c r="OO22" s="69"/>
      <c r="OP22" s="69"/>
      <c r="OQ22" s="69"/>
      <c r="OR22" s="69"/>
      <c r="OS22" s="70"/>
      <c r="OT22" s="11"/>
      <c r="OU22" s="16"/>
      <c r="OV22" s="134"/>
      <c r="OW22" s="21"/>
      <c r="OX22" s="69"/>
      <c r="OY22" s="69"/>
      <c r="OZ22" s="69"/>
      <c r="PA22" s="69"/>
      <c r="PB22" s="69"/>
      <c r="PC22" s="70"/>
      <c r="PD22" s="11"/>
      <c r="PE22" s="16"/>
      <c r="PF22" s="134"/>
      <c r="PG22" s="21"/>
      <c r="PH22" s="69"/>
      <c r="PI22" s="69"/>
      <c r="PJ22" s="69"/>
      <c r="PK22" s="69"/>
      <c r="PL22" s="69"/>
      <c r="PM22" s="70"/>
      <c r="PN22" s="11"/>
      <c r="PO22" s="16"/>
      <c r="PP22" s="134"/>
      <c r="PQ22" s="21"/>
      <c r="PR22" s="69"/>
      <c r="PS22" s="69"/>
      <c r="PT22" s="69"/>
      <c r="PU22" s="69"/>
      <c r="PV22" s="69"/>
      <c r="PW22" s="70"/>
      <c r="PX22" s="11"/>
      <c r="PY22" s="16"/>
    </row>
    <row xmlns:x14ac="http://schemas.microsoft.com/office/spreadsheetml/2009/9/ac" r="23" s="2" customFormat="true" x14ac:dyDescent="0.25">
      <c r="A23" s="417" t="str">
        <f ca="true">IF(ISBLANK('Data Summary'!A25),"",'Data Summary'!A25)</f>
        <v>IND_2013_ASER</v>
      </c>
      <c r="B23" s="134"/>
      <c r="C23" s="21"/>
      <c r="D23" s="69"/>
      <c r="E23" s="69"/>
      <c r="F23" s="69"/>
      <c r="G23" s="69"/>
      <c r="H23" s="69"/>
      <c r="I23" s="70"/>
      <c r="J23" s="11"/>
      <c r="K23" s="16"/>
      <c r="L23" s="134"/>
      <c r="M23" s="21"/>
      <c r="N23" s="69"/>
      <c r="O23" s="69"/>
      <c r="P23" s="69"/>
      <c r="Q23" s="69"/>
      <c r="R23" s="69"/>
      <c r="S23" s="70"/>
      <c r="T23" s="11"/>
      <c r="U23" s="16"/>
      <c r="V23" s="134"/>
      <c r="W23" s="21"/>
      <c r="X23" s="69"/>
      <c r="Y23" s="69"/>
      <c r="Z23" s="69"/>
      <c r="AA23" s="69"/>
      <c r="AB23" s="69"/>
      <c r="AC23" s="70"/>
      <c r="AD23" s="11"/>
      <c r="AE23" s="16"/>
      <c r="AF23" s="134"/>
      <c r="AG23" s="21"/>
      <c r="AH23" s="69"/>
      <c r="AI23" s="69"/>
      <c r="AJ23" s="69"/>
      <c r="AK23" s="69"/>
      <c r="AL23" s="69"/>
      <c r="AM23" s="70"/>
      <c r="AN23" s="11"/>
      <c r="AO23" s="16"/>
      <c r="AP23" s="134"/>
      <c r="AQ23" s="21"/>
      <c r="AR23" s="69"/>
      <c r="AS23" s="69"/>
      <c r="AT23" s="69"/>
      <c r="AU23" s="69"/>
      <c r="AV23" s="69"/>
      <c r="AW23" s="70"/>
      <c r="AX23" s="11"/>
      <c r="AY23" s="16"/>
      <c r="AZ23" s="134"/>
      <c r="BA23" s="21"/>
      <c r="BB23" s="69"/>
      <c r="BC23" s="69"/>
      <c r="BD23" s="69"/>
      <c r="BE23" s="69"/>
      <c r="BF23" s="69"/>
      <c r="BG23" s="70"/>
      <c r="BH23" s="11"/>
      <c r="BI23" s="16"/>
      <c r="BJ23" s="134"/>
      <c r="BK23" s="21"/>
      <c r="BL23" s="69"/>
      <c r="BM23" s="69"/>
      <c r="BN23" s="69"/>
      <c r="BO23" s="69"/>
      <c r="BP23" s="69"/>
      <c r="BQ23" s="70"/>
      <c r="BR23" s="11"/>
      <c r="BS23" s="16"/>
      <c r="BT23" s="134"/>
      <c r="BU23" s="21"/>
      <c r="BV23" s="69"/>
      <c r="BW23" s="69"/>
      <c r="BX23" s="69"/>
      <c r="BY23" s="69"/>
      <c r="BZ23" s="69"/>
      <c r="CA23" s="70"/>
      <c r="CB23" s="11"/>
      <c r="CC23" s="16"/>
      <c r="CD23" s="134"/>
      <c r="CE23" s="21"/>
      <c r="CF23" s="69"/>
      <c r="CG23" s="69"/>
      <c r="CH23" s="69"/>
      <c r="CI23" s="69"/>
      <c r="CJ23" s="69"/>
      <c r="CK23" s="70"/>
      <c r="CL23" s="11"/>
      <c r="CM23" s="16"/>
      <c r="CN23" s="134"/>
      <c r="CO23" s="21"/>
      <c r="CP23" s="69"/>
      <c r="CQ23" s="69"/>
      <c r="CR23" s="69"/>
      <c r="CS23" s="69"/>
      <c r="CT23" s="69"/>
      <c r="CU23" s="70"/>
      <c r="CV23" s="11"/>
      <c r="CW23" s="16"/>
      <c r="CX23" s="134"/>
      <c r="CY23" s="21"/>
      <c r="CZ23" s="69"/>
      <c r="DA23" s="69"/>
      <c r="DB23" s="69"/>
      <c r="DC23" s="69"/>
      <c r="DD23" s="69"/>
      <c r="DE23" s="70"/>
      <c r="DF23" s="11"/>
      <c r="DG23" s="16"/>
      <c r="DH23" s="134"/>
      <c r="DI23" s="21"/>
      <c r="DJ23" s="69"/>
      <c r="DK23" s="69"/>
      <c r="DL23" s="69"/>
      <c r="DM23" s="69"/>
      <c r="DN23" s="69"/>
      <c r="DO23" s="70"/>
      <c r="DP23" s="11"/>
      <c r="DQ23" s="16"/>
      <c r="DR23" s="134"/>
      <c r="DS23" s="21"/>
      <c r="DT23" s="69"/>
      <c r="DU23" s="69"/>
      <c r="DV23" s="69"/>
      <c r="DW23" s="69"/>
      <c r="DX23" s="69"/>
      <c r="DY23" s="70"/>
      <c r="DZ23" s="11"/>
      <c r="EA23" s="16"/>
      <c r="EB23" s="134"/>
      <c r="EC23" s="21"/>
      <c r="ED23" s="69"/>
      <c r="EE23" s="69"/>
      <c r="EF23" s="69"/>
      <c r="EG23" s="69"/>
      <c r="EH23" s="69"/>
      <c r="EI23" s="70"/>
      <c r="EJ23" s="11"/>
      <c r="EK23" s="16"/>
      <c r="EL23" s="134"/>
      <c r="EM23" s="21"/>
      <c r="EN23" s="69"/>
      <c r="EO23" s="69"/>
      <c r="EP23" s="69"/>
      <c r="EQ23" s="69"/>
      <c r="ER23" s="69"/>
      <c r="ES23" s="70"/>
      <c r="ET23" s="11"/>
      <c r="EU23" s="16"/>
      <c r="EV23" s="134"/>
      <c r="EW23" s="21"/>
      <c r="EX23" s="69"/>
      <c r="EY23" s="69"/>
      <c r="EZ23" s="69"/>
      <c r="FA23" s="69"/>
      <c r="FB23" s="69"/>
      <c r="FC23" s="70"/>
      <c r="FD23" s="11"/>
      <c r="FE23" s="16"/>
      <c r="FF23" s="134"/>
      <c r="FG23" s="21"/>
      <c r="FH23" s="69"/>
      <c r="FI23" s="69"/>
      <c r="FJ23" s="69"/>
      <c r="FK23" s="69"/>
      <c r="FL23" s="69"/>
      <c r="FM23" s="70"/>
      <c r="FN23" s="11"/>
      <c r="FO23" s="16"/>
      <c r="FP23" s="134"/>
      <c r="FQ23" s="21"/>
      <c r="FR23" s="69"/>
      <c r="FS23" s="69"/>
      <c r="FT23" s="69"/>
      <c r="FU23" s="69"/>
      <c r="FV23" s="69"/>
      <c r="FW23" s="70"/>
      <c r="FX23" s="11"/>
      <c r="FY23" s="16"/>
      <c r="FZ23" s="134"/>
      <c r="GA23" s="21"/>
      <c r="GB23" s="69"/>
      <c r="GC23" s="69"/>
      <c r="GD23" s="69"/>
      <c r="GE23" s="69"/>
      <c r="GF23" s="69"/>
      <c r="GG23" s="70"/>
      <c r="GH23" s="11"/>
      <c r="GI23" s="16"/>
      <c r="GJ23" s="134"/>
      <c r="GK23" s="21"/>
      <c r="GL23" s="69"/>
      <c r="GM23" s="69"/>
      <c r="GN23" s="69"/>
      <c r="GO23" s="69"/>
      <c r="GP23" s="69"/>
      <c r="GQ23" s="70"/>
      <c r="GR23" s="11"/>
      <c r="GS23" s="16"/>
      <c r="GT23" s="134"/>
      <c r="GU23" s="21"/>
      <c r="GV23" s="69"/>
      <c r="GW23" s="69"/>
      <c r="GX23" s="69"/>
      <c r="GY23" s="69"/>
      <c r="GZ23" s="69"/>
      <c r="HA23" s="70"/>
      <c r="HB23" s="11"/>
      <c r="HC23" s="16"/>
      <c r="HD23" s="134"/>
      <c r="HE23" s="21"/>
      <c r="HF23" s="69"/>
      <c r="HG23" s="69"/>
      <c r="HH23" s="69"/>
      <c r="HI23" s="69"/>
      <c r="HJ23" s="69"/>
      <c r="HK23" s="70"/>
      <c r="HL23" s="11"/>
      <c r="HM23" s="16"/>
      <c r="HN23" s="134"/>
      <c r="HO23" s="21"/>
      <c r="HP23" s="69"/>
      <c r="HQ23" s="69"/>
      <c r="HR23" s="69"/>
      <c r="HS23" s="69"/>
      <c r="HT23" s="69"/>
      <c r="HU23" s="70"/>
      <c r="HV23" s="11"/>
      <c r="HW23" s="16"/>
      <c r="HX23" s="134"/>
      <c r="HY23" s="21"/>
      <c r="HZ23" s="69"/>
      <c r="IA23" s="69"/>
      <c r="IB23" s="69"/>
      <c r="IC23" s="69"/>
      <c r="ID23" s="69"/>
      <c r="IE23" s="70"/>
      <c r="IF23" s="11"/>
      <c r="IG23" s="16"/>
      <c r="IH23" s="134"/>
      <c r="II23" s="21"/>
      <c r="IJ23" s="69"/>
      <c r="IK23" s="69"/>
      <c r="IL23" s="69"/>
      <c r="IM23" s="69"/>
      <c r="IN23" s="69"/>
      <c r="IO23" s="70"/>
      <c r="IP23" s="11"/>
      <c r="IQ23" s="16"/>
      <c r="IR23" s="134"/>
      <c r="IS23" s="21"/>
      <c r="IT23" s="69"/>
      <c r="IU23" s="69"/>
      <c r="IV23" s="69"/>
      <c r="IW23" s="69"/>
      <c r="IX23" s="69"/>
      <c r="IY23" s="70"/>
      <c r="IZ23" s="11"/>
      <c r="JA23" s="16"/>
      <c r="JB23" s="134"/>
      <c r="JC23" s="21"/>
      <c r="JD23" s="69"/>
      <c r="JE23" s="69"/>
      <c r="JF23" s="69"/>
      <c r="JG23" s="69"/>
      <c r="JH23" s="69"/>
      <c r="JI23" s="70"/>
      <c r="JJ23" s="11"/>
      <c r="JK23" s="16"/>
      <c r="JL23" s="134"/>
      <c r="JM23" s="21"/>
      <c r="JN23" s="69"/>
      <c r="JO23" s="69"/>
      <c r="JP23" s="69"/>
      <c r="JQ23" s="69"/>
      <c r="JR23" s="69"/>
      <c r="JS23" s="70"/>
      <c r="JT23" s="11"/>
      <c r="JU23" s="16"/>
      <c r="JV23" s="134"/>
      <c r="JW23" s="21"/>
      <c r="JX23" s="69"/>
      <c r="JY23" s="69"/>
      <c r="JZ23" s="69"/>
      <c r="KA23" s="69"/>
      <c r="KB23" s="69"/>
      <c r="KC23" s="70"/>
      <c r="KD23" s="11"/>
      <c r="KE23" s="16"/>
      <c r="KF23" s="134"/>
      <c r="KG23" s="21"/>
      <c r="KH23" s="69"/>
      <c r="KI23" s="69"/>
      <c r="KJ23" s="69"/>
      <c r="KK23" s="69"/>
      <c r="KL23" s="69"/>
      <c r="KM23" s="70"/>
      <c r="KN23" s="11"/>
      <c r="KO23" s="16"/>
      <c r="KP23" s="134"/>
      <c r="KQ23" s="21"/>
      <c r="KR23" s="69"/>
      <c r="KS23" s="69"/>
      <c r="KT23" s="69"/>
      <c r="KU23" s="69"/>
      <c r="KV23" s="69"/>
      <c r="KW23" s="70"/>
      <c r="KX23" s="11"/>
      <c r="KY23" s="16"/>
      <c r="KZ23" s="134"/>
      <c r="LA23" s="21"/>
      <c r="LB23" s="69"/>
      <c r="LC23" s="69"/>
      <c r="LD23" s="69"/>
      <c r="LE23" s="69"/>
      <c r="LF23" s="69"/>
      <c r="LG23" s="70"/>
      <c r="LH23" s="11"/>
      <c r="LI23" s="16"/>
      <c r="LJ23" s="134"/>
      <c r="LK23" s="21"/>
      <c r="LL23" s="69"/>
      <c r="LM23" s="69"/>
      <c r="LN23" s="69"/>
      <c r="LO23" s="69"/>
      <c r="LP23" s="69"/>
      <c r="LQ23" s="70"/>
      <c r="LR23" s="11"/>
      <c r="LS23" s="16"/>
      <c r="LT23" s="134"/>
      <c r="LU23" s="21"/>
      <c r="LV23" s="69"/>
      <c r="LW23" s="69"/>
      <c r="LX23" s="69"/>
      <c r="LY23" s="69"/>
      <c r="LZ23" s="69"/>
      <c r="MA23" s="70"/>
      <c r="MB23" s="11"/>
      <c r="MC23" s="16"/>
      <c r="MD23" s="134"/>
      <c r="ME23" s="21"/>
      <c r="MF23" s="69"/>
      <c r="MG23" s="69"/>
      <c r="MH23" s="69"/>
      <c r="MI23" s="69"/>
      <c r="MJ23" s="69"/>
      <c r="MK23" s="70"/>
      <c r="ML23" s="11"/>
      <c r="MM23" s="16"/>
      <c r="MN23" s="134"/>
      <c r="MO23" s="21"/>
      <c r="MP23" s="69"/>
      <c r="MQ23" s="69"/>
      <c r="MR23" s="69"/>
      <c r="MS23" s="69"/>
      <c r="MT23" s="69"/>
      <c r="MU23" s="70"/>
      <c r="MV23" s="11"/>
      <c r="MW23" s="16"/>
      <c r="MX23" s="134"/>
      <c r="MY23" s="21"/>
      <c r="MZ23" s="69"/>
      <c r="NA23" s="69"/>
      <c r="NB23" s="69"/>
      <c r="NC23" s="69"/>
      <c r="ND23" s="69"/>
      <c r="NE23" s="70"/>
      <c r="NF23" s="11"/>
      <c r="NG23" s="16"/>
      <c r="NH23" s="134"/>
      <c r="NI23" s="21"/>
      <c r="NJ23" s="69"/>
      <c r="NK23" s="69"/>
      <c r="NL23" s="69"/>
      <c r="NM23" s="69"/>
      <c r="NN23" s="69"/>
      <c r="NO23" s="70"/>
      <c r="NP23" s="11"/>
      <c r="NQ23" s="16"/>
      <c r="NR23" s="134"/>
      <c r="NS23" s="21"/>
      <c r="NT23" s="69"/>
      <c r="NU23" s="69"/>
      <c r="NV23" s="69"/>
      <c r="NW23" s="69"/>
      <c r="NX23" s="69"/>
      <c r="NY23" s="70"/>
      <c r="NZ23" s="11"/>
      <c r="OA23" s="16"/>
      <c r="OB23" s="134"/>
      <c r="OC23" s="21"/>
      <c r="OD23" s="69"/>
      <c r="OE23" s="69"/>
      <c r="OF23" s="69"/>
      <c r="OG23" s="69"/>
      <c r="OH23" s="69"/>
      <c r="OI23" s="70"/>
      <c r="OJ23" s="11"/>
      <c r="OK23" s="16"/>
      <c r="OL23" s="134"/>
      <c r="OM23" s="21"/>
      <c r="ON23" s="69"/>
      <c r="OO23" s="69"/>
      <c r="OP23" s="69"/>
      <c r="OQ23" s="69"/>
      <c r="OR23" s="69"/>
      <c r="OS23" s="70"/>
      <c r="OT23" s="11"/>
      <c r="OU23" s="16"/>
      <c r="OV23" s="134"/>
      <c r="OW23" s="21"/>
      <c r="OX23" s="69"/>
      <c r="OY23" s="69"/>
      <c r="OZ23" s="69"/>
      <c r="PA23" s="69"/>
      <c r="PB23" s="69"/>
      <c r="PC23" s="70"/>
      <c r="PD23" s="11"/>
      <c r="PE23" s="16"/>
      <c r="PF23" s="134"/>
      <c r="PG23" s="21"/>
      <c r="PH23" s="69"/>
      <c r="PI23" s="69"/>
      <c r="PJ23" s="69"/>
      <c r="PK23" s="69"/>
      <c r="PL23" s="69"/>
      <c r="PM23" s="70"/>
      <c r="PN23" s="11"/>
      <c r="PO23" s="16"/>
      <c r="PP23" s="134"/>
      <c r="PQ23" s="21"/>
      <c r="PR23" s="69"/>
      <c r="PS23" s="69"/>
      <c r="PT23" s="69"/>
      <c r="PU23" s="69"/>
      <c r="PV23" s="69"/>
      <c r="PW23" s="70"/>
      <c r="PX23" s="11"/>
      <c r="PY23" s="16"/>
    </row>
    <row xmlns:x14ac="http://schemas.microsoft.com/office/spreadsheetml/2009/9/ac" r="24" s="2" customFormat="true" x14ac:dyDescent="0.25">
      <c r="A24" s="417" t="str">
        <f ca="true">IF(ISBLANK('Data Summary'!A26),"",'Data Summary'!A26)</f>
        <v>IND_2014_EMIS</v>
      </c>
      <c r="B24" s="134"/>
      <c r="C24" s="21"/>
      <c r="D24" s="69"/>
      <c r="E24" s="69"/>
      <c r="F24" s="69"/>
      <c r="G24" s="69"/>
      <c r="H24" s="69"/>
      <c r="I24" s="70"/>
      <c r="J24" s="11"/>
      <c r="K24" s="16"/>
      <c r="L24" s="134"/>
      <c r="M24" s="21"/>
      <c r="N24" s="69"/>
      <c r="O24" s="69"/>
      <c r="P24" s="69"/>
      <c r="Q24" s="69"/>
      <c r="R24" s="69"/>
      <c r="S24" s="70"/>
      <c r="T24" s="11"/>
      <c r="U24" s="16"/>
      <c r="V24" s="134"/>
      <c r="W24" s="21"/>
      <c r="X24" s="69"/>
      <c r="Y24" s="69"/>
      <c r="Z24" s="69"/>
      <c r="AA24" s="69"/>
      <c r="AB24" s="69"/>
      <c r="AC24" s="70"/>
      <c r="AD24" s="11"/>
      <c r="AE24" s="16"/>
      <c r="AF24" s="134"/>
      <c r="AG24" s="21"/>
      <c r="AH24" s="69"/>
      <c r="AI24" s="69"/>
      <c r="AJ24" s="69"/>
      <c r="AK24" s="69"/>
      <c r="AL24" s="69"/>
      <c r="AM24" s="70"/>
      <c r="AN24" s="11"/>
      <c r="AO24" s="16"/>
      <c r="AP24" s="134"/>
      <c r="AQ24" s="21"/>
      <c r="AR24" s="69"/>
      <c r="AS24" s="69"/>
      <c r="AT24" s="69"/>
      <c r="AU24" s="69"/>
      <c r="AV24" s="69"/>
      <c r="AW24" s="70"/>
      <c r="AX24" s="11"/>
      <c r="AY24" s="16"/>
      <c r="AZ24" s="134"/>
      <c r="BA24" s="21"/>
      <c r="BB24" s="69"/>
      <c r="BC24" s="69"/>
      <c r="BD24" s="69"/>
      <c r="BE24" s="69"/>
      <c r="BF24" s="69"/>
      <c r="BG24" s="70"/>
      <c r="BH24" s="11"/>
      <c r="BI24" s="16"/>
      <c r="BJ24" s="134"/>
      <c r="BK24" s="21"/>
      <c r="BL24" s="69"/>
      <c r="BM24" s="69"/>
      <c r="BN24" s="69"/>
      <c r="BO24" s="69"/>
      <c r="BP24" s="69"/>
      <c r="BQ24" s="70"/>
      <c r="BR24" s="11"/>
      <c r="BS24" s="16"/>
      <c r="BT24" s="134"/>
      <c r="BU24" s="21"/>
      <c r="BV24" s="69"/>
      <c r="BW24" s="69"/>
      <c r="BX24" s="69"/>
      <c r="BY24" s="69"/>
      <c r="BZ24" s="69"/>
      <c r="CA24" s="70"/>
      <c r="CB24" s="11"/>
      <c r="CC24" s="16"/>
      <c r="CD24" s="134"/>
      <c r="CE24" s="21"/>
      <c r="CF24" s="69"/>
      <c r="CG24" s="69"/>
      <c r="CH24" s="69"/>
      <c r="CI24" s="69"/>
      <c r="CJ24" s="69"/>
      <c r="CK24" s="70"/>
      <c r="CL24" s="11"/>
      <c r="CM24" s="16"/>
      <c r="CN24" s="134"/>
      <c r="CO24" s="21"/>
      <c r="CP24" s="69"/>
      <c r="CQ24" s="69"/>
      <c r="CR24" s="69"/>
      <c r="CS24" s="69"/>
      <c r="CT24" s="69"/>
      <c r="CU24" s="70"/>
      <c r="CV24" s="11"/>
      <c r="CW24" s="16"/>
      <c r="CX24" s="134"/>
      <c r="CY24" s="21"/>
      <c r="CZ24" s="69"/>
      <c r="DA24" s="69"/>
      <c r="DB24" s="69"/>
      <c r="DC24" s="69"/>
      <c r="DD24" s="69"/>
      <c r="DE24" s="70"/>
      <c r="DF24" s="11"/>
      <c r="DG24" s="16"/>
      <c r="DH24" s="134"/>
      <c r="DI24" s="21"/>
      <c r="DJ24" s="69"/>
      <c r="DK24" s="69"/>
      <c r="DL24" s="69"/>
      <c r="DM24" s="69"/>
      <c r="DN24" s="69"/>
      <c r="DO24" s="70"/>
      <c r="DP24" s="11"/>
      <c r="DQ24" s="16"/>
      <c r="DR24" s="134"/>
      <c r="DS24" s="21"/>
      <c r="DT24" s="69"/>
      <c r="DU24" s="69"/>
      <c r="DV24" s="69"/>
      <c r="DW24" s="69"/>
      <c r="DX24" s="69"/>
      <c r="DY24" s="70"/>
      <c r="DZ24" s="11"/>
      <c r="EA24" s="16"/>
      <c r="EB24" s="134"/>
      <c r="EC24" s="21"/>
      <c r="ED24" s="69"/>
      <c r="EE24" s="69"/>
      <c r="EF24" s="69"/>
      <c r="EG24" s="69"/>
      <c r="EH24" s="69"/>
      <c r="EI24" s="70"/>
      <c r="EJ24" s="11"/>
      <c r="EK24" s="16"/>
      <c r="EL24" s="134"/>
      <c r="EM24" s="21"/>
      <c r="EN24" s="69"/>
      <c r="EO24" s="69"/>
      <c r="EP24" s="69"/>
      <c r="EQ24" s="69"/>
      <c r="ER24" s="69"/>
      <c r="ES24" s="70"/>
      <c r="ET24" s="11"/>
      <c r="EU24" s="16"/>
      <c r="EV24" s="134"/>
      <c r="EW24" s="21"/>
      <c r="EX24" s="69"/>
      <c r="EY24" s="69"/>
      <c r="EZ24" s="69"/>
      <c r="FA24" s="69"/>
      <c r="FB24" s="69"/>
      <c r="FC24" s="70"/>
      <c r="FD24" s="11"/>
      <c r="FE24" s="16"/>
      <c r="FF24" s="134"/>
      <c r="FG24" s="21"/>
      <c r="FH24" s="69"/>
      <c r="FI24" s="69"/>
      <c r="FJ24" s="69"/>
      <c r="FK24" s="69"/>
      <c r="FL24" s="69"/>
      <c r="FM24" s="70"/>
      <c r="FN24" s="11"/>
      <c r="FO24" s="16"/>
      <c r="FP24" s="134"/>
      <c r="FQ24" s="21"/>
      <c r="FR24" s="69"/>
      <c r="FS24" s="69"/>
      <c r="FT24" s="69"/>
      <c r="FU24" s="69"/>
      <c r="FV24" s="69"/>
      <c r="FW24" s="70"/>
      <c r="FX24" s="11"/>
      <c r="FY24" s="16"/>
      <c r="FZ24" s="134"/>
      <c r="GA24" s="21"/>
      <c r="GB24" s="69"/>
      <c r="GC24" s="69"/>
      <c r="GD24" s="69"/>
      <c r="GE24" s="69"/>
      <c r="GF24" s="69"/>
      <c r="GG24" s="70"/>
      <c r="GH24" s="11"/>
      <c r="GI24" s="16"/>
      <c r="GJ24" s="134"/>
      <c r="GK24" s="21"/>
      <c r="GL24" s="69"/>
      <c r="GM24" s="69"/>
      <c r="GN24" s="69"/>
      <c r="GO24" s="69"/>
      <c r="GP24" s="69"/>
      <c r="GQ24" s="70"/>
      <c r="GR24" s="11"/>
      <c r="GS24" s="16"/>
      <c r="GT24" s="134"/>
      <c r="GU24" s="21"/>
      <c r="GV24" s="69"/>
      <c r="GW24" s="69"/>
      <c r="GX24" s="69"/>
      <c r="GY24" s="69"/>
      <c r="GZ24" s="69"/>
      <c r="HA24" s="70"/>
      <c r="HB24" s="11"/>
      <c r="HC24" s="16"/>
      <c r="HD24" s="134"/>
      <c r="HE24" s="21"/>
      <c r="HF24" s="69"/>
      <c r="HG24" s="69"/>
      <c r="HH24" s="69"/>
      <c r="HI24" s="69"/>
      <c r="HJ24" s="69"/>
      <c r="HK24" s="70"/>
      <c r="HL24" s="11"/>
      <c r="HM24" s="16"/>
      <c r="HN24" s="134"/>
      <c r="HO24" s="21"/>
      <c r="HP24" s="69"/>
      <c r="HQ24" s="69"/>
      <c r="HR24" s="69"/>
      <c r="HS24" s="69"/>
      <c r="HT24" s="69"/>
      <c r="HU24" s="70"/>
      <c r="HV24" s="11"/>
      <c r="HW24" s="16"/>
      <c r="HX24" s="134"/>
      <c r="HY24" s="21"/>
      <c r="HZ24" s="69"/>
      <c r="IA24" s="69"/>
      <c r="IB24" s="69"/>
      <c r="IC24" s="69"/>
      <c r="ID24" s="69"/>
      <c r="IE24" s="70"/>
      <c r="IF24" s="11"/>
      <c r="IG24" s="16"/>
      <c r="IH24" s="134"/>
      <c r="II24" s="21"/>
      <c r="IJ24" s="69"/>
      <c r="IK24" s="69"/>
      <c r="IL24" s="69"/>
      <c r="IM24" s="69"/>
      <c r="IN24" s="69"/>
      <c r="IO24" s="70"/>
      <c r="IP24" s="11"/>
      <c r="IQ24" s="16"/>
      <c r="IR24" s="134"/>
      <c r="IS24" s="21"/>
      <c r="IT24" s="69"/>
      <c r="IU24" s="69"/>
      <c r="IV24" s="69"/>
      <c r="IW24" s="69"/>
      <c r="IX24" s="69"/>
      <c r="IY24" s="70"/>
      <c r="IZ24" s="11"/>
      <c r="JA24" s="16"/>
      <c r="JB24" s="134"/>
      <c r="JC24" s="21"/>
      <c r="JD24" s="69"/>
      <c r="JE24" s="69"/>
      <c r="JF24" s="69"/>
      <c r="JG24" s="69"/>
      <c r="JH24" s="69"/>
      <c r="JI24" s="70"/>
      <c r="JJ24" s="11"/>
      <c r="JK24" s="16"/>
      <c r="JL24" s="134"/>
      <c r="JM24" s="21"/>
      <c r="JN24" s="69"/>
      <c r="JO24" s="69"/>
      <c r="JP24" s="69"/>
      <c r="JQ24" s="69"/>
      <c r="JR24" s="69"/>
      <c r="JS24" s="70"/>
      <c r="JT24" s="11"/>
      <c r="JU24" s="16"/>
      <c r="JV24" s="134"/>
      <c r="JW24" s="21"/>
      <c r="JX24" s="69"/>
      <c r="JY24" s="69"/>
      <c r="JZ24" s="69"/>
      <c r="KA24" s="69"/>
      <c r="KB24" s="69"/>
      <c r="KC24" s="70"/>
      <c r="KD24" s="11"/>
      <c r="KE24" s="16"/>
      <c r="KF24" s="134"/>
      <c r="KG24" s="21"/>
      <c r="KH24" s="69"/>
      <c r="KI24" s="69"/>
      <c r="KJ24" s="69"/>
      <c r="KK24" s="69"/>
      <c r="KL24" s="69"/>
      <c r="KM24" s="70"/>
      <c r="KN24" s="11"/>
      <c r="KO24" s="16"/>
      <c r="KP24" s="134"/>
      <c r="KQ24" s="21"/>
      <c r="KR24" s="69"/>
      <c r="KS24" s="69"/>
      <c r="KT24" s="69"/>
      <c r="KU24" s="69"/>
      <c r="KV24" s="69"/>
      <c r="KW24" s="70"/>
      <c r="KX24" s="11"/>
      <c r="KY24" s="16"/>
      <c r="KZ24" s="134"/>
      <c r="LA24" s="21"/>
      <c r="LB24" s="69"/>
      <c r="LC24" s="69"/>
      <c r="LD24" s="69"/>
      <c r="LE24" s="69"/>
      <c r="LF24" s="69"/>
      <c r="LG24" s="70"/>
      <c r="LH24" s="11"/>
      <c r="LI24" s="16"/>
      <c r="LJ24" s="134"/>
      <c r="LK24" s="21"/>
      <c r="LL24" s="69"/>
      <c r="LM24" s="69"/>
      <c r="LN24" s="69"/>
      <c r="LO24" s="69"/>
      <c r="LP24" s="69"/>
      <c r="LQ24" s="70"/>
      <c r="LR24" s="11"/>
      <c r="LS24" s="16"/>
      <c r="LT24" s="134"/>
      <c r="LU24" s="21"/>
      <c r="LV24" s="69"/>
      <c r="LW24" s="69"/>
      <c r="LX24" s="69"/>
      <c r="LY24" s="69"/>
      <c r="LZ24" s="69"/>
      <c r="MA24" s="70"/>
      <c r="MB24" s="11"/>
      <c r="MC24" s="16"/>
      <c r="MD24" s="134"/>
      <c r="ME24" s="21"/>
      <c r="MF24" s="69"/>
      <c r="MG24" s="69"/>
      <c r="MH24" s="69"/>
      <c r="MI24" s="69"/>
      <c r="MJ24" s="69"/>
      <c r="MK24" s="70"/>
      <c r="ML24" s="11"/>
      <c r="MM24" s="16"/>
      <c r="MN24" s="134"/>
      <c r="MO24" s="21"/>
      <c r="MP24" s="69"/>
      <c r="MQ24" s="69"/>
      <c r="MR24" s="69"/>
      <c r="MS24" s="69"/>
      <c r="MT24" s="69"/>
      <c r="MU24" s="70"/>
      <c r="MV24" s="11"/>
      <c r="MW24" s="16"/>
      <c r="MX24" s="134"/>
      <c r="MY24" s="21"/>
      <c r="MZ24" s="69"/>
      <c r="NA24" s="69"/>
      <c r="NB24" s="69"/>
      <c r="NC24" s="69"/>
      <c r="ND24" s="69"/>
      <c r="NE24" s="70"/>
      <c r="NF24" s="11"/>
      <c r="NG24" s="16"/>
      <c r="NH24" s="134"/>
      <c r="NI24" s="21"/>
      <c r="NJ24" s="69"/>
      <c r="NK24" s="69"/>
      <c r="NL24" s="69"/>
      <c r="NM24" s="69"/>
      <c r="NN24" s="69"/>
      <c r="NO24" s="70"/>
      <c r="NP24" s="11"/>
      <c r="NQ24" s="16"/>
      <c r="NR24" s="134"/>
      <c r="NS24" s="21"/>
      <c r="NT24" s="69"/>
      <c r="NU24" s="69"/>
      <c r="NV24" s="69"/>
      <c r="NW24" s="69"/>
      <c r="NX24" s="69"/>
      <c r="NY24" s="70"/>
      <c r="NZ24" s="11"/>
      <c r="OA24" s="16"/>
      <c r="OB24" s="134"/>
      <c r="OC24" s="21"/>
      <c r="OD24" s="69"/>
      <c r="OE24" s="69"/>
      <c r="OF24" s="69"/>
      <c r="OG24" s="69"/>
      <c r="OH24" s="69"/>
      <c r="OI24" s="70"/>
      <c r="OJ24" s="11"/>
      <c r="OK24" s="16"/>
      <c r="OL24" s="134"/>
      <c r="OM24" s="21"/>
      <c r="ON24" s="69"/>
      <c r="OO24" s="69"/>
      <c r="OP24" s="69"/>
      <c r="OQ24" s="69"/>
      <c r="OR24" s="69"/>
      <c r="OS24" s="70"/>
      <c r="OT24" s="11"/>
      <c r="OU24" s="16"/>
      <c r="OV24" s="134"/>
      <c r="OW24" s="21"/>
      <c r="OX24" s="69"/>
      <c r="OY24" s="69"/>
      <c r="OZ24" s="69"/>
      <c r="PA24" s="69"/>
      <c r="PB24" s="69"/>
      <c r="PC24" s="70"/>
      <c r="PD24" s="11"/>
      <c r="PE24" s="16"/>
      <c r="PF24" s="134"/>
      <c r="PG24" s="21"/>
      <c r="PH24" s="69"/>
      <c r="PI24" s="69"/>
      <c r="PJ24" s="69"/>
      <c r="PK24" s="69"/>
      <c r="PL24" s="69"/>
      <c r="PM24" s="70"/>
      <c r="PN24" s="11"/>
      <c r="PO24" s="16"/>
      <c r="PP24" s="134"/>
      <c r="PQ24" s="21"/>
      <c r="PR24" s="69"/>
      <c r="PS24" s="69"/>
      <c r="PT24" s="69"/>
      <c r="PU24" s="69"/>
      <c r="PV24" s="69"/>
      <c r="PW24" s="70"/>
      <c r="PX24" s="11"/>
      <c r="PY24" s="16"/>
    </row>
    <row xmlns:x14ac="http://schemas.microsoft.com/office/spreadsheetml/2009/9/ac" r="25" s="2" customFormat="true" x14ac:dyDescent="0.25">
      <c r="A25" s="417" t="str">
        <f ca="true">IF(ISBLANK('Data Summary'!A27),"",'Data Summary'!A27)</f>
        <v>IND_2014_ASER</v>
      </c>
      <c r="B25" s="134"/>
      <c r="C25" s="21"/>
      <c r="D25" s="69"/>
      <c r="E25" s="69"/>
      <c r="F25" s="69"/>
      <c r="G25" s="69"/>
      <c r="H25" s="69"/>
      <c r="I25" s="70"/>
      <c r="J25" s="11"/>
      <c r="K25" s="16"/>
      <c r="L25" s="134"/>
      <c r="M25" s="21"/>
      <c r="N25" s="69"/>
      <c r="O25" s="69"/>
      <c r="P25" s="69"/>
      <c r="Q25" s="69"/>
      <c r="R25" s="69"/>
      <c r="S25" s="70"/>
      <c r="T25" s="11"/>
      <c r="U25" s="16"/>
      <c r="V25" s="134"/>
      <c r="W25" s="21"/>
      <c r="X25" s="69"/>
      <c r="Y25" s="69"/>
      <c r="Z25" s="69"/>
      <c r="AA25" s="69"/>
      <c r="AB25" s="69"/>
      <c r="AC25" s="70"/>
      <c r="AD25" s="11"/>
      <c r="AE25" s="16"/>
      <c r="AF25" s="134"/>
      <c r="AG25" s="21"/>
      <c r="AH25" s="69"/>
      <c r="AI25" s="69"/>
      <c r="AJ25" s="69"/>
      <c r="AK25" s="69"/>
      <c r="AL25" s="69"/>
      <c r="AM25" s="70"/>
      <c r="AN25" s="11"/>
      <c r="AO25" s="16"/>
      <c r="AP25" s="134"/>
      <c r="AQ25" s="21"/>
      <c r="AR25" s="69"/>
      <c r="AS25" s="69"/>
      <c r="AT25" s="69"/>
      <c r="AU25" s="69"/>
      <c r="AV25" s="69"/>
      <c r="AW25" s="70"/>
      <c r="AX25" s="11"/>
      <c r="AY25" s="16"/>
      <c r="AZ25" s="134"/>
      <c r="BA25" s="21"/>
      <c r="BB25" s="69"/>
      <c r="BC25" s="69"/>
      <c r="BD25" s="69"/>
      <c r="BE25" s="69"/>
      <c r="BF25" s="69"/>
      <c r="BG25" s="70"/>
      <c r="BH25" s="11"/>
      <c r="BI25" s="16"/>
      <c r="BJ25" s="134"/>
      <c r="BK25" s="21"/>
      <c r="BL25" s="69"/>
      <c r="BM25" s="69"/>
      <c r="BN25" s="69"/>
      <c r="BO25" s="69"/>
      <c r="BP25" s="69"/>
      <c r="BQ25" s="70"/>
      <c r="BR25" s="11"/>
      <c r="BS25" s="16"/>
      <c r="BT25" s="134"/>
      <c r="BU25" s="21"/>
      <c r="BV25" s="69"/>
      <c r="BW25" s="69"/>
      <c r="BX25" s="69"/>
      <c r="BY25" s="69"/>
      <c r="BZ25" s="69"/>
      <c r="CA25" s="70"/>
      <c r="CB25" s="11"/>
      <c r="CC25" s="16"/>
      <c r="CD25" s="134"/>
      <c r="CE25" s="21"/>
      <c r="CF25" s="69"/>
      <c r="CG25" s="69"/>
      <c r="CH25" s="69"/>
      <c r="CI25" s="69"/>
      <c r="CJ25" s="69"/>
      <c r="CK25" s="70"/>
      <c r="CL25" s="11"/>
      <c r="CM25" s="16"/>
      <c r="CN25" s="134"/>
      <c r="CO25" s="21"/>
      <c r="CP25" s="69"/>
      <c r="CQ25" s="69"/>
      <c r="CR25" s="69"/>
      <c r="CS25" s="69"/>
      <c r="CT25" s="69"/>
      <c r="CU25" s="70"/>
      <c r="CV25" s="11"/>
      <c r="CW25" s="16"/>
      <c r="CX25" s="134"/>
      <c r="CY25" s="21"/>
      <c r="CZ25" s="69"/>
      <c r="DA25" s="69"/>
      <c r="DB25" s="69"/>
      <c r="DC25" s="69"/>
      <c r="DD25" s="69"/>
      <c r="DE25" s="70"/>
      <c r="DF25" s="11"/>
      <c r="DG25" s="16"/>
      <c r="DH25" s="134"/>
      <c r="DI25" s="21"/>
      <c r="DJ25" s="69"/>
      <c r="DK25" s="69"/>
      <c r="DL25" s="69"/>
      <c r="DM25" s="69"/>
      <c r="DN25" s="69"/>
      <c r="DO25" s="70"/>
      <c r="DP25" s="11"/>
      <c r="DQ25" s="16"/>
      <c r="DR25" s="134"/>
      <c r="DS25" s="21"/>
      <c r="DT25" s="69"/>
      <c r="DU25" s="69"/>
      <c r="DV25" s="69"/>
      <c r="DW25" s="69"/>
      <c r="DX25" s="69"/>
      <c r="DY25" s="70"/>
      <c r="DZ25" s="11"/>
      <c r="EA25" s="16"/>
      <c r="EB25" s="134"/>
      <c r="EC25" s="21"/>
      <c r="ED25" s="69"/>
      <c r="EE25" s="69"/>
      <c r="EF25" s="69"/>
      <c r="EG25" s="69"/>
      <c r="EH25" s="69"/>
      <c r="EI25" s="70"/>
      <c r="EJ25" s="11"/>
      <c r="EK25" s="16"/>
      <c r="EL25" s="134"/>
      <c r="EM25" s="21"/>
      <c r="EN25" s="69"/>
      <c r="EO25" s="69"/>
      <c r="EP25" s="69"/>
      <c r="EQ25" s="69"/>
      <c r="ER25" s="69"/>
      <c r="ES25" s="70"/>
      <c r="ET25" s="11"/>
      <c r="EU25" s="16"/>
      <c r="EV25" s="134"/>
      <c r="EW25" s="21"/>
      <c r="EX25" s="69"/>
      <c r="EY25" s="69"/>
      <c r="EZ25" s="69"/>
      <c r="FA25" s="69"/>
      <c r="FB25" s="69"/>
      <c r="FC25" s="70"/>
      <c r="FD25" s="11"/>
      <c r="FE25" s="16"/>
      <c r="FF25" s="134"/>
      <c r="FG25" s="21"/>
      <c r="FH25" s="69"/>
      <c r="FI25" s="69"/>
      <c r="FJ25" s="69"/>
      <c r="FK25" s="69"/>
      <c r="FL25" s="69"/>
      <c r="FM25" s="70"/>
      <c r="FN25" s="11"/>
      <c r="FO25" s="16"/>
      <c r="FP25" s="134"/>
      <c r="FQ25" s="21"/>
      <c r="FR25" s="69"/>
      <c r="FS25" s="69"/>
      <c r="FT25" s="69"/>
      <c r="FU25" s="69"/>
      <c r="FV25" s="69"/>
      <c r="FW25" s="70"/>
      <c r="FX25" s="11"/>
      <c r="FY25" s="16"/>
      <c r="FZ25" s="134"/>
      <c r="GA25" s="21"/>
      <c r="GB25" s="69"/>
      <c r="GC25" s="69"/>
      <c r="GD25" s="69"/>
      <c r="GE25" s="69"/>
      <c r="GF25" s="69"/>
      <c r="GG25" s="70"/>
      <c r="GH25" s="11"/>
      <c r="GI25" s="16"/>
      <c r="GJ25" s="134"/>
      <c r="GK25" s="21"/>
      <c r="GL25" s="69"/>
      <c r="GM25" s="69"/>
      <c r="GN25" s="69"/>
      <c r="GO25" s="69"/>
      <c r="GP25" s="69"/>
      <c r="GQ25" s="70"/>
      <c r="GR25" s="11"/>
      <c r="GS25" s="16"/>
      <c r="GT25" s="134"/>
      <c r="GU25" s="21"/>
      <c r="GV25" s="69"/>
      <c r="GW25" s="69"/>
      <c r="GX25" s="69"/>
      <c r="GY25" s="69"/>
      <c r="GZ25" s="69"/>
      <c r="HA25" s="70"/>
      <c r="HB25" s="11"/>
      <c r="HC25" s="16"/>
      <c r="HD25" s="134"/>
      <c r="HE25" s="21"/>
      <c r="HF25" s="69"/>
      <c r="HG25" s="69"/>
      <c r="HH25" s="69"/>
      <c r="HI25" s="69"/>
      <c r="HJ25" s="69"/>
      <c r="HK25" s="70"/>
      <c r="HL25" s="11"/>
      <c r="HM25" s="16"/>
      <c r="HN25" s="134"/>
      <c r="HO25" s="21"/>
      <c r="HP25" s="69"/>
      <c r="HQ25" s="69"/>
      <c r="HR25" s="69"/>
      <c r="HS25" s="69"/>
      <c r="HT25" s="69"/>
      <c r="HU25" s="70"/>
      <c r="HV25" s="11"/>
      <c r="HW25" s="16"/>
      <c r="HX25" s="134"/>
      <c r="HY25" s="21"/>
      <c r="HZ25" s="69"/>
      <c r="IA25" s="69"/>
      <c r="IB25" s="69"/>
      <c r="IC25" s="69"/>
      <c r="ID25" s="69"/>
      <c r="IE25" s="70"/>
      <c r="IF25" s="11"/>
      <c r="IG25" s="16"/>
      <c r="IH25" s="134"/>
      <c r="II25" s="21"/>
      <c r="IJ25" s="69"/>
      <c r="IK25" s="69"/>
      <c r="IL25" s="69"/>
      <c r="IM25" s="69"/>
      <c r="IN25" s="69"/>
      <c r="IO25" s="70"/>
      <c r="IP25" s="11"/>
      <c r="IQ25" s="16"/>
      <c r="IR25" s="134"/>
      <c r="IS25" s="21"/>
      <c r="IT25" s="69"/>
      <c r="IU25" s="69"/>
      <c r="IV25" s="69"/>
      <c r="IW25" s="69"/>
      <c r="IX25" s="69"/>
      <c r="IY25" s="70"/>
      <c r="IZ25" s="11"/>
      <c r="JA25" s="16"/>
      <c r="JB25" s="134"/>
      <c r="JC25" s="21"/>
      <c r="JD25" s="69"/>
      <c r="JE25" s="69"/>
      <c r="JF25" s="69"/>
      <c r="JG25" s="69"/>
      <c r="JH25" s="69"/>
      <c r="JI25" s="70"/>
      <c r="JJ25" s="11"/>
      <c r="JK25" s="16"/>
      <c r="JL25" s="134"/>
      <c r="JM25" s="21"/>
      <c r="JN25" s="69"/>
      <c r="JO25" s="69"/>
      <c r="JP25" s="69"/>
      <c r="JQ25" s="69"/>
      <c r="JR25" s="69"/>
      <c r="JS25" s="70"/>
      <c r="JT25" s="11"/>
      <c r="JU25" s="16"/>
      <c r="JV25" s="134"/>
      <c r="JW25" s="21"/>
      <c r="JX25" s="69"/>
      <c r="JY25" s="69"/>
      <c r="JZ25" s="69"/>
      <c r="KA25" s="69"/>
      <c r="KB25" s="69"/>
      <c r="KC25" s="70"/>
      <c r="KD25" s="11"/>
      <c r="KE25" s="16"/>
      <c r="KF25" s="134"/>
      <c r="KG25" s="21"/>
      <c r="KH25" s="69"/>
      <c r="KI25" s="69"/>
      <c r="KJ25" s="69"/>
      <c r="KK25" s="69"/>
      <c r="KL25" s="69"/>
      <c r="KM25" s="70"/>
      <c r="KN25" s="11"/>
      <c r="KO25" s="16"/>
      <c r="KP25" s="134"/>
      <c r="KQ25" s="21"/>
      <c r="KR25" s="69"/>
      <c r="KS25" s="69"/>
      <c r="KT25" s="69"/>
      <c r="KU25" s="69"/>
      <c r="KV25" s="69"/>
      <c r="KW25" s="70"/>
      <c r="KX25" s="11"/>
      <c r="KY25" s="16"/>
      <c r="KZ25" s="134"/>
      <c r="LA25" s="21"/>
      <c r="LB25" s="69"/>
      <c r="LC25" s="69"/>
      <c r="LD25" s="69"/>
      <c r="LE25" s="69"/>
      <c r="LF25" s="69"/>
      <c r="LG25" s="70"/>
      <c r="LH25" s="11"/>
      <c r="LI25" s="16"/>
      <c r="LJ25" s="134"/>
      <c r="LK25" s="21"/>
      <c r="LL25" s="69"/>
      <c r="LM25" s="69"/>
      <c r="LN25" s="69"/>
      <c r="LO25" s="69"/>
      <c r="LP25" s="69"/>
      <c r="LQ25" s="70"/>
      <c r="LR25" s="11"/>
      <c r="LS25" s="16"/>
      <c r="LT25" s="134"/>
      <c r="LU25" s="21"/>
      <c r="LV25" s="69"/>
      <c r="LW25" s="69"/>
      <c r="LX25" s="69"/>
      <c r="LY25" s="69"/>
      <c r="LZ25" s="69"/>
      <c r="MA25" s="70"/>
      <c r="MB25" s="11"/>
      <c r="MC25" s="16"/>
      <c r="MD25" s="134"/>
      <c r="ME25" s="21"/>
      <c r="MF25" s="69"/>
      <c r="MG25" s="69"/>
      <c r="MH25" s="69"/>
      <c r="MI25" s="69"/>
      <c r="MJ25" s="69"/>
      <c r="MK25" s="70"/>
      <c r="ML25" s="11"/>
      <c r="MM25" s="16"/>
      <c r="MN25" s="134"/>
      <c r="MO25" s="21"/>
      <c r="MP25" s="69"/>
      <c r="MQ25" s="69"/>
      <c r="MR25" s="69"/>
      <c r="MS25" s="69"/>
      <c r="MT25" s="69"/>
      <c r="MU25" s="70"/>
      <c r="MV25" s="11"/>
      <c r="MW25" s="16"/>
      <c r="MX25" s="134"/>
      <c r="MY25" s="21"/>
      <c r="MZ25" s="69"/>
      <c r="NA25" s="69"/>
      <c r="NB25" s="69"/>
      <c r="NC25" s="69"/>
      <c r="ND25" s="69"/>
      <c r="NE25" s="70"/>
      <c r="NF25" s="11"/>
      <c r="NG25" s="16"/>
      <c r="NH25" s="134"/>
      <c r="NI25" s="21"/>
      <c r="NJ25" s="69"/>
      <c r="NK25" s="69"/>
      <c r="NL25" s="69"/>
      <c r="NM25" s="69"/>
      <c r="NN25" s="69"/>
      <c r="NO25" s="70"/>
      <c r="NP25" s="11"/>
      <c r="NQ25" s="16"/>
      <c r="NR25" s="134"/>
      <c r="NS25" s="21"/>
      <c r="NT25" s="69"/>
      <c r="NU25" s="69"/>
      <c r="NV25" s="69"/>
      <c r="NW25" s="69"/>
      <c r="NX25" s="69"/>
      <c r="NY25" s="70"/>
      <c r="NZ25" s="11"/>
      <c r="OA25" s="16"/>
      <c r="OB25" s="134"/>
      <c r="OC25" s="21"/>
      <c r="OD25" s="69"/>
      <c r="OE25" s="69"/>
      <c r="OF25" s="69"/>
      <c r="OG25" s="69"/>
      <c r="OH25" s="69"/>
      <c r="OI25" s="70"/>
      <c r="OJ25" s="11"/>
      <c r="OK25" s="16"/>
      <c r="OL25" s="134"/>
      <c r="OM25" s="21"/>
      <c r="ON25" s="69"/>
      <c r="OO25" s="69"/>
      <c r="OP25" s="69"/>
      <c r="OQ25" s="69"/>
      <c r="OR25" s="69"/>
      <c r="OS25" s="70"/>
      <c r="OT25" s="11"/>
      <c r="OU25" s="16"/>
      <c r="OV25" s="134"/>
      <c r="OW25" s="21"/>
      <c r="OX25" s="69"/>
      <c r="OY25" s="69"/>
      <c r="OZ25" s="69"/>
      <c r="PA25" s="69"/>
      <c r="PB25" s="69"/>
      <c r="PC25" s="70"/>
      <c r="PD25" s="11"/>
      <c r="PE25" s="16"/>
      <c r="PF25" s="134"/>
      <c r="PG25" s="21"/>
      <c r="PH25" s="69"/>
      <c r="PI25" s="69"/>
      <c r="PJ25" s="69"/>
      <c r="PK25" s="69"/>
      <c r="PL25" s="69"/>
      <c r="PM25" s="70"/>
      <c r="PN25" s="11"/>
      <c r="PO25" s="16"/>
      <c r="PP25" s="134"/>
      <c r="PQ25" s="21"/>
      <c r="PR25" s="69"/>
      <c r="PS25" s="69"/>
      <c r="PT25" s="69"/>
      <c r="PU25" s="69"/>
      <c r="PV25" s="69"/>
      <c r="PW25" s="70"/>
      <c r="PX25" s="11"/>
      <c r="PY25" s="16"/>
    </row>
    <row xmlns:x14ac="http://schemas.microsoft.com/office/spreadsheetml/2009/9/ac" r="26" s="2" customFormat="true" x14ac:dyDescent="0.25">
      <c r="A26" s="417" t="str">
        <f ca="true">IF(ISBLANK('Data Summary'!A28),"",'Data Summary'!A28)</f>
        <v>IND_2015_EMIS</v>
      </c>
      <c r="B26" s="134"/>
      <c r="C26" s="23"/>
      <c r="D26" s="6"/>
      <c r="E26" s="6"/>
      <c r="F26" s="6"/>
      <c r="G26" s="6"/>
      <c r="H26" s="6"/>
      <c r="I26" s="27"/>
      <c r="J26" s="11"/>
      <c r="K26" s="16"/>
      <c r="L26" s="134"/>
      <c r="M26" s="23"/>
      <c r="N26" s="6"/>
      <c r="O26" s="6"/>
      <c r="P26" s="6"/>
      <c r="Q26" s="6"/>
      <c r="R26" s="6"/>
      <c r="S26" s="27"/>
      <c r="T26" s="11"/>
      <c r="U26" s="16"/>
      <c r="V26" s="134"/>
      <c r="W26" s="23"/>
      <c r="X26" s="6"/>
      <c r="Y26" s="6"/>
      <c r="Z26" s="6"/>
      <c r="AA26" s="6"/>
      <c r="AB26" s="6"/>
      <c r="AC26" s="27"/>
      <c r="AD26" s="11"/>
      <c r="AE26" s="16"/>
      <c r="AF26" s="134"/>
      <c r="AG26" s="23"/>
      <c r="AH26" s="6"/>
      <c r="AI26" s="6"/>
      <c r="AJ26" s="6"/>
      <c r="AK26" s="6"/>
      <c r="AL26" s="6"/>
      <c r="AM26" s="27"/>
      <c r="AN26" s="11"/>
      <c r="AO26" s="16"/>
      <c r="AP26" s="134"/>
      <c r="AQ26" s="23"/>
      <c r="AR26" s="6"/>
      <c r="AS26" s="6"/>
      <c r="AT26" s="6"/>
      <c r="AU26" s="6"/>
      <c r="AV26" s="6"/>
      <c r="AW26" s="27"/>
      <c r="AX26" s="11"/>
      <c r="AY26" s="16"/>
      <c r="AZ26" s="134"/>
      <c r="BA26" s="23"/>
      <c r="BB26" s="6"/>
      <c r="BC26" s="6"/>
      <c r="BD26" s="6"/>
      <c r="BE26" s="6"/>
      <c r="BF26" s="6"/>
      <c r="BG26" s="27"/>
      <c r="BH26" s="11"/>
      <c r="BI26" s="16"/>
      <c r="BJ26" s="134"/>
      <c r="BK26" s="23"/>
      <c r="BL26" s="6"/>
      <c r="BM26" s="6"/>
      <c r="BN26" s="6"/>
      <c r="BO26" s="6"/>
      <c r="BP26" s="6"/>
      <c r="BQ26" s="27"/>
      <c r="BR26" s="11"/>
      <c r="BS26" s="16"/>
      <c r="BT26" s="134"/>
      <c r="BU26" s="23"/>
      <c r="BV26" s="6"/>
      <c r="BW26" s="6"/>
      <c r="BX26" s="6"/>
      <c r="BY26" s="6"/>
      <c r="BZ26" s="6"/>
      <c r="CA26" s="27"/>
      <c r="CB26" s="11"/>
      <c r="CC26" s="16"/>
      <c r="CD26" s="134"/>
      <c r="CE26" s="23"/>
      <c r="CF26" s="6"/>
      <c r="CG26" s="6"/>
      <c r="CH26" s="6"/>
      <c r="CI26" s="6"/>
      <c r="CJ26" s="6"/>
      <c r="CK26" s="27"/>
      <c r="CL26" s="11"/>
      <c r="CM26" s="16"/>
      <c r="CN26" s="134"/>
      <c r="CO26" s="23"/>
      <c r="CP26" s="6"/>
      <c r="CQ26" s="6"/>
      <c r="CR26" s="6"/>
      <c r="CS26" s="6"/>
      <c r="CT26" s="6"/>
      <c r="CU26" s="27"/>
      <c r="CV26" s="11"/>
      <c r="CW26" s="16"/>
      <c r="CX26" s="134"/>
      <c r="CY26" s="23"/>
      <c r="CZ26" s="6"/>
      <c r="DA26" s="6"/>
      <c r="DB26" s="6"/>
      <c r="DC26" s="6"/>
      <c r="DD26" s="6"/>
      <c r="DE26" s="27"/>
      <c r="DF26" s="11"/>
      <c r="DG26" s="16"/>
      <c r="DH26" s="134"/>
      <c r="DI26" s="23"/>
      <c r="DJ26" s="6"/>
      <c r="DK26" s="6"/>
      <c r="DL26" s="6"/>
      <c r="DM26" s="6"/>
      <c r="DN26" s="6"/>
      <c r="DO26" s="27"/>
      <c r="DP26" s="11"/>
      <c r="DQ26" s="16"/>
      <c r="DR26" s="134"/>
      <c r="DS26" s="23"/>
      <c r="DT26" s="6"/>
      <c r="DU26" s="6"/>
      <c r="DV26" s="6"/>
      <c r="DW26" s="6"/>
      <c r="DX26" s="6"/>
      <c r="DY26" s="27"/>
      <c r="DZ26" s="11"/>
      <c r="EA26" s="16"/>
      <c r="EB26" s="134"/>
      <c r="EC26" s="23"/>
      <c r="ED26" s="6"/>
      <c r="EE26" s="6"/>
      <c r="EF26" s="6"/>
      <c r="EG26" s="6"/>
      <c r="EH26" s="6"/>
      <c r="EI26" s="27"/>
      <c r="EJ26" s="11"/>
      <c r="EK26" s="16"/>
      <c r="EL26" s="134"/>
      <c r="EM26" s="23"/>
      <c r="EN26" s="6"/>
      <c r="EO26" s="6"/>
      <c r="EP26" s="6"/>
      <c r="EQ26" s="6"/>
      <c r="ER26" s="6"/>
      <c r="ES26" s="27"/>
      <c r="ET26" s="11"/>
      <c r="EU26" s="16"/>
      <c r="EV26" s="134"/>
      <c r="EW26" s="23"/>
      <c r="EX26" s="6"/>
      <c r="EY26" s="6"/>
      <c r="EZ26" s="6"/>
      <c r="FA26" s="6"/>
      <c r="FB26" s="6"/>
      <c r="FC26" s="27"/>
      <c r="FD26" s="11"/>
      <c r="FE26" s="16"/>
      <c r="FF26" s="134"/>
      <c r="FG26" s="23"/>
      <c r="FH26" s="6"/>
      <c r="FI26" s="6"/>
      <c r="FJ26" s="6"/>
      <c r="FK26" s="6"/>
      <c r="FL26" s="6"/>
      <c r="FM26" s="27"/>
      <c r="FN26" s="11"/>
      <c r="FO26" s="16"/>
      <c r="FP26" s="134"/>
      <c r="FQ26" s="23"/>
      <c r="FR26" s="6"/>
      <c r="FS26" s="6"/>
      <c r="FT26" s="6"/>
      <c r="FU26" s="6"/>
      <c r="FV26" s="6"/>
      <c r="FW26" s="27"/>
      <c r="FX26" s="11"/>
      <c r="FY26" s="16"/>
      <c r="FZ26" s="134"/>
      <c r="GA26" s="23"/>
      <c r="GB26" s="6"/>
      <c r="GC26" s="6"/>
      <c r="GD26" s="6"/>
      <c r="GE26" s="6"/>
      <c r="GF26" s="6"/>
      <c r="GG26" s="27"/>
      <c r="GH26" s="11"/>
      <c r="GI26" s="16"/>
      <c r="GJ26" s="134"/>
      <c r="GK26" s="23"/>
      <c r="GL26" s="6"/>
      <c r="GM26" s="6"/>
      <c r="GN26" s="6"/>
      <c r="GO26" s="6"/>
      <c r="GP26" s="6"/>
      <c r="GQ26" s="27"/>
      <c r="GR26" s="11"/>
      <c r="GS26" s="16"/>
      <c r="GT26" s="134"/>
      <c r="GU26" s="23"/>
      <c r="GV26" s="6"/>
      <c r="GW26" s="6"/>
      <c r="GX26" s="6"/>
      <c r="GY26" s="6"/>
      <c r="GZ26" s="6"/>
      <c r="HA26" s="27"/>
      <c r="HB26" s="11"/>
      <c r="HC26" s="16"/>
      <c r="HD26" s="134"/>
      <c r="HE26" s="23"/>
      <c r="HF26" s="6"/>
      <c r="HG26" s="6"/>
      <c r="HH26" s="6"/>
      <c r="HI26" s="6"/>
      <c r="HJ26" s="6"/>
      <c r="HK26" s="27"/>
      <c r="HL26" s="11"/>
      <c r="HM26" s="16"/>
      <c r="HN26" s="134"/>
      <c r="HO26" s="23"/>
      <c r="HP26" s="6"/>
      <c r="HQ26" s="6"/>
      <c r="HR26" s="6"/>
      <c r="HS26" s="6"/>
      <c r="HT26" s="6"/>
      <c r="HU26" s="27"/>
      <c r="HV26" s="11"/>
      <c r="HW26" s="16"/>
      <c r="HX26" s="134"/>
      <c r="HY26" s="23"/>
      <c r="HZ26" s="6"/>
      <c r="IA26" s="6"/>
      <c r="IB26" s="6"/>
      <c r="IC26" s="6"/>
      <c r="ID26" s="6"/>
      <c r="IE26" s="27"/>
      <c r="IF26" s="11"/>
      <c r="IG26" s="16"/>
      <c r="IH26" s="134"/>
      <c r="II26" s="23"/>
      <c r="IJ26" s="6"/>
      <c r="IK26" s="6"/>
      <c r="IL26" s="6"/>
      <c r="IM26" s="6"/>
      <c r="IN26" s="6"/>
      <c r="IO26" s="27"/>
      <c r="IP26" s="11"/>
      <c r="IQ26" s="16"/>
      <c r="IR26" s="134"/>
      <c r="IS26" s="23"/>
      <c r="IT26" s="6"/>
      <c r="IU26" s="6"/>
      <c r="IV26" s="6"/>
      <c r="IW26" s="6"/>
      <c r="IX26" s="6"/>
      <c r="IY26" s="27"/>
      <c r="IZ26" s="11"/>
      <c r="JA26" s="16"/>
      <c r="JB26" s="134"/>
      <c r="JC26" s="23"/>
      <c r="JD26" s="6"/>
      <c r="JE26" s="6"/>
      <c r="JF26" s="6"/>
      <c r="JG26" s="6"/>
      <c r="JH26" s="6"/>
      <c r="JI26" s="27"/>
      <c r="JJ26" s="11"/>
      <c r="JK26" s="16"/>
      <c r="JL26" s="134"/>
      <c r="JM26" s="23"/>
      <c r="JN26" s="6"/>
      <c r="JO26" s="6"/>
      <c r="JP26" s="6"/>
      <c r="JQ26" s="6"/>
      <c r="JR26" s="6"/>
      <c r="JS26" s="27"/>
      <c r="JT26" s="11"/>
      <c r="JU26" s="16"/>
      <c r="JV26" s="134"/>
      <c r="JW26" s="23"/>
      <c r="JX26" s="6"/>
      <c r="JY26" s="6"/>
      <c r="JZ26" s="6"/>
      <c r="KA26" s="6"/>
      <c r="KB26" s="6"/>
      <c r="KC26" s="27"/>
      <c r="KD26" s="11"/>
      <c r="KE26" s="16"/>
      <c r="KF26" s="134"/>
      <c r="KG26" s="23"/>
      <c r="KH26" s="6"/>
      <c r="KI26" s="6"/>
      <c r="KJ26" s="6"/>
      <c r="KK26" s="6"/>
      <c r="KL26" s="6"/>
      <c r="KM26" s="27"/>
      <c r="KN26" s="11"/>
      <c r="KO26" s="16"/>
      <c r="KP26" s="134"/>
      <c r="KQ26" s="23"/>
      <c r="KR26" s="6"/>
      <c r="KS26" s="6"/>
      <c r="KT26" s="6"/>
      <c r="KU26" s="6"/>
      <c r="KV26" s="6"/>
      <c r="KW26" s="27"/>
      <c r="KX26" s="11"/>
      <c r="KY26" s="16"/>
      <c r="KZ26" s="134"/>
      <c r="LA26" s="23"/>
      <c r="LB26" s="6"/>
      <c r="LC26" s="6"/>
      <c r="LD26" s="6"/>
      <c r="LE26" s="6"/>
      <c r="LF26" s="6"/>
      <c r="LG26" s="27"/>
      <c r="LH26" s="11"/>
      <c r="LI26" s="16"/>
      <c r="LJ26" s="134"/>
      <c r="LK26" s="23"/>
      <c r="LL26" s="6"/>
      <c r="LM26" s="6"/>
      <c r="LN26" s="6"/>
      <c r="LO26" s="6"/>
      <c r="LP26" s="6"/>
      <c r="LQ26" s="27"/>
      <c r="LR26" s="11"/>
      <c r="LS26" s="16"/>
      <c r="LT26" s="134"/>
      <c r="LU26" s="23"/>
      <c r="LV26" s="6"/>
      <c r="LW26" s="6"/>
      <c r="LX26" s="6"/>
      <c r="LY26" s="6"/>
      <c r="LZ26" s="6"/>
      <c r="MA26" s="27"/>
      <c r="MB26" s="11"/>
      <c r="MC26" s="16"/>
      <c r="MD26" s="134"/>
      <c r="ME26" s="23"/>
      <c r="MF26" s="6"/>
      <c r="MG26" s="6"/>
      <c r="MH26" s="6"/>
      <c r="MI26" s="6"/>
      <c r="MJ26" s="6"/>
      <c r="MK26" s="27"/>
      <c r="ML26" s="11"/>
      <c r="MM26" s="16"/>
      <c r="MN26" s="134"/>
      <c r="MO26" s="23"/>
      <c r="MP26" s="6"/>
      <c r="MQ26" s="6"/>
      <c r="MR26" s="6"/>
      <c r="MS26" s="6"/>
      <c r="MT26" s="6"/>
      <c r="MU26" s="27"/>
      <c r="MV26" s="11"/>
      <c r="MW26" s="16"/>
      <c r="MX26" s="134"/>
      <c r="MY26" s="23"/>
      <c r="MZ26" s="6"/>
      <c r="NA26" s="6"/>
      <c r="NB26" s="6"/>
      <c r="NC26" s="6"/>
      <c r="ND26" s="6"/>
      <c r="NE26" s="27"/>
      <c r="NF26" s="11"/>
      <c r="NG26" s="16"/>
      <c r="NH26" s="134"/>
      <c r="NI26" s="23"/>
      <c r="NJ26" s="6"/>
      <c r="NK26" s="6"/>
      <c r="NL26" s="6"/>
      <c r="NM26" s="6"/>
      <c r="NN26" s="6"/>
      <c r="NO26" s="27"/>
      <c r="NP26" s="11"/>
      <c r="NQ26" s="16"/>
      <c r="NR26" s="134"/>
      <c r="NS26" s="23"/>
      <c r="NT26" s="6"/>
      <c r="NU26" s="6"/>
      <c r="NV26" s="6"/>
      <c r="NW26" s="6"/>
      <c r="NX26" s="6"/>
      <c r="NY26" s="27"/>
      <c r="NZ26" s="11"/>
      <c r="OA26" s="16"/>
      <c r="OB26" s="134"/>
      <c r="OC26" s="23"/>
      <c r="OD26" s="6"/>
      <c r="OE26" s="6"/>
      <c r="OF26" s="6"/>
      <c r="OG26" s="6"/>
      <c r="OH26" s="6"/>
      <c r="OI26" s="27"/>
      <c r="OJ26" s="11"/>
      <c r="OK26" s="16"/>
      <c r="OL26" s="134"/>
      <c r="OM26" s="23"/>
      <c r="ON26" s="6"/>
      <c r="OO26" s="6"/>
      <c r="OP26" s="6"/>
      <c r="OQ26" s="6"/>
      <c r="OR26" s="6"/>
      <c r="OS26" s="27"/>
      <c r="OT26" s="11"/>
      <c r="OU26" s="16"/>
      <c r="OV26" s="134"/>
      <c r="OW26" s="23"/>
      <c r="OX26" s="6"/>
      <c r="OY26" s="6"/>
      <c r="OZ26" s="6"/>
      <c r="PA26" s="6"/>
      <c r="PB26" s="6"/>
      <c r="PC26" s="27"/>
      <c r="PD26" s="11"/>
      <c r="PE26" s="16"/>
      <c r="PF26" s="134"/>
      <c r="PG26" s="23"/>
      <c r="PH26" s="6"/>
      <c r="PI26" s="6"/>
      <c r="PJ26" s="6"/>
      <c r="PK26" s="6"/>
      <c r="PL26" s="6"/>
      <c r="PM26" s="27"/>
      <c r="PN26" s="11"/>
      <c r="PO26" s="16"/>
      <c r="PP26" s="134"/>
      <c r="PQ26" s="23"/>
      <c r="PR26" s="6"/>
      <c r="PS26" s="6"/>
      <c r="PT26" s="6"/>
      <c r="PU26" s="6"/>
      <c r="PV26" s="6"/>
      <c r="PW26" s="27"/>
      <c r="PX26" s="11"/>
      <c r="PY26" s="16"/>
    </row>
    <row xmlns:x14ac="http://schemas.microsoft.com/office/spreadsheetml/2009/9/ac" r="27" s="2" customFormat="true" ht="93" customHeight="true" x14ac:dyDescent="0.25">
      <c r="A27" s="417" t="str">
        <f ca="true">IF(ISBLANK('Data Summary'!A29),"",'Data Summary'!A29)</f>
        <v>IND_2016_ASER</v>
      </c>
      <c r="B27" s="135" t="s">
        <v>12</v>
      </c>
      <c r="C27" s="613" t="s">
        <v>173</v>
      </c>
      <c r="D27" s="613"/>
      <c r="E27" s="613"/>
      <c r="F27" s="613"/>
      <c r="G27" s="613"/>
      <c r="H27" s="613"/>
      <c r="I27" s="614"/>
      <c r="J27" s="11"/>
      <c r="K27" s="16"/>
      <c r="L27" s="135" t="s">
        <v>12</v>
      </c>
      <c r="M27" s="613" t="s">
        <v>173</v>
      </c>
      <c r="N27" s="613"/>
      <c r="O27" s="613"/>
      <c r="P27" s="613"/>
      <c r="Q27" s="613"/>
      <c r="R27" s="613"/>
      <c r="S27" s="614"/>
      <c r="T27" s="11"/>
      <c r="U27" s="16"/>
      <c r="V27" s="135" t="s">
        <v>12</v>
      </c>
      <c r="W27" s="610" t="s">
        <v>275</v>
      </c>
      <c r="X27" s="611"/>
      <c r="Y27" s="611"/>
      <c r="Z27" s="611"/>
      <c r="AA27" s="611"/>
      <c r="AB27" s="611"/>
      <c r="AC27" s="612"/>
      <c r="AD27" s="11"/>
      <c r="AE27" s="16"/>
      <c r="AF27" s="135" t="s">
        <v>12</v>
      </c>
      <c r="AG27" s="613" t="s">
        <v>173</v>
      </c>
      <c r="AH27" s="613"/>
      <c r="AI27" s="613"/>
      <c r="AJ27" s="613"/>
      <c r="AK27" s="613"/>
      <c r="AL27" s="613"/>
      <c r="AM27" s="614"/>
      <c r="AN27" s="11"/>
      <c r="AO27" s="16"/>
      <c r="AP27" s="135" t="s">
        <v>12</v>
      </c>
      <c r="AQ27" s="604" t="s">
        <v>205</v>
      </c>
      <c r="AR27" s="605"/>
      <c r="AS27" s="605"/>
      <c r="AT27" s="605"/>
      <c r="AU27" s="605"/>
      <c r="AV27" s="605"/>
      <c r="AW27" s="606"/>
      <c r="AX27" s="11"/>
      <c r="AY27" s="16"/>
      <c r="AZ27" s="135" t="s">
        <v>12</v>
      </c>
      <c r="BA27" s="613" t="s">
        <v>174</v>
      </c>
      <c r="BB27" s="613"/>
      <c r="BC27" s="613"/>
      <c r="BD27" s="613"/>
      <c r="BE27" s="613"/>
      <c r="BF27" s="613"/>
      <c r="BG27" s="614"/>
      <c r="BH27" s="11"/>
      <c r="BI27" s="16"/>
      <c r="BJ27" s="135" t="s">
        <v>12</v>
      </c>
      <c r="BK27" s="604" t="s">
        <v>174</v>
      </c>
      <c r="BL27" s="605"/>
      <c r="BM27" s="605"/>
      <c r="BN27" s="605"/>
      <c r="BO27" s="605"/>
      <c r="BP27" s="605"/>
      <c r="BQ27" s="606"/>
      <c r="BR27" s="11"/>
      <c r="BS27" s="16"/>
      <c r="BT27" s="135" t="s">
        <v>12</v>
      </c>
      <c r="BU27" s="604" t="s">
        <v>206</v>
      </c>
      <c r="BV27" s="605"/>
      <c r="BW27" s="605"/>
      <c r="BX27" s="605"/>
      <c r="BY27" s="605"/>
      <c r="BZ27" s="605"/>
      <c r="CA27" s="606"/>
      <c r="CB27" s="11"/>
      <c r="CC27" s="16"/>
      <c r="CD27" s="135" t="s">
        <v>12</v>
      </c>
      <c r="CE27" s="604" t="s">
        <v>174</v>
      </c>
      <c r="CF27" s="605"/>
      <c r="CG27" s="605"/>
      <c r="CH27" s="605"/>
      <c r="CI27" s="605"/>
      <c r="CJ27" s="605"/>
      <c r="CK27" s="606"/>
      <c r="CL27" s="11"/>
      <c r="CM27" s="16"/>
      <c r="CN27" s="135" t="s">
        <v>12</v>
      </c>
      <c r="CO27" s="604" t="s">
        <v>174</v>
      </c>
      <c r="CP27" s="605"/>
      <c r="CQ27" s="605"/>
      <c r="CR27" s="605"/>
      <c r="CS27" s="605"/>
      <c r="CT27" s="605"/>
      <c r="CU27" s="606"/>
      <c r="CV27" s="11"/>
      <c r="CW27" s="16"/>
      <c r="CX27" s="135" t="s">
        <v>12</v>
      </c>
      <c r="CY27" s="604" t="s">
        <v>207</v>
      </c>
      <c r="CZ27" s="605"/>
      <c r="DA27" s="605"/>
      <c r="DB27" s="605"/>
      <c r="DC27" s="605"/>
      <c r="DD27" s="605"/>
      <c r="DE27" s="606"/>
      <c r="DF27" s="11"/>
      <c r="DG27" s="16"/>
      <c r="DH27" s="135" t="s">
        <v>12</v>
      </c>
      <c r="DI27" s="604" t="s">
        <v>175</v>
      </c>
      <c r="DJ27" s="605"/>
      <c r="DK27" s="605"/>
      <c r="DL27" s="605"/>
      <c r="DM27" s="605"/>
      <c r="DN27" s="605"/>
      <c r="DO27" s="606"/>
      <c r="DP27" s="11"/>
      <c r="DQ27" s="16"/>
      <c r="DR27" s="135" t="s">
        <v>12</v>
      </c>
      <c r="DS27" s="604" t="str">
        <f>'Water Data'!DS26:DY26</f>
        <v>ASER includes government rural schools levels I-VIII from across the country. The estimates are not used since this is a household survey and not confirmed by the education sector. </v>
      </c>
      <c r="DT27" s="605"/>
      <c r="DU27" s="605"/>
      <c r="DV27" s="605"/>
      <c r="DW27" s="605"/>
      <c r="DX27" s="605"/>
      <c r="DY27" s="606"/>
      <c r="DZ27" s="11"/>
      <c r="EA27" s="16"/>
      <c r="EB27" s="135" t="s">
        <v>12</v>
      </c>
      <c r="EC27" s="604" t="s">
        <v>174</v>
      </c>
      <c r="ED27" s="605"/>
      <c r="EE27" s="605"/>
      <c r="EF27" s="605"/>
      <c r="EG27" s="605"/>
      <c r="EH27" s="605"/>
      <c r="EI27" s="606"/>
      <c r="EJ27" s="11"/>
      <c r="EK27" s="16"/>
      <c r="EL27" s="135" t="s">
        <v>12</v>
      </c>
      <c r="EM27" s="604" t="str">
        <f>'Water Data'!EM26:ES26</f>
        <v>ASER includes government rural schools levels I-VIII from across the country. The estimates are not used since this is a household survey and not confirmed by the education sector. </v>
      </c>
      <c r="EN27" s="605"/>
      <c r="EO27" s="605"/>
      <c r="EP27" s="605"/>
      <c r="EQ27" s="605"/>
      <c r="ER27" s="605"/>
      <c r="ES27" s="606"/>
      <c r="ET27" s="11"/>
      <c r="EU27" s="16"/>
      <c r="EV27" s="135" t="s">
        <v>12</v>
      </c>
      <c r="EW27" s="604" t="s">
        <v>176</v>
      </c>
      <c r="EX27" s="605"/>
      <c r="EY27" s="605"/>
      <c r="EZ27" s="605"/>
      <c r="FA27" s="605"/>
      <c r="FB27" s="605"/>
      <c r="FC27" s="606"/>
      <c r="FD27" s="11"/>
      <c r="FE27" s="16"/>
      <c r="FF27" s="135" t="s">
        <v>12</v>
      </c>
      <c r="FG27" s="604" t="str">
        <f>'Water Data'!FG26:FM26</f>
        <v>ASER includes government rural schools levels I-VIII from across the country. The estimates are not used since this is a household survey and not confirmed by the education sector. </v>
      </c>
      <c r="FH27" s="605"/>
      <c r="FI27" s="605"/>
      <c r="FJ27" s="605"/>
      <c r="FK27" s="605"/>
      <c r="FL27" s="605"/>
      <c r="FM27" s="606"/>
      <c r="FN27" s="11"/>
      <c r="FO27" s="16"/>
      <c r="FP27" s="135" t="s">
        <v>12</v>
      </c>
      <c r="FQ27" s="604" t="s">
        <v>270</v>
      </c>
      <c r="FR27" s="605"/>
      <c r="FS27" s="605"/>
      <c r="FT27" s="605"/>
      <c r="FU27" s="605"/>
      <c r="FV27" s="605"/>
      <c r="FW27" s="606"/>
      <c r="FX27" s="11"/>
      <c r="FY27" s="16"/>
      <c r="FZ27" s="135" t="s">
        <v>12</v>
      </c>
      <c r="GA27" s="604" t="s">
        <v>177</v>
      </c>
      <c r="GB27" s="605"/>
      <c r="GC27" s="605"/>
      <c r="GD27" s="605"/>
      <c r="GE27" s="605"/>
      <c r="GF27" s="605"/>
      <c r="GG27" s="606"/>
      <c r="GH27" s="11"/>
      <c r="GI27" s="16"/>
      <c r="GJ27" s="135" t="s">
        <v>12</v>
      </c>
      <c r="GK27" s="604" t="str">
        <f>'Water Data'!GK26:GQ26</f>
        <v>ASER includes government rural schools levels I-VIII from across the country. The estimates are not used since this is a household survey and not confirmed by the education sector. </v>
      </c>
      <c r="GL27" s="605"/>
      <c r="GM27" s="605"/>
      <c r="GN27" s="605"/>
      <c r="GO27" s="605"/>
      <c r="GP27" s="605"/>
      <c r="GQ27" s="606"/>
      <c r="GR27" s="11"/>
      <c r="GS27" s="16"/>
      <c r="GT27" s="135" t="s">
        <v>12</v>
      </c>
      <c r="GU27" s="604" t="s">
        <v>178</v>
      </c>
      <c r="GV27" s="605"/>
      <c r="GW27" s="605"/>
      <c r="GX27" s="605"/>
      <c r="GY27" s="605"/>
      <c r="GZ27" s="605"/>
      <c r="HA27" s="606"/>
      <c r="HB27" s="11"/>
      <c r="HC27" s="16"/>
      <c r="HD27" s="135" t="s">
        <v>12</v>
      </c>
      <c r="HE27" s="604" t="str">
        <f>'Water Data'!HE26:HK26</f>
        <v>ASER includes government rural schools levels I-VIII from across the country. The estimates are not used since this is a household survey and not confirmed by the education sector. </v>
      </c>
      <c r="HF27" s="605"/>
      <c r="HG27" s="605"/>
      <c r="HH27" s="605"/>
      <c r="HI27" s="605"/>
      <c r="HJ27" s="605"/>
      <c r="HK27" s="606"/>
      <c r="HL27" s="11"/>
      <c r="HM27" s="16"/>
      <c r="HN27" s="135" t="s">
        <v>12</v>
      </c>
      <c r="HO27" s="604" t="s">
        <v>179</v>
      </c>
      <c r="HP27" s="605"/>
      <c r="HQ27" s="605"/>
      <c r="HR27" s="605"/>
      <c r="HS27" s="605"/>
      <c r="HT27" s="605"/>
      <c r="HU27" s="606"/>
      <c r="HV27" s="11"/>
      <c r="HW27" s="16"/>
      <c r="HX27" s="135" t="s">
        <v>12</v>
      </c>
      <c r="HY27" s="604" t="str">
        <f>'Water Data'!HY26:IE26</f>
        <v>ASER includes government rural schools levels I-VIII from across the country. The estimates are not used since this is a household survey and not confirmed by the education sector. </v>
      </c>
      <c r="HZ27" s="605"/>
      <c r="IA27" s="605"/>
      <c r="IB27" s="605"/>
      <c r="IC27" s="605"/>
      <c r="ID27" s="605"/>
      <c r="IE27" s="606"/>
      <c r="IF27" s="11"/>
      <c r="IG27" s="16"/>
      <c r="IH27" s="135" t="s">
        <v>12</v>
      </c>
      <c r="II27" s="604" t="s">
        <v>221</v>
      </c>
      <c r="IJ27" s="605"/>
      <c r="IK27" s="605"/>
      <c r="IL27" s="605"/>
      <c r="IM27" s="605"/>
      <c r="IN27" s="605"/>
      <c r="IO27" s="606"/>
      <c r="IP27" s="11"/>
      <c r="IQ27" s="16"/>
      <c r="IR27" s="135" t="s">
        <v>12</v>
      </c>
      <c r="IS27" s="604" t="s">
        <v>241</v>
      </c>
      <c r="IT27" s="605"/>
      <c r="IU27" s="605"/>
      <c r="IV27" s="605"/>
      <c r="IW27" s="605"/>
      <c r="IX27" s="605"/>
      <c r="IY27" s="606"/>
      <c r="IZ27" s="11"/>
      <c r="JA27" s="16"/>
      <c r="JB27" s="135" t="s">
        <v>12</v>
      </c>
      <c r="JC27" s="604" t="s">
        <v>347</v>
      </c>
      <c r="JD27" s="605"/>
      <c r="JE27" s="605"/>
      <c r="JF27" s="605"/>
      <c r="JG27" s="605"/>
      <c r="JH27" s="605"/>
      <c r="JI27" s="606"/>
      <c r="JJ27" s="11"/>
      <c r="JK27" s="16"/>
      <c r="JL27" s="135" t="s">
        <v>12</v>
      </c>
      <c r="JM27" s="604" t="s">
        <v>348</v>
      </c>
      <c r="JN27" s="605"/>
      <c r="JO27" s="605"/>
      <c r="JP27" s="605"/>
      <c r="JQ27" s="605"/>
      <c r="JR27" s="605"/>
      <c r="JS27" s="606"/>
      <c r="JT27" s="11"/>
      <c r="JU27" s="16"/>
      <c r="JV27" s="135" t="s">
        <v>12</v>
      </c>
      <c r="JW27" s="604" t="s">
        <v>310</v>
      </c>
      <c r="JX27" s="605"/>
      <c r="JY27" s="605"/>
      <c r="JZ27" s="605"/>
      <c r="KA27" s="605"/>
      <c r="KB27" s="605"/>
      <c r="KC27" s="606"/>
      <c r="KD27" s="11"/>
      <c r="KE27" s="16"/>
      <c r="KF27" s="135" t="s">
        <v>12</v>
      </c>
      <c r="KG27" s="604" t="s">
        <v>341</v>
      </c>
      <c r="KH27" s="605"/>
      <c r="KI27" s="605"/>
      <c r="KJ27" s="605"/>
      <c r="KK27" s="605"/>
      <c r="KL27" s="605"/>
      <c r="KM27" s="606"/>
      <c r="KN27" s="11"/>
      <c r="KO27" s="16"/>
      <c r="KP27" s="135" t="s">
        <v>12</v>
      </c>
      <c r="KQ27" s="604" t="s">
        <v>491</v>
      </c>
      <c r="KR27" s="605"/>
      <c r="KS27" s="605"/>
      <c r="KT27" s="605"/>
      <c r="KU27" s="605"/>
      <c r="KV27" s="605"/>
      <c r="KW27" s="606"/>
      <c r="KX27" s="11"/>
      <c r="KY27" s="16"/>
      <c r="KZ27" s="135" t="s">
        <v>12</v>
      </c>
      <c r="LA27" s="604" t="s">
        <v>310</v>
      </c>
      <c r="LB27" s="605"/>
      <c r="LC27" s="605"/>
      <c r="LD27" s="605"/>
      <c r="LE27" s="605"/>
      <c r="LF27" s="605"/>
      <c r="LG27" s="606"/>
      <c r="LH27" s="11"/>
      <c r="LI27" s="16"/>
      <c r="LJ27" s="135" t="s">
        <v>12</v>
      </c>
      <c r="LK27" s="604" t="s">
        <v>336</v>
      </c>
      <c r="LL27" s="605"/>
      <c r="LM27" s="605"/>
      <c r="LN27" s="605"/>
      <c r="LO27" s="605"/>
      <c r="LP27" s="605"/>
      <c r="LQ27" s="606"/>
      <c r="LR27" s="11"/>
      <c r="LS27" s="16"/>
      <c r="LT27" s="135" t="s">
        <v>12</v>
      </c>
      <c r="LU27" s="604" t="s">
        <v>498</v>
      </c>
      <c r="LV27" s="605"/>
      <c r="LW27" s="605"/>
      <c r="LX27" s="605"/>
      <c r="LY27" s="605"/>
      <c r="LZ27" s="605"/>
      <c r="MA27" s="606"/>
      <c r="MB27" s="11"/>
      <c r="MC27" s="16"/>
      <c r="MD27" s="135" t="s">
        <v>12</v>
      </c>
      <c r="ME27" s="604" t="s">
        <v>310</v>
      </c>
      <c r="MF27" s="605"/>
      <c r="MG27" s="605"/>
      <c r="MH27" s="605"/>
      <c r="MI27" s="605"/>
      <c r="MJ27" s="605"/>
      <c r="MK27" s="606"/>
      <c r="ML27" s="11"/>
      <c r="MM27" s="16"/>
      <c r="MN27" s="135" t="s">
        <v>12</v>
      </c>
      <c r="MO27" s="604" t="s">
        <v>498</v>
      </c>
      <c r="MP27" s="605"/>
      <c r="MQ27" s="605"/>
      <c r="MR27" s="605"/>
      <c r="MS27" s="605"/>
      <c r="MT27" s="605"/>
      <c r="MU27" s="606"/>
      <c r="MV27" s="11"/>
      <c r="MW27" s="16"/>
      <c r="MX27" s="135" t="s">
        <v>12</v>
      </c>
      <c r="MY27" s="604" t="s">
        <v>310</v>
      </c>
      <c r="MZ27" s="605"/>
      <c r="NA27" s="605"/>
      <c r="NB27" s="605"/>
      <c r="NC27" s="605"/>
      <c r="ND27" s="605"/>
      <c r="NE27" s="606"/>
      <c r="NF27" s="11"/>
      <c r="NG27" s="16"/>
      <c r="NH27" s="135" t="s">
        <v>12</v>
      </c>
      <c r="NI27" s="604" t="s">
        <v>498</v>
      </c>
      <c r="NJ27" s="605"/>
      <c r="NK27" s="605"/>
      <c r="NL27" s="605"/>
      <c r="NM27" s="605"/>
      <c r="NN27" s="605"/>
      <c r="NO27" s="606"/>
      <c r="NP27" s="11"/>
      <c r="NQ27" s="16"/>
      <c r="NR27" s="135" t="s">
        <v>12</v>
      </c>
      <c r="NS27" s="604" t="s">
        <v>428</v>
      </c>
      <c r="NT27" s="605"/>
      <c r="NU27" s="605"/>
      <c r="NV27" s="605"/>
      <c r="NW27" s="605"/>
      <c r="NX27" s="605"/>
      <c r="NY27" s="606"/>
      <c r="NZ27" s="11"/>
      <c r="OA27" s="16"/>
      <c r="OB27" s="135" t="s">
        <v>12</v>
      </c>
      <c r="OC27" s="604" t="s">
        <v>498</v>
      </c>
      <c r="OD27" s="605"/>
      <c r="OE27" s="605"/>
      <c r="OF27" s="605"/>
      <c r="OG27" s="605"/>
      <c r="OH27" s="605"/>
      <c r="OI27" s="606"/>
      <c r="OJ27" s="11"/>
      <c r="OK27" s="16"/>
      <c r="OL27" s="135" t="s">
        <v>12</v>
      </c>
      <c r="OM27" s="604" t="s">
        <v>310</v>
      </c>
      <c r="ON27" s="605"/>
      <c r="OO27" s="605"/>
      <c r="OP27" s="605"/>
      <c r="OQ27" s="605"/>
      <c r="OR27" s="605"/>
      <c r="OS27" s="606"/>
      <c r="OT27" s="11"/>
      <c r="OU27" s="16"/>
      <c r="OV27" s="135" t="s">
        <v>12</v>
      </c>
      <c r="OW27" s="604" t="s">
        <v>310</v>
      </c>
      <c r="OX27" s="605"/>
      <c r="OY27" s="605"/>
      <c r="OZ27" s="605"/>
      <c r="PA27" s="605"/>
      <c r="PB27" s="605"/>
      <c r="PC27" s="606"/>
      <c r="PD27" s="11"/>
      <c r="PE27" s="16"/>
      <c r="PF27" s="135" t="s">
        <v>12</v>
      </c>
      <c r="PG27" s="604" t="s">
        <v>498</v>
      </c>
      <c r="PH27" s="605"/>
      <c r="PI27" s="605"/>
      <c r="PJ27" s="605"/>
      <c r="PK27" s="605"/>
      <c r="PL27" s="605"/>
      <c r="PM27" s="606"/>
      <c r="PN27" s="11"/>
      <c r="PO27" s="16"/>
      <c r="PP27" s="135" t="s">
        <v>12</v>
      </c>
      <c r="PQ27" s="604" t="s">
        <v>204</v>
      </c>
      <c r="PR27" s="605"/>
      <c r="PS27" s="605"/>
      <c r="PT27" s="605"/>
      <c r="PU27" s="605"/>
      <c r="PV27" s="605"/>
      <c r="PW27" s="606"/>
      <c r="PX27" s="11"/>
      <c r="PY27" s="16"/>
    </row>
    <row xmlns:x14ac="http://schemas.microsoft.com/office/spreadsheetml/2009/9/ac" r="28" s="2" customFormat="true" ht="15.75" customHeight="true" x14ac:dyDescent="0.25">
      <c r="A28" s="417" t="str">
        <f ca="true">IF(ISBLANK('Data Summary'!A30),"",'Data Summary'!A30)</f>
        <v>IND_2016_EMIS</v>
      </c>
      <c r="B28" s="135"/>
      <c r="C28" s="66" t="s">
        <v>106</v>
      </c>
      <c r="D28" s="54" t="s">
        <v>169</v>
      </c>
      <c r="E28" s="54"/>
      <c r="F28" s="54"/>
      <c r="G28" s="54"/>
      <c r="H28" s="54" t="s">
        <v>169</v>
      </c>
      <c r="I28" s="101"/>
      <c r="J28" s="11"/>
      <c r="K28" s="16"/>
      <c r="L28" s="135"/>
      <c r="M28" s="66" t="s">
        <v>106</v>
      </c>
      <c r="N28" s="54" t="s">
        <v>169</v>
      </c>
      <c r="O28" s="54"/>
      <c r="P28" s="54"/>
      <c r="Q28" s="54"/>
      <c r="R28" s="54" t="s">
        <v>169</v>
      </c>
      <c r="S28" s="101"/>
      <c r="T28" s="11"/>
      <c r="U28" s="16"/>
      <c r="V28" s="135"/>
      <c r="W28" s="163" t="s">
        <v>106</v>
      </c>
      <c r="X28" s="54" t="s">
        <v>169</v>
      </c>
      <c r="Y28" s="54" t="s">
        <v>169</v>
      </c>
      <c r="Z28" s="54" t="s">
        <v>169</v>
      </c>
      <c r="AA28" s="54"/>
      <c r="AB28" s="54" t="s">
        <v>169</v>
      </c>
      <c r="AC28" s="101" t="s">
        <v>169</v>
      </c>
      <c r="AD28" s="11"/>
      <c r="AE28" s="16"/>
      <c r="AF28" s="135"/>
      <c r="AG28" s="66" t="s">
        <v>106</v>
      </c>
      <c r="AH28" s="54" t="s">
        <v>169</v>
      </c>
      <c r="AI28" s="54" t="s">
        <v>169</v>
      </c>
      <c r="AJ28" s="54" t="s">
        <v>169</v>
      </c>
      <c r="AK28" s="54"/>
      <c r="AL28" s="54" t="s">
        <v>169</v>
      </c>
      <c r="AM28" s="101"/>
      <c r="AN28" s="11"/>
      <c r="AO28" s="16"/>
      <c r="AP28" s="135"/>
      <c r="AQ28" s="66" t="s">
        <v>106</v>
      </c>
      <c r="AR28" s="54"/>
      <c r="AS28" s="54"/>
      <c r="AT28" s="54" t="s">
        <v>200</v>
      </c>
      <c r="AU28" s="54"/>
      <c r="AV28" s="54"/>
      <c r="AW28" s="101"/>
      <c r="AX28" s="11"/>
      <c r="AY28" s="16"/>
      <c r="AZ28" s="135"/>
      <c r="BA28" s="125" t="s">
        <v>106</v>
      </c>
      <c r="BB28" s="54" t="s">
        <v>169</v>
      </c>
      <c r="BC28" s="54"/>
      <c r="BD28" s="54"/>
      <c r="BE28" s="54"/>
      <c r="BF28" s="54" t="s">
        <v>169</v>
      </c>
      <c r="BG28" s="101"/>
      <c r="BH28" s="11"/>
      <c r="BI28" s="16"/>
      <c r="BJ28" s="135"/>
      <c r="BK28" s="129" t="s">
        <v>106</v>
      </c>
      <c r="BL28" s="54" t="s">
        <v>169</v>
      </c>
      <c r="BM28" s="54" t="s">
        <v>169</v>
      </c>
      <c r="BN28" s="54" t="s">
        <v>169</v>
      </c>
      <c r="BO28" s="54"/>
      <c r="BP28" s="54" t="s">
        <v>169</v>
      </c>
      <c r="BQ28" s="101"/>
      <c r="BR28" s="11"/>
      <c r="BS28" s="16"/>
      <c r="BT28" s="135"/>
      <c r="BU28" s="125" t="s">
        <v>106</v>
      </c>
      <c r="BV28" s="54"/>
      <c r="BW28" s="54"/>
      <c r="BX28" s="54" t="s">
        <v>200</v>
      </c>
      <c r="BY28" s="54"/>
      <c r="BZ28" s="54"/>
      <c r="CA28" s="101"/>
      <c r="CB28" s="11"/>
      <c r="CC28" s="16"/>
      <c r="CD28" s="135"/>
      <c r="CE28" s="125" t="s">
        <v>106</v>
      </c>
      <c r="CF28" s="54" t="s">
        <v>169</v>
      </c>
      <c r="CG28" s="54" t="s">
        <v>169</v>
      </c>
      <c r="CH28" s="54" t="s">
        <v>169</v>
      </c>
      <c r="CI28" s="54"/>
      <c r="CJ28" s="54" t="s">
        <v>169</v>
      </c>
      <c r="CK28" s="101"/>
      <c r="CL28" s="11"/>
      <c r="CM28" s="16"/>
      <c r="CN28" s="135"/>
      <c r="CO28" s="125" t="s">
        <v>106</v>
      </c>
      <c r="CP28" s="54" t="s">
        <v>169</v>
      </c>
      <c r="CQ28" s="54" t="s">
        <v>169</v>
      </c>
      <c r="CR28" s="54" t="s">
        <v>169</v>
      </c>
      <c r="CS28" s="54"/>
      <c r="CT28" s="54" t="s">
        <v>169</v>
      </c>
      <c r="CU28" s="101"/>
      <c r="CV28" s="11"/>
      <c r="CW28" s="16"/>
      <c r="CX28" s="135"/>
      <c r="CY28" s="125" t="s">
        <v>106</v>
      </c>
      <c r="CZ28" s="54"/>
      <c r="DA28" s="54"/>
      <c r="DB28" s="54" t="s">
        <v>200</v>
      </c>
      <c r="DC28" s="54"/>
      <c r="DD28" s="54"/>
      <c r="DE28" s="101"/>
      <c r="DF28" s="11"/>
      <c r="DG28" s="16"/>
      <c r="DH28" s="135"/>
      <c r="DI28" s="125" t="s">
        <v>106</v>
      </c>
      <c r="DJ28" s="54" t="s">
        <v>169</v>
      </c>
      <c r="DK28" s="54"/>
      <c r="DL28" s="54"/>
      <c r="DM28" s="54"/>
      <c r="DN28" s="54" t="s">
        <v>169</v>
      </c>
      <c r="DO28" s="101"/>
      <c r="DP28" s="11"/>
      <c r="DQ28" s="16"/>
      <c r="DR28" s="135"/>
      <c r="DS28" s="125" t="s">
        <v>106</v>
      </c>
      <c r="DT28" s="54"/>
      <c r="DU28" s="54"/>
      <c r="DV28" s="54" t="s">
        <v>200</v>
      </c>
      <c r="DW28" s="54"/>
      <c r="DX28" s="54"/>
      <c r="DY28" s="101"/>
      <c r="DZ28" s="11"/>
      <c r="EA28" s="16"/>
      <c r="EB28" s="135"/>
      <c r="EC28" s="125" t="s">
        <v>106</v>
      </c>
      <c r="ED28" s="54" t="s">
        <v>169</v>
      </c>
      <c r="EE28" s="54"/>
      <c r="EF28" s="54"/>
      <c r="EG28" s="54"/>
      <c r="EH28" s="54" t="s">
        <v>169</v>
      </c>
      <c r="EI28" s="101"/>
      <c r="EJ28" s="11"/>
      <c r="EK28" s="16"/>
      <c r="EL28" s="135"/>
      <c r="EM28" s="125" t="s">
        <v>106</v>
      </c>
      <c r="EN28" s="54"/>
      <c r="EO28" s="54"/>
      <c r="EP28" s="54" t="s">
        <v>200</v>
      </c>
      <c r="EQ28" s="54"/>
      <c r="ER28" s="54"/>
      <c r="ES28" s="101"/>
      <c r="ET28" s="11"/>
      <c r="EU28" s="16"/>
      <c r="EV28" s="135"/>
      <c r="EW28" s="125" t="s">
        <v>106</v>
      </c>
      <c r="EX28" s="54" t="s">
        <v>169</v>
      </c>
      <c r="EY28" s="54"/>
      <c r="EZ28" s="54"/>
      <c r="FA28" s="54"/>
      <c r="FB28" s="54" t="s">
        <v>169</v>
      </c>
      <c r="FC28" s="101"/>
      <c r="FD28" s="11"/>
      <c r="FE28" s="16"/>
      <c r="FF28" s="135"/>
      <c r="FG28" s="125" t="s">
        <v>106</v>
      </c>
      <c r="FH28" s="107"/>
      <c r="FI28" s="107"/>
      <c r="FJ28" s="54" t="s">
        <v>200</v>
      </c>
      <c r="FK28" s="107"/>
      <c r="FL28" s="107"/>
      <c r="FM28" s="124"/>
      <c r="FN28" s="11"/>
      <c r="FO28" s="16"/>
      <c r="FP28" s="135"/>
      <c r="FQ28" s="161" t="s">
        <v>106</v>
      </c>
      <c r="FR28" s="54" t="s">
        <v>169</v>
      </c>
      <c r="FS28" s="54" t="s">
        <v>169</v>
      </c>
      <c r="FT28" s="54" t="s">
        <v>169</v>
      </c>
      <c r="FU28" s="54"/>
      <c r="FV28" s="54" t="s">
        <v>169</v>
      </c>
      <c r="FW28" s="101" t="s">
        <v>169</v>
      </c>
      <c r="FX28" s="11"/>
      <c r="FY28" s="16"/>
      <c r="FZ28" s="135"/>
      <c r="GA28" s="158" t="s">
        <v>106</v>
      </c>
      <c r="GB28" s="107"/>
      <c r="GC28" s="107"/>
      <c r="GD28" s="107"/>
      <c r="GE28" s="107"/>
      <c r="GF28" s="107"/>
      <c r="GG28" s="159"/>
      <c r="GH28" s="11"/>
      <c r="GI28" s="16"/>
      <c r="GJ28" s="135"/>
      <c r="GK28" s="158" t="s">
        <v>106</v>
      </c>
      <c r="GL28" s="54"/>
      <c r="GM28" s="54"/>
      <c r="GN28" s="54" t="s">
        <v>200</v>
      </c>
      <c r="GO28" s="54"/>
      <c r="GP28" s="54"/>
      <c r="GQ28" s="101"/>
      <c r="GR28" s="11"/>
      <c r="GS28" s="16"/>
      <c r="GT28" s="135"/>
      <c r="GU28" s="158" t="s">
        <v>106</v>
      </c>
      <c r="GV28" s="54" t="s">
        <v>169</v>
      </c>
      <c r="GW28" s="54" t="s">
        <v>169</v>
      </c>
      <c r="GX28" s="54"/>
      <c r="GY28" s="54"/>
      <c r="GZ28" s="54" t="s">
        <v>169</v>
      </c>
      <c r="HA28" s="101"/>
      <c r="HB28" s="11"/>
      <c r="HC28" s="16"/>
      <c r="HD28" s="135"/>
      <c r="HE28" s="158" t="s">
        <v>106</v>
      </c>
      <c r="HF28" s="54"/>
      <c r="HG28" s="54"/>
      <c r="HH28" s="54" t="s">
        <v>200</v>
      </c>
      <c r="HI28" s="107"/>
      <c r="HJ28" s="107"/>
      <c r="HK28" s="159"/>
      <c r="HL28" s="11"/>
      <c r="HM28" s="16"/>
      <c r="HN28" s="135"/>
      <c r="HO28" s="158" t="s">
        <v>106</v>
      </c>
      <c r="HP28" s="54" t="s">
        <v>169</v>
      </c>
      <c r="HQ28" s="54" t="s">
        <v>169</v>
      </c>
      <c r="HR28" s="54" t="s">
        <v>169</v>
      </c>
      <c r="HS28" s="107"/>
      <c r="HT28" s="107"/>
      <c r="HU28" s="159"/>
      <c r="HV28" s="11"/>
      <c r="HW28" s="16"/>
      <c r="HX28" s="135"/>
      <c r="HY28" s="158" t="s">
        <v>106</v>
      </c>
      <c r="HZ28" s="54"/>
      <c r="IA28" s="54"/>
      <c r="IB28" s="54" t="s">
        <v>200</v>
      </c>
      <c r="IC28" s="107"/>
      <c r="ID28" s="107"/>
      <c r="IE28" s="159"/>
      <c r="IF28" s="11"/>
      <c r="IG28" s="16"/>
      <c r="IH28" s="135"/>
      <c r="II28" s="158" t="s">
        <v>106</v>
      </c>
      <c r="IJ28" s="55" t="s">
        <v>169</v>
      </c>
      <c r="IK28" s="55" t="s">
        <v>169</v>
      </c>
      <c r="IL28" s="55" t="s">
        <v>169</v>
      </c>
      <c r="IM28" s="54"/>
      <c r="IN28" s="55" t="s">
        <v>169</v>
      </c>
      <c r="IO28" s="101" t="s">
        <v>169</v>
      </c>
      <c r="IP28" s="11"/>
      <c r="IQ28" s="16"/>
      <c r="IR28" s="135"/>
      <c r="IS28" s="158" t="s">
        <v>106</v>
      </c>
      <c r="IT28" s="54"/>
      <c r="IU28" s="54"/>
      <c r="IV28" s="54"/>
      <c r="IW28" s="54"/>
      <c r="IX28" s="54"/>
      <c r="IY28" s="128"/>
      <c r="IZ28" s="11"/>
      <c r="JA28" s="16"/>
      <c r="JB28" s="135"/>
      <c r="JC28" s="158" t="s">
        <v>106</v>
      </c>
      <c r="JD28" s="54" t="s">
        <v>169</v>
      </c>
      <c r="JE28" s="54" t="s">
        <v>169</v>
      </c>
      <c r="JF28" s="54" t="s">
        <v>169</v>
      </c>
      <c r="JG28" s="54"/>
      <c r="JH28" s="54" t="s">
        <v>169</v>
      </c>
      <c r="JI28" s="128" t="s">
        <v>169</v>
      </c>
      <c r="JJ28" s="11"/>
      <c r="JK28" s="16"/>
      <c r="JL28" s="135"/>
      <c r="JM28" s="206" t="s">
        <v>106</v>
      </c>
      <c r="JN28" s="54"/>
      <c r="JO28" s="54"/>
      <c r="JP28" s="54" t="s">
        <v>200</v>
      </c>
      <c r="JQ28" s="54"/>
      <c r="JR28" s="54"/>
      <c r="JS28" s="128"/>
      <c r="JT28" s="11"/>
      <c r="JU28" s="16"/>
      <c r="JV28" s="135"/>
      <c r="JW28" s="206" t="s">
        <v>106</v>
      </c>
      <c r="JX28" s="54"/>
      <c r="JY28" s="54"/>
      <c r="JZ28" s="54"/>
      <c r="KA28" s="54"/>
      <c r="KB28" s="54"/>
      <c r="KC28" s="128"/>
      <c r="KD28" s="11"/>
      <c r="KE28" s="16"/>
      <c r="KF28" s="135"/>
      <c r="KG28" s="208" t="s">
        <v>106</v>
      </c>
      <c r="KH28" s="54" t="s">
        <v>169</v>
      </c>
      <c r="KI28" s="54" t="s">
        <v>169</v>
      </c>
      <c r="KJ28" s="54" t="s">
        <v>169</v>
      </c>
      <c r="KK28" s="54"/>
      <c r="KL28" s="54" t="s">
        <v>169</v>
      </c>
      <c r="KM28" s="128" t="s">
        <v>169</v>
      </c>
      <c r="KN28" s="11"/>
      <c r="KO28" s="16"/>
      <c r="KP28" s="135"/>
      <c r="KQ28" s="210" t="s">
        <v>106</v>
      </c>
      <c r="KR28" s="54" t="s">
        <v>169</v>
      </c>
      <c r="KS28" s="54" t="s">
        <v>169</v>
      </c>
      <c r="KT28" s="54" t="s">
        <v>169</v>
      </c>
      <c r="KU28" s="54"/>
      <c r="KV28" s="54" t="s">
        <v>169</v>
      </c>
      <c r="KW28" s="128" t="s">
        <v>169</v>
      </c>
      <c r="KX28" s="11"/>
      <c r="KY28" s="16"/>
      <c r="KZ28" s="135"/>
      <c r="LA28" s="210" t="s">
        <v>106</v>
      </c>
      <c r="LB28" s="54"/>
      <c r="LC28" s="54"/>
      <c r="LD28" s="54"/>
      <c r="LE28" s="54"/>
      <c r="LF28" s="54"/>
      <c r="LG28" s="128"/>
      <c r="LH28" s="11"/>
      <c r="LI28" s="16"/>
      <c r="LJ28" s="135"/>
      <c r="LK28" s="210" t="s">
        <v>106</v>
      </c>
      <c r="LL28" s="54"/>
      <c r="LM28" s="54"/>
      <c r="LN28" s="54" t="s">
        <v>200</v>
      </c>
      <c r="LO28" s="54"/>
      <c r="LP28" s="54"/>
      <c r="LQ28" s="128"/>
      <c r="LR28" s="11"/>
      <c r="LS28" s="16"/>
      <c r="LT28" s="135"/>
      <c r="LU28" s="408" t="s">
        <v>106</v>
      </c>
      <c r="LV28" s="54" t="s">
        <v>169</v>
      </c>
      <c r="LW28" s="54" t="s">
        <v>169</v>
      </c>
      <c r="LX28" s="54" t="s">
        <v>169</v>
      </c>
      <c r="LY28" s="54"/>
      <c r="LZ28" s="54" t="s">
        <v>169</v>
      </c>
      <c r="MA28" s="128" t="s">
        <v>169</v>
      </c>
      <c r="MB28" s="11"/>
      <c r="MC28" s="16"/>
      <c r="MD28" s="135"/>
      <c r="ME28" s="410" t="s">
        <v>106</v>
      </c>
      <c r="MF28" s="54"/>
      <c r="MG28" s="54"/>
      <c r="MH28" s="54"/>
      <c r="MI28" s="54"/>
      <c r="MJ28" s="54"/>
      <c r="MK28" s="128"/>
      <c r="ML28" s="11"/>
      <c r="MM28" s="16"/>
      <c r="MN28" s="135"/>
      <c r="MO28" s="445" t="s">
        <v>106</v>
      </c>
      <c r="MP28" s="54" t="s">
        <v>169</v>
      </c>
      <c r="MQ28" s="54" t="s">
        <v>169</v>
      </c>
      <c r="MR28" s="54" t="s">
        <v>169</v>
      </c>
      <c r="MS28" s="54"/>
      <c r="MT28" s="54" t="s">
        <v>169</v>
      </c>
      <c r="MU28" s="128" t="s">
        <v>169</v>
      </c>
      <c r="MV28" s="11"/>
      <c r="MW28" s="16"/>
      <c r="MX28" s="135"/>
      <c r="MY28" s="410" t="s">
        <v>106</v>
      </c>
      <c r="MZ28" s="54"/>
      <c r="NA28" s="54"/>
      <c r="NB28" s="54"/>
      <c r="NC28" s="54"/>
      <c r="ND28" s="54"/>
      <c r="NE28" s="128"/>
      <c r="NF28" s="11"/>
      <c r="NG28" s="16"/>
      <c r="NH28" s="135"/>
      <c r="NI28" s="445" t="s">
        <v>106</v>
      </c>
      <c r="NJ28" s="54" t="s">
        <v>169</v>
      </c>
      <c r="NK28" s="54" t="s">
        <v>169</v>
      </c>
      <c r="NL28" s="54" t="s">
        <v>169</v>
      </c>
      <c r="NM28" s="54"/>
      <c r="NN28" s="54" t="s">
        <v>169</v>
      </c>
      <c r="NO28" s="128" t="s">
        <v>169</v>
      </c>
      <c r="NP28" s="11"/>
      <c r="NQ28" s="16"/>
      <c r="NR28" s="135"/>
      <c r="NS28" s="408" t="s">
        <v>106</v>
      </c>
      <c r="NT28" s="54"/>
      <c r="NU28" s="54"/>
      <c r="NV28" s="54"/>
      <c r="NW28" s="54"/>
      <c r="NX28" s="54"/>
      <c r="NY28" s="128"/>
      <c r="NZ28" s="11"/>
      <c r="OA28" s="16"/>
      <c r="OB28" s="135"/>
      <c r="OC28" s="445" t="s">
        <v>106</v>
      </c>
      <c r="OD28" s="54" t="s">
        <v>169</v>
      </c>
      <c r="OE28" s="54" t="s">
        <v>169</v>
      </c>
      <c r="OF28" s="54" t="s">
        <v>169</v>
      </c>
      <c r="OG28" s="54"/>
      <c r="OH28" s="54" t="s">
        <v>169</v>
      </c>
      <c r="OI28" s="128" t="s">
        <v>169</v>
      </c>
      <c r="OJ28" s="11"/>
      <c r="OK28" s="16"/>
      <c r="OL28" s="135"/>
      <c r="OM28" s="442" t="s">
        <v>106</v>
      </c>
      <c r="ON28" s="54"/>
      <c r="OO28" s="54"/>
      <c r="OP28" s="54"/>
      <c r="OQ28" s="54"/>
      <c r="OR28" s="54"/>
      <c r="OS28" s="128"/>
      <c r="OT28" s="11"/>
      <c r="OU28" s="16"/>
      <c r="OV28" s="135"/>
      <c r="OW28" s="442" t="s">
        <v>106</v>
      </c>
      <c r="OX28" s="54"/>
      <c r="OY28" s="54"/>
      <c r="OZ28" s="54"/>
      <c r="PA28" s="54"/>
      <c r="PB28" s="54"/>
      <c r="PC28" s="128"/>
      <c r="PD28" s="11"/>
      <c r="PE28" s="16"/>
      <c r="PF28" s="135"/>
      <c r="PG28" s="445" t="s">
        <v>106</v>
      </c>
      <c r="PH28" s="54" t="s">
        <v>169</v>
      </c>
      <c r="PI28" s="54" t="s">
        <v>169</v>
      </c>
      <c r="PJ28" s="54" t="s">
        <v>169</v>
      </c>
      <c r="PK28" s="54"/>
      <c r="PL28" s="54" t="s">
        <v>169</v>
      </c>
      <c r="PM28" s="128" t="s">
        <v>169</v>
      </c>
      <c r="PN28" s="11"/>
      <c r="PO28" s="16"/>
      <c r="PP28" s="135"/>
      <c r="PQ28" s="412" t="s">
        <v>106</v>
      </c>
      <c r="PR28" s="54"/>
      <c r="PS28" s="54"/>
      <c r="PT28" s="54" t="s">
        <v>200</v>
      </c>
      <c r="PU28" s="54"/>
      <c r="PV28" s="54"/>
      <c r="PW28" s="128"/>
      <c r="PX28" s="11"/>
      <c r="PY28" s="16"/>
    </row>
    <row xmlns:x14ac="http://schemas.microsoft.com/office/spreadsheetml/2009/9/ac" r="29" s="2" customFormat="true" ht="15" customHeight="true" x14ac:dyDescent="0.25">
      <c r="A29" s="417" t="str">
        <f ca="true">IF(ISBLANK('Data Summary'!A31),"",'Data Summary'!A31)</f>
        <v>IND_2016_UIS</v>
      </c>
      <c r="B29" s="135"/>
      <c r="C29" s="66" t="s">
        <v>88</v>
      </c>
      <c r="D29" s="54"/>
      <c r="E29" s="54"/>
      <c r="F29" s="54"/>
      <c r="G29" s="54"/>
      <c r="H29" s="54"/>
      <c r="I29" s="101"/>
      <c r="J29" s="11"/>
      <c r="K29" s="16"/>
      <c r="L29" s="135"/>
      <c r="M29" s="66" t="s">
        <v>88</v>
      </c>
      <c r="N29" s="54"/>
      <c r="O29" s="54"/>
      <c r="P29" s="54"/>
      <c r="Q29" s="54"/>
      <c r="R29" s="54"/>
      <c r="S29" s="101"/>
      <c r="T29" s="11"/>
      <c r="U29" s="16"/>
      <c r="V29" s="135"/>
      <c r="W29" s="163" t="s">
        <v>88</v>
      </c>
      <c r="X29" s="54" t="s">
        <v>169</v>
      </c>
      <c r="Y29" s="54" t="s">
        <v>169</v>
      </c>
      <c r="Z29" s="54" t="s">
        <v>169</v>
      </c>
      <c r="AA29" s="54"/>
      <c r="AB29" s="54" t="s">
        <v>169</v>
      </c>
      <c r="AC29" s="101" t="s">
        <v>169</v>
      </c>
      <c r="AD29" s="11"/>
      <c r="AE29" s="16"/>
      <c r="AF29" s="135"/>
      <c r="AG29" s="66" t="s">
        <v>88</v>
      </c>
      <c r="AH29" s="54"/>
      <c r="AI29" s="54"/>
      <c r="AJ29" s="54"/>
      <c r="AK29" s="54"/>
      <c r="AL29" s="54"/>
      <c r="AM29" s="101"/>
      <c r="AN29" s="11"/>
      <c r="AO29" s="16"/>
      <c r="AP29" s="135"/>
      <c r="AQ29" s="66" t="s">
        <v>88</v>
      </c>
      <c r="AR29" s="54"/>
      <c r="AS29" s="54"/>
      <c r="AT29" s="54"/>
      <c r="AU29" s="54"/>
      <c r="AV29" s="54"/>
      <c r="AW29" s="101"/>
      <c r="AX29" s="11"/>
      <c r="AY29" s="16"/>
      <c r="AZ29" s="135"/>
      <c r="BA29" s="125" t="s">
        <v>88</v>
      </c>
      <c r="BB29" s="54"/>
      <c r="BC29" s="54"/>
      <c r="BD29" s="54"/>
      <c r="BE29" s="54"/>
      <c r="BF29" s="54"/>
      <c r="BG29" s="101"/>
      <c r="BH29" s="11"/>
      <c r="BI29" s="16"/>
      <c r="BJ29" s="135"/>
      <c r="BK29" s="129" t="s">
        <v>88</v>
      </c>
      <c r="BL29" s="54"/>
      <c r="BM29" s="54"/>
      <c r="BN29" s="54"/>
      <c r="BO29" s="54"/>
      <c r="BP29" s="54"/>
      <c r="BQ29" s="101"/>
      <c r="BR29" s="11"/>
      <c r="BS29" s="16"/>
      <c r="BT29" s="135"/>
      <c r="BU29" s="125" t="s">
        <v>88</v>
      </c>
      <c r="BV29" s="54"/>
      <c r="BW29" s="54"/>
      <c r="BX29" s="54"/>
      <c r="BY29" s="54"/>
      <c r="BZ29" s="54"/>
      <c r="CA29" s="101"/>
      <c r="CB29" s="11"/>
      <c r="CC29" s="16"/>
      <c r="CD29" s="135"/>
      <c r="CE29" s="125" t="s">
        <v>88</v>
      </c>
      <c r="CF29" s="54"/>
      <c r="CG29" s="54"/>
      <c r="CH29" s="54"/>
      <c r="CI29" s="54"/>
      <c r="CJ29" s="54"/>
      <c r="CK29" s="101"/>
      <c r="CL29" s="11"/>
      <c r="CM29" s="16"/>
      <c r="CN29" s="135"/>
      <c r="CO29" s="125" t="s">
        <v>88</v>
      </c>
      <c r="CP29" s="54"/>
      <c r="CQ29" s="54"/>
      <c r="CR29" s="54"/>
      <c r="CS29" s="54"/>
      <c r="CT29" s="54"/>
      <c r="CU29" s="101"/>
      <c r="CV29" s="11"/>
      <c r="CW29" s="16"/>
      <c r="CX29" s="135"/>
      <c r="CY29" s="125" t="s">
        <v>88</v>
      </c>
      <c r="CZ29" s="54"/>
      <c r="DA29" s="54"/>
      <c r="DB29" s="54"/>
      <c r="DC29" s="54"/>
      <c r="DD29" s="54"/>
      <c r="DE29" s="101"/>
      <c r="DF29" s="11"/>
      <c r="DG29" s="16"/>
      <c r="DH29" s="135"/>
      <c r="DI29" s="125" t="s">
        <v>88</v>
      </c>
      <c r="DJ29" s="54"/>
      <c r="DK29" s="54"/>
      <c r="DL29" s="54"/>
      <c r="DM29" s="54"/>
      <c r="DN29" s="54"/>
      <c r="DO29" s="101"/>
      <c r="DP29" s="11"/>
      <c r="DQ29" s="16"/>
      <c r="DR29" s="135"/>
      <c r="DS29" s="125" t="s">
        <v>88</v>
      </c>
      <c r="DT29" s="54"/>
      <c r="DU29" s="54"/>
      <c r="DV29" s="54"/>
      <c r="DW29" s="54"/>
      <c r="DX29" s="54"/>
      <c r="DY29" s="101"/>
      <c r="DZ29" s="11"/>
      <c r="EA29" s="16"/>
      <c r="EB29" s="135"/>
      <c r="EC29" s="125" t="s">
        <v>88</v>
      </c>
      <c r="ED29" s="54"/>
      <c r="EE29" s="54"/>
      <c r="EF29" s="54"/>
      <c r="EG29" s="54"/>
      <c r="EH29" s="54"/>
      <c r="EI29" s="101"/>
      <c r="EJ29" s="11"/>
      <c r="EK29" s="16"/>
      <c r="EL29" s="135"/>
      <c r="EM29" s="125" t="s">
        <v>88</v>
      </c>
      <c r="EN29" s="54"/>
      <c r="EO29" s="54"/>
      <c r="EP29" s="54"/>
      <c r="EQ29" s="54"/>
      <c r="ER29" s="54"/>
      <c r="ES29" s="101"/>
      <c r="ET29" s="11"/>
      <c r="EU29" s="16"/>
      <c r="EV29" s="135"/>
      <c r="EW29" s="125" t="s">
        <v>88</v>
      </c>
      <c r="EX29" s="54"/>
      <c r="EY29" s="54"/>
      <c r="EZ29" s="54"/>
      <c r="FA29" s="54"/>
      <c r="FB29" s="54"/>
      <c r="FC29" s="101"/>
      <c r="FD29" s="11"/>
      <c r="FE29" s="16"/>
      <c r="FF29" s="135"/>
      <c r="FG29" s="125" t="s">
        <v>88</v>
      </c>
      <c r="FH29" s="54"/>
      <c r="FI29" s="54"/>
      <c r="FJ29" s="54"/>
      <c r="FK29" s="54"/>
      <c r="FL29" s="54"/>
      <c r="FM29" s="101"/>
      <c r="FN29" s="11"/>
      <c r="FO29" s="16"/>
      <c r="FP29" s="135"/>
      <c r="FQ29" s="161" t="s">
        <v>88</v>
      </c>
      <c r="FR29" s="54" t="s">
        <v>169</v>
      </c>
      <c r="FS29" s="54" t="s">
        <v>169</v>
      </c>
      <c r="FT29" s="54" t="s">
        <v>169</v>
      </c>
      <c r="FU29" s="54"/>
      <c r="FV29" s="54" t="s">
        <v>169</v>
      </c>
      <c r="FW29" s="101" t="s">
        <v>169</v>
      </c>
      <c r="FX29" s="11"/>
      <c r="FY29" s="16"/>
      <c r="FZ29" s="135"/>
      <c r="GA29" s="158" t="s">
        <v>88</v>
      </c>
      <c r="GB29" s="54"/>
      <c r="GC29" s="54"/>
      <c r="GD29" s="54"/>
      <c r="GE29" s="54"/>
      <c r="GF29" s="54"/>
      <c r="GG29" s="101"/>
      <c r="GH29" s="11"/>
      <c r="GI29" s="16"/>
      <c r="GJ29" s="135"/>
      <c r="GK29" s="158" t="s">
        <v>88</v>
      </c>
      <c r="GL29" s="54"/>
      <c r="GM29" s="54"/>
      <c r="GN29" s="54"/>
      <c r="GO29" s="54"/>
      <c r="GP29" s="54"/>
      <c r="GQ29" s="101"/>
      <c r="GR29" s="11"/>
      <c r="GS29" s="16"/>
      <c r="GT29" s="135"/>
      <c r="GU29" s="158" t="s">
        <v>88</v>
      </c>
      <c r="GV29" s="54"/>
      <c r="GW29" s="54"/>
      <c r="GX29" s="54"/>
      <c r="GY29" s="54"/>
      <c r="GZ29" s="54"/>
      <c r="HA29" s="101"/>
      <c r="HB29" s="11"/>
      <c r="HC29" s="16"/>
      <c r="HD29" s="135"/>
      <c r="HE29" s="158" t="s">
        <v>88</v>
      </c>
      <c r="HF29" s="54"/>
      <c r="HG29" s="54"/>
      <c r="HH29" s="54"/>
      <c r="HI29" s="54"/>
      <c r="HJ29" s="54"/>
      <c r="HK29" s="101"/>
      <c r="HL29" s="11"/>
      <c r="HM29" s="16"/>
      <c r="HN29" s="135"/>
      <c r="HO29" s="158" t="s">
        <v>88</v>
      </c>
      <c r="HP29" s="54"/>
      <c r="HQ29" s="54"/>
      <c r="HR29" s="54"/>
      <c r="HS29" s="54"/>
      <c r="HT29" s="54"/>
      <c r="HU29" s="101"/>
      <c r="HV29" s="11"/>
      <c r="HW29" s="16"/>
      <c r="HX29" s="135"/>
      <c r="HY29" s="158" t="s">
        <v>88</v>
      </c>
      <c r="HZ29" s="54"/>
      <c r="IA29" s="54"/>
      <c r="IB29" s="54"/>
      <c r="IC29" s="54"/>
      <c r="ID29" s="54"/>
      <c r="IE29" s="101"/>
      <c r="IF29" s="11"/>
      <c r="IG29" s="16"/>
      <c r="IH29" s="135"/>
      <c r="II29" s="158" t="s">
        <v>88</v>
      </c>
      <c r="IJ29" s="54"/>
      <c r="IK29" s="54"/>
      <c r="IL29" s="54"/>
      <c r="IM29" s="54"/>
      <c r="IN29" s="54"/>
      <c r="IO29" s="128"/>
      <c r="IP29" s="11"/>
      <c r="IQ29" s="16"/>
      <c r="IR29" s="135"/>
      <c r="IS29" s="158" t="s">
        <v>88</v>
      </c>
      <c r="IT29" s="54"/>
      <c r="IU29" s="54"/>
      <c r="IV29" s="54"/>
      <c r="IW29" s="54"/>
      <c r="IX29" s="54"/>
      <c r="IY29" s="128"/>
      <c r="IZ29" s="11"/>
      <c r="JA29" s="16"/>
      <c r="JB29" s="135"/>
      <c r="JC29" s="158" t="s">
        <v>88</v>
      </c>
      <c r="JD29" s="54" t="s">
        <v>169</v>
      </c>
      <c r="JE29" s="54" t="s">
        <v>169</v>
      </c>
      <c r="JF29" s="54" t="s">
        <v>169</v>
      </c>
      <c r="JG29" s="54"/>
      <c r="JH29" s="54" t="s">
        <v>169</v>
      </c>
      <c r="JI29" s="128" t="s">
        <v>169</v>
      </c>
      <c r="JJ29" s="11"/>
      <c r="JK29" s="16"/>
      <c r="JL29" s="135"/>
      <c r="JM29" s="206" t="s">
        <v>88</v>
      </c>
      <c r="JN29" s="54"/>
      <c r="JO29" s="54"/>
      <c r="JP29" s="54"/>
      <c r="JQ29" s="54"/>
      <c r="JR29" s="54"/>
      <c r="JS29" s="128"/>
      <c r="JT29" s="11"/>
      <c r="JU29" s="16"/>
      <c r="JV29" s="135"/>
      <c r="JW29" s="206" t="s">
        <v>88</v>
      </c>
      <c r="JX29" s="54"/>
      <c r="JY29" s="54"/>
      <c r="JZ29" s="54"/>
      <c r="KA29" s="54"/>
      <c r="KB29" s="54"/>
      <c r="KC29" s="128"/>
      <c r="KD29" s="11"/>
      <c r="KE29" s="16"/>
      <c r="KF29" s="135"/>
      <c r="KG29" s="208" t="s">
        <v>88</v>
      </c>
      <c r="KH29" s="54"/>
      <c r="KI29" s="54"/>
      <c r="KJ29" s="54"/>
      <c r="KK29" s="54"/>
      <c r="KL29" s="54"/>
      <c r="KM29" s="128"/>
      <c r="KN29" s="11"/>
      <c r="KO29" s="16"/>
      <c r="KP29" s="135"/>
      <c r="KQ29" s="210" t="s">
        <v>88</v>
      </c>
      <c r="KR29" s="54" t="s">
        <v>169</v>
      </c>
      <c r="KS29" s="54" t="s">
        <v>169</v>
      </c>
      <c r="KT29" s="54" t="s">
        <v>169</v>
      </c>
      <c r="KU29" s="54"/>
      <c r="KV29" s="54" t="s">
        <v>169</v>
      </c>
      <c r="KW29" s="128" t="s">
        <v>169</v>
      </c>
      <c r="KX29" s="11"/>
      <c r="KY29" s="16"/>
      <c r="KZ29" s="135"/>
      <c r="LA29" s="210" t="s">
        <v>88</v>
      </c>
      <c r="LB29" s="54"/>
      <c r="LC29" s="54"/>
      <c r="LD29" s="54"/>
      <c r="LE29" s="54"/>
      <c r="LF29" s="54"/>
      <c r="LG29" s="128"/>
      <c r="LH29" s="11"/>
      <c r="LI29" s="16"/>
      <c r="LJ29" s="135"/>
      <c r="LK29" s="210" t="s">
        <v>88</v>
      </c>
      <c r="LL29" s="54"/>
      <c r="LM29" s="54"/>
      <c r="LN29" s="54"/>
      <c r="LO29" s="54"/>
      <c r="LP29" s="54"/>
      <c r="LQ29" s="128"/>
      <c r="LR29" s="11"/>
      <c r="LS29" s="16"/>
      <c r="LT29" s="135"/>
      <c r="LU29" s="408" t="s">
        <v>88</v>
      </c>
      <c r="LV29" s="54" t="s">
        <v>169</v>
      </c>
      <c r="LW29" s="54" t="s">
        <v>169</v>
      </c>
      <c r="LX29" s="54" t="s">
        <v>169</v>
      </c>
      <c r="LY29" s="54"/>
      <c r="LZ29" s="54" t="s">
        <v>169</v>
      </c>
      <c r="MA29" s="128" t="s">
        <v>169</v>
      </c>
      <c r="MB29" s="11"/>
      <c r="MC29" s="16"/>
      <c r="MD29" s="135"/>
      <c r="ME29" s="410" t="s">
        <v>88</v>
      </c>
      <c r="MF29" s="54"/>
      <c r="MG29" s="54"/>
      <c r="MH29" s="54"/>
      <c r="MI29" s="54"/>
      <c r="MJ29" s="54"/>
      <c r="MK29" s="128"/>
      <c r="ML29" s="11"/>
      <c r="MM29" s="16"/>
      <c r="MN29" s="135"/>
      <c r="MO29" s="445" t="s">
        <v>88</v>
      </c>
      <c r="MP29" s="54" t="s">
        <v>169</v>
      </c>
      <c r="MQ29" s="54" t="s">
        <v>169</v>
      </c>
      <c r="MR29" s="54" t="s">
        <v>169</v>
      </c>
      <c r="MS29" s="54"/>
      <c r="MT29" s="54" t="s">
        <v>169</v>
      </c>
      <c r="MU29" s="128" t="s">
        <v>169</v>
      </c>
      <c r="MV29" s="11"/>
      <c r="MW29" s="16"/>
      <c r="MX29" s="135"/>
      <c r="MY29" s="410" t="s">
        <v>88</v>
      </c>
      <c r="MZ29" s="54"/>
      <c r="NA29" s="54"/>
      <c r="NB29" s="54"/>
      <c r="NC29" s="54"/>
      <c r="ND29" s="54"/>
      <c r="NE29" s="128"/>
      <c r="NF29" s="11"/>
      <c r="NG29" s="16"/>
      <c r="NH29" s="135"/>
      <c r="NI29" s="445" t="s">
        <v>88</v>
      </c>
      <c r="NJ29" s="54" t="s">
        <v>169</v>
      </c>
      <c r="NK29" s="54" t="s">
        <v>169</v>
      </c>
      <c r="NL29" s="54" t="s">
        <v>169</v>
      </c>
      <c r="NM29" s="54"/>
      <c r="NN29" s="54" t="s">
        <v>169</v>
      </c>
      <c r="NO29" s="128" t="s">
        <v>169</v>
      </c>
      <c r="NP29" s="11"/>
      <c r="NQ29" s="16"/>
      <c r="NR29" s="135"/>
      <c r="NS29" s="408" t="s">
        <v>88</v>
      </c>
      <c r="NT29" s="54"/>
      <c r="NU29" s="54"/>
      <c r="NV29" s="54"/>
      <c r="NW29" s="54"/>
      <c r="NX29" s="54"/>
      <c r="NY29" s="128"/>
      <c r="NZ29" s="11"/>
      <c r="OA29" s="16"/>
      <c r="OB29" s="135"/>
      <c r="OC29" s="445" t="s">
        <v>88</v>
      </c>
      <c r="OD29" s="54" t="s">
        <v>169</v>
      </c>
      <c r="OE29" s="54" t="s">
        <v>169</v>
      </c>
      <c r="OF29" s="54" t="s">
        <v>169</v>
      </c>
      <c r="OG29" s="54"/>
      <c r="OH29" s="54" t="s">
        <v>169</v>
      </c>
      <c r="OI29" s="128" t="s">
        <v>169</v>
      </c>
      <c r="OJ29" s="11"/>
      <c r="OK29" s="16"/>
      <c r="OL29" s="135"/>
      <c r="OM29" s="442" t="s">
        <v>88</v>
      </c>
      <c r="ON29" s="54"/>
      <c r="OO29" s="54"/>
      <c r="OP29" s="54"/>
      <c r="OQ29" s="54"/>
      <c r="OR29" s="54"/>
      <c r="OS29" s="128"/>
      <c r="OT29" s="11"/>
      <c r="OU29" s="16"/>
      <c r="OV29" s="135"/>
      <c r="OW29" s="442" t="s">
        <v>88</v>
      </c>
      <c r="OX29" s="54"/>
      <c r="OY29" s="54"/>
      <c r="OZ29" s="54"/>
      <c r="PA29" s="54"/>
      <c r="PB29" s="54"/>
      <c r="PC29" s="128"/>
      <c r="PD29" s="11"/>
      <c r="PE29" s="16"/>
      <c r="PF29" s="135"/>
      <c r="PG29" s="445" t="s">
        <v>88</v>
      </c>
      <c r="PH29" s="54" t="s">
        <v>169</v>
      </c>
      <c r="PI29" s="54" t="s">
        <v>169</v>
      </c>
      <c r="PJ29" s="54" t="s">
        <v>169</v>
      </c>
      <c r="PK29" s="54"/>
      <c r="PL29" s="54" t="s">
        <v>169</v>
      </c>
      <c r="PM29" s="128" t="s">
        <v>169</v>
      </c>
      <c r="PN29" s="11"/>
      <c r="PO29" s="16"/>
      <c r="PP29" s="135"/>
      <c r="PQ29" s="412" t="s">
        <v>88</v>
      </c>
      <c r="PR29" s="54"/>
      <c r="PS29" s="54"/>
      <c r="PT29" s="54"/>
      <c r="PU29" s="54"/>
      <c r="PV29" s="54"/>
      <c r="PW29" s="128"/>
      <c r="PX29" s="11"/>
      <c r="PY29" s="16"/>
    </row>
    <row xmlns:x14ac="http://schemas.microsoft.com/office/spreadsheetml/2009/9/ac" r="30" s="2" customFormat="true" ht="15" customHeight="true" x14ac:dyDescent="0.25">
      <c r="A30" s="417" t="str">
        <f ca="true">IF(ISBLANK('Data Summary'!A32),"",'Data Summary'!A32)</f>
        <v>IND_2017_SVP</v>
      </c>
      <c r="B30" s="135"/>
      <c r="C30" s="66" t="s">
        <v>112</v>
      </c>
      <c r="D30" s="54"/>
      <c r="E30" s="54"/>
      <c r="F30" s="54"/>
      <c r="G30" s="54"/>
      <c r="H30" s="54"/>
      <c r="I30" s="101"/>
      <c r="J30" s="11"/>
      <c r="K30" s="16"/>
      <c r="L30" s="135"/>
      <c r="M30" s="66" t="s">
        <v>112</v>
      </c>
      <c r="N30" s="54"/>
      <c r="O30" s="54"/>
      <c r="P30" s="54"/>
      <c r="Q30" s="54"/>
      <c r="R30" s="54"/>
      <c r="S30" s="101"/>
      <c r="T30" s="11"/>
      <c r="U30" s="16"/>
      <c r="V30" s="135"/>
      <c r="W30" s="163" t="s">
        <v>112</v>
      </c>
      <c r="X30" s="54"/>
      <c r="Y30" s="54"/>
      <c r="Z30" s="54"/>
      <c r="AA30" s="54"/>
      <c r="AB30" s="54"/>
      <c r="AC30" s="101"/>
      <c r="AD30" s="11"/>
      <c r="AE30" s="16"/>
      <c r="AF30" s="135"/>
      <c r="AG30" s="66" t="s">
        <v>112</v>
      </c>
      <c r="AH30" s="54"/>
      <c r="AI30" s="54"/>
      <c r="AJ30" s="54"/>
      <c r="AK30" s="54"/>
      <c r="AL30" s="54"/>
      <c r="AM30" s="101"/>
      <c r="AN30" s="11"/>
      <c r="AO30" s="16"/>
      <c r="AP30" s="135"/>
      <c r="AQ30" s="66" t="s">
        <v>112</v>
      </c>
      <c r="AR30" s="54"/>
      <c r="AS30" s="54"/>
      <c r="AT30" s="54"/>
      <c r="AU30" s="54"/>
      <c r="AV30" s="54"/>
      <c r="AW30" s="101"/>
      <c r="AX30" s="11"/>
      <c r="AY30" s="16"/>
      <c r="AZ30" s="135"/>
      <c r="BA30" s="125" t="s">
        <v>112</v>
      </c>
      <c r="BB30" s="54"/>
      <c r="BC30" s="54"/>
      <c r="BD30" s="54"/>
      <c r="BE30" s="54"/>
      <c r="BF30" s="54"/>
      <c r="BG30" s="101"/>
      <c r="BH30" s="11"/>
      <c r="BI30" s="16"/>
      <c r="BJ30" s="135"/>
      <c r="BK30" s="129" t="s">
        <v>112</v>
      </c>
      <c r="BL30" s="54"/>
      <c r="BM30" s="54"/>
      <c r="BN30" s="54"/>
      <c r="BO30" s="54"/>
      <c r="BP30" s="54"/>
      <c r="BQ30" s="101"/>
      <c r="BR30" s="11"/>
      <c r="BS30" s="16"/>
      <c r="BT30" s="135"/>
      <c r="BU30" s="125" t="s">
        <v>112</v>
      </c>
      <c r="BV30" s="54"/>
      <c r="BW30" s="54"/>
      <c r="BX30" s="54"/>
      <c r="BY30" s="54"/>
      <c r="BZ30" s="54"/>
      <c r="CA30" s="101"/>
      <c r="CB30" s="11"/>
      <c r="CC30" s="16"/>
      <c r="CD30" s="135"/>
      <c r="CE30" s="125" t="s">
        <v>112</v>
      </c>
      <c r="CF30" s="54"/>
      <c r="CG30" s="54"/>
      <c r="CH30" s="54"/>
      <c r="CI30" s="54"/>
      <c r="CJ30" s="54"/>
      <c r="CK30" s="101"/>
      <c r="CL30" s="11"/>
      <c r="CM30" s="16"/>
      <c r="CN30" s="135"/>
      <c r="CO30" s="125" t="s">
        <v>112</v>
      </c>
      <c r="CP30" s="54"/>
      <c r="CQ30" s="54"/>
      <c r="CR30" s="54"/>
      <c r="CS30" s="54"/>
      <c r="CT30" s="54"/>
      <c r="CU30" s="101"/>
      <c r="CV30" s="11"/>
      <c r="CW30" s="16"/>
      <c r="CX30" s="135"/>
      <c r="CY30" s="125" t="s">
        <v>112</v>
      </c>
      <c r="CZ30" s="54"/>
      <c r="DA30" s="54"/>
      <c r="DB30" s="54"/>
      <c r="DC30" s="54"/>
      <c r="DD30" s="54"/>
      <c r="DE30" s="101"/>
      <c r="DF30" s="11"/>
      <c r="DG30" s="16"/>
      <c r="DH30" s="135"/>
      <c r="DI30" s="125" t="s">
        <v>112</v>
      </c>
      <c r="DJ30" s="54"/>
      <c r="DK30" s="54"/>
      <c r="DL30" s="54"/>
      <c r="DM30" s="54"/>
      <c r="DN30" s="54"/>
      <c r="DO30" s="101"/>
      <c r="DP30" s="11"/>
      <c r="DQ30" s="16"/>
      <c r="DR30" s="135"/>
      <c r="DS30" s="125" t="s">
        <v>112</v>
      </c>
      <c r="DT30" s="54"/>
      <c r="DU30" s="54"/>
      <c r="DV30" s="54"/>
      <c r="DW30" s="54"/>
      <c r="DX30" s="54"/>
      <c r="DY30" s="101"/>
      <c r="DZ30" s="11"/>
      <c r="EA30" s="16"/>
      <c r="EB30" s="135"/>
      <c r="EC30" s="125" t="s">
        <v>112</v>
      </c>
      <c r="ED30" s="54"/>
      <c r="EE30" s="54"/>
      <c r="EF30" s="54"/>
      <c r="EG30" s="54"/>
      <c r="EH30" s="54"/>
      <c r="EI30" s="101"/>
      <c r="EJ30" s="11"/>
      <c r="EK30" s="16"/>
      <c r="EL30" s="135"/>
      <c r="EM30" s="125" t="s">
        <v>112</v>
      </c>
      <c r="EN30" s="54"/>
      <c r="EO30" s="54"/>
      <c r="EP30" s="54"/>
      <c r="EQ30" s="54"/>
      <c r="ER30" s="54"/>
      <c r="ES30" s="101"/>
      <c r="ET30" s="11"/>
      <c r="EU30" s="16"/>
      <c r="EV30" s="135"/>
      <c r="EW30" s="125" t="s">
        <v>112</v>
      </c>
      <c r="EX30" s="54"/>
      <c r="EY30" s="54"/>
      <c r="EZ30" s="54"/>
      <c r="FA30" s="54"/>
      <c r="FB30" s="54"/>
      <c r="FC30" s="101"/>
      <c r="FD30" s="11"/>
      <c r="FE30" s="16"/>
      <c r="FF30" s="135"/>
      <c r="FG30" s="125" t="s">
        <v>112</v>
      </c>
      <c r="FH30" s="54"/>
      <c r="FI30" s="54"/>
      <c r="FJ30" s="54"/>
      <c r="FK30" s="54"/>
      <c r="FL30" s="54"/>
      <c r="FM30" s="101"/>
      <c r="FN30" s="11"/>
      <c r="FO30" s="16"/>
      <c r="FP30" s="135"/>
      <c r="FQ30" s="161" t="s">
        <v>112</v>
      </c>
      <c r="FR30" s="54" t="s">
        <v>169</v>
      </c>
      <c r="FS30" s="54" t="s">
        <v>169</v>
      </c>
      <c r="FT30" s="54" t="s">
        <v>169</v>
      </c>
      <c r="FU30" s="54"/>
      <c r="FV30" s="54" t="s">
        <v>169</v>
      </c>
      <c r="FW30" s="101" t="s">
        <v>169</v>
      </c>
      <c r="FX30" s="11"/>
      <c r="FY30" s="16"/>
      <c r="FZ30" s="135"/>
      <c r="GA30" s="158" t="s">
        <v>112</v>
      </c>
      <c r="GB30" s="54"/>
      <c r="GC30" s="54"/>
      <c r="GD30" s="54"/>
      <c r="GE30" s="54"/>
      <c r="GF30" s="54"/>
      <c r="GG30" s="101"/>
      <c r="GH30" s="11"/>
      <c r="GI30" s="16"/>
      <c r="GJ30" s="135"/>
      <c r="GK30" s="158" t="s">
        <v>112</v>
      </c>
      <c r="GL30" s="54"/>
      <c r="GM30" s="54"/>
      <c r="GN30" s="54"/>
      <c r="GO30" s="54"/>
      <c r="GP30" s="54"/>
      <c r="GQ30" s="101"/>
      <c r="GR30" s="11"/>
      <c r="GS30" s="16"/>
      <c r="GT30" s="135"/>
      <c r="GU30" s="158" t="s">
        <v>112</v>
      </c>
      <c r="GV30" s="54"/>
      <c r="GW30" s="54"/>
      <c r="GX30" s="54"/>
      <c r="GY30" s="54"/>
      <c r="GZ30" s="54"/>
      <c r="HA30" s="101"/>
      <c r="HB30" s="11"/>
      <c r="HC30" s="16"/>
      <c r="HD30" s="135"/>
      <c r="HE30" s="158" t="s">
        <v>112</v>
      </c>
      <c r="HF30" s="54"/>
      <c r="HG30" s="54"/>
      <c r="HH30" s="54"/>
      <c r="HI30" s="54"/>
      <c r="HJ30" s="54"/>
      <c r="HK30" s="101"/>
      <c r="HL30" s="11"/>
      <c r="HM30" s="16"/>
      <c r="HN30" s="135"/>
      <c r="HO30" s="158" t="s">
        <v>112</v>
      </c>
      <c r="HP30" s="54"/>
      <c r="HQ30" s="54"/>
      <c r="HR30" s="54"/>
      <c r="HS30" s="54"/>
      <c r="HT30" s="54"/>
      <c r="HU30" s="101"/>
      <c r="HV30" s="11"/>
      <c r="HW30" s="16"/>
      <c r="HX30" s="135"/>
      <c r="HY30" s="158" t="s">
        <v>112</v>
      </c>
      <c r="HZ30" s="54"/>
      <c r="IA30" s="54"/>
      <c r="IB30" s="54"/>
      <c r="IC30" s="54"/>
      <c r="ID30" s="54"/>
      <c r="IE30" s="101"/>
      <c r="IF30" s="11"/>
      <c r="IG30" s="16"/>
      <c r="IH30" s="135"/>
      <c r="II30" s="158" t="s">
        <v>112</v>
      </c>
      <c r="IJ30" s="54"/>
      <c r="IK30" s="54"/>
      <c r="IL30" s="54"/>
      <c r="IM30" s="54"/>
      <c r="IN30" s="54"/>
      <c r="IO30" s="128"/>
      <c r="IP30" s="11"/>
      <c r="IQ30" s="16"/>
      <c r="IR30" s="135"/>
      <c r="IS30" s="158" t="s">
        <v>112</v>
      </c>
      <c r="IT30" s="54"/>
      <c r="IU30" s="54"/>
      <c r="IV30" s="54"/>
      <c r="IW30" s="54"/>
      <c r="IX30" s="54"/>
      <c r="IY30" s="128"/>
      <c r="IZ30" s="11"/>
      <c r="JA30" s="16"/>
      <c r="JB30" s="135"/>
      <c r="JC30" s="158" t="s">
        <v>112</v>
      </c>
      <c r="JD30" s="54"/>
      <c r="JE30" s="54"/>
      <c r="JF30" s="54"/>
      <c r="JG30" s="54"/>
      <c r="JH30" s="54"/>
      <c r="JI30" s="128"/>
      <c r="JJ30" s="11"/>
      <c r="JK30" s="16"/>
      <c r="JL30" s="135"/>
      <c r="JM30" s="206" t="s">
        <v>112</v>
      </c>
      <c r="JN30" s="54"/>
      <c r="JO30" s="54"/>
      <c r="JP30" s="54"/>
      <c r="JQ30" s="54"/>
      <c r="JR30" s="54"/>
      <c r="JS30" s="128"/>
      <c r="JT30" s="11"/>
      <c r="JU30" s="16"/>
      <c r="JV30" s="135"/>
      <c r="JW30" s="206" t="s">
        <v>112</v>
      </c>
      <c r="JX30" s="54"/>
      <c r="JY30" s="54"/>
      <c r="JZ30" s="54"/>
      <c r="KA30" s="54"/>
      <c r="KB30" s="54"/>
      <c r="KC30" s="128"/>
      <c r="KD30" s="11"/>
      <c r="KE30" s="16"/>
      <c r="KF30" s="135"/>
      <c r="KG30" s="208" t="s">
        <v>112</v>
      </c>
      <c r="KH30" s="54"/>
      <c r="KI30" s="54"/>
      <c r="KJ30" s="54"/>
      <c r="KK30" s="54"/>
      <c r="KL30" s="54"/>
      <c r="KM30" s="128"/>
      <c r="KN30" s="11"/>
      <c r="KO30" s="16"/>
      <c r="KP30" s="135"/>
      <c r="KQ30" s="210" t="s">
        <v>112</v>
      </c>
      <c r="KR30" s="54"/>
      <c r="KS30" s="54"/>
      <c r="KT30" s="54"/>
      <c r="KU30" s="54"/>
      <c r="KV30" s="54"/>
      <c r="KW30" s="128"/>
      <c r="KX30" s="11"/>
      <c r="KY30" s="16"/>
      <c r="KZ30" s="135"/>
      <c r="LA30" s="210" t="s">
        <v>112</v>
      </c>
      <c r="LB30" s="54"/>
      <c r="LC30" s="54"/>
      <c r="LD30" s="54"/>
      <c r="LE30" s="54"/>
      <c r="LF30" s="54"/>
      <c r="LG30" s="128"/>
      <c r="LH30" s="11"/>
      <c r="LI30" s="16"/>
      <c r="LJ30" s="135"/>
      <c r="LK30" s="210" t="s">
        <v>112</v>
      </c>
      <c r="LL30" s="54"/>
      <c r="LM30" s="54"/>
      <c r="LN30" s="54"/>
      <c r="LO30" s="54"/>
      <c r="LP30" s="54"/>
      <c r="LQ30" s="128"/>
      <c r="LR30" s="11"/>
      <c r="LS30" s="16"/>
      <c r="LT30" s="135"/>
      <c r="LU30" s="408" t="s">
        <v>112</v>
      </c>
      <c r="LV30" s="54"/>
      <c r="LW30" s="54"/>
      <c r="LX30" s="54"/>
      <c r="LY30" s="54"/>
      <c r="LZ30" s="54"/>
      <c r="MA30" s="128"/>
      <c r="MB30" s="11"/>
      <c r="MC30" s="16"/>
      <c r="MD30" s="135"/>
      <c r="ME30" s="410" t="s">
        <v>112</v>
      </c>
      <c r="MF30" s="54"/>
      <c r="MG30" s="54"/>
      <c r="MH30" s="54"/>
      <c r="MI30" s="54"/>
      <c r="MJ30" s="54"/>
      <c r="MK30" s="128"/>
      <c r="ML30" s="11"/>
      <c r="MM30" s="16"/>
      <c r="MN30" s="135"/>
      <c r="MO30" s="408" t="s">
        <v>112</v>
      </c>
      <c r="MP30" s="54"/>
      <c r="MQ30" s="54"/>
      <c r="MR30" s="54"/>
      <c r="MS30" s="54"/>
      <c r="MT30" s="54"/>
      <c r="MU30" s="128"/>
      <c r="MV30" s="11"/>
      <c r="MW30" s="16"/>
      <c r="MX30" s="135"/>
      <c r="MY30" s="410" t="s">
        <v>112</v>
      </c>
      <c r="MZ30" s="54"/>
      <c r="NA30" s="54"/>
      <c r="NB30" s="54"/>
      <c r="NC30" s="54"/>
      <c r="ND30" s="54"/>
      <c r="NE30" s="128"/>
      <c r="NF30" s="11"/>
      <c r="NG30" s="16"/>
      <c r="NH30" s="135"/>
      <c r="NI30" s="408" t="s">
        <v>112</v>
      </c>
      <c r="NJ30" s="54"/>
      <c r="NK30" s="54"/>
      <c r="NL30" s="54"/>
      <c r="NM30" s="54"/>
      <c r="NN30" s="54"/>
      <c r="NO30" s="128"/>
      <c r="NP30" s="11"/>
      <c r="NQ30" s="16"/>
      <c r="NR30" s="135"/>
      <c r="NS30" s="408" t="s">
        <v>112</v>
      </c>
      <c r="NT30" s="54"/>
      <c r="NU30" s="54"/>
      <c r="NV30" s="54"/>
      <c r="NW30" s="54"/>
      <c r="NX30" s="54"/>
      <c r="NY30" s="128"/>
      <c r="NZ30" s="11"/>
      <c r="OA30" s="16"/>
      <c r="OB30" s="135"/>
      <c r="OC30" s="412" t="s">
        <v>112</v>
      </c>
      <c r="OD30" s="54"/>
      <c r="OE30" s="54"/>
      <c r="OF30" s="54"/>
      <c r="OG30" s="54"/>
      <c r="OH30" s="54"/>
      <c r="OI30" s="128"/>
      <c r="OJ30" s="11"/>
      <c r="OK30" s="16"/>
      <c r="OL30" s="135"/>
      <c r="OM30" s="442" t="s">
        <v>112</v>
      </c>
      <c r="ON30" s="54"/>
      <c r="OO30" s="54"/>
      <c r="OP30" s="54"/>
      <c r="OQ30" s="54"/>
      <c r="OR30" s="54"/>
      <c r="OS30" s="128"/>
      <c r="OT30" s="11"/>
      <c r="OU30" s="16"/>
      <c r="OV30" s="135"/>
      <c r="OW30" s="442" t="s">
        <v>112</v>
      </c>
      <c r="OX30" s="54"/>
      <c r="OY30" s="54"/>
      <c r="OZ30" s="54"/>
      <c r="PA30" s="54"/>
      <c r="PB30" s="54"/>
      <c r="PC30" s="128"/>
      <c r="PD30" s="11"/>
      <c r="PE30" s="16"/>
      <c r="PF30" s="135"/>
      <c r="PG30" s="412" t="s">
        <v>112</v>
      </c>
      <c r="PH30" s="54"/>
      <c r="PI30" s="54"/>
      <c r="PJ30" s="54"/>
      <c r="PK30" s="54"/>
      <c r="PL30" s="54"/>
      <c r="PM30" s="128"/>
      <c r="PN30" s="11"/>
      <c r="PO30" s="16"/>
      <c r="PP30" s="135"/>
      <c r="PQ30" s="412" t="s">
        <v>112</v>
      </c>
      <c r="PR30" s="54"/>
      <c r="PS30" s="54"/>
      <c r="PT30" s="54"/>
      <c r="PU30" s="54"/>
      <c r="PV30" s="54"/>
      <c r="PW30" s="128"/>
      <c r="PX30" s="11"/>
      <c r="PY30" s="16"/>
    </row>
    <row xmlns:x14ac="http://schemas.microsoft.com/office/spreadsheetml/2009/9/ac" r="31" ht="16.5" customHeight="true" x14ac:dyDescent="0.25">
      <c r="A31" s="417" t="str">
        <f ca="true">IF(ISBLANK('Data Summary'!A33),"",'Data Summary'!A33)</f>
        <v>IND_2017_QCI</v>
      </c>
      <c r="B31" s="135"/>
      <c r="C31" s="66" t="s">
        <v>113</v>
      </c>
      <c r="D31" s="54"/>
      <c r="E31" s="54"/>
      <c r="F31" s="54"/>
      <c r="G31" s="54"/>
      <c r="H31" s="54"/>
      <c r="I31" s="101"/>
      <c r="J31" s="11"/>
      <c r="K31" s="16"/>
      <c r="L31" s="135"/>
      <c r="M31" s="66" t="s">
        <v>113</v>
      </c>
      <c r="N31" s="54"/>
      <c r="O31" s="54"/>
      <c r="P31" s="54"/>
      <c r="Q31" s="54"/>
      <c r="R31" s="54"/>
      <c r="S31" s="101"/>
      <c r="T31" s="11"/>
      <c r="U31" s="16"/>
      <c r="V31" s="135"/>
      <c r="W31" s="163" t="s">
        <v>113</v>
      </c>
      <c r="X31" s="54" t="s">
        <v>169</v>
      </c>
      <c r="Y31" s="54" t="s">
        <v>169</v>
      </c>
      <c r="Z31" s="54" t="s">
        <v>169</v>
      </c>
      <c r="AA31" s="54"/>
      <c r="AB31" s="54" t="s">
        <v>169</v>
      </c>
      <c r="AC31" s="101" t="s">
        <v>169</v>
      </c>
      <c r="AD31" s="11"/>
      <c r="AE31" s="16"/>
      <c r="AF31" s="135"/>
      <c r="AG31" s="66" t="s">
        <v>113</v>
      </c>
      <c r="AH31" s="54"/>
      <c r="AI31" s="54"/>
      <c r="AJ31" s="54"/>
      <c r="AK31" s="54"/>
      <c r="AL31" s="54"/>
      <c r="AM31" s="101"/>
      <c r="AN31" s="11"/>
      <c r="AO31" s="16"/>
      <c r="AP31" s="135"/>
      <c r="AQ31" s="66" t="s">
        <v>113</v>
      </c>
      <c r="AR31" s="54"/>
      <c r="AS31" s="54"/>
      <c r="AT31" s="54"/>
      <c r="AU31" s="54"/>
      <c r="AV31" s="54"/>
      <c r="AW31" s="101"/>
      <c r="AX31" s="11"/>
      <c r="AY31" s="16"/>
      <c r="AZ31" s="135"/>
      <c r="BA31" s="125" t="s">
        <v>113</v>
      </c>
      <c r="BB31" s="54"/>
      <c r="BC31" s="54"/>
      <c r="BD31" s="54"/>
      <c r="BE31" s="54"/>
      <c r="BF31" s="54"/>
      <c r="BG31" s="101"/>
      <c r="BH31" s="11"/>
      <c r="BI31" s="16"/>
      <c r="BJ31" s="135"/>
      <c r="BK31" s="129" t="s">
        <v>113</v>
      </c>
      <c r="BL31" s="54"/>
      <c r="BM31" s="54"/>
      <c r="BN31" s="54"/>
      <c r="BO31" s="54"/>
      <c r="BP31" s="54"/>
      <c r="BQ31" s="101"/>
      <c r="BR31" s="11"/>
      <c r="BS31" s="16"/>
      <c r="BT31" s="135"/>
      <c r="BU31" s="125" t="s">
        <v>113</v>
      </c>
      <c r="BV31" s="54"/>
      <c r="BW31" s="54"/>
      <c r="BX31" s="54"/>
      <c r="BY31" s="54"/>
      <c r="BZ31" s="54"/>
      <c r="CA31" s="101"/>
      <c r="CB31" s="11"/>
      <c r="CC31" s="16"/>
      <c r="CD31" s="135"/>
      <c r="CE31" s="125" t="s">
        <v>113</v>
      </c>
      <c r="CF31" s="54"/>
      <c r="CG31" s="54"/>
      <c r="CH31" s="54"/>
      <c r="CI31" s="54"/>
      <c r="CJ31" s="54"/>
      <c r="CK31" s="101"/>
      <c r="CL31" s="11"/>
      <c r="CM31" s="16"/>
      <c r="CN31" s="135"/>
      <c r="CO31" s="125" t="s">
        <v>113</v>
      </c>
      <c r="CP31" s="54"/>
      <c r="CQ31" s="54"/>
      <c r="CR31" s="54"/>
      <c r="CS31" s="54"/>
      <c r="CT31" s="54"/>
      <c r="CU31" s="101"/>
      <c r="CV31" s="11"/>
      <c r="CW31" s="16"/>
      <c r="CX31" s="135"/>
      <c r="CY31" s="125" t="s">
        <v>113</v>
      </c>
      <c r="CZ31" s="54"/>
      <c r="DA31" s="54"/>
      <c r="DB31" s="54"/>
      <c r="DC31" s="54"/>
      <c r="DD31" s="54"/>
      <c r="DE31" s="101"/>
      <c r="DF31" s="11"/>
      <c r="DG31" s="16"/>
      <c r="DH31" s="135"/>
      <c r="DI31" s="125" t="s">
        <v>113</v>
      </c>
      <c r="DJ31" s="54"/>
      <c r="DK31" s="54"/>
      <c r="DL31" s="54"/>
      <c r="DM31" s="54"/>
      <c r="DN31" s="54"/>
      <c r="DO31" s="101"/>
      <c r="DP31" s="11"/>
      <c r="DQ31" s="16"/>
      <c r="DR31" s="135"/>
      <c r="DS31" s="125" t="s">
        <v>113</v>
      </c>
      <c r="DT31" s="54"/>
      <c r="DU31" s="54"/>
      <c r="DV31" s="54"/>
      <c r="DW31" s="54"/>
      <c r="DX31" s="54"/>
      <c r="DY31" s="101"/>
      <c r="DZ31" s="11"/>
      <c r="EA31" s="16"/>
      <c r="EB31" s="135"/>
      <c r="EC31" s="125" t="s">
        <v>113</v>
      </c>
      <c r="ED31" s="54"/>
      <c r="EE31" s="54"/>
      <c r="EF31" s="54"/>
      <c r="EG31" s="54"/>
      <c r="EH31" s="54"/>
      <c r="EI31" s="101"/>
      <c r="EJ31" s="11"/>
      <c r="EK31" s="16"/>
      <c r="EL31" s="135"/>
      <c r="EM31" s="125" t="s">
        <v>113</v>
      </c>
      <c r="EN31" s="54"/>
      <c r="EO31" s="54"/>
      <c r="EP31" s="54"/>
      <c r="EQ31" s="54"/>
      <c r="ER31" s="54"/>
      <c r="ES31" s="101"/>
      <c r="ET31" s="11"/>
      <c r="EU31" s="16"/>
      <c r="EV31" s="135"/>
      <c r="EW31" s="125" t="s">
        <v>113</v>
      </c>
      <c r="EX31" s="54"/>
      <c r="EY31" s="54"/>
      <c r="EZ31" s="54"/>
      <c r="FA31" s="54"/>
      <c r="FB31" s="54"/>
      <c r="FC31" s="101"/>
      <c r="FD31" s="11"/>
      <c r="FE31" s="16"/>
      <c r="FF31" s="135"/>
      <c r="FG31" s="125" t="s">
        <v>113</v>
      </c>
      <c r="FH31" s="54"/>
      <c r="FI31" s="54"/>
      <c r="FJ31" s="54"/>
      <c r="FK31" s="54"/>
      <c r="FL31" s="54"/>
      <c r="FM31" s="101"/>
      <c r="FN31" s="11"/>
      <c r="FO31" s="16"/>
      <c r="FP31" s="135"/>
      <c r="FQ31" s="161" t="s">
        <v>113</v>
      </c>
      <c r="FR31" s="54" t="s">
        <v>169</v>
      </c>
      <c r="FS31" s="54" t="s">
        <v>169</v>
      </c>
      <c r="FT31" s="54" t="s">
        <v>169</v>
      </c>
      <c r="FU31" s="54"/>
      <c r="FV31" s="54" t="s">
        <v>169</v>
      </c>
      <c r="FW31" s="101" t="s">
        <v>169</v>
      </c>
      <c r="FX31" s="11"/>
      <c r="FY31" s="16"/>
      <c r="FZ31" s="135"/>
      <c r="GA31" s="158" t="s">
        <v>113</v>
      </c>
      <c r="GB31" s="54"/>
      <c r="GC31" s="54"/>
      <c r="GD31" s="54"/>
      <c r="GE31" s="54"/>
      <c r="GF31" s="54"/>
      <c r="GG31" s="101"/>
      <c r="GH31" s="11"/>
      <c r="GI31" s="16"/>
      <c r="GJ31" s="135"/>
      <c r="GK31" s="158" t="s">
        <v>113</v>
      </c>
      <c r="GL31" s="54"/>
      <c r="GM31" s="54"/>
      <c r="GN31" s="54"/>
      <c r="GO31" s="54"/>
      <c r="GP31" s="54"/>
      <c r="GQ31" s="101"/>
      <c r="GR31" s="11"/>
      <c r="GS31" s="16"/>
      <c r="GT31" s="135"/>
      <c r="GU31" s="158" t="s">
        <v>113</v>
      </c>
      <c r="GV31" s="54"/>
      <c r="GW31" s="54"/>
      <c r="GX31" s="54"/>
      <c r="GY31" s="54"/>
      <c r="GZ31" s="54"/>
      <c r="HA31" s="101"/>
      <c r="HB31" s="11"/>
      <c r="HC31" s="16"/>
      <c r="HD31" s="135"/>
      <c r="HE31" s="158" t="s">
        <v>113</v>
      </c>
      <c r="HF31" s="54"/>
      <c r="HG31" s="54"/>
      <c r="HH31" s="54"/>
      <c r="HI31" s="54"/>
      <c r="HJ31" s="54"/>
      <c r="HK31" s="101"/>
      <c r="HL31" s="11"/>
      <c r="HM31" s="16"/>
      <c r="HN31" s="135"/>
      <c r="HO31" s="158" t="s">
        <v>113</v>
      </c>
      <c r="HP31" s="54"/>
      <c r="HQ31" s="54"/>
      <c r="HR31" s="54"/>
      <c r="HS31" s="54"/>
      <c r="HT31" s="54"/>
      <c r="HU31" s="101"/>
      <c r="HV31" s="11"/>
      <c r="HW31" s="16"/>
      <c r="HX31" s="135"/>
      <c r="HY31" s="158" t="s">
        <v>113</v>
      </c>
      <c r="HZ31" s="54"/>
      <c r="IA31" s="54"/>
      <c r="IB31" s="54"/>
      <c r="IC31" s="54"/>
      <c r="ID31" s="54"/>
      <c r="IE31" s="101"/>
      <c r="IF31" s="11"/>
      <c r="IG31" s="16"/>
      <c r="IH31" s="135"/>
      <c r="II31" s="158" t="s">
        <v>113</v>
      </c>
      <c r="IJ31" s="54"/>
      <c r="IK31" s="54"/>
      <c r="IL31" s="54"/>
      <c r="IM31" s="54"/>
      <c r="IN31" s="54"/>
      <c r="IO31" s="128"/>
      <c r="IP31" s="11"/>
      <c r="IQ31" s="16"/>
      <c r="IR31" s="135"/>
      <c r="IS31" s="158" t="s">
        <v>113</v>
      </c>
      <c r="IT31" s="54"/>
      <c r="IU31" s="54"/>
      <c r="IV31" s="54"/>
      <c r="IW31" s="54"/>
      <c r="IX31" s="54"/>
      <c r="IY31" s="128"/>
      <c r="IZ31" s="11"/>
      <c r="JA31" s="16"/>
      <c r="JB31" s="135"/>
      <c r="JC31" s="158" t="s">
        <v>113</v>
      </c>
      <c r="JD31" s="54"/>
      <c r="JE31" s="54"/>
      <c r="JF31" s="54"/>
      <c r="JG31" s="54"/>
      <c r="JH31" s="54"/>
      <c r="JI31" s="128"/>
      <c r="JJ31" s="11"/>
      <c r="JK31" s="16"/>
      <c r="JL31" s="135"/>
      <c r="JM31" s="206" t="s">
        <v>113</v>
      </c>
      <c r="JN31" s="54"/>
      <c r="JO31" s="54"/>
      <c r="JP31" s="54"/>
      <c r="JQ31" s="54"/>
      <c r="JR31" s="54"/>
      <c r="JS31" s="128"/>
      <c r="JT31" s="11"/>
      <c r="JU31" s="16"/>
      <c r="JV31" s="135"/>
      <c r="JW31" s="206" t="s">
        <v>113</v>
      </c>
      <c r="JX31" s="54"/>
      <c r="JY31" s="54"/>
      <c r="JZ31" s="54"/>
      <c r="KA31" s="54"/>
      <c r="KB31" s="54"/>
      <c r="KC31" s="128"/>
      <c r="KD31" s="11"/>
      <c r="KE31" s="16"/>
      <c r="KF31" s="135"/>
      <c r="KG31" s="208" t="s">
        <v>113</v>
      </c>
      <c r="KH31" s="54"/>
      <c r="KI31" s="54"/>
      <c r="KJ31" s="54"/>
      <c r="KK31" s="54"/>
      <c r="KL31" s="54"/>
      <c r="KM31" s="128"/>
      <c r="KN31" s="11"/>
      <c r="KO31" s="16"/>
      <c r="KP31" s="135"/>
      <c r="KQ31" s="210" t="s">
        <v>113</v>
      </c>
      <c r="KR31" s="54"/>
      <c r="KS31" s="54"/>
      <c r="KT31" s="54"/>
      <c r="KU31" s="54"/>
      <c r="KV31" s="54"/>
      <c r="KW31" s="128"/>
      <c r="KX31" s="11"/>
      <c r="KY31" s="16"/>
      <c r="KZ31" s="135"/>
      <c r="LA31" s="210" t="s">
        <v>113</v>
      </c>
      <c r="LB31" s="54"/>
      <c r="LC31" s="54"/>
      <c r="LD31" s="54"/>
      <c r="LE31" s="54"/>
      <c r="LF31" s="54"/>
      <c r="LG31" s="128"/>
      <c r="LH31" s="11"/>
      <c r="LI31" s="16"/>
      <c r="LJ31" s="135"/>
      <c r="LK31" s="210" t="s">
        <v>113</v>
      </c>
      <c r="LL31" s="54"/>
      <c r="LM31" s="54"/>
      <c r="LN31" s="54"/>
      <c r="LO31" s="54"/>
      <c r="LP31" s="54"/>
      <c r="LQ31" s="128"/>
      <c r="LR31" s="11"/>
      <c r="LS31" s="16"/>
      <c r="LT31" s="135"/>
      <c r="LU31" s="408" t="s">
        <v>113</v>
      </c>
      <c r="LV31" s="54"/>
      <c r="LW31" s="54"/>
      <c r="LX31" s="54"/>
      <c r="LY31" s="54"/>
      <c r="LZ31" s="54"/>
      <c r="MA31" s="128"/>
      <c r="MB31" s="11"/>
      <c r="MC31" s="16"/>
      <c r="MD31" s="135"/>
      <c r="ME31" s="410" t="s">
        <v>113</v>
      </c>
      <c r="MF31" s="54"/>
      <c r="MG31" s="54"/>
      <c r="MH31" s="54"/>
      <c r="MI31" s="54"/>
      <c r="MJ31" s="54"/>
      <c r="MK31" s="128"/>
      <c r="ML31" s="11"/>
      <c r="MM31" s="16"/>
      <c r="MN31" s="135"/>
      <c r="MO31" s="408" t="s">
        <v>113</v>
      </c>
      <c r="MP31" s="54"/>
      <c r="MQ31" s="54"/>
      <c r="MR31" s="54"/>
      <c r="MS31" s="54"/>
      <c r="MT31" s="54"/>
      <c r="MU31" s="128"/>
      <c r="MV31" s="11"/>
      <c r="MW31" s="16"/>
      <c r="MX31" s="135"/>
      <c r="MY31" s="410" t="s">
        <v>113</v>
      </c>
      <c r="MZ31" s="54"/>
      <c r="NA31" s="54"/>
      <c r="NB31" s="54"/>
      <c r="NC31" s="54"/>
      <c r="ND31" s="54"/>
      <c r="NE31" s="128"/>
      <c r="NF31" s="11"/>
      <c r="NG31" s="16"/>
      <c r="NH31" s="135"/>
      <c r="NI31" s="408" t="s">
        <v>113</v>
      </c>
      <c r="NJ31" s="54"/>
      <c r="NK31" s="54"/>
      <c r="NL31" s="54"/>
      <c r="NM31" s="54"/>
      <c r="NN31" s="54"/>
      <c r="NO31" s="128"/>
      <c r="NP31" s="11"/>
      <c r="NQ31" s="16"/>
      <c r="NR31" s="135"/>
      <c r="NS31" s="408" t="s">
        <v>113</v>
      </c>
      <c r="NT31" s="54"/>
      <c r="NU31" s="54"/>
      <c r="NV31" s="54"/>
      <c r="NW31" s="54"/>
      <c r="NX31" s="54"/>
      <c r="NY31" s="128"/>
      <c r="NZ31" s="11"/>
      <c r="OA31" s="16"/>
      <c r="OB31" s="135"/>
      <c r="OC31" s="412" t="s">
        <v>113</v>
      </c>
      <c r="OD31" s="54"/>
      <c r="OE31" s="54"/>
      <c r="OF31" s="54"/>
      <c r="OG31" s="54"/>
      <c r="OH31" s="54"/>
      <c r="OI31" s="128"/>
      <c r="OJ31" s="11"/>
      <c r="OK31" s="16"/>
      <c r="OL31" s="135"/>
      <c r="OM31" s="442" t="s">
        <v>113</v>
      </c>
      <c r="ON31" s="54"/>
      <c r="OO31" s="54"/>
      <c r="OP31" s="54"/>
      <c r="OQ31" s="54"/>
      <c r="OR31" s="54"/>
      <c r="OS31" s="128"/>
      <c r="OT31" s="11"/>
      <c r="OU31" s="16"/>
      <c r="OV31" s="135"/>
      <c r="OW31" s="442" t="s">
        <v>113</v>
      </c>
      <c r="OX31" s="54"/>
      <c r="OY31" s="54"/>
      <c r="OZ31" s="54"/>
      <c r="PA31" s="54"/>
      <c r="PB31" s="54"/>
      <c r="PC31" s="128"/>
      <c r="PD31" s="11"/>
      <c r="PE31" s="16"/>
      <c r="PF31" s="135"/>
      <c r="PG31" s="412" t="s">
        <v>113</v>
      </c>
      <c r="PH31" s="54"/>
      <c r="PI31" s="54"/>
      <c r="PJ31" s="54"/>
      <c r="PK31" s="54"/>
      <c r="PL31" s="54"/>
      <c r="PM31" s="128"/>
      <c r="PN31" s="11"/>
      <c r="PO31" s="16"/>
      <c r="PP31" s="135"/>
      <c r="PQ31" s="412" t="s">
        <v>113</v>
      </c>
      <c r="PR31" s="54"/>
      <c r="PS31" s="54"/>
      <c r="PT31" s="54"/>
      <c r="PU31" s="54"/>
      <c r="PV31" s="54"/>
      <c r="PW31" s="128"/>
      <c r="PX31" s="11"/>
      <c r="PY31" s="16"/>
    </row>
    <row xmlns:x14ac="http://schemas.microsoft.com/office/spreadsheetml/2009/9/ac" r="32" ht="16.5" customHeight="true" x14ac:dyDescent="0.25">
      <c r="A32" s="417" t="str">
        <f ca="true">IF(ISBLANK('Data Summary'!A34),"",'Data Summary'!A34)</f>
        <v>IND_2017_UIS</v>
      </c>
      <c r="B32" s="135"/>
      <c r="C32" s="66" t="s">
        <v>89</v>
      </c>
      <c r="D32" s="54"/>
      <c r="E32" s="54"/>
      <c r="F32" s="54"/>
      <c r="G32" s="54"/>
      <c r="H32" s="54"/>
      <c r="I32" s="101"/>
      <c r="J32" s="11"/>
      <c r="K32" s="16"/>
      <c r="L32" s="135"/>
      <c r="M32" s="66" t="s">
        <v>89</v>
      </c>
      <c r="N32" s="54"/>
      <c r="O32" s="54"/>
      <c r="P32" s="54"/>
      <c r="Q32" s="54"/>
      <c r="R32" s="54"/>
      <c r="S32" s="101"/>
      <c r="T32" s="11"/>
      <c r="U32" s="16"/>
      <c r="V32" s="135"/>
      <c r="W32" s="163" t="s">
        <v>89</v>
      </c>
      <c r="X32" s="54"/>
      <c r="Y32" s="54"/>
      <c r="Z32" s="54"/>
      <c r="AA32" s="54"/>
      <c r="AB32" s="54"/>
      <c r="AC32" s="101"/>
      <c r="AD32" s="11"/>
      <c r="AE32" s="16"/>
      <c r="AF32" s="135"/>
      <c r="AG32" s="66" t="s">
        <v>89</v>
      </c>
      <c r="AH32" s="54"/>
      <c r="AI32" s="54"/>
      <c r="AJ32" s="54"/>
      <c r="AK32" s="54"/>
      <c r="AL32" s="54"/>
      <c r="AM32" s="101"/>
      <c r="AN32" s="11"/>
      <c r="AO32" s="16"/>
      <c r="AP32" s="135"/>
      <c r="AQ32" s="66" t="s">
        <v>89</v>
      </c>
      <c r="AR32" s="54"/>
      <c r="AS32" s="54"/>
      <c r="AT32" s="54"/>
      <c r="AU32" s="54"/>
      <c r="AV32" s="54"/>
      <c r="AW32" s="101"/>
      <c r="AX32" s="11"/>
      <c r="AY32" s="16"/>
      <c r="AZ32" s="135"/>
      <c r="BA32" s="125" t="s">
        <v>89</v>
      </c>
      <c r="BB32" s="54"/>
      <c r="BC32" s="54"/>
      <c r="BD32" s="54"/>
      <c r="BE32" s="54"/>
      <c r="BF32" s="54"/>
      <c r="BG32" s="101"/>
      <c r="BH32" s="11"/>
      <c r="BI32" s="16"/>
      <c r="BJ32" s="135"/>
      <c r="BK32" s="129" t="s">
        <v>89</v>
      </c>
      <c r="BL32" s="54"/>
      <c r="BM32" s="54"/>
      <c r="BN32" s="54"/>
      <c r="BO32" s="54"/>
      <c r="BP32" s="54"/>
      <c r="BQ32" s="101"/>
      <c r="BR32" s="11"/>
      <c r="BS32" s="16"/>
      <c r="BT32" s="135"/>
      <c r="BU32" s="125" t="s">
        <v>89</v>
      </c>
      <c r="BV32" s="54"/>
      <c r="BW32" s="54"/>
      <c r="BX32" s="54"/>
      <c r="BY32" s="54"/>
      <c r="BZ32" s="54"/>
      <c r="CA32" s="101"/>
      <c r="CB32" s="11"/>
      <c r="CC32" s="16"/>
      <c r="CD32" s="135"/>
      <c r="CE32" s="125" t="s">
        <v>89</v>
      </c>
      <c r="CF32" s="54"/>
      <c r="CG32" s="54"/>
      <c r="CH32" s="54"/>
      <c r="CI32" s="54"/>
      <c r="CJ32" s="54"/>
      <c r="CK32" s="101"/>
      <c r="CL32" s="11"/>
      <c r="CM32" s="16"/>
      <c r="CN32" s="135"/>
      <c r="CO32" s="125" t="s">
        <v>89</v>
      </c>
      <c r="CP32" s="54"/>
      <c r="CQ32" s="54"/>
      <c r="CR32" s="54"/>
      <c r="CS32" s="54"/>
      <c r="CT32" s="54"/>
      <c r="CU32" s="101"/>
      <c r="CV32" s="11"/>
      <c r="CW32" s="16"/>
      <c r="CX32" s="135"/>
      <c r="CY32" s="125" t="s">
        <v>89</v>
      </c>
      <c r="CZ32" s="54"/>
      <c r="DA32" s="54"/>
      <c r="DB32" s="54"/>
      <c r="DC32" s="54"/>
      <c r="DD32" s="54"/>
      <c r="DE32" s="101"/>
      <c r="DF32" s="11"/>
      <c r="DG32" s="16"/>
      <c r="DH32" s="135"/>
      <c r="DI32" s="125" t="s">
        <v>89</v>
      </c>
      <c r="DJ32" s="54"/>
      <c r="DK32" s="54"/>
      <c r="DL32" s="54"/>
      <c r="DM32" s="54"/>
      <c r="DN32" s="54"/>
      <c r="DO32" s="101"/>
      <c r="DP32" s="11"/>
      <c r="DQ32" s="16"/>
      <c r="DR32" s="135"/>
      <c r="DS32" s="125" t="s">
        <v>89</v>
      </c>
      <c r="DT32" s="54"/>
      <c r="DU32" s="54"/>
      <c r="DV32" s="54" t="s">
        <v>200</v>
      </c>
      <c r="DW32" s="54"/>
      <c r="DX32" s="54"/>
      <c r="DY32" s="101"/>
      <c r="DZ32" s="11"/>
      <c r="EA32" s="16"/>
      <c r="EB32" s="135"/>
      <c r="EC32" s="125" t="s">
        <v>89</v>
      </c>
      <c r="ED32" s="54"/>
      <c r="EE32" s="54"/>
      <c r="EF32" s="54"/>
      <c r="EG32" s="54"/>
      <c r="EH32" s="54"/>
      <c r="EI32" s="101"/>
      <c r="EJ32" s="11"/>
      <c r="EK32" s="16"/>
      <c r="EL32" s="135"/>
      <c r="EM32" s="125" t="s">
        <v>89</v>
      </c>
      <c r="EN32" s="54"/>
      <c r="EO32" s="54"/>
      <c r="EP32" s="54" t="s">
        <v>200</v>
      </c>
      <c r="EQ32" s="54"/>
      <c r="ER32" s="54"/>
      <c r="ES32" s="101"/>
      <c r="ET32" s="11"/>
      <c r="EU32" s="16"/>
      <c r="EV32" s="135"/>
      <c r="EW32" s="125" t="s">
        <v>89</v>
      </c>
      <c r="EX32" s="54"/>
      <c r="EY32" s="54"/>
      <c r="EZ32" s="54"/>
      <c r="FA32" s="54"/>
      <c r="FB32" s="54"/>
      <c r="FC32" s="101"/>
      <c r="FD32" s="11"/>
      <c r="FE32" s="16"/>
      <c r="FF32" s="135"/>
      <c r="FG32" s="125" t="s">
        <v>89</v>
      </c>
      <c r="FH32" s="54"/>
      <c r="FI32" s="54"/>
      <c r="FJ32" s="54" t="s">
        <v>200</v>
      </c>
      <c r="FK32" s="54"/>
      <c r="FL32" s="54"/>
      <c r="FM32" s="101"/>
      <c r="FN32" s="11"/>
      <c r="FO32" s="16"/>
      <c r="FP32" s="135"/>
      <c r="FQ32" s="161" t="s">
        <v>89</v>
      </c>
      <c r="FR32" s="54" t="s">
        <v>169</v>
      </c>
      <c r="FS32" s="54" t="s">
        <v>169</v>
      </c>
      <c r="FT32" s="54" t="s">
        <v>169</v>
      </c>
      <c r="FU32" s="54"/>
      <c r="FV32" s="54" t="s">
        <v>169</v>
      </c>
      <c r="FW32" s="101" t="s">
        <v>169</v>
      </c>
      <c r="FX32" s="11"/>
      <c r="FY32" s="16"/>
      <c r="FZ32" s="135"/>
      <c r="GA32" s="158" t="s">
        <v>89</v>
      </c>
      <c r="GB32" s="54"/>
      <c r="GC32" s="54"/>
      <c r="GD32" s="54"/>
      <c r="GE32" s="54"/>
      <c r="GF32" s="54"/>
      <c r="GG32" s="101"/>
      <c r="GH32" s="11"/>
      <c r="GI32" s="16"/>
      <c r="GJ32" s="135"/>
      <c r="GK32" s="158" t="s">
        <v>89</v>
      </c>
      <c r="GL32" s="54"/>
      <c r="GM32" s="54"/>
      <c r="GN32" s="54" t="s">
        <v>200</v>
      </c>
      <c r="GO32" s="54"/>
      <c r="GP32" s="54"/>
      <c r="GQ32" s="101"/>
      <c r="GR32" s="11"/>
      <c r="GS32" s="16"/>
      <c r="GT32" s="135"/>
      <c r="GU32" s="158" t="s">
        <v>89</v>
      </c>
      <c r="GV32" s="54"/>
      <c r="GW32" s="54"/>
      <c r="GX32" s="54"/>
      <c r="GY32" s="54"/>
      <c r="GZ32" s="54"/>
      <c r="HA32" s="101"/>
      <c r="HB32" s="11"/>
      <c r="HC32" s="16"/>
      <c r="HD32" s="135"/>
      <c r="HE32" s="158" t="s">
        <v>89</v>
      </c>
      <c r="HF32" s="54"/>
      <c r="HG32" s="54"/>
      <c r="HH32" s="54" t="s">
        <v>200</v>
      </c>
      <c r="HI32" s="54"/>
      <c r="HJ32" s="54"/>
      <c r="HK32" s="101"/>
      <c r="HL32" s="11"/>
      <c r="HM32" s="16"/>
      <c r="HN32" s="135"/>
      <c r="HO32" s="158" t="s">
        <v>89</v>
      </c>
      <c r="HP32" s="54"/>
      <c r="HQ32" s="54"/>
      <c r="HR32" s="54"/>
      <c r="HS32" s="54"/>
      <c r="HT32" s="54"/>
      <c r="HU32" s="101"/>
      <c r="HV32" s="11"/>
      <c r="HW32" s="16"/>
      <c r="HX32" s="135"/>
      <c r="HY32" s="158" t="s">
        <v>89</v>
      </c>
      <c r="HZ32" s="54"/>
      <c r="IA32" s="54"/>
      <c r="IB32" s="54" t="s">
        <v>200</v>
      </c>
      <c r="IC32" s="54"/>
      <c r="ID32" s="54"/>
      <c r="IE32" s="101"/>
      <c r="IF32" s="11"/>
      <c r="IG32" s="16"/>
      <c r="IH32" s="135"/>
      <c r="II32" s="158" t="s">
        <v>89</v>
      </c>
      <c r="IJ32" s="55"/>
      <c r="IK32" s="55"/>
      <c r="IL32" s="55"/>
      <c r="IM32" s="54"/>
      <c r="IN32" s="55"/>
      <c r="IO32" s="101"/>
      <c r="IP32" s="11"/>
      <c r="IQ32" s="16"/>
      <c r="IR32" s="135"/>
      <c r="IS32" s="158" t="s">
        <v>89</v>
      </c>
      <c r="IT32" s="54" t="s">
        <v>200</v>
      </c>
      <c r="IU32" s="54"/>
      <c r="IV32" s="54"/>
      <c r="IW32" s="54"/>
      <c r="IX32" s="54" t="s">
        <v>200</v>
      </c>
      <c r="IY32" s="128" t="s">
        <v>200</v>
      </c>
      <c r="IZ32" s="11"/>
      <c r="JA32" s="16"/>
      <c r="JB32" s="135"/>
      <c r="JC32" s="158" t="s">
        <v>89</v>
      </c>
      <c r="JD32" s="54" t="s">
        <v>169</v>
      </c>
      <c r="JE32" s="54" t="s">
        <v>169</v>
      </c>
      <c r="JF32" s="54" t="s">
        <v>169</v>
      </c>
      <c r="JG32" s="54"/>
      <c r="JH32" s="54" t="s">
        <v>169</v>
      </c>
      <c r="JI32" s="128" t="s">
        <v>169</v>
      </c>
      <c r="JJ32" s="11"/>
      <c r="JK32" s="16"/>
      <c r="JL32" s="135"/>
      <c r="JM32" s="206" t="s">
        <v>89</v>
      </c>
      <c r="JN32" s="54"/>
      <c r="JO32" s="54"/>
      <c r="JP32" s="54" t="s">
        <v>200</v>
      </c>
      <c r="JQ32" s="54"/>
      <c r="JR32" s="54"/>
      <c r="JS32" s="128"/>
      <c r="JT32" s="11"/>
      <c r="JU32" s="16"/>
      <c r="JV32" s="135"/>
      <c r="JW32" s="206" t="s">
        <v>89</v>
      </c>
      <c r="JX32" s="54" t="s">
        <v>200</v>
      </c>
      <c r="JY32" s="54"/>
      <c r="JZ32" s="54"/>
      <c r="KA32" s="54"/>
      <c r="KB32" s="54" t="s">
        <v>200</v>
      </c>
      <c r="KC32" s="128" t="s">
        <v>200</v>
      </c>
      <c r="KD32" s="11"/>
      <c r="KE32" s="16"/>
      <c r="KF32" s="135"/>
      <c r="KG32" s="208" t="s">
        <v>89</v>
      </c>
      <c r="KH32" s="54"/>
      <c r="KI32" s="54"/>
      <c r="KJ32" s="54"/>
      <c r="KK32" s="54"/>
      <c r="KL32" s="54"/>
      <c r="KM32" s="128"/>
      <c r="KN32" s="11"/>
      <c r="KO32" s="16"/>
      <c r="KP32" s="135"/>
      <c r="KQ32" s="210" t="s">
        <v>89</v>
      </c>
      <c r="KR32" s="54" t="s">
        <v>169</v>
      </c>
      <c r="KS32" s="54" t="s">
        <v>169</v>
      </c>
      <c r="KT32" s="54" t="s">
        <v>169</v>
      </c>
      <c r="KU32" s="54"/>
      <c r="KV32" s="54" t="s">
        <v>169</v>
      </c>
      <c r="KW32" s="128" t="s">
        <v>169</v>
      </c>
      <c r="KX32" s="11"/>
      <c r="KY32" s="16"/>
      <c r="KZ32" s="135"/>
      <c r="LA32" s="210" t="s">
        <v>89</v>
      </c>
      <c r="LB32" s="54" t="s">
        <v>200</v>
      </c>
      <c r="LC32" s="54"/>
      <c r="LD32" s="54"/>
      <c r="LE32" s="54"/>
      <c r="LF32" s="54" t="s">
        <v>200</v>
      </c>
      <c r="LG32" s="128" t="s">
        <v>200</v>
      </c>
      <c r="LH32" s="11"/>
      <c r="LI32" s="16"/>
      <c r="LJ32" s="135"/>
      <c r="LK32" s="210" t="s">
        <v>89</v>
      </c>
      <c r="LL32" s="54"/>
      <c r="LM32" s="54"/>
      <c r="LN32" s="54" t="s">
        <v>200</v>
      </c>
      <c r="LO32" s="54"/>
      <c r="LP32" s="54"/>
      <c r="LQ32" s="128"/>
      <c r="LR32" s="11"/>
      <c r="LS32" s="16"/>
      <c r="LT32" s="135"/>
      <c r="LU32" s="408" t="s">
        <v>89</v>
      </c>
      <c r="LV32" s="54" t="s">
        <v>169</v>
      </c>
      <c r="LW32" s="54" t="s">
        <v>169</v>
      </c>
      <c r="LX32" s="54" t="s">
        <v>169</v>
      </c>
      <c r="LY32" s="54"/>
      <c r="LZ32" s="54" t="s">
        <v>169</v>
      </c>
      <c r="MA32" s="128" t="s">
        <v>169</v>
      </c>
      <c r="MB32" s="11"/>
      <c r="MC32" s="16"/>
      <c r="MD32" s="135"/>
      <c r="ME32" s="410" t="s">
        <v>89</v>
      </c>
      <c r="MF32" s="54" t="s">
        <v>200</v>
      </c>
      <c r="MG32" s="54"/>
      <c r="MH32" s="54"/>
      <c r="MI32" s="54"/>
      <c r="MJ32" s="54" t="s">
        <v>200</v>
      </c>
      <c r="MK32" s="128" t="s">
        <v>200</v>
      </c>
      <c r="ML32" s="11"/>
      <c r="MM32" s="16"/>
      <c r="MN32" s="135"/>
      <c r="MO32" s="408" t="s">
        <v>89</v>
      </c>
      <c r="MP32" s="54" t="s">
        <v>169</v>
      </c>
      <c r="MQ32" s="54" t="s">
        <v>169</v>
      </c>
      <c r="MR32" s="54" t="s">
        <v>169</v>
      </c>
      <c r="MS32" s="54"/>
      <c r="MT32" s="54" t="s">
        <v>169</v>
      </c>
      <c r="MU32" s="128" t="s">
        <v>169</v>
      </c>
      <c r="MV32" s="11"/>
      <c r="MW32" s="16"/>
      <c r="MX32" s="135"/>
      <c r="MY32" s="410" t="s">
        <v>89</v>
      </c>
      <c r="MZ32" s="54" t="s">
        <v>200</v>
      </c>
      <c r="NA32" s="54"/>
      <c r="NB32" s="54"/>
      <c r="NC32" s="54"/>
      <c r="ND32" s="54" t="s">
        <v>200</v>
      </c>
      <c r="NE32" s="128" t="s">
        <v>200</v>
      </c>
      <c r="NF32" s="11"/>
      <c r="NG32" s="16"/>
      <c r="NH32" s="135"/>
      <c r="NI32" s="408" t="s">
        <v>89</v>
      </c>
      <c r="NJ32" s="54" t="s">
        <v>169</v>
      </c>
      <c r="NK32" s="54" t="s">
        <v>169</v>
      </c>
      <c r="NL32" s="54" t="s">
        <v>169</v>
      </c>
      <c r="NM32" s="54"/>
      <c r="NN32" s="54" t="s">
        <v>169</v>
      </c>
      <c r="NO32" s="128" t="s">
        <v>169</v>
      </c>
      <c r="NP32" s="11"/>
      <c r="NQ32" s="16"/>
      <c r="NR32" s="135"/>
      <c r="NS32" s="408" t="s">
        <v>89</v>
      </c>
      <c r="NT32" s="54"/>
      <c r="NU32" s="54"/>
      <c r="NV32" s="54"/>
      <c r="NW32" s="54"/>
      <c r="NX32" s="54"/>
      <c r="NY32" s="128"/>
      <c r="NZ32" s="11"/>
      <c r="OA32" s="16"/>
      <c r="OB32" s="135"/>
      <c r="OC32" s="412" t="s">
        <v>89</v>
      </c>
      <c r="OD32" s="54" t="s">
        <v>169</v>
      </c>
      <c r="OE32" s="54" t="s">
        <v>169</v>
      </c>
      <c r="OF32" s="54" t="s">
        <v>169</v>
      </c>
      <c r="OG32" s="54"/>
      <c r="OH32" s="54" t="s">
        <v>169</v>
      </c>
      <c r="OI32" s="128" t="s">
        <v>169</v>
      </c>
      <c r="OJ32" s="11"/>
      <c r="OK32" s="16"/>
      <c r="OL32" s="135"/>
      <c r="OM32" s="442" t="s">
        <v>89</v>
      </c>
      <c r="ON32" s="54" t="s">
        <v>200</v>
      </c>
      <c r="OO32" s="54"/>
      <c r="OP32" s="54"/>
      <c r="OQ32" s="54"/>
      <c r="OR32" s="54" t="s">
        <v>200</v>
      </c>
      <c r="OS32" s="128" t="s">
        <v>200</v>
      </c>
      <c r="OT32" s="11"/>
      <c r="OU32" s="16"/>
      <c r="OV32" s="135"/>
      <c r="OW32" s="442" t="s">
        <v>89</v>
      </c>
      <c r="OX32" s="54" t="s">
        <v>200</v>
      </c>
      <c r="OY32" s="54"/>
      <c r="OZ32" s="54"/>
      <c r="PA32" s="54"/>
      <c r="PB32" s="54" t="s">
        <v>200</v>
      </c>
      <c r="PC32" s="128" t="s">
        <v>200</v>
      </c>
      <c r="PD32" s="11"/>
      <c r="PE32" s="16"/>
      <c r="PF32" s="135"/>
      <c r="PG32" s="412" t="s">
        <v>89</v>
      </c>
      <c r="PH32" s="54" t="s">
        <v>169</v>
      </c>
      <c r="PI32" s="54" t="s">
        <v>169</v>
      </c>
      <c r="PJ32" s="54" t="s">
        <v>169</v>
      </c>
      <c r="PK32" s="54"/>
      <c r="PL32" s="54" t="s">
        <v>169</v>
      </c>
      <c r="PM32" s="128" t="s">
        <v>169</v>
      </c>
      <c r="PN32" s="11"/>
      <c r="PO32" s="16"/>
      <c r="PP32" s="135"/>
      <c r="PQ32" s="412" t="s">
        <v>89</v>
      </c>
      <c r="PR32" s="54"/>
      <c r="PS32" s="54"/>
      <c r="PT32" s="54"/>
      <c r="PU32" s="54"/>
      <c r="PV32" s="54"/>
      <c r="PW32" s="128"/>
      <c r="PX32" s="11"/>
      <c r="PY32" s="16"/>
    </row>
    <row xmlns:x14ac="http://schemas.microsoft.com/office/spreadsheetml/2009/9/ac" r="33" ht="16.5" customHeight="true" x14ac:dyDescent="0.25">
      <c r="A33" s="417" t="str">
        <f ca="true">IF(ISBLANK('Data Summary'!A35),"",'Data Summary'!A35)</f>
        <v>IND_2017_DISE</v>
      </c>
      <c r="B33" s="136"/>
      <c r="C33" s="12" t="s">
        <v>23</v>
      </c>
      <c r="D33" s="10"/>
      <c r="E33" s="10"/>
      <c r="F33" s="10"/>
      <c r="G33" s="74"/>
      <c r="H33" s="75"/>
      <c r="I33" s="76"/>
      <c r="J33" s="11"/>
      <c r="K33" s="16"/>
      <c r="L33" s="136"/>
      <c r="M33" s="12" t="s">
        <v>23</v>
      </c>
      <c r="N33" s="10"/>
      <c r="O33" s="10"/>
      <c r="P33" s="10"/>
      <c r="Q33" s="74"/>
      <c r="R33" s="75"/>
      <c r="S33" s="76"/>
      <c r="T33" s="11"/>
      <c r="U33" s="16"/>
      <c r="V33" s="136"/>
      <c r="W33" s="12" t="s">
        <v>23</v>
      </c>
      <c r="X33" s="10"/>
      <c r="Y33" s="10"/>
      <c r="Z33" s="10"/>
      <c r="AA33" s="74"/>
      <c r="AB33" s="75"/>
      <c r="AC33" s="76"/>
      <c r="AD33" s="11"/>
      <c r="AE33" s="16"/>
      <c r="AF33" s="136"/>
      <c r="AG33" s="12" t="s">
        <v>23</v>
      </c>
      <c r="AH33" s="10"/>
      <c r="AI33" s="10"/>
      <c r="AJ33" s="10"/>
      <c r="AK33" s="74"/>
      <c r="AL33" s="75"/>
      <c r="AM33" s="76"/>
      <c r="AN33" s="11"/>
      <c r="AO33" s="16"/>
      <c r="AP33" s="136"/>
      <c r="AQ33" s="12" t="s">
        <v>23</v>
      </c>
      <c r="AR33" s="10"/>
      <c r="AS33" s="10"/>
      <c r="AT33" s="10"/>
      <c r="AU33" s="74"/>
      <c r="AV33" s="75"/>
      <c r="AW33" s="76"/>
      <c r="AX33" s="11"/>
      <c r="AY33" s="16"/>
      <c r="AZ33" s="136"/>
      <c r="BA33" s="12" t="s">
        <v>23</v>
      </c>
      <c r="BB33" s="10"/>
      <c r="BC33" s="10"/>
      <c r="BD33" s="10"/>
      <c r="BE33" s="74"/>
      <c r="BF33" s="75"/>
      <c r="BG33" s="76"/>
      <c r="BH33" s="11"/>
      <c r="BI33" s="16"/>
      <c r="BJ33" s="136"/>
      <c r="BK33" s="12" t="s">
        <v>23</v>
      </c>
      <c r="BL33" s="10"/>
      <c r="BM33" s="10"/>
      <c r="BN33" s="10"/>
      <c r="BO33" s="74"/>
      <c r="BP33" s="75"/>
      <c r="BQ33" s="76"/>
      <c r="BR33" s="11"/>
      <c r="BS33" s="16"/>
      <c r="BT33" s="136"/>
      <c r="BU33" s="12" t="s">
        <v>23</v>
      </c>
      <c r="BV33" s="10"/>
      <c r="BW33" s="10"/>
      <c r="BX33" s="10"/>
      <c r="BY33" s="74"/>
      <c r="BZ33" s="75"/>
      <c r="CA33" s="76"/>
      <c r="CB33" s="11"/>
      <c r="CC33" s="16"/>
      <c r="CD33" s="136"/>
      <c r="CE33" s="12" t="s">
        <v>23</v>
      </c>
      <c r="CF33" s="10"/>
      <c r="CG33" s="10"/>
      <c r="CH33" s="10"/>
      <c r="CI33" s="74"/>
      <c r="CJ33" s="75"/>
      <c r="CK33" s="76"/>
      <c r="CL33" s="11"/>
      <c r="CM33" s="16"/>
      <c r="CN33" s="136"/>
      <c r="CO33" s="12" t="s">
        <v>23</v>
      </c>
      <c r="CP33" s="10"/>
      <c r="CQ33" s="10"/>
      <c r="CR33" s="10"/>
      <c r="CS33" s="74"/>
      <c r="CT33" s="75"/>
      <c r="CU33" s="76"/>
      <c r="CV33" s="11"/>
      <c r="CW33" s="16"/>
      <c r="CX33" s="136"/>
      <c r="CY33" s="12" t="s">
        <v>23</v>
      </c>
      <c r="CZ33" s="10"/>
      <c r="DA33" s="10"/>
      <c r="DB33" s="10"/>
      <c r="DC33" s="74"/>
      <c r="DD33" s="75"/>
      <c r="DE33" s="76"/>
      <c r="DF33" s="11"/>
      <c r="DG33" s="16"/>
      <c r="DH33" s="136"/>
      <c r="DI33" s="12" t="s">
        <v>23</v>
      </c>
      <c r="DJ33" s="10"/>
      <c r="DK33" s="10"/>
      <c r="DL33" s="10"/>
      <c r="DM33" s="74"/>
      <c r="DN33" s="75"/>
      <c r="DO33" s="76"/>
      <c r="DP33" s="11"/>
      <c r="DQ33" s="16"/>
      <c r="DR33" s="136"/>
      <c r="DS33" s="12" t="s">
        <v>23</v>
      </c>
      <c r="DT33" s="10"/>
      <c r="DU33" s="10"/>
      <c r="DV33" s="10"/>
      <c r="DW33" s="74"/>
      <c r="DX33" s="75"/>
      <c r="DY33" s="76"/>
      <c r="DZ33" s="11"/>
      <c r="EA33" s="16"/>
      <c r="EB33" s="136"/>
      <c r="EC33" s="12" t="s">
        <v>23</v>
      </c>
      <c r="ED33" s="10"/>
      <c r="EE33" s="10"/>
      <c r="EF33" s="10"/>
      <c r="EG33" s="74"/>
      <c r="EH33" s="75"/>
      <c r="EI33" s="76"/>
      <c r="EJ33" s="11"/>
      <c r="EK33" s="16"/>
      <c r="EL33" s="136"/>
      <c r="EM33" s="12" t="s">
        <v>23</v>
      </c>
      <c r="EN33" s="10"/>
      <c r="EO33" s="10"/>
      <c r="EP33" s="10"/>
      <c r="EQ33" s="74"/>
      <c r="ER33" s="75"/>
      <c r="ES33" s="76"/>
      <c r="ET33" s="11"/>
      <c r="EU33" s="16"/>
      <c r="EV33" s="136"/>
      <c r="EW33" s="12" t="s">
        <v>23</v>
      </c>
      <c r="EX33" s="10"/>
      <c r="EY33" s="10"/>
      <c r="EZ33" s="10"/>
      <c r="FA33" s="74"/>
      <c r="FB33" s="75"/>
      <c r="FC33" s="76"/>
      <c r="FD33" s="11"/>
      <c r="FE33" s="16"/>
      <c r="FF33" s="136"/>
      <c r="FG33" s="12" t="s">
        <v>23</v>
      </c>
      <c r="FH33" s="10"/>
      <c r="FI33" s="10"/>
      <c r="FJ33" s="10"/>
      <c r="FK33" s="74"/>
      <c r="FL33" s="75"/>
      <c r="FM33" s="76"/>
      <c r="FN33" s="11"/>
      <c r="FO33" s="16"/>
      <c r="FP33" s="136"/>
      <c r="FQ33" s="12" t="s">
        <v>23</v>
      </c>
      <c r="FR33" s="10"/>
      <c r="FS33" s="10"/>
      <c r="FT33" s="10"/>
      <c r="FU33" s="74"/>
      <c r="FV33" s="75"/>
      <c r="FW33" s="76"/>
      <c r="FX33" s="11"/>
      <c r="FY33" s="16"/>
      <c r="FZ33" s="136"/>
      <c r="GA33" s="12" t="s">
        <v>23</v>
      </c>
      <c r="GB33" s="10"/>
      <c r="GC33" s="10"/>
      <c r="GD33" s="10"/>
      <c r="GE33" s="74"/>
      <c r="GF33" s="75"/>
      <c r="GG33" s="76"/>
      <c r="GH33" s="11"/>
      <c r="GI33" s="16"/>
      <c r="GJ33" s="136"/>
      <c r="GK33" s="12" t="s">
        <v>23</v>
      </c>
      <c r="GL33" s="10"/>
      <c r="GM33" s="10"/>
      <c r="GN33" s="10"/>
      <c r="GO33" s="74"/>
      <c r="GP33" s="75"/>
      <c r="GQ33" s="76"/>
      <c r="GR33" s="11"/>
      <c r="GS33" s="16"/>
      <c r="GT33" s="136"/>
      <c r="GU33" s="12" t="s">
        <v>23</v>
      </c>
      <c r="GV33" s="10"/>
      <c r="GW33" s="10"/>
      <c r="GX33" s="10"/>
      <c r="GY33" s="74"/>
      <c r="GZ33" s="75"/>
      <c r="HA33" s="76"/>
      <c r="HB33" s="11"/>
      <c r="HC33" s="16"/>
      <c r="HD33" s="136"/>
      <c r="HE33" s="12" t="s">
        <v>23</v>
      </c>
      <c r="HF33" s="10"/>
      <c r="HG33" s="10"/>
      <c r="HH33" s="10"/>
      <c r="HI33" s="74"/>
      <c r="HJ33" s="75"/>
      <c r="HK33" s="76"/>
      <c r="HL33" s="11"/>
      <c r="HM33" s="16"/>
      <c r="HN33" s="136"/>
      <c r="HO33" s="12" t="s">
        <v>23</v>
      </c>
      <c r="HP33" s="10"/>
      <c r="HQ33" s="10"/>
      <c r="HR33" s="10"/>
      <c r="HS33" s="74"/>
      <c r="HT33" s="75"/>
      <c r="HU33" s="76"/>
      <c r="HV33" s="11"/>
      <c r="HW33" s="16"/>
      <c r="HX33" s="136"/>
      <c r="HY33" s="12" t="s">
        <v>23</v>
      </c>
      <c r="HZ33" s="10"/>
      <c r="IA33" s="10"/>
      <c r="IB33" s="10"/>
      <c r="IC33" s="74"/>
      <c r="ID33" s="75"/>
      <c r="IE33" s="76"/>
      <c r="IF33" s="11"/>
      <c r="IG33" s="16"/>
      <c r="IH33" s="136"/>
      <c r="II33" s="12" t="s">
        <v>23</v>
      </c>
      <c r="IJ33" s="10"/>
      <c r="IK33" s="10"/>
      <c r="IL33" s="10"/>
      <c r="IM33" s="74"/>
      <c r="IN33" s="75"/>
      <c r="IO33" s="76"/>
      <c r="IP33" s="11"/>
      <c r="IQ33" s="16"/>
      <c r="IR33" s="136"/>
      <c r="IS33" s="12" t="s">
        <v>23</v>
      </c>
      <c r="IT33" s="10"/>
      <c r="IU33" s="10"/>
      <c r="IV33" s="10"/>
      <c r="IW33" s="74"/>
      <c r="IX33" s="75"/>
      <c r="IY33" s="76"/>
      <c r="IZ33" s="11"/>
      <c r="JA33" s="16"/>
      <c r="JB33" s="136"/>
      <c r="JC33" s="12" t="s">
        <v>23</v>
      </c>
      <c r="JD33" s="10"/>
      <c r="JE33" s="10"/>
      <c r="JF33" s="10"/>
      <c r="JG33" s="74"/>
      <c r="JH33" s="75"/>
      <c r="JI33" s="76"/>
      <c r="JJ33" s="11"/>
      <c r="JK33" s="16"/>
      <c r="JL33" s="136"/>
      <c r="JM33" s="12" t="s">
        <v>23</v>
      </c>
      <c r="JN33" s="10"/>
      <c r="JO33" s="10"/>
      <c r="JP33" s="10"/>
      <c r="JQ33" s="74"/>
      <c r="JR33" s="75"/>
      <c r="JS33" s="76"/>
      <c r="JT33" s="11"/>
      <c r="JU33" s="16"/>
      <c r="JV33" s="136"/>
      <c r="JW33" s="12" t="s">
        <v>23</v>
      </c>
      <c r="JX33" s="10"/>
      <c r="JY33" s="10"/>
      <c r="JZ33" s="10"/>
      <c r="KA33" s="74"/>
      <c r="KB33" s="75"/>
      <c r="KC33" s="76"/>
      <c r="KD33" s="11"/>
      <c r="KE33" s="16"/>
      <c r="KF33" s="136"/>
      <c r="KG33" s="12" t="s">
        <v>23</v>
      </c>
      <c r="KH33" s="10">
        <v>1467680</v>
      </c>
      <c r="KI33" s="10">
        <v>220184</v>
      </c>
      <c r="KJ33" s="10">
        <v>1247492</v>
      </c>
      <c r="KK33" s="74"/>
      <c r="KL33" s="75"/>
      <c r="KM33" s="76"/>
      <c r="KN33" s="11"/>
      <c r="KO33" s="16"/>
      <c r="KP33" s="136"/>
      <c r="KQ33" s="12" t="s">
        <v>23</v>
      </c>
      <c r="KR33" s="19"/>
      <c r="KS33" s="10"/>
      <c r="KT33" s="10"/>
      <c r="KU33" s="74"/>
      <c r="KV33" s="75"/>
      <c r="KW33" s="76"/>
      <c r="KX33" s="11"/>
      <c r="KY33" s="16"/>
      <c r="KZ33" s="136"/>
      <c r="LA33" s="12" t="s">
        <v>23</v>
      </c>
      <c r="LB33" s="10"/>
      <c r="LC33" s="10"/>
      <c r="LD33" s="10"/>
      <c r="LE33" s="74"/>
      <c r="LF33" s="75"/>
      <c r="LG33" s="76"/>
      <c r="LH33" s="11"/>
      <c r="LI33" s="16"/>
      <c r="LJ33" s="136"/>
      <c r="LK33" s="12" t="s">
        <v>23</v>
      </c>
      <c r="LL33" s="10"/>
      <c r="LM33" s="10"/>
      <c r="LN33" s="10"/>
      <c r="LO33" s="74"/>
      <c r="LP33" s="75"/>
      <c r="LQ33" s="76"/>
      <c r="LR33" s="11"/>
      <c r="LS33" s="16"/>
      <c r="LT33" s="136"/>
      <c r="LU33" s="12" t="s">
        <v>23</v>
      </c>
      <c r="LV33" s="10">
        <v>1558903</v>
      </c>
      <c r="LW33" s="10">
        <v>246927</v>
      </c>
      <c r="LX33" s="10">
        <v>1311976</v>
      </c>
      <c r="LY33" s="74" t="s">
        <v>418</v>
      </c>
      <c r="LZ33" s="75">
        <v>1487000</v>
      </c>
      <c r="MA33" s="76">
        <v>289667</v>
      </c>
      <c r="MB33" s="11"/>
      <c r="MC33" s="16"/>
      <c r="MD33" s="136"/>
      <c r="ME33" s="12" t="s">
        <v>23</v>
      </c>
      <c r="MF33" s="10"/>
      <c r="MG33" s="10"/>
      <c r="MH33" s="10"/>
      <c r="MI33" s="74"/>
      <c r="MJ33" s="75"/>
      <c r="MK33" s="76"/>
      <c r="ML33" s="11"/>
      <c r="MM33" s="16"/>
      <c r="MN33" s="136"/>
      <c r="MO33" s="12" t="s">
        <v>23</v>
      </c>
      <c r="MP33" s="10">
        <v>1551000</v>
      </c>
      <c r="MQ33" s="10">
        <v>246285</v>
      </c>
      <c r="MR33" s="10">
        <v>1304715</v>
      </c>
      <c r="MS33" s="74" t="s">
        <v>418</v>
      </c>
      <c r="MT33" s="75">
        <v>1477596</v>
      </c>
      <c r="MU33" s="76">
        <v>280626</v>
      </c>
      <c r="MV33" s="11"/>
      <c r="MW33" s="16"/>
      <c r="MX33" s="136"/>
      <c r="MY33" s="12" t="s">
        <v>23</v>
      </c>
      <c r="MZ33" s="10"/>
      <c r="NA33" s="10"/>
      <c r="NB33" s="10"/>
      <c r="NC33" s="74"/>
      <c r="ND33" s="75"/>
      <c r="NE33" s="76"/>
      <c r="NF33" s="11"/>
      <c r="NG33" s="16"/>
      <c r="NH33" s="136"/>
      <c r="NI33" s="12" t="s">
        <v>23</v>
      </c>
      <c r="NJ33" s="10">
        <v>1507708</v>
      </c>
      <c r="NK33" s="10">
        <v>249361</v>
      </c>
      <c r="NL33" s="10">
        <v>1258347</v>
      </c>
      <c r="NM33" s="74" t="s">
        <v>418</v>
      </c>
      <c r="NN33" s="75">
        <v>1438360</v>
      </c>
      <c r="NO33" s="76">
        <v>285223</v>
      </c>
      <c r="NP33" s="11"/>
      <c r="NQ33" s="16"/>
      <c r="NR33" s="136"/>
      <c r="NS33" s="12" t="s">
        <v>23</v>
      </c>
      <c r="NT33" s="10" t="s">
        <v>418</v>
      </c>
      <c r="NU33" s="10" t="s">
        <v>418</v>
      </c>
      <c r="NV33" s="10" t="s">
        <v>418</v>
      </c>
      <c r="NW33" s="74" t="s">
        <v>418</v>
      </c>
      <c r="NX33" s="75" t="s">
        <v>418</v>
      </c>
      <c r="NY33" s="76" t="s">
        <v>418</v>
      </c>
      <c r="NZ33" s="11"/>
      <c r="OA33" s="16"/>
      <c r="OB33" s="136"/>
      <c r="OC33" s="12" t="s">
        <v>23</v>
      </c>
      <c r="OD33" s="10" t="s">
        <v>418</v>
      </c>
      <c r="OE33" s="10">
        <v>250108</v>
      </c>
      <c r="OF33" s="10">
        <v>1259028</v>
      </c>
      <c r="OG33" s="74" t="s">
        <v>418</v>
      </c>
      <c r="OH33" s="75">
        <v>1436903</v>
      </c>
      <c r="OI33" s="76">
        <v>291466</v>
      </c>
      <c r="OJ33" s="11"/>
      <c r="OK33" s="16"/>
      <c r="OL33" s="136"/>
      <c r="OM33" s="12" t="s">
        <v>23</v>
      </c>
      <c r="ON33" s="10"/>
      <c r="OO33" s="10"/>
      <c r="OP33" s="10"/>
      <c r="OQ33" s="74"/>
      <c r="OR33" s="75"/>
      <c r="OS33" s="76"/>
      <c r="OT33" s="11"/>
      <c r="OU33" s="16"/>
      <c r="OV33" s="136"/>
      <c r="OW33" s="12" t="s">
        <v>23</v>
      </c>
      <c r="OX33" s="10"/>
      <c r="OY33" s="10"/>
      <c r="OZ33" s="10"/>
      <c r="PA33" s="74"/>
      <c r="PB33" s="75"/>
      <c r="PC33" s="76"/>
      <c r="PD33" s="11"/>
      <c r="PE33" s="16"/>
      <c r="PF33" s="136"/>
      <c r="PG33" s="12" t="s">
        <v>23</v>
      </c>
      <c r="PH33" s="10" t="s">
        <v>418</v>
      </c>
      <c r="PI33" s="10">
        <v>254327</v>
      </c>
      <c r="PJ33" s="10">
        <v>1234788</v>
      </c>
      <c r="PK33" s="74" t="s">
        <v>418</v>
      </c>
      <c r="PL33" s="75">
        <v>1418834</v>
      </c>
      <c r="PM33" s="76">
        <v>292850</v>
      </c>
      <c r="PN33" s="11"/>
      <c r="PO33" s="16"/>
      <c r="PP33" s="136"/>
      <c r="PQ33" s="12" t="s">
        <v>23</v>
      </c>
      <c r="PR33" s="10" t="s">
        <v>418</v>
      </c>
      <c r="PS33" s="10" t="s">
        <v>418</v>
      </c>
      <c r="PT33" s="10" t="s">
        <v>418</v>
      </c>
      <c r="PU33" s="74" t="s">
        <v>418</v>
      </c>
      <c r="PV33" s="75" t="s">
        <v>418</v>
      </c>
      <c r="PW33" s="76" t="s">
        <v>418</v>
      </c>
      <c r="PX33" s="11"/>
      <c r="PY33" s="16"/>
    </row>
    <row xmlns:x14ac="http://schemas.microsoft.com/office/spreadsheetml/2009/9/ac" r="34" s="3" customFormat="true" ht="16.5" customHeight="true" thickBot="true" x14ac:dyDescent="0.3">
      <c r="A34" s="417" t="str">
        <f ca="true">IF(ISBLANK('Data Summary'!A36),"",'Data Summary'!A36)</f>
        <v>IND_2018_SVP</v>
      </c>
      <c r="B34" s="137"/>
      <c r="C34" s="28" t="s">
        <v>20</v>
      </c>
      <c r="D34" s="108">
        <v>853601</v>
      </c>
      <c r="E34" s="83"/>
      <c r="F34" s="83"/>
      <c r="G34" s="84"/>
      <c r="H34" s="83"/>
      <c r="I34" s="85"/>
      <c r="J34" s="25"/>
      <c r="K34" s="18"/>
      <c r="L34" s="137"/>
      <c r="M34" s="28" t="s">
        <v>20</v>
      </c>
      <c r="N34" s="83"/>
      <c r="O34" s="83"/>
      <c r="P34" s="83"/>
      <c r="Q34" s="84"/>
      <c r="R34" s="83"/>
      <c r="S34" s="85"/>
      <c r="T34" s="25"/>
      <c r="U34" s="18"/>
      <c r="V34" s="137"/>
      <c r="W34" s="28" t="s">
        <v>20</v>
      </c>
      <c r="X34" s="78">
        <v>3782</v>
      </c>
      <c r="Y34" s="78">
        <v>1246</v>
      </c>
      <c r="Z34" s="78">
        <v>2536</v>
      </c>
      <c r="AA34" s="78"/>
      <c r="AB34" s="78">
        <v>3782</v>
      </c>
      <c r="AC34" s="79">
        <v>1155</v>
      </c>
      <c r="AD34" s="25"/>
      <c r="AE34" s="18"/>
      <c r="AF34" s="137"/>
      <c r="AG34" s="28" t="s">
        <v>20</v>
      </c>
      <c r="AH34" s="83"/>
      <c r="AI34" s="83"/>
      <c r="AJ34" s="83"/>
      <c r="AK34" s="84"/>
      <c r="AL34" s="83"/>
      <c r="AM34" s="85"/>
      <c r="AN34" s="25"/>
      <c r="AO34" s="18"/>
      <c r="AP34" s="137"/>
      <c r="AQ34" s="28" t="s">
        <v>20</v>
      </c>
      <c r="AR34" s="83"/>
      <c r="AS34" s="83"/>
      <c r="AT34" s="83">
        <v>9328</v>
      </c>
      <c r="AU34" s="84"/>
      <c r="AV34" s="83"/>
      <c r="AW34" s="85"/>
      <c r="AX34" s="25"/>
      <c r="AY34" s="18"/>
      <c r="AZ34" s="137"/>
      <c r="BA34" s="28" t="s">
        <v>20</v>
      </c>
      <c r="BB34" s="83"/>
      <c r="BC34" s="83"/>
      <c r="BD34" s="83"/>
      <c r="BE34" s="84"/>
      <c r="BF34" s="83"/>
      <c r="BG34" s="85"/>
      <c r="BH34" s="25"/>
      <c r="BI34" s="18"/>
      <c r="BJ34" s="137"/>
      <c r="BK34" s="28" t="s">
        <v>20</v>
      </c>
      <c r="BL34" s="83"/>
      <c r="BM34" s="83"/>
      <c r="BN34" s="83"/>
      <c r="BO34" s="84"/>
      <c r="BP34" s="83"/>
      <c r="BQ34" s="85"/>
      <c r="BR34" s="25"/>
      <c r="BS34" s="18"/>
      <c r="BT34" s="137"/>
      <c r="BU34" s="28" t="s">
        <v>20</v>
      </c>
      <c r="BV34" s="83"/>
      <c r="BW34" s="83"/>
      <c r="BX34" s="83">
        <v>13292</v>
      </c>
      <c r="BY34" s="84"/>
      <c r="BZ34" s="83"/>
      <c r="CA34" s="85"/>
      <c r="CB34" s="25"/>
      <c r="CC34" s="18"/>
      <c r="CD34" s="137"/>
      <c r="CE34" s="28" t="s">
        <v>20</v>
      </c>
      <c r="CF34" s="83"/>
      <c r="CG34" s="83"/>
      <c r="CH34" s="83"/>
      <c r="CI34" s="84"/>
      <c r="CJ34" s="83"/>
      <c r="CK34" s="85"/>
      <c r="CL34" s="25"/>
      <c r="CM34" s="18"/>
      <c r="CN34" s="137"/>
      <c r="CO34" s="28" t="s">
        <v>20</v>
      </c>
      <c r="CP34" s="83"/>
      <c r="CQ34" s="83"/>
      <c r="CR34" s="83"/>
      <c r="CS34" s="84"/>
      <c r="CT34" s="83"/>
      <c r="CU34" s="85"/>
      <c r="CV34" s="25"/>
      <c r="CW34" s="18"/>
      <c r="CX34" s="137"/>
      <c r="CY34" s="28" t="s">
        <v>20</v>
      </c>
      <c r="CZ34" s="83"/>
      <c r="DA34" s="83"/>
      <c r="DB34" s="83"/>
      <c r="DC34" s="84"/>
      <c r="DD34" s="83"/>
      <c r="DE34" s="85"/>
      <c r="DF34" s="25"/>
      <c r="DG34" s="18"/>
      <c r="DH34" s="137"/>
      <c r="DI34" s="28" t="s">
        <v>20</v>
      </c>
      <c r="DJ34" s="83"/>
      <c r="DK34" s="83"/>
      <c r="DL34" s="83"/>
      <c r="DM34" s="84"/>
      <c r="DN34" s="83"/>
      <c r="DO34" s="85"/>
      <c r="DP34" s="25"/>
      <c r="DQ34" s="18"/>
      <c r="DR34" s="137"/>
      <c r="DS34" s="28" t="s">
        <v>20</v>
      </c>
      <c r="DT34" s="83"/>
      <c r="DU34" s="83"/>
      <c r="DV34" s="83">
        <f>'Water Data'!DV31</f>
        <v>14240</v>
      </c>
      <c r="DW34" s="84"/>
      <c r="DX34" s="83"/>
      <c r="DY34" s="85"/>
      <c r="DZ34" s="25"/>
      <c r="EA34" s="18"/>
      <c r="EB34" s="137"/>
      <c r="EC34" s="28" t="s">
        <v>20</v>
      </c>
      <c r="ED34" s="83"/>
      <c r="EE34" s="83"/>
      <c r="EF34" s="83"/>
      <c r="EG34" s="84"/>
      <c r="EH34" s="83"/>
      <c r="EI34" s="85"/>
      <c r="EJ34" s="25"/>
      <c r="EK34" s="18"/>
      <c r="EL34" s="137"/>
      <c r="EM34" s="28" t="s">
        <v>20</v>
      </c>
      <c r="EN34" s="83"/>
      <c r="EO34" s="83"/>
      <c r="EP34" s="83">
        <f>'Water Data'!EP31</f>
        <v>14373</v>
      </c>
      <c r="EQ34" s="84"/>
      <c r="ER34" s="83"/>
      <c r="ES34" s="85"/>
      <c r="ET34" s="25"/>
      <c r="EU34" s="18"/>
      <c r="EV34" s="137"/>
      <c r="EW34" s="28" t="s">
        <v>20</v>
      </c>
      <c r="EX34" s="83"/>
      <c r="EY34" s="83"/>
      <c r="EZ34" s="83"/>
      <c r="FA34" s="84"/>
      <c r="FB34" s="83"/>
      <c r="FC34" s="85"/>
      <c r="FD34" s="25"/>
      <c r="FE34" s="18"/>
      <c r="FF34" s="137"/>
      <c r="FG34" s="28" t="s">
        <v>20</v>
      </c>
      <c r="FH34" s="83"/>
      <c r="FI34" s="83"/>
      <c r="FJ34" s="83">
        <f>'Water Data'!FJ31</f>
        <v>14662</v>
      </c>
      <c r="FK34" s="84"/>
      <c r="FL34" s="83"/>
      <c r="FM34" s="85"/>
      <c r="FN34" s="25"/>
      <c r="FO34" s="18"/>
      <c r="FP34" s="137"/>
      <c r="FQ34" s="28" t="s">
        <v>20</v>
      </c>
      <c r="FR34" s="78">
        <v>4267</v>
      </c>
      <c r="FS34" s="78">
        <v>1784</v>
      </c>
      <c r="FT34" s="78">
        <v>2480</v>
      </c>
      <c r="FU34" s="78"/>
      <c r="FV34" s="78">
        <v>4265</v>
      </c>
      <c r="FW34" s="79">
        <v>1478</v>
      </c>
      <c r="FX34" s="25"/>
      <c r="FY34" s="18"/>
      <c r="FZ34" s="137"/>
      <c r="GA34" s="28" t="s">
        <v>20</v>
      </c>
      <c r="GB34" s="83"/>
      <c r="GC34" s="83"/>
      <c r="GD34" s="83"/>
      <c r="GE34" s="84"/>
      <c r="GF34" s="83"/>
      <c r="GG34" s="85"/>
      <c r="GH34" s="25"/>
      <c r="GI34" s="18"/>
      <c r="GJ34" s="137"/>
      <c r="GK34" s="28" t="s">
        <v>20</v>
      </c>
      <c r="GL34" s="109"/>
      <c r="GM34" s="83"/>
      <c r="GN34" s="83">
        <f>'Water Data'!GN31</f>
        <v>14724</v>
      </c>
      <c r="GO34" s="84"/>
      <c r="GP34" s="83"/>
      <c r="GQ34" s="85"/>
      <c r="GR34" s="25"/>
      <c r="GS34" s="18"/>
      <c r="GT34" s="137"/>
      <c r="GU34" s="28" t="s">
        <v>20</v>
      </c>
      <c r="GV34" s="109">
        <v>1448712</v>
      </c>
      <c r="GW34" s="83"/>
      <c r="GX34" s="83"/>
      <c r="GY34" s="84"/>
      <c r="GZ34" s="83"/>
      <c r="HA34" s="85"/>
      <c r="HB34" s="25"/>
      <c r="HC34" s="18"/>
      <c r="HD34" s="137"/>
      <c r="HE34" s="28" t="s">
        <v>20</v>
      </c>
      <c r="HF34" s="109"/>
      <c r="HG34" s="83"/>
      <c r="HH34" s="83">
        <f>'Water Data'!HH31</f>
        <v>15206</v>
      </c>
      <c r="HI34" s="84"/>
      <c r="HJ34" s="83"/>
      <c r="HK34" s="85"/>
      <c r="HL34" s="25"/>
      <c r="HM34" s="18"/>
      <c r="HN34" s="137"/>
      <c r="HO34" s="28" t="s">
        <v>20</v>
      </c>
      <c r="HP34" s="109"/>
      <c r="HQ34" s="83"/>
      <c r="HR34" s="83"/>
      <c r="HS34" s="84"/>
      <c r="HT34" s="83"/>
      <c r="HU34" s="85"/>
      <c r="HV34" s="25"/>
      <c r="HW34" s="18"/>
      <c r="HX34" s="137"/>
      <c r="HY34" s="28" t="s">
        <v>20</v>
      </c>
      <c r="HZ34" s="109"/>
      <c r="IA34" s="83"/>
      <c r="IB34" s="83">
        <f>'Water Data'!IB31</f>
        <v>15630</v>
      </c>
      <c r="IC34" s="84"/>
      <c r="ID34" s="83"/>
      <c r="IE34" s="85"/>
      <c r="IF34" s="25"/>
      <c r="IG34" s="18"/>
      <c r="IH34" s="137"/>
      <c r="II34" s="28" t="s">
        <v>20</v>
      </c>
      <c r="IJ34" s="29">
        <v>1522346</v>
      </c>
      <c r="IK34" s="29">
        <v>211840</v>
      </c>
      <c r="IL34" s="29">
        <v>1237222</v>
      </c>
      <c r="IM34" s="29"/>
      <c r="IN34" s="29">
        <v>1449078</v>
      </c>
      <c r="IO34" s="30">
        <v>252176</v>
      </c>
      <c r="IP34" s="25"/>
      <c r="IQ34" s="18"/>
      <c r="IR34" s="137"/>
      <c r="IS34" s="28" t="s">
        <v>20</v>
      </c>
      <c r="IT34" s="29"/>
      <c r="IU34" s="29"/>
      <c r="IV34" s="29"/>
      <c r="IW34" s="29"/>
      <c r="IX34" s="29"/>
      <c r="IY34" s="30"/>
      <c r="IZ34" s="25"/>
      <c r="JA34" s="18"/>
      <c r="JB34" s="137"/>
      <c r="JC34" s="28" t="s">
        <v>20</v>
      </c>
      <c r="JD34" s="29">
        <v>268080</v>
      </c>
      <c r="JE34" s="29">
        <v>22507</v>
      </c>
      <c r="JF34" s="29">
        <v>245532</v>
      </c>
      <c r="JG34" s="29"/>
      <c r="JH34" s="29">
        <v>236203</v>
      </c>
      <c r="JI34" s="30">
        <v>31841</v>
      </c>
      <c r="JJ34" s="25"/>
      <c r="JK34" s="18"/>
      <c r="JL34" s="137"/>
      <c r="JM34" s="28" t="s">
        <v>20</v>
      </c>
      <c r="JN34" s="29"/>
      <c r="JO34" s="29"/>
      <c r="JP34" s="29">
        <v>4370</v>
      </c>
      <c r="JQ34" s="29"/>
      <c r="JR34" s="29"/>
      <c r="JS34" s="30"/>
      <c r="JT34" s="25"/>
      <c r="JU34" s="18"/>
      <c r="JV34" s="137"/>
      <c r="JW34" s="28" t="s">
        <v>20</v>
      </c>
      <c r="JX34" s="29"/>
      <c r="JY34" s="29"/>
      <c r="JZ34" s="29"/>
      <c r="KA34" s="29"/>
      <c r="KB34" s="29"/>
      <c r="KC34" s="30"/>
      <c r="KD34" s="25"/>
      <c r="KE34" s="18"/>
      <c r="KF34" s="137"/>
      <c r="KG34" s="28" t="s">
        <v>20</v>
      </c>
      <c r="KH34" s="29">
        <v>1467680</v>
      </c>
      <c r="KI34" s="29">
        <v>220184</v>
      </c>
      <c r="KJ34" s="29">
        <v>1247492</v>
      </c>
      <c r="KK34" s="29"/>
      <c r="KL34" s="29">
        <v>1467680</v>
      </c>
      <c r="KM34" s="30">
        <v>192595</v>
      </c>
      <c r="KN34" s="25"/>
      <c r="KO34" s="18"/>
      <c r="KP34" s="137"/>
      <c r="KQ34" s="28" t="s">
        <v>20</v>
      </c>
      <c r="KR34" s="29">
        <v>533835</v>
      </c>
      <c r="KS34" s="29">
        <v>61792</v>
      </c>
      <c r="KT34" s="29">
        <v>472040</v>
      </c>
      <c r="KU34" s="29"/>
      <c r="KV34" s="29">
        <v>510904</v>
      </c>
      <c r="KW34" s="30">
        <v>83943</v>
      </c>
      <c r="KX34" s="25"/>
      <c r="KY34" s="18"/>
      <c r="KZ34" s="137"/>
      <c r="LA34" s="28" t="s">
        <v>20</v>
      </c>
      <c r="LB34" s="29"/>
      <c r="LC34" s="29"/>
      <c r="LD34" s="29"/>
      <c r="LE34" s="29"/>
      <c r="LF34" s="29"/>
      <c r="LG34" s="30"/>
      <c r="LH34" s="25"/>
      <c r="LI34" s="18"/>
      <c r="LJ34" s="137"/>
      <c r="LK34" s="28" t="s">
        <v>20</v>
      </c>
      <c r="LL34" s="29"/>
      <c r="LM34" s="29"/>
      <c r="LN34" s="29">
        <v>17171</v>
      </c>
      <c r="LO34" s="29"/>
      <c r="LP34" s="29"/>
      <c r="LQ34" s="30"/>
      <c r="LR34" s="25"/>
      <c r="LS34" s="18"/>
      <c r="LT34" s="137"/>
      <c r="LU34" s="28" t="s">
        <v>20</v>
      </c>
      <c r="LV34" s="29" t="s">
        <v>418</v>
      </c>
      <c r="LW34" s="29" t="s">
        <v>418</v>
      </c>
      <c r="LX34" s="29" t="s">
        <v>418</v>
      </c>
      <c r="LY34" s="29" t="s">
        <v>418</v>
      </c>
      <c r="LZ34" s="29" t="s">
        <v>418</v>
      </c>
      <c r="MA34" s="30" t="s">
        <v>418</v>
      </c>
      <c r="MB34" s="25"/>
      <c r="MC34" s="18"/>
      <c r="MD34" s="137"/>
      <c r="ME34" s="28" t="s">
        <v>20</v>
      </c>
      <c r="MF34" s="29"/>
      <c r="MG34" s="29"/>
      <c r="MH34" s="29"/>
      <c r="MI34" s="29"/>
      <c r="MJ34" s="29"/>
      <c r="MK34" s="30"/>
      <c r="ML34" s="25"/>
      <c r="MM34" s="18"/>
      <c r="MN34" s="137"/>
      <c r="MO34" s="28" t="s">
        <v>20</v>
      </c>
      <c r="MP34" s="29" t="s">
        <v>418</v>
      </c>
      <c r="MQ34" s="29" t="s">
        <v>418</v>
      </c>
      <c r="MR34" s="29" t="s">
        <v>418</v>
      </c>
      <c r="MS34" s="29" t="s">
        <v>418</v>
      </c>
      <c r="MT34" s="29" t="s">
        <v>418</v>
      </c>
      <c r="MU34" s="30" t="s">
        <v>418</v>
      </c>
      <c r="MV34" s="25"/>
      <c r="MW34" s="18"/>
      <c r="MX34" s="137"/>
      <c r="MY34" s="28" t="s">
        <v>20</v>
      </c>
      <c r="MZ34" s="29"/>
      <c r="NA34" s="29"/>
      <c r="NB34" s="29"/>
      <c r="NC34" s="29"/>
      <c r="ND34" s="29"/>
      <c r="NE34" s="30"/>
      <c r="NF34" s="25"/>
      <c r="NG34" s="18"/>
      <c r="NH34" s="137"/>
      <c r="NI34" s="28" t="s">
        <v>20</v>
      </c>
      <c r="NJ34" s="29" t="s">
        <v>418</v>
      </c>
      <c r="NK34" s="29" t="s">
        <v>418</v>
      </c>
      <c r="NL34" s="29" t="s">
        <v>418</v>
      </c>
      <c r="NM34" s="29" t="s">
        <v>418</v>
      </c>
      <c r="NN34" s="29" t="s">
        <v>418</v>
      </c>
      <c r="NO34" s="30" t="s">
        <v>418</v>
      </c>
      <c r="NP34" s="25"/>
      <c r="NQ34" s="18"/>
      <c r="NR34" s="137"/>
      <c r="NS34" s="28" t="s">
        <v>20</v>
      </c>
      <c r="NT34" s="29" t="s">
        <v>418</v>
      </c>
      <c r="NU34" s="29" t="s">
        <v>418</v>
      </c>
      <c r="NV34" s="29" t="s">
        <v>418</v>
      </c>
      <c r="NW34" s="29"/>
      <c r="NX34" s="29"/>
      <c r="NY34" s="30" t="s">
        <v>418</v>
      </c>
      <c r="NZ34" s="25"/>
      <c r="OA34" s="18"/>
      <c r="OB34" s="137"/>
      <c r="OC34" s="28" t="s">
        <v>20</v>
      </c>
      <c r="OD34" s="29">
        <v>1558903</v>
      </c>
      <c r="OE34" s="29">
        <v>246927</v>
      </c>
      <c r="OF34" s="29">
        <v>1311976</v>
      </c>
      <c r="OG34" s="29" t="s">
        <v>418</v>
      </c>
      <c r="OH34" s="29">
        <v>1487000</v>
      </c>
      <c r="OI34" s="30">
        <v>289667</v>
      </c>
      <c r="OJ34" s="25"/>
      <c r="OK34" s="18"/>
      <c r="OL34" s="137"/>
      <c r="OM34" s="28" t="s">
        <v>20</v>
      </c>
      <c r="ON34" s="29"/>
      <c r="OO34" s="29"/>
      <c r="OP34" s="29"/>
      <c r="OQ34" s="29"/>
      <c r="OR34" s="29"/>
      <c r="OS34" s="30"/>
      <c r="OT34" s="25"/>
      <c r="OU34" s="18"/>
      <c r="OV34" s="137"/>
      <c r="OW34" s="28" t="s">
        <v>20</v>
      </c>
      <c r="OX34" s="29"/>
      <c r="OY34" s="29"/>
      <c r="OZ34" s="29"/>
      <c r="PA34" s="29"/>
      <c r="PB34" s="29"/>
      <c r="PC34" s="30"/>
      <c r="PD34" s="25"/>
      <c r="PE34" s="18"/>
      <c r="PF34" s="137"/>
      <c r="PG34" s="28" t="s">
        <v>20</v>
      </c>
      <c r="PH34" s="29">
        <v>1558903</v>
      </c>
      <c r="PI34" s="29">
        <v>246927</v>
      </c>
      <c r="PJ34" s="29">
        <v>1311976</v>
      </c>
      <c r="PK34" s="29" t="s">
        <v>418</v>
      </c>
      <c r="PL34" s="29">
        <v>1487000</v>
      </c>
      <c r="PM34" s="30">
        <v>289667</v>
      </c>
      <c r="PN34" s="25"/>
      <c r="PO34" s="18"/>
      <c r="PP34" s="137"/>
      <c r="PQ34" s="28" t="s">
        <v>20</v>
      </c>
      <c r="PR34" s="29" t="s">
        <v>418</v>
      </c>
      <c r="PS34" s="29" t="s">
        <v>418</v>
      </c>
      <c r="PT34" s="29">
        <v>17002</v>
      </c>
      <c r="PU34" s="29"/>
      <c r="PV34" s="29"/>
      <c r="PW34" s="30" t="s">
        <v>418</v>
      </c>
      <c r="PX34" s="25"/>
      <c r="PY34" s="18"/>
    </row>
    <row xmlns:x14ac="http://schemas.microsoft.com/office/spreadsheetml/2009/9/ac" r="35" s="3" customFormat="true" x14ac:dyDescent="0.25">
      <c r="A35" s="417" t="str">
        <f ca="true">IF(ISBLANK('Data Summary'!A37),"",'Data Summary'!A37)</f>
        <v>IND_2018_UIS</v>
      </c>
      <c r="B35" s="138"/>
      <c r="L35" s="138"/>
      <c r="V35" s="138"/>
      <c r="AF35" s="138"/>
      <c r="AP35" s="138"/>
      <c r="AZ35" s="138"/>
      <c r="BJ35" s="138"/>
      <c r="BK35" s="138"/>
      <c r="BL35" s="138"/>
      <c r="BM35" s="138"/>
      <c r="BN35" s="138"/>
      <c r="BO35" s="138"/>
      <c r="BP35" s="138"/>
      <c r="BQ35" s="138"/>
      <c r="BT35" s="138"/>
      <c r="CD35" s="138"/>
      <c r="CN35" s="138"/>
      <c r="CX35" s="138"/>
      <c r="DH35" s="138"/>
      <c r="DR35" s="138"/>
      <c r="EB35" s="138"/>
      <c r="EL35" s="138"/>
      <c r="EV35" s="138"/>
      <c r="FF35" s="138"/>
      <c r="FP35" s="138"/>
      <c r="FZ35" s="138"/>
      <c r="GJ35" s="138"/>
      <c r="GT35" s="138"/>
      <c r="HD35" s="138"/>
      <c r="HN35" s="138"/>
      <c r="HX35" s="138"/>
      <c r="IH35" s="138"/>
    </row>
    <row xmlns:x14ac="http://schemas.microsoft.com/office/spreadsheetml/2009/9/ac" r="36" s="3" customFormat="true" x14ac:dyDescent="0.25">
      <c r="A36" s="417" t="str">
        <f ca="true">IF(ISBLANK('Data Summary'!A38),"",'Data Summary'!A38)</f>
        <v>IND_2018_ASER</v>
      </c>
      <c r="B36" s="138"/>
      <c r="L36" s="138"/>
      <c r="V36" s="138"/>
      <c r="AF36" s="138"/>
      <c r="AP36" s="138"/>
      <c r="AZ36" s="138"/>
      <c r="BJ36" s="138"/>
      <c r="BK36" s="138"/>
      <c r="BL36" s="138"/>
      <c r="BM36" s="138"/>
      <c r="BN36" s="138"/>
      <c r="BO36" s="138"/>
      <c r="BP36" s="138"/>
      <c r="BQ36" s="138"/>
      <c r="BT36" s="138"/>
      <c r="CD36" s="138"/>
      <c r="CN36" s="138"/>
      <c r="CX36" s="138"/>
      <c r="DH36" s="138"/>
      <c r="DR36" s="138"/>
      <c r="EB36" s="138"/>
      <c r="EL36" s="138"/>
      <c r="EV36" s="138"/>
      <c r="FF36" s="138"/>
      <c r="FP36" s="138"/>
      <c r="FZ36" s="138"/>
      <c r="GJ36" s="138"/>
      <c r="GT36" s="138"/>
      <c r="HD36" s="138"/>
      <c r="HN36" s="138"/>
      <c r="HX36" s="138"/>
      <c r="IH36" s="138"/>
    </row>
    <row xmlns:x14ac="http://schemas.microsoft.com/office/spreadsheetml/2009/9/ac" r="37" s="3" customFormat="true" x14ac:dyDescent="0.25">
      <c r="A37" s="417" t="str">
        <f ca="true">IF(ISBLANK('Data Summary'!A39),"",'Data Summary'!A39)</f>
        <v>IND_2018_EMIS</v>
      </c>
      <c r="B37" s="138"/>
      <c r="L37" s="138"/>
      <c r="V37" s="138"/>
      <c r="AF37" s="138"/>
      <c r="AP37" s="138"/>
      <c r="AZ37" s="138"/>
      <c r="BJ37" s="138"/>
      <c r="BK37" s="138"/>
      <c r="BL37" s="138"/>
      <c r="BM37" s="138"/>
      <c r="BN37" s="138"/>
      <c r="BO37" s="138"/>
      <c r="BP37" s="138"/>
      <c r="BQ37" s="138"/>
      <c r="BT37" s="138"/>
      <c r="CD37" s="138"/>
      <c r="CN37" s="138"/>
      <c r="CX37" s="138"/>
      <c r="DH37" s="138"/>
      <c r="DR37" s="138"/>
      <c r="EB37" s="138"/>
      <c r="EL37" s="138"/>
      <c r="EV37" s="138"/>
      <c r="FF37" s="138"/>
      <c r="FP37" s="138"/>
      <c r="FZ37" s="138"/>
      <c r="GJ37" s="138"/>
      <c r="GT37" s="138"/>
      <c r="HD37" s="138"/>
      <c r="HN37" s="138"/>
      <c r="HX37" s="138"/>
      <c r="IH37" s="138"/>
    </row>
    <row xmlns:x14ac="http://schemas.microsoft.com/office/spreadsheetml/2009/9/ac" r="38" s="3" customFormat="true" x14ac:dyDescent="0.25">
      <c r="A38" s="417" t="str">
        <f ca="true">IF(ISBLANK('Data Summary'!A40),"",'Data Summary'!A40)</f>
        <v>IND_2019_UIS</v>
      </c>
      <c r="B38" s="138"/>
      <c r="L38" s="138"/>
      <c r="V38" s="138"/>
      <c r="AF38" s="138"/>
      <c r="AP38" s="138"/>
      <c r="AZ38" s="138"/>
      <c r="BJ38" s="138"/>
      <c r="BK38" s="138"/>
      <c r="BL38" s="138"/>
      <c r="BM38" s="138"/>
      <c r="BN38" s="138"/>
      <c r="BO38" s="138"/>
      <c r="BP38" s="138"/>
      <c r="BQ38" s="138"/>
      <c r="BT38" s="138"/>
      <c r="CD38" s="138"/>
      <c r="CN38" s="138"/>
      <c r="CX38" s="138"/>
      <c r="DH38" s="138"/>
      <c r="DR38" s="138"/>
      <c r="EB38" s="138"/>
      <c r="EL38" s="138"/>
      <c r="EV38" s="138"/>
      <c r="FF38" s="138"/>
      <c r="FP38" s="138"/>
      <c r="FZ38" s="138"/>
      <c r="GJ38" s="138"/>
      <c r="GT38" s="138"/>
      <c r="HD38" s="138"/>
      <c r="HN38" s="138"/>
      <c r="HX38" s="138"/>
      <c r="IH38" s="138"/>
    </row>
    <row xmlns:x14ac="http://schemas.microsoft.com/office/spreadsheetml/2009/9/ac" r="39" s="3" customFormat="true" x14ac:dyDescent="0.25">
      <c r="A39" s="417" t="str">
        <f ca="true">IF(ISBLANK('Data Summary'!A41),"",'Data Summary'!A41)</f>
        <v>IND_2019_EMIS</v>
      </c>
      <c r="B39" s="138"/>
      <c r="L39" s="138"/>
      <c r="V39" s="138"/>
      <c r="AF39" s="138"/>
      <c r="AP39" s="138"/>
      <c r="AZ39" s="138"/>
      <c r="BJ39" s="138"/>
      <c r="BK39" s="138"/>
      <c r="BL39" s="138"/>
      <c r="BM39" s="138"/>
      <c r="BN39" s="138"/>
      <c r="BO39" s="138"/>
      <c r="BP39" s="138"/>
      <c r="BQ39" s="138"/>
      <c r="BT39" s="138"/>
      <c r="CD39" s="138"/>
      <c r="CN39" s="138"/>
      <c r="CX39" s="138"/>
      <c r="DH39" s="138"/>
      <c r="DR39" s="138"/>
      <c r="EB39" s="138"/>
      <c r="EL39" s="138"/>
      <c r="EV39" s="138"/>
      <c r="FF39" s="138"/>
      <c r="FP39" s="138"/>
      <c r="FZ39" s="138"/>
      <c r="GJ39" s="138"/>
      <c r="GT39" s="138"/>
      <c r="HD39" s="138"/>
      <c r="HN39" s="138"/>
      <c r="HX39" s="138"/>
      <c r="IH39" s="138"/>
    </row>
    <row xmlns:x14ac="http://schemas.microsoft.com/office/spreadsheetml/2009/9/ac" r="40" s="3" customFormat="true" x14ac:dyDescent="0.25">
      <c r="A40" s="417" t="str">
        <f ca="true">IF(ISBLANK('Data Summary'!A42),"",'Data Summary'!A42)</f>
        <v>IND_2020_UIS</v>
      </c>
      <c r="B40" s="138"/>
      <c r="L40" s="138"/>
      <c r="V40" s="138"/>
      <c r="AF40" s="138"/>
      <c r="AP40" s="138"/>
      <c r="AZ40" s="138"/>
      <c r="BJ40" s="138"/>
      <c r="BK40" s="138"/>
      <c r="BL40" s="138"/>
      <c r="BM40" s="138"/>
      <c r="BN40" s="138"/>
      <c r="BO40" s="138"/>
      <c r="BP40" s="138"/>
      <c r="BQ40" s="138"/>
      <c r="BT40" s="138"/>
      <c r="CD40" s="138"/>
      <c r="CN40" s="138"/>
      <c r="CX40" s="138"/>
      <c r="DH40" s="138"/>
      <c r="DR40" s="138"/>
      <c r="EB40" s="138"/>
      <c r="EL40" s="138"/>
      <c r="EV40" s="138"/>
      <c r="FF40" s="138"/>
      <c r="FP40" s="138"/>
      <c r="FZ40" s="138"/>
      <c r="GJ40" s="138"/>
      <c r="GT40" s="138"/>
      <c r="HD40" s="138"/>
      <c r="HN40" s="138"/>
      <c r="HX40" s="138"/>
      <c r="IH40" s="138"/>
    </row>
    <row xmlns:x14ac="http://schemas.microsoft.com/office/spreadsheetml/2009/9/ac" r="41" s="3" customFormat="true" x14ac:dyDescent="0.25">
      <c r="A41" s="417" t="str">
        <f ca="true">IF(ISBLANK('Data Summary'!A43),"",'Data Summary'!A43)</f>
        <v>IND_2020_EMIS</v>
      </c>
      <c r="B41" s="138"/>
      <c r="L41" s="138"/>
      <c r="V41" s="138"/>
      <c r="AF41" s="138"/>
      <c r="AP41" s="138"/>
      <c r="AZ41" s="138"/>
      <c r="BJ41" s="138"/>
      <c r="BK41" s="138"/>
      <c r="BL41" s="138"/>
      <c r="BM41" s="138"/>
      <c r="BN41" s="138"/>
      <c r="BO41" s="138"/>
      <c r="BP41" s="138"/>
      <c r="BQ41" s="138"/>
      <c r="BT41" s="138"/>
      <c r="CD41" s="138"/>
      <c r="CN41" s="138"/>
      <c r="CX41" s="138"/>
      <c r="DH41" s="138"/>
      <c r="DR41" s="138"/>
      <c r="EB41" s="138"/>
      <c r="EL41" s="138"/>
      <c r="EV41" s="138"/>
      <c r="FF41" s="138"/>
      <c r="FP41" s="138"/>
      <c r="FZ41" s="138"/>
      <c r="GJ41" s="138"/>
      <c r="GT41" s="138"/>
      <c r="HD41" s="138"/>
      <c r="HN41" s="138"/>
      <c r="HX41" s="138"/>
      <c r="IH41" s="138"/>
    </row>
    <row xmlns:x14ac="http://schemas.microsoft.com/office/spreadsheetml/2009/9/ac" r="42" s="3" customFormat="true" x14ac:dyDescent="0.25">
      <c r="A42" s="417" t="str">
        <f ca="true">IF(ISBLANK('Data Summary'!A44),"",'Data Summary'!A44)</f>
        <v>IND_2021_ASER</v>
      </c>
      <c r="B42" s="138"/>
      <c r="L42" s="138"/>
      <c r="V42" s="138"/>
      <c r="AF42" s="138"/>
      <c r="AP42" s="138"/>
      <c r="AZ42" s="138"/>
      <c r="BJ42" s="138"/>
      <c r="BK42" s="138"/>
      <c r="BL42" s="138"/>
      <c r="BM42" s="138"/>
      <c r="BN42" s="138"/>
      <c r="BO42" s="138"/>
      <c r="BP42" s="138"/>
      <c r="BQ42" s="138"/>
      <c r="BT42" s="138"/>
      <c r="CD42" s="138"/>
      <c r="CN42" s="138"/>
      <c r="CX42" s="138"/>
      <c r="DH42" s="138"/>
      <c r="DR42" s="138"/>
      <c r="EB42" s="138"/>
      <c r="EL42" s="138"/>
      <c r="EV42" s="138"/>
      <c r="FF42" s="138"/>
      <c r="FP42" s="138"/>
      <c r="FZ42" s="138"/>
      <c r="GJ42" s="138"/>
      <c r="GT42" s="138"/>
      <c r="HD42" s="138"/>
      <c r="HN42" s="138"/>
      <c r="HX42" s="138"/>
      <c r="IH42" s="138"/>
    </row>
    <row xmlns:x14ac="http://schemas.microsoft.com/office/spreadsheetml/2009/9/ac" r="43" s="3" customFormat="true" x14ac:dyDescent="0.25">
      <c r="A43" s="417" t="str">
        <f ca="true">IF(ISBLANK('Data Summary'!A45),"",'Data Summary'!A45)</f>
        <v>IND_2021_EMIS</v>
      </c>
      <c r="B43" s="138"/>
      <c r="L43" s="138"/>
      <c r="V43" s="138"/>
      <c r="AF43" s="138"/>
      <c r="AP43" s="138"/>
      <c r="AZ43" s="138"/>
      <c r="BJ43" s="138"/>
      <c r="BK43" s="138"/>
      <c r="BL43" s="138"/>
      <c r="BM43" s="138"/>
      <c r="BN43" s="138"/>
      <c r="BO43" s="138"/>
      <c r="BP43" s="138"/>
      <c r="BQ43" s="138"/>
      <c r="BT43" s="138"/>
      <c r="CD43" s="138"/>
      <c r="CN43" s="138"/>
      <c r="CX43" s="138"/>
      <c r="DH43" s="138"/>
      <c r="DR43" s="138"/>
      <c r="EB43" s="138"/>
      <c r="EL43" s="138"/>
      <c r="EV43" s="138"/>
      <c r="FF43" s="138"/>
      <c r="FP43" s="138"/>
      <c r="FZ43" s="138"/>
      <c r="GJ43" s="138"/>
      <c r="GT43" s="138"/>
      <c r="HD43" s="138"/>
      <c r="HN43" s="138"/>
      <c r="HX43" s="138"/>
      <c r="IH43" s="138"/>
    </row>
    <row xmlns:x14ac="http://schemas.microsoft.com/office/spreadsheetml/2009/9/ac" r="44" s="3" customFormat="true" x14ac:dyDescent="0.25">
      <c r="A44" s="417" t="str">
        <f ca="true">IF(ISBLANK('Data Summary'!A46),"",'Data Summary'!A46)</f>
        <v>IND_2021_UIS</v>
      </c>
      <c r="B44" s="138"/>
      <c r="L44" s="138"/>
      <c r="V44" s="138"/>
      <c r="AF44" s="138"/>
      <c r="AP44" s="138"/>
      <c r="AZ44" s="138"/>
      <c r="BJ44" s="138"/>
      <c r="BK44" s="138"/>
      <c r="BL44" s="138"/>
      <c r="BM44" s="138"/>
      <c r="BN44" s="138"/>
      <c r="BO44" s="138"/>
      <c r="BP44" s="138"/>
      <c r="BQ44" s="138"/>
      <c r="BT44" s="138"/>
      <c r="CD44" s="138"/>
      <c r="CN44" s="138"/>
      <c r="CX44" s="138"/>
      <c r="DH44" s="138"/>
      <c r="DR44" s="138"/>
      <c r="EB44" s="138"/>
      <c r="EL44" s="138"/>
      <c r="EV44" s="138"/>
      <c r="FF44" s="138"/>
      <c r="FP44" s="138"/>
      <c r="FZ44" s="138"/>
      <c r="GJ44" s="138"/>
      <c r="GT44" s="138"/>
      <c r="HD44" s="138"/>
      <c r="HN44" s="138"/>
      <c r="HX44" s="138"/>
      <c r="IH44" s="138"/>
    </row>
    <row xmlns:x14ac="http://schemas.microsoft.com/office/spreadsheetml/2009/9/ac" r="45" s="3" customFormat="true" x14ac:dyDescent="0.25">
      <c r="A45" s="417" t="str">
        <f ca="true">IF(ISBLANK('Data Summary'!A47),"",'Data Summary'!A47)</f>
        <v>IND_2022_UIS</v>
      </c>
      <c r="B45" s="138"/>
      <c r="L45" s="138"/>
      <c r="V45" s="138"/>
      <c r="AF45" s="138"/>
      <c r="AP45" s="138"/>
      <c r="AZ45" s="138"/>
      <c r="BJ45" s="138"/>
      <c r="BK45" s="138"/>
      <c r="BL45" s="138"/>
      <c r="BM45" s="138"/>
      <c r="BN45" s="138"/>
      <c r="BO45" s="138"/>
      <c r="BP45" s="138"/>
      <c r="BQ45" s="138"/>
      <c r="BT45" s="138"/>
      <c r="CD45" s="138"/>
      <c r="CN45" s="138"/>
      <c r="CX45" s="138"/>
      <c r="DH45" s="138"/>
      <c r="DR45" s="138"/>
      <c r="EB45" s="138"/>
      <c r="EL45" s="138"/>
      <c r="EV45" s="138"/>
      <c r="FF45" s="138"/>
      <c r="FP45" s="138"/>
      <c r="FZ45" s="138"/>
      <c r="GJ45" s="138"/>
      <c r="GT45" s="138"/>
      <c r="HD45" s="138"/>
      <c r="HN45" s="138"/>
      <c r="HX45" s="138"/>
      <c r="IH45" s="138"/>
    </row>
    <row xmlns:x14ac="http://schemas.microsoft.com/office/spreadsheetml/2009/9/ac" r="46" s="3" customFormat="true" x14ac:dyDescent="0.25">
      <c r="A46" s="417" t="str">
        <f ca="true">IF(ISBLANK('Data Summary'!A48),"",'Data Summary'!A48)</f>
        <v>IND_2022_EMIS</v>
      </c>
      <c r="B46" s="138"/>
      <c r="L46" s="138"/>
      <c r="V46" s="138"/>
      <c r="AF46" s="138"/>
      <c r="AP46" s="138"/>
      <c r="AZ46" s="138"/>
      <c r="BJ46" s="138"/>
      <c r="BK46" s="138"/>
      <c r="BL46" s="138"/>
      <c r="BM46" s="138"/>
      <c r="BN46" s="138"/>
      <c r="BO46" s="138"/>
      <c r="BP46" s="138"/>
      <c r="BQ46" s="138"/>
      <c r="BT46" s="138"/>
      <c r="CD46" s="138"/>
      <c r="CN46" s="138"/>
      <c r="CX46" s="138"/>
      <c r="DH46" s="138"/>
      <c r="DR46" s="138"/>
      <c r="EB46" s="138"/>
      <c r="EL46" s="138"/>
      <c r="EV46" s="138"/>
      <c r="FF46" s="138"/>
      <c r="FP46" s="138"/>
      <c r="FZ46" s="138"/>
      <c r="GJ46" s="138"/>
      <c r="GT46" s="138"/>
      <c r="HD46" s="138"/>
      <c r="HN46" s="138"/>
      <c r="HX46" s="138"/>
      <c r="IH46" s="138"/>
    </row>
    <row xmlns:x14ac="http://schemas.microsoft.com/office/spreadsheetml/2009/9/ac" r="47" s="3" customFormat="true" x14ac:dyDescent="0.25">
      <c r="A47" s="417" t="str">
        <f ca="true">IF(ISBLANK('Data Summary'!A49),"",'Data Summary'!A49)</f>
        <v>IND_2022_ASER</v>
      </c>
      <c r="B47" s="138"/>
      <c r="L47" s="138"/>
      <c r="V47" s="138"/>
      <c r="AF47" s="138"/>
      <c r="AP47" s="138"/>
      <c r="AZ47" s="138"/>
      <c r="BJ47" s="138"/>
      <c r="BK47" s="138"/>
      <c r="BL47" s="138"/>
      <c r="BM47" s="138"/>
      <c r="BN47" s="138"/>
      <c r="BO47" s="138"/>
      <c r="BP47" s="138"/>
      <c r="BQ47" s="138"/>
      <c r="BT47" s="138"/>
      <c r="CD47" s="138"/>
      <c r="CN47" s="138"/>
      <c r="CX47" s="138"/>
      <c r="DH47" s="138"/>
      <c r="DR47" s="138"/>
      <c r="EB47" s="138"/>
      <c r="EL47" s="138"/>
      <c r="EV47" s="138"/>
      <c r="FF47" s="138"/>
      <c r="FP47" s="138"/>
      <c r="FZ47" s="138"/>
      <c r="GJ47" s="138"/>
      <c r="GT47" s="138"/>
      <c r="HD47" s="138"/>
      <c r="HN47" s="138"/>
      <c r="HX47" s="138"/>
      <c r="IH47" s="138"/>
    </row>
    <row xmlns:x14ac="http://schemas.microsoft.com/office/spreadsheetml/2009/9/ac" r="48" s="3" customFormat="true" x14ac:dyDescent="0.25">
      <c r="A48" s="418" t="str">
        <f ca="true">IF(ISBLANK('Data Summary'!A50),"",'Data Summary'!A50)</f>
        <v/>
      </c>
      <c r="B48" s="138"/>
      <c r="L48" s="138"/>
      <c r="V48" s="138"/>
      <c r="AF48" s="138"/>
      <c r="AP48" s="138"/>
      <c r="AZ48" s="138"/>
      <c r="BJ48" s="138"/>
      <c r="BK48" s="138"/>
      <c r="BL48" s="138"/>
      <c r="BM48" s="138"/>
      <c r="BN48" s="138"/>
      <c r="BO48" s="138"/>
      <c r="BP48" s="138"/>
      <c r="BQ48" s="138"/>
      <c r="BT48" s="138"/>
      <c r="CD48" s="138"/>
      <c r="CN48" s="138"/>
      <c r="CX48" s="138"/>
      <c r="DH48" s="138"/>
      <c r="DR48" s="138"/>
      <c r="EB48" s="138"/>
      <c r="EL48" s="138"/>
      <c r="EV48" s="138"/>
      <c r="FF48" s="138"/>
      <c r="FP48" s="138"/>
      <c r="FZ48" s="138"/>
      <c r="GJ48" s="138"/>
      <c r="GT48" s="138"/>
      <c r="HD48" s="138"/>
      <c r="HN48" s="138"/>
      <c r="HX48" s="138"/>
      <c r="IH48" s="138"/>
    </row>
    <row xmlns:x14ac="http://schemas.microsoft.com/office/spreadsheetml/2009/9/ac" r="49" s="3" customFormat="true" x14ac:dyDescent="0.25">
      <c r="A49" s="418" t="str">
        <f ca="true">IF(ISBLANK('Data Summary'!A51),"",'Data Summary'!A51)</f>
        <v/>
      </c>
      <c r="B49" s="138"/>
      <c r="L49" s="138"/>
      <c r="V49" s="138"/>
      <c r="AF49" s="138"/>
      <c r="AP49" s="138"/>
      <c r="AZ49" s="138"/>
      <c r="BJ49" s="138"/>
      <c r="BK49" s="138"/>
      <c r="BL49" s="138"/>
      <c r="BM49" s="138"/>
      <c r="BN49" s="138"/>
      <c r="BO49" s="138"/>
      <c r="BP49" s="138"/>
      <c r="BQ49" s="138"/>
      <c r="BT49" s="138"/>
      <c r="CD49" s="138"/>
      <c r="CN49" s="138"/>
      <c r="CX49" s="138"/>
      <c r="DH49" s="138"/>
      <c r="DR49" s="138"/>
      <c r="EB49" s="138"/>
      <c r="EL49" s="138"/>
      <c r="EV49" s="138"/>
      <c r="FF49" s="138"/>
      <c r="FP49" s="138"/>
      <c r="FZ49" s="138"/>
      <c r="GJ49" s="138"/>
      <c r="GT49" s="138"/>
      <c r="HD49" s="138"/>
      <c r="HN49" s="138"/>
      <c r="HX49" s="138"/>
      <c r="IH49" s="138"/>
    </row>
    <row xmlns:x14ac="http://schemas.microsoft.com/office/spreadsheetml/2009/9/ac" r="50" s="3" customFormat="true" x14ac:dyDescent="0.25">
      <c r="A50" s="418" t="str">
        <f ca="true">IF(ISBLANK('Data Summary'!A52),"",'Data Summary'!A52)</f>
        <v/>
      </c>
      <c r="B50" s="138"/>
      <c r="L50" s="138"/>
      <c r="V50" s="138"/>
      <c r="AF50" s="138"/>
      <c r="AP50" s="138"/>
      <c r="AZ50" s="138"/>
      <c r="BJ50" s="138"/>
      <c r="BK50" s="138"/>
      <c r="BL50" s="138"/>
      <c r="BM50" s="138"/>
      <c r="BN50" s="138"/>
      <c r="BO50" s="138"/>
      <c r="BP50" s="138"/>
      <c r="BQ50" s="138"/>
      <c r="BT50" s="138"/>
      <c r="CD50" s="138"/>
      <c r="CN50" s="138"/>
      <c r="CX50" s="138"/>
      <c r="DH50" s="138"/>
      <c r="DR50" s="138"/>
      <c r="EB50" s="138"/>
      <c r="EL50" s="138"/>
      <c r="EV50" s="138"/>
      <c r="FF50" s="138"/>
      <c r="FP50" s="138"/>
      <c r="FZ50" s="138"/>
      <c r="GJ50" s="138"/>
      <c r="GT50" s="138"/>
      <c r="HD50" s="138"/>
      <c r="HN50" s="138"/>
      <c r="HX50" s="138"/>
      <c r="IH50" s="138"/>
    </row>
    <row xmlns:x14ac="http://schemas.microsoft.com/office/spreadsheetml/2009/9/ac" r="51" s="3" customFormat="true" x14ac:dyDescent="0.25">
      <c r="A51" s="418" t="str">
        <f ca="true">IF(ISBLANK('Data Summary'!A53),"",'Data Summary'!A53)</f>
        <v/>
      </c>
      <c r="B51" s="138"/>
      <c r="L51" s="138"/>
      <c r="V51" s="138"/>
      <c r="AF51" s="138"/>
      <c r="AP51" s="138"/>
      <c r="AZ51" s="138"/>
      <c r="BJ51" s="138"/>
      <c r="BK51" s="138"/>
      <c r="BL51" s="138"/>
      <c r="BM51" s="138"/>
      <c r="BN51" s="138"/>
      <c r="BO51" s="138"/>
      <c r="BP51" s="138"/>
      <c r="BQ51" s="138"/>
      <c r="BT51" s="138"/>
      <c r="CD51" s="138"/>
      <c r="CN51" s="138"/>
      <c r="CX51" s="138"/>
      <c r="DH51" s="138"/>
      <c r="DR51" s="138"/>
      <c r="EB51" s="138"/>
      <c r="EL51" s="138"/>
      <c r="EV51" s="138"/>
      <c r="FF51" s="138"/>
      <c r="FP51" s="138"/>
      <c r="FZ51" s="138"/>
      <c r="GJ51" s="138"/>
      <c r="GT51" s="138"/>
      <c r="HD51" s="138"/>
      <c r="HN51" s="138"/>
      <c r="HX51" s="138"/>
      <c r="IH51" s="138"/>
    </row>
    <row xmlns:x14ac="http://schemas.microsoft.com/office/spreadsheetml/2009/9/ac" r="52" s="3" customFormat="true" x14ac:dyDescent="0.25">
      <c r="A52" s="418" t="str">
        <f ca="true">IF(ISBLANK('Data Summary'!A54),"",'Data Summary'!A54)</f>
        <v/>
      </c>
      <c r="B52" s="138"/>
      <c r="L52" s="138"/>
      <c r="V52" s="138"/>
      <c r="AF52" s="138"/>
      <c r="AP52" s="138"/>
      <c r="AZ52" s="138"/>
      <c r="BJ52" s="138"/>
      <c r="BK52" s="138"/>
      <c r="BL52" s="138"/>
      <c r="BM52" s="138"/>
      <c r="BN52" s="138"/>
      <c r="BO52" s="138"/>
      <c r="BP52" s="138"/>
      <c r="BQ52" s="138"/>
      <c r="BT52" s="138"/>
      <c r="CD52" s="138"/>
      <c r="CN52" s="138"/>
      <c r="CX52" s="138"/>
      <c r="DH52" s="138"/>
      <c r="DR52" s="138"/>
      <c r="EB52" s="138"/>
      <c r="EL52" s="138"/>
      <c r="EV52" s="138"/>
      <c r="FF52" s="138"/>
      <c r="FP52" s="138"/>
      <c r="FZ52" s="138"/>
      <c r="GJ52" s="138"/>
      <c r="GT52" s="138"/>
      <c r="HD52" s="138"/>
      <c r="HN52" s="138"/>
      <c r="HX52" s="138"/>
      <c r="IH52" s="138"/>
    </row>
    <row xmlns:x14ac="http://schemas.microsoft.com/office/spreadsheetml/2009/9/ac" r="53" s="3" customFormat="true" x14ac:dyDescent="0.25">
      <c r="A53" s="418" t="str">
        <f ca="true">IF(ISBLANK('Data Summary'!A55),"",'Data Summary'!A55)</f>
        <v/>
      </c>
      <c r="B53" s="138"/>
      <c r="L53" s="138"/>
      <c r="V53" s="138"/>
      <c r="AF53" s="138"/>
      <c r="AP53" s="138"/>
      <c r="AZ53" s="138"/>
      <c r="BJ53" s="138"/>
      <c r="BK53" s="138"/>
      <c r="BL53" s="138"/>
      <c r="BM53" s="138"/>
      <c r="BN53" s="138"/>
      <c r="BO53" s="138"/>
      <c r="BP53" s="138"/>
      <c r="BQ53" s="138"/>
      <c r="BT53" s="138"/>
      <c r="CD53" s="138"/>
      <c r="CN53" s="138"/>
      <c r="CX53" s="138"/>
      <c r="DH53" s="138"/>
      <c r="DR53" s="138"/>
      <c r="EB53" s="138"/>
      <c r="EL53" s="138"/>
      <c r="EV53" s="138"/>
      <c r="FF53" s="138"/>
      <c r="FP53" s="138"/>
      <c r="FZ53" s="138"/>
      <c r="GJ53" s="138"/>
      <c r="GT53" s="138"/>
      <c r="HD53" s="138"/>
      <c r="HN53" s="138"/>
      <c r="HX53" s="138"/>
      <c r="IH53" s="138"/>
    </row>
    <row xmlns:x14ac="http://schemas.microsoft.com/office/spreadsheetml/2009/9/ac" r="54" s="3" customFormat="true" x14ac:dyDescent="0.25">
      <c r="A54" s="418" t="str">
        <f ca="true">IF(ISBLANK('Data Summary'!A56),"",'Data Summary'!A56)</f>
        <v/>
      </c>
      <c r="B54" s="138"/>
      <c r="L54" s="138"/>
      <c r="V54" s="138"/>
      <c r="AF54" s="138"/>
      <c r="AP54" s="138"/>
      <c r="AZ54" s="138"/>
      <c r="BJ54" s="138"/>
      <c r="BK54" s="138"/>
      <c r="BL54" s="138"/>
      <c r="BM54" s="138"/>
      <c r="BN54" s="138"/>
      <c r="BO54" s="138"/>
      <c r="BP54" s="138"/>
      <c r="BQ54" s="138"/>
      <c r="BT54" s="138"/>
      <c r="CD54" s="138"/>
      <c r="CN54" s="138"/>
      <c r="CX54" s="138"/>
      <c r="DH54" s="138"/>
      <c r="DR54" s="138"/>
      <c r="EB54" s="138"/>
      <c r="EL54" s="138"/>
      <c r="EV54" s="138"/>
      <c r="FF54" s="138"/>
      <c r="FP54" s="138"/>
      <c r="FZ54" s="138"/>
      <c r="GJ54" s="138"/>
      <c r="GT54" s="138"/>
      <c r="HD54" s="138"/>
      <c r="HN54" s="138"/>
      <c r="HX54" s="138"/>
      <c r="IH54" s="138"/>
    </row>
    <row xmlns:x14ac="http://schemas.microsoft.com/office/spreadsheetml/2009/9/ac" r="55" s="3" customFormat="true" x14ac:dyDescent="0.25">
      <c r="A55" s="418" t="str">
        <f ca="true">IF(ISBLANK('Data Summary'!A57),"",'Data Summary'!A57)</f>
        <v/>
      </c>
      <c r="B55" s="138"/>
      <c r="L55" s="138"/>
      <c r="V55" s="138"/>
      <c r="AF55" s="138"/>
      <c r="AP55" s="138"/>
      <c r="AZ55" s="138"/>
      <c r="BJ55" s="138"/>
      <c r="BK55" s="138"/>
      <c r="BL55" s="138"/>
      <c r="BM55" s="138"/>
      <c r="BN55" s="138"/>
      <c r="BO55" s="138"/>
      <c r="BP55" s="138"/>
      <c r="BQ55" s="138"/>
      <c r="BT55" s="138"/>
      <c r="CD55" s="138"/>
      <c r="CN55" s="138"/>
      <c r="CX55" s="138"/>
      <c r="DH55" s="138"/>
      <c r="DR55" s="138"/>
      <c r="EB55" s="138"/>
      <c r="EL55" s="138"/>
      <c r="EV55" s="138"/>
      <c r="FF55" s="138"/>
      <c r="FP55" s="138"/>
      <c r="FZ55" s="138"/>
      <c r="GJ55" s="138"/>
      <c r="GT55" s="138"/>
      <c r="HD55" s="138"/>
      <c r="HN55" s="138"/>
      <c r="HX55" s="138"/>
      <c r="IH55" s="138"/>
    </row>
    <row xmlns:x14ac="http://schemas.microsoft.com/office/spreadsheetml/2009/9/ac" r="56" s="3" customFormat="true" x14ac:dyDescent="0.25">
      <c r="A56" s="418" t="str">
        <f ca="true">IF(ISBLANK('Data Summary'!A58),"",'Data Summary'!A58)</f>
        <v/>
      </c>
      <c r="B56" s="138"/>
      <c r="L56" s="138"/>
      <c r="V56" s="138"/>
      <c r="AF56" s="138"/>
      <c r="AP56" s="138"/>
      <c r="AZ56" s="138"/>
      <c r="BJ56" s="138"/>
      <c r="BK56" s="138"/>
      <c r="BL56" s="138"/>
      <c r="BM56" s="138"/>
      <c r="BN56" s="138"/>
      <c r="BO56" s="138"/>
      <c r="BP56" s="138"/>
      <c r="BQ56" s="138"/>
      <c r="BT56" s="138"/>
      <c r="CD56" s="138"/>
      <c r="CN56" s="138"/>
      <c r="CX56" s="138"/>
      <c r="DH56" s="138"/>
      <c r="DR56" s="138"/>
      <c r="EB56" s="138"/>
      <c r="EL56" s="138"/>
      <c r="EV56" s="138"/>
      <c r="FF56" s="138"/>
      <c r="FP56" s="138"/>
      <c r="FZ56" s="138"/>
      <c r="GJ56" s="138"/>
      <c r="GT56" s="138"/>
      <c r="HD56" s="138"/>
      <c r="HN56" s="138"/>
      <c r="HX56" s="138"/>
      <c r="IH56" s="138"/>
    </row>
    <row xmlns:x14ac="http://schemas.microsoft.com/office/spreadsheetml/2009/9/ac" r="57" s="3" customFormat="true" x14ac:dyDescent="0.25">
      <c r="A57" s="418" t="str">
        <f ca="true">IF(ISBLANK('Data Summary'!A59),"",'Data Summary'!A59)</f>
        <v/>
      </c>
      <c r="B57" s="138"/>
      <c r="L57" s="138"/>
      <c r="V57" s="138"/>
      <c r="AF57" s="138"/>
      <c r="AP57" s="138"/>
      <c r="AZ57" s="138"/>
      <c r="BJ57" s="138"/>
      <c r="BK57" s="138"/>
      <c r="BL57" s="138"/>
      <c r="BM57" s="138"/>
      <c r="BN57" s="138"/>
      <c r="BO57" s="138"/>
      <c r="BP57" s="138"/>
      <c r="BQ57" s="138"/>
      <c r="BT57" s="138"/>
      <c r="CD57" s="138"/>
      <c r="CN57" s="138"/>
      <c r="CX57" s="138"/>
      <c r="DH57" s="138"/>
      <c r="DR57" s="138"/>
      <c r="EB57" s="138"/>
      <c r="EL57" s="138"/>
      <c r="EV57" s="138"/>
      <c r="FF57" s="138"/>
      <c r="FP57" s="138"/>
      <c r="FZ57" s="138"/>
      <c r="GJ57" s="138"/>
      <c r="GT57" s="138"/>
      <c r="HD57" s="138"/>
      <c r="HN57" s="138"/>
      <c r="HX57" s="138"/>
      <c r="IH57" s="138"/>
    </row>
    <row xmlns:x14ac="http://schemas.microsoft.com/office/spreadsheetml/2009/9/ac" r="58" s="3" customFormat="true" x14ac:dyDescent="0.25">
      <c r="A58" s="418" t="str">
        <f ca="true">IF(ISBLANK('Data Summary'!A60),"",'Data Summary'!A60)</f>
        <v/>
      </c>
      <c r="B58" s="138"/>
      <c r="L58" s="138"/>
      <c r="V58" s="138"/>
      <c r="AF58" s="138"/>
      <c r="AP58" s="138"/>
      <c r="AZ58" s="138"/>
      <c r="BJ58" s="138"/>
      <c r="BK58" s="138"/>
      <c r="BL58" s="138"/>
      <c r="BM58" s="138"/>
      <c r="BN58" s="138"/>
      <c r="BO58" s="138"/>
      <c r="BP58" s="138"/>
      <c r="BQ58" s="138"/>
      <c r="BT58" s="138"/>
      <c r="CD58" s="138"/>
      <c r="CN58" s="138"/>
      <c r="CX58" s="138"/>
      <c r="DH58" s="138"/>
      <c r="DR58" s="138"/>
      <c r="EB58" s="138"/>
      <c r="EL58" s="138"/>
      <c r="EV58" s="138"/>
      <c r="FF58" s="138"/>
      <c r="FP58" s="138"/>
      <c r="FZ58" s="138"/>
      <c r="GJ58" s="138"/>
      <c r="GT58" s="138"/>
      <c r="HD58" s="138"/>
      <c r="HN58" s="138"/>
      <c r="HX58" s="138"/>
      <c r="IH58" s="138"/>
    </row>
    <row xmlns:x14ac="http://schemas.microsoft.com/office/spreadsheetml/2009/9/ac" r="59" s="3" customFormat="true" x14ac:dyDescent="0.25">
      <c r="A59" s="418" t="str">
        <f ca="true">IF(ISBLANK('Data Summary'!A61),"",'Data Summary'!A61)</f>
        <v/>
      </c>
      <c r="B59" s="138"/>
      <c r="L59" s="138"/>
      <c r="V59" s="138"/>
      <c r="AF59" s="138"/>
      <c r="AP59" s="138"/>
      <c r="AZ59" s="138"/>
      <c r="BJ59" s="138"/>
      <c r="BK59" s="138"/>
      <c r="BL59" s="138"/>
      <c r="BM59" s="138"/>
      <c r="BN59" s="138"/>
      <c r="BO59" s="138"/>
      <c r="BP59" s="138"/>
      <c r="BQ59" s="138"/>
      <c r="BT59" s="138"/>
      <c r="CD59" s="138"/>
      <c r="CN59" s="138"/>
      <c r="CX59" s="138"/>
      <c r="DH59" s="138"/>
      <c r="DR59" s="138"/>
      <c r="EB59" s="138"/>
      <c r="EL59" s="138"/>
      <c r="EV59" s="138"/>
      <c r="FF59" s="138"/>
      <c r="FP59" s="138"/>
      <c r="FZ59" s="138"/>
      <c r="GJ59" s="138"/>
      <c r="GT59" s="138"/>
      <c r="HD59" s="138"/>
      <c r="HN59" s="138"/>
      <c r="HX59" s="138"/>
      <c r="IH59" s="138"/>
    </row>
    <row xmlns:x14ac="http://schemas.microsoft.com/office/spreadsheetml/2009/9/ac" r="60" s="3" customFormat="true" x14ac:dyDescent="0.25">
      <c r="A60" s="418" t="str">
        <f ca="true">IF(ISBLANK('Data Summary'!A62),"",'Data Summary'!A62)</f>
        <v/>
      </c>
      <c r="B60" s="138"/>
      <c r="L60" s="138"/>
      <c r="V60" s="138"/>
      <c r="AF60" s="138"/>
      <c r="AP60" s="138"/>
      <c r="AZ60" s="138"/>
      <c r="BJ60" s="138"/>
      <c r="BK60" s="138"/>
      <c r="BL60" s="138"/>
      <c r="BM60" s="138"/>
      <c r="BN60" s="138"/>
      <c r="BO60" s="138"/>
      <c r="BP60" s="138"/>
      <c r="BQ60" s="138"/>
      <c r="BT60" s="138"/>
      <c r="CD60" s="138"/>
      <c r="CN60" s="138"/>
      <c r="CX60" s="138"/>
      <c r="DH60" s="138"/>
      <c r="DR60" s="138"/>
      <c r="EB60" s="138"/>
      <c r="EL60" s="138"/>
      <c r="EV60" s="138"/>
      <c r="FF60" s="138"/>
      <c r="FP60" s="138"/>
      <c r="FZ60" s="138"/>
      <c r="GJ60" s="138"/>
      <c r="GT60" s="138"/>
      <c r="HD60" s="138"/>
      <c r="HN60" s="138"/>
      <c r="HX60" s="138"/>
      <c r="IH60" s="138"/>
    </row>
    <row xmlns:x14ac="http://schemas.microsoft.com/office/spreadsheetml/2009/9/ac" r="61" s="3" customFormat="true" x14ac:dyDescent="0.25">
      <c r="A61" s="418" t="str">
        <f ca="true">IF(ISBLANK('Data Summary'!A63),"",'Data Summary'!A63)</f>
        <v/>
      </c>
      <c r="B61" s="138"/>
      <c r="L61" s="138"/>
      <c r="V61" s="138"/>
      <c r="AF61" s="138"/>
      <c r="AP61" s="138"/>
      <c r="AZ61" s="138"/>
      <c r="BJ61" s="138"/>
      <c r="BK61" s="138"/>
      <c r="BL61" s="138"/>
      <c r="BM61" s="138"/>
      <c r="BN61" s="138"/>
      <c r="BO61" s="138"/>
      <c r="BP61" s="138"/>
      <c r="BQ61" s="138"/>
      <c r="BT61" s="138"/>
      <c r="CD61" s="138"/>
      <c r="CN61" s="138"/>
      <c r="CX61" s="138"/>
      <c r="DH61" s="138"/>
      <c r="DR61" s="138"/>
      <c r="EB61" s="138"/>
      <c r="EL61" s="138"/>
      <c r="EV61" s="138"/>
      <c r="FF61" s="138"/>
      <c r="FP61" s="138"/>
      <c r="FZ61" s="138"/>
      <c r="GJ61" s="138"/>
      <c r="GT61" s="138"/>
      <c r="HD61" s="138"/>
      <c r="HN61" s="138"/>
      <c r="HX61" s="138"/>
      <c r="IH61" s="138"/>
    </row>
    <row xmlns:x14ac="http://schemas.microsoft.com/office/spreadsheetml/2009/9/ac" r="62" s="3" customFormat="true" x14ac:dyDescent="0.25">
      <c r="A62" s="418" t="str">
        <f ca="true">IF(ISBLANK('Data Summary'!A64),"",'Data Summary'!A64)</f>
        <v/>
      </c>
      <c r="B62" s="138"/>
      <c r="L62" s="138"/>
      <c r="V62" s="138"/>
      <c r="AF62" s="138"/>
      <c r="AP62" s="138"/>
      <c r="AZ62" s="138"/>
      <c r="BJ62" s="138"/>
      <c r="BK62" s="138"/>
      <c r="BL62" s="138"/>
      <c r="BM62" s="138"/>
      <c r="BN62" s="138"/>
      <c r="BO62" s="138"/>
      <c r="BP62" s="138"/>
      <c r="BQ62" s="138"/>
      <c r="BT62" s="138"/>
      <c r="CD62" s="138"/>
      <c r="CN62" s="138"/>
      <c r="CX62" s="138"/>
      <c r="DH62" s="138"/>
      <c r="DR62" s="138"/>
      <c r="EB62" s="138"/>
      <c r="EL62" s="138"/>
      <c r="EV62" s="138"/>
      <c r="FF62" s="138"/>
      <c r="FP62" s="138"/>
      <c r="FZ62" s="138"/>
      <c r="GJ62" s="138"/>
      <c r="GT62" s="138"/>
      <c r="HD62" s="138"/>
      <c r="HN62" s="138"/>
      <c r="HX62" s="138"/>
      <c r="IH62" s="138"/>
    </row>
    <row xmlns:x14ac="http://schemas.microsoft.com/office/spreadsheetml/2009/9/ac" r="63" s="3" customFormat="true" x14ac:dyDescent="0.25">
      <c r="A63" s="418" t="str">
        <f ca="true">IF(ISBLANK('Data Summary'!A65),"",'Data Summary'!A65)</f>
        <v/>
      </c>
      <c r="B63" s="138"/>
      <c r="L63" s="138"/>
      <c r="V63" s="138"/>
      <c r="AF63" s="138"/>
      <c r="AP63" s="138"/>
      <c r="AZ63" s="138"/>
      <c r="BJ63" s="138"/>
      <c r="BK63" s="138"/>
      <c r="BL63" s="138"/>
      <c r="BM63" s="138"/>
      <c r="BN63" s="138"/>
      <c r="BO63" s="138"/>
      <c r="BP63" s="138"/>
      <c r="BQ63" s="138"/>
      <c r="BT63" s="138"/>
      <c r="CD63" s="138"/>
      <c r="CN63" s="138"/>
      <c r="CX63" s="138"/>
      <c r="DH63" s="138"/>
      <c r="DR63" s="138"/>
      <c r="EB63" s="138"/>
      <c r="EL63" s="138"/>
      <c r="EV63" s="138"/>
      <c r="FF63" s="138"/>
      <c r="FP63" s="138"/>
      <c r="FZ63" s="138"/>
      <c r="GJ63" s="138"/>
      <c r="GT63" s="138"/>
      <c r="HD63" s="138"/>
      <c r="HN63" s="138"/>
      <c r="HX63" s="138"/>
      <c r="IH63" s="138"/>
    </row>
    <row xmlns:x14ac="http://schemas.microsoft.com/office/spreadsheetml/2009/9/ac" r="64" s="3" customFormat="true" x14ac:dyDescent="0.25">
      <c r="A64" s="418" t="str">
        <f ca="true">IF(ISBLANK('Data Summary'!A66),"",'Data Summary'!A66)</f>
        <v/>
      </c>
      <c r="B64" s="138"/>
      <c r="L64" s="138"/>
      <c r="V64" s="138"/>
      <c r="AF64" s="138"/>
      <c r="AP64" s="138"/>
      <c r="AZ64" s="138"/>
      <c r="BJ64" s="138"/>
      <c r="BK64" s="138"/>
      <c r="BL64" s="138"/>
      <c r="BM64" s="138"/>
      <c r="BN64" s="138"/>
      <c r="BO64" s="138"/>
      <c r="BP64" s="138"/>
      <c r="BQ64" s="138"/>
      <c r="BT64" s="138"/>
      <c r="CD64" s="138"/>
      <c r="CN64" s="138"/>
      <c r="CX64" s="138"/>
      <c r="DH64" s="138"/>
      <c r="DR64" s="138"/>
      <c r="EB64" s="138"/>
      <c r="EL64" s="138"/>
      <c r="EV64" s="138"/>
      <c r="FF64" s="138"/>
      <c r="FP64" s="138"/>
      <c r="FZ64" s="138"/>
      <c r="GJ64" s="138"/>
      <c r="GT64" s="138"/>
      <c r="HD64" s="138"/>
      <c r="HN64" s="138"/>
      <c r="HX64" s="138"/>
      <c r="IH64" s="138"/>
    </row>
    <row xmlns:x14ac="http://schemas.microsoft.com/office/spreadsheetml/2009/9/ac" r="65" s="3" customFormat="true" x14ac:dyDescent="0.25">
      <c r="A65" s="418" t="str">
        <f ca="true">IF(ISBLANK('Data Summary'!A67),"",'Data Summary'!A67)</f>
        <v/>
      </c>
      <c r="B65" s="138"/>
      <c r="L65" s="138"/>
      <c r="V65" s="138"/>
      <c r="AF65" s="138"/>
      <c r="AP65" s="138"/>
      <c r="AZ65" s="138"/>
      <c r="BJ65" s="138"/>
      <c r="BK65" s="138"/>
      <c r="BL65" s="138"/>
      <c r="BM65" s="138"/>
      <c r="BN65" s="138"/>
      <c r="BO65" s="138"/>
      <c r="BP65" s="138"/>
      <c r="BQ65" s="138"/>
      <c r="BT65" s="138"/>
      <c r="CD65" s="138"/>
      <c r="CN65" s="138"/>
      <c r="CX65" s="138"/>
      <c r="DH65" s="138"/>
      <c r="DR65" s="138"/>
      <c r="EB65" s="138"/>
      <c r="EL65" s="138"/>
      <c r="EV65" s="138"/>
      <c r="FF65" s="138"/>
      <c r="FP65" s="138"/>
      <c r="FZ65" s="138"/>
      <c r="GJ65" s="138"/>
      <c r="GT65" s="138"/>
      <c r="HD65" s="138"/>
      <c r="HN65" s="138"/>
      <c r="HX65" s="138"/>
      <c r="IH65" s="138"/>
    </row>
    <row xmlns:x14ac="http://schemas.microsoft.com/office/spreadsheetml/2009/9/ac" r="66" s="3" customFormat="true" x14ac:dyDescent="0.25">
      <c r="A66" s="418" t="str">
        <f ca="true">IF(ISBLANK('Data Summary'!A68),"",'Data Summary'!A68)</f>
        <v/>
      </c>
      <c r="B66" s="138"/>
      <c r="L66" s="138"/>
      <c r="V66" s="138"/>
      <c r="AF66" s="138"/>
      <c r="AP66" s="138"/>
      <c r="AZ66" s="138"/>
      <c r="BJ66" s="138"/>
      <c r="BK66" s="138"/>
      <c r="BL66" s="138"/>
      <c r="BM66" s="138"/>
      <c r="BN66" s="138"/>
      <c r="BO66" s="138"/>
      <c r="BP66" s="138"/>
      <c r="BQ66" s="138"/>
      <c r="BT66" s="138"/>
      <c r="CD66" s="138"/>
      <c r="CN66" s="138"/>
      <c r="CX66" s="138"/>
      <c r="DH66" s="138"/>
      <c r="DR66" s="138"/>
      <c r="EB66" s="138"/>
      <c r="EL66" s="138"/>
      <c r="EV66" s="138"/>
      <c r="FF66" s="138"/>
      <c r="FP66" s="138"/>
      <c r="FZ66" s="138"/>
      <c r="GJ66" s="138"/>
      <c r="GT66" s="138"/>
      <c r="HD66" s="138"/>
      <c r="HN66" s="138"/>
      <c r="HX66" s="138"/>
      <c r="IH66" s="138"/>
    </row>
    <row xmlns:x14ac="http://schemas.microsoft.com/office/spreadsheetml/2009/9/ac" r="67" s="3" customFormat="true" x14ac:dyDescent="0.25">
      <c r="A67" s="418" t="str">
        <f ca="true">IF(ISBLANK('Data Summary'!A69),"",'Data Summary'!A69)</f>
        <v/>
      </c>
      <c r="B67" s="138"/>
      <c r="L67" s="138"/>
      <c r="V67" s="138"/>
      <c r="AF67" s="138"/>
      <c r="AP67" s="138"/>
      <c r="AZ67" s="138"/>
      <c r="BJ67" s="138"/>
      <c r="BK67" s="138"/>
      <c r="BL67" s="138"/>
      <c r="BM67" s="138"/>
      <c r="BN67" s="138"/>
      <c r="BO67" s="138"/>
      <c r="BP67" s="138"/>
      <c r="BQ67" s="138"/>
      <c r="BT67" s="138"/>
      <c r="CD67" s="138"/>
      <c r="CN67" s="138"/>
      <c r="CX67" s="138"/>
      <c r="DH67" s="138"/>
      <c r="DR67" s="138"/>
      <c r="EB67" s="138"/>
      <c r="EL67" s="138"/>
      <c r="EV67" s="138"/>
      <c r="FF67" s="138"/>
      <c r="FP67" s="138"/>
      <c r="FZ67" s="138"/>
      <c r="GJ67" s="138"/>
      <c r="GT67" s="138"/>
      <c r="HD67" s="138"/>
      <c r="HN67" s="138"/>
      <c r="HX67" s="138"/>
      <c r="IH67" s="138"/>
    </row>
    <row xmlns:x14ac="http://schemas.microsoft.com/office/spreadsheetml/2009/9/ac" r="68" s="3" customFormat="true" x14ac:dyDescent="0.25">
      <c r="A68" s="418" t="str">
        <f ca="true">IF(ISBLANK('Data Summary'!A70),"",'Data Summary'!A70)</f>
        <v/>
      </c>
      <c r="B68" s="138"/>
      <c r="L68" s="138"/>
      <c r="V68" s="138"/>
      <c r="AF68" s="138"/>
      <c r="AP68" s="138"/>
      <c r="AZ68" s="138"/>
      <c r="BJ68" s="138"/>
      <c r="BK68" s="138"/>
      <c r="BL68" s="138"/>
      <c r="BM68" s="138"/>
      <c r="BN68" s="138"/>
      <c r="BO68" s="138"/>
      <c r="BP68" s="138"/>
      <c r="BQ68" s="138"/>
      <c r="BT68" s="138"/>
      <c r="CD68" s="138"/>
      <c r="CN68" s="138"/>
      <c r="CX68" s="138"/>
      <c r="DH68" s="138"/>
      <c r="DR68" s="138"/>
      <c r="EB68" s="138"/>
      <c r="EL68" s="138"/>
      <c r="EV68" s="138"/>
      <c r="FF68" s="138"/>
      <c r="FP68" s="138"/>
      <c r="FZ68" s="138"/>
      <c r="GJ68" s="138"/>
      <c r="GT68" s="138"/>
      <c r="HD68" s="138"/>
      <c r="HN68" s="138"/>
      <c r="HX68" s="138"/>
      <c r="IH68" s="138"/>
    </row>
    <row xmlns:x14ac="http://schemas.microsoft.com/office/spreadsheetml/2009/9/ac" r="69" s="3" customFormat="true" x14ac:dyDescent="0.25">
      <c r="A69" s="418" t="str">
        <f ca="true">IF(ISBLANK('Data Summary'!A71),"",'Data Summary'!A71)</f>
        <v/>
      </c>
      <c r="B69" s="138"/>
      <c r="L69" s="138"/>
      <c r="V69" s="138"/>
      <c r="AF69" s="138"/>
      <c r="AP69" s="138"/>
      <c r="AZ69" s="138"/>
      <c r="BJ69" s="138"/>
      <c r="BK69" s="138"/>
      <c r="BL69" s="138"/>
      <c r="BM69" s="138"/>
      <c r="BN69" s="138"/>
      <c r="BO69" s="138"/>
      <c r="BP69" s="138"/>
      <c r="BQ69" s="138"/>
      <c r="BT69" s="138"/>
      <c r="CD69" s="138"/>
      <c r="CN69" s="138"/>
      <c r="CX69" s="138"/>
      <c r="DH69" s="138"/>
      <c r="DR69" s="138"/>
      <c r="EB69" s="138"/>
      <c r="EL69" s="138"/>
      <c r="EV69" s="138"/>
      <c r="FF69" s="138"/>
      <c r="FP69" s="138"/>
      <c r="FZ69" s="138"/>
      <c r="GJ69" s="138"/>
      <c r="GT69" s="138"/>
      <c r="HD69" s="138"/>
      <c r="HN69" s="138"/>
      <c r="HX69" s="138"/>
      <c r="IH69" s="138"/>
    </row>
    <row xmlns:x14ac="http://schemas.microsoft.com/office/spreadsheetml/2009/9/ac" r="70" s="3" customFormat="true" x14ac:dyDescent="0.25">
      <c r="A70" s="418" t="str">
        <f ca="true">IF(ISBLANK('Data Summary'!A72),"",'Data Summary'!A72)</f>
        <v/>
      </c>
      <c r="B70" s="138"/>
      <c r="L70" s="138"/>
      <c r="V70" s="138"/>
      <c r="AF70" s="138"/>
      <c r="AP70" s="138"/>
      <c r="AZ70" s="138"/>
      <c r="BJ70" s="138"/>
      <c r="BK70" s="138"/>
      <c r="BL70" s="138"/>
      <c r="BM70" s="138"/>
      <c r="BN70" s="138"/>
      <c r="BO70" s="138"/>
      <c r="BP70" s="138"/>
      <c r="BQ70" s="138"/>
      <c r="BT70" s="138"/>
      <c r="CD70" s="138"/>
      <c r="CN70" s="138"/>
      <c r="CX70" s="138"/>
      <c r="DH70" s="138"/>
      <c r="DR70" s="138"/>
      <c r="EB70" s="138"/>
      <c r="EL70" s="138"/>
      <c r="EV70" s="138"/>
      <c r="FF70" s="138"/>
      <c r="FP70" s="138"/>
      <c r="FZ70" s="138"/>
      <c r="GJ70" s="138"/>
      <c r="GT70" s="138"/>
      <c r="HD70" s="138"/>
      <c r="HN70" s="138"/>
      <c r="HX70" s="138"/>
      <c r="IH70" s="138"/>
    </row>
    <row xmlns:x14ac="http://schemas.microsoft.com/office/spreadsheetml/2009/9/ac" r="71" s="3" customFormat="true" x14ac:dyDescent="0.25">
      <c r="A71" s="418" t="str">
        <f ca="true">IF(ISBLANK('Data Summary'!A73),"",'Data Summary'!A73)</f>
        <v/>
      </c>
      <c r="B71" s="138"/>
      <c r="L71" s="138"/>
      <c r="V71" s="138"/>
      <c r="AF71" s="138"/>
      <c r="AP71" s="138"/>
      <c r="AZ71" s="138"/>
      <c r="BJ71" s="138"/>
      <c r="BK71" s="138"/>
      <c r="BL71" s="138"/>
      <c r="BM71" s="138"/>
      <c r="BN71" s="138"/>
      <c r="BO71" s="138"/>
      <c r="BP71" s="138"/>
      <c r="BQ71" s="138"/>
      <c r="BT71" s="138"/>
      <c r="CD71" s="138"/>
      <c r="CN71" s="138"/>
      <c r="CX71" s="138"/>
      <c r="DH71" s="138"/>
      <c r="DR71" s="138"/>
      <c r="EB71" s="138"/>
      <c r="EL71" s="138"/>
      <c r="EV71" s="138"/>
      <c r="FF71" s="138"/>
      <c r="FP71" s="138"/>
      <c r="FZ71" s="138"/>
      <c r="GJ71" s="138"/>
      <c r="GT71" s="138"/>
      <c r="HD71" s="138"/>
      <c r="HN71" s="138"/>
      <c r="HX71" s="138"/>
      <c r="IH71" s="138"/>
    </row>
    <row xmlns:x14ac="http://schemas.microsoft.com/office/spreadsheetml/2009/9/ac" r="72" s="3" customFormat="true" x14ac:dyDescent="0.25">
      <c r="A72" s="418" t="str">
        <f ca="true">IF(ISBLANK('Data Summary'!A74),"",'Data Summary'!A74)</f>
        <v/>
      </c>
      <c r="B72" s="138"/>
      <c r="L72" s="138"/>
      <c r="V72" s="138"/>
      <c r="AF72" s="138"/>
      <c r="AP72" s="138"/>
      <c r="AZ72" s="138"/>
      <c r="BJ72" s="138"/>
      <c r="BK72" s="138"/>
      <c r="BL72" s="138"/>
      <c r="BM72" s="138"/>
      <c r="BN72" s="138"/>
      <c r="BO72" s="138"/>
      <c r="BP72" s="138"/>
      <c r="BQ72" s="138"/>
      <c r="BT72" s="138"/>
      <c r="CD72" s="138"/>
      <c r="CN72" s="138"/>
      <c r="CX72" s="138"/>
      <c r="DH72" s="138"/>
      <c r="DR72" s="138"/>
      <c r="EB72" s="138"/>
      <c r="EL72" s="138"/>
      <c r="EV72" s="138"/>
      <c r="FF72" s="138"/>
      <c r="FP72" s="138"/>
      <c r="FZ72" s="138"/>
      <c r="GJ72" s="138"/>
      <c r="GT72" s="138"/>
      <c r="HD72" s="138"/>
      <c r="HN72" s="138"/>
      <c r="HX72" s="138"/>
      <c r="IH72" s="138"/>
    </row>
    <row xmlns:x14ac="http://schemas.microsoft.com/office/spreadsheetml/2009/9/ac" r="73" s="3" customFormat="true" x14ac:dyDescent="0.25">
      <c r="A73" s="418" t="str">
        <f ca="true">IF(ISBLANK('Data Summary'!A75),"",'Data Summary'!A75)</f>
        <v/>
      </c>
      <c r="B73" s="138"/>
      <c r="L73" s="138"/>
      <c r="V73" s="138"/>
      <c r="AF73" s="138"/>
      <c r="AP73" s="138"/>
      <c r="AZ73" s="138"/>
      <c r="BJ73" s="138"/>
      <c r="BK73" s="138"/>
      <c r="BL73" s="138"/>
      <c r="BM73" s="138"/>
      <c r="BN73" s="138"/>
      <c r="BO73" s="138"/>
      <c r="BP73" s="138"/>
      <c r="BQ73" s="138"/>
      <c r="BT73" s="138"/>
      <c r="CD73" s="138"/>
      <c r="CN73" s="138"/>
      <c r="CX73" s="138"/>
      <c r="DH73" s="138"/>
      <c r="DR73" s="138"/>
      <c r="EB73" s="138"/>
      <c r="EL73" s="138"/>
      <c r="EV73" s="138"/>
      <c r="FF73" s="138"/>
      <c r="FP73" s="138"/>
      <c r="FZ73" s="138"/>
      <c r="GJ73" s="138"/>
      <c r="GT73" s="138"/>
      <c r="HD73" s="138"/>
      <c r="HN73" s="138"/>
      <c r="HX73" s="138"/>
      <c r="IH73" s="138"/>
    </row>
    <row xmlns:x14ac="http://schemas.microsoft.com/office/spreadsheetml/2009/9/ac" r="74" s="3" customFormat="true" x14ac:dyDescent="0.25">
      <c r="A74" s="418" t="str">
        <f ca="true">IF(ISBLANK('Data Summary'!A76),"",'Data Summary'!A76)</f>
        <v/>
      </c>
      <c r="B74" s="138"/>
      <c r="L74" s="138"/>
      <c r="V74" s="138"/>
      <c r="AF74" s="138"/>
      <c r="AP74" s="138"/>
      <c r="AZ74" s="138"/>
      <c r="BJ74" s="138"/>
      <c r="BK74" s="138"/>
      <c r="BL74" s="138"/>
      <c r="BM74" s="138"/>
      <c r="BN74" s="138"/>
      <c r="BO74" s="138"/>
      <c r="BP74" s="138"/>
      <c r="BQ74" s="138"/>
      <c r="BT74" s="138"/>
      <c r="CD74" s="138"/>
      <c r="CN74" s="138"/>
      <c r="CX74" s="138"/>
      <c r="DH74" s="138"/>
      <c r="DR74" s="138"/>
      <c r="EB74" s="138"/>
      <c r="EL74" s="138"/>
      <c r="EV74" s="138"/>
      <c r="FF74" s="138"/>
      <c r="FP74" s="138"/>
      <c r="FZ74" s="138"/>
      <c r="GJ74" s="138"/>
      <c r="GT74" s="138"/>
      <c r="HD74" s="138"/>
      <c r="HN74" s="138"/>
      <c r="HX74" s="138"/>
      <c r="IH74" s="138"/>
    </row>
    <row xmlns:x14ac="http://schemas.microsoft.com/office/spreadsheetml/2009/9/ac" r="75" s="3" customFormat="true" x14ac:dyDescent="0.25">
      <c r="A75" s="418" t="str">
        <f ca="true">IF(ISBLANK('Data Summary'!A77),"",'Data Summary'!A77)</f>
        <v/>
      </c>
      <c r="B75" s="138"/>
      <c r="L75" s="138"/>
      <c r="V75" s="138"/>
      <c r="AF75" s="138"/>
      <c r="AP75" s="138"/>
      <c r="AZ75" s="138"/>
      <c r="BJ75" s="138"/>
      <c r="BK75" s="138"/>
      <c r="BL75" s="138"/>
      <c r="BM75" s="138"/>
      <c r="BN75" s="138"/>
      <c r="BO75" s="138"/>
      <c r="BP75" s="138"/>
      <c r="BQ75" s="138"/>
      <c r="BT75" s="138"/>
      <c r="CD75" s="138"/>
      <c r="CN75" s="138"/>
      <c r="CX75" s="138"/>
      <c r="DH75" s="138"/>
      <c r="DR75" s="138"/>
      <c r="EB75" s="138"/>
      <c r="EL75" s="138"/>
      <c r="EV75" s="138"/>
      <c r="FF75" s="138"/>
      <c r="FP75" s="138"/>
      <c r="FZ75" s="138"/>
      <c r="GJ75" s="138"/>
      <c r="GT75" s="138"/>
      <c r="HD75" s="138"/>
      <c r="HN75" s="138"/>
      <c r="HX75" s="138"/>
      <c r="IH75" s="138"/>
    </row>
    <row xmlns:x14ac="http://schemas.microsoft.com/office/spreadsheetml/2009/9/ac" r="76" s="3" customFormat="true" x14ac:dyDescent="0.25">
      <c r="A76" s="418" t="str">
        <f ca="true">IF(ISBLANK('Data Summary'!A78),"",'Data Summary'!A78)</f>
        <v/>
      </c>
      <c r="B76" s="138"/>
      <c r="L76" s="138"/>
      <c r="V76" s="138"/>
      <c r="AF76" s="138"/>
      <c r="AP76" s="138"/>
      <c r="AZ76" s="138"/>
      <c r="BJ76" s="138"/>
      <c r="BK76" s="138"/>
      <c r="BL76" s="138"/>
      <c r="BM76" s="138"/>
      <c r="BN76" s="138"/>
      <c r="BO76" s="138"/>
      <c r="BP76" s="138"/>
      <c r="BQ76" s="138"/>
      <c r="BT76" s="138"/>
      <c r="CD76" s="138"/>
      <c r="CN76" s="138"/>
      <c r="CX76" s="138"/>
      <c r="DH76" s="138"/>
      <c r="DR76" s="138"/>
      <c r="EB76" s="138"/>
      <c r="EL76" s="138"/>
      <c r="EV76" s="138"/>
      <c r="FF76" s="138"/>
      <c r="FP76" s="138"/>
      <c r="FZ76" s="138"/>
      <c r="GJ76" s="138"/>
      <c r="GT76" s="138"/>
      <c r="HD76" s="138"/>
      <c r="HN76" s="138"/>
      <c r="HX76" s="138"/>
      <c r="IH76" s="138"/>
    </row>
    <row xmlns:x14ac="http://schemas.microsoft.com/office/spreadsheetml/2009/9/ac" r="77" s="3" customFormat="true" x14ac:dyDescent="0.25">
      <c r="A77" s="418" t="str">
        <f ca="true">IF(ISBLANK('Data Summary'!A79),"",'Data Summary'!A79)</f>
        <v/>
      </c>
      <c r="B77" s="138"/>
      <c r="L77" s="138"/>
      <c r="V77" s="138"/>
      <c r="AF77" s="138"/>
      <c r="AP77" s="138"/>
      <c r="AZ77" s="138"/>
      <c r="BJ77" s="138"/>
      <c r="BK77" s="138"/>
      <c r="BL77" s="138"/>
      <c r="BM77" s="138"/>
      <c r="BN77" s="138"/>
      <c r="BO77" s="138"/>
      <c r="BP77" s="138"/>
      <c r="BQ77" s="138"/>
      <c r="BT77" s="138"/>
      <c r="CD77" s="138"/>
      <c r="CN77" s="138"/>
      <c r="CX77" s="138"/>
      <c r="DH77" s="138"/>
      <c r="DR77" s="138"/>
      <c r="EB77" s="138"/>
      <c r="EL77" s="138"/>
      <c r="EV77" s="138"/>
      <c r="FF77" s="138"/>
      <c r="FP77" s="138"/>
      <c r="FZ77" s="138"/>
      <c r="GJ77" s="138"/>
      <c r="GT77" s="138"/>
      <c r="HD77" s="138"/>
      <c r="HN77" s="138"/>
      <c r="HX77" s="138"/>
      <c r="IH77" s="138"/>
    </row>
    <row xmlns:x14ac="http://schemas.microsoft.com/office/spreadsheetml/2009/9/ac" r="78" s="3" customFormat="true" x14ac:dyDescent="0.25">
      <c r="A78" s="418" t="str">
        <f ca="true">IF(ISBLANK('Data Summary'!A80),"",'Data Summary'!A80)</f>
        <v/>
      </c>
      <c r="B78" s="138"/>
      <c r="L78" s="138"/>
      <c r="V78" s="138"/>
      <c r="AF78" s="138"/>
      <c r="AP78" s="138"/>
      <c r="AZ78" s="138"/>
      <c r="BJ78" s="138"/>
      <c r="BK78" s="138"/>
      <c r="BL78" s="138"/>
      <c r="BM78" s="138"/>
      <c r="BN78" s="138"/>
      <c r="BO78" s="138"/>
      <c r="BP78" s="138"/>
      <c r="BQ78" s="138"/>
      <c r="BT78" s="138"/>
      <c r="CD78" s="138"/>
      <c r="CN78" s="138"/>
      <c r="CX78" s="138"/>
      <c r="DH78" s="138"/>
      <c r="DR78" s="138"/>
      <c r="EB78" s="138"/>
      <c r="EL78" s="138"/>
      <c r="EV78" s="138"/>
      <c r="FF78" s="138"/>
      <c r="FP78" s="138"/>
      <c r="FZ78" s="138"/>
      <c r="GJ78" s="138"/>
      <c r="GT78" s="138"/>
      <c r="HD78" s="138"/>
      <c r="HN78" s="138"/>
      <c r="HX78" s="138"/>
      <c r="IH78" s="138"/>
    </row>
    <row xmlns:x14ac="http://schemas.microsoft.com/office/spreadsheetml/2009/9/ac" r="79" s="3" customFormat="true" x14ac:dyDescent="0.25">
      <c r="A79" s="418" t="str">
        <f ca="true">IF(ISBLANK('Data Summary'!A81),"",'Data Summary'!A81)</f>
        <v/>
      </c>
      <c r="B79" s="138"/>
      <c r="L79" s="138"/>
      <c r="V79" s="138"/>
      <c r="AF79" s="138"/>
      <c r="AP79" s="138"/>
      <c r="AZ79" s="138"/>
      <c r="BJ79" s="138"/>
      <c r="BK79" s="138"/>
      <c r="BL79" s="138"/>
      <c r="BM79" s="138"/>
      <c r="BN79" s="138"/>
      <c r="BO79" s="138"/>
      <c r="BP79" s="138"/>
      <c r="BQ79" s="138"/>
      <c r="BT79" s="138"/>
      <c r="CD79" s="138"/>
      <c r="CN79" s="138"/>
      <c r="CX79" s="138"/>
      <c r="DH79" s="138"/>
      <c r="DR79" s="138"/>
      <c r="EB79" s="138"/>
      <c r="EL79" s="138"/>
      <c r="EV79" s="138"/>
      <c r="FF79" s="138"/>
      <c r="FP79" s="138"/>
      <c r="FZ79" s="138"/>
      <c r="GJ79" s="138"/>
      <c r="GT79" s="138"/>
      <c r="HD79" s="138"/>
      <c r="HN79" s="138"/>
      <c r="HX79" s="138"/>
      <c r="IH79" s="138"/>
    </row>
    <row xmlns:x14ac="http://schemas.microsoft.com/office/spreadsheetml/2009/9/ac" r="80" s="3" customFormat="true" x14ac:dyDescent="0.25">
      <c r="A80" s="418" t="str">
        <f ca="true">IF(ISBLANK('Data Summary'!A82),"",'Data Summary'!A82)</f>
        <v/>
      </c>
      <c r="B80" s="138"/>
      <c r="L80" s="138"/>
      <c r="V80" s="138"/>
      <c r="AF80" s="138"/>
      <c r="AP80" s="138"/>
      <c r="AZ80" s="138"/>
      <c r="BJ80" s="138"/>
      <c r="BK80" s="138"/>
      <c r="BL80" s="138"/>
      <c r="BM80" s="138"/>
      <c r="BN80" s="138"/>
      <c r="BO80" s="138"/>
      <c r="BP80" s="138"/>
      <c r="BQ80" s="138"/>
      <c r="BT80" s="138"/>
      <c r="CD80" s="138"/>
      <c r="CN80" s="138"/>
      <c r="CX80" s="138"/>
      <c r="DH80" s="138"/>
      <c r="DR80" s="138"/>
      <c r="EB80" s="138"/>
      <c r="EL80" s="138"/>
      <c r="EV80" s="138"/>
      <c r="FF80" s="138"/>
      <c r="FP80" s="138"/>
      <c r="FZ80" s="138"/>
      <c r="GJ80" s="138"/>
      <c r="GT80" s="138"/>
      <c r="HD80" s="138"/>
      <c r="HN80" s="138"/>
      <c r="HX80" s="138"/>
      <c r="IH80" s="138"/>
    </row>
    <row xmlns:x14ac="http://schemas.microsoft.com/office/spreadsheetml/2009/9/ac" r="81" s="3" customFormat="true" x14ac:dyDescent="0.25">
      <c r="A81" s="418" t="str">
        <f ca="true">IF(ISBLANK('Data Summary'!A83),"",'Data Summary'!A83)</f>
        <v/>
      </c>
      <c r="B81" s="138"/>
      <c r="L81" s="138"/>
      <c r="V81" s="138"/>
      <c r="AF81" s="138"/>
      <c r="AP81" s="138"/>
      <c r="AZ81" s="138"/>
      <c r="BJ81" s="138"/>
      <c r="BK81" s="138"/>
      <c r="BL81" s="138"/>
      <c r="BM81" s="138"/>
      <c r="BN81" s="138"/>
      <c r="BO81" s="138"/>
      <c r="BP81" s="138"/>
      <c r="BQ81" s="138"/>
      <c r="BT81" s="138"/>
      <c r="CD81" s="138"/>
      <c r="CN81" s="138"/>
      <c r="CX81" s="138"/>
      <c r="DH81" s="138"/>
      <c r="DR81" s="138"/>
      <c r="EB81" s="138"/>
      <c r="EL81" s="138"/>
      <c r="EV81" s="138"/>
      <c r="FF81" s="138"/>
      <c r="FP81" s="138"/>
      <c r="FZ81" s="138"/>
      <c r="GJ81" s="138"/>
      <c r="GT81" s="138"/>
      <c r="HD81" s="138"/>
      <c r="HN81" s="138"/>
      <c r="HX81" s="138"/>
      <c r="IH81" s="138"/>
    </row>
    <row xmlns:x14ac="http://schemas.microsoft.com/office/spreadsheetml/2009/9/ac" r="82" s="3" customFormat="true" x14ac:dyDescent="0.25">
      <c r="A82" s="418" t="str">
        <f ca="true">IF(ISBLANK('Data Summary'!A84),"",'Data Summary'!A84)</f>
        <v/>
      </c>
      <c r="B82" s="138"/>
      <c r="L82" s="138"/>
      <c r="V82" s="138"/>
      <c r="AF82" s="138"/>
      <c r="AP82" s="138"/>
      <c r="AZ82" s="138"/>
      <c r="BJ82" s="138"/>
      <c r="BK82" s="138"/>
      <c r="BL82" s="138"/>
      <c r="BM82" s="138"/>
      <c r="BN82" s="138"/>
      <c r="BO82" s="138"/>
      <c r="BP82" s="138"/>
      <c r="BQ82" s="138"/>
      <c r="BT82" s="138"/>
      <c r="CD82" s="138"/>
      <c r="CN82" s="138"/>
      <c r="CX82" s="138"/>
      <c r="DH82" s="138"/>
      <c r="DR82" s="138"/>
      <c r="EB82" s="138"/>
      <c r="EL82" s="138"/>
      <c r="EV82" s="138"/>
      <c r="FF82" s="138"/>
      <c r="FP82" s="138"/>
      <c r="FZ82" s="138"/>
      <c r="GJ82" s="138"/>
      <c r="GT82" s="138"/>
      <c r="HD82" s="138"/>
      <c r="HN82" s="138"/>
      <c r="HX82" s="138"/>
      <c r="IH82" s="138"/>
    </row>
    <row xmlns:x14ac="http://schemas.microsoft.com/office/spreadsheetml/2009/9/ac" r="83" s="3" customFormat="true" x14ac:dyDescent="0.25">
      <c r="A83" s="418" t="str">
        <f ca="true">IF(ISBLANK('Data Summary'!A85),"",'Data Summary'!A85)</f>
        <v/>
      </c>
      <c r="B83" s="138"/>
      <c r="L83" s="138"/>
      <c r="V83" s="138"/>
      <c r="AF83" s="138"/>
      <c r="AP83" s="138"/>
      <c r="AZ83" s="138"/>
      <c r="BJ83" s="138"/>
      <c r="BK83" s="138"/>
      <c r="BL83" s="138"/>
      <c r="BM83" s="138"/>
      <c r="BN83" s="138"/>
      <c r="BO83" s="138"/>
      <c r="BP83" s="138"/>
      <c r="BQ83" s="138"/>
      <c r="BT83" s="138"/>
      <c r="CD83" s="138"/>
      <c r="CN83" s="138"/>
      <c r="CX83" s="138"/>
      <c r="DH83" s="138"/>
      <c r="DR83" s="138"/>
      <c r="EB83" s="138"/>
      <c r="EL83" s="138"/>
      <c r="EV83" s="138"/>
      <c r="FF83" s="138"/>
      <c r="FP83" s="138"/>
      <c r="FZ83" s="138"/>
      <c r="GJ83" s="138"/>
      <c r="GT83" s="138"/>
      <c r="HD83" s="138"/>
      <c r="HN83" s="138"/>
      <c r="HX83" s="138"/>
      <c r="IH83" s="138"/>
    </row>
    <row xmlns:x14ac="http://schemas.microsoft.com/office/spreadsheetml/2009/9/ac" r="84" s="3" customFormat="true" x14ac:dyDescent="0.25">
      <c r="A84" s="418" t="str">
        <f ca="true">IF(ISBLANK('Data Summary'!A86),"",'Data Summary'!A86)</f>
        <v/>
      </c>
      <c r="B84" s="138"/>
      <c r="L84" s="138"/>
      <c r="V84" s="138"/>
      <c r="AF84" s="138"/>
      <c r="AP84" s="138"/>
      <c r="AZ84" s="138"/>
      <c r="BJ84" s="138"/>
      <c r="BK84" s="138"/>
      <c r="BL84" s="138"/>
      <c r="BM84" s="138"/>
      <c r="BN84" s="138"/>
      <c r="BO84" s="138"/>
      <c r="BP84" s="138"/>
      <c r="BQ84" s="138"/>
      <c r="BT84" s="138"/>
      <c r="CD84" s="138"/>
      <c r="CN84" s="138"/>
      <c r="CX84" s="138"/>
      <c r="DH84" s="138"/>
      <c r="DR84" s="138"/>
      <c r="EB84" s="138"/>
      <c r="EL84" s="138"/>
      <c r="EV84" s="138"/>
      <c r="FF84" s="138"/>
      <c r="FP84" s="138"/>
      <c r="FZ84" s="138"/>
      <c r="GJ84" s="138"/>
      <c r="GT84" s="138"/>
      <c r="HD84" s="138"/>
      <c r="HN84" s="138"/>
      <c r="HX84" s="138"/>
      <c r="IH84" s="138"/>
    </row>
    <row xmlns:x14ac="http://schemas.microsoft.com/office/spreadsheetml/2009/9/ac" r="85" s="3" customFormat="true" x14ac:dyDescent="0.25">
      <c r="A85" s="418" t="str">
        <f ca="true">IF(ISBLANK('Data Summary'!A87),"",'Data Summary'!A87)</f>
        <v/>
      </c>
      <c r="B85" s="138"/>
      <c r="L85" s="138"/>
      <c r="V85" s="138"/>
      <c r="AF85" s="138"/>
      <c r="AP85" s="138"/>
      <c r="AZ85" s="138"/>
      <c r="BJ85" s="138"/>
      <c r="BK85" s="138"/>
      <c r="BL85" s="138"/>
      <c r="BM85" s="138"/>
      <c r="BN85" s="138"/>
      <c r="BO85" s="138"/>
      <c r="BP85" s="138"/>
      <c r="BQ85" s="138"/>
      <c r="BT85" s="138"/>
      <c r="CD85" s="138"/>
      <c r="CN85" s="138"/>
      <c r="CX85" s="138"/>
      <c r="DH85" s="138"/>
      <c r="DR85" s="138"/>
      <c r="EB85" s="138"/>
      <c r="EL85" s="138"/>
      <c r="EV85" s="138"/>
      <c r="FF85" s="138"/>
      <c r="FP85" s="138"/>
      <c r="FZ85" s="138"/>
      <c r="GJ85" s="138"/>
      <c r="GT85" s="138"/>
      <c r="HD85" s="138"/>
      <c r="HN85" s="138"/>
      <c r="HX85" s="138"/>
      <c r="IH85" s="138"/>
    </row>
    <row xmlns:x14ac="http://schemas.microsoft.com/office/spreadsheetml/2009/9/ac" r="86" s="3" customFormat="true" x14ac:dyDescent="0.25">
      <c r="A86" s="418" t="str">
        <f ca="true">IF(ISBLANK('Data Summary'!A88),"",'Data Summary'!A88)</f>
        <v/>
      </c>
      <c r="B86" s="138"/>
      <c r="L86" s="138"/>
      <c r="V86" s="138"/>
      <c r="AF86" s="138"/>
      <c r="AP86" s="138"/>
      <c r="AZ86" s="138"/>
      <c r="BJ86" s="138"/>
      <c r="BK86" s="138"/>
      <c r="BL86" s="138"/>
      <c r="BM86" s="138"/>
      <c r="BN86" s="138"/>
      <c r="BO86" s="138"/>
      <c r="BP86" s="138"/>
      <c r="BQ86" s="138"/>
      <c r="BT86" s="138"/>
      <c r="CD86" s="138"/>
      <c r="CN86" s="138"/>
      <c r="CX86" s="138"/>
      <c r="DH86" s="138"/>
      <c r="DR86" s="138"/>
      <c r="EB86" s="138"/>
      <c r="EL86" s="138"/>
      <c r="EV86" s="138"/>
      <c r="FF86" s="138"/>
      <c r="FP86" s="138"/>
      <c r="FZ86" s="138"/>
      <c r="GJ86" s="138"/>
      <c r="GT86" s="138"/>
      <c r="HD86" s="138"/>
      <c r="HN86" s="138"/>
      <c r="HX86" s="138"/>
      <c r="IH86" s="138"/>
    </row>
    <row xmlns:x14ac="http://schemas.microsoft.com/office/spreadsheetml/2009/9/ac" r="87" s="3" customFormat="true" x14ac:dyDescent="0.25">
      <c r="A87" s="418" t="str">
        <f ca="true">IF(ISBLANK('Data Summary'!A89),"",'Data Summary'!A89)</f>
        <v/>
      </c>
      <c r="B87" s="138"/>
      <c r="L87" s="138"/>
      <c r="V87" s="138"/>
      <c r="AF87" s="138"/>
      <c r="AP87" s="138"/>
      <c r="AZ87" s="138"/>
      <c r="BJ87" s="138"/>
      <c r="BK87" s="138"/>
      <c r="BL87" s="138"/>
      <c r="BM87" s="138"/>
      <c r="BN87" s="138"/>
      <c r="BO87" s="138"/>
      <c r="BP87" s="138"/>
      <c r="BQ87" s="138"/>
      <c r="BT87" s="138"/>
      <c r="CD87" s="138"/>
      <c r="CN87" s="138"/>
      <c r="CX87" s="138"/>
      <c r="DH87" s="138"/>
      <c r="DR87" s="138"/>
      <c r="EB87" s="138"/>
      <c r="EL87" s="138"/>
      <c r="EV87" s="138"/>
      <c r="FF87" s="138"/>
      <c r="FP87" s="138"/>
      <c r="FZ87" s="138"/>
      <c r="GJ87" s="138"/>
      <c r="GT87" s="138"/>
      <c r="HD87" s="138"/>
      <c r="HN87" s="138"/>
      <c r="HX87" s="138"/>
      <c r="IH87" s="138"/>
    </row>
    <row xmlns:x14ac="http://schemas.microsoft.com/office/spreadsheetml/2009/9/ac" r="88" s="3" customFormat="true" x14ac:dyDescent="0.25">
      <c r="A88" s="418" t="str">
        <f ca="true">IF(ISBLANK('Data Summary'!A90),"",'Data Summary'!A90)</f>
        <v/>
      </c>
      <c r="B88" s="138"/>
      <c r="L88" s="138"/>
      <c r="V88" s="138"/>
      <c r="AF88" s="138"/>
      <c r="AP88" s="138"/>
      <c r="AZ88" s="138"/>
      <c r="BJ88" s="138"/>
      <c r="BK88" s="138"/>
      <c r="BL88" s="138"/>
      <c r="BM88" s="138"/>
      <c r="BN88" s="138"/>
      <c r="BO88" s="138"/>
      <c r="BP88" s="138"/>
      <c r="BQ88" s="138"/>
      <c r="BT88" s="138"/>
      <c r="CD88" s="138"/>
      <c r="CN88" s="138"/>
      <c r="CX88" s="138"/>
      <c r="DH88" s="138"/>
      <c r="DR88" s="138"/>
      <c r="EB88" s="138"/>
      <c r="EL88" s="138"/>
      <c r="EV88" s="138"/>
      <c r="FF88" s="138"/>
      <c r="FP88" s="138"/>
      <c r="FZ88" s="138"/>
      <c r="GJ88" s="138"/>
      <c r="GT88" s="138"/>
      <c r="HD88" s="138"/>
      <c r="HN88" s="138"/>
      <c r="HX88" s="138"/>
      <c r="IH88" s="138"/>
    </row>
    <row xmlns:x14ac="http://schemas.microsoft.com/office/spreadsheetml/2009/9/ac" r="89" s="3" customFormat="true" x14ac:dyDescent="0.25">
      <c r="A89" s="418" t="str">
        <f ca="true">IF(ISBLANK('Data Summary'!A91),"",'Data Summary'!A91)</f>
        <v/>
      </c>
      <c r="B89" s="138"/>
      <c r="L89" s="138"/>
      <c r="V89" s="138"/>
      <c r="AF89" s="138"/>
      <c r="AP89" s="138"/>
      <c r="AZ89" s="138"/>
      <c r="BJ89" s="138"/>
      <c r="BK89" s="138"/>
      <c r="BL89" s="138"/>
      <c r="BM89" s="138"/>
      <c r="BN89" s="138"/>
      <c r="BO89" s="138"/>
      <c r="BP89" s="138"/>
      <c r="BQ89" s="138"/>
      <c r="BT89" s="138"/>
      <c r="CD89" s="138"/>
      <c r="CN89" s="138"/>
      <c r="CX89" s="138"/>
      <c r="DH89" s="138"/>
      <c r="DR89" s="138"/>
      <c r="EB89" s="138"/>
      <c r="EL89" s="138"/>
      <c r="EV89" s="138"/>
      <c r="FF89" s="138"/>
      <c r="FP89" s="138"/>
      <c r="FZ89" s="138"/>
      <c r="GJ89" s="138"/>
      <c r="GT89" s="138"/>
      <c r="HD89" s="138"/>
      <c r="HN89" s="138"/>
      <c r="HX89" s="138"/>
      <c r="IH89" s="138"/>
    </row>
    <row xmlns:x14ac="http://schemas.microsoft.com/office/spreadsheetml/2009/9/ac" r="90" s="3" customFormat="true" x14ac:dyDescent="0.25">
      <c r="A90" s="418" t="str">
        <f ca="true">IF(ISBLANK('Data Summary'!A92),"",'Data Summary'!A92)</f>
        <v/>
      </c>
      <c r="B90" s="138"/>
      <c r="L90" s="138"/>
      <c r="V90" s="138"/>
      <c r="AF90" s="138"/>
      <c r="AP90" s="138"/>
      <c r="AZ90" s="138"/>
      <c r="BJ90" s="138"/>
      <c r="BK90" s="138"/>
      <c r="BL90" s="138"/>
      <c r="BM90" s="138"/>
      <c r="BN90" s="138"/>
      <c r="BO90" s="138"/>
      <c r="BP90" s="138"/>
      <c r="BQ90" s="138"/>
      <c r="BT90" s="138"/>
      <c r="CD90" s="138"/>
      <c r="CN90" s="138"/>
      <c r="CX90" s="138"/>
      <c r="DH90" s="138"/>
      <c r="DR90" s="138"/>
      <c r="EB90" s="138"/>
      <c r="EL90" s="138"/>
      <c r="EV90" s="138"/>
      <c r="FF90" s="138"/>
      <c r="FP90" s="138"/>
      <c r="FZ90" s="138"/>
      <c r="GJ90" s="138"/>
      <c r="GT90" s="138"/>
      <c r="HD90" s="138"/>
      <c r="HN90" s="138"/>
      <c r="HX90" s="138"/>
      <c r="IH90" s="138"/>
    </row>
    <row xmlns:x14ac="http://schemas.microsoft.com/office/spreadsheetml/2009/9/ac" r="91" s="3" customFormat="true" x14ac:dyDescent="0.25">
      <c r="A91" s="418" t="str">
        <f ca="true">IF(ISBLANK('Data Summary'!A93),"",'Data Summary'!A93)</f>
        <v/>
      </c>
      <c r="B91" s="138"/>
      <c r="L91" s="138"/>
      <c r="V91" s="138"/>
      <c r="AF91" s="138"/>
      <c r="AP91" s="138"/>
      <c r="AZ91" s="138"/>
      <c r="BJ91" s="138"/>
      <c r="BK91" s="138"/>
      <c r="BL91" s="138"/>
      <c r="BM91" s="138"/>
      <c r="BN91" s="138"/>
      <c r="BO91" s="138"/>
      <c r="BP91" s="138"/>
      <c r="BQ91" s="138"/>
      <c r="BT91" s="138"/>
      <c r="CD91" s="138"/>
      <c r="CN91" s="138"/>
      <c r="CX91" s="138"/>
      <c r="DH91" s="138"/>
      <c r="DR91" s="138"/>
      <c r="EB91" s="138"/>
      <c r="EL91" s="138"/>
      <c r="EV91" s="138"/>
      <c r="FF91" s="138"/>
      <c r="FP91" s="138"/>
      <c r="FZ91" s="138"/>
      <c r="GJ91" s="138"/>
      <c r="GT91" s="138"/>
      <c r="HD91" s="138"/>
      <c r="HN91" s="138"/>
      <c r="HX91" s="138"/>
      <c r="IH91" s="138"/>
    </row>
    <row xmlns:x14ac="http://schemas.microsoft.com/office/spreadsheetml/2009/9/ac" r="92" s="3" customFormat="true" x14ac:dyDescent="0.25">
      <c r="A92" s="418" t="str">
        <f ca="true">IF(ISBLANK('Data Summary'!A94),"",'Data Summary'!A94)</f>
        <v/>
      </c>
      <c r="B92" s="138"/>
      <c r="L92" s="138"/>
      <c r="V92" s="138"/>
      <c r="AF92" s="138"/>
      <c r="AP92" s="138"/>
      <c r="AZ92" s="138"/>
      <c r="BJ92" s="138"/>
      <c r="BK92" s="138"/>
      <c r="BL92" s="138"/>
      <c r="BM92" s="138"/>
      <c r="BN92" s="138"/>
      <c r="BO92" s="138"/>
      <c r="BP92" s="138"/>
      <c r="BQ92" s="138"/>
      <c r="BT92" s="138"/>
      <c r="CD92" s="138"/>
      <c r="CN92" s="138"/>
      <c r="CX92" s="138"/>
      <c r="DH92" s="138"/>
      <c r="DR92" s="138"/>
      <c r="EB92" s="138"/>
      <c r="EL92" s="138"/>
      <c r="EV92" s="138"/>
      <c r="FF92" s="138"/>
      <c r="FP92" s="138"/>
      <c r="FZ92" s="138"/>
      <c r="GJ92" s="138"/>
      <c r="GT92" s="138"/>
      <c r="HD92" s="138"/>
      <c r="HN92" s="138"/>
      <c r="HX92" s="138"/>
      <c r="IH92" s="138"/>
    </row>
    <row xmlns:x14ac="http://schemas.microsoft.com/office/spreadsheetml/2009/9/ac" r="93" s="3" customFormat="true" x14ac:dyDescent="0.25">
      <c r="A93" s="418" t="str">
        <f ca="true">IF(ISBLANK('Data Summary'!A95),"",'Data Summary'!A95)</f>
        <v/>
      </c>
      <c r="B93" s="138"/>
      <c r="L93" s="138"/>
      <c r="V93" s="138"/>
      <c r="AF93" s="138"/>
      <c r="AP93" s="138"/>
      <c r="AZ93" s="138"/>
      <c r="BJ93" s="138"/>
      <c r="BK93" s="138"/>
      <c r="BL93" s="138"/>
      <c r="BM93" s="138"/>
      <c r="BN93" s="138"/>
      <c r="BO93" s="138"/>
      <c r="BP93" s="138"/>
      <c r="BQ93" s="138"/>
      <c r="BT93" s="138"/>
      <c r="CD93" s="138"/>
      <c r="CN93" s="138"/>
      <c r="CX93" s="138"/>
      <c r="DH93" s="138"/>
      <c r="DR93" s="138"/>
      <c r="EB93" s="138"/>
      <c r="EL93" s="138"/>
      <c r="EV93" s="138"/>
      <c r="FF93" s="138"/>
      <c r="FP93" s="138"/>
      <c r="FZ93" s="138"/>
      <c r="GJ93" s="138"/>
      <c r="GT93" s="138"/>
      <c r="HD93" s="138"/>
      <c r="HN93" s="138"/>
      <c r="HX93" s="138"/>
      <c r="IH93" s="138"/>
    </row>
    <row xmlns:x14ac="http://schemas.microsoft.com/office/spreadsheetml/2009/9/ac" r="94" s="3" customFormat="true" x14ac:dyDescent="0.25">
      <c r="A94" s="418" t="str">
        <f ca="true">IF(ISBLANK('Data Summary'!A96),"",'Data Summary'!A96)</f>
        <v/>
      </c>
      <c r="B94" s="138"/>
      <c r="L94" s="138"/>
      <c r="V94" s="138"/>
      <c r="AF94" s="138"/>
      <c r="AP94" s="138"/>
      <c r="AZ94" s="138"/>
      <c r="BJ94" s="138"/>
      <c r="BK94" s="138"/>
      <c r="BL94" s="138"/>
      <c r="BM94" s="138"/>
      <c r="BN94" s="138"/>
      <c r="BO94" s="138"/>
      <c r="BP94" s="138"/>
      <c r="BQ94" s="138"/>
      <c r="BT94" s="138"/>
      <c r="CD94" s="138"/>
      <c r="CN94" s="138"/>
      <c r="CX94" s="138"/>
      <c r="DH94" s="138"/>
      <c r="DR94" s="138"/>
      <c r="EB94" s="138"/>
      <c r="EL94" s="138"/>
      <c r="EV94" s="138"/>
      <c r="FF94" s="138"/>
      <c r="FP94" s="138"/>
      <c r="FZ94" s="138"/>
      <c r="GJ94" s="138"/>
      <c r="GT94" s="138"/>
      <c r="HD94" s="138"/>
      <c r="HN94" s="138"/>
      <c r="HX94" s="138"/>
      <c r="IH94" s="138"/>
    </row>
    <row xmlns:x14ac="http://schemas.microsoft.com/office/spreadsheetml/2009/9/ac" r="95" s="3" customFormat="true" x14ac:dyDescent="0.25">
      <c r="A95" s="418" t="str">
        <f ca="true">IF(ISBLANK('Data Summary'!A97),"",'Data Summary'!A97)</f>
        <v/>
      </c>
      <c r="B95" s="138"/>
      <c r="L95" s="138"/>
      <c r="V95" s="138"/>
      <c r="AF95" s="138"/>
      <c r="AP95" s="138"/>
      <c r="AZ95" s="138"/>
      <c r="BJ95" s="138"/>
      <c r="BK95" s="138"/>
      <c r="BL95" s="138"/>
      <c r="BM95" s="138"/>
      <c r="BN95" s="138"/>
      <c r="BO95" s="138"/>
      <c r="BP95" s="138"/>
      <c r="BQ95" s="138"/>
      <c r="BT95" s="138"/>
      <c r="CD95" s="138"/>
      <c r="CN95" s="138"/>
      <c r="CX95" s="138"/>
      <c r="DH95" s="138"/>
      <c r="DR95" s="138"/>
      <c r="EB95" s="138"/>
      <c r="EL95" s="138"/>
      <c r="EV95" s="138"/>
      <c r="FF95" s="138"/>
      <c r="FP95" s="138"/>
      <c r="FZ95" s="138"/>
      <c r="GJ95" s="138"/>
      <c r="GT95" s="138"/>
      <c r="HD95" s="138"/>
      <c r="HN95" s="138"/>
      <c r="HX95" s="138"/>
      <c r="IH95" s="138"/>
    </row>
    <row xmlns:x14ac="http://schemas.microsoft.com/office/spreadsheetml/2009/9/ac" r="96" s="3" customFormat="true" x14ac:dyDescent="0.25">
      <c r="A96" s="418" t="str">
        <f ca="true">IF(ISBLANK('Data Summary'!A98),"",'Data Summary'!A98)</f>
        <v/>
      </c>
      <c r="B96" s="138"/>
      <c r="L96" s="138"/>
      <c r="V96" s="138"/>
      <c r="AF96" s="138"/>
      <c r="AP96" s="138"/>
      <c r="AZ96" s="138"/>
      <c r="BJ96" s="138"/>
      <c r="BK96" s="138"/>
      <c r="BL96" s="138"/>
      <c r="BM96" s="138"/>
      <c r="BN96" s="138"/>
      <c r="BO96" s="138"/>
      <c r="BP96" s="138"/>
      <c r="BQ96" s="138"/>
      <c r="BT96" s="138"/>
      <c r="CD96" s="138"/>
      <c r="CN96" s="138"/>
      <c r="CX96" s="138"/>
      <c r="DH96" s="138"/>
      <c r="DR96" s="138"/>
      <c r="EB96" s="138"/>
      <c r="EL96" s="138"/>
      <c r="EV96" s="138"/>
      <c r="FF96" s="138"/>
      <c r="FP96" s="138"/>
      <c r="FZ96" s="138"/>
      <c r="GJ96" s="138"/>
      <c r="GT96" s="138"/>
      <c r="HD96" s="138"/>
      <c r="HN96" s="138"/>
      <c r="HX96" s="138"/>
      <c r="IH96" s="138"/>
    </row>
    <row xmlns:x14ac="http://schemas.microsoft.com/office/spreadsheetml/2009/9/ac" r="97" s="3" customFormat="true" x14ac:dyDescent="0.25">
      <c r="A97" s="418" t="str">
        <f ca="true">IF(ISBLANK('Data Summary'!A99),"",'Data Summary'!A99)</f>
        <v/>
      </c>
      <c r="B97" s="138"/>
      <c r="L97" s="138"/>
      <c r="V97" s="138"/>
      <c r="AF97" s="138"/>
      <c r="AP97" s="138"/>
      <c r="AZ97" s="138"/>
      <c r="BJ97" s="138"/>
      <c r="BK97" s="138"/>
      <c r="BL97" s="138"/>
      <c r="BM97" s="138"/>
      <c r="BN97" s="138"/>
      <c r="BO97" s="138"/>
      <c r="BP97" s="138"/>
      <c r="BQ97" s="138"/>
      <c r="BT97" s="138"/>
      <c r="CD97" s="138"/>
      <c r="CN97" s="138"/>
      <c r="CX97" s="138"/>
      <c r="DH97" s="138"/>
      <c r="DR97" s="138"/>
      <c r="EB97" s="138"/>
      <c r="EL97" s="138"/>
      <c r="EV97" s="138"/>
      <c r="FF97" s="138"/>
      <c r="FP97" s="138"/>
      <c r="FZ97" s="138"/>
      <c r="GJ97" s="138"/>
      <c r="GT97" s="138"/>
      <c r="HD97" s="138"/>
      <c r="HN97" s="138"/>
      <c r="HX97" s="138"/>
      <c r="IH97" s="138"/>
    </row>
    <row xmlns:x14ac="http://schemas.microsoft.com/office/spreadsheetml/2009/9/ac" r="98" s="3" customFormat="true" x14ac:dyDescent="0.25">
      <c r="A98" s="418" t="str">
        <f ca="true">IF(ISBLANK('Data Summary'!A100),"",'Data Summary'!A100)</f>
        <v/>
      </c>
      <c r="B98" s="138"/>
      <c r="L98" s="138"/>
      <c r="V98" s="138"/>
      <c r="AF98" s="138"/>
      <c r="AP98" s="138"/>
      <c r="AZ98" s="138"/>
      <c r="BJ98" s="138"/>
      <c r="BK98" s="138"/>
      <c r="BL98" s="138"/>
      <c r="BM98" s="138"/>
      <c r="BN98" s="138"/>
      <c r="BO98" s="138"/>
      <c r="BP98" s="138"/>
      <c r="BQ98" s="138"/>
      <c r="BT98" s="138"/>
      <c r="CD98" s="138"/>
      <c r="CN98" s="138"/>
      <c r="CX98" s="138"/>
      <c r="DH98" s="138"/>
      <c r="DR98" s="138"/>
      <c r="EB98" s="138"/>
      <c r="EL98" s="138"/>
      <c r="EV98" s="138"/>
      <c r="FF98" s="138"/>
      <c r="FP98" s="138"/>
      <c r="FZ98" s="138"/>
      <c r="GJ98" s="138"/>
      <c r="GT98" s="138"/>
      <c r="HD98" s="138"/>
      <c r="HN98" s="138"/>
      <c r="HX98" s="138"/>
      <c r="IH98" s="138"/>
    </row>
    <row xmlns:x14ac="http://schemas.microsoft.com/office/spreadsheetml/2009/9/ac" r="99" s="3" customFormat="true" x14ac:dyDescent="0.25">
      <c r="A99" s="418" t="str">
        <f ca="true">IF(ISBLANK('Data Summary'!A101),"",'Data Summary'!A101)</f>
        <v/>
      </c>
      <c r="B99" s="138"/>
      <c r="L99" s="138"/>
      <c r="V99" s="138"/>
      <c r="AF99" s="138"/>
      <c r="AP99" s="138"/>
      <c r="AZ99" s="138"/>
      <c r="BJ99" s="138"/>
      <c r="BK99" s="138"/>
      <c r="BL99" s="138"/>
      <c r="BM99" s="138"/>
      <c r="BN99" s="138"/>
      <c r="BO99" s="138"/>
      <c r="BP99" s="138"/>
      <c r="BQ99" s="138"/>
      <c r="BT99" s="138"/>
      <c r="CD99" s="138"/>
      <c r="CN99" s="138"/>
      <c r="CX99" s="138"/>
      <c r="DH99" s="138"/>
      <c r="DR99" s="138"/>
      <c r="EB99" s="138"/>
      <c r="EL99" s="138"/>
      <c r="EV99" s="138"/>
      <c r="FF99" s="138"/>
      <c r="FP99" s="138"/>
      <c r="FZ99" s="138"/>
      <c r="GJ99" s="138"/>
      <c r="GT99" s="138"/>
      <c r="HD99" s="138"/>
      <c r="HN99" s="138"/>
      <c r="HX99" s="138"/>
      <c r="IH99" s="138"/>
    </row>
    <row xmlns:x14ac="http://schemas.microsoft.com/office/spreadsheetml/2009/9/ac" r="100" s="3" customFormat="true" x14ac:dyDescent="0.25">
      <c r="A100" s="418" t="str">
        <f ca="true">IF(ISBLANK('Data Summary'!A102),"",'Data Summary'!A102)</f>
        <v/>
      </c>
      <c r="B100" s="138"/>
      <c r="L100" s="138"/>
      <c r="V100" s="138"/>
      <c r="AF100" s="138"/>
      <c r="AP100" s="138"/>
      <c r="AZ100" s="138"/>
      <c r="BJ100" s="138"/>
      <c r="BK100" s="138"/>
      <c r="BL100" s="138"/>
      <c r="BM100" s="138"/>
      <c r="BN100" s="138"/>
      <c r="BO100" s="138"/>
      <c r="BP100" s="138"/>
      <c r="BQ100" s="138"/>
      <c r="BT100" s="138"/>
      <c r="CD100" s="138"/>
      <c r="CN100" s="138"/>
      <c r="CX100" s="138"/>
      <c r="DH100" s="138"/>
      <c r="DR100" s="138"/>
      <c r="EB100" s="138"/>
      <c r="EL100" s="138"/>
      <c r="EV100" s="138"/>
      <c r="FF100" s="138"/>
      <c r="FP100" s="138"/>
      <c r="FZ100" s="138"/>
      <c r="GJ100" s="138"/>
      <c r="GT100" s="138"/>
      <c r="HD100" s="138"/>
      <c r="HN100" s="138"/>
      <c r="HX100" s="138"/>
      <c r="IH100" s="138"/>
    </row>
    <row xmlns:x14ac="http://schemas.microsoft.com/office/spreadsheetml/2009/9/ac" r="101" s="3" customFormat="true" x14ac:dyDescent="0.25">
      <c r="A101" s="418" t="str">
        <f ca="true">IF(ISBLANK('Data Summary'!A103),"",'Data Summary'!A103)</f>
        <v/>
      </c>
      <c r="B101" s="138"/>
      <c r="L101" s="138"/>
      <c r="V101" s="138"/>
      <c r="AF101" s="138"/>
      <c r="AP101" s="138"/>
      <c r="AZ101" s="138"/>
      <c r="BJ101" s="138"/>
      <c r="BK101" s="138"/>
      <c r="BL101" s="138"/>
      <c r="BM101" s="138"/>
      <c r="BN101" s="138"/>
      <c r="BO101" s="138"/>
      <c r="BP101" s="138"/>
      <c r="BQ101" s="138"/>
      <c r="BT101" s="138"/>
      <c r="CD101" s="138"/>
      <c r="CN101" s="138"/>
      <c r="CX101" s="138"/>
      <c r="DH101" s="138"/>
      <c r="DR101" s="138"/>
      <c r="EB101" s="138"/>
      <c r="EL101" s="138"/>
      <c r="EV101" s="138"/>
      <c r="FF101" s="138"/>
      <c r="FP101" s="138"/>
      <c r="FZ101" s="138"/>
      <c r="GJ101" s="138"/>
      <c r="GT101" s="138"/>
      <c r="HD101" s="138"/>
      <c r="HN101" s="138"/>
      <c r="HX101" s="138"/>
      <c r="IH101" s="138"/>
    </row>
    <row xmlns:x14ac="http://schemas.microsoft.com/office/spreadsheetml/2009/9/ac" r="102" s="3" customFormat="true" x14ac:dyDescent="0.25">
      <c r="A102" s="418" t="str">
        <f ca="true">IF(ISBLANK('Data Summary'!A104),"",'Data Summary'!A104)</f>
        <v/>
      </c>
      <c r="B102" s="138"/>
      <c r="L102" s="138"/>
      <c r="V102" s="138"/>
      <c r="AF102" s="138"/>
      <c r="AP102" s="138"/>
      <c r="AZ102" s="138"/>
      <c r="BJ102" s="138"/>
      <c r="BK102" s="138"/>
      <c r="BL102" s="138"/>
      <c r="BM102" s="138"/>
      <c r="BN102" s="138"/>
      <c r="BO102" s="138"/>
      <c r="BP102" s="138"/>
      <c r="BQ102" s="138"/>
      <c r="BT102" s="138"/>
      <c r="CD102" s="138"/>
      <c r="CN102" s="138"/>
      <c r="CX102" s="138"/>
      <c r="DH102" s="138"/>
      <c r="DR102" s="138"/>
      <c r="EB102" s="138"/>
      <c r="EL102" s="138"/>
      <c r="EV102" s="138"/>
      <c r="FF102" s="138"/>
      <c r="FP102" s="138"/>
      <c r="FZ102" s="138"/>
      <c r="GJ102" s="138"/>
      <c r="GT102" s="138"/>
      <c r="HD102" s="138"/>
      <c r="HN102" s="138"/>
      <c r="HX102" s="138"/>
      <c r="IH102" s="138"/>
    </row>
    <row xmlns:x14ac="http://schemas.microsoft.com/office/spreadsheetml/2009/9/ac" r="103" s="3" customFormat="true" x14ac:dyDescent="0.25">
      <c r="A103" s="418" t="str">
        <f ca="true">IF(ISBLANK('Data Summary'!A105),"",'Data Summary'!A105)</f>
        <v/>
      </c>
      <c r="B103" s="138"/>
      <c r="L103" s="138"/>
      <c r="V103" s="138"/>
      <c r="AF103" s="138"/>
      <c r="AP103" s="138"/>
      <c r="AZ103" s="138"/>
      <c r="BJ103" s="138"/>
      <c r="BK103" s="138"/>
      <c r="BL103" s="138"/>
      <c r="BM103" s="138"/>
      <c r="BN103" s="138"/>
      <c r="BO103" s="138"/>
      <c r="BP103" s="138"/>
      <c r="BQ103" s="138"/>
      <c r="BT103" s="138"/>
      <c r="CD103" s="138"/>
      <c r="CN103" s="138"/>
      <c r="CX103" s="138"/>
      <c r="DH103" s="138"/>
      <c r="DR103" s="138"/>
      <c r="EB103" s="138"/>
      <c r="EL103" s="138"/>
      <c r="EV103" s="138"/>
      <c r="FF103" s="138"/>
      <c r="FP103" s="138"/>
      <c r="FZ103" s="138"/>
      <c r="GJ103" s="138"/>
      <c r="GT103" s="138"/>
      <c r="HD103" s="138"/>
      <c r="HN103" s="138"/>
      <c r="HX103" s="138"/>
      <c r="IH103" s="138"/>
    </row>
    <row xmlns:x14ac="http://schemas.microsoft.com/office/spreadsheetml/2009/9/ac" r="104" s="3" customFormat="true" x14ac:dyDescent="0.25">
      <c r="A104" s="418" t="str">
        <f ca="true">IF(ISBLANK('Data Summary'!A106),"",'Data Summary'!A106)</f>
        <v/>
      </c>
      <c r="B104" s="138"/>
      <c r="L104" s="138"/>
      <c r="V104" s="138"/>
      <c r="AF104" s="138"/>
      <c r="AP104" s="138"/>
      <c r="AZ104" s="138"/>
      <c r="BJ104" s="138"/>
      <c r="BK104" s="138"/>
      <c r="BL104" s="138"/>
      <c r="BM104" s="138"/>
      <c r="BN104" s="138"/>
      <c r="BO104" s="138"/>
      <c r="BP104" s="138"/>
      <c r="BQ104" s="138"/>
      <c r="BT104" s="138"/>
      <c r="CD104" s="138"/>
      <c r="CN104" s="138"/>
      <c r="CX104" s="138"/>
      <c r="DH104" s="138"/>
      <c r="DR104" s="138"/>
      <c r="EB104" s="138"/>
      <c r="EL104" s="138"/>
      <c r="EV104" s="138"/>
      <c r="FF104" s="138"/>
      <c r="FP104" s="138"/>
      <c r="FZ104" s="138"/>
      <c r="GJ104" s="138"/>
      <c r="GT104" s="138"/>
      <c r="HD104" s="138"/>
      <c r="HN104" s="138"/>
      <c r="HX104" s="138"/>
      <c r="IH104" s="138"/>
    </row>
    <row xmlns:x14ac="http://schemas.microsoft.com/office/spreadsheetml/2009/9/ac" r="105" s="3" customFormat="true" x14ac:dyDescent="0.25">
      <c r="A105" s="418" t="str">
        <f ca="true">IF(ISBLANK('Data Summary'!A107),"",'Data Summary'!A107)</f>
        <v/>
      </c>
      <c r="B105" s="138"/>
      <c r="L105" s="138"/>
      <c r="V105" s="138"/>
      <c r="AF105" s="138"/>
      <c r="AP105" s="138"/>
      <c r="AZ105" s="138"/>
      <c r="BJ105" s="138"/>
      <c r="BK105" s="138"/>
      <c r="BL105" s="138"/>
      <c r="BM105" s="138"/>
      <c r="BN105" s="138"/>
      <c r="BO105" s="138"/>
      <c r="BP105" s="138"/>
      <c r="BQ105" s="138"/>
      <c r="BT105" s="138"/>
      <c r="CD105" s="138"/>
      <c r="CN105" s="138"/>
      <c r="CX105" s="138"/>
      <c r="DH105" s="138"/>
      <c r="DR105" s="138"/>
      <c r="EB105" s="138"/>
      <c r="EL105" s="138"/>
      <c r="EV105" s="138"/>
      <c r="FF105" s="138"/>
      <c r="FP105" s="138"/>
      <c r="FZ105" s="138"/>
      <c r="GJ105" s="138"/>
      <c r="GT105" s="138"/>
      <c r="HD105" s="138"/>
      <c r="HN105" s="138"/>
      <c r="HX105" s="138"/>
      <c r="IH105" s="138"/>
    </row>
    <row xmlns:x14ac="http://schemas.microsoft.com/office/spreadsheetml/2009/9/ac" r="106" s="3" customFormat="true" x14ac:dyDescent="0.25">
      <c r="A106" s="418" t="str">
        <f ca="true">IF(ISBLANK('Data Summary'!A108),"",'Data Summary'!A108)</f>
        <v/>
      </c>
      <c r="B106" s="138"/>
      <c r="L106" s="138"/>
      <c r="V106" s="138"/>
      <c r="AF106" s="138"/>
      <c r="AP106" s="138"/>
      <c r="AZ106" s="138"/>
      <c r="BJ106" s="138"/>
      <c r="BK106" s="138"/>
      <c r="BL106" s="138"/>
      <c r="BM106" s="138"/>
      <c r="BN106" s="138"/>
      <c r="BO106" s="138"/>
      <c r="BP106" s="138"/>
      <c r="BQ106" s="138"/>
      <c r="BT106" s="138"/>
      <c r="CD106" s="138"/>
      <c r="CN106" s="138"/>
      <c r="CX106" s="138"/>
      <c r="DH106" s="138"/>
      <c r="DR106" s="138"/>
      <c r="EB106" s="138"/>
      <c r="EL106" s="138"/>
      <c r="EV106" s="138"/>
      <c r="FF106" s="138"/>
      <c r="FP106" s="138"/>
      <c r="FZ106" s="138"/>
      <c r="GJ106" s="138"/>
      <c r="GT106" s="138"/>
      <c r="HD106" s="138"/>
      <c r="HN106" s="138"/>
      <c r="HX106" s="138"/>
      <c r="IH106" s="138"/>
    </row>
    <row xmlns:x14ac="http://schemas.microsoft.com/office/spreadsheetml/2009/9/ac" r="107" s="3" customFormat="true" x14ac:dyDescent="0.25">
      <c r="A107" s="418" t="str">
        <f ca="true">IF(ISBLANK('Data Summary'!A109),"",'Data Summary'!A109)</f>
        <v/>
      </c>
      <c r="B107" s="138"/>
      <c r="L107" s="138"/>
      <c r="V107" s="138"/>
      <c r="AF107" s="138"/>
      <c r="AP107" s="138"/>
      <c r="AZ107" s="138"/>
      <c r="BJ107" s="138"/>
      <c r="BK107" s="138"/>
      <c r="BL107" s="138"/>
      <c r="BM107" s="138"/>
      <c r="BN107" s="138"/>
      <c r="BO107" s="138"/>
      <c r="BP107" s="138"/>
      <c r="BQ107" s="138"/>
      <c r="BT107" s="138"/>
      <c r="CD107" s="138"/>
      <c r="CN107" s="138"/>
      <c r="CX107" s="138"/>
      <c r="DH107" s="138"/>
      <c r="DR107" s="138"/>
      <c r="EB107" s="138"/>
      <c r="EL107" s="138"/>
      <c r="EV107" s="138"/>
      <c r="FF107" s="138"/>
      <c r="FP107" s="138"/>
      <c r="FZ107" s="138"/>
      <c r="GJ107" s="138"/>
      <c r="GT107" s="138"/>
      <c r="HD107" s="138"/>
      <c r="HN107" s="138"/>
      <c r="HX107" s="138"/>
      <c r="IH107" s="138"/>
    </row>
    <row xmlns:x14ac="http://schemas.microsoft.com/office/spreadsheetml/2009/9/ac" r="108" s="3" customFormat="true" x14ac:dyDescent="0.25">
      <c r="A108" s="418" t="str">
        <f ca="true">IF(ISBLANK('Data Summary'!A110),"",'Data Summary'!A110)</f>
        <v/>
      </c>
      <c r="B108" s="138"/>
      <c r="L108" s="138"/>
      <c r="V108" s="138"/>
      <c r="AF108" s="138"/>
      <c r="AP108" s="138"/>
      <c r="AZ108" s="138"/>
      <c r="BJ108" s="138"/>
      <c r="BK108" s="138"/>
      <c r="BL108" s="138"/>
      <c r="BM108" s="138"/>
      <c r="BN108" s="138"/>
      <c r="BO108" s="138"/>
      <c r="BP108" s="138"/>
      <c r="BQ108" s="138"/>
      <c r="BT108" s="138"/>
      <c r="CD108" s="138"/>
      <c r="CN108" s="138"/>
      <c r="CX108" s="138"/>
      <c r="DH108" s="138"/>
      <c r="DR108" s="138"/>
      <c r="EB108" s="138"/>
      <c r="EL108" s="138"/>
      <c r="EV108" s="138"/>
      <c r="FF108" s="138"/>
      <c r="FP108" s="138"/>
      <c r="FZ108" s="138"/>
      <c r="GJ108" s="138"/>
      <c r="GT108" s="138"/>
      <c r="HD108" s="138"/>
      <c r="HN108" s="138"/>
      <c r="HX108" s="138"/>
      <c r="IH108" s="138"/>
    </row>
    <row xmlns:x14ac="http://schemas.microsoft.com/office/spreadsheetml/2009/9/ac" r="109" s="3" customFormat="true" x14ac:dyDescent="0.25">
      <c r="A109" s="418" t="str">
        <f ca="true">IF(ISBLANK('Data Summary'!A111),"",'Data Summary'!A111)</f>
        <v/>
      </c>
      <c r="B109" s="138"/>
      <c r="L109" s="138"/>
      <c r="V109" s="138"/>
      <c r="AF109" s="138"/>
      <c r="AP109" s="138"/>
      <c r="AZ109" s="138"/>
      <c r="BJ109" s="138"/>
      <c r="BK109" s="138"/>
      <c r="BL109" s="138"/>
      <c r="BM109" s="138"/>
      <c r="BN109" s="138"/>
      <c r="BO109" s="138"/>
      <c r="BP109" s="138"/>
      <c r="BQ109" s="138"/>
      <c r="BT109" s="138"/>
      <c r="CD109" s="138"/>
      <c r="CN109" s="138"/>
      <c r="CX109" s="138"/>
      <c r="DH109" s="138"/>
      <c r="DR109" s="138"/>
      <c r="EB109" s="138"/>
      <c r="EL109" s="138"/>
      <c r="EV109" s="138"/>
      <c r="FF109" s="138"/>
      <c r="FP109" s="138"/>
      <c r="FZ109" s="138"/>
      <c r="GJ109" s="138"/>
      <c r="GT109" s="138"/>
      <c r="HD109" s="138"/>
      <c r="HN109" s="138"/>
      <c r="HX109" s="138"/>
      <c r="IH109" s="138"/>
    </row>
    <row xmlns:x14ac="http://schemas.microsoft.com/office/spreadsheetml/2009/9/ac" r="110" s="3" customFormat="true" x14ac:dyDescent="0.25">
      <c r="A110" s="418" t="str">
        <f ca="true">IF(ISBLANK('Data Summary'!A112),"",'Data Summary'!A112)</f>
        <v/>
      </c>
      <c r="B110" s="138"/>
      <c r="L110" s="138"/>
      <c r="V110" s="138"/>
      <c r="AF110" s="138"/>
      <c r="AP110" s="138"/>
      <c r="AZ110" s="138"/>
      <c r="BJ110" s="138"/>
      <c r="BK110" s="138"/>
      <c r="BL110" s="138"/>
      <c r="BM110" s="138"/>
      <c r="BN110" s="138"/>
      <c r="BO110" s="138"/>
      <c r="BP110" s="138"/>
      <c r="BQ110" s="138"/>
      <c r="BT110" s="138"/>
      <c r="CD110" s="138"/>
      <c r="CN110" s="138"/>
      <c r="CX110" s="138"/>
      <c r="DH110" s="138"/>
      <c r="DR110" s="138"/>
      <c r="EB110" s="138"/>
      <c r="EL110" s="138"/>
      <c r="EV110" s="138"/>
      <c r="FF110" s="138"/>
      <c r="FP110" s="138"/>
      <c r="FZ110" s="138"/>
      <c r="GJ110" s="138"/>
      <c r="GT110" s="138"/>
      <c r="HD110" s="138"/>
      <c r="HN110" s="138"/>
      <c r="HX110" s="138"/>
      <c r="IH110" s="138"/>
    </row>
    <row xmlns:x14ac="http://schemas.microsoft.com/office/spreadsheetml/2009/9/ac" r="111" s="3" customFormat="true" x14ac:dyDescent="0.25">
      <c r="A111" s="418" t="str">
        <f ca="true">IF(ISBLANK('Data Summary'!A113),"",'Data Summary'!A113)</f>
        <v/>
      </c>
      <c r="B111" s="138"/>
      <c r="L111" s="138"/>
      <c r="V111" s="138"/>
      <c r="AF111" s="138"/>
      <c r="AP111" s="138"/>
      <c r="AZ111" s="138"/>
      <c r="BJ111" s="138"/>
      <c r="BK111" s="138"/>
      <c r="BL111" s="138"/>
      <c r="BM111" s="138"/>
      <c r="BN111" s="138"/>
      <c r="BO111" s="138"/>
      <c r="BP111" s="138"/>
      <c r="BQ111" s="138"/>
      <c r="BT111" s="138"/>
      <c r="CD111" s="138"/>
      <c r="CN111" s="138"/>
      <c r="CX111" s="138"/>
      <c r="DH111" s="138"/>
      <c r="DR111" s="138"/>
      <c r="EB111" s="138"/>
      <c r="EL111" s="138"/>
      <c r="EV111" s="138"/>
      <c r="FF111" s="138"/>
      <c r="FP111" s="138"/>
      <c r="FZ111" s="138"/>
      <c r="GJ111" s="138"/>
      <c r="GT111" s="138"/>
      <c r="HD111" s="138"/>
      <c r="HN111" s="138"/>
      <c r="HX111" s="138"/>
      <c r="IH111" s="138"/>
    </row>
    <row xmlns:x14ac="http://schemas.microsoft.com/office/spreadsheetml/2009/9/ac" r="112" s="3" customFormat="true" x14ac:dyDescent="0.25">
      <c r="A112" s="418" t="str">
        <f ca="true">IF(ISBLANK('Data Summary'!A114),"",'Data Summary'!A114)</f>
        <v/>
      </c>
      <c r="B112" s="138"/>
      <c r="L112" s="138"/>
      <c r="V112" s="138"/>
      <c r="AF112" s="138"/>
      <c r="AP112" s="138"/>
      <c r="AZ112" s="138"/>
      <c r="BJ112" s="138"/>
      <c r="BK112" s="138"/>
      <c r="BL112" s="138"/>
      <c r="BM112" s="138"/>
      <c r="BN112" s="138"/>
      <c r="BO112" s="138"/>
      <c r="BP112" s="138"/>
      <c r="BQ112" s="138"/>
      <c r="BT112" s="138"/>
      <c r="CD112" s="138"/>
      <c r="CN112" s="138"/>
      <c r="CX112" s="138"/>
      <c r="DH112" s="138"/>
      <c r="DR112" s="138"/>
      <c r="EB112" s="138"/>
      <c r="EL112" s="138"/>
      <c r="EV112" s="138"/>
      <c r="FF112" s="138"/>
      <c r="FP112" s="138"/>
      <c r="FZ112" s="138"/>
      <c r="GJ112" s="138"/>
      <c r="GT112" s="138"/>
      <c r="HD112" s="138"/>
      <c r="HN112" s="138"/>
      <c r="HX112" s="138"/>
      <c r="IH112" s="138"/>
    </row>
    <row xmlns:x14ac="http://schemas.microsoft.com/office/spreadsheetml/2009/9/ac" r="113" s="3" customFormat="true" x14ac:dyDescent="0.25">
      <c r="A113" s="418" t="str">
        <f ca="true">IF(ISBLANK('Data Summary'!A115),"",'Data Summary'!A115)</f>
        <v/>
      </c>
      <c r="B113" s="138"/>
      <c r="L113" s="138"/>
      <c r="V113" s="138"/>
      <c r="AF113" s="138"/>
      <c r="AP113" s="138"/>
      <c r="AZ113" s="138"/>
      <c r="BJ113" s="138"/>
      <c r="BK113" s="138"/>
      <c r="BL113" s="138"/>
      <c r="BM113" s="138"/>
      <c r="BN113" s="138"/>
      <c r="BO113" s="138"/>
      <c r="BP113" s="138"/>
      <c r="BQ113" s="138"/>
      <c r="BT113" s="138"/>
      <c r="CD113" s="138"/>
      <c r="CN113" s="138"/>
      <c r="CX113" s="138"/>
      <c r="DH113" s="138"/>
      <c r="DR113" s="138"/>
      <c r="EB113" s="138"/>
      <c r="EL113" s="138"/>
      <c r="EV113" s="138"/>
      <c r="FF113" s="138"/>
      <c r="FP113" s="138"/>
      <c r="FZ113" s="138"/>
      <c r="GJ113" s="138"/>
      <c r="GT113" s="138"/>
      <c r="HD113" s="138"/>
      <c r="HN113" s="138"/>
      <c r="HX113" s="138"/>
      <c r="IH113" s="138"/>
    </row>
    <row xmlns:x14ac="http://schemas.microsoft.com/office/spreadsheetml/2009/9/ac" r="114" s="3" customFormat="true" x14ac:dyDescent="0.25">
      <c r="A114" s="418" t="str">
        <f ca="true">IF(ISBLANK('Data Summary'!A116),"",'Data Summary'!A116)</f>
        <v/>
      </c>
      <c r="B114" s="138"/>
      <c r="L114" s="138"/>
      <c r="V114" s="138"/>
      <c r="AF114" s="138"/>
      <c r="AP114" s="138"/>
      <c r="AZ114" s="138"/>
      <c r="BJ114" s="138"/>
      <c r="BK114" s="138"/>
      <c r="BL114" s="138"/>
      <c r="BM114" s="138"/>
      <c r="BN114" s="138"/>
      <c r="BO114" s="138"/>
      <c r="BP114" s="138"/>
      <c r="BQ114" s="138"/>
      <c r="BT114" s="138"/>
      <c r="CD114" s="138"/>
      <c r="CN114" s="138"/>
      <c r="CX114" s="138"/>
      <c r="DH114" s="138"/>
      <c r="DR114" s="138"/>
      <c r="EB114" s="138"/>
      <c r="EL114" s="138"/>
      <c r="EV114" s="138"/>
      <c r="FF114" s="138"/>
      <c r="FP114" s="138"/>
      <c r="FZ114" s="138"/>
      <c r="GJ114" s="138"/>
      <c r="GT114" s="138"/>
      <c r="HD114" s="138"/>
      <c r="HN114" s="138"/>
      <c r="HX114" s="138"/>
      <c r="IH114" s="138"/>
    </row>
    <row xmlns:x14ac="http://schemas.microsoft.com/office/spreadsheetml/2009/9/ac" r="115" s="3" customFormat="true" x14ac:dyDescent="0.25">
      <c r="A115" s="418" t="str">
        <f ca="true">IF(ISBLANK('Data Summary'!A117),"",'Data Summary'!A117)</f>
        <v/>
      </c>
      <c r="B115" s="138"/>
      <c r="L115" s="138"/>
      <c r="V115" s="138"/>
      <c r="AF115" s="138"/>
      <c r="AP115" s="138"/>
      <c r="AZ115" s="138"/>
      <c r="BJ115" s="138"/>
      <c r="BK115" s="138"/>
      <c r="BL115" s="138"/>
      <c r="BM115" s="138"/>
      <c r="BN115" s="138"/>
      <c r="BO115" s="138"/>
      <c r="BP115" s="138"/>
      <c r="BQ115" s="138"/>
      <c r="BT115" s="138"/>
      <c r="CD115" s="138"/>
      <c r="CN115" s="138"/>
      <c r="CX115" s="138"/>
      <c r="DH115" s="138"/>
      <c r="DR115" s="138"/>
      <c r="EB115" s="138"/>
      <c r="EL115" s="138"/>
      <c r="EV115" s="138"/>
      <c r="FF115" s="138"/>
      <c r="FP115" s="138"/>
      <c r="FZ115" s="138"/>
      <c r="GJ115" s="138"/>
      <c r="GT115" s="138"/>
      <c r="HD115" s="138"/>
      <c r="HN115" s="138"/>
      <c r="HX115" s="138"/>
      <c r="IH115" s="138"/>
    </row>
    <row xmlns:x14ac="http://schemas.microsoft.com/office/spreadsheetml/2009/9/ac" r="116" s="3" customFormat="true" x14ac:dyDescent="0.25">
      <c r="A116" s="418" t="str">
        <f ca="true">IF(ISBLANK('Data Summary'!A118),"",'Data Summary'!A118)</f>
        <v/>
      </c>
      <c r="B116" s="138"/>
      <c r="L116" s="138"/>
      <c r="V116" s="138"/>
      <c r="AF116" s="138"/>
      <c r="AP116" s="138"/>
      <c r="AZ116" s="138"/>
      <c r="BJ116" s="138"/>
      <c r="BK116" s="138"/>
      <c r="BL116" s="138"/>
      <c r="BM116" s="138"/>
      <c r="BN116" s="138"/>
      <c r="BO116" s="138"/>
      <c r="BP116" s="138"/>
      <c r="BQ116" s="138"/>
      <c r="BT116" s="138"/>
      <c r="CD116" s="138"/>
      <c r="CN116" s="138"/>
      <c r="CX116" s="138"/>
      <c r="DH116" s="138"/>
      <c r="DR116" s="138"/>
      <c r="EB116" s="138"/>
      <c r="EL116" s="138"/>
      <c r="EV116" s="138"/>
      <c r="FF116" s="138"/>
      <c r="FP116" s="138"/>
      <c r="FZ116" s="138"/>
      <c r="GJ116" s="138"/>
      <c r="GT116" s="138"/>
      <c r="HD116" s="138"/>
      <c r="HN116" s="138"/>
      <c r="HX116" s="138"/>
      <c r="IH116" s="138"/>
    </row>
    <row xmlns:x14ac="http://schemas.microsoft.com/office/spreadsheetml/2009/9/ac" r="117" s="3" customFormat="true" x14ac:dyDescent="0.25">
      <c r="A117" s="418" t="str">
        <f ca="true">IF(ISBLANK('Data Summary'!A119),"",'Data Summary'!A119)</f>
        <v/>
      </c>
      <c r="B117" s="138"/>
      <c r="L117" s="138"/>
      <c r="V117" s="138"/>
      <c r="AF117" s="138"/>
      <c r="AP117" s="138"/>
      <c r="AZ117" s="138"/>
      <c r="BJ117" s="138"/>
      <c r="BK117" s="138"/>
      <c r="BL117" s="138"/>
      <c r="BM117" s="138"/>
      <c r="BN117" s="138"/>
      <c r="BO117" s="138"/>
      <c r="BP117" s="138"/>
      <c r="BQ117" s="138"/>
      <c r="BT117" s="138"/>
      <c r="CD117" s="138"/>
      <c r="CN117" s="138"/>
      <c r="CX117" s="138"/>
      <c r="DH117" s="138"/>
      <c r="DR117" s="138"/>
      <c r="EB117" s="138"/>
      <c r="EL117" s="138"/>
      <c r="EV117" s="138"/>
      <c r="FF117" s="138"/>
      <c r="FP117" s="138"/>
      <c r="FZ117" s="138"/>
      <c r="GJ117" s="138"/>
      <c r="GT117" s="138"/>
      <c r="HD117" s="138"/>
      <c r="HN117" s="138"/>
      <c r="HX117" s="138"/>
      <c r="IH117" s="138"/>
    </row>
    <row xmlns:x14ac="http://schemas.microsoft.com/office/spreadsheetml/2009/9/ac" r="118" s="3" customFormat="true" x14ac:dyDescent="0.25">
      <c r="A118" s="418" t="str">
        <f ca="true">IF(ISBLANK('Data Summary'!A120),"",'Data Summary'!A120)</f>
        <v/>
      </c>
      <c r="B118" s="138"/>
      <c r="L118" s="138"/>
      <c r="V118" s="138"/>
      <c r="AF118" s="138"/>
      <c r="AP118" s="138"/>
      <c r="AZ118" s="138"/>
      <c r="BJ118" s="138"/>
      <c r="BK118" s="138"/>
      <c r="BL118" s="138"/>
      <c r="BM118" s="138"/>
      <c r="BN118" s="138"/>
      <c r="BO118" s="138"/>
      <c r="BP118" s="138"/>
      <c r="BQ118" s="138"/>
      <c r="BT118" s="138"/>
      <c r="CD118" s="138"/>
      <c r="CN118" s="138"/>
      <c r="CX118" s="138"/>
      <c r="DH118" s="138"/>
      <c r="DR118" s="138"/>
      <c r="EB118" s="138"/>
      <c r="EL118" s="138"/>
      <c r="EV118" s="138"/>
      <c r="FF118" s="138"/>
      <c r="FP118" s="138"/>
      <c r="FZ118" s="138"/>
      <c r="GJ118" s="138"/>
      <c r="GT118" s="138"/>
      <c r="HD118" s="138"/>
      <c r="HN118" s="138"/>
      <c r="HX118" s="138"/>
      <c r="IH118" s="138"/>
    </row>
    <row xmlns:x14ac="http://schemas.microsoft.com/office/spreadsheetml/2009/9/ac" r="119" s="3" customFormat="true" x14ac:dyDescent="0.25">
      <c r="A119" s="418" t="str">
        <f ca="true">IF(ISBLANK('Data Summary'!A121),"",'Data Summary'!A121)</f>
        <v/>
      </c>
      <c r="B119" s="138"/>
      <c r="L119" s="138"/>
      <c r="V119" s="138"/>
      <c r="AF119" s="138"/>
      <c r="AP119" s="138"/>
      <c r="AZ119" s="138"/>
      <c r="BJ119" s="138"/>
      <c r="BK119" s="138"/>
      <c r="BL119" s="138"/>
      <c r="BM119" s="138"/>
      <c r="BN119" s="138"/>
      <c r="BO119" s="138"/>
      <c r="BP119" s="138"/>
      <c r="BQ119" s="138"/>
      <c r="BT119" s="138"/>
      <c r="CD119" s="138"/>
      <c r="CN119" s="138"/>
      <c r="CX119" s="138"/>
      <c r="DH119" s="138"/>
      <c r="DR119" s="138"/>
      <c r="EB119" s="138"/>
      <c r="EL119" s="138"/>
      <c r="EV119" s="138"/>
      <c r="FF119" s="138"/>
      <c r="FP119" s="138"/>
      <c r="FZ119" s="138"/>
      <c r="GJ119" s="138"/>
      <c r="GT119" s="138"/>
      <c r="HD119" s="138"/>
      <c r="HN119" s="138"/>
      <c r="HX119" s="138"/>
      <c r="IH119" s="138"/>
    </row>
    <row xmlns:x14ac="http://schemas.microsoft.com/office/spreadsheetml/2009/9/ac" r="120" s="3" customFormat="true" x14ac:dyDescent="0.25">
      <c r="A120" s="418" t="str">
        <f ca="true">IF(ISBLANK('Data Summary'!A122),"",'Data Summary'!A122)</f>
        <v/>
      </c>
      <c r="B120" s="138"/>
      <c r="L120" s="138"/>
      <c r="V120" s="138"/>
      <c r="AF120" s="138"/>
      <c r="AP120" s="138"/>
      <c r="AZ120" s="138"/>
      <c r="BJ120" s="138"/>
      <c r="BK120" s="138"/>
      <c r="BL120" s="138"/>
      <c r="BM120" s="138"/>
      <c r="BN120" s="138"/>
      <c r="BO120" s="138"/>
      <c r="BP120" s="138"/>
      <c r="BQ120" s="138"/>
      <c r="BT120" s="138"/>
      <c r="CD120" s="138"/>
      <c r="CN120" s="138"/>
      <c r="CX120" s="138"/>
      <c r="DH120" s="138"/>
      <c r="DR120" s="138"/>
      <c r="EB120" s="138"/>
      <c r="EL120" s="138"/>
      <c r="EV120" s="138"/>
      <c r="FF120" s="138"/>
      <c r="FP120" s="138"/>
      <c r="FZ120" s="138"/>
      <c r="GJ120" s="138"/>
      <c r="GT120" s="138"/>
      <c r="HD120" s="138"/>
      <c r="HN120" s="138"/>
      <c r="HX120" s="138"/>
      <c r="IH120" s="138"/>
    </row>
    <row xmlns:x14ac="http://schemas.microsoft.com/office/spreadsheetml/2009/9/ac" r="121" s="3" customFormat="true" x14ac:dyDescent="0.25">
      <c r="A121" s="418" t="str">
        <f ca="true">IF(ISBLANK('Data Summary'!A123),"",'Data Summary'!A123)</f>
        <v/>
      </c>
      <c r="B121" s="138"/>
      <c r="L121" s="138"/>
      <c r="V121" s="138"/>
      <c r="AF121" s="138"/>
      <c r="AP121" s="138"/>
      <c r="AZ121" s="138"/>
      <c r="BJ121" s="138"/>
      <c r="BK121" s="138"/>
      <c r="BL121" s="138"/>
      <c r="BM121" s="138"/>
      <c r="BN121" s="138"/>
      <c r="BO121" s="138"/>
      <c r="BP121" s="138"/>
      <c r="BQ121" s="138"/>
      <c r="BT121" s="138"/>
      <c r="CD121" s="138"/>
      <c r="CN121" s="138"/>
      <c r="CX121" s="138"/>
      <c r="DH121" s="138"/>
      <c r="DR121" s="138"/>
      <c r="EB121" s="138"/>
      <c r="EL121" s="138"/>
      <c r="EV121" s="138"/>
      <c r="FF121" s="138"/>
      <c r="FP121" s="138"/>
      <c r="FZ121" s="138"/>
      <c r="GJ121" s="138"/>
      <c r="GT121" s="138"/>
      <c r="HD121" s="138"/>
      <c r="HN121" s="138"/>
      <c r="HX121" s="138"/>
      <c r="IH121" s="138"/>
    </row>
    <row xmlns:x14ac="http://schemas.microsoft.com/office/spreadsheetml/2009/9/ac" r="122" s="3" customFormat="true" x14ac:dyDescent="0.25">
      <c r="A122" s="418" t="str">
        <f ca="true">IF(ISBLANK('Data Summary'!A124),"",'Data Summary'!A124)</f>
        <v/>
      </c>
      <c r="B122" s="138"/>
      <c r="L122" s="138"/>
      <c r="V122" s="138"/>
      <c r="AF122" s="138"/>
      <c r="AP122" s="138"/>
      <c r="AZ122" s="138"/>
      <c r="BJ122" s="138"/>
      <c r="BK122" s="138"/>
      <c r="BL122" s="138"/>
      <c r="BM122" s="138"/>
      <c r="BN122" s="138"/>
      <c r="BO122" s="138"/>
      <c r="BP122" s="138"/>
      <c r="BQ122" s="138"/>
      <c r="BT122" s="138"/>
      <c r="CD122" s="138"/>
      <c r="CN122" s="138"/>
      <c r="CX122" s="138"/>
      <c r="DH122" s="138"/>
      <c r="DR122" s="138"/>
      <c r="EB122" s="138"/>
      <c r="EL122" s="138"/>
      <c r="EV122" s="138"/>
      <c r="FF122" s="138"/>
      <c r="FP122" s="138"/>
      <c r="FZ122" s="138"/>
      <c r="GJ122" s="138"/>
      <c r="GT122" s="138"/>
      <c r="HD122" s="138"/>
      <c r="HN122" s="138"/>
      <c r="HX122" s="138"/>
      <c r="IH122" s="138"/>
    </row>
    <row xmlns:x14ac="http://schemas.microsoft.com/office/spreadsheetml/2009/9/ac" r="123" s="3" customFormat="true" x14ac:dyDescent="0.25">
      <c r="A123" s="418" t="str">
        <f ca="true">IF(ISBLANK('Data Summary'!A125),"",'Data Summary'!A125)</f>
        <v/>
      </c>
      <c r="B123" s="138"/>
      <c r="L123" s="138"/>
      <c r="V123" s="138"/>
      <c r="AF123" s="138"/>
      <c r="AP123" s="138"/>
      <c r="AZ123" s="138"/>
      <c r="BJ123" s="138"/>
      <c r="BK123" s="138"/>
      <c r="BL123" s="138"/>
      <c r="BM123" s="138"/>
      <c r="BN123" s="138"/>
      <c r="BO123" s="138"/>
      <c r="BP123" s="138"/>
      <c r="BQ123" s="138"/>
      <c r="BT123" s="138"/>
      <c r="CD123" s="138"/>
      <c r="CN123" s="138"/>
      <c r="CX123" s="138"/>
      <c r="DH123" s="138"/>
      <c r="DR123" s="138"/>
      <c r="EB123" s="138"/>
      <c r="EL123" s="138"/>
      <c r="EV123" s="138"/>
      <c r="FF123" s="138"/>
      <c r="FP123" s="138"/>
      <c r="FZ123" s="138"/>
      <c r="GJ123" s="138"/>
      <c r="GT123" s="138"/>
      <c r="HD123" s="138"/>
      <c r="HN123" s="138"/>
      <c r="HX123" s="138"/>
      <c r="IH123" s="138"/>
    </row>
    <row xmlns:x14ac="http://schemas.microsoft.com/office/spreadsheetml/2009/9/ac" r="124" s="3" customFormat="true" x14ac:dyDescent="0.25">
      <c r="A124" s="418" t="str">
        <f ca="true">IF(ISBLANK('Data Summary'!A126),"",'Data Summary'!A126)</f>
        <v/>
      </c>
      <c r="B124" s="138"/>
      <c r="L124" s="138"/>
      <c r="V124" s="138"/>
      <c r="AF124" s="138"/>
      <c r="AP124" s="138"/>
      <c r="AZ124" s="138"/>
      <c r="BJ124" s="138"/>
      <c r="BK124" s="138"/>
      <c r="BL124" s="138"/>
      <c r="BM124" s="138"/>
      <c r="BN124" s="138"/>
      <c r="BO124" s="138"/>
      <c r="BP124" s="138"/>
      <c r="BQ124" s="138"/>
      <c r="BT124" s="138"/>
      <c r="CD124" s="138"/>
      <c r="CN124" s="138"/>
      <c r="CX124" s="138"/>
      <c r="DH124" s="138"/>
      <c r="DR124" s="138"/>
      <c r="EB124" s="138"/>
      <c r="EL124" s="138"/>
      <c r="EV124" s="138"/>
      <c r="FF124" s="138"/>
      <c r="FP124" s="138"/>
      <c r="FZ124" s="138"/>
      <c r="GJ124" s="138"/>
      <c r="GT124" s="138"/>
      <c r="HD124" s="138"/>
      <c r="HN124" s="138"/>
      <c r="HX124" s="138"/>
      <c r="IH124" s="138"/>
    </row>
    <row xmlns:x14ac="http://schemas.microsoft.com/office/spreadsheetml/2009/9/ac" r="125" s="3" customFormat="true" x14ac:dyDescent="0.25">
      <c r="A125" s="418" t="str">
        <f ca="true">IF(ISBLANK('Data Summary'!A127),"",'Data Summary'!A127)</f>
        <v/>
      </c>
      <c r="B125" s="138"/>
      <c r="L125" s="138"/>
      <c r="V125" s="138"/>
      <c r="AF125" s="138"/>
      <c r="AP125" s="138"/>
      <c r="AZ125" s="138"/>
      <c r="BJ125" s="138"/>
      <c r="BK125" s="138"/>
      <c r="BL125" s="138"/>
      <c r="BM125" s="138"/>
      <c r="BN125" s="138"/>
      <c r="BO125" s="138"/>
      <c r="BP125" s="138"/>
      <c r="BQ125" s="138"/>
      <c r="BT125" s="138"/>
      <c r="CD125" s="138"/>
      <c r="CN125" s="138"/>
      <c r="CX125" s="138"/>
      <c r="DH125" s="138"/>
      <c r="DR125" s="138"/>
      <c r="EB125" s="138"/>
      <c r="EL125" s="138"/>
      <c r="EV125" s="138"/>
      <c r="FF125" s="138"/>
      <c r="FP125" s="138"/>
      <c r="FZ125" s="138"/>
      <c r="GJ125" s="138"/>
      <c r="GT125" s="138"/>
      <c r="HD125" s="138"/>
      <c r="HN125" s="138"/>
      <c r="HX125" s="138"/>
      <c r="IH125" s="138"/>
    </row>
    <row xmlns:x14ac="http://schemas.microsoft.com/office/spreadsheetml/2009/9/ac" r="126" s="3" customFormat="true" x14ac:dyDescent="0.25">
      <c r="A126" s="418" t="str">
        <f ca="true">IF(ISBLANK('Data Summary'!A128),"",'Data Summary'!A128)</f>
        <v/>
      </c>
      <c r="B126" s="138"/>
      <c r="L126" s="138"/>
      <c r="V126" s="138"/>
      <c r="AF126" s="138"/>
      <c r="AP126" s="138"/>
      <c r="AZ126" s="138"/>
      <c r="BJ126" s="138"/>
      <c r="BK126" s="138"/>
      <c r="BL126" s="138"/>
      <c r="BM126" s="138"/>
      <c r="BN126" s="138"/>
      <c r="BO126" s="138"/>
      <c r="BP126" s="138"/>
      <c r="BQ126" s="138"/>
      <c r="BT126" s="138"/>
      <c r="CD126" s="138"/>
      <c r="CN126" s="138"/>
      <c r="CX126" s="138"/>
      <c r="DH126" s="138"/>
      <c r="DR126" s="138"/>
      <c r="EB126" s="138"/>
      <c r="EL126" s="138"/>
      <c r="EV126" s="138"/>
      <c r="FF126" s="138"/>
      <c r="FP126" s="138"/>
      <c r="FZ126" s="138"/>
      <c r="GJ126" s="138"/>
      <c r="GT126" s="138"/>
      <c r="HD126" s="138"/>
      <c r="HN126" s="138"/>
      <c r="HX126" s="138"/>
      <c r="IH126" s="138"/>
    </row>
    <row xmlns:x14ac="http://schemas.microsoft.com/office/spreadsheetml/2009/9/ac" r="127" s="3" customFormat="true" x14ac:dyDescent="0.25">
      <c r="A127" s="418" t="str">
        <f ca="true">IF(ISBLANK('Data Summary'!A129),"",'Data Summary'!A129)</f>
        <v/>
      </c>
      <c r="B127" s="138"/>
      <c r="L127" s="138"/>
      <c r="V127" s="138"/>
      <c r="AF127" s="138"/>
      <c r="AP127" s="138"/>
      <c r="AZ127" s="138"/>
      <c r="BJ127" s="138"/>
      <c r="BK127" s="138"/>
      <c r="BL127" s="138"/>
      <c r="BM127" s="138"/>
      <c r="BN127" s="138"/>
      <c r="BO127" s="138"/>
      <c r="BP127" s="138"/>
      <c r="BQ127" s="138"/>
      <c r="BT127" s="138"/>
      <c r="CD127" s="138"/>
      <c r="CN127" s="138"/>
      <c r="CX127" s="138"/>
      <c r="DH127" s="138"/>
      <c r="DR127" s="138"/>
      <c r="EB127" s="138"/>
      <c r="EL127" s="138"/>
      <c r="EV127" s="138"/>
      <c r="FF127" s="138"/>
      <c r="FP127" s="138"/>
      <c r="FZ127" s="138"/>
      <c r="GJ127" s="138"/>
      <c r="GT127" s="138"/>
      <c r="HD127" s="138"/>
      <c r="HN127" s="138"/>
      <c r="HX127" s="138"/>
      <c r="IH127" s="138"/>
    </row>
    <row xmlns:x14ac="http://schemas.microsoft.com/office/spreadsheetml/2009/9/ac" r="128" s="3" customFormat="true" x14ac:dyDescent="0.25">
      <c r="A128" s="418" t="str">
        <f ca="true">IF(ISBLANK('Data Summary'!A130),"",'Data Summary'!A130)</f>
        <v/>
      </c>
      <c r="B128" s="138"/>
      <c r="L128" s="138"/>
      <c r="V128" s="138"/>
      <c r="AF128" s="138"/>
      <c r="AP128" s="138"/>
      <c r="AZ128" s="138"/>
      <c r="BJ128" s="138"/>
      <c r="BK128" s="138"/>
      <c r="BL128" s="138"/>
      <c r="BM128" s="138"/>
      <c r="BN128" s="138"/>
      <c r="BO128" s="138"/>
      <c r="BP128" s="138"/>
      <c r="BQ128" s="138"/>
      <c r="BT128" s="138"/>
      <c r="CD128" s="138"/>
      <c r="CN128" s="138"/>
      <c r="CX128" s="138"/>
      <c r="DH128" s="138"/>
      <c r="DR128" s="138"/>
      <c r="EB128" s="138"/>
      <c r="EL128" s="138"/>
      <c r="EV128" s="138"/>
      <c r="FF128" s="138"/>
      <c r="FP128" s="138"/>
      <c r="FZ128" s="138"/>
      <c r="GJ128" s="138"/>
      <c r="GT128" s="138"/>
      <c r="HD128" s="138"/>
      <c r="HN128" s="138"/>
      <c r="HX128" s="138"/>
      <c r="IH128" s="138"/>
    </row>
    <row xmlns:x14ac="http://schemas.microsoft.com/office/spreadsheetml/2009/9/ac" r="129" s="3" customFormat="true" x14ac:dyDescent="0.25">
      <c r="A129" s="418" t="str">
        <f ca="true">IF(ISBLANK('Data Summary'!A131),"",'Data Summary'!A131)</f>
        <v/>
      </c>
      <c r="B129" s="138"/>
      <c r="L129" s="138"/>
      <c r="V129" s="138"/>
      <c r="AF129" s="138"/>
      <c r="AP129" s="138"/>
      <c r="AZ129" s="138"/>
      <c r="BJ129" s="138"/>
      <c r="BK129" s="138"/>
      <c r="BL129" s="138"/>
      <c r="BM129" s="138"/>
      <c r="BN129" s="138"/>
      <c r="BO129" s="138"/>
      <c r="BP129" s="138"/>
      <c r="BQ129" s="138"/>
      <c r="BT129" s="138"/>
      <c r="CD129" s="138"/>
      <c r="CN129" s="138"/>
      <c r="CX129" s="138"/>
      <c r="DH129" s="138"/>
      <c r="DR129" s="138"/>
      <c r="EB129" s="138"/>
      <c r="EL129" s="138"/>
      <c r="EV129" s="138"/>
      <c r="FF129" s="138"/>
      <c r="FP129" s="138"/>
      <c r="FZ129" s="138"/>
      <c r="GJ129" s="138"/>
      <c r="GT129" s="138"/>
      <c r="HD129" s="138"/>
      <c r="HN129" s="138"/>
      <c r="HX129" s="138"/>
      <c r="IH129" s="138"/>
    </row>
    <row xmlns:x14ac="http://schemas.microsoft.com/office/spreadsheetml/2009/9/ac" r="130" s="3" customFormat="true" x14ac:dyDescent="0.25">
      <c r="A130" s="418" t="str">
        <f ca="true">IF(ISBLANK('Data Summary'!A132),"",'Data Summary'!A132)</f>
        <v/>
      </c>
      <c r="B130" s="138"/>
      <c r="L130" s="138"/>
      <c r="V130" s="138"/>
      <c r="AF130" s="138"/>
      <c r="AP130" s="138"/>
      <c r="AZ130" s="138"/>
      <c r="BJ130" s="138"/>
      <c r="BK130" s="138"/>
      <c r="BL130" s="138"/>
      <c r="BM130" s="138"/>
      <c r="BN130" s="138"/>
      <c r="BO130" s="138"/>
      <c r="BP130" s="138"/>
      <c r="BQ130" s="138"/>
      <c r="BT130" s="138"/>
      <c r="CD130" s="138"/>
      <c r="CN130" s="138"/>
      <c r="CX130" s="138"/>
      <c r="DH130" s="138"/>
      <c r="DR130" s="138"/>
      <c r="EB130" s="138"/>
      <c r="EL130" s="138"/>
      <c r="EV130" s="138"/>
      <c r="FF130" s="138"/>
      <c r="FP130" s="138"/>
      <c r="FZ130" s="138"/>
      <c r="GJ130" s="138"/>
      <c r="GT130" s="138"/>
      <c r="HD130" s="138"/>
      <c r="HN130" s="138"/>
      <c r="HX130" s="138"/>
      <c r="IH130" s="138"/>
    </row>
    <row xmlns:x14ac="http://schemas.microsoft.com/office/spreadsheetml/2009/9/ac" r="131" s="3" customFormat="true" x14ac:dyDescent="0.25">
      <c r="A131" s="418" t="str">
        <f ca="true">IF(ISBLANK('Data Summary'!A133),"",'Data Summary'!A133)</f>
        <v/>
      </c>
      <c r="B131" s="138"/>
      <c r="L131" s="138"/>
      <c r="V131" s="138"/>
      <c r="AF131" s="138"/>
      <c r="AP131" s="138"/>
      <c r="AZ131" s="138"/>
      <c r="BJ131" s="138"/>
      <c r="BK131" s="138"/>
      <c r="BL131" s="138"/>
      <c r="BM131" s="138"/>
      <c r="BN131" s="138"/>
      <c r="BO131" s="138"/>
      <c r="BP131" s="138"/>
      <c r="BQ131" s="138"/>
      <c r="BT131" s="138"/>
      <c r="CD131" s="138"/>
      <c r="CN131" s="138"/>
      <c r="CX131" s="138"/>
      <c r="DH131" s="138"/>
      <c r="DR131" s="138"/>
      <c r="EB131" s="138"/>
      <c r="EL131" s="138"/>
      <c r="EV131" s="138"/>
      <c r="FF131" s="138"/>
      <c r="FP131" s="138"/>
      <c r="FZ131" s="138"/>
      <c r="GJ131" s="138"/>
      <c r="GT131" s="138"/>
      <c r="HD131" s="138"/>
      <c r="HN131" s="138"/>
      <c r="HX131" s="138"/>
      <c r="IH131" s="138"/>
    </row>
    <row xmlns:x14ac="http://schemas.microsoft.com/office/spreadsheetml/2009/9/ac" r="132" s="3" customFormat="true" x14ac:dyDescent="0.25">
      <c r="A132" s="418" t="str">
        <f ca="true">IF(ISBLANK('Data Summary'!A134),"",'Data Summary'!A134)</f>
        <v/>
      </c>
      <c r="B132" s="138"/>
      <c r="L132" s="138"/>
      <c r="V132" s="138"/>
      <c r="AF132" s="138"/>
      <c r="AP132" s="138"/>
      <c r="AZ132" s="138"/>
      <c r="BJ132" s="138"/>
      <c r="BK132" s="138"/>
      <c r="BL132" s="138"/>
      <c r="BM132" s="138"/>
      <c r="BN132" s="138"/>
      <c r="BO132" s="138"/>
      <c r="BP132" s="138"/>
      <c r="BQ132" s="138"/>
      <c r="BT132" s="138"/>
      <c r="CD132" s="138"/>
      <c r="CN132" s="138"/>
      <c r="CX132" s="138"/>
      <c r="DH132" s="138"/>
      <c r="DR132" s="138"/>
      <c r="EB132" s="138"/>
      <c r="EL132" s="138"/>
      <c r="EV132" s="138"/>
      <c r="FF132" s="138"/>
      <c r="FP132" s="138"/>
      <c r="FZ132" s="138"/>
      <c r="GJ132" s="138"/>
      <c r="GT132" s="138"/>
      <c r="HD132" s="138"/>
      <c r="HN132" s="138"/>
      <c r="HX132" s="138"/>
      <c r="IH132" s="138"/>
    </row>
    <row xmlns:x14ac="http://schemas.microsoft.com/office/spreadsheetml/2009/9/ac" r="133" s="3" customFormat="true" x14ac:dyDescent="0.25">
      <c r="A133" s="418" t="str">
        <f ca="true">IF(ISBLANK('Data Summary'!A135),"",'Data Summary'!A135)</f>
        <v/>
      </c>
      <c r="B133" s="138"/>
      <c r="L133" s="138"/>
      <c r="V133" s="138"/>
      <c r="AF133" s="138"/>
      <c r="AP133" s="138"/>
      <c r="AZ133" s="138"/>
      <c r="BJ133" s="138"/>
      <c r="BK133" s="138"/>
      <c r="BL133" s="138"/>
      <c r="BM133" s="138"/>
      <c r="BN133" s="138"/>
      <c r="BO133" s="138"/>
      <c r="BP133" s="138"/>
      <c r="BQ133" s="138"/>
      <c r="BT133" s="138"/>
      <c r="CD133" s="138"/>
      <c r="CN133" s="138"/>
      <c r="CX133" s="138"/>
      <c r="DH133" s="138"/>
      <c r="DR133" s="138"/>
      <c r="EB133" s="138"/>
      <c r="EL133" s="138"/>
      <c r="EV133" s="138"/>
      <c r="FF133" s="138"/>
      <c r="FP133" s="138"/>
      <c r="FZ133" s="138"/>
      <c r="GJ133" s="138"/>
      <c r="GT133" s="138"/>
      <c r="HD133" s="138"/>
      <c r="HN133" s="138"/>
      <c r="HX133" s="138"/>
      <c r="IH133" s="138"/>
    </row>
    <row xmlns:x14ac="http://schemas.microsoft.com/office/spreadsheetml/2009/9/ac" r="134" s="3" customFormat="true" x14ac:dyDescent="0.25">
      <c r="A134" s="418" t="str">
        <f ca="true">IF(ISBLANK('Data Summary'!A136),"",'Data Summary'!A136)</f>
        <v/>
      </c>
      <c r="B134" s="138"/>
      <c r="L134" s="138"/>
      <c r="V134" s="138"/>
      <c r="AF134" s="138"/>
      <c r="AP134" s="138"/>
      <c r="AZ134" s="138"/>
      <c r="BJ134" s="138"/>
      <c r="BK134" s="138"/>
      <c r="BL134" s="138"/>
      <c r="BM134" s="138"/>
      <c r="BN134" s="138"/>
      <c r="BO134" s="138"/>
      <c r="BP134" s="138"/>
      <c r="BQ134" s="138"/>
      <c r="BT134" s="138"/>
      <c r="CD134" s="138"/>
      <c r="CN134" s="138"/>
      <c r="CX134" s="138"/>
      <c r="DH134" s="138"/>
      <c r="DR134" s="138"/>
      <c r="EB134" s="138"/>
      <c r="EL134" s="138"/>
      <c r="EV134" s="138"/>
      <c r="FF134" s="138"/>
      <c r="FP134" s="138"/>
      <c r="FZ134" s="138"/>
      <c r="GJ134" s="138"/>
      <c r="GT134" s="138"/>
      <c r="HD134" s="138"/>
      <c r="HN134" s="138"/>
      <c r="HX134" s="138"/>
      <c r="IH134" s="138"/>
    </row>
    <row xmlns:x14ac="http://schemas.microsoft.com/office/spreadsheetml/2009/9/ac" r="135" s="3" customFormat="true" x14ac:dyDescent="0.25">
      <c r="A135" s="418" t="str">
        <f ca="true">IF(ISBLANK('Data Summary'!A137),"",'Data Summary'!A137)</f>
        <v/>
      </c>
      <c r="B135" s="138"/>
      <c r="L135" s="138"/>
      <c r="V135" s="138"/>
      <c r="AF135" s="138"/>
      <c r="AP135" s="138"/>
      <c r="AZ135" s="138"/>
      <c r="BJ135" s="138"/>
      <c r="BK135" s="138"/>
      <c r="BL135" s="138"/>
      <c r="BM135" s="138"/>
      <c r="BN135" s="138"/>
      <c r="BO135" s="138"/>
      <c r="BP135" s="138"/>
      <c r="BQ135" s="138"/>
      <c r="BT135" s="138"/>
      <c r="CD135" s="138"/>
      <c r="CN135" s="138"/>
      <c r="CX135" s="138"/>
      <c r="DH135" s="138"/>
      <c r="DR135" s="138"/>
      <c r="EB135" s="138"/>
      <c r="EL135" s="138"/>
      <c r="EV135" s="138"/>
      <c r="FF135" s="138"/>
      <c r="FP135" s="138"/>
      <c r="FZ135" s="138"/>
      <c r="GJ135" s="138"/>
      <c r="GT135" s="138"/>
      <c r="HD135" s="138"/>
      <c r="HN135" s="138"/>
      <c r="HX135" s="138"/>
      <c r="IH135" s="138"/>
    </row>
    <row xmlns:x14ac="http://schemas.microsoft.com/office/spreadsheetml/2009/9/ac" r="136" s="3" customFormat="true" x14ac:dyDescent="0.25">
      <c r="A136" s="418" t="str">
        <f ca="true">IF(ISBLANK('Data Summary'!A138),"",'Data Summary'!A138)</f>
        <v/>
      </c>
      <c r="B136" s="138"/>
      <c r="L136" s="138"/>
      <c r="V136" s="138"/>
      <c r="AF136" s="138"/>
      <c r="AP136" s="138"/>
      <c r="AZ136" s="138"/>
      <c r="BJ136" s="138"/>
      <c r="BK136" s="138"/>
      <c r="BL136" s="138"/>
      <c r="BM136" s="138"/>
      <c r="BN136" s="138"/>
      <c r="BO136" s="138"/>
      <c r="BP136" s="138"/>
      <c r="BQ136" s="138"/>
      <c r="BT136" s="138"/>
      <c r="CD136" s="138"/>
      <c r="CN136" s="138"/>
      <c r="CX136" s="138"/>
      <c r="DH136" s="138"/>
      <c r="DR136" s="138"/>
      <c r="EB136" s="138"/>
      <c r="EL136" s="138"/>
      <c r="EV136" s="138"/>
      <c r="FF136" s="138"/>
      <c r="FP136" s="138"/>
      <c r="FZ136" s="138"/>
      <c r="GJ136" s="138"/>
      <c r="GT136" s="138"/>
      <c r="HD136" s="138"/>
      <c r="HN136" s="138"/>
      <c r="HX136" s="138"/>
      <c r="IH136" s="138"/>
    </row>
    <row xmlns:x14ac="http://schemas.microsoft.com/office/spreadsheetml/2009/9/ac" r="137" s="3" customFormat="true" x14ac:dyDescent="0.25">
      <c r="A137" s="418" t="str">
        <f ca="true">IF(ISBLANK('Data Summary'!A139),"",'Data Summary'!A139)</f>
        <v/>
      </c>
      <c r="B137" s="138"/>
      <c r="L137" s="138"/>
      <c r="V137" s="138"/>
      <c r="AF137" s="138"/>
      <c r="AP137" s="138"/>
      <c r="AZ137" s="138"/>
      <c r="BJ137" s="138"/>
      <c r="BK137" s="138"/>
      <c r="BL137" s="138"/>
      <c r="BM137" s="138"/>
      <c r="BN137" s="138"/>
      <c r="BO137" s="138"/>
      <c r="BP137" s="138"/>
      <c r="BQ137" s="138"/>
      <c r="BT137" s="138"/>
      <c r="CD137" s="138"/>
      <c r="CN137" s="138"/>
      <c r="CX137" s="138"/>
      <c r="DH137" s="138"/>
      <c r="DR137" s="138"/>
      <c r="EB137" s="138"/>
      <c r="EL137" s="138"/>
      <c r="EV137" s="138"/>
      <c r="FF137" s="138"/>
      <c r="FP137" s="138"/>
      <c r="FZ137" s="138"/>
      <c r="GJ137" s="138"/>
      <c r="GT137" s="138"/>
      <c r="HD137" s="138"/>
      <c r="HN137" s="138"/>
      <c r="HX137" s="138"/>
      <c r="IH137" s="138"/>
    </row>
    <row xmlns:x14ac="http://schemas.microsoft.com/office/spreadsheetml/2009/9/ac" r="138" s="3" customFormat="true" x14ac:dyDescent="0.25">
      <c r="A138" s="418" t="str">
        <f ca="true">IF(ISBLANK('Data Summary'!A140),"",'Data Summary'!A140)</f>
        <v/>
      </c>
      <c r="B138" s="138"/>
      <c r="L138" s="138"/>
      <c r="V138" s="138"/>
      <c r="AF138" s="138"/>
      <c r="AP138" s="138"/>
      <c r="AZ138" s="138"/>
      <c r="BJ138" s="138"/>
      <c r="BK138" s="138"/>
      <c r="BL138" s="138"/>
      <c r="BM138" s="138"/>
      <c r="BN138" s="138"/>
      <c r="BO138" s="138"/>
      <c r="BP138" s="138"/>
      <c r="BQ138" s="138"/>
      <c r="BT138" s="138"/>
      <c r="CD138" s="138"/>
      <c r="CN138" s="138"/>
      <c r="CX138" s="138"/>
      <c r="DH138" s="138"/>
      <c r="DR138" s="138"/>
      <c r="EB138" s="138"/>
      <c r="EL138" s="138"/>
      <c r="EV138" s="138"/>
      <c r="FF138" s="138"/>
      <c r="FP138" s="138"/>
      <c r="FZ138" s="138"/>
      <c r="GJ138" s="138"/>
      <c r="GT138" s="138"/>
      <c r="HD138" s="138"/>
      <c r="HN138" s="138"/>
      <c r="HX138" s="138"/>
      <c r="IH138" s="138"/>
    </row>
    <row xmlns:x14ac="http://schemas.microsoft.com/office/spreadsheetml/2009/9/ac" r="139" s="3" customFormat="true" x14ac:dyDescent="0.25">
      <c r="A139" s="418" t="str">
        <f ca="true">IF(ISBLANK('Data Summary'!A141),"",'Data Summary'!A141)</f>
        <v/>
      </c>
      <c r="B139" s="138"/>
      <c r="L139" s="138"/>
      <c r="V139" s="138"/>
      <c r="AF139" s="138"/>
      <c r="AP139" s="138"/>
      <c r="AZ139" s="138"/>
      <c r="BJ139" s="138"/>
      <c r="BK139" s="138"/>
      <c r="BL139" s="138"/>
      <c r="BM139" s="138"/>
      <c r="BN139" s="138"/>
      <c r="BO139" s="138"/>
      <c r="BP139" s="138"/>
      <c r="BQ139" s="138"/>
      <c r="BT139" s="138"/>
      <c r="CD139" s="138"/>
      <c r="CN139" s="138"/>
      <c r="CX139" s="138"/>
      <c r="DH139" s="138"/>
      <c r="DR139" s="138"/>
      <c r="EB139" s="138"/>
      <c r="EL139" s="138"/>
      <c r="EV139" s="138"/>
      <c r="FF139" s="138"/>
      <c r="FP139" s="138"/>
      <c r="FZ139" s="138"/>
      <c r="GJ139" s="138"/>
      <c r="GT139" s="138"/>
      <c r="HD139" s="138"/>
      <c r="HN139" s="138"/>
      <c r="HX139" s="138"/>
      <c r="IH139" s="138"/>
    </row>
    <row xmlns:x14ac="http://schemas.microsoft.com/office/spreadsheetml/2009/9/ac" r="140" s="3" customFormat="true" x14ac:dyDescent="0.25">
      <c r="A140" s="418" t="str">
        <f ca="true">IF(ISBLANK('Data Summary'!A142),"",'Data Summary'!A142)</f>
        <v/>
      </c>
      <c r="B140" s="138"/>
      <c r="L140" s="138"/>
      <c r="V140" s="138"/>
      <c r="AF140" s="138"/>
      <c r="AP140" s="138"/>
      <c r="AZ140" s="138"/>
      <c r="BJ140" s="138"/>
      <c r="BK140" s="138"/>
      <c r="BL140" s="138"/>
      <c r="BM140" s="138"/>
      <c r="BN140" s="138"/>
      <c r="BO140" s="138"/>
      <c r="BP140" s="138"/>
      <c r="BQ140" s="138"/>
      <c r="BT140" s="138"/>
      <c r="CD140" s="138"/>
      <c r="CN140" s="138"/>
      <c r="CX140" s="138"/>
      <c r="DH140" s="138"/>
      <c r="DR140" s="138"/>
      <c r="EB140" s="138"/>
      <c r="EL140" s="138"/>
      <c r="EV140" s="138"/>
      <c r="FF140" s="138"/>
      <c r="FP140" s="138"/>
      <c r="FZ140" s="138"/>
      <c r="GJ140" s="138"/>
      <c r="GT140" s="138"/>
      <c r="HD140" s="138"/>
      <c r="HN140" s="138"/>
      <c r="HX140" s="138"/>
      <c r="IH140" s="138"/>
    </row>
    <row xmlns:x14ac="http://schemas.microsoft.com/office/spreadsheetml/2009/9/ac" r="141" s="3" customFormat="true" x14ac:dyDescent="0.25">
      <c r="A141" s="418" t="str">
        <f ca="true">IF(ISBLANK('Data Summary'!A143),"",'Data Summary'!A143)</f>
        <v/>
      </c>
      <c r="B141" s="138"/>
      <c r="L141" s="138"/>
      <c r="V141" s="138"/>
      <c r="AF141" s="138"/>
      <c r="AP141" s="138"/>
      <c r="AZ141" s="138"/>
      <c r="BJ141" s="138"/>
      <c r="BK141" s="138"/>
      <c r="BL141" s="138"/>
      <c r="BM141" s="138"/>
      <c r="BN141" s="138"/>
      <c r="BO141" s="138"/>
      <c r="BP141" s="138"/>
      <c r="BQ141" s="138"/>
      <c r="BT141" s="138"/>
      <c r="CD141" s="138"/>
      <c r="CN141" s="138"/>
      <c r="CX141" s="138"/>
      <c r="DH141" s="138"/>
      <c r="DR141" s="138"/>
      <c r="EB141" s="138"/>
      <c r="EL141" s="138"/>
      <c r="EV141" s="138"/>
      <c r="FF141" s="138"/>
      <c r="FP141" s="138"/>
      <c r="FZ141" s="138"/>
      <c r="GJ141" s="138"/>
      <c r="GT141" s="138"/>
      <c r="HD141" s="138"/>
      <c r="HN141" s="138"/>
      <c r="HX141" s="138"/>
      <c r="IH141" s="138"/>
    </row>
    <row xmlns:x14ac="http://schemas.microsoft.com/office/spreadsheetml/2009/9/ac" r="142" s="3" customFormat="true" x14ac:dyDescent="0.25">
      <c r="A142" s="418" t="str">
        <f ca="true">IF(ISBLANK('Data Summary'!A144),"",'Data Summary'!A144)</f>
        <v/>
      </c>
      <c r="B142" s="138"/>
      <c r="L142" s="138"/>
      <c r="V142" s="138"/>
      <c r="AF142" s="138"/>
      <c r="AP142" s="138"/>
      <c r="AZ142" s="138"/>
      <c r="BJ142" s="138"/>
      <c r="BK142" s="138"/>
      <c r="BL142" s="138"/>
      <c r="BM142" s="138"/>
      <c r="BN142" s="138"/>
      <c r="BO142" s="138"/>
      <c r="BP142" s="138"/>
      <c r="BQ142" s="138"/>
      <c r="BT142" s="138"/>
      <c r="CD142" s="138"/>
      <c r="CN142" s="138"/>
      <c r="CX142" s="138"/>
      <c r="DH142" s="138"/>
      <c r="DR142" s="138"/>
      <c r="EB142" s="138"/>
      <c r="EL142" s="138"/>
      <c r="EV142" s="138"/>
      <c r="FF142" s="138"/>
      <c r="FP142" s="138"/>
      <c r="FZ142" s="138"/>
      <c r="GJ142" s="138"/>
      <c r="GT142" s="138"/>
      <c r="HD142" s="138"/>
      <c r="HN142" s="138"/>
      <c r="HX142" s="138"/>
      <c r="IH142" s="138"/>
    </row>
    <row xmlns:x14ac="http://schemas.microsoft.com/office/spreadsheetml/2009/9/ac" r="143" s="3" customFormat="true" x14ac:dyDescent="0.25">
      <c r="A143" s="418" t="str">
        <f ca="true">IF(ISBLANK('Data Summary'!A145),"",'Data Summary'!A145)</f>
        <v/>
      </c>
      <c r="B143" s="138"/>
      <c r="L143" s="138"/>
      <c r="V143" s="138"/>
      <c r="AF143" s="138"/>
      <c r="AP143" s="138"/>
      <c r="AZ143" s="138"/>
      <c r="BJ143" s="138"/>
      <c r="BK143" s="138"/>
      <c r="BL143" s="138"/>
      <c r="BM143" s="138"/>
      <c r="BN143" s="138"/>
      <c r="BO143" s="138"/>
      <c r="BP143" s="138"/>
      <c r="BQ143" s="138"/>
      <c r="BT143" s="138"/>
      <c r="CD143" s="138"/>
      <c r="CN143" s="138"/>
      <c r="CX143" s="138"/>
      <c r="DH143" s="138"/>
      <c r="DR143" s="138"/>
      <c r="EB143" s="138"/>
      <c r="EL143" s="138"/>
      <c r="EV143" s="138"/>
      <c r="FF143" s="138"/>
      <c r="FP143" s="138"/>
      <c r="FZ143" s="138"/>
      <c r="GJ143" s="138"/>
      <c r="GT143" s="138"/>
      <c r="HD143" s="138"/>
      <c r="HN143" s="138"/>
      <c r="HX143" s="138"/>
      <c r="IH143" s="138"/>
    </row>
    <row xmlns:x14ac="http://schemas.microsoft.com/office/spreadsheetml/2009/9/ac" r="144" s="3" customFormat="true" x14ac:dyDescent="0.25">
      <c r="A144" s="418" t="str">
        <f ca="true">IF(ISBLANK('Data Summary'!A146),"",'Data Summary'!A146)</f>
        <v/>
      </c>
      <c r="B144" s="138"/>
      <c r="L144" s="138"/>
      <c r="V144" s="138"/>
      <c r="AF144" s="138"/>
      <c r="AP144" s="138"/>
      <c r="AZ144" s="138"/>
      <c r="BJ144" s="138"/>
      <c r="BK144" s="138"/>
      <c r="BL144" s="138"/>
      <c r="BM144" s="138"/>
      <c r="BN144" s="138"/>
      <c r="BO144" s="138"/>
      <c r="BP144" s="138"/>
      <c r="BQ144" s="138"/>
      <c r="BT144" s="138"/>
      <c r="CD144" s="138"/>
      <c r="CN144" s="138"/>
      <c r="CX144" s="138"/>
      <c r="DH144" s="138"/>
      <c r="DR144" s="138"/>
      <c r="EB144" s="138"/>
      <c r="EL144" s="138"/>
      <c r="EV144" s="138"/>
      <c r="FF144" s="138"/>
      <c r="FP144" s="138"/>
      <c r="FZ144" s="138"/>
      <c r="GJ144" s="138"/>
      <c r="GT144" s="138"/>
      <c r="HD144" s="138"/>
      <c r="HN144" s="138"/>
      <c r="HX144" s="138"/>
      <c r="IH144" s="138"/>
    </row>
    <row xmlns:x14ac="http://schemas.microsoft.com/office/spreadsheetml/2009/9/ac" r="145" s="3" customFormat="true" x14ac:dyDescent="0.25">
      <c r="A145" s="418" t="str">
        <f ca="true">IF(ISBLANK('Data Summary'!A147),"",'Data Summary'!A147)</f>
        <v/>
      </c>
      <c r="B145" s="138"/>
      <c r="L145" s="138"/>
      <c r="V145" s="138"/>
      <c r="AF145" s="138"/>
      <c r="AP145" s="138"/>
      <c r="AZ145" s="138"/>
      <c r="BJ145" s="138"/>
      <c r="BK145" s="138"/>
      <c r="BL145" s="138"/>
      <c r="BM145" s="138"/>
      <c r="BN145" s="138"/>
      <c r="BO145" s="138"/>
      <c r="BP145" s="138"/>
      <c r="BQ145" s="138"/>
      <c r="BT145" s="138"/>
      <c r="CD145" s="138"/>
      <c r="CN145" s="138"/>
      <c r="CX145" s="138"/>
      <c r="DH145" s="138"/>
      <c r="DR145" s="138"/>
      <c r="EB145" s="138"/>
      <c r="EL145" s="138"/>
      <c r="EV145" s="138"/>
      <c r="FF145" s="138"/>
      <c r="FP145" s="138"/>
      <c r="FZ145" s="138"/>
      <c r="GJ145" s="138"/>
      <c r="GT145" s="138"/>
      <c r="HD145" s="138"/>
      <c r="HN145" s="138"/>
      <c r="HX145" s="138"/>
      <c r="IH145" s="138"/>
    </row>
    <row xmlns:x14ac="http://schemas.microsoft.com/office/spreadsheetml/2009/9/ac" r="146" s="3" customFormat="true" x14ac:dyDescent="0.25">
      <c r="A146" s="418" t="str">
        <f ca="true">IF(ISBLANK('Data Summary'!A148),"",'Data Summary'!A148)</f>
        <v/>
      </c>
      <c r="B146" s="138"/>
      <c r="L146" s="138"/>
      <c r="V146" s="138"/>
      <c r="AF146" s="138"/>
      <c r="AP146" s="138"/>
      <c r="AZ146" s="138"/>
      <c r="BJ146" s="138"/>
      <c r="BK146" s="138"/>
      <c r="BL146" s="138"/>
      <c r="BM146" s="138"/>
      <c r="BN146" s="138"/>
      <c r="BO146" s="138"/>
      <c r="BP146" s="138"/>
      <c r="BQ146" s="138"/>
      <c r="BT146" s="138"/>
      <c r="CD146" s="138"/>
      <c r="CN146" s="138"/>
      <c r="CX146" s="138"/>
      <c r="DH146" s="138"/>
      <c r="DR146" s="138"/>
      <c r="EB146" s="138"/>
      <c r="EL146" s="138"/>
      <c r="EV146" s="138"/>
      <c r="FF146" s="138"/>
      <c r="FP146" s="138"/>
      <c r="FZ146" s="138"/>
      <c r="GJ146" s="138"/>
      <c r="GT146" s="138"/>
      <c r="HD146" s="138"/>
      <c r="HN146" s="138"/>
      <c r="HX146" s="138"/>
      <c r="IH146" s="138"/>
    </row>
    <row xmlns:x14ac="http://schemas.microsoft.com/office/spreadsheetml/2009/9/ac" r="147" s="3" customFormat="true" x14ac:dyDescent="0.25">
      <c r="A147" s="418" t="str">
        <f ca="true">IF(ISBLANK('Data Summary'!A149),"",'Data Summary'!A149)</f>
        <v/>
      </c>
      <c r="B147" s="138"/>
      <c r="L147" s="138"/>
      <c r="V147" s="138"/>
      <c r="AF147" s="138"/>
      <c r="AP147" s="138"/>
      <c r="AZ147" s="138"/>
      <c r="BJ147" s="138"/>
      <c r="BK147" s="138"/>
      <c r="BL147" s="138"/>
      <c r="BM147" s="138"/>
      <c r="BN147" s="138"/>
      <c r="BO147" s="138"/>
      <c r="BP147" s="138"/>
      <c r="BQ147" s="138"/>
      <c r="BT147" s="138"/>
      <c r="CD147" s="138"/>
      <c r="CN147" s="138"/>
      <c r="CX147" s="138"/>
      <c r="DH147" s="138"/>
      <c r="DR147" s="138"/>
      <c r="EB147" s="138"/>
      <c r="EL147" s="138"/>
      <c r="EV147" s="138"/>
      <c r="FF147" s="138"/>
      <c r="FP147" s="138"/>
      <c r="FZ147" s="138"/>
      <c r="GJ147" s="138"/>
      <c r="GT147" s="138"/>
      <c r="HD147" s="138"/>
      <c r="HN147" s="138"/>
      <c r="HX147" s="138"/>
      <c r="IH147" s="138"/>
    </row>
    <row xmlns:x14ac="http://schemas.microsoft.com/office/spreadsheetml/2009/9/ac" r="148" s="3" customFormat="true" x14ac:dyDescent="0.25">
      <c r="A148" s="418" t="str">
        <f ca="true">IF(ISBLANK('Data Summary'!A150),"",'Data Summary'!A150)</f>
        <v/>
      </c>
      <c r="B148" s="138"/>
      <c r="L148" s="138"/>
      <c r="V148" s="138"/>
      <c r="AF148" s="138"/>
      <c r="AP148" s="138"/>
      <c r="AZ148" s="138"/>
      <c r="BJ148" s="138"/>
      <c r="BK148" s="138"/>
      <c r="BL148" s="138"/>
      <c r="BM148" s="138"/>
      <c r="BN148" s="138"/>
      <c r="BO148" s="138"/>
      <c r="BP148" s="138"/>
      <c r="BQ148" s="138"/>
      <c r="BT148" s="138"/>
      <c r="CD148" s="138"/>
      <c r="CN148" s="138"/>
      <c r="CX148" s="138"/>
      <c r="DH148" s="138"/>
      <c r="DR148" s="138"/>
      <c r="EB148" s="138"/>
      <c r="EL148" s="138"/>
      <c r="EV148" s="138"/>
      <c r="FF148" s="138"/>
      <c r="FP148" s="138"/>
      <c r="FZ148" s="138"/>
      <c r="GJ148" s="138"/>
      <c r="GT148" s="138"/>
      <c r="HD148" s="138"/>
      <c r="HN148" s="138"/>
      <c r="HX148" s="138"/>
      <c r="IH148" s="138"/>
    </row>
    <row xmlns:x14ac="http://schemas.microsoft.com/office/spreadsheetml/2009/9/ac" r="149" s="3" customFormat="true" x14ac:dyDescent="0.25">
      <c r="A149" s="418" t="str">
        <f ca="true">IF(ISBLANK('Data Summary'!A151),"",'Data Summary'!A151)</f>
        <v/>
      </c>
      <c r="B149" s="138"/>
      <c r="L149" s="138"/>
      <c r="V149" s="138"/>
      <c r="AF149" s="138"/>
      <c r="AP149" s="138"/>
      <c r="AZ149" s="138"/>
      <c r="BJ149" s="138"/>
      <c r="BK149" s="138"/>
      <c r="BL149" s="138"/>
      <c r="BM149" s="138"/>
      <c r="BN149" s="138"/>
      <c r="BO149" s="138"/>
      <c r="BP149" s="138"/>
      <c r="BQ149" s="138"/>
      <c r="BT149" s="138"/>
      <c r="CD149" s="138"/>
      <c r="CN149" s="138"/>
      <c r="CX149" s="138"/>
      <c r="DH149" s="138"/>
      <c r="DR149" s="138"/>
      <c r="EB149" s="138"/>
      <c r="EL149" s="138"/>
      <c r="EV149" s="138"/>
      <c r="FF149" s="138"/>
      <c r="FP149" s="138"/>
      <c r="FZ149" s="138"/>
      <c r="GJ149" s="138"/>
      <c r="GT149" s="138"/>
      <c r="HD149" s="138"/>
      <c r="HN149" s="138"/>
      <c r="HX149" s="138"/>
      <c r="IH149" s="138"/>
    </row>
    <row xmlns:x14ac="http://schemas.microsoft.com/office/spreadsheetml/2009/9/ac" r="150" s="3" customFormat="true" x14ac:dyDescent="0.25">
      <c r="A150" s="418" t="str">
        <f ca="true">IF(ISBLANK('Data Summary'!A152),"",'Data Summary'!A152)</f>
        <v/>
      </c>
      <c r="B150" s="138"/>
      <c r="L150" s="138"/>
      <c r="V150" s="138"/>
      <c r="AF150" s="138"/>
      <c r="AP150" s="138"/>
      <c r="AZ150" s="138"/>
      <c r="BJ150" s="138"/>
      <c r="BK150" s="138"/>
      <c r="BL150" s="138"/>
      <c r="BM150" s="138"/>
      <c r="BN150" s="138"/>
      <c r="BO150" s="138"/>
      <c r="BP150" s="138"/>
      <c r="BQ150" s="138"/>
      <c r="BT150" s="138"/>
      <c r="CD150" s="138"/>
      <c r="CN150" s="138"/>
      <c r="CX150" s="138"/>
      <c r="DH150" s="138"/>
      <c r="DR150" s="138"/>
      <c r="EB150" s="138"/>
      <c r="EL150" s="138"/>
      <c r="EV150" s="138"/>
      <c r="FF150" s="138"/>
      <c r="FP150" s="138"/>
      <c r="FZ150" s="138"/>
      <c r="GJ150" s="138"/>
      <c r="GT150" s="138"/>
      <c r="HD150" s="138"/>
      <c r="HN150" s="138"/>
      <c r="HX150" s="138"/>
      <c r="IH150" s="138"/>
    </row>
    <row xmlns:x14ac="http://schemas.microsoft.com/office/spreadsheetml/2009/9/ac" r="151" s="3" customFormat="true" x14ac:dyDescent="0.25">
      <c r="A151" s="418" t="str">
        <f ca="true">IF(ISBLANK('Data Summary'!A153),"",'Data Summary'!A153)</f>
        <v/>
      </c>
      <c r="B151" s="138"/>
      <c r="L151" s="138"/>
      <c r="V151" s="138"/>
      <c r="AF151" s="138"/>
      <c r="AP151" s="138"/>
      <c r="AZ151" s="138"/>
      <c r="BJ151" s="138"/>
      <c r="BK151" s="138"/>
      <c r="BL151" s="138"/>
      <c r="BM151" s="138"/>
      <c r="BN151" s="138"/>
      <c r="BO151" s="138"/>
      <c r="BP151" s="138"/>
      <c r="BQ151" s="138"/>
      <c r="BT151" s="138"/>
      <c r="CD151" s="138"/>
      <c r="CN151" s="138"/>
      <c r="CX151" s="138"/>
      <c r="DH151" s="138"/>
      <c r="DR151" s="138"/>
      <c r="EB151" s="138"/>
      <c r="EL151" s="138"/>
      <c r="EV151" s="138"/>
      <c r="FF151" s="138"/>
      <c r="FP151" s="138"/>
      <c r="FZ151" s="138"/>
      <c r="GJ151" s="138"/>
      <c r="GT151" s="138"/>
      <c r="HD151" s="138"/>
      <c r="HN151" s="138"/>
      <c r="HX151" s="138"/>
      <c r="IH151" s="138"/>
    </row>
    <row xmlns:x14ac="http://schemas.microsoft.com/office/spreadsheetml/2009/9/ac" r="152" s="3" customFormat="true" x14ac:dyDescent="0.25">
      <c r="A152" s="414"/>
      <c r="B152" s="138"/>
      <c r="L152" s="138"/>
      <c r="V152" s="138"/>
      <c r="AF152" s="138"/>
      <c r="AP152" s="138"/>
      <c r="AZ152" s="138"/>
      <c r="BJ152" s="138"/>
      <c r="BK152" s="138"/>
      <c r="BL152" s="138"/>
      <c r="BM152" s="138"/>
      <c r="BN152" s="138"/>
      <c r="BO152" s="138"/>
      <c r="BP152" s="138"/>
      <c r="BQ152" s="138"/>
      <c r="BT152" s="138"/>
      <c r="CD152" s="138"/>
      <c r="CN152" s="138"/>
      <c r="CX152" s="138"/>
      <c r="DH152" s="138"/>
      <c r="DR152" s="138"/>
      <c r="EB152" s="138"/>
      <c r="EL152" s="138"/>
      <c r="EV152" s="138"/>
      <c r="FF152" s="138"/>
      <c r="FP152" s="138"/>
      <c r="FZ152" s="138"/>
      <c r="GJ152" s="138"/>
      <c r="GT152" s="138"/>
      <c r="HD152" s="138"/>
      <c r="HN152" s="138"/>
      <c r="HX152" s="138"/>
      <c r="IH152" s="138"/>
    </row>
    <row xmlns:x14ac="http://schemas.microsoft.com/office/spreadsheetml/2009/9/ac" r="153" s="3" customFormat="true" x14ac:dyDescent="0.25">
      <c r="A153" s="414"/>
      <c r="B153" s="138"/>
      <c r="L153" s="138"/>
      <c r="V153" s="138"/>
      <c r="AF153" s="138"/>
      <c r="AP153" s="138"/>
      <c r="AZ153" s="138"/>
      <c r="BJ153" s="138"/>
      <c r="BK153" s="138"/>
      <c r="BL153" s="138"/>
      <c r="BM153" s="138"/>
      <c r="BN153" s="138"/>
      <c r="BO153" s="138"/>
      <c r="BP153" s="138"/>
      <c r="BQ153" s="138"/>
      <c r="BT153" s="138"/>
      <c r="CD153" s="138"/>
      <c r="CN153" s="138"/>
      <c r="CX153" s="138"/>
      <c r="DH153" s="138"/>
      <c r="DR153" s="138"/>
      <c r="EB153" s="138"/>
      <c r="EL153" s="138"/>
      <c r="EV153" s="138"/>
      <c r="FF153" s="138"/>
      <c r="FP153" s="138"/>
      <c r="FZ153" s="138"/>
      <c r="GJ153" s="138"/>
      <c r="GT153" s="138"/>
      <c r="HD153" s="138"/>
      <c r="HN153" s="138"/>
      <c r="HX153" s="138"/>
      <c r="IH153" s="138"/>
    </row>
    <row xmlns:x14ac="http://schemas.microsoft.com/office/spreadsheetml/2009/9/ac" r="154" s="3" customFormat="true" x14ac:dyDescent="0.25">
      <c r="A154" s="414"/>
      <c r="B154" s="138"/>
      <c r="L154" s="138"/>
      <c r="V154" s="138"/>
      <c r="AF154" s="138"/>
      <c r="AP154" s="138"/>
      <c r="AZ154" s="138"/>
      <c r="BJ154" s="138"/>
      <c r="BK154" s="138"/>
      <c r="BL154" s="138"/>
      <c r="BM154" s="138"/>
      <c r="BN154" s="138"/>
      <c r="BO154" s="138"/>
      <c r="BP154" s="138"/>
      <c r="BQ154" s="138"/>
      <c r="BT154" s="138"/>
      <c r="CD154" s="138"/>
      <c r="CN154" s="138"/>
      <c r="CX154" s="138"/>
      <c r="DH154" s="138"/>
      <c r="DR154" s="138"/>
      <c r="EB154" s="138"/>
      <c r="EL154" s="138"/>
      <c r="EV154" s="138"/>
      <c r="FF154" s="138"/>
      <c r="FP154" s="138"/>
      <c r="FZ154" s="138"/>
      <c r="GJ154" s="138"/>
      <c r="GT154" s="138"/>
      <c r="HD154" s="138"/>
      <c r="HN154" s="138"/>
      <c r="HX154" s="138"/>
      <c r="IH154" s="138"/>
    </row>
    <row xmlns:x14ac="http://schemas.microsoft.com/office/spreadsheetml/2009/9/ac" r="155" s="3" customFormat="true" x14ac:dyDescent="0.25">
      <c r="A155" s="414"/>
      <c r="B155" s="138"/>
      <c r="L155" s="138"/>
      <c r="V155" s="138"/>
      <c r="AF155" s="138"/>
      <c r="AP155" s="138"/>
      <c r="AZ155" s="138"/>
      <c r="BJ155" s="138"/>
      <c r="BK155" s="138"/>
      <c r="BL155" s="138"/>
      <c r="BM155" s="138"/>
      <c r="BN155" s="138"/>
      <c r="BO155" s="138"/>
      <c r="BP155" s="138"/>
      <c r="BQ155" s="138"/>
      <c r="BT155" s="138"/>
      <c r="CD155" s="138"/>
      <c r="CN155" s="138"/>
      <c r="CX155" s="138"/>
      <c r="DH155" s="138"/>
      <c r="DR155" s="138"/>
      <c r="EB155" s="138"/>
      <c r="EL155" s="138"/>
      <c r="EV155" s="138"/>
      <c r="FF155" s="138"/>
      <c r="FP155" s="138"/>
      <c r="FZ155" s="138"/>
      <c r="GJ155" s="138"/>
      <c r="GT155" s="138"/>
      <c r="HD155" s="138"/>
      <c r="HN155" s="138"/>
      <c r="HX155" s="138"/>
      <c r="IH155" s="138"/>
    </row>
    <row xmlns:x14ac="http://schemas.microsoft.com/office/spreadsheetml/2009/9/ac" r="156" s="3" customFormat="true" x14ac:dyDescent="0.25">
      <c r="A156" s="414"/>
      <c r="B156" s="138"/>
      <c r="L156" s="138"/>
      <c r="V156" s="138"/>
      <c r="AF156" s="138"/>
      <c r="AP156" s="138"/>
      <c r="AZ156" s="138"/>
      <c r="BJ156" s="138"/>
      <c r="BK156" s="138"/>
      <c r="BL156" s="138"/>
      <c r="BM156" s="138"/>
      <c r="BN156" s="138"/>
      <c r="BO156" s="138"/>
      <c r="BP156" s="138"/>
      <c r="BQ156" s="138"/>
      <c r="BT156" s="138"/>
      <c r="CD156" s="138"/>
      <c r="CN156" s="138"/>
      <c r="CX156" s="138"/>
      <c r="DH156" s="138"/>
      <c r="DR156" s="138"/>
      <c r="EB156" s="138"/>
      <c r="EL156" s="138"/>
      <c r="EV156" s="138"/>
      <c r="FF156" s="138"/>
      <c r="FP156" s="138"/>
      <c r="FZ156" s="138"/>
      <c r="GJ156" s="138"/>
      <c r="GT156" s="138"/>
      <c r="HD156" s="138"/>
      <c r="HN156" s="138"/>
      <c r="HX156" s="138"/>
      <c r="IH156" s="138"/>
    </row>
    <row xmlns:x14ac="http://schemas.microsoft.com/office/spreadsheetml/2009/9/ac" r="157" s="3" customFormat="true" x14ac:dyDescent="0.25">
      <c r="A157" s="414"/>
      <c r="B157" s="138"/>
      <c r="L157" s="138"/>
      <c r="V157" s="138"/>
      <c r="AF157" s="138"/>
      <c r="AP157" s="138"/>
      <c r="AZ157" s="138"/>
      <c r="BJ157" s="138"/>
      <c r="BK157" s="138"/>
      <c r="BL157" s="138"/>
      <c r="BM157" s="138"/>
      <c r="BN157" s="138"/>
      <c r="BO157" s="138"/>
      <c r="BP157" s="138"/>
      <c r="BQ157" s="138"/>
      <c r="BT157" s="138"/>
      <c r="CD157" s="138"/>
      <c r="CN157" s="138"/>
      <c r="CX157" s="138"/>
      <c r="DH157" s="138"/>
      <c r="DR157" s="138"/>
      <c r="EB157" s="138"/>
      <c r="EL157" s="138"/>
      <c r="EV157" s="138"/>
      <c r="FF157" s="138"/>
      <c r="FP157" s="138"/>
      <c r="FZ157" s="138"/>
      <c r="GJ157" s="138"/>
      <c r="GT157" s="138"/>
      <c r="HD157" s="138"/>
      <c r="HN157" s="138"/>
      <c r="HX157" s="138"/>
      <c r="IH157" s="138"/>
    </row>
    <row xmlns:x14ac="http://schemas.microsoft.com/office/spreadsheetml/2009/9/ac" r="158" s="3" customFormat="true" x14ac:dyDescent="0.25">
      <c r="A158" s="414"/>
      <c r="B158" s="138"/>
      <c r="L158" s="138"/>
      <c r="V158" s="138"/>
      <c r="AF158" s="138"/>
      <c r="AP158" s="138"/>
      <c r="AZ158" s="138"/>
      <c r="BJ158" s="138"/>
      <c r="BK158" s="138"/>
      <c r="BL158" s="138"/>
      <c r="BM158" s="138"/>
      <c r="BN158" s="138"/>
      <c r="BO158" s="138"/>
      <c r="BP158" s="138"/>
      <c r="BQ158" s="138"/>
      <c r="BT158" s="138"/>
      <c r="CD158" s="138"/>
      <c r="CN158" s="138"/>
      <c r="CX158" s="138"/>
      <c r="DH158" s="138"/>
      <c r="DR158" s="138"/>
      <c r="EB158" s="138"/>
      <c r="EL158" s="138"/>
      <c r="EV158" s="138"/>
      <c r="FF158" s="138"/>
      <c r="FP158" s="138"/>
      <c r="FZ158" s="138"/>
      <c r="GJ158" s="138"/>
      <c r="GT158" s="138"/>
      <c r="HD158" s="138"/>
      <c r="HN158" s="138"/>
      <c r="HX158" s="138"/>
      <c r="IH158" s="138"/>
    </row>
    <row xmlns:x14ac="http://schemas.microsoft.com/office/spreadsheetml/2009/9/ac" r="159" s="3" customFormat="true" x14ac:dyDescent="0.25">
      <c r="A159" s="414"/>
      <c r="B159" s="138"/>
      <c r="L159" s="138"/>
      <c r="V159" s="138"/>
      <c r="AF159" s="138"/>
      <c r="AP159" s="138"/>
      <c r="AZ159" s="138"/>
      <c r="BJ159" s="138"/>
      <c r="BK159" s="138"/>
      <c r="BL159" s="138"/>
      <c r="BM159" s="138"/>
      <c r="BN159" s="138"/>
      <c r="BO159" s="138"/>
      <c r="BP159" s="138"/>
      <c r="BQ159" s="138"/>
      <c r="BT159" s="138"/>
      <c r="CD159" s="138"/>
      <c r="CN159" s="138"/>
      <c r="CX159" s="138"/>
      <c r="DH159" s="138"/>
      <c r="DR159" s="138"/>
      <c r="EB159" s="138"/>
      <c r="EL159" s="138"/>
      <c r="EV159" s="138"/>
      <c r="FF159" s="138"/>
      <c r="FP159" s="138"/>
      <c r="FZ159" s="138"/>
      <c r="GJ159" s="138"/>
      <c r="GT159" s="138"/>
      <c r="HD159" s="138"/>
      <c r="HN159" s="138"/>
      <c r="HX159" s="138"/>
      <c r="IH159" s="138"/>
    </row>
    <row xmlns:x14ac="http://schemas.microsoft.com/office/spreadsheetml/2009/9/ac" r="160" s="3" customFormat="true" x14ac:dyDescent="0.25">
      <c r="A160" s="414"/>
      <c r="B160" s="138"/>
      <c r="L160" s="138"/>
      <c r="V160" s="138"/>
      <c r="AF160" s="138"/>
      <c r="AP160" s="138"/>
      <c r="AZ160" s="138"/>
      <c r="BJ160" s="138"/>
      <c r="BK160" s="138"/>
      <c r="BL160" s="138"/>
      <c r="BM160" s="138"/>
      <c r="BN160" s="138"/>
      <c r="BO160" s="138"/>
      <c r="BP160" s="138"/>
      <c r="BQ160" s="138"/>
      <c r="BT160" s="138"/>
      <c r="CD160" s="138"/>
      <c r="CN160" s="138"/>
      <c r="CX160" s="138"/>
      <c r="DH160" s="138"/>
      <c r="DR160" s="138"/>
      <c r="EB160" s="138"/>
      <c r="EL160" s="138"/>
      <c r="EV160" s="138"/>
      <c r="FF160" s="138"/>
      <c r="FP160" s="138"/>
      <c r="FZ160" s="138"/>
      <c r="GJ160" s="138"/>
      <c r="GT160" s="138"/>
      <c r="HD160" s="138"/>
      <c r="HN160" s="138"/>
      <c r="HX160" s="138"/>
      <c r="IH160" s="138"/>
    </row>
    <row xmlns:x14ac="http://schemas.microsoft.com/office/spreadsheetml/2009/9/ac" r="161" s="3" customFormat="true" x14ac:dyDescent="0.25">
      <c r="A161" s="414"/>
      <c r="B161" s="138"/>
      <c r="L161" s="138"/>
      <c r="V161" s="138"/>
      <c r="AF161" s="138"/>
      <c r="AP161" s="138"/>
      <c r="AZ161" s="138"/>
      <c r="BJ161" s="138"/>
      <c r="BK161" s="138"/>
      <c r="BL161" s="138"/>
      <c r="BM161" s="138"/>
      <c r="BN161" s="138"/>
      <c r="BO161" s="138"/>
      <c r="BP161" s="138"/>
      <c r="BQ161" s="138"/>
      <c r="BT161" s="138"/>
      <c r="CD161" s="138"/>
      <c r="CN161" s="138"/>
      <c r="CX161" s="138"/>
      <c r="DH161" s="138"/>
      <c r="DR161" s="138"/>
      <c r="EB161" s="138"/>
      <c r="EL161" s="138"/>
      <c r="EV161" s="138"/>
      <c r="FF161" s="138"/>
      <c r="FP161" s="138"/>
      <c r="FZ161" s="138"/>
      <c r="GJ161" s="138"/>
      <c r="GT161" s="138"/>
      <c r="HD161" s="138"/>
      <c r="HN161" s="138"/>
      <c r="HX161" s="138"/>
      <c r="IH161" s="138"/>
    </row>
    <row xmlns:x14ac="http://schemas.microsoft.com/office/spreadsheetml/2009/9/ac" r="162" s="3" customFormat="true" x14ac:dyDescent="0.25">
      <c r="A162" s="414"/>
      <c r="B162" s="138"/>
      <c r="L162" s="138"/>
      <c r="V162" s="138"/>
      <c r="AF162" s="138"/>
      <c r="AP162" s="138"/>
      <c r="AZ162" s="138"/>
      <c r="BJ162" s="138"/>
      <c r="BK162" s="138"/>
      <c r="BL162" s="138"/>
      <c r="BM162" s="138"/>
      <c r="BN162" s="138"/>
      <c r="BO162" s="138"/>
      <c r="BP162" s="138"/>
      <c r="BQ162" s="138"/>
      <c r="BT162" s="138"/>
      <c r="CD162" s="138"/>
      <c r="CN162" s="138"/>
      <c r="CX162" s="138"/>
      <c r="DH162" s="138"/>
      <c r="DR162" s="138"/>
      <c r="EB162" s="138"/>
      <c r="EL162" s="138"/>
      <c r="EV162" s="138"/>
      <c r="FF162" s="138"/>
      <c r="FP162" s="138"/>
      <c r="FZ162" s="138"/>
      <c r="GJ162" s="138"/>
      <c r="GT162" s="138"/>
      <c r="HD162" s="138"/>
      <c r="HN162" s="138"/>
      <c r="HX162" s="138"/>
      <c r="IH162" s="138"/>
    </row>
    <row xmlns:x14ac="http://schemas.microsoft.com/office/spreadsheetml/2009/9/ac" r="163" s="3" customFormat="true" x14ac:dyDescent="0.25">
      <c r="A163" s="414"/>
      <c r="B163" s="138"/>
      <c r="L163" s="138"/>
      <c r="V163" s="138"/>
      <c r="AF163" s="138"/>
      <c r="AP163" s="138"/>
      <c r="AZ163" s="138"/>
      <c r="BJ163" s="138"/>
      <c r="BK163" s="138"/>
      <c r="BL163" s="138"/>
      <c r="BM163" s="138"/>
      <c r="BN163" s="138"/>
      <c r="BO163" s="138"/>
      <c r="BP163" s="138"/>
      <c r="BQ163" s="138"/>
      <c r="BT163" s="138"/>
      <c r="CD163" s="138"/>
      <c r="CN163" s="138"/>
      <c r="CX163" s="138"/>
      <c r="DH163" s="138"/>
      <c r="DR163" s="138"/>
      <c r="EB163" s="138"/>
      <c r="EL163" s="138"/>
      <c r="EV163" s="138"/>
      <c r="FF163" s="138"/>
      <c r="FP163" s="138"/>
      <c r="FZ163" s="138"/>
      <c r="GJ163" s="138"/>
      <c r="GT163" s="138"/>
      <c r="HD163" s="138"/>
      <c r="HN163" s="138"/>
      <c r="HX163" s="138"/>
      <c r="IH163" s="138"/>
    </row>
    <row xmlns:x14ac="http://schemas.microsoft.com/office/spreadsheetml/2009/9/ac" r="164" s="3" customFormat="true" x14ac:dyDescent="0.25">
      <c r="A164" s="414"/>
      <c r="B164" s="138"/>
      <c r="L164" s="138"/>
      <c r="V164" s="138"/>
      <c r="AF164" s="138"/>
      <c r="AP164" s="138"/>
      <c r="AZ164" s="138"/>
      <c r="BJ164" s="138"/>
      <c r="BK164" s="138"/>
      <c r="BL164" s="138"/>
      <c r="BM164" s="138"/>
      <c r="BN164" s="138"/>
      <c r="BO164" s="138"/>
      <c r="BP164" s="138"/>
      <c r="BQ164" s="138"/>
      <c r="BT164" s="138"/>
      <c r="CD164" s="138"/>
      <c r="CN164" s="138"/>
      <c r="CX164" s="138"/>
      <c r="DH164" s="138"/>
      <c r="DR164" s="138"/>
      <c r="EB164" s="138"/>
      <c r="EL164" s="138"/>
      <c r="EV164" s="138"/>
      <c r="FF164" s="138"/>
      <c r="FP164" s="138"/>
      <c r="FZ164" s="138"/>
      <c r="GJ164" s="138"/>
      <c r="GT164" s="138"/>
      <c r="HD164" s="138"/>
      <c r="HN164" s="138"/>
      <c r="HX164" s="138"/>
      <c r="IH164" s="138"/>
    </row>
    <row xmlns:x14ac="http://schemas.microsoft.com/office/spreadsheetml/2009/9/ac" r="165" s="3" customFormat="true" x14ac:dyDescent="0.25">
      <c r="A165" s="414"/>
      <c r="B165" s="138"/>
      <c r="L165" s="138"/>
      <c r="V165" s="138"/>
      <c r="AF165" s="138"/>
      <c r="AP165" s="138"/>
      <c r="AZ165" s="138"/>
      <c r="BJ165" s="138"/>
      <c r="BK165" s="138"/>
      <c r="BL165" s="138"/>
      <c r="BM165" s="138"/>
      <c r="BN165" s="138"/>
      <c r="BO165" s="138"/>
      <c r="BP165" s="138"/>
      <c r="BQ165" s="138"/>
      <c r="BT165" s="138"/>
      <c r="CD165" s="138"/>
      <c r="CN165" s="138"/>
      <c r="CX165" s="138"/>
      <c r="DH165" s="138"/>
      <c r="DR165" s="138"/>
      <c r="EB165" s="138"/>
      <c r="EL165" s="138"/>
      <c r="EV165" s="138"/>
      <c r="FF165" s="138"/>
      <c r="FP165" s="138"/>
      <c r="FZ165" s="138"/>
      <c r="GJ165" s="138"/>
      <c r="GT165" s="138"/>
      <c r="HD165" s="138"/>
      <c r="HN165" s="138"/>
      <c r="HX165" s="138"/>
      <c r="IH165" s="138"/>
    </row>
    <row xmlns:x14ac="http://schemas.microsoft.com/office/spreadsheetml/2009/9/ac" r="166" s="3" customFormat="true" x14ac:dyDescent="0.25">
      <c r="A166" s="414"/>
      <c r="B166" s="138"/>
      <c r="L166" s="138"/>
      <c r="V166" s="138"/>
      <c r="AF166" s="138"/>
      <c r="AP166" s="138"/>
      <c r="AZ166" s="138"/>
      <c r="BJ166" s="138"/>
      <c r="BK166" s="138"/>
      <c r="BL166" s="138"/>
      <c r="BM166" s="138"/>
      <c r="BN166" s="138"/>
      <c r="BO166" s="138"/>
      <c r="BP166" s="138"/>
      <c r="BQ166" s="138"/>
      <c r="BT166" s="138"/>
      <c r="CD166" s="138"/>
      <c r="CN166" s="138"/>
      <c r="CX166" s="138"/>
      <c r="DH166" s="138"/>
      <c r="DR166" s="138"/>
      <c r="EB166" s="138"/>
      <c r="EL166" s="138"/>
      <c r="EV166" s="138"/>
      <c r="FF166" s="138"/>
      <c r="FP166" s="138"/>
      <c r="FZ166" s="138"/>
      <c r="GJ166" s="138"/>
      <c r="GT166" s="138"/>
      <c r="HD166" s="138"/>
      <c r="HN166" s="138"/>
      <c r="HX166" s="138"/>
      <c r="IH166" s="138"/>
    </row>
    <row xmlns:x14ac="http://schemas.microsoft.com/office/spreadsheetml/2009/9/ac" r="167" s="3" customFormat="true" x14ac:dyDescent="0.25">
      <c r="A167" s="414"/>
      <c r="B167" s="138"/>
      <c r="L167" s="138"/>
      <c r="V167" s="138"/>
      <c r="AF167" s="138"/>
      <c r="AP167" s="138"/>
      <c r="AZ167" s="138"/>
      <c r="BJ167" s="138"/>
      <c r="BK167" s="138"/>
      <c r="BL167" s="138"/>
      <c r="BM167" s="138"/>
      <c r="BN167" s="138"/>
      <c r="BO167" s="138"/>
      <c r="BP167" s="138"/>
      <c r="BQ167" s="138"/>
      <c r="BT167" s="138"/>
      <c r="CD167" s="138"/>
      <c r="CN167" s="138"/>
      <c r="CX167" s="138"/>
      <c r="DH167" s="138"/>
      <c r="DR167" s="138"/>
      <c r="EB167" s="138"/>
      <c r="EL167" s="138"/>
      <c r="EV167" s="138"/>
      <c r="FF167" s="138"/>
      <c r="FP167" s="138"/>
      <c r="FZ167" s="138"/>
      <c r="GJ167" s="138"/>
      <c r="GT167" s="138"/>
      <c r="HD167" s="138"/>
      <c r="HN167" s="138"/>
      <c r="HX167" s="138"/>
      <c r="IH167" s="138"/>
    </row>
    <row xmlns:x14ac="http://schemas.microsoft.com/office/spreadsheetml/2009/9/ac" r="168" s="3" customFormat="true" x14ac:dyDescent="0.25">
      <c r="A168" s="414"/>
      <c r="B168" s="138"/>
      <c r="L168" s="138"/>
      <c r="V168" s="138"/>
      <c r="AF168" s="138"/>
      <c r="AP168" s="138"/>
      <c r="AZ168" s="138"/>
      <c r="BJ168" s="138"/>
      <c r="BK168" s="138"/>
      <c r="BL168" s="138"/>
      <c r="BM168" s="138"/>
      <c r="BN168" s="138"/>
      <c r="BO168" s="138"/>
      <c r="BP168" s="138"/>
      <c r="BQ168" s="138"/>
      <c r="BT168" s="138"/>
      <c r="CD168" s="138"/>
      <c r="CN168" s="138"/>
      <c r="CX168" s="138"/>
      <c r="DH168" s="138"/>
      <c r="DR168" s="138"/>
      <c r="EB168" s="138"/>
      <c r="EL168" s="138"/>
      <c r="EV168" s="138"/>
      <c r="FF168" s="138"/>
      <c r="FP168" s="138"/>
      <c r="FZ168" s="138"/>
      <c r="GJ168" s="138"/>
      <c r="GT168" s="138"/>
      <c r="HD168" s="138"/>
      <c r="HN168" s="138"/>
      <c r="HX168" s="138"/>
      <c r="IH168" s="138"/>
    </row>
    <row xmlns:x14ac="http://schemas.microsoft.com/office/spreadsheetml/2009/9/ac" r="169" s="3" customFormat="true" x14ac:dyDescent="0.25">
      <c r="A169" s="414"/>
      <c r="B169" s="138"/>
      <c r="L169" s="138"/>
      <c r="V169" s="138"/>
      <c r="AF169" s="138"/>
      <c r="AP169" s="138"/>
      <c r="AZ169" s="138"/>
      <c r="BJ169" s="138"/>
      <c r="BK169" s="138"/>
      <c r="BL169" s="138"/>
      <c r="BM169" s="138"/>
      <c r="BN169" s="138"/>
      <c r="BO169" s="138"/>
      <c r="BP169" s="138"/>
      <c r="BQ169" s="138"/>
      <c r="BT169" s="138"/>
      <c r="CD169" s="138"/>
      <c r="CN169" s="138"/>
      <c r="CX169" s="138"/>
      <c r="DH169" s="138"/>
      <c r="DR169" s="138"/>
      <c r="EB169" s="138"/>
      <c r="EL169" s="138"/>
      <c r="EV169" s="138"/>
      <c r="FF169" s="138"/>
      <c r="FP169" s="138"/>
      <c r="FZ169" s="138"/>
      <c r="GJ169" s="138"/>
      <c r="GT169" s="138"/>
      <c r="HD169" s="138"/>
      <c r="HN169" s="138"/>
      <c r="HX169" s="138"/>
      <c r="IH169" s="138"/>
    </row>
    <row xmlns:x14ac="http://schemas.microsoft.com/office/spreadsheetml/2009/9/ac" r="170" s="3" customFormat="true" x14ac:dyDescent="0.25">
      <c r="A170" s="414"/>
      <c r="B170" s="138"/>
      <c r="L170" s="138"/>
      <c r="V170" s="138"/>
      <c r="AF170" s="138"/>
      <c r="AP170" s="138"/>
      <c r="AZ170" s="138"/>
      <c r="BJ170" s="138"/>
      <c r="BK170" s="138"/>
      <c r="BL170" s="138"/>
      <c r="BM170" s="138"/>
      <c r="BN170" s="138"/>
      <c r="BO170" s="138"/>
      <c r="BP170" s="138"/>
      <c r="BQ170" s="138"/>
      <c r="BT170" s="138"/>
      <c r="CD170" s="138"/>
      <c r="CN170" s="138"/>
      <c r="CX170" s="138"/>
      <c r="DH170" s="138"/>
      <c r="DR170" s="138"/>
      <c r="EB170" s="138"/>
      <c r="EL170" s="138"/>
      <c r="EV170" s="138"/>
      <c r="FF170" s="138"/>
      <c r="FP170" s="138"/>
      <c r="FZ170" s="138"/>
      <c r="GJ170" s="138"/>
      <c r="GT170" s="138"/>
      <c r="HD170" s="138"/>
      <c r="HN170" s="138"/>
      <c r="HX170" s="138"/>
      <c r="IH170" s="138"/>
    </row>
    <row xmlns:x14ac="http://schemas.microsoft.com/office/spreadsheetml/2009/9/ac" r="171" s="3" customFormat="true" x14ac:dyDescent="0.25">
      <c r="A171" s="414"/>
      <c r="B171" s="138"/>
      <c r="L171" s="138"/>
      <c r="V171" s="138"/>
      <c r="AF171" s="138"/>
      <c r="AP171" s="138"/>
      <c r="AZ171" s="138"/>
      <c r="BJ171" s="138"/>
      <c r="BK171" s="138"/>
      <c r="BL171" s="138"/>
      <c r="BM171" s="138"/>
      <c r="BN171" s="138"/>
      <c r="BO171" s="138"/>
      <c r="BP171" s="138"/>
      <c r="BQ171" s="138"/>
      <c r="BT171" s="138"/>
      <c r="CD171" s="138"/>
      <c r="CN171" s="138"/>
      <c r="CX171" s="138"/>
      <c r="DH171" s="138"/>
      <c r="DR171" s="138"/>
      <c r="EB171" s="138"/>
      <c r="EL171" s="138"/>
      <c r="EV171" s="138"/>
      <c r="FF171" s="138"/>
      <c r="FP171" s="138"/>
      <c r="FZ171" s="138"/>
      <c r="GJ171" s="138"/>
      <c r="GT171" s="138"/>
      <c r="HD171" s="138"/>
      <c r="HN171" s="138"/>
      <c r="HX171" s="138"/>
      <c r="IH171" s="138"/>
    </row>
    <row xmlns:x14ac="http://schemas.microsoft.com/office/spreadsheetml/2009/9/ac" r="172" s="3" customFormat="true" x14ac:dyDescent="0.25">
      <c r="A172" s="414"/>
      <c r="B172" s="138"/>
      <c r="L172" s="138"/>
      <c r="V172" s="138"/>
      <c r="AF172" s="138"/>
      <c r="AP172" s="138"/>
      <c r="AZ172" s="138"/>
      <c r="BJ172" s="138"/>
      <c r="BK172" s="138"/>
      <c r="BL172" s="138"/>
      <c r="BM172" s="138"/>
      <c r="BN172" s="138"/>
      <c r="BO172" s="138"/>
      <c r="BP172" s="138"/>
      <c r="BQ172" s="138"/>
      <c r="BT172" s="138"/>
      <c r="CD172" s="138"/>
      <c r="CN172" s="138"/>
      <c r="CX172" s="138"/>
      <c r="DH172" s="138"/>
      <c r="DR172" s="138"/>
      <c r="EB172" s="138"/>
      <c r="EL172" s="138"/>
      <c r="EV172" s="138"/>
      <c r="FF172" s="138"/>
      <c r="FP172" s="138"/>
      <c r="FZ172" s="138"/>
      <c r="GJ172" s="138"/>
      <c r="GT172" s="138"/>
      <c r="HD172" s="138"/>
      <c r="HN172" s="138"/>
      <c r="HX172" s="138"/>
      <c r="IH172" s="138"/>
    </row>
    <row xmlns:x14ac="http://schemas.microsoft.com/office/spreadsheetml/2009/9/ac" r="173" s="3" customFormat="true" x14ac:dyDescent="0.25">
      <c r="A173" s="414"/>
      <c r="B173" s="138"/>
      <c r="L173" s="138"/>
      <c r="V173" s="138"/>
      <c r="AF173" s="138"/>
      <c r="AP173" s="138"/>
      <c r="AZ173" s="138"/>
      <c r="BJ173" s="138"/>
      <c r="BK173" s="138"/>
      <c r="BL173" s="138"/>
      <c r="BM173" s="138"/>
      <c r="BN173" s="138"/>
      <c r="BO173" s="138"/>
      <c r="BP173" s="138"/>
      <c r="BQ173" s="138"/>
      <c r="BT173" s="138"/>
      <c r="CD173" s="138"/>
      <c r="CN173" s="138"/>
      <c r="CX173" s="138"/>
      <c r="DH173" s="138"/>
      <c r="DR173" s="138"/>
      <c r="EB173" s="138"/>
      <c r="EL173" s="138"/>
      <c r="EV173" s="138"/>
      <c r="FF173" s="138"/>
      <c r="FP173" s="138"/>
      <c r="FZ173" s="138"/>
      <c r="GJ173" s="138"/>
      <c r="GT173" s="138"/>
      <c r="HD173" s="138"/>
      <c r="HN173" s="138"/>
      <c r="HX173" s="138"/>
      <c r="IH173" s="138"/>
    </row>
    <row xmlns:x14ac="http://schemas.microsoft.com/office/spreadsheetml/2009/9/ac" r="174" s="3" customFormat="true" x14ac:dyDescent="0.25">
      <c r="A174" s="414"/>
      <c r="B174" s="138"/>
      <c r="L174" s="138"/>
      <c r="V174" s="138"/>
      <c r="AF174" s="138"/>
      <c r="AP174" s="138"/>
      <c r="AZ174" s="138"/>
      <c r="BJ174" s="138"/>
      <c r="BK174" s="138"/>
      <c r="BL174" s="138"/>
      <c r="BM174" s="138"/>
      <c r="BN174" s="138"/>
      <c r="BO174" s="138"/>
      <c r="BP174" s="138"/>
      <c r="BQ174" s="138"/>
      <c r="BT174" s="138"/>
      <c r="CD174" s="138"/>
      <c r="CN174" s="138"/>
      <c r="CX174" s="138"/>
      <c r="DH174" s="138"/>
      <c r="DR174" s="138"/>
      <c r="EB174" s="138"/>
      <c r="EL174" s="138"/>
      <c r="EV174" s="138"/>
      <c r="FF174" s="138"/>
      <c r="FP174" s="138"/>
      <c r="FZ174" s="138"/>
      <c r="GJ174" s="138"/>
      <c r="GT174" s="138"/>
      <c r="HD174" s="138"/>
      <c r="HN174" s="138"/>
      <c r="HX174" s="138"/>
      <c r="IH174" s="138"/>
    </row>
    <row xmlns:x14ac="http://schemas.microsoft.com/office/spreadsheetml/2009/9/ac" r="175" s="3" customFormat="true" x14ac:dyDescent="0.25">
      <c r="A175" s="414"/>
      <c r="B175" s="138"/>
      <c r="L175" s="138"/>
      <c r="V175" s="138"/>
      <c r="AF175" s="138"/>
      <c r="AP175" s="138"/>
      <c r="AZ175" s="138"/>
      <c r="BJ175" s="138"/>
      <c r="BK175" s="138"/>
      <c r="BL175" s="138"/>
      <c r="BM175" s="138"/>
      <c r="BN175" s="138"/>
      <c r="BO175" s="138"/>
      <c r="BP175" s="138"/>
      <c r="BQ175" s="138"/>
      <c r="BT175" s="138"/>
      <c r="CD175" s="138"/>
      <c r="CN175" s="138"/>
      <c r="CX175" s="138"/>
      <c r="DH175" s="138"/>
      <c r="DR175" s="138"/>
      <c r="EB175" s="138"/>
      <c r="EL175" s="138"/>
      <c r="EV175" s="138"/>
      <c r="FF175" s="138"/>
      <c r="FP175" s="138"/>
      <c r="FZ175" s="138"/>
      <c r="GJ175" s="138"/>
      <c r="GT175" s="138"/>
      <c r="HD175" s="138"/>
      <c r="HN175" s="138"/>
      <c r="HX175" s="138"/>
      <c r="IH175" s="138"/>
    </row>
    <row xmlns:x14ac="http://schemas.microsoft.com/office/spreadsheetml/2009/9/ac" r="176" s="3" customFormat="true" x14ac:dyDescent="0.25">
      <c r="A176" s="414"/>
      <c r="B176" s="138"/>
      <c r="L176" s="138"/>
      <c r="V176" s="138"/>
      <c r="AF176" s="138"/>
      <c r="AP176" s="138"/>
      <c r="AZ176" s="138"/>
      <c r="BJ176" s="138"/>
      <c r="BK176" s="138"/>
      <c r="BL176" s="138"/>
      <c r="BM176" s="138"/>
      <c r="BN176" s="138"/>
      <c r="BO176" s="138"/>
      <c r="BP176" s="138"/>
      <c r="BQ176" s="138"/>
      <c r="BT176" s="138"/>
      <c r="CD176" s="138"/>
      <c r="CN176" s="138"/>
      <c r="CX176" s="138"/>
      <c r="DH176" s="138"/>
      <c r="DR176" s="138"/>
      <c r="EB176" s="138"/>
      <c r="EL176" s="138"/>
      <c r="EV176" s="138"/>
      <c r="FF176" s="138"/>
      <c r="FP176" s="138"/>
      <c r="FZ176" s="138"/>
      <c r="GJ176" s="138"/>
      <c r="GT176" s="138"/>
      <c r="HD176" s="138"/>
      <c r="HN176" s="138"/>
      <c r="HX176" s="138"/>
      <c r="IH176" s="138"/>
    </row>
    <row xmlns:x14ac="http://schemas.microsoft.com/office/spreadsheetml/2009/9/ac" r="177" s="3" customFormat="true" x14ac:dyDescent="0.25">
      <c r="A177" s="414"/>
      <c r="B177" s="138"/>
      <c r="L177" s="138"/>
      <c r="V177" s="138"/>
      <c r="AF177" s="138"/>
      <c r="AP177" s="138"/>
      <c r="AZ177" s="138"/>
      <c r="BJ177" s="138"/>
      <c r="BK177" s="138"/>
      <c r="BL177" s="138"/>
      <c r="BM177" s="138"/>
      <c r="BN177" s="138"/>
      <c r="BO177" s="138"/>
      <c r="BP177" s="138"/>
      <c r="BQ177" s="138"/>
      <c r="BT177" s="138"/>
      <c r="CD177" s="138"/>
      <c r="CN177" s="138"/>
      <c r="CX177" s="138"/>
      <c r="DH177" s="138"/>
      <c r="DR177" s="138"/>
      <c r="EB177" s="138"/>
      <c r="EL177" s="138"/>
      <c r="EV177" s="138"/>
      <c r="FF177" s="138"/>
      <c r="FP177" s="138"/>
      <c r="FZ177" s="138"/>
      <c r="GJ177" s="138"/>
      <c r="GT177" s="138"/>
      <c r="HD177" s="138"/>
      <c r="HN177" s="138"/>
      <c r="HX177" s="138"/>
      <c r="IH177" s="138"/>
    </row>
    <row xmlns:x14ac="http://schemas.microsoft.com/office/spreadsheetml/2009/9/ac" r="178" s="3" customFormat="true" x14ac:dyDescent="0.25">
      <c r="A178" s="414"/>
      <c r="B178" s="138"/>
      <c r="L178" s="138"/>
      <c r="V178" s="138"/>
      <c r="AF178" s="138"/>
      <c r="AP178" s="138"/>
      <c r="AZ178" s="138"/>
      <c r="BJ178" s="138"/>
      <c r="BK178" s="138"/>
      <c r="BL178" s="138"/>
      <c r="BM178" s="138"/>
      <c r="BN178" s="138"/>
      <c r="BO178" s="138"/>
      <c r="BP178" s="138"/>
      <c r="BQ178" s="138"/>
      <c r="BT178" s="138"/>
      <c r="CD178" s="138"/>
      <c r="CN178" s="138"/>
      <c r="CX178" s="138"/>
      <c r="DH178" s="138"/>
      <c r="DR178" s="138"/>
      <c r="EB178" s="138"/>
      <c r="EL178" s="138"/>
      <c r="EV178" s="138"/>
      <c r="FF178" s="138"/>
      <c r="FP178" s="138"/>
      <c r="FZ178" s="138"/>
      <c r="GJ178" s="138"/>
      <c r="GT178" s="138"/>
      <c r="HD178" s="138"/>
      <c r="HN178" s="138"/>
      <c r="HX178" s="138"/>
      <c r="IH178" s="138"/>
    </row>
    <row xmlns:x14ac="http://schemas.microsoft.com/office/spreadsheetml/2009/9/ac" r="179" s="3" customFormat="true" x14ac:dyDescent="0.25">
      <c r="A179" s="414"/>
      <c r="B179" s="138"/>
      <c r="L179" s="138"/>
      <c r="V179" s="138"/>
      <c r="AF179" s="138"/>
      <c r="AP179" s="138"/>
      <c r="AZ179" s="138"/>
      <c r="BJ179" s="138"/>
      <c r="BK179" s="138"/>
      <c r="BL179" s="138"/>
      <c r="BM179" s="138"/>
      <c r="BN179" s="138"/>
      <c r="BO179" s="138"/>
      <c r="BP179" s="138"/>
      <c r="BQ179" s="138"/>
      <c r="BT179" s="138"/>
      <c r="CD179" s="138"/>
      <c r="CN179" s="138"/>
      <c r="CX179" s="138"/>
      <c r="DH179" s="138"/>
      <c r="DR179" s="138"/>
      <c r="EB179" s="138"/>
      <c r="EL179" s="138"/>
      <c r="EV179" s="138"/>
      <c r="FF179" s="138"/>
      <c r="FP179" s="138"/>
      <c r="FZ179" s="138"/>
      <c r="GJ179" s="138"/>
      <c r="GT179" s="138"/>
      <c r="HD179" s="138"/>
      <c r="HN179" s="138"/>
      <c r="HX179" s="138"/>
      <c r="IH179" s="138"/>
    </row>
    <row xmlns:x14ac="http://schemas.microsoft.com/office/spreadsheetml/2009/9/ac" r="180" s="3" customFormat="true" x14ac:dyDescent="0.25">
      <c r="A180" s="414"/>
      <c r="B180" s="138"/>
      <c r="L180" s="138"/>
      <c r="V180" s="138"/>
      <c r="AF180" s="138"/>
      <c r="AP180" s="138"/>
      <c r="AZ180" s="138"/>
      <c r="BJ180" s="138"/>
      <c r="BK180" s="138"/>
      <c r="BL180" s="138"/>
      <c r="BM180" s="138"/>
      <c r="BN180" s="138"/>
      <c r="BO180" s="138"/>
      <c r="BP180" s="138"/>
      <c r="BQ180" s="138"/>
      <c r="BT180" s="138"/>
      <c r="CD180" s="138"/>
      <c r="CN180" s="138"/>
      <c r="CX180" s="138"/>
      <c r="DH180" s="138"/>
      <c r="DR180" s="138"/>
      <c r="EB180" s="138"/>
      <c r="EL180" s="138"/>
      <c r="EV180" s="138"/>
      <c r="FF180" s="138"/>
      <c r="FP180" s="138"/>
      <c r="FZ180" s="138"/>
      <c r="GJ180" s="138"/>
      <c r="GT180" s="138"/>
      <c r="HD180" s="138"/>
      <c r="HN180" s="138"/>
      <c r="HX180" s="138"/>
      <c r="IH180" s="138"/>
    </row>
    <row xmlns:x14ac="http://schemas.microsoft.com/office/spreadsheetml/2009/9/ac" r="181" s="3" customFormat="true" x14ac:dyDescent="0.25">
      <c r="A181" s="414"/>
      <c r="B181" s="138"/>
      <c r="L181" s="138"/>
      <c r="V181" s="138"/>
      <c r="AF181" s="138"/>
      <c r="AP181" s="138"/>
      <c r="AZ181" s="138"/>
      <c r="BJ181" s="138"/>
      <c r="BK181" s="138"/>
      <c r="BL181" s="138"/>
      <c r="BM181" s="138"/>
      <c r="BN181" s="138"/>
      <c r="BO181" s="138"/>
      <c r="BP181" s="138"/>
      <c r="BQ181" s="138"/>
      <c r="BT181" s="138"/>
      <c r="CD181" s="138"/>
      <c r="CN181" s="138"/>
      <c r="CX181" s="138"/>
      <c r="DH181" s="138"/>
      <c r="DR181" s="138"/>
      <c r="EB181" s="138"/>
      <c r="EL181" s="138"/>
      <c r="EV181" s="138"/>
      <c r="FF181" s="138"/>
      <c r="FP181" s="138"/>
      <c r="FZ181" s="138"/>
      <c r="GJ181" s="138"/>
      <c r="GT181" s="138"/>
      <c r="HD181" s="138"/>
      <c r="HN181" s="138"/>
      <c r="HX181" s="138"/>
      <c r="IH181" s="138"/>
    </row>
    <row xmlns:x14ac="http://schemas.microsoft.com/office/spreadsheetml/2009/9/ac" r="182" s="3" customFormat="true" x14ac:dyDescent="0.25">
      <c r="A182" s="414"/>
      <c r="B182" s="138"/>
      <c r="L182" s="138"/>
      <c r="V182" s="138"/>
      <c r="AF182" s="138"/>
      <c r="AP182" s="138"/>
      <c r="AZ182" s="138"/>
      <c r="BJ182" s="138"/>
      <c r="BK182" s="138"/>
      <c r="BL182" s="138"/>
      <c r="BM182" s="138"/>
      <c r="BN182" s="138"/>
      <c r="BO182" s="138"/>
      <c r="BP182" s="138"/>
      <c r="BQ182" s="138"/>
      <c r="BT182" s="138"/>
      <c r="CD182" s="138"/>
      <c r="CN182" s="138"/>
      <c r="CX182" s="138"/>
      <c r="DH182" s="138"/>
      <c r="DR182" s="138"/>
      <c r="EB182" s="138"/>
      <c r="EL182" s="138"/>
      <c r="EV182" s="138"/>
      <c r="FF182" s="138"/>
      <c r="FP182" s="138"/>
      <c r="FZ182" s="138"/>
      <c r="GJ182" s="138"/>
      <c r="GT182" s="138"/>
      <c r="HD182" s="138"/>
      <c r="HN182" s="138"/>
      <c r="HX182" s="138"/>
      <c r="IH182" s="138"/>
    </row>
    <row xmlns:x14ac="http://schemas.microsoft.com/office/spreadsheetml/2009/9/ac" r="183" s="3" customFormat="true" x14ac:dyDescent="0.25">
      <c r="A183" s="414"/>
      <c r="B183" s="138"/>
      <c r="L183" s="138"/>
      <c r="V183" s="138"/>
      <c r="AF183" s="138"/>
      <c r="AP183" s="138"/>
      <c r="AZ183" s="138"/>
      <c r="BJ183" s="138"/>
      <c r="BK183" s="138"/>
      <c r="BL183" s="138"/>
      <c r="BM183" s="138"/>
      <c r="BN183" s="138"/>
      <c r="BO183" s="138"/>
      <c r="BP183" s="138"/>
      <c r="BQ183" s="138"/>
      <c r="BT183" s="138"/>
      <c r="CD183" s="138"/>
      <c r="CN183" s="138"/>
      <c r="CX183" s="138"/>
      <c r="DH183" s="138"/>
      <c r="DR183" s="138"/>
      <c r="EB183" s="138"/>
      <c r="EL183" s="138"/>
      <c r="EV183" s="138"/>
      <c r="FF183" s="138"/>
      <c r="FP183" s="138"/>
      <c r="FZ183" s="138"/>
      <c r="GJ183" s="138"/>
      <c r="GT183" s="138"/>
      <c r="HD183" s="138"/>
      <c r="HN183" s="138"/>
      <c r="HX183" s="138"/>
      <c r="IH183" s="138"/>
    </row>
    <row xmlns:x14ac="http://schemas.microsoft.com/office/spreadsheetml/2009/9/ac" r="184" s="3" customFormat="true" x14ac:dyDescent="0.25">
      <c r="A184" s="414"/>
      <c r="B184" s="138"/>
      <c r="L184" s="138"/>
      <c r="V184" s="138"/>
      <c r="AF184" s="138"/>
      <c r="AP184" s="138"/>
      <c r="AZ184" s="138"/>
      <c r="BJ184" s="138"/>
      <c r="BK184" s="138"/>
      <c r="BL184" s="138"/>
      <c r="BM184" s="138"/>
      <c r="BN184" s="138"/>
      <c r="BO184" s="138"/>
      <c r="BP184" s="138"/>
      <c r="BQ184" s="138"/>
      <c r="BT184" s="138"/>
      <c r="CD184" s="138"/>
      <c r="CN184" s="138"/>
      <c r="CX184" s="138"/>
      <c r="DH184" s="138"/>
      <c r="DR184" s="138"/>
      <c r="EB184" s="138"/>
      <c r="EL184" s="138"/>
      <c r="EV184" s="138"/>
      <c r="FF184" s="138"/>
      <c r="FP184" s="138"/>
      <c r="FZ184" s="138"/>
      <c r="GJ184" s="138"/>
      <c r="GT184" s="138"/>
      <c r="HD184" s="138"/>
      <c r="HN184" s="138"/>
      <c r="HX184" s="138"/>
      <c r="IH184" s="138"/>
    </row>
    <row xmlns:x14ac="http://schemas.microsoft.com/office/spreadsheetml/2009/9/ac" r="185" s="3" customFormat="true" x14ac:dyDescent="0.25">
      <c r="A185" s="414"/>
      <c r="B185" s="138"/>
      <c r="L185" s="138"/>
      <c r="V185" s="138"/>
      <c r="AF185" s="138"/>
      <c r="AP185" s="138"/>
      <c r="AZ185" s="138"/>
      <c r="BJ185" s="138"/>
      <c r="BK185" s="138"/>
      <c r="BL185" s="138"/>
      <c r="BM185" s="138"/>
      <c r="BN185" s="138"/>
      <c r="BO185" s="138"/>
      <c r="BP185" s="138"/>
      <c r="BQ185" s="138"/>
      <c r="BT185" s="138"/>
      <c r="CD185" s="138"/>
      <c r="CN185" s="138"/>
      <c r="CX185" s="138"/>
      <c r="DH185" s="138"/>
      <c r="DR185" s="138"/>
      <c r="EB185" s="138"/>
      <c r="EL185" s="138"/>
      <c r="EV185" s="138"/>
      <c r="FF185" s="138"/>
      <c r="FP185" s="138"/>
      <c r="FZ185" s="138"/>
      <c r="GJ185" s="138"/>
      <c r="GT185" s="138"/>
      <c r="HD185" s="138"/>
      <c r="HN185" s="138"/>
      <c r="HX185" s="138"/>
      <c r="IH185" s="138"/>
    </row>
    <row xmlns:x14ac="http://schemas.microsoft.com/office/spreadsheetml/2009/9/ac" r="186" s="3" customFormat="true" x14ac:dyDescent="0.25">
      <c r="A186" s="414"/>
      <c r="B186" s="138"/>
      <c r="L186" s="138"/>
      <c r="V186" s="138"/>
      <c r="AF186" s="138"/>
      <c r="AP186" s="138"/>
      <c r="AZ186" s="138"/>
      <c r="BJ186" s="138"/>
      <c r="BK186" s="138"/>
      <c r="BL186" s="138"/>
      <c r="BM186" s="138"/>
      <c r="BN186" s="138"/>
      <c r="BO186" s="138"/>
      <c r="BP186" s="138"/>
      <c r="BQ186" s="138"/>
      <c r="BT186" s="138"/>
      <c r="CD186" s="138"/>
      <c r="CN186" s="138"/>
      <c r="CX186" s="138"/>
      <c r="DH186" s="138"/>
      <c r="DR186" s="138"/>
      <c r="EB186" s="138"/>
      <c r="EL186" s="138"/>
      <c r="EV186" s="138"/>
      <c r="FF186" s="138"/>
      <c r="FP186" s="138"/>
      <c r="FZ186" s="138"/>
      <c r="GJ186" s="138"/>
      <c r="GT186" s="138"/>
      <c r="HD186" s="138"/>
      <c r="HN186" s="138"/>
      <c r="HX186" s="138"/>
      <c r="IH186" s="138"/>
    </row>
    <row xmlns:x14ac="http://schemas.microsoft.com/office/spreadsheetml/2009/9/ac" r="187" s="3" customFormat="true" x14ac:dyDescent="0.25">
      <c r="A187" s="414"/>
      <c r="B187" s="138"/>
      <c r="L187" s="138"/>
      <c r="V187" s="138"/>
      <c r="AF187" s="138"/>
      <c r="AP187" s="138"/>
      <c r="AZ187" s="138"/>
      <c r="BJ187" s="138"/>
      <c r="BK187" s="138"/>
      <c r="BL187" s="138"/>
      <c r="BM187" s="138"/>
      <c r="BN187" s="138"/>
      <c r="BO187" s="138"/>
      <c r="BP187" s="138"/>
      <c r="BQ187" s="138"/>
      <c r="BT187" s="138"/>
      <c r="CD187" s="138"/>
      <c r="CN187" s="138"/>
      <c r="CX187" s="138"/>
      <c r="DH187" s="138"/>
      <c r="DR187" s="138"/>
      <c r="EB187" s="138"/>
      <c r="EL187" s="138"/>
      <c r="EV187" s="138"/>
      <c r="FF187" s="138"/>
      <c r="FP187" s="138"/>
      <c r="FZ187" s="138"/>
      <c r="GJ187" s="138"/>
      <c r="GT187" s="138"/>
      <c r="HD187" s="138"/>
      <c r="HN187" s="138"/>
      <c r="HX187" s="138"/>
      <c r="IH187" s="138"/>
    </row>
    <row xmlns:x14ac="http://schemas.microsoft.com/office/spreadsheetml/2009/9/ac" r="188" s="3" customFormat="true" x14ac:dyDescent="0.25">
      <c r="A188" s="414"/>
      <c r="B188" s="138"/>
      <c r="L188" s="138"/>
      <c r="V188" s="138"/>
      <c r="AF188" s="138"/>
      <c r="AP188" s="138"/>
      <c r="AZ188" s="138"/>
      <c r="BJ188" s="138"/>
      <c r="BK188" s="138"/>
      <c r="BL188" s="138"/>
      <c r="BM188" s="138"/>
      <c r="BN188" s="138"/>
      <c r="BO188" s="138"/>
      <c r="BP188" s="138"/>
      <c r="BQ188" s="138"/>
      <c r="BT188" s="138"/>
      <c r="CD188" s="138"/>
      <c r="CN188" s="138"/>
      <c r="CX188" s="138"/>
      <c r="DH188" s="138"/>
      <c r="DR188" s="138"/>
      <c r="EB188" s="138"/>
      <c r="EL188" s="138"/>
      <c r="EV188" s="138"/>
      <c r="FF188" s="138"/>
      <c r="FP188" s="138"/>
      <c r="FZ188" s="138"/>
      <c r="GJ188" s="138"/>
      <c r="GT188" s="138"/>
      <c r="HD188" s="138"/>
      <c r="HN188" s="138"/>
      <c r="HX188" s="138"/>
      <c r="IH188" s="138"/>
    </row>
    <row xmlns:x14ac="http://schemas.microsoft.com/office/spreadsheetml/2009/9/ac" r="189" s="3" customFormat="true" x14ac:dyDescent="0.25">
      <c r="A189" s="414"/>
      <c r="B189" s="138"/>
      <c r="L189" s="138"/>
      <c r="V189" s="138"/>
      <c r="AF189" s="138"/>
      <c r="AP189" s="138"/>
      <c r="AZ189" s="138"/>
      <c r="BJ189" s="138"/>
      <c r="BK189" s="138"/>
      <c r="BL189" s="138"/>
      <c r="BM189" s="138"/>
      <c r="BN189" s="138"/>
      <c r="BO189" s="138"/>
      <c r="BP189" s="138"/>
      <c r="BQ189" s="138"/>
      <c r="BT189" s="138"/>
      <c r="CD189" s="138"/>
      <c r="CN189" s="138"/>
      <c r="CX189" s="138"/>
      <c r="DH189" s="138"/>
      <c r="DR189" s="138"/>
      <c r="EB189" s="138"/>
      <c r="EL189" s="138"/>
      <c r="EV189" s="138"/>
      <c r="FF189" s="138"/>
      <c r="FP189" s="138"/>
      <c r="FZ189" s="138"/>
      <c r="GJ189" s="138"/>
      <c r="GT189" s="138"/>
      <c r="HD189" s="138"/>
      <c r="HN189" s="138"/>
      <c r="HX189" s="138"/>
      <c r="IH189" s="138"/>
    </row>
    <row xmlns:x14ac="http://schemas.microsoft.com/office/spreadsheetml/2009/9/ac" r="190" s="3" customFormat="true" x14ac:dyDescent="0.25">
      <c r="A190" s="414"/>
      <c r="B190" s="138"/>
      <c r="L190" s="138"/>
      <c r="V190" s="138"/>
      <c r="AF190" s="138"/>
      <c r="AP190" s="138"/>
      <c r="AZ190" s="138"/>
      <c r="BJ190" s="138"/>
      <c r="BK190" s="138"/>
      <c r="BL190" s="138"/>
      <c r="BM190" s="138"/>
      <c r="BN190" s="138"/>
      <c r="BO190" s="138"/>
      <c r="BP190" s="138"/>
      <c r="BQ190" s="138"/>
      <c r="BT190" s="138"/>
      <c r="CD190" s="138"/>
      <c r="CN190" s="138"/>
      <c r="CX190" s="138"/>
      <c r="DH190" s="138"/>
      <c r="DR190" s="138"/>
      <c r="EB190" s="138"/>
      <c r="EL190" s="138"/>
      <c r="EV190" s="138"/>
      <c r="FF190" s="138"/>
      <c r="FP190" s="138"/>
      <c r="FZ190" s="138"/>
      <c r="GJ190" s="138"/>
      <c r="GT190" s="138"/>
      <c r="HD190" s="138"/>
      <c r="HN190" s="138"/>
      <c r="HX190" s="138"/>
      <c r="IH190" s="138"/>
    </row>
    <row xmlns:x14ac="http://schemas.microsoft.com/office/spreadsheetml/2009/9/ac" r="191" s="3" customFormat="true" x14ac:dyDescent="0.25">
      <c r="A191" s="414"/>
      <c r="B191" s="138"/>
      <c r="L191" s="138"/>
      <c r="V191" s="138"/>
      <c r="AF191" s="138"/>
      <c r="AP191" s="138"/>
      <c r="AZ191" s="138"/>
      <c r="BJ191" s="138"/>
      <c r="BK191" s="138"/>
      <c r="BL191" s="138"/>
      <c r="BM191" s="138"/>
      <c r="BN191" s="138"/>
      <c r="BO191" s="138"/>
      <c r="BP191" s="138"/>
      <c r="BQ191" s="138"/>
      <c r="BT191" s="138"/>
      <c r="CD191" s="138"/>
      <c r="CN191" s="138"/>
      <c r="CX191" s="138"/>
      <c r="DH191" s="138"/>
      <c r="DR191" s="138"/>
      <c r="EB191" s="138"/>
      <c r="EL191" s="138"/>
      <c r="EV191" s="138"/>
      <c r="FF191" s="138"/>
      <c r="FP191" s="138"/>
      <c r="FZ191" s="138"/>
      <c r="GJ191" s="138"/>
      <c r="GT191" s="138"/>
      <c r="HD191" s="138"/>
      <c r="HN191" s="138"/>
      <c r="HX191" s="138"/>
      <c r="IH191" s="138"/>
    </row>
    <row xmlns:x14ac="http://schemas.microsoft.com/office/spreadsheetml/2009/9/ac" r="192" s="3" customFormat="true" x14ac:dyDescent="0.25">
      <c r="A192" s="414"/>
      <c r="B192" s="138"/>
      <c r="L192" s="138"/>
      <c r="V192" s="138"/>
      <c r="AF192" s="138"/>
      <c r="AP192" s="138"/>
      <c r="AZ192" s="138"/>
      <c r="BJ192" s="138"/>
      <c r="BK192" s="138"/>
      <c r="BL192" s="138"/>
      <c r="BM192" s="138"/>
      <c r="BN192" s="138"/>
      <c r="BO192" s="138"/>
      <c r="BP192" s="138"/>
      <c r="BQ192" s="138"/>
      <c r="BT192" s="138"/>
      <c r="CD192" s="138"/>
      <c r="CN192" s="138"/>
      <c r="CX192" s="138"/>
      <c r="DH192" s="138"/>
      <c r="DR192" s="138"/>
      <c r="EB192" s="138"/>
      <c r="EL192" s="138"/>
      <c r="EV192" s="138"/>
      <c r="FF192" s="138"/>
      <c r="FP192" s="138"/>
      <c r="FZ192" s="138"/>
      <c r="GJ192" s="138"/>
      <c r="GT192" s="138"/>
      <c r="HD192" s="138"/>
      <c r="HN192" s="138"/>
      <c r="HX192" s="138"/>
      <c r="IH192" s="138"/>
    </row>
    <row xmlns:x14ac="http://schemas.microsoft.com/office/spreadsheetml/2009/9/ac" r="193" s="3" customFormat="true" x14ac:dyDescent="0.25">
      <c r="A193" s="414"/>
      <c r="B193" s="138"/>
      <c r="L193" s="138"/>
      <c r="V193" s="138"/>
      <c r="AF193" s="138"/>
      <c r="AP193" s="138"/>
      <c r="AZ193" s="138"/>
      <c r="BJ193" s="138"/>
      <c r="BK193" s="138"/>
      <c r="BL193" s="138"/>
      <c r="BM193" s="138"/>
      <c r="BN193" s="138"/>
      <c r="BO193" s="138"/>
      <c r="BP193" s="138"/>
      <c r="BQ193" s="138"/>
      <c r="BT193" s="138"/>
      <c r="CD193" s="138"/>
      <c r="CN193" s="138"/>
      <c r="CX193" s="138"/>
      <c r="DH193" s="138"/>
      <c r="DR193" s="138"/>
      <c r="EB193" s="138"/>
      <c r="EL193" s="138"/>
      <c r="EV193" s="138"/>
      <c r="FF193" s="138"/>
      <c r="FP193" s="138"/>
      <c r="FZ193" s="138"/>
      <c r="GJ193" s="138"/>
      <c r="GT193" s="138"/>
      <c r="HD193" s="138"/>
      <c r="HN193" s="138"/>
      <c r="HX193" s="138"/>
      <c r="IH193" s="138"/>
    </row>
    <row xmlns:x14ac="http://schemas.microsoft.com/office/spreadsheetml/2009/9/ac" r="194" s="3" customFormat="true" x14ac:dyDescent="0.25">
      <c r="A194" s="414"/>
      <c r="B194" s="138"/>
      <c r="L194" s="138"/>
      <c r="V194" s="138"/>
      <c r="AF194" s="138"/>
      <c r="AP194" s="138"/>
      <c r="AZ194" s="138"/>
      <c r="BJ194" s="138"/>
      <c r="BK194" s="138"/>
      <c r="BL194" s="138"/>
      <c r="BM194" s="138"/>
      <c r="BN194" s="138"/>
      <c r="BO194" s="138"/>
      <c r="BP194" s="138"/>
      <c r="BQ194" s="138"/>
      <c r="BT194" s="138"/>
      <c r="CD194" s="138"/>
      <c r="CN194" s="138"/>
      <c r="CX194" s="138"/>
      <c r="DH194" s="138"/>
      <c r="DR194" s="138"/>
      <c r="EB194" s="138"/>
      <c r="EL194" s="138"/>
      <c r="EV194" s="138"/>
      <c r="FF194" s="138"/>
      <c r="FP194" s="138"/>
      <c r="FZ194" s="138"/>
      <c r="GJ194" s="138"/>
      <c r="GT194" s="138"/>
      <c r="HD194" s="138"/>
      <c r="HN194" s="138"/>
      <c r="HX194" s="138"/>
      <c r="IH194" s="138"/>
    </row>
    <row xmlns:x14ac="http://schemas.microsoft.com/office/spreadsheetml/2009/9/ac" r="195" s="3" customFormat="true" x14ac:dyDescent="0.25">
      <c r="A195" s="414"/>
      <c r="B195" s="138"/>
      <c r="L195" s="138"/>
      <c r="V195" s="138"/>
      <c r="AF195" s="138"/>
      <c r="AP195" s="138"/>
      <c r="AZ195" s="138"/>
      <c r="BJ195" s="138"/>
      <c r="BK195" s="138"/>
      <c r="BL195" s="138"/>
      <c r="BM195" s="138"/>
      <c r="BN195" s="138"/>
      <c r="BO195" s="138"/>
      <c r="BP195" s="138"/>
      <c r="BQ195" s="138"/>
      <c r="BT195" s="138"/>
      <c r="CD195" s="138"/>
      <c r="CN195" s="138"/>
      <c r="CX195" s="138"/>
      <c r="DH195" s="138"/>
      <c r="DR195" s="138"/>
      <c r="EB195" s="138"/>
      <c r="EL195" s="138"/>
      <c r="EV195" s="138"/>
      <c r="FF195" s="138"/>
      <c r="FP195" s="138"/>
      <c r="FZ195" s="138"/>
      <c r="GJ195" s="138"/>
      <c r="GT195" s="138"/>
      <c r="HD195" s="138"/>
      <c r="HN195" s="138"/>
      <c r="HX195" s="138"/>
      <c r="IH195" s="138"/>
    </row>
    <row xmlns:x14ac="http://schemas.microsoft.com/office/spreadsheetml/2009/9/ac" r="196" s="3" customFormat="true" x14ac:dyDescent="0.25">
      <c r="A196" s="414"/>
      <c r="B196" s="138"/>
      <c r="L196" s="138"/>
      <c r="V196" s="138"/>
      <c r="AF196" s="138"/>
      <c r="AP196" s="138"/>
      <c r="AZ196" s="138"/>
      <c r="BJ196" s="138"/>
      <c r="BK196" s="138"/>
      <c r="BL196" s="138"/>
      <c r="BM196" s="138"/>
      <c r="BN196" s="138"/>
      <c r="BO196" s="138"/>
      <c r="BP196" s="138"/>
      <c r="BQ196" s="138"/>
      <c r="BT196" s="138"/>
      <c r="CD196" s="138"/>
      <c r="CN196" s="138"/>
      <c r="CX196" s="138"/>
      <c r="DH196" s="138"/>
      <c r="DR196" s="138"/>
      <c r="EB196" s="138"/>
      <c r="EL196" s="138"/>
      <c r="EV196" s="138"/>
      <c r="FF196" s="138"/>
      <c r="FP196" s="138"/>
      <c r="FZ196" s="138"/>
      <c r="GJ196" s="138"/>
      <c r="GT196" s="138"/>
      <c r="HD196" s="138"/>
      <c r="HN196" s="138"/>
      <c r="HX196" s="138"/>
      <c r="IH196" s="138"/>
    </row>
    <row xmlns:x14ac="http://schemas.microsoft.com/office/spreadsheetml/2009/9/ac" r="197" s="3" customFormat="true" x14ac:dyDescent="0.25">
      <c r="A197" s="414"/>
      <c r="B197" s="138"/>
      <c r="L197" s="138"/>
      <c r="V197" s="138"/>
      <c r="AF197" s="138"/>
      <c r="AP197" s="138"/>
      <c r="AZ197" s="138"/>
      <c r="BJ197" s="138"/>
      <c r="BK197" s="138"/>
      <c r="BL197" s="138"/>
      <c r="BM197" s="138"/>
      <c r="BN197" s="138"/>
      <c r="BO197" s="138"/>
      <c r="BP197" s="138"/>
      <c r="BQ197" s="138"/>
      <c r="BT197" s="138"/>
      <c r="CD197" s="138"/>
      <c r="CN197" s="138"/>
      <c r="CX197" s="138"/>
      <c r="DH197" s="138"/>
      <c r="DR197" s="138"/>
      <c r="EB197" s="138"/>
      <c r="EL197" s="138"/>
      <c r="EV197" s="138"/>
      <c r="FF197" s="138"/>
      <c r="FP197" s="138"/>
      <c r="FZ197" s="138"/>
      <c r="GJ197" s="138"/>
      <c r="GT197" s="138"/>
      <c r="HD197" s="138"/>
      <c r="HN197" s="138"/>
      <c r="HX197" s="138"/>
      <c r="IH197" s="138"/>
    </row>
    <row xmlns:x14ac="http://schemas.microsoft.com/office/spreadsheetml/2009/9/ac" r="198" s="3" customFormat="true" x14ac:dyDescent="0.25">
      <c r="A198" s="414"/>
      <c r="B198" s="138"/>
      <c r="L198" s="138"/>
      <c r="V198" s="138"/>
      <c r="AF198" s="138"/>
      <c r="AP198" s="138"/>
      <c r="AZ198" s="138"/>
      <c r="BJ198" s="138"/>
      <c r="BK198" s="138"/>
      <c r="BL198" s="138"/>
      <c r="BM198" s="138"/>
      <c r="BN198" s="138"/>
      <c r="BO198" s="138"/>
      <c r="BP198" s="138"/>
      <c r="BQ198" s="138"/>
      <c r="BT198" s="138"/>
      <c r="CD198" s="138"/>
      <c r="CN198" s="138"/>
      <c r="CX198" s="138"/>
      <c r="DH198" s="138"/>
      <c r="DR198" s="138"/>
      <c r="EB198" s="138"/>
      <c r="EL198" s="138"/>
      <c r="EV198" s="138"/>
      <c r="FF198" s="138"/>
      <c r="FP198" s="138"/>
      <c r="FZ198" s="138"/>
      <c r="GJ198" s="138"/>
      <c r="GT198" s="138"/>
      <c r="HD198" s="138"/>
      <c r="HN198" s="138"/>
      <c r="HX198" s="138"/>
      <c r="IH198" s="138"/>
    </row>
    <row xmlns:x14ac="http://schemas.microsoft.com/office/spreadsheetml/2009/9/ac" r="199" s="3" customFormat="true" x14ac:dyDescent="0.25">
      <c r="A199" s="414"/>
      <c r="B199" s="138"/>
      <c r="L199" s="138"/>
      <c r="V199" s="138"/>
      <c r="AF199" s="138"/>
      <c r="AP199" s="138"/>
      <c r="AZ199" s="138"/>
      <c r="BJ199" s="138"/>
      <c r="BK199" s="138"/>
      <c r="BL199" s="138"/>
      <c r="BM199" s="138"/>
      <c r="BN199" s="138"/>
      <c r="BO199" s="138"/>
      <c r="BP199" s="138"/>
      <c r="BQ199" s="138"/>
      <c r="BT199" s="138"/>
      <c r="CD199" s="138"/>
      <c r="CN199" s="138"/>
      <c r="CX199" s="138"/>
      <c r="DH199" s="138"/>
      <c r="DR199" s="138"/>
      <c r="EB199" s="138"/>
      <c r="EL199" s="138"/>
      <c r="EV199" s="138"/>
      <c r="FF199" s="138"/>
      <c r="FP199" s="138"/>
      <c r="FZ199" s="138"/>
      <c r="GJ199" s="138"/>
      <c r="GT199" s="138"/>
      <c r="HD199" s="138"/>
      <c r="HN199" s="138"/>
      <c r="HX199" s="138"/>
      <c r="IH199" s="138"/>
    </row>
    <row xmlns:x14ac="http://schemas.microsoft.com/office/spreadsheetml/2009/9/ac" r="200" s="3" customFormat="true" x14ac:dyDescent="0.25">
      <c r="A200" s="414"/>
      <c r="B200" s="138"/>
      <c r="L200" s="138"/>
      <c r="V200" s="138"/>
      <c r="AF200" s="138"/>
      <c r="AP200" s="138"/>
      <c r="AZ200" s="138"/>
      <c r="BJ200" s="138"/>
      <c r="BK200" s="138"/>
      <c r="BL200" s="138"/>
      <c r="BM200" s="138"/>
      <c r="BN200" s="138"/>
      <c r="BO200" s="138"/>
      <c r="BP200" s="138"/>
      <c r="BQ200" s="138"/>
      <c r="BT200" s="138"/>
      <c r="CD200" s="138"/>
      <c r="CN200" s="138"/>
      <c r="CX200" s="138"/>
      <c r="DH200" s="138"/>
      <c r="DR200" s="138"/>
      <c r="EB200" s="138"/>
      <c r="EL200" s="138"/>
      <c r="EV200" s="138"/>
      <c r="FF200" s="138"/>
      <c r="FP200" s="138"/>
      <c r="FZ200" s="138"/>
      <c r="GJ200" s="138"/>
      <c r="GT200" s="138"/>
      <c r="HD200" s="138"/>
      <c r="HN200" s="138"/>
      <c r="HX200" s="138"/>
      <c r="IH200" s="138"/>
    </row>
    <row xmlns:x14ac="http://schemas.microsoft.com/office/spreadsheetml/2009/9/ac" r="201" s="3" customFormat="true" x14ac:dyDescent="0.25">
      <c r="A201" s="414"/>
      <c r="B201" s="138"/>
      <c r="L201" s="138"/>
      <c r="V201" s="138"/>
      <c r="AF201" s="138"/>
      <c r="AP201" s="138"/>
      <c r="AZ201" s="138"/>
      <c r="BJ201" s="138"/>
      <c r="BK201" s="138"/>
      <c r="BL201" s="138"/>
      <c r="BM201" s="138"/>
      <c r="BN201" s="138"/>
      <c r="BO201" s="138"/>
      <c r="BP201" s="138"/>
      <c r="BQ201" s="138"/>
      <c r="BT201" s="138"/>
      <c r="CD201" s="138"/>
      <c r="CN201" s="138"/>
      <c r="CX201" s="138"/>
      <c r="DH201" s="138"/>
      <c r="DR201" s="138"/>
      <c r="EB201" s="138"/>
      <c r="EL201" s="138"/>
      <c r="EV201" s="138"/>
      <c r="FF201" s="138"/>
      <c r="FP201" s="138"/>
      <c r="FZ201" s="138"/>
      <c r="GJ201" s="138"/>
      <c r="GT201" s="138"/>
      <c r="HD201" s="138"/>
      <c r="HN201" s="138"/>
      <c r="HX201" s="138"/>
      <c r="IH201" s="138"/>
    </row>
    <row xmlns:x14ac="http://schemas.microsoft.com/office/spreadsheetml/2009/9/ac" r="202" s="3" customFormat="true" x14ac:dyDescent="0.25">
      <c r="A202" s="414"/>
      <c r="B202" s="138"/>
      <c r="L202" s="138"/>
      <c r="V202" s="138"/>
      <c r="AF202" s="138"/>
      <c r="AP202" s="138"/>
      <c r="AZ202" s="138"/>
      <c r="BJ202" s="138"/>
      <c r="BK202" s="138"/>
      <c r="BL202" s="138"/>
      <c r="BM202" s="138"/>
      <c r="BN202" s="138"/>
      <c r="BO202" s="138"/>
      <c r="BP202" s="138"/>
      <c r="BQ202" s="138"/>
      <c r="BT202" s="138"/>
      <c r="CD202" s="138"/>
      <c r="CN202" s="138"/>
      <c r="CX202" s="138"/>
      <c r="DH202" s="138"/>
      <c r="DR202" s="138"/>
      <c r="EB202" s="138"/>
      <c r="EL202" s="138"/>
      <c r="EV202" s="138"/>
      <c r="FF202" s="138"/>
      <c r="FP202" s="138"/>
      <c r="FZ202" s="138"/>
      <c r="GJ202" s="138"/>
      <c r="GT202" s="138"/>
      <c r="HD202" s="138"/>
      <c r="HN202" s="138"/>
      <c r="HX202" s="138"/>
      <c r="IH202" s="138"/>
    </row>
    <row xmlns:x14ac="http://schemas.microsoft.com/office/spreadsheetml/2009/9/ac" r="203" s="3" customFormat="true" x14ac:dyDescent="0.25">
      <c r="A203" s="414"/>
      <c r="B203" s="138"/>
      <c r="L203" s="138"/>
      <c r="V203" s="138"/>
      <c r="AF203" s="138"/>
      <c r="AP203" s="138"/>
      <c r="AZ203" s="138"/>
      <c r="BJ203" s="138"/>
      <c r="BK203" s="138"/>
      <c r="BL203" s="138"/>
      <c r="BM203" s="138"/>
      <c r="BN203" s="138"/>
      <c r="BO203" s="138"/>
      <c r="BP203" s="138"/>
      <c r="BQ203" s="138"/>
      <c r="BT203" s="138"/>
      <c r="CD203" s="138"/>
      <c r="CN203" s="138"/>
      <c r="CX203" s="138"/>
      <c r="DH203" s="138"/>
      <c r="DR203" s="138"/>
      <c r="EB203" s="138"/>
      <c r="EL203" s="138"/>
      <c r="EV203" s="138"/>
      <c r="FF203" s="138"/>
      <c r="FP203" s="138"/>
      <c r="FZ203" s="138"/>
      <c r="GJ203" s="138"/>
      <c r="GT203" s="138"/>
      <c r="HD203" s="138"/>
      <c r="HN203" s="138"/>
      <c r="HX203" s="138"/>
      <c r="IH203" s="138"/>
    </row>
    <row xmlns:x14ac="http://schemas.microsoft.com/office/spreadsheetml/2009/9/ac" r="204" s="3" customFormat="true" x14ac:dyDescent="0.25">
      <c r="A204" s="414"/>
      <c r="B204" s="138"/>
      <c r="L204" s="138"/>
      <c r="V204" s="138"/>
      <c r="AF204" s="138"/>
      <c r="AP204" s="138"/>
      <c r="AZ204" s="138"/>
      <c r="BJ204" s="138"/>
      <c r="BK204" s="138"/>
      <c r="BL204" s="138"/>
      <c r="BM204" s="138"/>
      <c r="BN204" s="138"/>
      <c r="BO204" s="138"/>
      <c r="BP204" s="138"/>
      <c r="BQ204" s="138"/>
      <c r="BT204" s="138"/>
      <c r="CD204" s="138"/>
      <c r="CN204" s="138"/>
      <c r="CX204" s="138"/>
      <c r="DH204" s="138"/>
      <c r="DR204" s="138"/>
      <c r="EB204" s="138"/>
      <c r="EL204" s="138"/>
      <c r="EV204" s="138"/>
      <c r="FF204" s="138"/>
      <c r="FP204" s="138"/>
      <c r="FZ204" s="138"/>
      <c r="GJ204" s="138"/>
      <c r="GT204" s="138"/>
      <c r="HD204" s="138"/>
      <c r="HN204" s="138"/>
      <c r="HX204" s="138"/>
      <c r="IH204" s="138"/>
    </row>
    <row xmlns:x14ac="http://schemas.microsoft.com/office/spreadsheetml/2009/9/ac" r="205" s="3" customFormat="true" x14ac:dyDescent="0.25">
      <c r="A205" s="414"/>
      <c r="B205" s="138"/>
      <c r="L205" s="138"/>
      <c r="V205" s="138"/>
      <c r="AF205" s="138"/>
      <c r="AP205" s="138"/>
      <c r="AZ205" s="138"/>
      <c r="BJ205" s="138"/>
      <c r="BK205" s="138"/>
      <c r="BL205" s="138"/>
      <c r="BM205" s="138"/>
      <c r="BN205" s="138"/>
      <c r="BO205" s="138"/>
      <c r="BP205" s="138"/>
      <c r="BQ205" s="138"/>
      <c r="BT205" s="138"/>
      <c r="CD205" s="138"/>
      <c r="CN205" s="138"/>
      <c r="CX205" s="138"/>
      <c r="DH205" s="138"/>
      <c r="DR205" s="138"/>
      <c r="EB205" s="138"/>
      <c r="EL205" s="138"/>
      <c r="EV205" s="138"/>
      <c r="FF205" s="138"/>
      <c r="FP205" s="138"/>
      <c r="FZ205" s="138"/>
      <c r="GJ205" s="138"/>
      <c r="GT205" s="138"/>
      <c r="HD205" s="138"/>
      <c r="HN205" s="138"/>
      <c r="HX205" s="138"/>
      <c r="IH205" s="138"/>
    </row>
    <row xmlns:x14ac="http://schemas.microsoft.com/office/spreadsheetml/2009/9/ac" r="206" s="3" customFormat="true" x14ac:dyDescent="0.25">
      <c r="A206" s="414"/>
      <c r="B206" s="138"/>
      <c r="L206" s="138"/>
      <c r="V206" s="138"/>
      <c r="AF206" s="138"/>
      <c r="AP206" s="138"/>
      <c r="AZ206" s="138"/>
      <c r="BJ206" s="138"/>
      <c r="BK206" s="138"/>
      <c r="BL206" s="138"/>
      <c r="BM206" s="138"/>
      <c r="BN206" s="138"/>
      <c r="BO206" s="138"/>
      <c r="BP206" s="138"/>
      <c r="BQ206" s="138"/>
      <c r="BT206" s="138"/>
      <c r="CD206" s="138"/>
      <c r="CN206" s="138"/>
      <c r="CX206" s="138"/>
      <c r="DH206" s="138"/>
      <c r="DR206" s="138"/>
      <c r="EB206" s="138"/>
      <c r="EL206" s="138"/>
      <c r="EV206" s="138"/>
      <c r="FF206" s="138"/>
      <c r="FP206" s="138"/>
      <c r="FZ206" s="138"/>
      <c r="GJ206" s="138"/>
      <c r="GT206" s="138"/>
      <c r="HD206" s="138"/>
      <c r="HN206" s="138"/>
      <c r="HX206" s="138"/>
      <c r="IH206" s="138"/>
    </row>
    <row xmlns:x14ac="http://schemas.microsoft.com/office/spreadsheetml/2009/9/ac" r="207" s="3" customFormat="true" x14ac:dyDescent="0.25">
      <c r="A207" s="414"/>
      <c r="B207" s="138"/>
      <c r="L207" s="138"/>
      <c r="V207" s="138"/>
      <c r="AF207" s="138"/>
      <c r="AP207" s="138"/>
      <c r="AZ207" s="138"/>
      <c r="BJ207" s="138"/>
      <c r="BK207" s="138"/>
      <c r="BL207" s="138"/>
      <c r="BM207" s="138"/>
      <c r="BN207" s="138"/>
      <c r="BO207" s="138"/>
      <c r="BP207" s="138"/>
      <c r="BQ207" s="138"/>
      <c r="BT207" s="138"/>
      <c r="CD207" s="138"/>
      <c r="CN207" s="138"/>
      <c r="CX207" s="138"/>
      <c r="DH207" s="138"/>
      <c r="DR207" s="138"/>
      <c r="EB207" s="138"/>
      <c r="EL207" s="138"/>
      <c r="EV207" s="138"/>
      <c r="FF207" s="138"/>
      <c r="FP207" s="138"/>
      <c r="FZ207" s="138"/>
      <c r="GJ207" s="138"/>
      <c r="GT207" s="138"/>
      <c r="HD207" s="138"/>
      <c r="HN207" s="138"/>
      <c r="HX207" s="138"/>
      <c r="IH207" s="138"/>
    </row>
    <row xmlns:x14ac="http://schemas.microsoft.com/office/spreadsheetml/2009/9/ac" r="208" s="3" customFormat="true" x14ac:dyDescent="0.25">
      <c r="A208" s="414"/>
      <c r="B208" s="138"/>
      <c r="L208" s="138"/>
      <c r="V208" s="138"/>
      <c r="AF208" s="138"/>
      <c r="AP208" s="138"/>
      <c r="AZ208" s="138"/>
      <c r="BJ208" s="138"/>
      <c r="BK208" s="138"/>
      <c r="BL208" s="138"/>
      <c r="BM208" s="138"/>
      <c r="BN208" s="138"/>
      <c r="BO208" s="138"/>
      <c r="BP208" s="138"/>
      <c r="BQ208" s="138"/>
      <c r="BT208" s="138"/>
      <c r="CD208" s="138"/>
      <c r="CN208" s="138"/>
      <c r="CX208" s="138"/>
      <c r="DH208" s="138"/>
      <c r="DR208" s="138"/>
      <c r="EB208" s="138"/>
      <c r="EL208" s="138"/>
      <c r="EV208" s="138"/>
      <c r="FF208" s="138"/>
      <c r="FP208" s="138"/>
      <c r="FZ208" s="138"/>
      <c r="GJ208" s="138"/>
      <c r="GT208" s="138"/>
      <c r="HD208" s="138"/>
      <c r="HN208" s="138"/>
      <c r="HX208" s="138"/>
      <c r="IH208" s="138"/>
    </row>
    <row xmlns:x14ac="http://schemas.microsoft.com/office/spreadsheetml/2009/9/ac" r="209" s="3" customFormat="true" x14ac:dyDescent="0.25">
      <c r="A209" s="414"/>
      <c r="B209" s="138"/>
      <c r="L209" s="138"/>
      <c r="V209" s="138"/>
      <c r="AF209" s="138"/>
      <c r="AP209" s="138"/>
      <c r="AZ209" s="138"/>
      <c r="BJ209" s="138"/>
      <c r="BK209" s="138"/>
      <c r="BL209" s="138"/>
      <c r="BM209" s="138"/>
      <c r="BN209" s="138"/>
      <c r="BO209" s="138"/>
      <c r="BP209" s="138"/>
      <c r="BQ209" s="138"/>
      <c r="BT209" s="138"/>
      <c r="CD209" s="138"/>
      <c r="CN209" s="138"/>
      <c r="CX209" s="138"/>
      <c r="DH209" s="138"/>
      <c r="DR209" s="138"/>
      <c r="EB209" s="138"/>
      <c r="EL209" s="138"/>
      <c r="EV209" s="138"/>
      <c r="FF209" s="138"/>
      <c r="FP209" s="138"/>
      <c r="FZ209" s="138"/>
      <c r="GJ209" s="138"/>
      <c r="GT209" s="138"/>
      <c r="HD209" s="138"/>
      <c r="HN209" s="138"/>
      <c r="HX209" s="138"/>
      <c r="IH209" s="138"/>
    </row>
    <row xmlns:x14ac="http://schemas.microsoft.com/office/spreadsheetml/2009/9/ac" r="210" s="3" customFormat="true" x14ac:dyDescent="0.25">
      <c r="A210" s="414"/>
      <c r="B210" s="138"/>
      <c r="L210" s="138"/>
      <c r="V210" s="138"/>
      <c r="AF210" s="138"/>
      <c r="AP210" s="138"/>
      <c r="AZ210" s="138"/>
      <c r="BJ210" s="138"/>
      <c r="BK210" s="138"/>
      <c r="BL210" s="138"/>
      <c r="BM210" s="138"/>
      <c r="BN210" s="138"/>
      <c r="BO210" s="138"/>
      <c r="BP210" s="138"/>
      <c r="BQ210" s="138"/>
      <c r="BT210" s="138"/>
      <c r="CD210" s="138"/>
      <c r="CN210" s="138"/>
      <c r="CX210" s="138"/>
      <c r="DH210" s="138"/>
      <c r="DR210" s="138"/>
      <c r="EB210" s="138"/>
      <c r="EL210" s="138"/>
      <c r="EV210" s="138"/>
      <c r="FF210" s="138"/>
      <c r="FP210" s="138"/>
      <c r="FZ210" s="138"/>
      <c r="GJ210" s="138"/>
      <c r="GT210" s="138"/>
      <c r="HD210" s="138"/>
      <c r="HN210" s="138"/>
      <c r="HX210" s="138"/>
      <c r="IH210" s="138"/>
    </row>
    <row xmlns:x14ac="http://schemas.microsoft.com/office/spreadsheetml/2009/9/ac" r="211" s="3" customFormat="true" x14ac:dyDescent="0.25">
      <c r="A211" s="414"/>
      <c r="B211" s="138"/>
      <c r="L211" s="138"/>
      <c r="V211" s="138"/>
      <c r="AF211" s="138"/>
      <c r="AP211" s="138"/>
      <c r="AZ211" s="138"/>
      <c r="BJ211" s="138"/>
      <c r="BK211" s="138"/>
      <c r="BL211" s="138"/>
      <c r="BM211" s="138"/>
      <c r="BN211" s="138"/>
      <c r="BO211" s="138"/>
      <c r="BP211" s="138"/>
      <c r="BQ211" s="138"/>
      <c r="BT211" s="138"/>
      <c r="CD211" s="138"/>
      <c r="CN211" s="138"/>
      <c r="CX211" s="138"/>
      <c r="DH211" s="138"/>
      <c r="DR211" s="138"/>
      <c r="EB211" s="138"/>
      <c r="EL211" s="138"/>
      <c r="EV211" s="138"/>
      <c r="FF211" s="138"/>
      <c r="FP211" s="138"/>
      <c r="FZ211" s="138"/>
      <c r="GJ211" s="138"/>
      <c r="GT211" s="138"/>
      <c r="HD211" s="138"/>
      <c r="HN211" s="138"/>
      <c r="HX211" s="138"/>
      <c r="IH211" s="138"/>
    </row>
    <row xmlns:x14ac="http://schemas.microsoft.com/office/spreadsheetml/2009/9/ac" r="212" s="3" customFormat="true" x14ac:dyDescent="0.25">
      <c r="A212" s="414"/>
      <c r="B212" s="138"/>
      <c r="L212" s="138"/>
      <c r="V212" s="138"/>
      <c r="AF212" s="138"/>
      <c r="AP212" s="138"/>
      <c r="AZ212" s="138"/>
      <c r="BJ212" s="138"/>
      <c r="BK212" s="138"/>
      <c r="BL212" s="138"/>
      <c r="BM212" s="138"/>
      <c r="BN212" s="138"/>
      <c r="BO212" s="138"/>
      <c r="BP212" s="138"/>
      <c r="BQ212" s="138"/>
      <c r="BT212" s="138"/>
      <c r="CD212" s="138"/>
      <c r="CN212" s="138"/>
      <c r="CX212" s="138"/>
      <c r="DH212" s="138"/>
      <c r="DR212" s="138"/>
      <c r="EB212" s="138"/>
      <c r="EL212" s="138"/>
      <c r="EV212" s="138"/>
      <c r="FF212" s="138"/>
      <c r="FP212" s="138"/>
      <c r="FZ212" s="138"/>
      <c r="GJ212" s="138"/>
      <c r="GT212" s="138"/>
      <c r="HD212" s="138"/>
      <c r="HN212" s="138"/>
      <c r="HX212" s="138"/>
      <c r="IH212" s="138"/>
    </row>
    <row xmlns:x14ac="http://schemas.microsoft.com/office/spreadsheetml/2009/9/ac" r="213" s="3" customFormat="true" x14ac:dyDescent="0.25">
      <c r="A213" s="414"/>
      <c r="B213" s="138"/>
      <c r="L213" s="138"/>
      <c r="V213" s="138"/>
      <c r="AF213" s="138"/>
      <c r="AP213" s="138"/>
      <c r="AZ213" s="138"/>
      <c r="BJ213" s="138"/>
      <c r="BK213" s="138"/>
      <c r="BL213" s="138"/>
      <c r="BM213" s="138"/>
      <c r="BN213" s="138"/>
      <c r="BO213" s="138"/>
      <c r="BP213" s="138"/>
      <c r="BQ213" s="138"/>
      <c r="BT213" s="138"/>
      <c r="CD213" s="138"/>
      <c r="CN213" s="138"/>
      <c r="CX213" s="138"/>
      <c r="DH213" s="138"/>
      <c r="DR213" s="138"/>
      <c r="EB213" s="138"/>
      <c r="EL213" s="138"/>
      <c r="EV213" s="138"/>
      <c r="FF213" s="138"/>
      <c r="FP213" s="138"/>
      <c r="FZ213" s="138"/>
      <c r="GJ213" s="138"/>
      <c r="GT213" s="138"/>
      <c r="HD213" s="138"/>
      <c r="HN213" s="138"/>
      <c r="HX213" s="138"/>
      <c r="IH213" s="138"/>
    </row>
    <row xmlns:x14ac="http://schemas.microsoft.com/office/spreadsheetml/2009/9/ac" r="214" s="3" customFormat="true" x14ac:dyDescent="0.25">
      <c r="A214" s="414"/>
      <c r="B214" s="138"/>
      <c r="L214" s="138"/>
      <c r="V214" s="138"/>
      <c r="AF214" s="138"/>
      <c r="AP214" s="138"/>
      <c r="AZ214" s="138"/>
      <c r="BJ214" s="138"/>
      <c r="BK214" s="138"/>
      <c r="BL214" s="138"/>
      <c r="BM214" s="138"/>
      <c r="BN214" s="138"/>
      <c r="BO214" s="138"/>
      <c r="BP214" s="138"/>
      <c r="BQ214" s="138"/>
      <c r="BT214" s="138"/>
      <c r="CD214" s="138"/>
      <c r="CN214" s="138"/>
      <c r="CX214" s="138"/>
      <c r="DH214" s="138"/>
      <c r="DR214" s="138"/>
      <c r="EB214" s="138"/>
      <c r="EL214" s="138"/>
      <c r="EV214" s="138"/>
      <c r="FF214" s="138"/>
      <c r="FP214" s="138"/>
      <c r="FZ214" s="138"/>
      <c r="GJ214" s="138"/>
      <c r="GT214" s="138"/>
      <c r="HD214" s="138"/>
      <c r="HN214" s="138"/>
      <c r="HX214" s="138"/>
      <c r="IH214" s="138"/>
    </row>
    <row xmlns:x14ac="http://schemas.microsoft.com/office/spreadsheetml/2009/9/ac" r="215" s="3" customFormat="true" x14ac:dyDescent="0.25">
      <c r="A215" s="414"/>
      <c r="B215" s="138"/>
      <c r="L215" s="138"/>
      <c r="V215" s="138"/>
      <c r="AF215" s="138"/>
      <c r="AP215" s="138"/>
      <c r="AZ215" s="138"/>
      <c r="BJ215" s="138"/>
      <c r="BK215" s="138"/>
      <c r="BL215" s="138"/>
      <c r="BM215" s="138"/>
      <c r="BN215" s="138"/>
      <c r="BO215" s="138"/>
      <c r="BP215" s="138"/>
      <c r="BQ215" s="138"/>
      <c r="BT215" s="138"/>
      <c r="CD215" s="138"/>
      <c r="CN215" s="138"/>
      <c r="CX215" s="138"/>
      <c r="DH215" s="138"/>
      <c r="DR215" s="138"/>
      <c r="EB215" s="138"/>
      <c r="EL215" s="138"/>
      <c r="EV215" s="138"/>
      <c r="FF215" s="138"/>
      <c r="FP215" s="138"/>
      <c r="FZ215" s="138"/>
      <c r="GJ215" s="138"/>
      <c r="GT215" s="138"/>
      <c r="HD215" s="138"/>
      <c r="HN215" s="138"/>
      <c r="HX215" s="138"/>
      <c r="IH215" s="138"/>
    </row>
    <row xmlns:x14ac="http://schemas.microsoft.com/office/spreadsheetml/2009/9/ac" r="216" s="3" customFormat="true" x14ac:dyDescent="0.25">
      <c r="A216" s="414"/>
      <c r="B216" s="138"/>
      <c r="L216" s="138"/>
      <c r="V216" s="138"/>
      <c r="AF216" s="138"/>
      <c r="AP216" s="138"/>
      <c r="AZ216" s="138"/>
      <c r="BJ216" s="138"/>
      <c r="BK216" s="138"/>
      <c r="BL216" s="138"/>
      <c r="BM216" s="138"/>
      <c r="BN216" s="138"/>
      <c r="BO216" s="138"/>
      <c r="BP216" s="138"/>
      <c r="BQ216" s="138"/>
      <c r="BT216" s="138"/>
      <c r="CD216" s="138"/>
      <c r="CN216" s="138"/>
      <c r="CX216" s="138"/>
      <c r="DH216" s="138"/>
      <c r="DR216" s="138"/>
      <c r="EB216" s="138"/>
      <c r="EL216" s="138"/>
      <c r="EV216" s="138"/>
      <c r="FF216" s="138"/>
      <c r="FP216" s="138"/>
      <c r="FZ216" s="138"/>
      <c r="GJ216" s="138"/>
      <c r="GT216" s="138"/>
      <c r="HD216" s="138"/>
      <c r="HN216" s="138"/>
      <c r="HX216" s="138"/>
      <c r="IH216" s="138"/>
    </row>
    <row xmlns:x14ac="http://schemas.microsoft.com/office/spreadsheetml/2009/9/ac" r="217" s="3" customFormat="true" x14ac:dyDescent="0.25">
      <c r="A217" s="414"/>
      <c r="B217" s="138"/>
      <c r="L217" s="138"/>
      <c r="V217" s="138"/>
      <c r="AF217" s="138"/>
      <c r="AP217" s="138"/>
      <c r="AZ217" s="138"/>
      <c r="BJ217" s="138"/>
      <c r="BK217" s="138"/>
      <c r="BL217" s="138"/>
      <c r="BM217" s="138"/>
      <c r="BN217" s="138"/>
      <c r="BO217" s="138"/>
      <c r="BP217" s="138"/>
      <c r="BQ217" s="138"/>
      <c r="BT217" s="138"/>
      <c r="CD217" s="138"/>
      <c r="CN217" s="138"/>
      <c r="CX217" s="138"/>
      <c r="DH217" s="138"/>
      <c r="DR217" s="138"/>
      <c r="EB217" s="138"/>
      <c r="EL217" s="138"/>
      <c r="EV217" s="138"/>
      <c r="FF217" s="138"/>
      <c r="FP217" s="138"/>
      <c r="FZ217" s="138"/>
      <c r="GJ217" s="138"/>
      <c r="GT217" s="138"/>
      <c r="HD217" s="138"/>
      <c r="HN217" s="138"/>
      <c r="HX217" s="138"/>
      <c r="IH217" s="138"/>
    </row>
    <row xmlns:x14ac="http://schemas.microsoft.com/office/spreadsheetml/2009/9/ac" r="218" s="3" customFormat="true" x14ac:dyDescent="0.25">
      <c r="A218" s="414"/>
      <c r="B218" s="138"/>
      <c r="L218" s="138"/>
      <c r="V218" s="138"/>
      <c r="AF218" s="138"/>
      <c r="AP218" s="138"/>
      <c r="AZ218" s="138"/>
      <c r="BJ218" s="138"/>
      <c r="BK218" s="138"/>
      <c r="BL218" s="138"/>
      <c r="BM218" s="138"/>
      <c r="BN218" s="138"/>
      <c r="BO218" s="138"/>
      <c r="BP218" s="138"/>
      <c r="BQ218" s="138"/>
      <c r="BT218" s="138"/>
      <c r="CD218" s="138"/>
      <c r="CN218" s="138"/>
      <c r="CX218" s="138"/>
      <c r="DH218" s="138"/>
      <c r="DR218" s="138"/>
      <c r="EB218" s="138"/>
      <c r="EL218" s="138"/>
      <c r="EV218" s="138"/>
      <c r="FF218" s="138"/>
      <c r="FP218" s="138"/>
      <c r="FZ218" s="138"/>
      <c r="GJ218" s="138"/>
      <c r="GT218" s="138"/>
      <c r="HD218" s="138"/>
      <c r="HN218" s="138"/>
      <c r="HX218" s="138"/>
      <c r="IH218" s="138"/>
    </row>
    <row xmlns:x14ac="http://schemas.microsoft.com/office/spreadsheetml/2009/9/ac" r="219" s="3" customFormat="true" x14ac:dyDescent="0.25">
      <c r="A219" s="414"/>
      <c r="B219" s="138"/>
      <c r="L219" s="138"/>
      <c r="V219" s="138"/>
      <c r="AF219" s="138"/>
      <c r="AP219" s="138"/>
      <c r="AZ219" s="138"/>
      <c r="BJ219" s="138"/>
      <c r="BK219" s="138"/>
      <c r="BL219" s="138"/>
      <c r="BM219" s="138"/>
      <c r="BN219" s="138"/>
      <c r="BO219" s="138"/>
      <c r="BP219" s="138"/>
      <c r="BQ219" s="138"/>
      <c r="BT219" s="138"/>
      <c r="CD219" s="138"/>
      <c r="CN219" s="138"/>
      <c r="CX219" s="138"/>
      <c r="DH219" s="138"/>
      <c r="DR219" s="138"/>
      <c r="EB219" s="138"/>
      <c r="EL219" s="138"/>
      <c r="EV219" s="138"/>
      <c r="FF219" s="138"/>
      <c r="FP219" s="138"/>
      <c r="FZ219" s="138"/>
      <c r="GJ219" s="138"/>
      <c r="GT219" s="138"/>
      <c r="HD219" s="138"/>
      <c r="HN219" s="138"/>
      <c r="HX219" s="138"/>
      <c r="IH219" s="138"/>
    </row>
    <row xmlns:x14ac="http://schemas.microsoft.com/office/spreadsheetml/2009/9/ac" r="220" s="3" customFormat="true" x14ac:dyDescent="0.25">
      <c r="A220" s="414"/>
      <c r="B220" s="138"/>
      <c r="L220" s="138"/>
      <c r="V220" s="138"/>
      <c r="AF220" s="138"/>
      <c r="AP220" s="138"/>
      <c r="AZ220" s="138"/>
      <c r="BJ220" s="138"/>
      <c r="BK220" s="138"/>
      <c r="BL220" s="138"/>
      <c r="BM220" s="138"/>
      <c r="BN220" s="138"/>
      <c r="BO220" s="138"/>
      <c r="BP220" s="138"/>
      <c r="BQ220" s="138"/>
      <c r="BT220" s="138"/>
      <c r="CD220" s="138"/>
      <c r="CN220" s="138"/>
      <c r="CX220" s="138"/>
      <c r="DH220" s="138"/>
      <c r="DR220" s="138"/>
      <c r="EB220" s="138"/>
      <c r="EL220" s="138"/>
      <c r="EV220" s="138"/>
      <c r="FF220" s="138"/>
      <c r="FP220" s="138"/>
      <c r="FZ220" s="138"/>
      <c r="GJ220" s="138"/>
      <c r="GT220" s="138"/>
      <c r="HD220" s="138"/>
      <c r="HN220" s="138"/>
      <c r="HX220" s="138"/>
      <c r="IH220" s="138"/>
    </row>
    <row xmlns:x14ac="http://schemas.microsoft.com/office/spreadsheetml/2009/9/ac" r="221" s="3" customFormat="true" x14ac:dyDescent="0.25">
      <c r="A221" s="414"/>
      <c r="B221" s="138"/>
      <c r="L221" s="138"/>
      <c r="V221" s="138"/>
      <c r="AF221" s="138"/>
      <c r="AP221" s="138"/>
      <c r="AZ221" s="138"/>
      <c r="BJ221" s="138"/>
      <c r="BK221" s="138"/>
      <c r="BL221" s="138"/>
      <c r="BM221" s="138"/>
      <c r="BN221" s="138"/>
      <c r="BO221" s="138"/>
      <c r="BP221" s="138"/>
      <c r="BQ221" s="138"/>
      <c r="BT221" s="138"/>
      <c r="CD221" s="138"/>
      <c r="CN221" s="138"/>
      <c r="CX221" s="138"/>
      <c r="DH221" s="138"/>
      <c r="DR221" s="138"/>
      <c r="EB221" s="138"/>
      <c r="EL221" s="138"/>
      <c r="EV221" s="138"/>
      <c r="FF221" s="138"/>
      <c r="FP221" s="138"/>
      <c r="FZ221" s="138"/>
      <c r="GJ221" s="138"/>
      <c r="GT221" s="138"/>
      <c r="HD221" s="138"/>
      <c r="HN221" s="138"/>
      <c r="HX221" s="138"/>
      <c r="IH221" s="138"/>
    </row>
    <row xmlns:x14ac="http://schemas.microsoft.com/office/spreadsheetml/2009/9/ac" r="222" s="3" customFormat="true" x14ac:dyDescent="0.25">
      <c r="A222" s="414"/>
      <c r="B222" s="138"/>
      <c r="L222" s="138"/>
      <c r="V222" s="138"/>
      <c r="AF222" s="138"/>
      <c r="AP222" s="138"/>
      <c r="AZ222" s="138"/>
      <c r="BJ222" s="138"/>
      <c r="BK222" s="138"/>
      <c r="BL222" s="138"/>
      <c r="BM222" s="138"/>
      <c r="BN222" s="138"/>
      <c r="BO222" s="138"/>
      <c r="BP222" s="138"/>
      <c r="BQ222" s="138"/>
      <c r="BT222" s="138"/>
      <c r="CD222" s="138"/>
      <c r="CN222" s="138"/>
      <c r="CX222" s="138"/>
      <c r="DH222" s="138"/>
      <c r="DR222" s="138"/>
      <c r="EB222" s="138"/>
      <c r="EL222" s="138"/>
      <c r="EV222" s="138"/>
      <c r="FF222" s="138"/>
      <c r="FP222" s="138"/>
      <c r="FZ222" s="138"/>
      <c r="GJ222" s="138"/>
      <c r="GT222" s="138"/>
      <c r="HD222" s="138"/>
      <c r="HN222" s="138"/>
      <c r="HX222" s="138"/>
      <c r="IH222" s="138"/>
    </row>
    <row xmlns:x14ac="http://schemas.microsoft.com/office/spreadsheetml/2009/9/ac" r="223" s="3" customFormat="true" x14ac:dyDescent="0.25">
      <c r="A223" s="414"/>
      <c r="B223" s="138"/>
      <c r="L223" s="138"/>
      <c r="V223" s="138"/>
      <c r="AF223" s="138"/>
      <c r="AP223" s="138"/>
      <c r="AZ223" s="138"/>
      <c r="BJ223" s="138"/>
      <c r="BK223" s="138"/>
      <c r="BL223" s="138"/>
      <c r="BM223" s="138"/>
      <c r="BN223" s="138"/>
      <c r="BO223" s="138"/>
      <c r="BP223" s="138"/>
      <c r="BQ223" s="138"/>
      <c r="BT223" s="138"/>
      <c r="CD223" s="138"/>
      <c r="CN223" s="138"/>
      <c r="CX223" s="138"/>
      <c r="DH223" s="138"/>
      <c r="DR223" s="138"/>
      <c r="EB223" s="138"/>
      <c r="EL223" s="138"/>
      <c r="EV223" s="138"/>
      <c r="FF223" s="138"/>
      <c r="FP223" s="138"/>
      <c r="FZ223" s="138"/>
      <c r="GJ223" s="138"/>
      <c r="GT223" s="138"/>
      <c r="HD223" s="138"/>
      <c r="HN223" s="138"/>
      <c r="HX223" s="138"/>
      <c r="IH223" s="138"/>
    </row>
    <row xmlns:x14ac="http://schemas.microsoft.com/office/spreadsheetml/2009/9/ac" r="224" s="3" customFormat="true" x14ac:dyDescent="0.25">
      <c r="A224" s="414"/>
      <c r="B224" s="138"/>
      <c r="L224" s="138"/>
      <c r="V224" s="138"/>
      <c r="AF224" s="138"/>
      <c r="AP224" s="138"/>
      <c r="AZ224" s="138"/>
      <c r="BJ224" s="138"/>
      <c r="BK224" s="138"/>
      <c r="BL224" s="138"/>
      <c r="BM224" s="138"/>
      <c r="BN224" s="138"/>
      <c r="BO224" s="138"/>
      <c r="BP224" s="138"/>
      <c r="BQ224" s="138"/>
      <c r="BT224" s="138"/>
      <c r="CD224" s="138"/>
      <c r="CN224" s="138"/>
      <c r="CX224" s="138"/>
      <c r="DH224" s="138"/>
      <c r="DR224" s="138"/>
      <c r="EB224" s="138"/>
      <c r="EL224" s="138"/>
      <c r="EV224" s="138"/>
      <c r="FF224" s="138"/>
      <c r="FP224" s="138"/>
      <c r="FZ224" s="138"/>
      <c r="GJ224" s="138"/>
      <c r="GT224" s="138"/>
      <c r="HD224" s="138"/>
      <c r="HN224" s="138"/>
      <c r="HX224" s="138"/>
      <c r="IH224" s="138"/>
    </row>
    <row xmlns:x14ac="http://schemas.microsoft.com/office/spreadsheetml/2009/9/ac" r="225" s="3" customFormat="true" x14ac:dyDescent="0.25">
      <c r="A225" s="414"/>
      <c r="B225" s="138"/>
      <c r="L225" s="138"/>
      <c r="V225" s="138"/>
      <c r="AF225" s="138"/>
      <c r="AP225" s="138"/>
      <c r="AZ225" s="138"/>
      <c r="BJ225" s="138"/>
      <c r="BK225" s="138"/>
      <c r="BL225" s="138"/>
      <c r="BM225" s="138"/>
      <c r="BN225" s="138"/>
      <c r="BO225" s="138"/>
      <c r="BP225" s="138"/>
      <c r="BQ225" s="138"/>
      <c r="BT225" s="138"/>
      <c r="CD225" s="138"/>
      <c r="CN225" s="138"/>
      <c r="CX225" s="138"/>
      <c r="DH225" s="138"/>
      <c r="DR225" s="138"/>
      <c r="EB225" s="138"/>
      <c r="EL225" s="138"/>
      <c r="EV225" s="138"/>
      <c r="FF225" s="138"/>
      <c r="FP225" s="138"/>
      <c r="FZ225" s="138"/>
      <c r="GJ225" s="138"/>
      <c r="GT225" s="138"/>
      <c r="HD225" s="138"/>
      <c r="HN225" s="138"/>
      <c r="HX225" s="138"/>
      <c r="IH225" s="138"/>
    </row>
    <row xmlns:x14ac="http://schemas.microsoft.com/office/spreadsheetml/2009/9/ac" r="226" s="3" customFormat="true" x14ac:dyDescent="0.25">
      <c r="A226" s="414"/>
      <c r="B226" s="138"/>
      <c r="L226" s="138"/>
      <c r="V226" s="138"/>
      <c r="AF226" s="138"/>
      <c r="AP226" s="138"/>
      <c r="AZ226" s="138"/>
      <c r="BJ226" s="138"/>
      <c r="BK226" s="138"/>
      <c r="BL226" s="138"/>
      <c r="BM226" s="138"/>
      <c r="BN226" s="138"/>
      <c r="BO226" s="138"/>
      <c r="BP226" s="138"/>
      <c r="BQ226" s="138"/>
      <c r="BT226" s="138"/>
      <c r="CD226" s="138"/>
      <c r="CN226" s="138"/>
      <c r="CX226" s="138"/>
      <c r="DH226" s="138"/>
      <c r="DR226" s="138"/>
      <c r="EB226" s="138"/>
      <c r="EL226" s="138"/>
      <c r="EV226" s="138"/>
      <c r="FF226" s="138"/>
      <c r="FP226" s="138"/>
      <c r="FZ226" s="138"/>
      <c r="GJ226" s="138"/>
      <c r="GT226" s="138"/>
      <c r="HD226" s="138"/>
      <c r="HN226" s="138"/>
      <c r="HX226" s="138"/>
      <c r="IH226" s="138"/>
    </row>
    <row xmlns:x14ac="http://schemas.microsoft.com/office/spreadsheetml/2009/9/ac" r="227" s="3" customFormat="true" x14ac:dyDescent="0.25">
      <c r="A227" s="414"/>
      <c r="B227" s="138"/>
      <c r="L227" s="138"/>
      <c r="V227" s="138"/>
      <c r="AF227" s="138"/>
      <c r="AP227" s="138"/>
      <c r="AZ227" s="138"/>
      <c r="BJ227" s="138"/>
      <c r="BK227" s="138"/>
      <c r="BL227" s="138"/>
      <c r="BM227" s="138"/>
      <c r="BN227" s="138"/>
      <c r="BO227" s="138"/>
      <c r="BP227" s="138"/>
      <c r="BQ227" s="138"/>
      <c r="BT227" s="138"/>
      <c r="CD227" s="138"/>
      <c r="CN227" s="138"/>
      <c r="CX227" s="138"/>
      <c r="DH227" s="138"/>
      <c r="DR227" s="138"/>
      <c r="EB227" s="138"/>
      <c r="EL227" s="138"/>
      <c r="EV227" s="138"/>
      <c r="FF227" s="138"/>
      <c r="FP227" s="138"/>
      <c r="FZ227" s="138"/>
      <c r="GJ227" s="138"/>
      <c r="GT227" s="138"/>
      <c r="HD227" s="138"/>
      <c r="HN227" s="138"/>
      <c r="HX227" s="138"/>
      <c r="IH227" s="138"/>
    </row>
    <row xmlns:x14ac="http://schemas.microsoft.com/office/spreadsheetml/2009/9/ac" r="228" s="3" customFormat="true" x14ac:dyDescent="0.25">
      <c r="A228" s="414"/>
      <c r="B228" s="138"/>
      <c r="L228" s="138"/>
      <c r="V228" s="138"/>
      <c r="AF228" s="138"/>
      <c r="AP228" s="138"/>
      <c r="AZ228" s="138"/>
      <c r="BJ228" s="138"/>
      <c r="BK228" s="138"/>
      <c r="BL228" s="138"/>
      <c r="BM228" s="138"/>
      <c r="BN228" s="138"/>
      <c r="BO228" s="138"/>
      <c r="BP228" s="138"/>
      <c r="BQ228" s="138"/>
      <c r="BT228" s="138"/>
      <c r="CD228" s="138"/>
      <c r="CN228" s="138"/>
      <c r="CX228" s="138"/>
      <c r="DH228" s="138"/>
      <c r="DR228" s="138"/>
      <c r="EB228" s="138"/>
      <c r="EL228" s="138"/>
      <c r="EV228" s="138"/>
      <c r="FF228" s="138"/>
      <c r="FP228" s="138"/>
      <c r="FZ228" s="138"/>
      <c r="GJ228" s="138"/>
      <c r="GT228" s="138"/>
      <c r="HD228" s="138"/>
      <c r="HN228" s="138"/>
      <c r="HX228" s="138"/>
      <c r="IH228" s="138"/>
    </row>
    <row xmlns:x14ac="http://schemas.microsoft.com/office/spreadsheetml/2009/9/ac" r="229" s="3" customFormat="true" x14ac:dyDescent="0.25">
      <c r="A229" s="414"/>
      <c r="B229" s="138"/>
      <c r="L229" s="138"/>
      <c r="V229" s="138"/>
      <c r="AF229" s="138"/>
      <c r="AP229" s="138"/>
      <c r="AZ229" s="138"/>
      <c r="BJ229" s="138"/>
      <c r="BK229" s="138"/>
      <c r="BL229" s="138"/>
      <c r="BM229" s="138"/>
      <c r="BN229" s="138"/>
      <c r="BO229" s="138"/>
      <c r="BP229" s="138"/>
      <c r="BQ229" s="138"/>
      <c r="BT229" s="138"/>
      <c r="CD229" s="138"/>
      <c r="CN229" s="138"/>
      <c r="CX229" s="138"/>
      <c r="DH229" s="138"/>
      <c r="DR229" s="138"/>
      <c r="EB229" s="138"/>
      <c r="EL229" s="138"/>
      <c r="EV229" s="138"/>
      <c r="FF229" s="138"/>
      <c r="FP229" s="138"/>
      <c r="FZ229" s="138"/>
      <c r="GJ229" s="138"/>
      <c r="GT229" s="138"/>
      <c r="HD229" s="138"/>
      <c r="HN229" s="138"/>
      <c r="HX229" s="138"/>
      <c r="IH229" s="138"/>
    </row>
    <row xmlns:x14ac="http://schemas.microsoft.com/office/spreadsheetml/2009/9/ac" r="230" s="3" customFormat="true" x14ac:dyDescent="0.25">
      <c r="A230" s="414"/>
      <c r="B230" s="138"/>
      <c r="L230" s="138"/>
      <c r="V230" s="138"/>
      <c r="AF230" s="138"/>
      <c r="AP230" s="138"/>
      <c r="AZ230" s="138"/>
      <c r="BJ230" s="138"/>
      <c r="BK230" s="138"/>
      <c r="BL230" s="138"/>
      <c r="BM230" s="138"/>
      <c r="BN230" s="138"/>
      <c r="BO230" s="138"/>
      <c r="BP230" s="138"/>
      <c r="BQ230" s="138"/>
      <c r="BT230" s="138"/>
      <c r="CD230" s="138"/>
      <c r="CN230" s="138"/>
      <c r="CX230" s="138"/>
      <c r="DH230" s="138"/>
      <c r="DR230" s="138"/>
      <c r="EB230" s="138"/>
      <c r="EL230" s="138"/>
      <c r="EV230" s="138"/>
      <c r="FF230" s="138"/>
      <c r="FP230" s="138"/>
      <c r="FZ230" s="138"/>
      <c r="GJ230" s="138"/>
      <c r="GT230" s="138"/>
      <c r="HD230" s="138"/>
      <c r="HN230" s="138"/>
      <c r="HX230" s="138"/>
      <c r="IH230" s="138"/>
    </row>
    <row xmlns:x14ac="http://schemas.microsoft.com/office/spreadsheetml/2009/9/ac" r="231" s="3" customFormat="true" x14ac:dyDescent="0.25">
      <c r="A231" s="414"/>
      <c r="B231" s="138"/>
      <c r="L231" s="138"/>
      <c r="V231" s="138"/>
      <c r="AF231" s="138"/>
      <c r="AP231" s="138"/>
      <c r="AZ231" s="138"/>
      <c r="BJ231" s="138"/>
      <c r="BK231" s="138"/>
      <c r="BL231" s="138"/>
      <c r="BM231" s="138"/>
      <c r="BN231" s="138"/>
      <c r="BO231" s="138"/>
      <c r="BP231" s="138"/>
      <c r="BQ231" s="138"/>
      <c r="BT231" s="138"/>
      <c r="CD231" s="138"/>
      <c r="CN231" s="138"/>
      <c r="CX231" s="138"/>
      <c r="DH231" s="138"/>
      <c r="DR231" s="138"/>
      <c r="EB231" s="138"/>
      <c r="EL231" s="138"/>
      <c r="EV231" s="138"/>
      <c r="FF231" s="138"/>
      <c r="FP231" s="138"/>
      <c r="FZ231" s="138"/>
      <c r="GJ231" s="138"/>
      <c r="GT231" s="138"/>
      <c r="HD231" s="138"/>
      <c r="HN231" s="138"/>
      <c r="HX231" s="138"/>
      <c r="IH231" s="138"/>
    </row>
    <row xmlns:x14ac="http://schemas.microsoft.com/office/spreadsheetml/2009/9/ac" r="232" s="3" customFormat="true" x14ac:dyDescent="0.25">
      <c r="A232" s="414"/>
      <c r="B232" s="138"/>
      <c r="L232" s="138"/>
      <c r="V232" s="138"/>
      <c r="AF232" s="138"/>
      <c r="AP232" s="138"/>
      <c r="AZ232" s="138"/>
      <c r="BJ232" s="138"/>
      <c r="BK232" s="138"/>
      <c r="BL232" s="138"/>
      <c r="BM232" s="138"/>
      <c r="BN232" s="138"/>
      <c r="BO232" s="138"/>
      <c r="BP232" s="138"/>
      <c r="BQ232" s="138"/>
      <c r="BT232" s="138"/>
      <c r="CD232" s="138"/>
      <c r="CN232" s="138"/>
      <c r="CX232" s="138"/>
      <c r="DH232" s="138"/>
      <c r="DR232" s="138"/>
      <c r="EB232" s="138"/>
      <c r="EL232" s="138"/>
      <c r="EV232" s="138"/>
      <c r="FF232" s="138"/>
      <c r="FP232" s="138"/>
      <c r="FZ232" s="138"/>
      <c r="GJ232" s="138"/>
      <c r="GT232" s="138"/>
      <c r="HD232" s="138"/>
      <c r="HN232" s="138"/>
      <c r="HX232" s="138"/>
      <c r="IH232" s="138"/>
    </row>
    <row xmlns:x14ac="http://schemas.microsoft.com/office/spreadsheetml/2009/9/ac" r="233" s="3" customFormat="true" x14ac:dyDescent="0.25">
      <c r="A233" s="414"/>
      <c r="B233" s="138"/>
      <c r="L233" s="138"/>
      <c r="V233" s="138"/>
      <c r="AF233" s="138"/>
      <c r="AP233" s="138"/>
      <c r="AZ233" s="138"/>
      <c r="BJ233" s="138"/>
      <c r="BK233" s="138"/>
      <c r="BL233" s="138"/>
      <c r="BM233" s="138"/>
      <c r="BN233" s="138"/>
      <c r="BO233" s="138"/>
      <c r="BP233" s="138"/>
      <c r="BQ233" s="138"/>
      <c r="BT233" s="138"/>
      <c r="CD233" s="138"/>
      <c r="CN233" s="138"/>
      <c r="CX233" s="138"/>
      <c r="DH233" s="138"/>
      <c r="DR233" s="138"/>
      <c r="EB233" s="138"/>
      <c r="EL233" s="138"/>
      <c r="EV233" s="138"/>
      <c r="FF233" s="138"/>
      <c r="FP233" s="138"/>
      <c r="FZ233" s="138"/>
      <c r="GJ233" s="138"/>
      <c r="GT233" s="138"/>
      <c r="HD233" s="138"/>
      <c r="HN233" s="138"/>
      <c r="HX233" s="138"/>
      <c r="IH233" s="138"/>
    </row>
    <row xmlns:x14ac="http://schemas.microsoft.com/office/spreadsheetml/2009/9/ac" r="234" s="3" customFormat="true" x14ac:dyDescent="0.25">
      <c r="A234" s="414"/>
      <c r="B234" s="138"/>
      <c r="L234" s="138"/>
      <c r="V234" s="138"/>
      <c r="AF234" s="138"/>
      <c r="AP234" s="138"/>
      <c r="AZ234" s="138"/>
      <c r="BJ234" s="138"/>
      <c r="BK234" s="138"/>
      <c r="BL234" s="138"/>
      <c r="BM234" s="138"/>
      <c r="BN234" s="138"/>
      <c r="BO234" s="138"/>
      <c r="BP234" s="138"/>
      <c r="BQ234" s="138"/>
      <c r="BT234" s="138"/>
      <c r="CD234" s="138"/>
      <c r="CN234" s="138"/>
      <c r="CX234" s="138"/>
      <c r="DH234" s="138"/>
      <c r="DR234" s="138"/>
      <c r="EB234" s="138"/>
      <c r="EL234" s="138"/>
      <c r="EV234" s="138"/>
      <c r="FF234" s="138"/>
      <c r="FP234" s="138"/>
      <c r="FZ234" s="138"/>
      <c r="GJ234" s="138"/>
      <c r="GT234" s="138"/>
      <c r="HD234" s="138"/>
      <c r="HN234" s="138"/>
      <c r="HX234" s="138"/>
      <c r="IH234" s="138"/>
    </row>
    <row xmlns:x14ac="http://schemas.microsoft.com/office/spreadsheetml/2009/9/ac" r="235" s="3" customFormat="true" x14ac:dyDescent="0.25">
      <c r="A235" s="414"/>
      <c r="B235" s="138"/>
      <c r="L235" s="138"/>
      <c r="V235" s="138"/>
      <c r="AF235" s="138"/>
      <c r="AP235" s="138"/>
      <c r="AZ235" s="138"/>
      <c r="BJ235" s="138"/>
      <c r="BK235" s="138"/>
      <c r="BL235" s="138"/>
      <c r="BM235" s="138"/>
      <c r="BN235" s="138"/>
      <c r="BO235" s="138"/>
      <c r="BP235" s="138"/>
      <c r="BQ235" s="138"/>
      <c r="BT235" s="138"/>
      <c r="CD235" s="138"/>
      <c r="CN235" s="138"/>
      <c r="CX235" s="138"/>
      <c r="DH235" s="138"/>
      <c r="DR235" s="138"/>
      <c r="EB235" s="138"/>
      <c r="EL235" s="138"/>
      <c r="EV235" s="138"/>
      <c r="FF235" s="138"/>
      <c r="FP235" s="138"/>
      <c r="FZ235" s="138"/>
      <c r="GJ235" s="138"/>
      <c r="GT235" s="138"/>
      <c r="HD235" s="138"/>
      <c r="HN235" s="138"/>
      <c r="HX235" s="138"/>
      <c r="IH235" s="138"/>
    </row>
    <row xmlns:x14ac="http://schemas.microsoft.com/office/spreadsheetml/2009/9/ac" r="236" s="3" customFormat="true" x14ac:dyDescent="0.25">
      <c r="A236" s="414"/>
      <c r="B236" s="138"/>
      <c r="L236" s="138"/>
      <c r="V236" s="138"/>
      <c r="AF236" s="138"/>
      <c r="AP236" s="138"/>
      <c r="AZ236" s="138"/>
      <c r="BJ236" s="138"/>
      <c r="BK236" s="138"/>
      <c r="BL236" s="138"/>
      <c r="BM236" s="138"/>
      <c r="BN236" s="138"/>
      <c r="BO236" s="138"/>
      <c r="BP236" s="138"/>
      <c r="BQ236" s="138"/>
      <c r="BT236" s="138"/>
      <c r="CD236" s="138"/>
      <c r="CN236" s="138"/>
      <c r="CX236" s="138"/>
      <c r="DH236" s="138"/>
      <c r="DR236" s="138"/>
      <c r="EB236" s="138"/>
      <c r="EL236" s="138"/>
      <c r="EV236" s="138"/>
      <c r="FF236" s="138"/>
      <c r="FP236" s="138"/>
      <c r="FZ236" s="138"/>
      <c r="GJ236" s="138"/>
      <c r="GT236" s="138"/>
      <c r="HD236" s="138"/>
      <c r="HN236" s="138"/>
      <c r="HX236" s="138"/>
      <c r="IH236" s="138"/>
    </row>
    <row xmlns:x14ac="http://schemas.microsoft.com/office/spreadsheetml/2009/9/ac" r="237" s="3" customFormat="true" x14ac:dyDescent="0.25">
      <c r="A237" s="414"/>
      <c r="B237" s="138"/>
      <c r="L237" s="138"/>
      <c r="V237" s="138"/>
      <c r="AF237" s="138"/>
      <c r="AP237" s="138"/>
      <c r="AZ237" s="138"/>
      <c r="BJ237" s="138"/>
      <c r="BK237" s="138"/>
      <c r="BL237" s="138"/>
      <c r="BM237" s="138"/>
      <c r="BN237" s="138"/>
      <c r="BO237" s="138"/>
      <c r="BP237" s="138"/>
      <c r="BQ237" s="138"/>
      <c r="BT237" s="138"/>
      <c r="CD237" s="138"/>
      <c r="CN237" s="138"/>
      <c r="CX237" s="138"/>
      <c r="DH237" s="138"/>
      <c r="DR237" s="138"/>
      <c r="EB237" s="138"/>
      <c r="EL237" s="138"/>
      <c r="EV237" s="138"/>
      <c r="FF237" s="138"/>
      <c r="FP237" s="138"/>
      <c r="FZ237" s="138"/>
      <c r="GJ237" s="138"/>
      <c r="GT237" s="138"/>
      <c r="HD237" s="138"/>
      <c r="HN237" s="138"/>
      <c r="HX237" s="138"/>
      <c r="IH237" s="138"/>
    </row>
    <row xmlns:x14ac="http://schemas.microsoft.com/office/spreadsheetml/2009/9/ac" r="238" s="3" customFormat="true" x14ac:dyDescent="0.25">
      <c r="A238" s="414"/>
      <c r="B238" s="138"/>
      <c r="L238" s="138"/>
      <c r="V238" s="138"/>
      <c r="AF238" s="138"/>
      <c r="AP238" s="138"/>
      <c r="AZ238" s="138"/>
      <c r="BJ238" s="138"/>
      <c r="BK238" s="138"/>
      <c r="BL238" s="138"/>
      <c r="BM238" s="138"/>
      <c r="BN238" s="138"/>
      <c r="BO238" s="138"/>
      <c r="BP238" s="138"/>
      <c r="BQ238" s="138"/>
      <c r="BT238" s="138"/>
      <c r="CD238" s="138"/>
      <c r="CN238" s="138"/>
      <c r="CX238" s="138"/>
      <c r="DH238" s="138"/>
      <c r="DR238" s="138"/>
      <c r="EB238" s="138"/>
      <c r="EL238" s="138"/>
      <c r="EV238" s="138"/>
      <c r="FF238" s="138"/>
      <c r="FP238" s="138"/>
      <c r="FZ238" s="138"/>
      <c r="GJ238" s="138"/>
      <c r="GT238" s="138"/>
      <c r="HD238" s="138"/>
      <c r="HN238" s="138"/>
      <c r="HX238" s="138"/>
      <c r="IH238" s="138"/>
    </row>
    <row xmlns:x14ac="http://schemas.microsoft.com/office/spreadsheetml/2009/9/ac" r="239" s="3" customFormat="true" x14ac:dyDescent="0.25">
      <c r="A239" s="414"/>
      <c r="B239" s="138"/>
      <c r="L239" s="138"/>
      <c r="V239" s="138"/>
      <c r="AF239" s="138"/>
      <c r="AP239" s="138"/>
      <c r="AZ239" s="138"/>
      <c r="BJ239" s="138"/>
      <c r="BK239" s="138"/>
      <c r="BL239" s="138"/>
      <c r="BM239" s="138"/>
      <c r="BN239" s="138"/>
      <c r="BO239" s="138"/>
      <c r="BP239" s="138"/>
      <c r="BQ239" s="138"/>
      <c r="BT239" s="138"/>
      <c r="CD239" s="138"/>
      <c r="CN239" s="138"/>
      <c r="CX239" s="138"/>
      <c r="DH239" s="138"/>
      <c r="DR239" s="138"/>
      <c r="EB239" s="138"/>
      <c r="EL239" s="138"/>
      <c r="EV239" s="138"/>
      <c r="FF239" s="138"/>
      <c r="FP239" s="138"/>
      <c r="FZ239" s="138"/>
      <c r="GJ239" s="138"/>
      <c r="GT239" s="138"/>
      <c r="HD239" s="138"/>
      <c r="HN239" s="138"/>
      <c r="HX239" s="138"/>
      <c r="IH239" s="138"/>
    </row>
    <row xmlns:x14ac="http://schemas.microsoft.com/office/spreadsheetml/2009/9/ac" r="240" s="3" customFormat="true" x14ac:dyDescent="0.25">
      <c r="A240" s="414"/>
      <c r="B240" s="138"/>
      <c r="L240" s="138"/>
      <c r="V240" s="138"/>
      <c r="AF240" s="138"/>
      <c r="AP240" s="138"/>
      <c r="AZ240" s="138"/>
      <c r="BJ240" s="138"/>
      <c r="BK240" s="138"/>
      <c r="BL240" s="138"/>
      <c r="BM240" s="138"/>
      <c r="BN240" s="138"/>
      <c r="BO240" s="138"/>
      <c r="BP240" s="138"/>
      <c r="BQ240" s="138"/>
      <c r="BT240" s="138"/>
      <c r="CD240" s="138"/>
      <c r="CN240" s="138"/>
      <c r="CX240" s="138"/>
      <c r="DH240" s="138"/>
      <c r="DR240" s="138"/>
      <c r="EB240" s="138"/>
      <c r="EL240" s="138"/>
      <c r="EV240" s="138"/>
      <c r="FF240" s="138"/>
      <c r="FP240" s="138"/>
      <c r="FZ240" s="138"/>
      <c r="GJ240" s="138"/>
      <c r="GT240" s="138"/>
      <c r="HD240" s="138"/>
      <c r="HN240" s="138"/>
      <c r="HX240" s="138"/>
      <c r="IH240" s="138"/>
    </row>
    <row xmlns:x14ac="http://schemas.microsoft.com/office/spreadsheetml/2009/9/ac" r="241" s="3" customFormat="true" x14ac:dyDescent="0.25">
      <c r="A241" s="414"/>
      <c r="B241" s="138"/>
      <c r="L241" s="138"/>
      <c r="V241" s="138"/>
      <c r="AF241" s="138"/>
      <c r="AP241" s="138"/>
      <c r="AZ241" s="138"/>
      <c r="BJ241" s="138"/>
      <c r="BK241" s="138"/>
      <c r="BL241" s="138"/>
      <c r="BM241" s="138"/>
      <c r="BN241" s="138"/>
      <c r="BO241" s="138"/>
      <c r="BP241" s="138"/>
      <c r="BQ241" s="138"/>
      <c r="BT241" s="138"/>
      <c r="CD241" s="138"/>
      <c r="CN241" s="138"/>
      <c r="CX241" s="138"/>
      <c r="DH241" s="138"/>
      <c r="DR241" s="138"/>
      <c r="EB241" s="138"/>
      <c r="EL241" s="138"/>
      <c r="EV241" s="138"/>
      <c r="FF241" s="138"/>
      <c r="FP241" s="138"/>
      <c r="FZ241" s="138"/>
      <c r="GJ241" s="138"/>
      <c r="GT241" s="138"/>
      <c r="HD241" s="138"/>
      <c r="HN241" s="138"/>
      <c r="HX241" s="138"/>
      <c r="IH241" s="138"/>
    </row>
    <row xmlns:x14ac="http://schemas.microsoft.com/office/spreadsheetml/2009/9/ac" r="242" s="3" customFormat="true" x14ac:dyDescent="0.25">
      <c r="A242" s="414"/>
      <c r="B242" s="138"/>
      <c r="L242" s="138"/>
      <c r="V242" s="138"/>
      <c r="AF242" s="138"/>
      <c r="AP242" s="138"/>
      <c r="AZ242" s="138"/>
      <c r="BJ242" s="138"/>
      <c r="BK242" s="138"/>
      <c r="BL242" s="138"/>
      <c r="BM242" s="138"/>
      <c r="BN242" s="138"/>
      <c r="BO242" s="138"/>
      <c r="BP242" s="138"/>
      <c r="BQ242" s="138"/>
      <c r="BT242" s="138"/>
      <c r="CD242" s="138"/>
      <c r="CN242" s="138"/>
      <c r="CX242" s="138"/>
      <c r="DH242" s="138"/>
      <c r="DR242" s="138"/>
      <c r="EB242" s="138"/>
      <c r="EL242" s="138"/>
      <c r="EV242" s="138"/>
      <c r="FF242" s="138"/>
      <c r="FP242" s="138"/>
      <c r="FZ242" s="138"/>
      <c r="GJ242" s="138"/>
      <c r="GT242" s="138"/>
      <c r="HD242" s="138"/>
      <c r="HN242" s="138"/>
      <c r="HX242" s="138"/>
      <c r="IH242" s="138"/>
    </row>
    <row xmlns:x14ac="http://schemas.microsoft.com/office/spreadsheetml/2009/9/ac" r="243" s="3" customFormat="true" x14ac:dyDescent="0.25">
      <c r="A243" s="414"/>
      <c r="B243" s="138"/>
      <c r="L243" s="138"/>
      <c r="V243" s="138"/>
      <c r="AF243" s="138"/>
      <c r="AP243" s="138"/>
      <c r="AZ243" s="138"/>
      <c r="BJ243" s="138"/>
      <c r="BK243" s="138"/>
      <c r="BL243" s="138"/>
      <c r="BM243" s="138"/>
      <c r="BN243" s="138"/>
      <c r="BO243" s="138"/>
      <c r="BP243" s="138"/>
      <c r="BQ243" s="138"/>
      <c r="BT243" s="138"/>
      <c r="CD243" s="138"/>
      <c r="CN243" s="138"/>
      <c r="CX243" s="138"/>
      <c r="DH243" s="138"/>
      <c r="DR243" s="138"/>
      <c r="EB243" s="138"/>
      <c r="EL243" s="138"/>
      <c r="EV243" s="138"/>
      <c r="FF243" s="138"/>
      <c r="FP243" s="138"/>
      <c r="FZ243" s="138"/>
      <c r="GJ243" s="138"/>
      <c r="GT243" s="138"/>
      <c r="HD243" s="138"/>
      <c r="HN243" s="138"/>
      <c r="HX243" s="138"/>
      <c r="IH243" s="138"/>
    </row>
    <row xmlns:x14ac="http://schemas.microsoft.com/office/spreadsheetml/2009/9/ac" r="244" s="3" customFormat="true" x14ac:dyDescent="0.25">
      <c r="A244" s="414"/>
      <c r="B244" s="138"/>
      <c r="L244" s="138"/>
      <c r="V244" s="138"/>
      <c r="AF244" s="138"/>
      <c r="AP244" s="138"/>
      <c r="AZ244" s="138"/>
      <c r="BJ244" s="138"/>
      <c r="BK244" s="138"/>
      <c r="BL244" s="138"/>
      <c r="BM244" s="138"/>
      <c r="BN244" s="138"/>
      <c r="BO244" s="138"/>
      <c r="BP244" s="138"/>
      <c r="BQ244" s="138"/>
      <c r="BT244" s="138"/>
      <c r="CD244" s="138"/>
      <c r="CN244" s="138"/>
      <c r="CX244" s="138"/>
      <c r="DH244" s="138"/>
      <c r="DR244" s="138"/>
      <c r="EB244" s="138"/>
      <c r="EL244" s="138"/>
      <c r="EV244" s="138"/>
      <c r="FF244" s="138"/>
      <c r="FP244" s="138"/>
      <c r="FZ244" s="138"/>
      <c r="GJ244" s="138"/>
      <c r="GT244" s="138"/>
      <c r="HD244" s="138"/>
      <c r="HN244" s="138"/>
      <c r="HX244" s="138"/>
      <c r="IH244" s="138"/>
    </row>
    <row xmlns:x14ac="http://schemas.microsoft.com/office/spreadsheetml/2009/9/ac" r="245" s="3" customFormat="true" x14ac:dyDescent="0.25">
      <c r="A245" s="414"/>
      <c r="B245" s="138"/>
      <c r="L245" s="138"/>
      <c r="V245" s="138"/>
      <c r="AF245" s="138"/>
      <c r="AP245" s="138"/>
      <c r="AZ245" s="138"/>
      <c r="BJ245" s="138"/>
      <c r="BK245" s="138"/>
      <c r="BL245" s="138"/>
      <c r="BM245" s="138"/>
      <c r="BN245" s="138"/>
      <c r="BO245" s="138"/>
      <c r="BP245" s="138"/>
      <c r="BQ245" s="138"/>
      <c r="BT245" s="138"/>
      <c r="CD245" s="138"/>
      <c r="CN245" s="138"/>
      <c r="CX245" s="138"/>
      <c r="DH245" s="138"/>
      <c r="DR245" s="138"/>
      <c r="EB245" s="138"/>
      <c r="EL245" s="138"/>
      <c r="EV245" s="138"/>
      <c r="FF245" s="138"/>
      <c r="FP245" s="138"/>
      <c r="FZ245" s="138"/>
      <c r="GJ245" s="138"/>
      <c r="GT245" s="138"/>
      <c r="HD245" s="138"/>
      <c r="HN245" s="138"/>
      <c r="HX245" s="138"/>
      <c r="IH245" s="138"/>
    </row>
    <row xmlns:x14ac="http://schemas.microsoft.com/office/spreadsheetml/2009/9/ac" r="246" s="3" customFormat="true" x14ac:dyDescent="0.25">
      <c r="A246" s="414"/>
      <c r="B246" s="138"/>
      <c r="L246" s="138"/>
      <c r="V246" s="138"/>
      <c r="AF246" s="138"/>
      <c r="AP246" s="138"/>
      <c r="AZ246" s="138"/>
      <c r="BJ246" s="138"/>
      <c r="BK246" s="138"/>
      <c r="BL246" s="138"/>
      <c r="BM246" s="138"/>
      <c r="BN246" s="138"/>
      <c r="BO246" s="138"/>
      <c r="BP246" s="138"/>
      <c r="BQ246" s="138"/>
      <c r="BT246" s="138"/>
      <c r="CD246" s="138"/>
      <c r="CN246" s="138"/>
      <c r="CX246" s="138"/>
      <c r="DH246" s="138"/>
      <c r="DR246" s="138"/>
      <c r="EB246" s="138"/>
      <c r="EL246" s="138"/>
      <c r="EV246" s="138"/>
      <c r="FF246" s="138"/>
      <c r="FP246" s="138"/>
      <c r="FZ246" s="138"/>
      <c r="GJ246" s="138"/>
      <c r="GT246" s="138"/>
      <c r="HD246" s="138"/>
      <c r="HN246" s="138"/>
      <c r="HX246" s="138"/>
      <c r="IH246" s="138"/>
    </row>
    <row xmlns:x14ac="http://schemas.microsoft.com/office/spreadsheetml/2009/9/ac" r="247" s="3" customFormat="true" x14ac:dyDescent="0.25">
      <c r="A247" s="414"/>
      <c r="B247" s="138"/>
      <c r="L247" s="138"/>
      <c r="V247" s="138"/>
      <c r="AF247" s="138"/>
      <c r="AP247" s="138"/>
      <c r="AZ247" s="138"/>
      <c r="BJ247" s="138"/>
      <c r="BK247" s="138"/>
      <c r="BL247" s="138"/>
      <c r="BM247" s="138"/>
      <c r="BN247" s="138"/>
      <c r="BO247" s="138"/>
      <c r="BP247" s="138"/>
      <c r="BQ247" s="138"/>
      <c r="BT247" s="138"/>
      <c r="CD247" s="138"/>
      <c r="CN247" s="138"/>
      <c r="CX247" s="138"/>
      <c r="DH247" s="138"/>
      <c r="DR247" s="138"/>
      <c r="EB247" s="138"/>
      <c r="EL247" s="138"/>
      <c r="EV247" s="138"/>
      <c r="FF247" s="138"/>
      <c r="FP247" s="138"/>
      <c r="FZ247" s="138"/>
      <c r="GJ247" s="138"/>
      <c r="GT247" s="138"/>
      <c r="HD247" s="138"/>
      <c r="HN247" s="138"/>
      <c r="HX247" s="138"/>
      <c r="IH247" s="138"/>
    </row>
    <row xmlns:x14ac="http://schemas.microsoft.com/office/spreadsheetml/2009/9/ac" r="248" s="3" customFormat="true" x14ac:dyDescent="0.25">
      <c r="A248" s="414"/>
      <c r="B248" s="138"/>
      <c r="L248" s="138"/>
      <c r="V248" s="138"/>
      <c r="AF248" s="138"/>
      <c r="AP248" s="138"/>
      <c r="AZ248" s="138"/>
      <c r="BJ248" s="138"/>
      <c r="BK248" s="138"/>
      <c r="BL248" s="138"/>
      <c r="BM248" s="138"/>
      <c r="BN248" s="138"/>
      <c r="BO248" s="138"/>
      <c r="BP248" s="138"/>
      <c r="BQ248" s="138"/>
      <c r="BT248" s="138"/>
      <c r="CD248" s="138"/>
      <c r="CN248" s="138"/>
      <c r="CX248" s="138"/>
      <c r="DH248" s="138"/>
      <c r="DR248" s="138"/>
      <c r="EB248" s="138"/>
      <c r="EL248" s="138"/>
      <c r="EV248" s="138"/>
      <c r="FF248" s="138"/>
      <c r="FP248" s="138"/>
      <c r="FZ248" s="138"/>
      <c r="GJ248" s="138"/>
      <c r="GT248" s="138"/>
      <c r="HD248" s="138"/>
      <c r="HN248" s="138"/>
      <c r="HX248" s="138"/>
      <c r="IH248" s="138"/>
    </row>
    <row xmlns:x14ac="http://schemas.microsoft.com/office/spreadsheetml/2009/9/ac" r="249" s="3" customFormat="true" x14ac:dyDescent="0.25">
      <c r="A249" s="414"/>
      <c r="B249" s="138"/>
      <c r="L249" s="138"/>
      <c r="V249" s="138"/>
      <c r="AF249" s="138"/>
      <c r="AP249" s="138"/>
      <c r="AZ249" s="138"/>
      <c r="BJ249" s="138"/>
      <c r="BK249" s="138"/>
      <c r="BL249" s="138"/>
      <c r="BM249" s="138"/>
      <c r="BN249" s="138"/>
      <c r="BO249" s="138"/>
      <c r="BP249" s="138"/>
      <c r="BQ249" s="138"/>
      <c r="BT249" s="138"/>
      <c r="CD249" s="138"/>
      <c r="CN249" s="138"/>
      <c r="CX249" s="138"/>
      <c r="DH249" s="138"/>
      <c r="DR249" s="138"/>
      <c r="EB249" s="138"/>
      <c r="EL249" s="138"/>
      <c r="EV249" s="138"/>
      <c r="FF249" s="138"/>
      <c r="FP249" s="138"/>
      <c r="FZ249" s="138"/>
      <c r="GJ249" s="138"/>
      <c r="GT249" s="138"/>
      <c r="HD249" s="138"/>
      <c r="HN249" s="138"/>
      <c r="HX249" s="138"/>
      <c r="IH249" s="138"/>
    </row>
    <row xmlns:x14ac="http://schemas.microsoft.com/office/spreadsheetml/2009/9/ac" r="250" s="3" customFormat="true" x14ac:dyDescent="0.25">
      <c r="A250" s="414"/>
      <c r="B250" s="138"/>
      <c r="L250" s="138"/>
      <c r="V250" s="138"/>
      <c r="AF250" s="138"/>
      <c r="AP250" s="138"/>
      <c r="AZ250" s="138"/>
      <c r="BJ250" s="138"/>
      <c r="BK250" s="138"/>
      <c r="BL250" s="138"/>
      <c r="BM250" s="138"/>
      <c r="BN250" s="138"/>
      <c r="BO250" s="138"/>
      <c r="BP250" s="138"/>
      <c r="BQ250" s="138"/>
      <c r="BT250" s="138"/>
      <c r="CD250" s="138"/>
      <c r="CN250" s="138"/>
      <c r="CX250" s="138"/>
      <c r="DH250" s="138"/>
      <c r="DR250" s="138"/>
      <c r="EB250" s="138"/>
      <c r="EL250" s="138"/>
      <c r="EV250" s="138"/>
      <c r="FF250" s="138"/>
      <c r="FP250" s="138"/>
      <c r="FZ250" s="138"/>
      <c r="GJ250" s="138"/>
      <c r="GT250" s="138"/>
      <c r="HD250" s="138"/>
      <c r="HN250" s="138"/>
      <c r="HX250" s="138"/>
      <c r="IH250" s="138"/>
    </row>
    <row xmlns:x14ac="http://schemas.microsoft.com/office/spreadsheetml/2009/9/ac" r="251" s="3" customFormat="true" x14ac:dyDescent="0.25">
      <c r="A251" s="414"/>
      <c r="B251" s="138"/>
      <c r="L251" s="138"/>
      <c r="V251" s="138"/>
      <c r="AF251" s="138"/>
      <c r="AP251" s="138"/>
      <c r="AZ251" s="138"/>
      <c r="BJ251" s="138"/>
      <c r="BK251" s="138"/>
      <c r="BL251" s="138"/>
      <c r="BM251" s="138"/>
      <c r="BN251" s="138"/>
      <c r="BO251" s="138"/>
      <c r="BP251" s="138"/>
      <c r="BQ251" s="138"/>
      <c r="BT251" s="138"/>
      <c r="CD251" s="138"/>
      <c r="CN251" s="138"/>
      <c r="CX251" s="138"/>
      <c r="DH251" s="138"/>
      <c r="DR251" s="138"/>
      <c r="EB251" s="138"/>
      <c r="EL251" s="138"/>
      <c r="EV251" s="138"/>
      <c r="FF251" s="138"/>
      <c r="FP251" s="138"/>
      <c r="FZ251" s="138"/>
      <c r="GJ251" s="138"/>
      <c r="GT251" s="138"/>
      <c r="HD251" s="138"/>
      <c r="HN251" s="138"/>
      <c r="HX251" s="138"/>
      <c r="IH251" s="138"/>
    </row>
    <row xmlns:x14ac="http://schemas.microsoft.com/office/spreadsheetml/2009/9/ac" r="252" s="3" customFormat="true" x14ac:dyDescent="0.25">
      <c r="A252" s="414"/>
      <c r="B252" s="138"/>
      <c r="L252" s="138"/>
      <c r="V252" s="138"/>
      <c r="AF252" s="138"/>
      <c r="AP252" s="138"/>
      <c r="AZ252" s="138"/>
      <c r="BJ252" s="138"/>
      <c r="BK252" s="138"/>
      <c r="BL252" s="138"/>
      <c r="BM252" s="138"/>
      <c r="BN252" s="138"/>
      <c r="BO252" s="138"/>
      <c r="BP252" s="138"/>
      <c r="BQ252" s="138"/>
      <c r="BT252" s="138"/>
      <c r="CD252" s="138"/>
      <c r="CN252" s="138"/>
      <c r="CX252" s="138"/>
      <c r="DH252" s="138"/>
      <c r="DR252" s="138"/>
      <c r="EB252" s="138"/>
      <c r="EL252" s="138"/>
      <c r="EV252" s="138"/>
      <c r="FF252" s="138"/>
      <c r="FP252" s="138"/>
      <c r="FZ252" s="138"/>
      <c r="GJ252" s="138"/>
      <c r="GT252" s="138"/>
      <c r="HD252" s="138"/>
      <c r="HN252" s="138"/>
      <c r="HX252" s="138"/>
      <c r="IH252" s="138"/>
    </row>
    <row xmlns:x14ac="http://schemas.microsoft.com/office/spreadsheetml/2009/9/ac" r="253" s="3" customFormat="true" x14ac:dyDescent="0.25">
      <c r="A253" s="414"/>
      <c r="B253" s="138"/>
      <c r="L253" s="138"/>
      <c r="V253" s="138"/>
      <c r="AF253" s="138"/>
      <c r="AP253" s="138"/>
      <c r="AZ253" s="138"/>
      <c r="BJ253" s="138"/>
      <c r="BK253" s="138"/>
      <c r="BL253" s="138"/>
      <c r="BM253" s="138"/>
      <c r="BN253" s="138"/>
      <c r="BO253" s="138"/>
      <c r="BP253" s="138"/>
      <c r="BQ253" s="138"/>
      <c r="BT253" s="138"/>
      <c r="CD253" s="138"/>
      <c r="CN253" s="138"/>
      <c r="CX253" s="138"/>
      <c r="DH253" s="138"/>
      <c r="DR253" s="138"/>
      <c r="EB253" s="138"/>
      <c r="EL253" s="138"/>
      <c r="EV253" s="138"/>
      <c r="FF253" s="138"/>
      <c r="FP253" s="138"/>
      <c r="FZ253" s="138"/>
      <c r="GJ253" s="138"/>
      <c r="GT253" s="138"/>
      <c r="HD253" s="138"/>
      <c r="HN253" s="138"/>
      <c r="HX253" s="138"/>
      <c r="IH253" s="138"/>
    </row>
    <row xmlns:x14ac="http://schemas.microsoft.com/office/spreadsheetml/2009/9/ac" r="254" s="3" customFormat="true" x14ac:dyDescent="0.25">
      <c r="A254" s="414"/>
      <c r="B254" s="138"/>
      <c r="L254" s="138"/>
      <c r="V254" s="138"/>
      <c r="AF254" s="138"/>
      <c r="AP254" s="138"/>
      <c r="AZ254" s="138"/>
      <c r="BJ254" s="138"/>
      <c r="BK254" s="138"/>
      <c r="BL254" s="138"/>
      <c r="BM254" s="138"/>
      <c r="BN254" s="138"/>
      <c r="BO254" s="138"/>
      <c r="BP254" s="138"/>
      <c r="BQ254" s="138"/>
      <c r="BT254" s="138"/>
      <c r="CD254" s="138"/>
      <c r="CN254" s="138"/>
      <c r="CX254" s="138"/>
      <c r="DH254" s="138"/>
      <c r="DR254" s="138"/>
      <c r="EB254" s="138"/>
      <c r="EL254" s="138"/>
      <c r="EV254" s="138"/>
      <c r="FF254" s="138"/>
      <c r="FP254" s="138"/>
      <c r="FZ254" s="138"/>
      <c r="GJ254" s="138"/>
      <c r="GT254" s="138"/>
      <c r="HD254" s="138"/>
      <c r="HN254" s="138"/>
      <c r="HX254" s="138"/>
      <c r="IH254" s="138"/>
    </row>
    <row xmlns:x14ac="http://schemas.microsoft.com/office/spreadsheetml/2009/9/ac" r="255" s="3" customFormat="true" x14ac:dyDescent="0.25">
      <c r="A255" s="414"/>
      <c r="B255" s="138"/>
      <c r="L255" s="138"/>
      <c r="V255" s="138"/>
      <c r="AF255" s="138"/>
      <c r="AP255" s="138"/>
      <c r="AZ255" s="138"/>
      <c r="BJ255" s="138"/>
      <c r="BK255" s="138"/>
      <c r="BL255" s="138"/>
      <c r="BM255" s="138"/>
      <c r="BN255" s="138"/>
      <c r="BO255" s="138"/>
      <c r="BP255" s="138"/>
      <c r="BQ255" s="138"/>
      <c r="BT255" s="138"/>
      <c r="CD255" s="138"/>
      <c r="CN255" s="138"/>
      <c r="CX255" s="138"/>
      <c r="DH255" s="138"/>
      <c r="DR255" s="138"/>
      <c r="EB255" s="138"/>
      <c r="EL255" s="138"/>
      <c r="EV255" s="138"/>
      <c r="FF255" s="138"/>
      <c r="FP255" s="138"/>
      <c r="FZ255" s="138"/>
      <c r="GJ255" s="138"/>
      <c r="GT255" s="138"/>
      <c r="HD255" s="138"/>
      <c r="HN255" s="138"/>
      <c r="HX255" s="138"/>
      <c r="IH255" s="138"/>
    </row>
    <row xmlns:x14ac="http://schemas.microsoft.com/office/spreadsheetml/2009/9/ac" r="256" s="3" customFormat="true" x14ac:dyDescent="0.25">
      <c r="A256" s="414"/>
      <c r="B256" s="138"/>
      <c r="L256" s="138"/>
      <c r="V256" s="138"/>
      <c r="AF256" s="138"/>
      <c r="AP256" s="138"/>
      <c r="AZ256" s="138"/>
      <c r="BJ256" s="138"/>
      <c r="BK256" s="138"/>
      <c r="BL256" s="138"/>
      <c r="BM256" s="138"/>
      <c r="BN256" s="138"/>
      <c r="BO256" s="138"/>
      <c r="BP256" s="138"/>
      <c r="BQ256" s="138"/>
      <c r="BT256" s="138"/>
      <c r="CD256" s="138"/>
      <c r="CN256" s="138"/>
      <c r="CX256" s="138"/>
      <c r="DH256" s="138"/>
      <c r="DR256" s="138"/>
      <c r="EB256" s="138"/>
      <c r="EL256" s="138"/>
      <c r="EV256" s="138"/>
      <c r="FF256" s="138"/>
      <c r="FP256" s="138"/>
      <c r="FZ256" s="138"/>
      <c r="GJ256" s="138"/>
      <c r="GT256" s="138"/>
      <c r="HD256" s="138"/>
      <c r="HN256" s="138"/>
      <c r="HX256" s="138"/>
      <c r="IH256" s="138"/>
    </row>
    <row xmlns:x14ac="http://schemas.microsoft.com/office/spreadsheetml/2009/9/ac" r="257" s="3" customFormat="true" x14ac:dyDescent="0.25">
      <c r="A257" s="414"/>
      <c r="B257" s="138"/>
      <c r="L257" s="138"/>
      <c r="V257" s="138"/>
      <c r="AF257" s="138"/>
      <c r="AP257" s="138"/>
      <c r="AZ257" s="138"/>
      <c r="BJ257" s="138"/>
      <c r="BK257" s="138"/>
      <c r="BL257" s="138"/>
      <c r="BM257" s="138"/>
      <c r="BN257" s="138"/>
      <c r="BO257" s="138"/>
      <c r="BP257" s="138"/>
      <c r="BQ257" s="138"/>
      <c r="BT257" s="138"/>
      <c r="CD257" s="138"/>
      <c r="CN257" s="138"/>
      <c r="CX257" s="138"/>
      <c r="DH257" s="138"/>
      <c r="DR257" s="138"/>
      <c r="EB257" s="138"/>
      <c r="EL257" s="138"/>
      <c r="EV257" s="138"/>
      <c r="FF257" s="138"/>
      <c r="FP257" s="138"/>
      <c r="FZ257" s="138"/>
      <c r="GJ257" s="138"/>
      <c r="GT257" s="138"/>
      <c r="HD257" s="138"/>
      <c r="HN257" s="138"/>
      <c r="HX257" s="138"/>
      <c r="IH257" s="138"/>
    </row>
    <row xmlns:x14ac="http://schemas.microsoft.com/office/spreadsheetml/2009/9/ac" r="258" s="3" customFormat="true" x14ac:dyDescent="0.25">
      <c r="A258" s="414"/>
      <c r="B258" s="138"/>
      <c r="L258" s="138"/>
      <c r="V258" s="138"/>
      <c r="AF258" s="138"/>
      <c r="AP258" s="138"/>
      <c r="AZ258" s="138"/>
      <c r="BJ258" s="138"/>
      <c r="BK258" s="138"/>
      <c r="BL258" s="138"/>
      <c r="BM258" s="138"/>
      <c r="BN258" s="138"/>
      <c r="BO258" s="138"/>
      <c r="BP258" s="138"/>
      <c r="BQ258" s="138"/>
      <c r="BT258" s="138"/>
      <c r="CD258" s="138"/>
      <c r="CN258" s="138"/>
      <c r="CX258" s="138"/>
      <c r="DH258" s="138"/>
      <c r="DR258" s="138"/>
      <c r="EB258" s="138"/>
      <c r="EL258" s="138"/>
      <c r="EV258" s="138"/>
      <c r="FF258" s="138"/>
      <c r="FP258" s="138"/>
      <c r="FZ258" s="138"/>
      <c r="GJ258" s="138"/>
      <c r="GT258" s="138"/>
      <c r="HD258" s="138"/>
      <c r="HN258" s="138"/>
      <c r="HX258" s="138"/>
      <c r="IH258" s="138"/>
    </row>
    <row xmlns:x14ac="http://schemas.microsoft.com/office/spreadsheetml/2009/9/ac" r="259" s="3" customFormat="true" x14ac:dyDescent="0.25">
      <c r="A259" s="414"/>
      <c r="B259" s="138"/>
      <c r="L259" s="138"/>
      <c r="V259" s="138"/>
      <c r="AF259" s="138"/>
      <c r="AP259" s="138"/>
      <c r="AZ259" s="138"/>
      <c r="BJ259" s="138"/>
      <c r="BK259" s="138"/>
      <c r="BL259" s="138"/>
      <c r="BM259" s="138"/>
      <c r="BN259" s="138"/>
      <c r="BO259" s="138"/>
      <c r="BP259" s="138"/>
      <c r="BQ259" s="138"/>
      <c r="BT259" s="138"/>
      <c r="CD259" s="138"/>
      <c r="CN259" s="138"/>
      <c r="CX259" s="138"/>
      <c r="DH259" s="138"/>
      <c r="DR259" s="138"/>
      <c r="EB259" s="138"/>
      <c r="EL259" s="138"/>
      <c r="EV259" s="138"/>
      <c r="FF259" s="138"/>
      <c r="FP259" s="138"/>
      <c r="FZ259" s="138"/>
      <c r="GJ259" s="138"/>
      <c r="GT259" s="138"/>
      <c r="HD259" s="138"/>
      <c r="HN259" s="138"/>
      <c r="HX259" s="138"/>
      <c r="IH259" s="138"/>
    </row>
    <row xmlns:x14ac="http://schemas.microsoft.com/office/spreadsheetml/2009/9/ac" r="260" s="3" customFormat="true" x14ac:dyDescent="0.25">
      <c r="A260" s="414"/>
      <c r="B260" s="138"/>
      <c r="L260" s="138"/>
      <c r="V260" s="138"/>
      <c r="AF260" s="138"/>
      <c r="AP260" s="138"/>
      <c r="AZ260" s="138"/>
      <c r="BJ260" s="138"/>
      <c r="BK260" s="138"/>
      <c r="BL260" s="138"/>
      <c r="BM260" s="138"/>
      <c r="BN260" s="138"/>
      <c r="BO260" s="138"/>
      <c r="BP260" s="138"/>
      <c r="BQ260" s="138"/>
      <c r="BT260" s="138"/>
      <c r="CD260" s="138"/>
      <c r="CN260" s="138"/>
      <c r="CX260" s="138"/>
      <c r="DH260" s="138"/>
      <c r="DR260" s="138"/>
      <c r="EB260" s="138"/>
      <c r="EL260" s="138"/>
      <c r="EV260" s="138"/>
      <c r="FF260" s="138"/>
      <c r="FP260" s="138"/>
      <c r="FZ260" s="138"/>
      <c r="GJ260" s="138"/>
      <c r="GT260" s="138"/>
      <c r="HD260" s="138"/>
      <c r="HN260" s="138"/>
      <c r="HX260" s="138"/>
      <c r="IH260" s="138"/>
    </row>
    <row xmlns:x14ac="http://schemas.microsoft.com/office/spreadsheetml/2009/9/ac" r="261" s="3" customFormat="true" x14ac:dyDescent="0.25">
      <c r="A261" s="414"/>
      <c r="B261" s="138"/>
      <c r="L261" s="138"/>
      <c r="V261" s="138"/>
      <c r="AF261" s="138"/>
      <c r="AP261" s="138"/>
      <c r="AZ261" s="138"/>
      <c r="BJ261" s="138"/>
      <c r="BK261" s="138"/>
      <c r="BL261" s="138"/>
      <c r="BM261" s="138"/>
      <c r="BN261" s="138"/>
      <c r="BO261" s="138"/>
      <c r="BP261" s="138"/>
      <c r="BQ261" s="138"/>
      <c r="BT261" s="138"/>
      <c r="CD261" s="138"/>
      <c r="CN261" s="138"/>
      <c r="CX261" s="138"/>
      <c r="DH261" s="138"/>
      <c r="DR261" s="138"/>
      <c r="EB261" s="138"/>
      <c r="EL261" s="138"/>
      <c r="EV261" s="138"/>
      <c r="FF261" s="138"/>
      <c r="FP261" s="138"/>
      <c r="FZ261" s="138"/>
      <c r="GJ261" s="138"/>
      <c r="GT261" s="138"/>
      <c r="HD261" s="138"/>
      <c r="HN261" s="138"/>
      <c r="HX261" s="138"/>
      <c r="IH261" s="138"/>
    </row>
    <row xmlns:x14ac="http://schemas.microsoft.com/office/spreadsheetml/2009/9/ac" r="262" s="3" customFormat="true" x14ac:dyDescent="0.25">
      <c r="A262" s="414"/>
      <c r="B262" s="138"/>
      <c r="L262" s="138"/>
      <c r="V262" s="138"/>
      <c r="AF262" s="138"/>
      <c r="AP262" s="138"/>
      <c r="AZ262" s="138"/>
      <c r="BJ262" s="138"/>
      <c r="BK262" s="138"/>
      <c r="BL262" s="138"/>
      <c r="BM262" s="138"/>
      <c r="BN262" s="138"/>
      <c r="BO262" s="138"/>
      <c r="BP262" s="138"/>
      <c r="BQ262" s="138"/>
      <c r="BT262" s="138"/>
      <c r="CD262" s="138"/>
      <c r="CN262" s="138"/>
      <c r="CX262" s="138"/>
      <c r="DH262" s="138"/>
      <c r="DR262" s="138"/>
      <c r="EB262" s="138"/>
      <c r="EL262" s="138"/>
      <c r="EV262" s="138"/>
      <c r="FF262" s="138"/>
      <c r="FP262" s="138"/>
      <c r="FZ262" s="138"/>
      <c r="GJ262" s="138"/>
      <c r="GT262" s="138"/>
      <c r="HD262" s="138"/>
      <c r="HN262" s="138"/>
      <c r="HX262" s="138"/>
      <c r="IH262" s="138"/>
    </row>
    <row xmlns:x14ac="http://schemas.microsoft.com/office/spreadsheetml/2009/9/ac" r="263" s="3" customFormat="true" x14ac:dyDescent="0.25">
      <c r="A263" s="414"/>
      <c r="B263" s="138"/>
      <c r="L263" s="138"/>
      <c r="V263" s="138"/>
      <c r="AF263" s="138"/>
      <c r="AP263" s="138"/>
      <c r="AZ263" s="138"/>
      <c r="BJ263" s="138"/>
      <c r="BK263" s="138"/>
      <c r="BL263" s="138"/>
      <c r="BM263" s="138"/>
      <c r="BN263" s="138"/>
      <c r="BO263" s="138"/>
      <c r="BP263" s="138"/>
      <c r="BQ263" s="138"/>
      <c r="BT263" s="138"/>
      <c r="CD263" s="138"/>
      <c r="CN263" s="138"/>
      <c r="CX263" s="138"/>
      <c r="DH263" s="138"/>
      <c r="DR263" s="138"/>
      <c r="EB263" s="138"/>
      <c r="EL263" s="138"/>
      <c r="EV263" s="138"/>
      <c r="FF263" s="138"/>
      <c r="FP263" s="138"/>
      <c r="FZ263" s="138"/>
      <c r="GJ263" s="138"/>
      <c r="GT263" s="138"/>
      <c r="HD263" s="138"/>
      <c r="HN263" s="138"/>
      <c r="HX263" s="138"/>
      <c r="IH263" s="138"/>
    </row>
    <row xmlns:x14ac="http://schemas.microsoft.com/office/spreadsheetml/2009/9/ac" r="264" s="3" customFormat="true" x14ac:dyDescent="0.25">
      <c r="A264" s="414"/>
      <c r="B264" s="138"/>
      <c r="L264" s="138"/>
      <c r="V264" s="138"/>
      <c r="AF264" s="138"/>
      <c r="AP264" s="138"/>
      <c r="AZ264" s="138"/>
      <c r="BJ264" s="138"/>
      <c r="BK264" s="138"/>
      <c r="BL264" s="138"/>
      <c r="BM264" s="138"/>
      <c r="BN264" s="138"/>
      <c r="BO264" s="138"/>
      <c r="BP264" s="138"/>
      <c r="BQ264" s="138"/>
      <c r="BT264" s="138"/>
      <c r="CD264" s="138"/>
      <c r="CN264" s="138"/>
      <c r="CX264" s="138"/>
      <c r="DH264" s="138"/>
      <c r="DR264" s="138"/>
      <c r="EB264" s="138"/>
      <c r="EL264" s="138"/>
      <c r="EV264" s="138"/>
      <c r="FF264" s="138"/>
      <c r="FP264" s="138"/>
      <c r="FZ264" s="138"/>
      <c r="GJ264" s="138"/>
      <c r="GT264" s="138"/>
      <c r="HD264" s="138"/>
      <c r="HN264" s="138"/>
      <c r="HX264" s="138"/>
      <c r="IH264" s="138"/>
    </row>
    <row xmlns:x14ac="http://schemas.microsoft.com/office/spreadsheetml/2009/9/ac" r="265" s="3" customFormat="true" x14ac:dyDescent="0.25">
      <c r="A265" s="414"/>
      <c r="B265" s="138"/>
      <c r="L265" s="138"/>
      <c r="V265" s="138"/>
      <c r="AF265" s="138"/>
      <c r="AP265" s="138"/>
      <c r="AZ265" s="138"/>
      <c r="BJ265" s="138"/>
      <c r="BK265" s="138"/>
      <c r="BL265" s="138"/>
      <c r="BM265" s="138"/>
      <c r="BN265" s="138"/>
      <c r="BO265" s="138"/>
      <c r="BP265" s="138"/>
      <c r="BQ265" s="138"/>
      <c r="BT265" s="138"/>
      <c r="CD265" s="138"/>
      <c r="CN265" s="138"/>
      <c r="CX265" s="138"/>
      <c r="DH265" s="138"/>
      <c r="DR265" s="138"/>
      <c r="EB265" s="138"/>
      <c r="EL265" s="138"/>
      <c r="EV265" s="138"/>
      <c r="FF265" s="138"/>
      <c r="FP265" s="138"/>
      <c r="FZ265" s="138"/>
      <c r="GJ265" s="138"/>
      <c r="GT265" s="138"/>
      <c r="HD265" s="138"/>
      <c r="HN265" s="138"/>
      <c r="HX265" s="138"/>
      <c r="IH265" s="138"/>
    </row>
    <row xmlns:x14ac="http://schemas.microsoft.com/office/spreadsheetml/2009/9/ac" r="266" s="3" customFormat="true" x14ac:dyDescent="0.25">
      <c r="A266" s="414"/>
      <c r="B266" s="138"/>
      <c r="L266" s="138"/>
      <c r="V266" s="138"/>
      <c r="AF266" s="138"/>
      <c r="AP266" s="138"/>
      <c r="AZ266" s="138"/>
      <c r="BJ266" s="138"/>
      <c r="BK266" s="138"/>
      <c r="BL266" s="138"/>
      <c r="BM266" s="138"/>
      <c r="BN266" s="138"/>
      <c r="BO266" s="138"/>
      <c r="BP266" s="138"/>
      <c r="BQ266" s="138"/>
      <c r="BT266" s="138"/>
      <c r="CD266" s="138"/>
      <c r="CN266" s="138"/>
      <c r="CX266" s="138"/>
      <c r="DH266" s="138"/>
      <c r="DR266" s="138"/>
      <c r="EB266" s="138"/>
      <c r="EL266" s="138"/>
      <c r="EV266" s="138"/>
      <c r="FF266" s="138"/>
      <c r="FP266" s="138"/>
      <c r="FZ266" s="138"/>
      <c r="GJ266" s="138"/>
      <c r="GT266" s="138"/>
      <c r="HD266" s="138"/>
      <c r="HN266" s="138"/>
      <c r="HX266" s="138"/>
      <c r="IH266" s="138"/>
    </row>
    <row xmlns:x14ac="http://schemas.microsoft.com/office/spreadsheetml/2009/9/ac" r="267" s="3" customFormat="true" x14ac:dyDescent="0.25">
      <c r="A267" s="414"/>
      <c r="B267" s="138"/>
      <c r="L267" s="138"/>
      <c r="V267" s="138"/>
      <c r="AF267" s="138"/>
      <c r="AP267" s="138"/>
      <c r="AZ267" s="138"/>
      <c r="BJ267" s="138"/>
      <c r="BK267" s="138"/>
      <c r="BL267" s="138"/>
      <c r="BM267" s="138"/>
      <c r="BN267" s="138"/>
      <c r="BO267" s="138"/>
      <c r="BP267" s="138"/>
      <c r="BQ267" s="138"/>
      <c r="BT267" s="138"/>
      <c r="CD267" s="138"/>
      <c r="CN267" s="138"/>
      <c r="CX267" s="138"/>
      <c r="DH267" s="138"/>
      <c r="DR267" s="138"/>
      <c r="EB267" s="138"/>
      <c r="EL267" s="138"/>
      <c r="EV267" s="138"/>
      <c r="FF267" s="138"/>
      <c r="FP267" s="138"/>
      <c r="FZ267" s="138"/>
      <c r="GJ267" s="138"/>
      <c r="GT267" s="138"/>
      <c r="HD267" s="138"/>
      <c r="HN267" s="138"/>
      <c r="HX267" s="138"/>
      <c r="IH267" s="138"/>
    </row>
    <row xmlns:x14ac="http://schemas.microsoft.com/office/spreadsheetml/2009/9/ac" r="268" s="3" customFormat="true" x14ac:dyDescent="0.25">
      <c r="A268" s="414"/>
      <c r="B268" s="138"/>
      <c r="L268" s="138"/>
      <c r="V268" s="138"/>
      <c r="AF268" s="138"/>
      <c r="AP268" s="138"/>
      <c r="AZ268" s="138"/>
      <c r="BJ268" s="138"/>
      <c r="BK268" s="138"/>
      <c r="BL268" s="138"/>
      <c r="BM268" s="138"/>
      <c r="BN268" s="138"/>
      <c r="BO268" s="138"/>
      <c r="BP268" s="138"/>
      <c r="BQ268" s="138"/>
      <c r="BT268" s="138"/>
      <c r="CD268" s="138"/>
      <c r="CN268" s="138"/>
      <c r="CX268" s="138"/>
      <c r="DH268" s="138"/>
      <c r="DR268" s="138"/>
      <c r="EB268" s="138"/>
      <c r="EL268" s="138"/>
      <c r="EV268" s="138"/>
      <c r="FF268" s="138"/>
      <c r="FP268" s="138"/>
      <c r="FZ268" s="138"/>
      <c r="GJ268" s="138"/>
      <c r="GT268" s="138"/>
      <c r="HD268" s="138"/>
      <c r="HN268" s="138"/>
      <c r="HX268" s="138"/>
      <c r="IH268" s="138"/>
    </row>
    <row xmlns:x14ac="http://schemas.microsoft.com/office/spreadsheetml/2009/9/ac" r="269" s="3" customFormat="true" x14ac:dyDescent="0.25">
      <c r="A269" s="414"/>
      <c r="B269" s="138"/>
      <c r="L269" s="138"/>
      <c r="V269" s="138"/>
      <c r="AF269" s="138"/>
      <c r="AP269" s="138"/>
      <c r="AZ269" s="138"/>
      <c r="BJ269" s="138"/>
      <c r="BK269" s="138"/>
      <c r="BL269" s="138"/>
      <c r="BM269" s="138"/>
      <c r="BN269" s="138"/>
      <c r="BO269" s="138"/>
      <c r="BP269" s="138"/>
      <c r="BQ269" s="138"/>
      <c r="BT269" s="138"/>
      <c r="CD269" s="138"/>
      <c r="CN269" s="138"/>
      <c r="CX269" s="138"/>
      <c r="DH269" s="138"/>
      <c r="DR269" s="138"/>
      <c r="EB269" s="138"/>
      <c r="EL269" s="138"/>
      <c r="EV269" s="138"/>
      <c r="FF269" s="138"/>
      <c r="FP269" s="138"/>
      <c r="FZ269" s="138"/>
      <c r="GJ269" s="138"/>
      <c r="GT269" s="138"/>
      <c r="HD269" s="138"/>
      <c r="HN269" s="138"/>
      <c r="HX269" s="138"/>
      <c r="IH269" s="138"/>
    </row>
    <row xmlns:x14ac="http://schemas.microsoft.com/office/spreadsheetml/2009/9/ac" r="270" s="3" customFormat="true" x14ac:dyDescent="0.25">
      <c r="A270" s="414"/>
      <c r="B270" s="138"/>
      <c r="L270" s="138"/>
      <c r="V270" s="138"/>
      <c r="AF270" s="138"/>
      <c r="AP270" s="138"/>
      <c r="AZ270" s="138"/>
      <c r="BJ270" s="138"/>
      <c r="BK270" s="138"/>
      <c r="BL270" s="138"/>
      <c r="BM270" s="138"/>
      <c r="BN270" s="138"/>
      <c r="BO270" s="138"/>
      <c r="BP270" s="138"/>
      <c r="BQ270" s="138"/>
      <c r="BT270" s="138"/>
      <c r="CD270" s="138"/>
      <c r="CN270" s="138"/>
      <c r="CX270" s="138"/>
      <c r="DH270" s="138"/>
      <c r="DR270" s="138"/>
      <c r="EB270" s="138"/>
      <c r="EL270" s="138"/>
      <c r="EV270" s="138"/>
      <c r="FF270" s="138"/>
      <c r="FP270" s="138"/>
      <c r="FZ270" s="138"/>
      <c r="GJ270" s="138"/>
      <c r="GT270" s="138"/>
      <c r="HD270" s="138"/>
      <c r="HN270" s="138"/>
      <c r="HX270" s="138"/>
      <c r="IH270" s="138"/>
    </row>
    <row xmlns:x14ac="http://schemas.microsoft.com/office/spreadsheetml/2009/9/ac" r="271" s="3" customFormat="true" x14ac:dyDescent="0.25">
      <c r="A271" s="414"/>
      <c r="B271" s="138"/>
      <c r="L271" s="138"/>
      <c r="V271" s="138"/>
      <c r="AF271" s="138"/>
      <c r="AP271" s="138"/>
      <c r="AZ271" s="138"/>
      <c r="BJ271" s="138"/>
      <c r="BK271" s="138"/>
      <c r="BL271" s="138"/>
      <c r="BM271" s="138"/>
      <c r="BN271" s="138"/>
      <c r="BO271" s="138"/>
      <c r="BP271" s="138"/>
      <c r="BQ271" s="138"/>
      <c r="BT271" s="138"/>
      <c r="CD271" s="138"/>
      <c r="CN271" s="138"/>
      <c r="CX271" s="138"/>
      <c r="DH271" s="138"/>
      <c r="DR271" s="138"/>
      <c r="EB271" s="138"/>
      <c r="EL271" s="138"/>
      <c r="EV271" s="138"/>
      <c r="FF271" s="138"/>
      <c r="FP271" s="138"/>
      <c r="FZ271" s="138"/>
      <c r="GJ271" s="138"/>
      <c r="GT271" s="138"/>
      <c r="HD271" s="138"/>
      <c r="HN271" s="138"/>
      <c r="HX271" s="138"/>
      <c r="IH271" s="138"/>
    </row>
    <row xmlns:x14ac="http://schemas.microsoft.com/office/spreadsheetml/2009/9/ac" r="272" s="3" customFormat="true" x14ac:dyDescent="0.25">
      <c r="A272" s="414"/>
      <c r="B272" s="138"/>
      <c r="L272" s="138"/>
      <c r="V272" s="138"/>
      <c r="AF272" s="138"/>
      <c r="AP272" s="138"/>
      <c r="AZ272" s="138"/>
      <c r="BJ272" s="138"/>
      <c r="BK272" s="138"/>
      <c r="BL272" s="138"/>
      <c r="BM272" s="138"/>
      <c r="BN272" s="138"/>
      <c r="BO272" s="138"/>
      <c r="BP272" s="138"/>
      <c r="BQ272" s="138"/>
      <c r="BT272" s="138"/>
      <c r="CD272" s="138"/>
      <c r="CN272" s="138"/>
      <c r="CX272" s="138"/>
      <c r="DH272" s="138"/>
      <c r="DR272" s="138"/>
      <c r="EB272" s="138"/>
      <c r="EL272" s="138"/>
      <c r="EV272" s="138"/>
      <c r="FF272" s="138"/>
      <c r="FP272" s="138"/>
      <c r="FZ272" s="138"/>
      <c r="GJ272" s="138"/>
      <c r="GT272" s="138"/>
      <c r="HD272" s="138"/>
      <c r="HN272" s="138"/>
      <c r="HX272" s="138"/>
      <c r="IH272" s="138"/>
    </row>
    <row xmlns:x14ac="http://schemas.microsoft.com/office/spreadsheetml/2009/9/ac" r="273" s="3" customFormat="true" x14ac:dyDescent="0.25">
      <c r="A273" s="414"/>
      <c r="B273" s="138"/>
      <c r="L273" s="138"/>
      <c r="V273" s="138"/>
      <c r="AF273" s="138"/>
      <c r="AP273" s="138"/>
      <c r="AZ273" s="138"/>
      <c r="BJ273" s="138"/>
      <c r="BK273" s="138"/>
      <c r="BL273" s="138"/>
      <c r="BM273" s="138"/>
      <c r="BN273" s="138"/>
      <c r="BO273" s="138"/>
      <c r="BP273" s="138"/>
      <c r="BQ273" s="138"/>
      <c r="BT273" s="138"/>
      <c r="CD273" s="138"/>
      <c r="CN273" s="138"/>
      <c r="CX273" s="138"/>
      <c r="DH273" s="138"/>
      <c r="DR273" s="138"/>
      <c r="EB273" s="138"/>
      <c r="EL273" s="138"/>
      <c r="EV273" s="138"/>
      <c r="FF273" s="138"/>
      <c r="FP273" s="138"/>
      <c r="FZ273" s="138"/>
      <c r="GJ273" s="138"/>
      <c r="GT273" s="138"/>
      <c r="HD273" s="138"/>
      <c r="HN273" s="138"/>
      <c r="HX273" s="138"/>
      <c r="IH273" s="138"/>
    </row>
    <row xmlns:x14ac="http://schemas.microsoft.com/office/spreadsheetml/2009/9/ac" r="274" s="3" customFormat="true" x14ac:dyDescent="0.25">
      <c r="A274" s="414"/>
      <c r="B274" s="138"/>
      <c r="L274" s="138"/>
      <c r="V274" s="138"/>
      <c r="AF274" s="138"/>
      <c r="AP274" s="138"/>
      <c r="AZ274" s="138"/>
      <c r="BJ274" s="138"/>
      <c r="BK274" s="138"/>
      <c r="BL274" s="138"/>
      <c r="BM274" s="138"/>
      <c r="BN274" s="138"/>
      <c r="BO274" s="138"/>
      <c r="BP274" s="138"/>
      <c r="BQ274" s="138"/>
      <c r="BT274" s="138"/>
      <c r="CD274" s="138"/>
      <c r="CN274" s="138"/>
      <c r="CX274" s="138"/>
      <c r="DH274" s="138"/>
      <c r="DR274" s="138"/>
      <c r="EB274" s="138"/>
      <c r="EL274" s="138"/>
      <c r="EV274" s="138"/>
      <c r="FF274" s="138"/>
      <c r="FP274" s="138"/>
      <c r="FZ274" s="138"/>
      <c r="GJ274" s="138"/>
      <c r="GT274" s="138"/>
      <c r="HD274" s="138"/>
      <c r="HN274" s="138"/>
      <c r="HX274" s="138"/>
      <c r="IH274" s="138"/>
    </row>
    <row xmlns:x14ac="http://schemas.microsoft.com/office/spreadsheetml/2009/9/ac" r="275" s="3" customFormat="true" x14ac:dyDescent="0.25">
      <c r="A275" s="414"/>
      <c r="B275" s="138"/>
      <c r="L275" s="138"/>
      <c r="V275" s="138"/>
      <c r="AF275" s="138"/>
      <c r="AP275" s="138"/>
      <c r="AZ275" s="138"/>
      <c r="BJ275" s="138"/>
      <c r="BK275" s="138"/>
      <c r="BL275" s="138"/>
      <c r="BM275" s="138"/>
      <c r="BN275" s="138"/>
      <c r="BO275" s="138"/>
      <c r="BP275" s="138"/>
      <c r="BQ275" s="138"/>
      <c r="BT275" s="138"/>
      <c r="CD275" s="138"/>
      <c r="CN275" s="138"/>
      <c r="CX275" s="138"/>
      <c r="DH275" s="138"/>
      <c r="DR275" s="138"/>
      <c r="EB275" s="138"/>
      <c r="EL275" s="138"/>
      <c r="EV275" s="138"/>
      <c r="FF275" s="138"/>
      <c r="FP275" s="138"/>
      <c r="FZ275" s="138"/>
      <c r="GJ275" s="138"/>
      <c r="GT275" s="138"/>
      <c r="HD275" s="138"/>
      <c r="HN275" s="138"/>
      <c r="HX275" s="138"/>
      <c r="IH275" s="138"/>
    </row>
    <row xmlns:x14ac="http://schemas.microsoft.com/office/spreadsheetml/2009/9/ac" r="276" s="3" customFormat="true" x14ac:dyDescent="0.25">
      <c r="A276" s="414"/>
      <c r="B276" s="138"/>
      <c r="L276" s="138"/>
      <c r="V276" s="138"/>
      <c r="AF276" s="138"/>
      <c r="AP276" s="138"/>
      <c r="AZ276" s="138"/>
      <c r="BJ276" s="138"/>
      <c r="BK276" s="138"/>
      <c r="BL276" s="138"/>
      <c r="BM276" s="138"/>
      <c r="BN276" s="138"/>
      <c r="BO276" s="138"/>
      <c r="BP276" s="138"/>
      <c r="BQ276" s="138"/>
      <c r="BT276" s="138"/>
      <c r="CD276" s="138"/>
      <c r="CN276" s="138"/>
      <c r="CX276" s="138"/>
      <c r="DH276" s="138"/>
      <c r="DR276" s="138"/>
      <c r="EB276" s="138"/>
      <c r="EL276" s="138"/>
      <c r="EV276" s="138"/>
      <c r="FF276" s="138"/>
      <c r="FP276" s="138"/>
      <c r="FZ276" s="138"/>
      <c r="GJ276" s="138"/>
      <c r="GT276" s="138"/>
      <c r="HD276" s="138"/>
      <c r="HN276" s="138"/>
      <c r="HX276" s="138"/>
      <c r="IH276" s="138"/>
    </row>
    <row xmlns:x14ac="http://schemas.microsoft.com/office/spreadsheetml/2009/9/ac" r="277" s="3" customFormat="true" x14ac:dyDescent="0.25">
      <c r="A277" s="414"/>
      <c r="B277" s="138"/>
      <c r="L277" s="138"/>
      <c r="V277" s="138"/>
      <c r="AF277" s="138"/>
      <c r="AP277" s="138"/>
      <c r="AZ277" s="138"/>
      <c r="BJ277" s="138"/>
      <c r="BK277" s="138"/>
      <c r="BL277" s="138"/>
      <c r="BM277" s="138"/>
      <c r="BN277" s="138"/>
      <c r="BO277" s="138"/>
      <c r="BP277" s="138"/>
      <c r="BQ277" s="138"/>
      <c r="BT277" s="138"/>
      <c r="CD277" s="138"/>
      <c r="CN277" s="138"/>
      <c r="CX277" s="138"/>
      <c r="DH277" s="138"/>
      <c r="DR277" s="138"/>
      <c r="EB277" s="138"/>
      <c r="EL277" s="138"/>
      <c r="EV277" s="138"/>
      <c r="FF277" s="138"/>
      <c r="FP277" s="138"/>
      <c r="FZ277" s="138"/>
      <c r="GJ277" s="138"/>
      <c r="GT277" s="138"/>
      <c r="HD277" s="138"/>
      <c r="HN277" s="138"/>
      <c r="HX277" s="138"/>
      <c r="IH277" s="138"/>
    </row>
    <row xmlns:x14ac="http://schemas.microsoft.com/office/spreadsheetml/2009/9/ac" r="278" s="3" customFormat="true" x14ac:dyDescent="0.25">
      <c r="A278" s="414"/>
      <c r="B278" s="138"/>
      <c r="L278" s="138"/>
      <c r="V278" s="138"/>
      <c r="AF278" s="138"/>
      <c r="AP278" s="138"/>
      <c r="AZ278" s="138"/>
      <c r="BJ278" s="138"/>
      <c r="BK278" s="138"/>
      <c r="BL278" s="138"/>
      <c r="BM278" s="138"/>
      <c r="BN278" s="138"/>
      <c r="BO278" s="138"/>
      <c r="BP278" s="138"/>
      <c r="BQ278" s="138"/>
      <c r="BT278" s="138"/>
      <c r="CD278" s="138"/>
      <c r="CN278" s="138"/>
      <c r="CX278" s="138"/>
      <c r="DH278" s="138"/>
      <c r="DR278" s="138"/>
      <c r="EB278" s="138"/>
      <c r="EL278" s="138"/>
      <c r="EV278" s="138"/>
      <c r="FF278" s="138"/>
      <c r="FP278" s="138"/>
      <c r="FZ278" s="138"/>
      <c r="GJ278" s="138"/>
      <c r="GT278" s="138"/>
      <c r="HD278" s="138"/>
      <c r="HN278" s="138"/>
      <c r="HX278" s="138"/>
      <c r="IH278" s="138"/>
    </row>
    <row xmlns:x14ac="http://schemas.microsoft.com/office/spreadsheetml/2009/9/ac" r="279" s="3" customFormat="true" x14ac:dyDescent="0.25">
      <c r="A279" s="414"/>
      <c r="B279" s="138"/>
      <c r="L279" s="138"/>
      <c r="V279" s="138"/>
      <c r="AF279" s="138"/>
      <c r="AP279" s="138"/>
      <c r="AZ279" s="138"/>
      <c r="BJ279" s="138"/>
      <c r="BK279" s="138"/>
      <c r="BL279" s="138"/>
      <c r="BM279" s="138"/>
      <c r="BN279" s="138"/>
      <c r="BO279" s="138"/>
      <c r="BP279" s="138"/>
      <c r="BQ279" s="138"/>
      <c r="BT279" s="138"/>
      <c r="CD279" s="138"/>
      <c r="CN279" s="138"/>
      <c r="CX279" s="138"/>
      <c r="DH279" s="138"/>
      <c r="DR279" s="138"/>
      <c r="EB279" s="138"/>
      <c r="EL279" s="138"/>
      <c r="EV279" s="138"/>
      <c r="FF279" s="138"/>
      <c r="FP279" s="138"/>
      <c r="FZ279" s="138"/>
      <c r="GJ279" s="138"/>
      <c r="GT279" s="138"/>
      <c r="HD279" s="138"/>
      <c r="HN279" s="138"/>
      <c r="HX279" s="138"/>
      <c r="IH279" s="138"/>
    </row>
    <row xmlns:x14ac="http://schemas.microsoft.com/office/spreadsheetml/2009/9/ac" r="280" s="3" customFormat="true" x14ac:dyDescent="0.25">
      <c r="A280" s="414"/>
      <c r="B280" s="138"/>
      <c r="L280" s="138"/>
      <c r="V280" s="138"/>
      <c r="AF280" s="138"/>
      <c r="AP280" s="138"/>
      <c r="AZ280" s="138"/>
      <c r="BJ280" s="138"/>
      <c r="BK280" s="138"/>
      <c r="BL280" s="138"/>
      <c r="BM280" s="138"/>
      <c r="BN280" s="138"/>
      <c r="BO280" s="138"/>
      <c r="BP280" s="138"/>
      <c r="BQ280" s="138"/>
      <c r="BT280" s="138"/>
      <c r="CD280" s="138"/>
      <c r="CN280" s="138"/>
      <c r="CX280" s="138"/>
      <c r="DH280" s="138"/>
      <c r="DR280" s="138"/>
      <c r="EB280" s="138"/>
      <c r="EL280" s="138"/>
      <c r="EV280" s="138"/>
      <c r="FF280" s="138"/>
      <c r="FP280" s="138"/>
      <c r="FZ280" s="138"/>
      <c r="GJ280" s="138"/>
      <c r="GT280" s="138"/>
      <c r="HD280" s="138"/>
      <c r="HN280" s="138"/>
      <c r="HX280" s="138"/>
      <c r="IH280" s="138"/>
    </row>
    <row xmlns:x14ac="http://schemas.microsoft.com/office/spreadsheetml/2009/9/ac" r="281" s="3" customFormat="true" x14ac:dyDescent="0.25">
      <c r="A281" s="414"/>
      <c r="B281" s="138"/>
      <c r="L281" s="138"/>
      <c r="V281" s="138"/>
      <c r="AF281" s="138"/>
      <c r="AP281" s="138"/>
      <c r="AZ281" s="138"/>
      <c r="BJ281" s="138"/>
      <c r="BK281" s="138"/>
      <c r="BL281" s="138"/>
      <c r="BM281" s="138"/>
      <c r="BN281" s="138"/>
      <c r="BO281" s="138"/>
      <c r="BP281" s="138"/>
      <c r="BQ281" s="138"/>
      <c r="BT281" s="138"/>
      <c r="CD281" s="138"/>
      <c r="CN281" s="138"/>
      <c r="CX281" s="138"/>
      <c r="DH281" s="138"/>
      <c r="DR281" s="138"/>
      <c r="EB281" s="138"/>
      <c r="EL281" s="138"/>
      <c r="EV281" s="138"/>
      <c r="FF281" s="138"/>
      <c r="FP281" s="138"/>
      <c r="FZ281" s="138"/>
      <c r="GJ281" s="138"/>
      <c r="GT281" s="138"/>
      <c r="HD281" s="138"/>
      <c r="HN281" s="138"/>
      <c r="HX281" s="138"/>
      <c r="IH281" s="138"/>
    </row>
    <row xmlns:x14ac="http://schemas.microsoft.com/office/spreadsheetml/2009/9/ac" r="282" s="3" customFormat="true" x14ac:dyDescent="0.25">
      <c r="A282" s="414"/>
      <c r="B282" s="138"/>
      <c r="L282" s="138"/>
      <c r="V282" s="138"/>
      <c r="AF282" s="138"/>
      <c r="AP282" s="138"/>
      <c r="AZ282" s="138"/>
      <c r="BJ282" s="138"/>
      <c r="BK282" s="138"/>
      <c r="BL282" s="138"/>
      <c r="BM282" s="138"/>
      <c r="BN282" s="138"/>
      <c r="BO282" s="138"/>
      <c r="BP282" s="138"/>
      <c r="BQ282" s="138"/>
      <c r="BT282" s="138"/>
      <c r="CD282" s="138"/>
      <c r="CN282" s="138"/>
      <c r="CX282" s="138"/>
      <c r="DH282" s="138"/>
      <c r="DR282" s="138"/>
      <c r="EB282" s="138"/>
      <c r="EL282" s="138"/>
      <c r="EV282" s="138"/>
      <c r="FF282" s="138"/>
      <c r="FP282" s="138"/>
      <c r="FZ282" s="138"/>
      <c r="GJ282" s="138"/>
      <c r="GT282" s="138"/>
      <c r="HD282" s="138"/>
      <c r="HN282" s="138"/>
      <c r="HX282" s="138"/>
      <c r="IH282" s="138"/>
    </row>
    <row xmlns:x14ac="http://schemas.microsoft.com/office/spreadsheetml/2009/9/ac" r="283" s="3" customFormat="true" x14ac:dyDescent="0.25">
      <c r="A283" s="414"/>
      <c r="B283" s="138"/>
      <c r="L283" s="138"/>
      <c r="V283" s="138"/>
      <c r="AF283" s="138"/>
      <c r="AP283" s="138"/>
      <c r="AZ283" s="138"/>
      <c r="BJ283" s="138"/>
      <c r="BK283" s="138"/>
      <c r="BL283" s="138"/>
      <c r="BM283" s="138"/>
      <c r="BN283" s="138"/>
      <c r="BO283" s="138"/>
      <c r="BP283" s="138"/>
      <c r="BQ283" s="138"/>
      <c r="BT283" s="138"/>
      <c r="CD283" s="138"/>
      <c r="CN283" s="138"/>
      <c r="CX283" s="138"/>
      <c r="DH283" s="138"/>
      <c r="DR283" s="138"/>
      <c r="EB283" s="138"/>
      <c r="EL283" s="138"/>
      <c r="EV283" s="138"/>
      <c r="FF283" s="138"/>
      <c r="FP283" s="138"/>
      <c r="FZ283" s="138"/>
      <c r="GJ283" s="138"/>
      <c r="GT283" s="138"/>
      <c r="HD283" s="138"/>
      <c r="HN283" s="138"/>
      <c r="HX283" s="138"/>
      <c r="IH283" s="138"/>
    </row>
    <row xmlns:x14ac="http://schemas.microsoft.com/office/spreadsheetml/2009/9/ac" r="284" s="3" customFormat="true" x14ac:dyDescent="0.25">
      <c r="A284" s="414"/>
      <c r="B284" s="138"/>
      <c r="L284" s="138"/>
      <c r="V284" s="138"/>
      <c r="AF284" s="138"/>
      <c r="AP284" s="138"/>
      <c r="AZ284" s="138"/>
      <c r="BJ284" s="138"/>
      <c r="BK284" s="138"/>
      <c r="BL284" s="138"/>
      <c r="BM284" s="138"/>
      <c r="BN284" s="138"/>
      <c r="BO284" s="138"/>
      <c r="BP284" s="138"/>
      <c r="BQ284" s="138"/>
      <c r="BT284" s="138"/>
      <c r="CD284" s="138"/>
      <c r="CN284" s="138"/>
      <c r="CX284" s="138"/>
      <c r="DH284" s="138"/>
      <c r="DR284" s="138"/>
      <c r="EB284" s="138"/>
      <c r="EL284" s="138"/>
      <c r="EV284" s="138"/>
      <c r="FF284" s="138"/>
      <c r="FP284" s="138"/>
      <c r="FZ284" s="138"/>
      <c r="GJ284" s="138"/>
      <c r="GT284" s="138"/>
      <c r="HD284" s="138"/>
      <c r="HN284" s="138"/>
      <c r="HX284" s="138"/>
      <c r="IH284" s="138"/>
    </row>
    <row xmlns:x14ac="http://schemas.microsoft.com/office/spreadsheetml/2009/9/ac" r="285" s="3" customFormat="true" x14ac:dyDescent="0.25">
      <c r="A285" s="414"/>
      <c r="B285" s="138"/>
      <c r="L285" s="138"/>
      <c r="V285" s="138"/>
      <c r="AF285" s="138"/>
      <c r="AP285" s="138"/>
      <c r="AZ285" s="138"/>
      <c r="BJ285" s="138"/>
      <c r="BK285" s="138"/>
      <c r="BL285" s="138"/>
      <c r="BM285" s="138"/>
      <c r="BN285" s="138"/>
      <c r="BO285" s="138"/>
      <c r="BP285" s="138"/>
      <c r="BQ285" s="138"/>
      <c r="BT285" s="138"/>
      <c r="CD285" s="138"/>
      <c r="CN285" s="138"/>
      <c r="CX285" s="138"/>
      <c r="DH285" s="138"/>
      <c r="DR285" s="138"/>
      <c r="EB285" s="138"/>
      <c r="EL285" s="138"/>
      <c r="EV285" s="138"/>
      <c r="FF285" s="138"/>
      <c r="FP285" s="138"/>
      <c r="FZ285" s="138"/>
      <c r="GJ285" s="138"/>
      <c r="GT285" s="138"/>
      <c r="HD285" s="138"/>
      <c r="HN285" s="138"/>
      <c r="HX285" s="138"/>
      <c r="IH285" s="138"/>
    </row>
    <row xmlns:x14ac="http://schemas.microsoft.com/office/spreadsheetml/2009/9/ac" r="286" s="3" customFormat="true" x14ac:dyDescent="0.25">
      <c r="A286" s="414"/>
      <c r="B286" s="138"/>
      <c r="L286" s="138"/>
      <c r="V286" s="138"/>
      <c r="AF286" s="138"/>
      <c r="AP286" s="138"/>
      <c r="AZ286" s="138"/>
      <c r="BJ286" s="138"/>
      <c r="BK286" s="138"/>
      <c r="BL286" s="138"/>
      <c r="BM286" s="138"/>
      <c r="BN286" s="138"/>
      <c r="BO286" s="138"/>
      <c r="BP286" s="138"/>
      <c r="BQ286" s="138"/>
      <c r="BT286" s="138"/>
      <c r="CD286" s="138"/>
      <c r="CN286" s="138"/>
      <c r="CX286" s="138"/>
      <c r="DH286" s="138"/>
      <c r="DR286" s="138"/>
      <c r="EB286" s="138"/>
      <c r="EL286" s="138"/>
      <c r="EV286" s="138"/>
      <c r="FF286" s="138"/>
      <c r="FP286" s="138"/>
      <c r="FZ286" s="138"/>
      <c r="GJ286" s="138"/>
      <c r="GT286" s="138"/>
      <c r="HD286" s="138"/>
      <c r="HN286" s="138"/>
      <c r="HX286" s="138"/>
      <c r="IH286" s="138"/>
    </row>
    <row xmlns:x14ac="http://schemas.microsoft.com/office/spreadsheetml/2009/9/ac" r="287" s="3" customFormat="true" x14ac:dyDescent="0.25">
      <c r="A287" s="414"/>
      <c r="B287" s="138"/>
      <c r="L287" s="138"/>
      <c r="V287" s="138"/>
      <c r="AF287" s="138"/>
      <c r="AP287" s="138"/>
      <c r="AZ287" s="138"/>
      <c r="BJ287" s="138"/>
      <c r="BK287" s="138"/>
      <c r="BL287" s="138"/>
      <c r="BM287" s="138"/>
      <c r="BN287" s="138"/>
      <c r="BO287" s="138"/>
      <c r="BP287" s="138"/>
      <c r="BQ287" s="138"/>
      <c r="BT287" s="138"/>
      <c r="CD287" s="138"/>
      <c r="CN287" s="138"/>
      <c r="CX287" s="138"/>
      <c r="DH287" s="138"/>
      <c r="DR287" s="138"/>
      <c r="EB287" s="138"/>
      <c r="EL287" s="138"/>
      <c r="EV287" s="138"/>
      <c r="FF287" s="138"/>
      <c r="FP287" s="138"/>
      <c r="FZ287" s="138"/>
      <c r="GJ287" s="138"/>
      <c r="GT287" s="138"/>
      <c r="HD287" s="138"/>
      <c r="HN287" s="138"/>
      <c r="HX287" s="138"/>
      <c r="IH287" s="138"/>
    </row>
    <row xmlns:x14ac="http://schemas.microsoft.com/office/spreadsheetml/2009/9/ac" r="288" s="3" customFormat="true" x14ac:dyDescent="0.25">
      <c r="A288" s="414"/>
      <c r="B288" s="138"/>
      <c r="L288" s="138"/>
      <c r="V288" s="138"/>
      <c r="AF288" s="138"/>
      <c r="AP288" s="138"/>
      <c r="AZ288" s="138"/>
      <c r="BJ288" s="138"/>
      <c r="BK288" s="138"/>
      <c r="BL288" s="138"/>
      <c r="BM288" s="138"/>
      <c r="BN288" s="138"/>
      <c r="BO288" s="138"/>
      <c r="BP288" s="138"/>
      <c r="BQ288" s="138"/>
      <c r="BT288" s="138"/>
      <c r="CD288" s="138"/>
      <c r="CN288" s="138"/>
      <c r="CX288" s="138"/>
      <c r="DH288" s="138"/>
      <c r="DR288" s="138"/>
      <c r="EB288" s="138"/>
      <c r="EL288" s="138"/>
      <c r="EV288" s="138"/>
      <c r="FF288" s="138"/>
      <c r="FP288" s="138"/>
      <c r="FZ288" s="138"/>
      <c r="GJ288" s="138"/>
      <c r="GT288" s="138"/>
      <c r="HD288" s="138"/>
      <c r="HN288" s="138"/>
      <c r="HX288" s="138"/>
      <c r="IH288" s="138"/>
    </row>
    <row xmlns:x14ac="http://schemas.microsoft.com/office/spreadsheetml/2009/9/ac" r="289" s="3" customFormat="true" x14ac:dyDescent="0.25">
      <c r="A289" s="414"/>
      <c r="B289" s="138"/>
      <c r="L289" s="138"/>
      <c r="V289" s="138"/>
      <c r="AF289" s="138"/>
      <c r="AP289" s="138"/>
      <c r="AZ289" s="138"/>
      <c r="BJ289" s="138"/>
      <c r="BK289" s="138"/>
      <c r="BL289" s="138"/>
      <c r="BM289" s="138"/>
      <c r="BN289" s="138"/>
      <c r="BO289" s="138"/>
      <c r="BP289" s="138"/>
      <c r="BQ289" s="138"/>
      <c r="BT289" s="138"/>
      <c r="CD289" s="138"/>
      <c r="CN289" s="138"/>
      <c r="CX289" s="138"/>
      <c r="DH289" s="138"/>
      <c r="DR289" s="138"/>
      <c r="EB289" s="138"/>
      <c r="EL289" s="138"/>
      <c r="EV289" s="138"/>
      <c r="FF289" s="138"/>
      <c r="FP289" s="138"/>
      <c r="FZ289" s="138"/>
      <c r="GJ289" s="138"/>
      <c r="GT289" s="138"/>
      <c r="HD289" s="138"/>
      <c r="HN289" s="138"/>
      <c r="HX289" s="138"/>
      <c r="IH289" s="138"/>
    </row>
    <row xmlns:x14ac="http://schemas.microsoft.com/office/spreadsheetml/2009/9/ac" r="290" s="3" customFormat="true" x14ac:dyDescent="0.25">
      <c r="A290" s="414"/>
      <c r="B290" s="138"/>
      <c r="L290" s="138"/>
      <c r="V290" s="138"/>
      <c r="AF290" s="138"/>
      <c r="AP290" s="138"/>
      <c r="AZ290" s="138"/>
      <c r="BJ290" s="138"/>
      <c r="BK290" s="138"/>
      <c r="BL290" s="138"/>
      <c r="BM290" s="138"/>
      <c r="BN290" s="138"/>
      <c r="BO290" s="138"/>
      <c r="BP290" s="138"/>
      <c r="BQ290" s="138"/>
      <c r="BT290" s="138"/>
      <c r="CD290" s="138"/>
      <c r="CN290" s="138"/>
      <c r="CX290" s="138"/>
      <c r="DH290" s="138"/>
      <c r="DR290" s="138"/>
      <c r="EB290" s="138"/>
      <c r="EL290" s="138"/>
      <c r="EV290" s="138"/>
      <c r="FF290" s="138"/>
      <c r="FP290" s="138"/>
      <c r="FZ290" s="138"/>
      <c r="GJ290" s="138"/>
      <c r="GT290" s="138"/>
      <c r="HD290" s="138"/>
      <c r="HN290" s="138"/>
      <c r="HX290" s="138"/>
      <c r="IH290" s="138"/>
    </row>
    <row xmlns:x14ac="http://schemas.microsoft.com/office/spreadsheetml/2009/9/ac" r="291" s="3" customFormat="true" x14ac:dyDescent="0.25">
      <c r="A291" s="414"/>
      <c r="B291" s="138"/>
      <c r="L291" s="138"/>
      <c r="V291" s="138"/>
      <c r="AF291" s="138"/>
      <c r="AP291" s="138"/>
      <c r="AZ291" s="138"/>
      <c r="BJ291" s="138"/>
      <c r="BK291" s="138"/>
      <c r="BL291" s="138"/>
      <c r="BM291" s="138"/>
      <c r="BN291" s="138"/>
      <c r="BO291" s="138"/>
      <c r="BP291" s="138"/>
      <c r="BQ291" s="138"/>
      <c r="BT291" s="138"/>
      <c r="CD291" s="138"/>
      <c r="CN291" s="138"/>
      <c r="CX291" s="138"/>
      <c r="DH291" s="138"/>
      <c r="DR291" s="138"/>
      <c r="EB291" s="138"/>
      <c r="EL291" s="138"/>
      <c r="EV291" s="138"/>
      <c r="FF291" s="138"/>
      <c r="FP291" s="138"/>
      <c r="FZ291" s="138"/>
      <c r="GJ291" s="138"/>
      <c r="GT291" s="138"/>
      <c r="HD291" s="138"/>
      <c r="HN291" s="138"/>
      <c r="HX291" s="138"/>
      <c r="IH291" s="138"/>
    </row>
    <row xmlns:x14ac="http://schemas.microsoft.com/office/spreadsheetml/2009/9/ac" r="292" s="3" customFormat="true" x14ac:dyDescent="0.25">
      <c r="A292" s="414"/>
      <c r="B292" s="138"/>
      <c r="L292" s="138"/>
      <c r="V292" s="138"/>
      <c r="AF292" s="138"/>
      <c r="AP292" s="138"/>
      <c r="AZ292" s="138"/>
      <c r="BJ292" s="138"/>
      <c r="BK292" s="138"/>
      <c r="BL292" s="138"/>
      <c r="BM292" s="138"/>
      <c r="BN292" s="138"/>
      <c r="BO292" s="138"/>
      <c r="BP292" s="138"/>
      <c r="BQ292" s="138"/>
      <c r="BT292" s="138"/>
      <c r="CD292" s="138"/>
      <c r="CN292" s="138"/>
      <c r="CX292" s="138"/>
      <c r="DH292" s="138"/>
      <c r="DR292" s="138"/>
      <c r="EB292" s="138"/>
      <c r="EL292" s="138"/>
      <c r="EV292" s="138"/>
      <c r="FF292" s="138"/>
      <c r="FP292" s="138"/>
      <c r="FZ292" s="138"/>
      <c r="GJ292" s="138"/>
      <c r="GT292" s="138"/>
      <c r="HD292" s="138"/>
      <c r="HN292" s="138"/>
      <c r="HX292" s="138"/>
      <c r="IH292" s="138"/>
    </row>
    <row xmlns:x14ac="http://schemas.microsoft.com/office/spreadsheetml/2009/9/ac" r="293" s="3" customFormat="true" x14ac:dyDescent="0.25">
      <c r="A293" s="414"/>
      <c r="B293" s="138"/>
      <c r="L293" s="138"/>
      <c r="V293" s="138"/>
      <c r="AF293" s="138"/>
      <c r="AP293" s="138"/>
      <c r="AZ293" s="138"/>
      <c r="BJ293" s="138"/>
      <c r="BK293" s="138"/>
      <c r="BL293" s="138"/>
      <c r="BM293" s="138"/>
      <c r="BN293" s="138"/>
      <c r="BO293" s="138"/>
      <c r="BP293" s="138"/>
      <c r="BQ293" s="138"/>
      <c r="BT293" s="138"/>
      <c r="CD293" s="138"/>
      <c r="CN293" s="138"/>
      <c r="CX293" s="138"/>
      <c r="DH293" s="138"/>
      <c r="DR293" s="138"/>
      <c r="EB293" s="138"/>
      <c r="EL293" s="138"/>
      <c r="EV293" s="138"/>
      <c r="FF293" s="138"/>
      <c r="FP293" s="138"/>
      <c r="FZ293" s="138"/>
      <c r="GJ293" s="138"/>
      <c r="GT293" s="138"/>
      <c r="HD293" s="138"/>
      <c r="HN293" s="138"/>
      <c r="HX293" s="138"/>
      <c r="IH293" s="138"/>
    </row>
    <row xmlns:x14ac="http://schemas.microsoft.com/office/spreadsheetml/2009/9/ac" r="294" s="3" customFormat="true" x14ac:dyDescent="0.25">
      <c r="A294" s="414"/>
      <c r="B294" s="138"/>
      <c r="L294" s="138"/>
      <c r="V294" s="138"/>
      <c r="AF294" s="138"/>
      <c r="AP294" s="138"/>
      <c r="AZ294" s="138"/>
      <c r="BJ294" s="138"/>
      <c r="BK294" s="138"/>
      <c r="BL294" s="138"/>
      <c r="BM294" s="138"/>
      <c r="BN294" s="138"/>
      <c r="BO294" s="138"/>
      <c r="BP294" s="138"/>
      <c r="BQ294" s="138"/>
      <c r="BT294" s="138"/>
      <c r="CD294" s="138"/>
      <c r="CN294" s="138"/>
      <c r="CX294" s="138"/>
      <c r="DH294" s="138"/>
      <c r="DR294" s="138"/>
      <c r="EB294" s="138"/>
      <c r="EL294" s="138"/>
      <c r="EV294" s="138"/>
      <c r="FF294" s="138"/>
      <c r="FP294" s="138"/>
      <c r="FZ294" s="138"/>
      <c r="GJ294" s="138"/>
      <c r="GT294" s="138"/>
      <c r="HD294" s="138"/>
      <c r="HN294" s="138"/>
      <c r="HX294" s="138"/>
      <c r="IH294" s="138"/>
    </row>
    <row xmlns:x14ac="http://schemas.microsoft.com/office/spreadsheetml/2009/9/ac" r="295" s="3" customFormat="true" x14ac:dyDescent="0.25">
      <c r="A295" s="414"/>
      <c r="B295" s="138"/>
      <c r="L295" s="138"/>
      <c r="V295" s="138"/>
      <c r="AF295" s="138"/>
      <c r="AP295" s="138"/>
      <c r="AZ295" s="138"/>
      <c r="BJ295" s="138"/>
      <c r="BK295" s="138"/>
      <c r="BL295" s="138"/>
      <c r="BM295" s="138"/>
      <c r="BN295" s="138"/>
      <c r="BO295" s="138"/>
      <c r="BP295" s="138"/>
      <c r="BQ295" s="138"/>
      <c r="BT295" s="138"/>
      <c r="CD295" s="138"/>
      <c r="CN295" s="138"/>
      <c r="CX295" s="138"/>
      <c r="DH295" s="138"/>
      <c r="DR295" s="138"/>
      <c r="EB295" s="138"/>
      <c r="EL295" s="138"/>
      <c r="EV295" s="138"/>
      <c r="FF295" s="138"/>
      <c r="FP295" s="138"/>
      <c r="FZ295" s="138"/>
      <c r="GJ295" s="138"/>
      <c r="GT295" s="138"/>
      <c r="HD295" s="138"/>
      <c r="HN295" s="138"/>
      <c r="HX295" s="138"/>
      <c r="IH295" s="138"/>
    </row>
    <row xmlns:x14ac="http://schemas.microsoft.com/office/spreadsheetml/2009/9/ac" r="296" s="3" customFormat="true" x14ac:dyDescent="0.25">
      <c r="A296" s="414"/>
      <c r="B296" s="138"/>
      <c r="L296" s="138"/>
      <c r="V296" s="138"/>
      <c r="AF296" s="138"/>
      <c r="AP296" s="138"/>
      <c r="AZ296" s="138"/>
      <c r="BJ296" s="138"/>
      <c r="BK296" s="138"/>
      <c r="BL296" s="138"/>
      <c r="BM296" s="138"/>
      <c r="BN296" s="138"/>
      <c r="BO296" s="138"/>
      <c r="BP296" s="138"/>
      <c r="BQ296" s="138"/>
      <c r="BT296" s="138"/>
      <c r="CD296" s="138"/>
      <c r="CN296" s="138"/>
      <c r="CX296" s="138"/>
      <c r="DH296" s="138"/>
      <c r="DR296" s="138"/>
      <c r="EB296" s="138"/>
      <c r="EL296" s="138"/>
      <c r="EV296" s="138"/>
      <c r="FF296" s="138"/>
      <c r="FP296" s="138"/>
      <c r="FZ296" s="138"/>
      <c r="GJ296" s="138"/>
      <c r="GT296" s="138"/>
      <c r="HD296" s="138"/>
      <c r="HN296" s="138"/>
      <c r="HX296" s="138"/>
      <c r="IH296" s="138"/>
    </row>
    <row xmlns:x14ac="http://schemas.microsoft.com/office/spreadsheetml/2009/9/ac" r="297" s="3" customFormat="true" x14ac:dyDescent="0.25">
      <c r="A297" s="414"/>
      <c r="B297" s="138"/>
      <c r="L297" s="138"/>
      <c r="V297" s="138"/>
      <c r="AF297" s="138"/>
      <c r="AP297" s="138"/>
      <c r="AZ297" s="138"/>
      <c r="BJ297" s="138"/>
      <c r="BK297" s="138"/>
      <c r="BL297" s="138"/>
      <c r="BM297" s="138"/>
      <c r="BN297" s="138"/>
      <c r="BO297" s="138"/>
      <c r="BP297" s="138"/>
      <c r="BQ297" s="138"/>
      <c r="BT297" s="138"/>
      <c r="CD297" s="138"/>
      <c r="CN297" s="138"/>
      <c r="CX297" s="138"/>
      <c r="DH297" s="138"/>
      <c r="DR297" s="138"/>
      <c r="EB297" s="138"/>
      <c r="EL297" s="138"/>
      <c r="EV297" s="138"/>
      <c r="FF297" s="138"/>
      <c r="FP297" s="138"/>
      <c r="FZ297" s="138"/>
      <c r="GJ297" s="138"/>
      <c r="GT297" s="138"/>
      <c r="HD297" s="138"/>
      <c r="HN297" s="138"/>
      <c r="HX297" s="138"/>
      <c r="IH297" s="138"/>
    </row>
    <row xmlns:x14ac="http://schemas.microsoft.com/office/spreadsheetml/2009/9/ac" r="298" s="3" customFormat="true" x14ac:dyDescent="0.25">
      <c r="A298" s="414"/>
      <c r="B298" s="138"/>
      <c r="L298" s="138"/>
      <c r="V298" s="138"/>
      <c r="AF298" s="138"/>
      <c r="AP298" s="138"/>
      <c r="AZ298" s="138"/>
      <c r="BJ298" s="138"/>
      <c r="BK298" s="138"/>
      <c r="BL298" s="138"/>
      <c r="BM298" s="138"/>
      <c r="BN298" s="138"/>
      <c r="BO298" s="138"/>
      <c r="BP298" s="138"/>
      <c r="BQ298" s="138"/>
      <c r="BT298" s="138"/>
      <c r="CD298" s="138"/>
      <c r="CN298" s="138"/>
      <c r="CX298" s="138"/>
      <c r="DH298" s="138"/>
      <c r="DR298" s="138"/>
      <c r="EB298" s="138"/>
      <c r="EL298" s="138"/>
      <c r="EV298" s="138"/>
      <c r="FF298" s="138"/>
      <c r="FP298" s="138"/>
      <c r="FZ298" s="138"/>
      <c r="GJ298" s="138"/>
      <c r="GT298" s="138"/>
      <c r="HD298" s="138"/>
      <c r="HN298" s="138"/>
      <c r="HX298" s="138"/>
      <c r="IH298" s="138"/>
    </row>
    <row xmlns:x14ac="http://schemas.microsoft.com/office/spreadsheetml/2009/9/ac" r="299" s="3" customFormat="true" x14ac:dyDescent="0.25">
      <c r="A299" s="414"/>
      <c r="B299" s="138"/>
      <c r="L299" s="138"/>
      <c r="V299" s="138"/>
      <c r="AF299" s="138"/>
      <c r="AP299" s="138"/>
      <c r="AZ299" s="138"/>
      <c r="BJ299" s="138"/>
      <c r="BK299" s="138"/>
      <c r="BL299" s="138"/>
      <c r="BM299" s="138"/>
      <c r="BN299" s="138"/>
      <c r="BO299" s="138"/>
      <c r="BP299" s="138"/>
      <c r="BQ299" s="138"/>
      <c r="BT299" s="138"/>
      <c r="CD299" s="138"/>
      <c r="CN299" s="138"/>
      <c r="CX299" s="138"/>
      <c r="DH299" s="138"/>
      <c r="DR299" s="138"/>
      <c r="EB299" s="138"/>
      <c r="EL299" s="138"/>
      <c r="EV299" s="138"/>
      <c r="FF299" s="138"/>
      <c r="FP299" s="138"/>
      <c r="FZ299" s="138"/>
      <c r="GJ299" s="138"/>
      <c r="GT299" s="138"/>
      <c r="HD299" s="138"/>
      <c r="HN299" s="138"/>
      <c r="HX299" s="138"/>
      <c r="IH299" s="138"/>
    </row>
    <row xmlns:x14ac="http://schemas.microsoft.com/office/spreadsheetml/2009/9/ac" r="300" s="3" customFormat="true" x14ac:dyDescent="0.25">
      <c r="A300" s="414"/>
      <c r="B300" s="138"/>
      <c r="L300" s="138"/>
      <c r="V300" s="138"/>
      <c r="AF300" s="138"/>
      <c r="AP300" s="138"/>
      <c r="AZ300" s="138"/>
      <c r="BJ300" s="138"/>
      <c r="BK300" s="138"/>
      <c r="BL300" s="138"/>
      <c r="BM300" s="138"/>
      <c r="BN300" s="138"/>
      <c r="BO300" s="138"/>
      <c r="BP300" s="138"/>
      <c r="BQ300" s="138"/>
      <c r="BT300" s="138"/>
      <c r="CD300" s="138"/>
      <c r="CN300" s="138"/>
      <c r="CX300" s="138"/>
      <c r="DH300" s="138"/>
      <c r="DR300" s="138"/>
      <c r="EB300" s="138"/>
      <c r="EL300" s="138"/>
      <c r="EV300" s="138"/>
      <c r="FF300" s="138"/>
      <c r="FP300" s="138"/>
      <c r="FZ300" s="138"/>
      <c r="GJ300" s="138"/>
      <c r="GT300" s="138"/>
      <c r="HD300" s="138"/>
      <c r="HN300" s="138"/>
      <c r="HX300" s="138"/>
      <c r="IH300" s="138"/>
    </row>
    <row xmlns:x14ac="http://schemas.microsoft.com/office/spreadsheetml/2009/9/ac" r="301" s="3" customFormat="true" x14ac:dyDescent="0.25">
      <c r="A301" s="414"/>
      <c r="B301" s="138"/>
      <c r="L301" s="138"/>
      <c r="V301" s="138"/>
      <c r="AF301" s="138"/>
      <c r="AP301" s="138"/>
      <c r="AZ301" s="138"/>
      <c r="BJ301" s="138"/>
      <c r="BK301" s="138"/>
      <c r="BL301" s="138"/>
      <c r="BM301" s="138"/>
      <c r="BN301" s="138"/>
      <c r="BO301" s="138"/>
      <c r="BP301" s="138"/>
      <c r="BQ301" s="138"/>
      <c r="BT301" s="138"/>
      <c r="CD301" s="138"/>
      <c r="CN301" s="138"/>
      <c r="CX301" s="138"/>
      <c r="DH301" s="138"/>
      <c r="DR301" s="138"/>
      <c r="EB301" s="138"/>
      <c r="EL301" s="138"/>
      <c r="EV301" s="138"/>
      <c r="FF301" s="138"/>
      <c r="FP301" s="138"/>
      <c r="FZ301" s="138"/>
      <c r="GJ301" s="138"/>
      <c r="GT301" s="138"/>
      <c r="HD301" s="138"/>
      <c r="HN301" s="138"/>
      <c r="HX301" s="138"/>
      <c r="IH301" s="138"/>
    </row>
    <row xmlns:x14ac="http://schemas.microsoft.com/office/spreadsheetml/2009/9/ac" r="302" s="3" customFormat="true" x14ac:dyDescent="0.25">
      <c r="A302" s="414"/>
      <c r="B302" s="138"/>
      <c r="L302" s="138"/>
      <c r="V302" s="138"/>
      <c r="AF302" s="138"/>
      <c r="AP302" s="138"/>
      <c r="AZ302" s="138"/>
      <c r="BJ302" s="138"/>
      <c r="BK302" s="138"/>
      <c r="BL302" s="138"/>
      <c r="BM302" s="138"/>
      <c r="BN302" s="138"/>
      <c r="BO302" s="138"/>
      <c r="BP302" s="138"/>
      <c r="BQ302" s="138"/>
      <c r="BT302" s="138"/>
      <c r="CD302" s="138"/>
      <c r="CN302" s="138"/>
      <c r="CX302" s="138"/>
      <c r="DH302" s="138"/>
      <c r="DR302" s="138"/>
      <c r="EB302" s="138"/>
      <c r="EL302" s="138"/>
      <c r="EV302" s="138"/>
      <c r="FF302" s="138"/>
      <c r="FP302" s="138"/>
      <c r="FZ302" s="138"/>
      <c r="GJ302" s="138"/>
      <c r="GT302" s="138"/>
      <c r="HD302" s="138"/>
      <c r="HN302" s="138"/>
      <c r="HX302" s="138"/>
      <c r="IH302" s="138"/>
    </row>
    <row xmlns:x14ac="http://schemas.microsoft.com/office/spreadsheetml/2009/9/ac" r="303" s="3" customFormat="true" x14ac:dyDescent="0.25">
      <c r="A303" s="414"/>
      <c r="B303" s="138"/>
      <c r="L303" s="138"/>
      <c r="V303" s="138"/>
      <c r="AF303" s="138"/>
      <c r="AP303" s="138"/>
      <c r="AZ303" s="138"/>
      <c r="BJ303" s="138"/>
      <c r="BK303" s="138"/>
      <c r="BL303" s="138"/>
      <c r="BM303" s="138"/>
      <c r="BN303" s="138"/>
      <c r="BO303" s="138"/>
      <c r="BP303" s="138"/>
      <c r="BQ303" s="138"/>
      <c r="BT303" s="138"/>
      <c r="CD303" s="138"/>
      <c r="CN303" s="138"/>
      <c r="CX303" s="138"/>
      <c r="DH303" s="138"/>
      <c r="DR303" s="138"/>
      <c r="EB303" s="138"/>
      <c r="EL303" s="138"/>
      <c r="EV303" s="138"/>
      <c r="FF303" s="138"/>
      <c r="FP303" s="138"/>
      <c r="FZ303" s="138"/>
      <c r="GJ303" s="138"/>
      <c r="GT303" s="138"/>
      <c r="HD303" s="138"/>
      <c r="HN303" s="138"/>
      <c r="HX303" s="138"/>
      <c r="IH303" s="138"/>
    </row>
    <row xmlns:x14ac="http://schemas.microsoft.com/office/spreadsheetml/2009/9/ac" r="304" s="3" customFormat="true" x14ac:dyDescent="0.25">
      <c r="A304" s="414"/>
      <c r="B304" s="138"/>
      <c r="L304" s="138"/>
      <c r="V304" s="138"/>
      <c r="AF304" s="138"/>
      <c r="AP304" s="138"/>
      <c r="AZ304" s="138"/>
      <c r="BJ304" s="138"/>
      <c r="BK304" s="138"/>
      <c r="BL304" s="138"/>
      <c r="BM304" s="138"/>
      <c r="BN304" s="138"/>
      <c r="BO304" s="138"/>
      <c r="BP304" s="138"/>
      <c r="BQ304" s="138"/>
      <c r="BT304" s="138"/>
      <c r="CD304" s="138"/>
      <c r="CN304" s="138"/>
      <c r="CX304" s="138"/>
      <c r="DH304" s="138"/>
      <c r="DR304" s="138"/>
      <c r="EB304" s="138"/>
      <c r="EL304" s="138"/>
      <c r="EV304" s="138"/>
      <c r="FF304" s="138"/>
      <c r="FP304" s="138"/>
      <c r="FZ304" s="138"/>
      <c r="GJ304" s="138"/>
      <c r="GT304" s="138"/>
      <c r="HD304" s="138"/>
      <c r="HN304" s="138"/>
      <c r="HX304" s="138"/>
      <c r="IH304" s="138"/>
    </row>
    <row xmlns:x14ac="http://schemas.microsoft.com/office/spreadsheetml/2009/9/ac" r="305" s="3" customFormat="true" x14ac:dyDescent="0.25">
      <c r="A305" s="414"/>
      <c r="B305" s="138"/>
      <c r="L305" s="138"/>
      <c r="V305" s="138"/>
      <c r="AF305" s="138"/>
      <c r="AP305" s="138"/>
      <c r="AZ305" s="138"/>
      <c r="BJ305" s="138"/>
      <c r="BK305" s="138"/>
      <c r="BL305" s="138"/>
      <c r="BM305" s="138"/>
      <c r="BN305" s="138"/>
      <c r="BO305" s="138"/>
      <c r="BP305" s="138"/>
      <c r="BQ305" s="138"/>
      <c r="BT305" s="138"/>
      <c r="CD305" s="138"/>
      <c r="CN305" s="138"/>
      <c r="CX305" s="138"/>
      <c r="DH305" s="138"/>
      <c r="DR305" s="138"/>
      <c r="EB305" s="138"/>
      <c r="EL305" s="138"/>
      <c r="EV305" s="138"/>
      <c r="FF305" s="138"/>
      <c r="FP305" s="138"/>
      <c r="FZ305" s="138"/>
      <c r="GJ305" s="138"/>
      <c r="GT305" s="138"/>
      <c r="HD305" s="138"/>
      <c r="HN305" s="138"/>
      <c r="HX305" s="138"/>
      <c r="IH305" s="138"/>
    </row>
    <row xmlns:x14ac="http://schemas.microsoft.com/office/spreadsheetml/2009/9/ac" r="306" s="3" customFormat="true" x14ac:dyDescent="0.25">
      <c r="A306" s="414"/>
      <c r="B306" s="138"/>
      <c r="L306" s="138"/>
      <c r="V306" s="138"/>
      <c r="AF306" s="138"/>
      <c r="AP306" s="138"/>
      <c r="AZ306" s="138"/>
      <c r="BJ306" s="138"/>
      <c r="BK306" s="138"/>
      <c r="BL306" s="138"/>
      <c r="BM306" s="138"/>
      <c r="BN306" s="138"/>
      <c r="BO306" s="138"/>
      <c r="BP306" s="138"/>
      <c r="BQ306" s="138"/>
      <c r="BT306" s="138"/>
      <c r="CD306" s="138"/>
      <c r="CN306" s="138"/>
      <c r="CX306" s="138"/>
      <c r="DH306" s="138"/>
      <c r="DR306" s="138"/>
      <c r="EB306" s="138"/>
      <c r="EL306" s="138"/>
      <c r="EV306" s="138"/>
      <c r="FF306" s="138"/>
      <c r="FP306" s="138"/>
      <c r="FZ306" s="138"/>
      <c r="GJ306" s="138"/>
      <c r="GT306" s="138"/>
      <c r="HD306" s="138"/>
      <c r="HN306" s="138"/>
      <c r="HX306" s="138"/>
      <c r="IH306" s="138"/>
    </row>
    <row xmlns:x14ac="http://schemas.microsoft.com/office/spreadsheetml/2009/9/ac" r="307" s="3" customFormat="true" x14ac:dyDescent="0.25">
      <c r="A307" s="414"/>
      <c r="B307" s="138"/>
      <c r="L307" s="138"/>
      <c r="V307" s="138"/>
      <c r="AF307" s="138"/>
      <c r="AP307" s="138"/>
      <c r="AZ307" s="138"/>
      <c r="BJ307" s="138"/>
      <c r="BK307" s="138"/>
      <c r="BL307" s="138"/>
      <c r="BM307" s="138"/>
      <c r="BN307" s="138"/>
      <c r="BO307" s="138"/>
      <c r="BP307" s="138"/>
      <c r="BQ307" s="138"/>
      <c r="BT307" s="138"/>
      <c r="CD307" s="138"/>
      <c r="CN307" s="138"/>
      <c r="CX307" s="138"/>
      <c r="DH307" s="138"/>
      <c r="DR307" s="138"/>
      <c r="EB307" s="138"/>
      <c r="EL307" s="138"/>
      <c r="EV307" s="138"/>
      <c r="FF307" s="138"/>
      <c r="FP307" s="138"/>
      <c r="FZ307" s="138"/>
      <c r="GJ307" s="138"/>
      <c r="GT307" s="138"/>
      <c r="HD307" s="138"/>
      <c r="HN307" s="138"/>
      <c r="HX307" s="138"/>
      <c r="IH307" s="138"/>
    </row>
    <row xmlns:x14ac="http://schemas.microsoft.com/office/spreadsheetml/2009/9/ac" r="308" s="3" customFormat="true" x14ac:dyDescent="0.25">
      <c r="A308" s="414"/>
      <c r="B308" s="138"/>
      <c r="L308" s="138"/>
      <c r="V308" s="138"/>
      <c r="AF308" s="138"/>
      <c r="AP308" s="138"/>
      <c r="AZ308" s="138"/>
      <c r="BJ308" s="138"/>
      <c r="BK308" s="138"/>
      <c r="BL308" s="138"/>
      <c r="BM308" s="138"/>
      <c r="BN308" s="138"/>
      <c r="BO308" s="138"/>
      <c r="BP308" s="138"/>
      <c r="BQ308" s="138"/>
      <c r="BT308" s="138"/>
      <c r="CD308" s="138"/>
      <c r="CN308" s="138"/>
      <c r="CX308" s="138"/>
      <c r="DH308" s="138"/>
      <c r="DR308" s="138"/>
      <c r="EB308" s="138"/>
      <c r="EL308" s="138"/>
      <c r="EV308" s="138"/>
      <c r="FF308" s="138"/>
      <c r="FP308" s="138"/>
      <c r="FZ308" s="138"/>
      <c r="GJ308" s="138"/>
      <c r="GT308" s="138"/>
      <c r="HD308" s="138"/>
      <c r="HN308" s="138"/>
      <c r="HX308" s="138"/>
      <c r="IH308" s="138"/>
    </row>
    <row xmlns:x14ac="http://schemas.microsoft.com/office/spreadsheetml/2009/9/ac" r="309" s="3" customFormat="true" x14ac:dyDescent="0.25">
      <c r="A309" s="414"/>
      <c r="B309" s="138"/>
      <c r="L309" s="138"/>
      <c r="V309" s="138"/>
      <c r="AF309" s="138"/>
      <c r="AP309" s="138"/>
      <c r="AZ309" s="138"/>
      <c r="BJ309" s="138"/>
      <c r="BK309" s="138"/>
      <c r="BL309" s="138"/>
      <c r="BM309" s="138"/>
      <c r="BN309" s="138"/>
      <c r="BO309" s="138"/>
      <c r="BP309" s="138"/>
      <c r="BQ309" s="138"/>
      <c r="BT309" s="138"/>
      <c r="CD309" s="138"/>
      <c r="CN309" s="138"/>
      <c r="CX309" s="138"/>
      <c r="DH309" s="138"/>
      <c r="DR309" s="138"/>
      <c r="EB309" s="138"/>
      <c r="EL309" s="138"/>
      <c r="EV309" s="138"/>
      <c r="FF309" s="138"/>
      <c r="FP309" s="138"/>
      <c r="FZ309" s="138"/>
      <c r="GJ309" s="138"/>
      <c r="GT309" s="138"/>
      <c r="HD309" s="138"/>
      <c r="HN309" s="138"/>
      <c r="HX309" s="138"/>
      <c r="IH309" s="138"/>
    </row>
    <row xmlns:x14ac="http://schemas.microsoft.com/office/spreadsheetml/2009/9/ac" r="310" s="3" customFormat="true" x14ac:dyDescent="0.25">
      <c r="A310" s="414"/>
      <c r="B310" s="138"/>
      <c r="L310" s="138"/>
      <c r="V310" s="138"/>
      <c r="AF310" s="138"/>
      <c r="AP310" s="138"/>
      <c r="AZ310" s="138"/>
      <c r="BJ310" s="138"/>
      <c r="BK310" s="138"/>
      <c r="BL310" s="138"/>
      <c r="BM310" s="138"/>
      <c r="BN310" s="138"/>
      <c r="BO310" s="138"/>
      <c r="BP310" s="138"/>
      <c r="BQ310" s="138"/>
      <c r="BT310" s="138"/>
      <c r="CD310" s="138"/>
      <c r="CN310" s="138"/>
      <c r="CX310" s="138"/>
      <c r="DH310" s="138"/>
      <c r="DR310" s="138"/>
      <c r="EB310" s="138"/>
      <c r="EL310" s="138"/>
      <c r="EV310" s="138"/>
      <c r="FF310" s="138"/>
      <c r="FP310" s="138"/>
      <c r="FZ310" s="138"/>
      <c r="GJ310" s="138"/>
      <c r="GT310" s="138"/>
      <c r="HD310" s="138"/>
      <c r="HN310" s="138"/>
      <c r="HX310" s="138"/>
      <c r="IH310" s="138"/>
    </row>
    <row xmlns:x14ac="http://schemas.microsoft.com/office/spreadsheetml/2009/9/ac" r="311" s="3" customFormat="true" x14ac:dyDescent="0.25">
      <c r="A311" s="414"/>
      <c r="B311" s="138"/>
      <c r="L311" s="138"/>
      <c r="V311" s="138"/>
      <c r="AF311" s="138"/>
      <c r="AP311" s="138"/>
      <c r="AZ311" s="138"/>
      <c r="BJ311" s="138"/>
      <c r="BK311" s="138"/>
      <c r="BL311" s="138"/>
      <c r="BM311" s="138"/>
      <c r="BN311" s="138"/>
      <c r="BO311" s="138"/>
      <c r="BP311" s="138"/>
      <c r="BQ311" s="138"/>
      <c r="BT311" s="138"/>
      <c r="CD311" s="138"/>
      <c r="CN311" s="138"/>
      <c r="CX311" s="138"/>
      <c r="DH311" s="138"/>
      <c r="DR311" s="138"/>
      <c r="EB311" s="138"/>
      <c r="EL311" s="138"/>
      <c r="EV311" s="138"/>
      <c r="FF311" s="138"/>
      <c r="FP311" s="138"/>
      <c r="FZ311" s="138"/>
      <c r="GJ311" s="138"/>
      <c r="GT311" s="138"/>
      <c r="HD311" s="138"/>
      <c r="HN311" s="138"/>
      <c r="HX311" s="138"/>
      <c r="IH311" s="138"/>
    </row>
    <row xmlns:x14ac="http://schemas.microsoft.com/office/spreadsheetml/2009/9/ac" r="312" s="3" customFormat="true" x14ac:dyDescent="0.25">
      <c r="A312" s="414"/>
      <c r="B312" s="138"/>
      <c r="L312" s="138"/>
      <c r="V312" s="138"/>
      <c r="AF312" s="138"/>
      <c r="AP312" s="138"/>
      <c r="AZ312" s="138"/>
      <c r="BJ312" s="138"/>
      <c r="BK312" s="138"/>
      <c r="BL312" s="138"/>
      <c r="BM312" s="138"/>
      <c r="BN312" s="138"/>
      <c r="BO312" s="138"/>
      <c r="BP312" s="138"/>
      <c r="BQ312" s="138"/>
      <c r="BT312" s="138"/>
      <c r="CD312" s="138"/>
      <c r="CN312" s="138"/>
      <c r="CX312" s="138"/>
      <c r="DH312" s="138"/>
      <c r="DR312" s="138"/>
      <c r="EB312" s="138"/>
      <c r="EL312" s="138"/>
      <c r="EV312" s="138"/>
      <c r="FF312" s="138"/>
      <c r="FP312" s="138"/>
      <c r="FZ312" s="138"/>
      <c r="GJ312" s="138"/>
      <c r="GT312" s="138"/>
      <c r="HD312" s="138"/>
      <c r="HN312" s="138"/>
      <c r="HX312" s="138"/>
      <c r="IH312" s="138"/>
    </row>
    <row xmlns:x14ac="http://schemas.microsoft.com/office/spreadsheetml/2009/9/ac" r="313" s="3" customFormat="true" x14ac:dyDescent="0.25">
      <c r="A313" s="414"/>
      <c r="B313" s="138"/>
      <c r="L313" s="138"/>
      <c r="V313" s="138"/>
      <c r="AF313" s="138"/>
      <c r="AP313" s="138"/>
      <c r="AZ313" s="138"/>
      <c r="BJ313" s="138"/>
      <c r="BK313" s="138"/>
      <c r="BL313" s="138"/>
      <c r="BM313" s="138"/>
      <c r="BN313" s="138"/>
      <c r="BO313" s="138"/>
      <c r="BP313" s="138"/>
      <c r="BQ313" s="138"/>
      <c r="BT313" s="138"/>
      <c r="CD313" s="138"/>
      <c r="CN313" s="138"/>
      <c r="CX313" s="138"/>
      <c r="DH313" s="138"/>
      <c r="DR313" s="138"/>
      <c r="EB313" s="138"/>
      <c r="EL313" s="138"/>
      <c r="EV313" s="138"/>
      <c r="FF313" s="138"/>
      <c r="FP313" s="138"/>
      <c r="FZ313" s="138"/>
      <c r="GJ313" s="138"/>
      <c r="GT313" s="138"/>
      <c r="HD313" s="138"/>
      <c r="HN313" s="138"/>
      <c r="HX313" s="138"/>
      <c r="IH313" s="138"/>
    </row>
    <row xmlns:x14ac="http://schemas.microsoft.com/office/spreadsheetml/2009/9/ac" r="314" s="3" customFormat="true" x14ac:dyDescent="0.25">
      <c r="A314" s="414"/>
      <c r="B314" s="138"/>
      <c r="L314" s="138"/>
      <c r="V314" s="138"/>
      <c r="AF314" s="138"/>
      <c r="AP314" s="138"/>
      <c r="AZ314" s="138"/>
      <c r="BJ314" s="138"/>
      <c r="BK314" s="138"/>
      <c r="BL314" s="138"/>
      <c r="BM314" s="138"/>
      <c r="BN314" s="138"/>
      <c r="BO314" s="138"/>
      <c r="BP314" s="138"/>
      <c r="BQ314" s="138"/>
      <c r="BT314" s="138"/>
      <c r="CD314" s="138"/>
      <c r="CN314" s="138"/>
      <c r="CX314" s="138"/>
      <c r="DH314" s="138"/>
      <c r="DR314" s="138"/>
      <c r="EB314" s="138"/>
      <c r="EL314" s="138"/>
      <c r="EV314" s="138"/>
      <c r="FF314" s="138"/>
      <c r="FP314" s="138"/>
      <c r="FZ314" s="138"/>
      <c r="GJ314" s="138"/>
      <c r="GT314" s="138"/>
      <c r="HD314" s="138"/>
      <c r="HN314" s="138"/>
      <c r="HX314" s="138"/>
      <c r="IH314" s="138"/>
    </row>
    <row xmlns:x14ac="http://schemas.microsoft.com/office/spreadsheetml/2009/9/ac" r="315" s="3" customFormat="true" x14ac:dyDescent="0.25">
      <c r="A315" s="414"/>
      <c r="B315" s="138"/>
      <c r="L315" s="138"/>
      <c r="V315" s="138"/>
      <c r="AF315" s="138"/>
      <c r="AP315" s="138"/>
      <c r="AZ315" s="138"/>
      <c r="BJ315" s="138"/>
      <c r="BK315" s="138"/>
      <c r="BL315" s="138"/>
      <c r="BM315" s="138"/>
      <c r="BN315" s="138"/>
      <c r="BO315" s="138"/>
      <c r="BP315" s="138"/>
      <c r="BQ315" s="138"/>
      <c r="BT315" s="138"/>
      <c r="CD315" s="138"/>
      <c r="CN315" s="138"/>
      <c r="CX315" s="138"/>
      <c r="DH315" s="138"/>
      <c r="DR315" s="138"/>
      <c r="EB315" s="138"/>
      <c r="EL315" s="138"/>
      <c r="EV315" s="138"/>
      <c r="FF315" s="138"/>
      <c r="FP315" s="138"/>
      <c r="FZ315" s="138"/>
      <c r="GJ315" s="138"/>
      <c r="GT315" s="138"/>
      <c r="HD315" s="138"/>
      <c r="HN315" s="138"/>
      <c r="HX315" s="138"/>
      <c r="IH315" s="138"/>
    </row>
    <row xmlns:x14ac="http://schemas.microsoft.com/office/spreadsheetml/2009/9/ac" r="316" s="3" customFormat="true" x14ac:dyDescent="0.25">
      <c r="A316" s="414"/>
      <c r="B316" s="138"/>
      <c r="L316" s="138"/>
      <c r="V316" s="138"/>
      <c r="AF316" s="138"/>
      <c r="AP316" s="138"/>
      <c r="AZ316" s="138"/>
      <c r="BJ316" s="138"/>
      <c r="BK316" s="138"/>
      <c r="BL316" s="138"/>
      <c r="BM316" s="138"/>
      <c r="BN316" s="138"/>
      <c r="BO316" s="138"/>
      <c r="BP316" s="138"/>
      <c r="BQ316" s="138"/>
      <c r="BT316" s="138"/>
      <c r="CD316" s="138"/>
      <c r="CN316" s="138"/>
      <c r="CX316" s="138"/>
      <c r="DH316" s="138"/>
      <c r="DR316" s="138"/>
      <c r="EB316" s="138"/>
      <c r="EL316" s="138"/>
      <c r="EV316" s="138"/>
      <c r="FF316" s="138"/>
      <c r="FP316" s="138"/>
      <c r="FZ316" s="138"/>
      <c r="GJ316" s="138"/>
      <c r="GT316" s="138"/>
      <c r="HD316" s="138"/>
      <c r="HN316" s="138"/>
      <c r="HX316" s="138"/>
      <c r="IH316" s="138"/>
    </row>
    <row xmlns:x14ac="http://schemas.microsoft.com/office/spreadsheetml/2009/9/ac" r="317" s="3" customFormat="true" x14ac:dyDescent="0.25">
      <c r="A317" s="414"/>
      <c r="B317" s="138"/>
      <c r="L317" s="138"/>
      <c r="V317" s="138"/>
      <c r="AF317" s="138"/>
      <c r="AP317" s="138"/>
      <c r="AZ317" s="138"/>
      <c r="BJ317" s="138"/>
      <c r="BK317" s="138"/>
      <c r="BL317" s="138"/>
      <c r="BM317" s="138"/>
      <c r="BN317" s="138"/>
      <c r="BO317" s="138"/>
      <c r="BP317" s="138"/>
      <c r="BQ317" s="138"/>
      <c r="BT317" s="138"/>
      <c r="CD317" s="138"/>
      <c r="CN317" s="138"/>
      <c r="CX317" s="138"/>
      <c r="DH317" s="138"/>
      <c r="DR317" s="138"/>
      <c r="EB317" s="138"/>
      <c r="EL317" s="138"/>
      <c r="EV317" s="138"/>
      <c r="FF317" s="138"/>
      <c r="FP317" s="138"/>
      <c r="FZ317" s="138"/>
      <c r="GJ317" s="138"/>
      <c r="GT317" s="138"/>
      <c r="HD317" s="138"/>
      <c r="HN317" s="138"/>
      <c r="HX317" s="138"/>
      <c r="IH317" s="138"/>
    </row>
    <row xmlns:x14ac="http://schemas.microsoft.com/office/spreadsheetml/2009/9/ac" r="318" s="3" customFormat="true" x14ac:dyDescent="0.25">
      <c r="A318" s="414"/>
      <c r="B318" s="138"/>
      <c r="L318" s="138"/>
      <c r="V318" s="138"/>
      <c r="AF318" s="138"/>
      <c r="AP318" s="138"/>
      <c r="AZ318" s="138"/>
      <c r="BJ318" s="138"/>
      <c r="BK318" s="138"/>
      <c r="BL318" s="138"/>
      <c r="BM318" s="138"/>
      <c r="BN318" s="138"/>
      <c r="BO318" s="138"/>
      <c r="BP318" s="138"/>
      <c r="BQ318" s="138"/>
      <c r="BT318" s="138"/>
      <c r="CD318" s="138"/>
      <c r="CN318" s="138"/>
      <c r="CX318" s="138"/>
      <c r="DH318" s="138"/>
      <c r="DR318" s="138"/>
      <c r="EB318" s="138"/>
      <c r="EL318" s="138"/>
      <c r="EV318" s="138"/>
      <c r="FF318" s="138"/>
      <c r="FP318" s="138"/>
      <c r="FZ318" s="138"/>
      <c r="GJ318" s="138"/>
      <c r="GT318" s="138"/>
      <c r="HD318" s="138"/>
      <c r="HN318" s="138"/>
      <c r="HX318" s="138"/>
      <c r="IH318" s="138"/>
    </row>
    <row xmlns:x14ac="http://schemas.microsoft.com/office/spreadsheetml/2009/9/ac" r="319" s="3" customFormat="true" x14ac:dyDescent="0.25">
      <c r="A319" s="414"/>
      <c r="B319" s="138"/>
      <c r="L319" s="138"/>
      <c r="V319" s="138"/>
      <c r="AF319" s="138"/>
      <c r="AP319" s="138"/>
      <c r="AZ319" s="138"/>
      <c r="BJ319" s="138"/>
      <c r="BK319" s="138"/>
      <c r="BL319" s="138"/>
      <c r="BM319" s="138"/>
      <c r="BN319" s="138"/>
      <c r="BO319" s="138"/>
      <c r="BP319" s="138"/>
      <c r="BQ319" s="138"/>
      <c r="BT319" s="138"/>
      <c r="CD319" s="138"/>
      <c r="CN319" s="138"/>
      <c r="CX319" s="138"/>
      <c r="DH319" s="138"/>
      <c r="DR319" s="138"/>
      <c r="EB319" s="138"/>
      <c r="EL319" s="138"/>
      <c r="EV319" s="138"/>
      <c r="FF319" s="138"/>
      <c r="FP319" s="138"/>
      <c r="FZ319" s="138"/>
      <c r="GJ319" s="138"/>
      <c r="GT319" s="138"/>
      <c r="HD319" s="138"/>
      <c r="HN319" s="138"/>
      <c r="HX319" s="138"/>
      <c r="IH319" s="138"/>
    </row>
    <row xmlns:x14ac="http://schemas.microsoft.com/office/spreadsheetml/2009/9/ac" r="320" s="3" customFormat="true" x14ac:dyDescent="0.25">
      <c r="A320" s="414"/>
      <c r="B320" s="138"/>
      <c r="L320" s="138"/>
      <c r="V320" s="138"/>
      <c r="AF320" s="138"/>
      <c r="AP320" s="138"/>
      <c r="AZ320" s="138"/>
      <c r="BJ320" s="138"/>
      <c r="BK320" s="138"/>
      <c r="BL320" s="138"/>
      <c r="BM320" s="138"/>
      <c r="BN320" s="138"/>
      <c r="BO320" s="138"/>
      <c r="BP320" s="138"/>
      <c r="BQ320" s="138"/>
      <c r="BT320" s="138"/>
      <c r="CD320" s="138"/>
      <c r="CN320" s="138"/>
      <c r="CX320" s="138"/>
      <c r="DH320" s="138"/>
      <c r="DR320" s="138"/>
      <c r="EB320" s="138"/>
      <c r="EL320" s="138"/>
      <c r="EV320" s="138"/>
      <c r="FF320" s="138"/>
      <c r="FP320" s="138"/>
      <c r="FZ320" s="138"/>
      <c r="GJ320" s="138"/>
      <c r="GT320" s="138"/>
      <c r="HD320" s="138"/>
      <c r="HN320" s="138"/>
      <c r="HX320" s="138"/>
      <c r="IH320" s="138"/>
    </row>
    <row xmlns:x14ac="http://schemas.microsoft.com/office/spreadsheetml/2009/9/ac" r="321" s="3" customFormat="true" x14ac:dyDescent="0.25">
      <c r="A321" s="414"/>
      <c r="B321" s="138"/>
      <c r="L321" s="138"/>
      <c r="V321" s="138"/>
      <c r="AF321" s="138"/>
      <c r="AP321" s="138"/>
      <c r="AZ321" s="138"/>
      <c r="BJ321" s="138"/>
      <c r="BK321" s="138"/>
      <c r="BL321" s="138"/>
      <c r="BM321" s="138"/>
      <c r="BN321" s="138"/>
      <c r="BO321" s="138"/>
      <c r="BP321" s="138"/>
      <c r="BQ321" s="138"/>
      <c r="BT321" s="138"/>
      <c r="CD321" s="138"/>
      <c r="CN321" s="138"/>
      <c r="CX321" s="138"/>
      <c r="DH321" s="138"/>
      <c r="DR321" s="138"/>
      <c r="EB321" s="138"/>
      <c r="EL321" s="138"/>
      <c r="EV321" s="138"/>
      <c r="FF321" s="138"/>
      <c r="FP321" s="138"/>
      <c r="FZ321" s="138"/>
      <c r="GJ321" s="138"/>
      <c r="GT321" s="138"/>
      <c r="HD321" s="138"/>
      <c r="HN321" s="138"/>
      <c r="HX321" s="138"/>
      <c r="IH321" s="138"/>
    </row>
    <row xmlns:x14ac="http://schemas.microsoft.com/office/spreadsheetml/2009/9/ac" r="322" s="3" customFormat="true" x14ac:dyDescent="0.25">
      <c r="A322" s="414"/>
      <c r="B322" s="138"/>
      <c r="L322" s="138"/>
      <c r="V322" s="138"/>
      <c r="AF322" s="138"/>
      <c r="AP322" s="138"/>
      <c r="AZ322" s="138"/>
      <c r="BJ322" s="138"/>
      <c r="BK322" s="138"/>
      <c r="BL322" s="138"/>
      <c r="BM322" s="138"/>
      <c r="BN322" s="138"/>
      <c r="BO322" s="138"/>
      <c r="BP322" s="138"/>
      <c r="BQ322" s="138"/>
      <c r="BT322" s="138"/>
      <c r="CD322" s="138"/>
      <c r="CN322" s="138"/>
      <c r="CX322" s="138"/>
      <c r="DH322" s="138"/>
      <c r="DR322" s="138"/>
      <c r="EB322" s="138"/>
      <c r="EL322" s="138"/>
      <c r="EV322" s="138"/>
      <c r="FF322" s="138"/>
      <c r="FP322" s="138"/>
      <c r="FZ322" s="138"/>
      <c r="GJ322" s="138"/>
      <c r="GT322" s="138"/>
      <c r="HD322" s="138"/>
      <c r="HN322" s="138"/>
      <c r="HX322" s="138"/>
      <c r="IH322" s="138"/>
    </row>
    <row xmlns:x14ac="http://schemas.microsoft.com/office/spreadsheetml/2009/9/ac" r="323" s="3" customFormat="true" x14ac:dyDescent="0.25">
      <c r="A323" s="414"/>
      <c r="B323" s="138"/>
      <c r="L323" s="138"/>
      <c r="V323" s="138"/>
      <c r="AF323" s="138"/>
      <c r="AP323" s="138"/>
      <c r="AZ323" s="138"/>
      <c r="BJ323" s="138"/>
      <c r="BK323" s="138"/>
      <c r="BL323" s="138"/>
      <c r="BM323" s="138"/>
      <c r="BN323" s="138"/>
      <c r="BO323" s="138"/>
      <c r="BP323" s="138"/>
      <c r="BQ323" s="138"/>
      <c r="BT323" s="138"/>
      <c r="CD323" s="138"/>
      <c r="CN323" s="138"/>
      <c r="CX323" s="138"/>
      <c r="DH323" s="138"/>
      <c r="DR323" s="138"/>
      <c r="EB323" s="138"/>
      <c r="EL323" s="138"/>
      <c r="EV323" s="138"/>
      <c r="FF323" s="138"/>
      <c r="FP323" s="138"/>
      <c r="FZ323" s="138"/>
      <c r="GJ323" s="138"/>
      <c r="GT323" s="138"/>
      <c r="HD323" s="138"/>
      <c r="HN323" s="138"/>
      <c r="HX323" s="138"/>
      <c r="IH323" s="138"/>
    </row>
    <row xmlns:x14ac="http://schemas.microsoft.com/office/spreadsheetml/2009/9/ac" r="324" s="3" customFormat="true" x14ac:dyDescent="0.25">
      <c r="A324" s="414"/>
      <c r="B324" s="138"/>
      <c r="L324" s="138"/>
      <c r="V324" s="138"/>
      <c r="AF324" s="138"/>
      <c r="AP324" s="138"/>
      <c r="AZ324" s="138"/>
      <c r="BJ324" s="138"/>
      <c r="BK324" s="138"/>
      <c r="BL324" s="138"/>
      <c r="BM324" s="138"/>
      <c r="BN324" s="138"/>
      <c r="BO324" s="138"/>
      <c r="BP324" s="138"/>
      <c r="BQ324" s="138"/>
      <c r="BT324" s="138"/>
      <c r="CD324" s="138"/>
      <c r="CN324" s="138"/>
      <c r="CX324" s="138"/>
      <c r="DH324" s="138"/>
      <c r="DR324" s="138"/>
      <c r="EB324" s="138"/>
      <c r="EL324" s="138"/>
      <c r="EV324" s="138"/>
      <c r="FF324" s="138"/>
      <c r="FP324" s="138"/>
      <c r="FZ324" s="138"/>
      <c r="GJ324" s="138"/>
      <c r="GT324" s="138"/>
      <c r="HD324" s="138"/>
      <c r="HN324" s="138"/>
      <c r="HX324" s="138"/>
      <c r="IH324" s="138"/>
    </row>
    <row xmlns:x14ac="http://schemas.microsoft.com/office/spreadsheetml/2009/9/ac" r="325" s="3" customFormat="true" x14ac:dyDescent="0.25">
      <c r="A325" s="414"/>
      <c r="B325" s="138"/>
      <c r="L325" s="138"/>
      <c r="V325" s="138"/>
      <c r="AF325" s="138"/>
      <c r="AP325" s="138"/>
      <c r="AZ325" s="138"/>
      <c r="BJ325" s="138"/>
      <c r="BK325" s="138"/>
      <c r="BL325" s="138"/>
      <c r="BM325" s="138"/>
      <c r="BN325" s="138"/>
      <c r="BO325" s="138"/>
      <c r="BP325" s="138"/>
      <c r="BQ325" s="138"/>
      <c r="BT325" s="138"/>
      <c r="CD325" s="138"/>
      <c r="CN325" s="138"/>
      <c r="CX325" s="138"/>
      <c r="DH325" s="138"/>
      <c r="DR325" s="138"/>
      <c r="EB325" s="138"/>
      <c r="EL325" s="138"/>
      <c r="EV325" s="138"/>
      <c r="FF325" s="138"/>
      <c r="FP325" s="138"/>
      <c r="FZ325" s="138"/>
      <c r="GJ325" s="138"/>
      <c r="GT325" s="138"/>
      <c r="HD325" s="138"/>
      <c r="HN325" s="138"/>
      <c r="HX325" s="138"/>
      <c r="IH325" s="138"/>
    </row>
    <row xmlns:x14ac="http://schemas.microsoft.com/office/spreadsheetml/2009/9/ac" r="326" s="3" customFormat="true" x14ac:dyDescent="0.25">
      <c r="A326" s="414"/>
      <c r="B326" s="138"/>
      <c r="L326" s="138"/>
      <c r="V326" s="138"/>
      <c r="AF326" s="138"/>
      <c r="AP326" s="138"/>
      <c r="AZ326" s="138"/>
      <c r="BJ326" s="138"/>
      <c r="BK326" s="138"/>
      <c r="BL326" s="138"/>
      <c r="BM326" s="138"/>
      <c r="BN326" s="138"/>
      <c r="BO326" s="138"/>
      <c r="BP326" s="138"/>
      <c r="BQ326" s="138"/>
      <c r="BT326" s="138"/>
      <c r="CD326" s="138"/>
      <c r="CN326" s="138"/>
      <c r="CX326" s="138"/>
      <c r="DH326" s="138"/>
      <c r="DR326" s="138"/>
      <c r="EB326" s="138"/>
      <c r="EL326" s="138"/>
      <c r="EV326" s="138"/>
      <c r="FF326" s="138"/>
      <c r="FP326" s="138"/>
      <c r="FZ326" s="138"/>
      <c r="GJ326" s="138"/>
      <c r="GT326" s="138"/>
      <c r="HD326" s="138"/>
      <c r="HN326" s="138"/>
      <c r="HX326" s="138"/>
      <c r="IH326" s="138"/>
    </row>
    <row xmlns:x14ac="http://schemas.microsoft.com/office/spreadsheetml/2009/9/ac" r="327" s="3" customFormat="true" x14ac:dyDescent="0.25">
      <c r="A327" s="414"/>
      <c r="B327" s="138"/>
      <c r="L327" s="138"/>
      <c r="V327" s="138"/>
      <c r="AF327" s="138"/>
      <c r="AP327" s="138"/>
      <c r="AZ327" s="138"/>
      <c r="BJ327" s="138"/>
      <c r="BK327" s="138"/>
      <c r="BL327" s="138"/>
      <c r="BM327" s="138"/>
      <c r="BN327" s="138"/>
      <c r="BO327" s="138"/>
      <c r="BP327" s="138"/>
      <c r="BQ327" s="138"/>
      <c r="BT327" s="138"/>
      <c r="CD327" s="138"/>
      <c r="CN327" s="138"/>
      <c r="CX327" s="138"/>
      <c r="DH327" s="138"/>
      <c r="DR327" s="138"/>
      <c r="EB327" s="138"/>
      <c r="EL327" s="138"/>
      <c r="EV327" s="138"/>
      <c r="FF327" s="138"/>
      <c r="FP327" s="138"/>
      <c r="FZ327" s="138"/>
      <c r="GJ327" s="138"/>
      <c r="GT327" s="138"/>
      <c r="HD327" s="138"/>
      <c r="HN327" s="138"/>
      <c r="HX327" s="138"/>
      <c r="IH327" s="138"/>
    </row>
    <row xmlns:x14ac="http://schemas.microsoft.com/office/spreadsheetml/2009/9/ac" r="328" s="3" customFormat="true" x14ac:dyDescent="0.25">
      <c r="A328" s="414"/>
      <c r="B328" s="138"/>
      <c r="L328" s="138"/>
      <c r="V328" s="138"/>
      <c r="AF328" s="138"/>
      <c r="AP328" s="138"/>
      <c r="AZ328" s="138"/>
      <c r="BJ328" s="138"/>
      <c r="BK328" s="138"/>
      <c r="BL328" s="138"/>
      <c r="BM328" s="138"/>
      <c r="BN328" s="138"/>
      <c r="BO328" s="138"/>
      <c r="BP328" s="138"/>
      <c r="BQ328" s="138"/>
      <c r="BT328" s="138"/>
      <c r="CD328" s="138"/>
      <c r="CN328" s="138"/>
      <c r="CX328" s="138"/>
      <c r="DH328" s="138"/>
      <c r="DR328" s="138"/>
      <c r="EB328" s="138"/>
      <c r="EL328" s="138"/>
      <c r="EV328" s="138"/>
      <c r="FF328" s="138"/>
      <c r="FP328" s="138"/>
      <c r="FZ328" s="138"/>
      <c r="GJ328" s="138"/>
      <c r="GT328" s="138"/>
      <c r="HD328" s="138"/>
      <c r="HN328" s="138"/>
      <c r="HX328" s="138"/>
      <c r="IH328" s="138"/>
    </row>
    <row xmlns:x14ac="http://schemas.microsoft.com/office/spreadsheetml/2009/9/ac" r="329" s="3" customFormat="true" x14ac:dyDescent="0.25">
      <c r="A329" s="414"/>
      <c r="B329" s="138"/>
      <c r="L329" s="138"/>
      <c r="V329" s="138"/>
      <c r="AF329" s="138"/>
      <c r="AP329" s="138"/>
      <c r="AZ329" s="138"/>
      <c r="BJ329" s="138"/>
      <c r="BK329" s="138"/>
      <c r="BL329" s="138"/>
      <c r="BM329" s="138"/>
      <c r="BN329" s="138"/>
      <c r="BO329" s="138"/>
      <c r="BP329" s="138"/>
      <c r="BQ329" s="138"/>
      <c r="BT329" s="138"/>
      <c r="CD329" s="138"/>
      <c r="CN329" s="138"/>
      <c r="CX329" s="138"/>
      <c r="DH329" s="138"/>
      <c r="DR329" s="138"/>
      <c r="EB329" s="138"/>
      <c r="EL329" s="138"/>
      <c r="EV329" s="138"/>
      <c r="FF329" s="138"/>
      <c r="FP329" s="138"/>
      <c r="FZ329" s="138"/>
      <c r="GJ329" s="138"/>
      <c r="GT329" s="138"/>
      <c r="HD329" s="138"/>
      <c r="HN329" s="138"/>
      <c r="HX329" s="138"/>
      <c r="IH329" s="138"/>
    </row>
    <row xmlns:x14ac="http://schemas.microsoft.com/office/spreadsheetml/2009/9/ac" r="330" s="3" customFormat="true" x14ac:dyDescent="0.25">
      <c r="A330" s="414"/>
      <c r="B330" s="138"/>
      <c r="L330" s="138"/>
      <c r="V330" s="138"/>
      <c r="AF330" s="138"/>
      <c r="AP330" s="138"/>
      <c r="AZ330" s="138"/>
      <c r="BJ330" s="138"/>
      <c r="BK330" s="138"/>
      <c r="BL330" s="138"/>
      <c r="BM330" s="138"/>
      <c r="BN330" s="138"/>
      <c r="BO330" s="138"/>
      <c r="BP330" s="138"/>
      <c r="BQ330" s="138"/>
      <c r="BT330" s="138"/>
      <c r="CD330" s="138"/>
      <c r="CN330" s="138"/>
      <c r="CX330" s="138"/>
      <c r="DH330" s="138"/>
      <c r="DR330" s="138"/>
      <c r="EB330" s="138"/>
      <c r="EL330" s="138"/>
      <c r="EV330" s="138"/>
      <c r="FF330" s="138"/>
      <c r="FP330" s="138"/>
      <c r="FZ330" s="138"/>
      <c r="GJ330" s="138"/>
      <c r="GT330" s="138"/>
      <c r="HD330" s="138"/>
      <c r="HN330" s="138"/>
      <c r="HX330" s="138"/>
      <c r="IH330" s="138"/>
    </row>
    <row xmlns:x14ac="http://schemas.microsoft.com/office/spreadsheetml/2009/9/ac" r="331" s="3" customFormat="true" x14ac:dyDescent="0.25">
      <c r="A331" s="414"/>
      <c r="B331" s="138"/>
      <c r="L331" s="138"/>
      <c r="V331" s="138"/>
      <c r="AF331" s="138"/>
      <c r="AP331" s="138"/>
      <c r="AZ331" s="138"/>
      <c r="BJ331" s="138"/>
      <c r="BK331" s="138"/>
      <c r="BL331" s="138"/>
      <c r="BM331" s="138"/>
      <c r="BN331" s="138"/>
      <c r="BO331" s="138"/>
      <c r="BP331" s="138"/>
      <c r="BQ331" s="138"/>
      <c r="BT331" s="138"/>
      <c r="CD331" s="138"/>
      <c r="CN331" s="138"/>
      <c r="CX331" s="138"/>
      <c r="DH331" s="138"/>
      <c r="DR331" s="138"/>
      <c r="EB331" s="138"/>
      <c r="EL331" s="138"/>
      <c r="EV331" s="138"/>
      <c r="FF331" s="138"/>
      <c r="FP331" s="138"/>
      <c r="FZ331" s="138"/>
      <c r="GJ331" s="138"/>
      <c r="GT331" s="138"/>
      <c r="HD331" s="138"/>
      <c r="HN331" s="138"/>
      <c r="HX331" s="138"/>
      <c r="IH331" s="138"/>
    </row>
    <row xmlns:x14ac="http://schemas.microsoft.com/office/spreadsheetml/2009/9/ac" r="332" s="3" customFormat="true" x14ac:dyDescent="0.25">
      <c r="A332" s="414"/>
      <c r="B332" s="138"/>
      <c r="L332" s="138"/>
      <c r="V332" s="138"/>
      <c r="AF332" s="138"/>
      <c r="AP332" s="138"/>
      <c r="AZ332" s="138"/>
      <c r="BJ332" s="138"/>
      <c r="BK332" s="138"/>
      <c r="BL332" s="138"/>
      <c r="BM332" s="138"/>
      <c r="BN332" s="138"/>
      <c r="BO332" s="138"/>
      <c r="BP332" s="138"/>
      <c r="BQ332" s="138"/>
      <c r="BT332" s="138"/>
      <c r="CD332" s="138"/>
      <c r="CN332" s="138"/>
      <c r="CX332" s="138"/>
      <c r="DH332" s="138"/>
      <c r="DR332" s="138"/>
      <c r="EB332" s="138"/>
      <c r="EL332" s="138"/>
      <c r="EV332" s="138"/>
      <c r="FF332" s="138"/>
      <c r="FP332" s="138"/>
      <c r="FZ332" s="138"/>
      <c r="GJ332" s="138"/>
      <c r="GT332" s="138"/>
      <c r="HD332" s="138"/>
      <c r="HN332" s="138"/>
      <c r="HX332" s="138"/>
      <c r="IH332" s="138"/>
    </row>
    <row xmlns:x14ac="http://schemas.microsoft.com/office/spreadsheetml/2009/9/ac" r="333" s="3" customFormat="true" x14ac:dyDescent="0.25">
      <c r="A333" s="414"/>
      <c r="B333" s="138"/>
      <c r="L333" s="138"/>
      <c r="V333" s="138"/>
      <c r="AF333" s="138"/>
      <c r="AP333" s="138"/>
      <c r="AZ333" s="138"/>
      <c r="BJ333" s="138"/>
      <c r="BK333" s="138"/>
      <c r="BL333" s="138"/>
      <c r="BM333" s="138"/>
      <c r="BN333" s="138"/>
      <c r="BO333" s="138"/>
      <c r="BP333" s="138"/>
      <c r="BQ333" s="138"/>
      <c r="BT333" s="138"/>
      <c r="CD333" s="138"/>
      <c r="CN333" s="138"/>
      <c r="CX333" s="138"/>
      <c r="DH333" s="138"/>
      <c r="DR333" s="138"/>
      <c r="EB333" s="138"/>
      <c r="EL333" s="138"/>
      <c r="EV333" s="138"/>
      <c r="FF333" s="138"/>
      <c r="FP333" s="138"/>
      <c r="FZ333" s="138"/>
      <c r="GJ333" s="138"/>
      <c r="GT333" s="138"/>
      <c r="HD333" s="138"/>
      <c r="HN333" s="138"/>
      <c r="HX333" s="138"/>
      <c r="IH333" s="138"/>
    </row>
    <row xmlns:x14ac="http://schemas.microsoft.com/office/spreadsheetml/2009/9/ac" r="334" s="3" customFormat="true" x14ac:dyDescent="0.25">
      <c r="A334" s="414"/>
      <c r="B334" s="138"/>
      <c r="L334" s="138"/>
      <c r="V334" s="138"/>
      <c r="AF334" s="138"/>
      <c r="AP334" s="138"/>
      <c r="AZ334" s="138"/>
      <c r="BJ334" s="138"/>
      <c r="BK334" s="138"/>
      <c r="BL334" s="138"/>
      <c r="BM334" s="138"/>
      <c r="BN334" s="138"/>
      <c r="BO334" s="138"/>
      <c r="BP334" s="138"/>
      <c r="BQ334" s="138"/>
      <c r="BT334" s="138"/>
      <c r="CD334" s="138"/>
      <c r="CN334" s="138"/>
      <c r="CX334" s="138"/>
      <c r="DH334" s="138"/>
      <c r="DR334" s="138"/>
      <c r="EB334" s="138"/>
      <c r="EL334" s="138"/>
      <c r="EV334" s="138"/>
      <c r="FF334" s="138"/>
      <c r="FP334" s="138"/>
      <c r="FZ334" s="138"/>
      <c r="GJ334" s="138"/>
      <c r="GT334" s="138"/>
      <c r="HD334" s="138"/>
      <c r="HN334" s="138"/>
      <c r="HX334" s="138"/>
      <c r="IH334" s="138"/>
    </row>
    <row xmlns:x14ac="http://schemas.microsoft.com/office/spreadsheetml/2009/9/ac" r="335" s="3" customFormat="true" x14ac:dyDescent="0.25">
      <c r="A335" s="414"/>
      <c r="B335" s="138"/>
      <c r="L335" s="138"/>
      <c r="V335" s="138"/>
      <c r="AF335" s="138"/>
      <c r="AP335" s="138"/>
      <c r="AZ335" s="138"/>
      <c r="BJ335" s="138"/>
      <c r="BK335" s="138"/>
      <c r="BL335" s="138"/>
      <c r="BM335" s="138"/>
      <c r="BN335" s="138"/>
      <c r="BO335" s="138"/>
      <c r="BP335" s="138"/>
      <c r="BQ335" s="138"/>
      <c r="BT335" s="138"/>
      <c r="CD335" s="138"/>
      <c r="CN335" s="138"/>
      <c r="CX335" s="138"/>
      <c r="DH335" s="138"/>
      <c r="DR335" s="138"/>
      <c r="EB335" s="138"/>
      <c r="EL335" s="138"/>
      <c r="EV335" s="138"/>
      <c r="FF335" s="138"/>
      <c r="FP335" s="138"/>
      <c r="FZ335" s="138"/>
      <c r="GJ335" s="138"/>
      <c r="GT335" s="138"/>
      <c r="HD335" s="138"/>
      <c r="HN335" s="138"/>
      <c r="HX335" s="138"/>
      <c r="IH335" s="138"/>
    </row>
    <row xmlns:x14ac="http://schemas.microsoft.com/office/spreadsheetml/2009/9/ac" r="336" s="3" customFormat="true" x14ac:dyDescent="0.25">
      <c r="A336" s="414"/>
      <c r="B336" s="138"/>
      <c r="L336" s="138"/>
      <c r="V336" s="138"/>
      <c r="AF336" s="138"/>
      <c r="AP336" s="138"/>
      <c r="AZ336" s="138"/>
      <c r="BJ336" s="138"/>
      <c r="BK336" s="138"/>
      <c r="BL336" s="138"/>
      <c r="BM336" s="138"/>
      <c r="BN336" s="138"/>
      <c r="BO336" s="138"/>
      <c r="BP336" s="138"/>
      <c r="BQ336" s="138"/>
      <c r="BT336" s="138"/>
      <c r="CD336" s="138"/>
      <c r="CN336" s="138"/>
      <c r="CX336" s="138"/>
      <c r="DH336" s="138"/>
      <c r="DR336" s="138"/>
      <c r="EB336" s="138"/>
      <c r="EL336" s="138"/>
      <c r="EV336" s="138"/>
      <c r="FF336" s="138"/>
      <c r="FP336" s="138"/>
      <c r="FZ336" s="138"/>
      <c r="GJ336" s="138"/>
      <c r="GT336" s="138"/>
      <c r="HD336" s="138"/>
      <c r="HN336" s="138"/>
      <c r="HX336" s="138"/>
      <c r="IH336" s="138"/>
    </row>
    <row xmlns:x14ac="http://schemas.microsoft.com/office/spreadsheetml/2009/9/ac" r="337" s="3" customFormat="true" x14ac:dyDescent="0.25">
      <c r="A337" s="414"/>
      <c r="B337" s="138"/>
      <c r="L337" s="138"/>
      <c r="V337" s="138"/>
      <c r="AF337" s="138"/>
      <c r="AP337" s="138"/>
      <c r="AZ337" s="138"/>
      <c r="BJ337" s="138"/>
      <c r="BK337" s="138"/>
      <c r="BL337" s="138"/>
      <c r="BM337" s="138"/>
      <c r="BN337" s="138"/>
      <c r="BO337" s="138"/>
      <c r="BP337" s="138"/>
      <c r="BQ337" s="138"/>
      <c r="BT337" s="138"/>
      <c r="CD337" s="138"/>
      <c r="CN337" s="138"/>
      <c r="CX337" s="138"/>
      <c r="DH337" s="138"/>
      <c r="DR337" s="138"/>
      <c r="EB337" s="138"/>
      <c r="EL337" s="138"/>
      <c r="EV337" s="138"/>
      <c r="FF337" s="138"/>
      <c r="FP337" s="138"/>
      <c r="FZ337" s="138"/>
      <c r="GJ337" s="138"/>
      <c r="GT337" s="138"/>
      <c r="HD337" s="138"/>
      <c r="HN337" s="138"/>
      <c r="HX337" s="138"/>
      <c r="IH337" s="138"/>
    </row>
    <row xmlns:x14ac="http://schemas.microsoft.com/office/spreadsheetml/2009/9/ac" r="338" s="3" customFormat="true" x14ac:dyDescent="0.25">
      <c r="A338" s="414"/>
      <c r="B338" s="138"/>
      <c r="L338" s="138"/>
      <c r="V338" s="138"/>
      <c r="AF338" s="138"/>
      <c r="AP338" s="138"/>
      <c r="AZ338" s="138"/>
      <c r="BJ338" s="138"/>
      <c r="BK338" s="138"/>
      <c r="BL338" s="138"/>
      <c r="BM338" s="138"/>
      <c r="BN338" s="138"/>
      <c r="BO338" s="138"/>
      <c r="BP338" s="138"/>
      <c r="BQ338" s="138"/>
      <c r="BT338" s="138"/>
      <c r="CD338" s="138"/>
      <c r="CN338" s="138"/>
      <c r="CX338" s="138"/>
      <c r="DH338" s="138"/>
      <c r="DR338" s="138"/>
      <c r="EB338" s="138"/>
      <c r="EL338" s="138"/>
      <c r="EV338" s="138"/>
      <c r="FF338" s="138"/>
      <c r="FP338" s="138"/>
      <c r="FZ338" s="138"/>
      <c r="GJ338" s="138"/>
      <c r="GT338" s="138"/>
      <c r="HD338" s="138"/>
      <c r="HN338" s="138"/>
      <c r="HX338" s="138"/>
      <c r="IH338" s="138"/>
    </row>
    <row xmlns:x14ac="http://schemas.microsoft.com/office/spreadsheetml/2009/9/ac" r="339" s="3" customFormat="true" x14ac:dyDescent="0.25">
      <c r="A339" s="414"/>
      <c r="B339" s="138"/>
      <c r="L339" s="138"/>
      <c r="V339" s="138"/>
      <c r="AF339" s="138"/>
      <c r="AP339" s="138"/>
      <c r="AZ339" s="138"/>
      <c r="BJ339" s="138"/>
      <c r="BK339" s="138"/>
      <c r="BL339" s="138"/>
      <c r="BM339" s="138"/>
      <c r="BN339" s="138"/>
      <c r="BO339" s="138"/>
      <c r="BP339" s="138"/>
      <c r="BQ339" s="138"/>
      <c r="BT339" s="138"/>
      <c r="CD339" s="138"/>
      <c r="CN339" s="138"/>
      <c r="CX339" s="138"/>
      <c r="DH339" s="138"/>
      <c r="DR339" s="138"/>
      <c r="EB339" s="138"/>
      <c r="EL339" s="138"/>
      <c r="EV339" s="138"/>
      <c r="FF339" s="138"/>
      <c r="FP339" s="138"/>
      <c r="FZ339" s="138"/>
      <c r="GJ339" s="138"/>
      <c r="GT339" s="138"/>
      <c r="HD339" s="138"/>
      <c r="HN339" s="138"/>
      <c r="HX339" s="138"/>
      <c r="IH339" s="138"/>
    </row>
    <row xmlns:x14ac="http://schemas.microsoft.com/office/spreadsheetml/2009/9/ac" r="340" s="3" customFormat="true" x14ac:dyDescent="0.25">
      <c r="A340" s="414"/>
      <c r="B340" s="138"/>
      <c r="L340" s="138"/>
      <c r="V340" s="138"/>
      <c r="AF340" s="138"/>
      <c r="AP340" s="138"/>
      <c r="AZ340" s="138"/>
      <c r="BJ340" s="138"/>
      <c r="BK340" s="138"/>
      <c r="BL340" s="138"/>
      <c r="BM340" s="138"/>
      <c r="BN340" s="138"/>
      <c r="BO340" s="138"/>
      <c r="BP340" s="138"/>
      <c r="BQ340" s="138"/>
      <c r="BT340" s="138"/>
      <c r="CD340" s="138"/>
      <c r="CN340" s="138"/>
      <c r="CX340" s="138"/>
      <c r="DH340" s="138"/>
      <c r="DR340" s="138"/>
      <c r="EB340" s="138"/>
      <c r="EL340" s="138"/>
      <c r="EV340" s="138"/>
      <c r="FF340" s="138"/>
      <c r="FP340" s="138"/>
      <c r="FZ340" s="138"/>
      <c r="GJ340" s="138"/>
      <c r="GT340" s="138"/>
      <c r="HD340" s="138"/>
      <c r="HN340" s="138"/>
      <c r="HX340" s="138"/>
      <c r="IH340" s="138"/>
    </row>
    <row xmlns:x14ac="http://schemas.microsoft.com/office/spreadsheetml/2009/9/ac" r="341" s="3" customFormat="true" x14ac:dyDescent="0.25">
      <c r="A341" s="414"/>
      <c r="B341" s="138"/>
      <c r="L341" s="138"/>
      <c r="V341" s="138"/>
      <c r="AF341" s="138"/>
      <c r="AP341" s="138"/>
      <c r="AZ341" s="138"/>
      <c r="BJ341" s="138"/>
      <c r="BK341" s="138"/>
      <c r="BL341" s="138"/>
      <c r="BM341" s="138"/>
      <c r="BN341" s="138"/>
      <c r="BO341" s="138"/>
      <c r="BP341" s="138"/>
      <c r="BQ341" s="138"/>
      <c r="BT341" s="138"/>
      <c r="CD341" s="138"/>
      <c r="CN341" s="138"/>
      <c r="CX341" s="138"/>
      <c r="DH341" s="138"/>
      <c r="DR341" s="138"/>
      <c r="EB341" s="138"/>
      <c r="EL341" s="138"/>
      <c r="EV341" s="138"/>
      <c r="FF341" s="138"/>
      <c r="FP341" s="138"/>
      <c r="FZ341" s="138"/>
      <c r="GJ341" s="138"/>
      <c r="GT341" s="138"/>
      <c r="HD341" s="138"/>
      <c r="HN341" s="138"/>
      <c r="HX341" s="138"/>
      <c r="IH341" s="138"/>
    </row>
    <row xmlns:x14ac="http://schemas.microsoft.com/office/spreadsheetml/2009/9/ac" r="342" s="3" customFormat="true" x14ac:dyDescent="0.25">
      <c r="A342" s="414"/>
      <c r="B342" s="138"/>
      <c r="L342" s="138"/>
      <c r="V342" s="138"/>
      <c r="AF342" s="138"/>
      <c r="AP342" s="138"/>
      <c r="AZ342" s="138"/>
      <c r="BJ342" s="138"/>
      <c r="BK342" s="138"/>
      <c r="BL342" s="138"/>
      <c r="BM342" s="138"/>
      <c r="BN342" s="138"/>
      <c r="BO342" s="138"/>
      <c r="BP342" s="138"/>
      <c r="BQ342" s="138"/>
      <c r="BT342" s="138"/>
      <c r="CD342" s="138"/>
      <c r="CN342" s="138"/>
      <c r="CX342" s="138"/>
      <c r="DH342" s="138"/>
      <c r="DR342" s="138"/>
      <c r="EB342" s="138"/>
      <c r="EL342" s="138"/>
      <c r="EV342" s="138"/>
      <c r="FF342" s="138"/>
      <c r="FP342" s="138"/>
      <c r="FZ342" s="138"/>
      <c r="GJ342" s="138"/>
      <c r="GT342" s="138"/>
      <c r="HD342" s="138"/>
      <c r="HN342" s="138"/>
      <c r="HX342" s="138"/>
      <c r="IH342" s="138"/>
    </row>
    <row xmlns:x14ac="http://schemas.microsoft.com/office/spreadsheetml/2009/9/ac" r="343" s="3" customFormat="true" x14ac:dyDescent="0.25">
      <c r="A343" s="414"/>
      <c r="B343" s="138"/>
      <c r="L343" s="138"/>
      <c r="V343" s="138"/>
      <c r="AF343" s="138"/>
      <c r="AP343" s="138"/>
      <c r="AZ343" s="138"/>
      <c r="BJ343" s="138"/>
      <c r="BK343" s="138"/>
      <c r="BL343" s="138"/>
      <c r="BM343" s="138"/>
      <c r="BN343" s="138"/>
      <c r="BO343" s="138"/>
      <c r="BP343" s="138"/>
      <c r="BQ343" s="138"/>
      <c r="BT343" s="138"/>
      <c r="CD343" s="138"/>
      <c r="CN343" s="138"/>
      <c r="CX343" s="138"/>
      <c r="DH343" s="138"/>
      <c r="DR343" s="138"/>
      <c r="EB343" s="138"/>
      <c r="EL343" s="138"/>
      <c r="EV343" s="138"/>
      <c r="FF343" s="138"/>
      <c r="FP343" s="138"/>
      <c r="FZ343" s="138"/>
      <c r="GJ343" s="138"/>
      <c r="GT343" s="138"/>
      <c r="HD343" s="138"/>
      <c r="HN343" s="138"/>
      <c r="HX343" s="138"/>
      <c r="IH343" s="138"/>
    </row>
    <row xmlns:x14ac="http://schemas.microsoft.com/office/spreadsheetml/2009/9/ac" r="344" s="3" customFormat="true" x14ac:dyDescent="0.25">
      <c r="A344" s="414"/>
      <c r="B344" s="138"/>
      <c r="L344" s="138"/>
      <c r="V344" s="138"/>
      <c r="AF344" s="138"/>
      <c r="AP344" s="138"/>
      <c r="AZ344" s="138"/>
      <c r="BJ344" s="138"/>
      <c r="BK344" s="138"/>
      <c r="BL344" s="138"/>
      <c r="BM344" s="138"/>
      <c r="BN344" s="138"/>
      <c r="BO344" s="138"/>
      <c r="BP344" s="138"/>
      <c r="BQ344" s="138"/>
      <c r="BT344" s="138"/>
      <c r="CD344" s="138"/>
      <c r="CN344" s="138"/>
      <c r="CX344" s="138"/>
      <c r="DH344" s="138"/>
      <c r="DR344" s="138"/>
      <c r="EB344" s="138"/>
      <c r="EL344" s="138"/>
      <c r="EV344" s="138"/>
      <c r="FF344" s="138"/>
      <c r="FP344" s="138"/>
      <c r="FZ344" s="138"/>
      <c r="GJ344" s="138"/>
      <c r="GT344" s="138"/>
      <c r="HD344" s="138"/>
      <c r="HN344" s="138"/>
      <c r="HX344" s="138"/>
      <c r="IH344" s="138"/>
    </row>
    <row xmlns:x14ac="http://schemas.microsoft.com/office/spreadsheetml/2009/9/ac" r="345" s="3" customFormat="true" x14ac:dyDescent="0.25">
      <c r="A345" s="414"/>
      <c r="B345" s="138"/>
      <c r="L345" s="138"/>
      <c r="V345" s="138"/>
      <c r="AF345" s="138"/>
      <c r="AP345" s="138"/>
      <c r="AZ345" s="138"/>
      <c r="BJ345" s="138"/>
      <c r="BK345" s="138"/>
      <c r="BL345" s="138"/>
      <c r="BM345" s="138"/>
      <c r="BN345" s="138"/>
      <c r="BO345" s="138"/>
      <c r="BP345" s="138"/>
      <c r="BQ345" s="138"/>
      <c r="BT345" s="138"/>
      <c r="CD345" s="138"/>
      <c r="CN345" s="138"/>
      <c r="CX345" s="138"/>
      <c r="DH345" s="138"/>
      <c r="DR345" s="138"/>
      <c r="EB345" s="138"/>
      <c r="EL345" s="138"/>
      <c r="EV345" s="138"/>
      <c r="FF345" s="138"/>
      <c r="FP345" s="138"/>
      <c r="FZ345" s="138"/>
      <c r="GJ345" s="138"/>
      <c r="GT345" s="138"/>
      <c r="HD345" s="138"/>
      <c r="HN345" s="138"/>
      <c r="HX345" s="138"/>
      <c r="IH345" s="138"/>
    </row>
    <row xmlns:x14ac="http://schemas.microsoft.com/office/spreadsheetml/2009/9/ac" r="346" s="3" customFormat="true" x14ac:dyDescent="0.25">
      <c r="A346" s="414"/>
      <c r="B346" s="138"/>
      <c r="L346" s="138"/>
      <c r="V346" s="138"/>
      <c r="AF346" s="138"/>
      <c r="AP346" s="138"/>
      <c r="AZ346" s="138"/>
      <c r="BJ346" s="138"/>
      <c r="BK346" s="138"/>
      <c r="BL346" s="138"/>
      <c r="BM346" s="138"/>
      <c r="BN346" s="138"/>
      <c r="BO346" s="138"/>
      <c r="BP346" s="138"/>
      <c r="BQ346" s="138"/>
      <c r="BT346" s="138"/>
      <c r="CD346" s="138"/>
      <c r="CN346" s="138"/>
      <c r="CX346" s="138"/>
      <c r="DH346" s="138"/>
      <c r="DR346" s="138"/>
      <c r="EB346" s="138"/>
      <c r="EL346" s="138"/>
      <c r="EV346" s="138"/>
      <c r="FF346" s="138"/>
      <c r="FP346" s="138"/>
      <c r="FZ346" s="138"/>
      <c r="GJ346" s="138"/>
      <c r="GT346" s="138"/>
      <c r="HD346" s="138"/>
      <c r="HN346" s="138"/>
      <c r="HX346" s="138"/>
      <c r="IH346" s="138"/>
    </row>
    <row xmlns:x14ac="http://schemas.microsoft.com/office/spreadsheetml/2009/9/ac" r="347" s="3" customFormat="true" x14ac:dyDescent="0.25">
      <c r="A347" s="414"/>
      <c r="B347" s="138"/>
      <c r="L347" s="138"/>
      <c r="V347" s="138"/>
      <c r="AF347" s="138"/>
      <c r="AP347" s="138"/>
      <c r="AZ347" s="138"/>
      <c r="BJ347" s="138"/>
      <c r="BK347" s="138"/>
      <c r="BL347" s="138"/>
      <c r="BM347" s="138"/>
      <c r="BN347" s="138"/>
      <c r="BO347" s="138"/>
      <c r="BP347" s="138"/>
      <c r="BQ347" s="138"/>
      <c r="BT347" s="138"/>
      <c r="CD347" s="138"/>
      <c r="CN347" s="138"/>
      <c r="CX347" s="138"/>
      <c r="DH347" s="138"/>
      <c r="DR347" s="138"/>
      <c r="EB347" s="138"/>
      <c r="EL347" s="138"/>
      <c r="EV347" s="138"/>
      <c r="FF347" s="138"/>
      <c r="FP347" s="138"/>
      <c r="FZ347" s="138"/>
      <c r="GJ347" s="138"/>
      <c r="GT347" s="138"/>
      <c r="HD347" s="138"/>
      <c r="HN347" s="138"/>
      <c r="HX347" s="138"/>
      <c r="IH347" s="138"/>
    </row>
    <row xmlns:x14ac="http://schemas.microsoft.com/office/spreadsheetml/2009/9/ac" r="348" s="3" customFormat="true" x14ac:dyDescent="0.25">
      <c r="A348" s="414"/>
      <c r="B348" s="138"/>
      <c r="L348" s="138"/>
      <c r="V348" s="138"/>
      <c r="AF348" s="138"/>
      <c r="AP348" s="138"/>
      <c r="AZ348" s="138"/>
      <c r="BJ348" s="138"/>
      <c r="BK348" s="138"/>
      <c r="BL348" s="138"/>
      <c r="BM348" s="138"/>
      <c r="BN348" s="138"/>
      <c r="BO348" s="138"/>
      <c r="BP348" s="138"/>
      <c r="BQ348" s="138"/>
      <c r="BT348" s="138"/>
      <c r="CD348" s="138"/>
      <c r="CN348" s="138"/>
      <c r="CX348" s="138"/>
      <c r="DH348" s="138"/>
      <c r="DR348" s="138"/>
      <c r="EB348" s="138"/>
      <c r="EL348" s="138"/>
      <c r="EV348" s="138"/>
      <c r="FF348" s="138"/>
      <c r="FP348" s="138"/>
      <c r="FZ348" s="138"/>
      <c r="GJ348" s="138"/>
      <c r="GT348" s="138"/>
      <c r="HD348" s="138"/>
      <c r="HN348" s="138"/>
      <c r="HX348" s="138"/>
      <c r="IH348" s="138"/>
    </row>
    <row xmlns:x14ac="http://schemas.microsoft.com/office/spreadsheetml/2009/9/ac" r="349" s="3" customFormat="true" x14ac:dyDescent="0.25">
      <c r="A349" s="414"/>
      <c r="B349" s="138"/>
      <c r="L349" s="138"/>
      <c r="V349" s="138"/>
      <c r="AF349" s="138"/>
      <c r="AP349" s="138"/>
      <c r="AZ349" s="138"/>
      <c r="BJ349" s="138"/>
      <c r="BK349" s="138"/>
      <c r="BL349" s="138"/>
      <c r="BM349" s="138"/>
      <c r="BN349" s="138"/>
      <c r="BO349" s="138"/>
      <c r="BP349" s="138"/>
      <c r="BQ349" s="138"/>
      <c r="BT349" s="138"/>
      <c r="CD349" s="138"/>
      <c r="CN349" s="138"/>
      <c r="CX349" s="138"/>
      <c r="DH349" s="138"/>
      <c r="DR349" s="138"/>
      <c r="EB349" s="138"/>
      <c r="EL349" s="138"/>
      <c r="EV349" s="138"/>
      <c r="FF349" s="138"/>
      <c r="FP349" s="138"/>
      <c r="FZ349" s="138"/>
      <c r="GJ349" s="138"/>
      <c r="GT349" s="138"/>
      <c r="HD349" s="138"/>
      <c r="HN349" s="138"/>
      <c r="HX349" s="138"/>
      <c r="IH349" s="138"/>
    </row>
    <row xmlns:x14ac="http://schemas.microsoft.com/office/spreadsheetml/2009/9/ac" r="350" s="3" customFormat="true" x14ac:dyDescent="0.25">
      <c r="A350" s="414"/>
      <c r="B350" s="138"/>
      <c r="L350" s="138"/>
      <c r="V350" s="138"/>
      <c r="AF350" s="138"/>
      <c r="AP350" s="138"/>
      <c r="AZ350" s="138"/>
      <c r="BJ350" s="138"/>
      <c r="BK350" s="138"/>
      <c r="BL350" s="138"/>
      <c r="BM350" s="138"/>
      <c r="BN350" s="138"/>
      <c r="BO350" s="138"/>
      <c r="BP350" s="138"/>
      <c r="BQ350" s="138"/>
      <c r="BT350" s="138"/>
      <c r="CD350" s="138"/>
      <c r="CN350" s="138"/>
      <c r="CX350" s="138"/>
      <c r="DH350" s="138"/>
      <c r="DR350" s="138"/>
      <c r="EB350" s="138"/>
      <c r="EL350" s="138"/>
      <c r="EV350" s="138"/>
      <c r="FF350" s="138"/>
      <c r="FP350" s="138"/>
      <c r="FZ350" s="138"/>
      <c r="GJ350" s="138"/>
      <c r="GT350" s="138"/>
      <c r="HD350" s="138"/>
      <c r="HN350" s="138"/>
      <c r="HX350" s="138"/>
      <c r="IH350" s="138"/>
    </row>
    <row xmlns:x14ac="http://schemas.microsoft.com/office/spreadsheetml/2009/9/ac" r="351" s="3" customFormat="true" x14ac:dyDescent="0.25">
      <c r="A351" s="414"/>
      <c r="B351" s="138"/>
      <c r="L351" s="138"/>
      <c r="V351" s="138"/>
      <c r="AF351" s="138"/>
      <c r="AP351" s="138"/>
      <c r="AZ351" s="138"/>
      <c r="BJ351" s="138"/>
      <c r="BK351" s="138"/>
      <c r="BL351" s="138"/>
      <c r="BM351" s="138"/>
      <c r="BN351" s="138"/>
      <c r="BO351" s="138"/>
      <c r="BP351" s="138"/>
      <c r="BQ351" s="138"/>
      <c r="BT351" s="138"/>
      <c r="CD351" s="138"/>
      <c r="CN351" s="138"/>
      <c r="CX351" s="138"/>
      <c r="DH351" s="138"/>
      <c r="DR351" s="138"/>
      <c r="EB351" s="138"/>
      <c r="EL351" s="138"/>
      <c r="EV351" s="138"/>
      <c r="FF351" s="138"/>
      <c r="FP351" s="138"/>
      <c r="FZ351" s="138"/>
      <c r="GJ351" s="138"/>
      <c r="GT351" s="138"/>
      <c r="HD351" s="138"/>
      <c r="HN351" s="138"/>
      <c r="HX351" s="138"/>
      <c r="IH351" s="138"/>
    </row>
    <row xmlns:x14ac="http://schemas.microsoft.com/office/spreadsheetml/2009/9/ac" r="352" s="3" customFormat="true" x14ac:dyDescent="0.25">
      <c r="A352" s="414"/>
      <c r="B352" s="138"/>
      <c r="L352" s="138"/>
      <c r="V352" s="138"/>
      <c r="AF352" s="138"/>
      <c r="AP352" s="138"/>
      <c r="AZ352" s="138"/>
      <c r="BJ352" s="138"/>
      <c r="BK352" s="138"/>
      <c r="BL352" s="138"/>
      <c r="BM352" s="138"/>
      <c r="BN352" s="138"/>
      <c r="BO352" s="138"/>
      <c r="BP352" s="138"/>
      <c r="BQ352" s="138"/>
      <c r="BT352" s="138"/>
      <c r="CD352" s="138"/>
      <c r="CN352" s="138"/>
      <c r="CX352" s="138"/>
      <c r="DH352" s="138"/>
      <c r="DR352" s="138"/>
      <c r="EB352" s="138"/>
      <c r="EL352" s="138"/>
      <c r="EV352" s="138"/>
      <c r="FF352" s="138"/>
      <c r="FP352" s="138"/>
      <c r="FZ352" s="138"/>
      <c r="GJ352" s="138"/>
      <c r="GT352" s="138"/>
      <c r="HD352" s="138"/>
      <c r="HN352" s="138"/>
      <c r="HX352" s="138"/>
      <c r="IH352" s="138"/>
    </row>
    <row xmlns:x14ac="http://schemas.microsoft.com/office/spreadsheetml/2009/9/ac" r="353" s="3" customFormat="true" x14ac:dyDescent="0.25">
      <c r="A353" s="414"/>
      <c r="B353" s="138"/>
      <c r="L353" s="138"/>
      <c r="V353" s="138"/>
      <c r="AF353" s="138"/>
      <c r="AP353" s="138"/>
      <c r="AZ353" s="138"/>
      <c r="BJ353" s="138"/>
      <c r="BK353" s="138"/>
      <c r="BL353" s="138"/>
      <c r="BM353" s="138"/>
      <c r="BN353" s="138"/>
      <c r="BO353" s="138"/>
      <c r="BP353" s="138"/>
      <c r="BQ353" s="138"/>
      <c r="BT353" s="138"/>
      <c r="CD353" s="138"/>
      <c r="CN353" s="138"/>
      <c r="CX353" s="138"/>
      <c r="DH353" s="138"/>
      <c r="DR353" s="138"/>
      <c r="EB353" s="138"/>
      <c r="EL353" s="138"/>
      <c r="EV353" s="138"/>
      <c r="FF353" s="138"/>
      <c r="FP353" s="138"/>
      <c r="FZ353" s="138"/>
      <c r="GJ353" s="138"/>
      <c r="GT353" s="138"/>
      <c r="HD353" s="138"/>
      <c r="HN353" s="138"/>
      <c r="HX353" s="138"/>
      <c r="IH353" s="138"/>
    </row>
    <row xmlns:x14ac="http://schemas.microsoft.com/office/spreadsheetml/2009/9/ac" r="354" s="3" customFormat="true" x14ac:dyDescent="0.25">
      <c r="A354" s="414"/>
      <c r="B354" s="138"/>
      <c r="L354" s="138"/>
      <c r="V354" s="138"/>
      <c r="AF354" s="138"/>
      <c r="AP354" s="138"/>
      <c r="AZ354" s="138"/>
      <c r="BJ354" s="138"/>
      <c r="BK354" s="138"/>
      <c r="BL354" s="138"/>
      <c r="BM354" s="138"/>
      <c r="BN354" s="138"/>
      <c r="BO354" s="138"/>
      <c r="BP354" s="138"/>
      <c r="BQ354" s="138"/>
      <c r="BT354" s="138"/>
      <c r="CD354" s="138"/>
      <c r="CN354" s="138"/>
      <c r="CX354" s="138"/>
      <c r="DH354" s="138"/>
      <c r="DR354" s="138"/>
      <c r="EB354" s="138"/>
      <c r="EL354" s="138"/>
      <c r="EV354" s="138"/>
      <c r="FF354" s="138"/>
      <c r="FP354" s="138"/>
      <c r="FZ354" s="138"/>
      <c r="GJ354" s="138"/>
      <c r="GT354" s="138"/>
      <c r="HD354" s="138"/>
      <c r="HN354" s="138"/>
      <c r="HX354" s="138"/>
      <c r="IH354" s="138"/>
    </row>
    <row xmlns:x14ac="http://schemas.microsoft.com/office/spreadsheetml/2009/9/ac" r="355" s="3" customFormat="true" x14ac:dyDescent="0.25">
      <c r="A355" s="414"/>
      <c r="B355" s="138"/>
      <c r="L355" s="138"/>
      <c r="V355" s="138"/>
      <c r="AF355" s="138"/>
      <c r="AP355" s="138"/>
      <c r="AZ355" s="138"/>
      <c r="BJ355" s="138"/>
      <c r="BK355" s="138"/>
      <c r="BL355" s="138"/>
      <c r="BM355" s="138"/>
      <c r="BN355" s="138"/>
      <c r="BO355" s="138"/>
      <c r="BP355" s="138"/>
      <c r="BQ355" s="138"/>
      <c r="BT355" s="138"/>
      <c r="CD355" s="138"/>
      <c r="CN355" s="138"/>
      <c r="CX355" s="138"/>
      <c r="DH355" s="138"/>
      <c r="DR355" s="138"/>
      <c r="EB355" s="138"/>
      <c r="EL355" s="138"/>
      <c r="EV355" s="138"/>
      <c r="FF355" s="138"/>
      <c r="FP355" s="138"/>
      <c r="FZ355" s="138"/>
      <c r="GJ355" s="138"/>
      <c r="GT355" s="138"/>
      <c r="HD355" s="138"/>
      <c r="HN355" s="138"/>
      <c r="HX355" s="138"/>
      <c r="IH355" s="138"/>
    </row>
    <row xmlns:x14ac="http://schemas.microsoft.com/office/spreadsheetml/2009/9/ac" r="356" s="3" customFormat="true" x14ac:dyDescent="0.25">
      <c r="A356" s="414"/>
      <c r="B356" s="138"/>
      <c r="L356" s="138"/>
      <c r="V356" s="138"/>
      <c r="AF356" s="138"/>
      <c r="AP356" s="138"/>
      <c r="AZ356" s="138"/>
      <c r="BJ356" s="138"/>
      <c r="BK356" s="138"/>
      <c r="BL356" s="138"/>
      <c r="BM356" s="138"/>
      <c r="BN356" s="138"/>
      <c r="BO356" s="138"/>
      <c r="BP356" s="138"/>
      <c r="BQ356" s="138"/>
      <c r="BT356" s="138"/>
      <c r="CD356" s="138"/>
      <c r="CN356" s="138"/>
      <c r="CX356" s="138"/>
      <c r="DH356" s="138"/>
      <c r="DR356" s="138"/>
      <c r="EB356" s="138"/>
      <c r="EL356" s="138"/>
      <c r="EV356" s="138"/>
      <c r="FF356" s="138"/>
      <c r="FP356" s="138"/>
      <c r="FZ356" s="138"/>
      <c r="GJ356" s="138"/>
      <c r="GT356" s="138"/>
      <c r="HD356" s="138"/>
      <c r="HN356" s="138"/>
      <c r="HX356" s="138"/>
      <c r="IH356" s="138"/>
    </row>
    <row xmlns:x14ac="http://schemas.microsoft.com/office/spreadsheetml/2009/9/ac" r="357" s="3" customFormat="true" x14ac:dyDescent="0.25">
      <c r="A357" s="414"/>
      <c r="B357" s="138"/>
      <c r="L357" s="138"/>
      <c r="V357" s="138"/>
      <c r="AF357" s="138"/>
      <c r="AP357" s="138"/>
      <c r="AZ357" s="138"/>
      <c r="BJ357" s="138"/>
      <c r="BK357" s="138"/>
      <c r="BL357" s="138"/>
      <c r="BM357" s="138"/>
      <c r="BN357" s="138"/>
      <c r="BO357" s="138"/>
      <c r="BP357" s="138"/>
      <c r="BQ357" s="138"/>
      <c r="BT357" s="138"/>
      <c r="CD357" s="138"/>
      <c r="CN357" s="138"/>
      <c r="CX357" s="138"/>
      <c r="DH357" s="138"/>
      <c r="DR357" s="138"/>
      <c r="EB357" s="138"/>
      <c r="EL357" s="138"/>
      <c r="EV357" s="138"/>
      <c r="FF357" s="138"/>
      <c r="FP357" s="138"/>
      <c r="FZ357" s="138"/>
      <c r="GJ357" s="138"/>
      <c r="GT357" s="138"/>
      <c r="HD357" s="138"/>
      <c r="HN357" s="138"/>
      <c r="HX357" s="138"/>
      <c r="IH357" s="138"/>
    </row>
    <row xmlns:x14ac="http://schemas.microsoft.com/office/spreadsheetml/2009/9/ac" r="358" s="3" customFormat="true" x14ac:dyDescent="0.25">
      <c r="A358" s="414"/>
      <c r="B358" s="138"/>
      <c r="L358" s="138"/>
      <c r="V358" s="138"/>
      <c r="AF358" s="138"/>
      <c r="AP358" s="138"/>
      <c r="AZ358" s="138"/>
      <c r="BJ358" s="138"/>
      <c r="BK358" s="138"/>
      <c r="BL358" s="138"/>
      <c r="BM358" s="138"/>
      <c r="BN358" s="138"/>
      <c r="BO358" s="138"/>
      <c r="BP358" s="138"/>
      <c r="BQ358" s="138"/>
      <c r="BT358" s="138"/>
      <c r="CD358" s="138"/>
      <c r="CN358" s="138"/>
      <c r="CX358" s="138"/>
      <c r="DH358" s="138"/>
      <c r="DR358" s="138"/>
      <c r="EB358" s="138"/>
      <c r="EL358" s="138"/>
      <c r="EV358" s="138"/>
      <c r="FF358" s="138"/>
      <c r="FP358" s="138"/>
      <c r="FZ358" s="138"/>
      <c r="GJ358" s="138"/>
      <c r="GT358" s="138"/>
      <c r="HD358" s="138"/>
      <c r="HN358" s="138"/>
      <c r="HX358" s="138"/>
      <c r="IH358" s="138"/>
    </row>
    <row xmlns:x14ac="http://schemas.microsoft.com/office/spreadsheetml/2009/9/ac" r="359" s="3" customFormat="true" x14ac:dyDescent="0.25">
      <c r="A359" s="414"/>
      <c r="B359" s="138"/>
      <c r="L359" s="138"/>
      <c r="V359" s="138"/>
      <c r="AF359" s="138"/>
      <c r="AP359" s="138"/>
      <c r="AZ359" s="138"/>
      <c r="BJ359" s="138"/>
      <c r="BK359" s="138"/>
      <c r="BL359" s="138"/>
      <c r="BM359" s="138"/>
      <c r="BN359" s="138"/>
      <c r="BO359" s="138"/>
      <c r="BP359" s="138"/>
      <c r="BQ359" s="138"/>
      <c r="BT359" s="138"/>
      <c r="CD359" s="138"/>
      <c r="CN359" s="138"/>
      <c r="CX359" s="138"/>
      <c r="DH359" s="138"/>
      <c r="DR359" s="138"/>
      <c r="EB359" s="138"/>
      <c r="EL359" s="138"/>
      <c r="EV359" s="138"/>
      <c r="FF359" s="138"/>
      <c r="FP359" s="138"/>
      <c r="FZ359" s="138"/>
      <c r="GJ359" s="138"/>
      <c r="GT359" s="138"/>
      <c r="HD359" s="138"/>
      <c r="HN359" s="138"/>
      <c r="HX359" s="138"/>
      <c r="IH359" s="138"/>
    </row>
    <row xmlns:x14ac="http://schemas.microsoft.com/office/spreadsheetml/2009/9/ac" r="360" s="3" customFormat="true" x14ac:dyDescent="0.25">
      <c r="A360" s="414"/>
      <c r="B360" s="138"/>
      <c r="L360" s="138"/>
      <c r="V360" s="138"/>
      <c r="AF360" s="138"/>
      <c r="AP360" s="138"/>
      <c r="AZ360" s="138"/>
      <c r="BJ360" s="138"/>
      <c r="BK360" s="138"/>
      <c r="BL360" s="138"/>
      <c r="BM360" s="138"/>
      <c r="BN360" s="138"/>
      <c r="BO360" s="138"/>
      <c r="BP360" s="138"/>
      <c r="BQ360" s="138"/>
      <c r="BT360" s="138"/>
      <c r="CD360" s="138"/>
      <c r="CN360" s="138"/>
      <c r="CX360" s="138"/>
      <c r="DH360" s="138"/>
      <c r="DR360" s="138"/>
      <c r="EB360" s="138"/>
      <c r="EL360" s="138"/>
      <c r="EV360" s="138"/>
      <c r="FF360" s="138"/>
      <c r="FP360" s="138"/>
      <c r="FZ360" s="138"/>
      <c r="GJ360" s="138"/>
      <c r="GT360" s="138"/>
      <c r="HD360" s="138"/>
      <c r="HN360" s="138"/>
      <c r="HX360" s="138"/>
      <c r="IH360" s="138"/>
    </row>
    <row xmlns:x14ac="http://schemas.microsoft.com/office/spreadsheetml/2009/9/ac" r="361" s="3" customFormat="true" x14ac:dyDescent="0.25">
      <c r="A361" s="414"/>
      <c r="B361" s="138"/>
      <c r="L361" s="138"/>
      <c r="V361" s="138"/>
      <c r="AF361" s="138"/>
      <c r="AP361" s="138"/>
      <c r="AZ361" s="138"/>
      <c r="BJ361" s="138"/>
      <c r="BK361" s="138"/>
      <c r="BL361" s="138"/>
      <c r="BM361" s="138"/>
      <c r="BN361" s="138"/>
      <c r="BO361" s="138"/>
      <c r="BP361" s="138"/>
      <c r="BQ361" s="138"/>
      <c r="BT361" s="138"/>
      <c r="CD361" s="138"/>
      <c r="CN361" s="138"/>
      <c r="CX361" s="138"/>
      <c r="DH361" s="138"/>
      <c r="DR361" s="138"/>
      <c r="EB361" s="138"/>
      <c r="EL361" s="138"/>
      <c r="EV361" s="138"/>
      <c r="FF361" s="138"/>
      <c r="FP361" s="138"/>
      <c r="FZ361" s="138"/>
      <c r="GJ361" s="138"/>
      <c r="GT361" s="138"/>
      <c r="HD361" s="138"/>
      <c r="HN361" s="138"/>
      <c r="HX361" s="138"/>
      <c r="IH361" s="138"/>
    </row>
    <row xmlns:x14ac="http://schemas.microsoft.com/office/spreadsheetml/2009/9/ac" r="362" s="3" customFormat="true" x14ac:dyDescent="0.25">
      <c r="A362" s="414"/>
      <c r="B362" s="138"/>
      <c r="L362" s="138"/>
      <c r="V362" s="138"/>
      <c r="AF362" s="138"/>
      <c r="AP362" s="138"/>
      <c r="AZ362" s="138"/>
      <c r="BJ362" s="138"/>
      <c r="BK362" s="138"/>
      <c r="BL362" s="138"/>
      <c r="BM362" s="138"/>
      <c r="BN362" s="138"/>
      <c r="BO362" s="138"/>
      <c r="BP362" s="138"/>
      <c r="BQ362" s="138"/>
      <c r="BT362" s="138"/>
      <c r="CD362" s="138"/>
      <c r="CN362" s="138"/>
      <c r="CX362" s="138"/>
      <c r="DH362" s="138"/>
      <c r="DR362" s="138"/>
      <c r="EB362" s="138"/>
      <c r="EL362" s="138"/>
      <c r="EV362" s="138"/>
      <c r="FF362" s="138"/>
      <c r="FP362" s="138"/>
      <c r="FZ362" s="138"/>
      <c r="GJ362" s="138"/>
      <c r="GT362" s="138"/>
      <c r="HD362" s="138"/>
      <c r="HN362" s="138"/>
      <c r="HX362" s="138"/>
      <c r="IH362" s="138"/>
    </row>
    <row xmlns:x14ac="http://schemas.microsoft.com/office/spreadsheetml/2009/9/ac" r="363" s="3" customFormat="true" x14ac:dyDescent="0.25">
      <c r="A363" s="414"/>
      <c r="B363" s="138"/>
      <c r="L363" s="138"/>
      <c r="V363" s="138"/>
      <c r="AF363" s="138"/>
      <c r="AP363" s="138"/>
      <c r="AZ363" s="138"/>
      <c r="BJ363" s="138"/>
      <c r="BK363" s="138"/>
      <c r="BL363" s="138"/>
      <c r="BM363" s="138"/>
      <c r="BN363" s="138"/>
      <c r="BO363" s="138"/>
      <c r="BP363" s="138"/>
      <c r="BQ363" s="138"/>
      <c r="BT363" s="138"/>
      <c r="CD363" s="138"/>
      <c r="CN363" s="138"/>
      <c r="CX363" s="138"/>
      <c r="DH363" s="138"/>
      <c r="DR363" s="138"/>
      <c r="EB363" s="138"/>
      <c r="EL363" s="138"/>
      <c r="EV363" s="138"/>
      <c r="FF363" s="138"/>
      <c r="FP363" s="138"/>
      <c r="FZ363" s="138"/>
      <c r="GJ363" s="138"/>
      <c r="GT363" s="138"/>
      <c r="HD363" s="138"/>
      <c r="HN363" s="138"/>
      <c r="HX363" s="138"/>
      <c r="IH363" s="138"/>
    </row>
    <row xmlns:x14ac="http://schemas.microsoft.com/office/spreadsheetml/2009/9/ac" r="364" s="3" customFormat="true" x14ac:dyDescent="0.25">
      <c r="A364" s="414"/>
      <c r="B364" s="138"/>
      <c r="L364" s="138"/>
      <c r="V364" s="138"/>
      <c r="AF364" s="138"/>
      <c r="AP364" s="138"/>
      <c r="AZ364" s="138"/>
      <c r="BJ364" s="138"/>
      <c r="BK364" s="138"/>
      <c r="BL364" s="138"/>
      <c r="BM364" s="138"/>
      <c r="BN364" s="138"/>
      <c r="BO364" s="138"/>
      <c r="BP364" s="138"/>
      <c r="BQ364" s="138"/>
      <c r="BT364" s="138"/>
      <c r="CD364" s="138"/>
      <c r="CN364" s="138"/>
      <c r="CX364" s="138"/>
      <c r="DH364" s="138"/>
      <c r="DR364" s="138"/>
      <c r="EB364" s="138"/>
      <c r="EL364" s="138"/>
      <c r="EV364" s="138"/>
      <c r="FF364" s="138"/>
      <c r="FP364" s="138"/>
      <c r="FZ364" s="138"/>
      <c r="GJ364" s="138"/>
      <c r="GT364" s="138"/>
      <c r="HD364" s="138"/>
      <c r="HN364" s="138"/>
      <c r="HX364" s="138"/>
      <c r="IH364" s="138"/>
    </row>
    <row xmlns:x14ac="http://schemas.microsoft.com/office/spreadsheetml/2009/9/ac" r="365" s="3" customFormat="true" x14ac:dyDescent="0.25">
      <c r="A365" s="414"/>
      <c r="B365" s="138"/>
      <c r="L365" s="138"/>
      <c r="V365" s="138"/>
      <c r="AF365" s="138"/>
      <c r="AP365" s="138"/>
      <c r="AZ365" s="138"/>
      <c r="BJ365" s="138"/>
      <c r="BK365" s="138"/>
      <c r="BL365" s="138"/>
      <c r="BM365" s="138"/>
      <c r="BN365" s="138"/>
      <c r="BO365" s="138"/>
      <c r="BP365" s="138"/>
      <c r="BQ365" s="138"/>
      <c r="BT365" s="138"/>
      <c r="CD365" s="138"/>
      <c r="CN365" s="138"/>
      <c r="CX365" s="138"/>
      <c r="DH365" s="138"/>
      <c r="DR365" s="138"/>
      <c r="EB365" s="138"/>
      <c r="EL365" s="138"/>
      <c r="EV365" s="138"/>
      <c r="FF365" s="138"/>
      <c r="FP365" s="138"/>
      <c r="FZ365" s="138"/>
      <c r="GJ365" s="138"/>
      <c r="GT365" s="138"/>
      <c r="HD365" s="138"/>
      <c r="HN365" s="138"/>
      <c r="HX365" s="138"/>
      <c r="IH365" s="138"/>
    </row>
    <row xmlns:x14ac="http://schemas.microsoft.com/office/spreadsheetml/2009/9/ac" r="366" s="3" customFormat="true" x14ac:dyDescent="0.25">
      <c r="A366" s="414"/>
      <c r="B366" s="138"/>
      <c r="L366" s="138"/>
      <c r="V366" s="138"/>
      <c r="AF366" s="138"/>
      <c r="AP366" s="138"/>
      <c r="AZ366" s="138"/>
      <c r="BJ366" s="138"/>
      <c r="BK366" s="138"/>
      <c r="BL366" s="138"/>
      <c r="BM366" s="138"/>
      <c r="BN366" s="138"/>
      <c r="BO366" s="138"/>
      <c r="BP366" s="138"/>
      <c r="BQ366" s="138"/>
      <c r="BT366" s="138"/>
      <c r="CD366" s="138"/>
      <c r="CN366" s="138"/>
      <c r="CX366" s="138"/>
      <c r="DH366" s="138"/>
      <c r="DR366" s="138"/>
      <c r="EB366" s="138"/>
      <c r="EL366" s="138"/>
      <c r="EV366" s="138"/>
      <c r="FF366" s="138"/>
      <c r="FP366" s="138"/>
      <c r="FZ366" s="138"/>
      <c r="GJ366" s="138"/>
      <c r="GT366" s="138"/>
      <c r="HD366" s="138"/>
      <c r="HN366" s="138"/>
      <c r="HX366" s="138"/>
      <c r="IH366" s="138"/>
    </row>
    <row xmlns:x14ac="http://schemas.microsoft.com/office/spreadsheetml/2009/9/ac" r="367" s="3" customFormat="true" x14ac:dyDescent="0.25">
      <c r="A367" s="414"/>
      <c r="B367" s="138"/>
      <c r="L367" s="138"/>
      <c r="V367" s="138"/>
      <c r="AF367" s="138"/>
      <c r="AP367" s="138"/>
      <c r="AZ367" s="138"/>
      <c r="BJ367" s="138"/>
      <c r="BK367" s="138"/>
      <c r="BL367" s="138"/>
      <c r="BM367" s="138"/>
      <c r="BN367" s="138"/>
      <c r="BO367" s="138"/>
      <c r="BP367" s="138"/>
      <c r="BQ367" s="138"/>
      <c r="BT367" s="138"/>
      <c r="CD367" s="138"/>
      <c r="CN367" s="138"/>
      <c r="CX367" s="138"/>
      <c r="DH367" s="138"/>
      <c r="DR367" s="138"/>
      <c r="EB367" s="138"/>
      <c r="EL367" s="138"/>
      <c r="EV367" s="138"/>
      <c r="FF367" s="138"/>
      <c r="FP367" s="138"/>
      <c r="FZ367" s="138"/>
      <c r="GJ367" s="138"/>
      <c r="GT367" s="138"/>
      <c r="HD367" s="138"/>
      <c r="HN367" s="138"/>
      <c r="HX367" s="138"/>
      <c r="IH367" s="138"/>
    </row>
    <row xmlns:x14ac="http://schemas.microsoft.com/office/spreadsheetml/2009/9/ac" r="368" s="3" customFormat="true" x14ac:dyDescent="0.25">
      <c r="A368" s="414"/>
      <c r="B368" s="138"/>
      <c r="L368" s="138"/>
      <c r="V368" s="138"/>
      <c r="AF368" s="138"/>
      <c r="AP368" s="138"/>
      <c r="AZ368" s="138"/>
      <c r="BJ368" s="138"/>
      <c r="BK368" s="138"/>
      <c r="BL368" s="138"/>
      <c r="BM368" s="138"/>
      <c r="BN368" s="138"/>
      <c r="BO368" s="138"/>
      <c r="BP368" s="138"/>
      <c r="BQ368" s="138"/>
      <c r="BT368" s="138"/>
      <c r="CD368" s="138"/>
      <c r="CN368" s="138"/>
      <c r="CX368" s="138"/>
      <c r="DH368" s="138"/>
      <c r="DR368" s="138"/>
      <c r="EB368" s="138"/>
      <c r="EL368" s="138"/>
      <c r="EV368" s="138"/>
      <c r="FF368" s="138"/>
      <c r="FP368" s="138"/>
      <c r="FZ368" s="138"/>
      <c r="GJ368" s="138"/>
      <c r="GT368" s="138"/>
      <c r="HD368" s="138"/>
      <c r="HN368" s="138"/>
      <c r="HX368" s="138"/>
      <c r="IH368" s="138"/>
    </row>
    <row xmlns:x14ac="http://schemas.microsoft.com/office/spreadsheetml/2009/9/ac" r="369" s="3" customFormat="true" x14ac:dyDescent="0.25">
      <c r="A369" s="414"/>
      <c r="B369" s="138"/>
      <c r="L369" s="138"/>
      <c r="V369" s="138"/>
      <c r="AF369" s="138"/>
      <c r="AP369" s="138"/>
      <c r="AZ369" s="138"/>
      <c r="BJ369" s="138"/>
      <c r="BK369" s="138"/>
      <c r="BL369" s="138"/>
      <c r="BM369" s="138"/>
      <c r="BN369" s="138"/>
      <c r="BO369" s="138"/>
      <c r="BP369" s="138"/>
      <c r="BQ369" s="138"/>
      <c r="BT369" s="138"/>
      <c r="CD369" s="138"/>
      <c r="CN369" s="138"/>
      <c r="CX369" s="138"/>
      <c r="DH369" s="138"/>
      <c r="DR369" s="138"/>
      <c r="EB369" s="138"/>
      <c r="EL369" s="138"/>
      <c r="EV369" s="138"/>
      <c r="FF369" s="138"/>
      <c r="FP369" s="138"/>
      <c r="FZ369" s="138"/>
      <c r="GJ369" s="138"/>
      <c r="GT369" s="138"/>
      <c r="HD369" s="138"/>
      <c r="HN369" s="138"/>
      <c r="HX369" s="138"/>
      <c r="IH369" s="138"/>
    </row>
    <row xmlns:x14ac="http://schemas.microsoft.com/office/spreadsheetml/2009/9/ac" r="370" s="3" customFormat="true" x14ac:dyDescent="0.25">
      <c r="A370" s="414"/>
      <c r="B370" s="138"/>
      <c r="L370" s="138"/>
      <c r="V370" s="138"/>
      <c r="AF370" s="138"/>
      <c r="AP370" s="138"/>
      <c r="AZ370" s="138"/>
      <c r="BJ370" s="138"/>
      <c r="BK370" s="138"/>
      <c r="BL370" s="138"/>
      <c r="BM370" s="138"/>
      <c r="BN370" s="138"/>
      <c r="BO370" s="138"/>
      <c r="BP370" s="138"/>
      <c r="BQ370" s="138"/>
      <c r="BT370" s="138"/>
      <c r="CD370" s="138"/>
      <c r="CN370" s="138"/>
      <c r="CX370" s="138"/>
      <c r="DH370" s="138"/>
      <c r="DR370" s="138"/>
      <c r="EB370" s="138"/>
      <c r="EL370" s="138"/>
      <c r="EV370" s="138"/>
      <c r="FF370" s="138"/>
      <c r="FP370" s="138"/>
      <c r="FZ370" s="138"/>
      <c r="GJ370" s="138"/>
      <c r="GT370" s="138"/>
      <c r="HD370" s="138"/>
      <c r="HN370" s="138"/>
      <c r="HX370" s="138"/>
      <c r="IH370" s="138"/>
    </row>
    <row xmlns:x14ac="http://schemas.microsoft.com/office/spreadsheetml/2009/9/ac" r="371" s="3" customFormat="true" x14ac:dyDescent="0.25">
      <c r="A371" s="414"/>
      <c r="B371" s="138"/>
      <c r="L371" s="138"/>
      <c r="V371" s="138"/>
      <c r="AF371" s="138"/>
      <c r="AP371" s="138"/>
      <c r="AZ371" s="138"/>
      <c r="BJ371" s="138"/>
      <c r="BK371" s="138"/>
      <c r="BL371" s="138"/>
      <c r="BM371" s="138"/>
      <c r="BN371" s="138"/>
      <c r="BO371" s="138"/>
      <c r="BP371" s="138"/>
      <c r="BQ371" s="138"/>
      <c r="BT371" s="138"/>
      <c r="CD371" s="138"/>
      <c r="CN371" s="138"/>
      <c r="CX371" s="138"/>
      <c r="DH371" s="138"/>
      <c r="DR371" s="138"/>
      <c r="EB371" s="138"/>
      <c r="EL371" s="138"/>
      <c r="EV371" s="138"/>
      <c r="FF371" s="138"/>
      <c r="FP371" s="138"/>
      <c r="FZ371" s="138"/>
      <c r="GJ371" s="138"/>
      <c r="GT371" s="138"/>
      <c r="HD371" s="138"/>
      <c r="HN371" s="138"/>
      <c r="HX371" s="138"/>
      <c r="IH371" s="138"/>
    </row>
    <row xmlns:x14ac="http://schemas.microsoft.com/office/spreadsheetml/2009/9/ac" r="372" s="3" customFormat="true" x14ac:dyDescent="0.25">
      <c r="A372" s="414"/>
      <c r="B372" s="138"/>
      <c r="L372" s="138"/>
      <c r="V372" s="138"/>
      <c r="AF372" s="138"/>
      <c r="AP372" s="138"/>
      <c r="AZ372" s="138"/>
      <c r="BJ372" s="138"/>
      <c r="BK372" s="138"/>
      <c r="BL372" s="138"/>
      <c r="BM372" s="138"/>
      <c r="BN372" s="138"/>
      <c r="BO372" s="138"/>
      <c r="BP372" s="138"/>
      <c r="BQ372" s="138"/>
      <c r="BT372" s="138"/>
      <c r="CD372" s="138"/>
      <c r="CN372" s="138"/>
      <c r="CX372" s="138"/>
      <c r="DH372" s="138"/>
      <c r="DR372" s="138"/>
      <c r="EB372" s="138"/>
      <c r="EL372" s="138"/>
      <c r="EV372" s="138"/>
      <c r="FF372" s="138"/>
      <c r="FP372" s="138"/>
      <c r="FZ372" s="138"/>
      <c r="GJ372" s="138"/>
      <c r="GT372" s="138"/>
      <c r="HD372" s="138"/>
      <c r="HN372" s="138"/>
      <c r="HX372" s="138"/>
      <c r="IH372" s="138"/>
    </row>
    <row xmlns:x14ac="http://schemas.microsoft.com/office/spreadsheetml/2009/9/ac" r="373" s="3" customFormat="true" x14ac:dyDescent="0.25">
      <c r="A373" s="414"/>
      <c r="B373" s="138"/>
      <c r="L373" s="138"/>
      <c r="V373" s="138"/>
      <c r="AF373" s="138"/>
      <c r="AP373" s="138"/>
      <c r="AZ373" s="138"/>
      <c r="BJ373" s="138"/>
      <c r="BK373" s="138"/>
      <c r="BL373" s="138"/>
      <c r="BM373" s="138"/>
      <c r="BN373" s="138"/>
      <c r="BO373" s="138"/>
      <c r="BP373" s="138"/>
      <c r="BQ373" s="138"/>
      <c r="BT373" s="138"/>
      <c r="CD373" s="138"/>
      <c r="CN373" s="138"/>
      <c r="CX373" s="138"/>
      <c r="DH373" s="138"/>
      <c r="DR373" s="138"/>
      <c r="EB373" s="138"/>
      <c r="EL373" s="138"/>
      <c r="EV373" s="138"/>
      <c r="FF373" s="138"/>
      <c r="FP373" s="138"/>
      <c r="FZ373" s="138"/>
      <c r="GJ373" s="138"/>
      <c r="GT373" s="138"/>
      <c r="HD373" s="138"/>
      <c r="HN373" s="138"/>
      <c r="HX373" s="138"/>
      <c r="IH373" s="138"/>
    </row>
    <row xmlns:x14ac="http://schemas.microsoft.com/office/spreadsheetml/2009/9/ac" r="374" s="3" customFormat="true" x14ac:dyDescent="0.25">
      <c r="A374" s="414"/>
      <c r="B374" s="138"/>
      <c r="L374" s="138"/>
      <c r="V374" s="138"/>
      <c r="AF374" s="138"/>
      <c r="AP374" s="138"/>
      <c r="AZ374" s="138"/>
      <c r="BJ374" s="138"/>
      <c r="BK374" s="138"/>
      <c r="BL374" s="138"/>
      <c r="BM374" s="138"/>
      <c r="BN374" s="138"/>
      <c r="BO374" s="138"/>
      <c r="BP374" s="138"/>
      <c r="BQ374" s="138"/>
      <c r="BT374" s="138"/>
      <c r="CD374" s="138"/>
      <c r="CN374" s="138"/>
      <c r="CX374" s="138"/>
      <c r="DH374" s="138"/>
      <c r="DR374" s="138"/>
      <c r="EB374" s="138"/>
      <c r="EL374" s="138"/>
      <c r="EV374" s="138"/>
      <c r="FF374" s="138"/>
      <c r="FP374" s="138"/>
      <c r="FZ374" s="138"/>
      <c r="GJ374" s="138"/>
      <c r="GT374" s="138"/>
      <c r="HD374" s="138"/>
      <c r="HN374" s="138"/>
      <c r="HX374" s="138"/>
      <c r="IH374" s="138"/>
    </row>
    <row xmlns:x14ac="http://schemas.microsoft.com/office/spreadsheetml/2009/9/ac" r="375" s="3" customFormat="true" x14ac:dyDescent="0.25">
      <c r="A375" s="414"/>
      <c r="B375" s="138"/>
      <c r="L375" s="138"/>
      <c r="V375" s="138"/>
      <c r="AF375" s="138"/>
      <c r="AP375" s="138"/>
      <c r="AZ375" s="138"/>
      <c r="BJ375" s="138"/>
      <c r="BK375" s="138"/>
      <c r="BL375" s="138"/>
      <c r="BM375" s="138"/>
      <c r="BN375" s="138"/>
      <c r="BO375" s="138"/>
      <c r="BP375" s="138"/>
      <c r="BQ375" s="138"/>
      <c r="BT375" s="138"/>
      <c r="CD375" s="138"/>
      <c r="CN375" s="138"/>
      <c r="CX375" s="138"/>
      <c r="DH375" s="138"/>
      <c r="DR375" s="138"/>
      <c r="EB375" s="138"/>
      <c r="EL375" s="138"/>
      <c r="EV375" s="138"/>
      <c r="FF375" s="138"/>
      <c r="FP375" s="138"/>
      <c r="FZ375" s="138"/>
      <c r="GJ375" s="138"/>
      <c r="GT375" s="138"/>
      <c r="HD375" s="138"/>
      <c r="HN375" s="138"/>
      <c r="HX375" s="138"/>
      <c r="IH375" s="138"/>
    </row>
    <row xmlns:x14ac="http://schemas.microsoft.com/office/spreadsheetml/2009/9/ac" r="376" s="3" customFormat="true" x14ac:dyDescent="0.25">
      <c r="A376" s="414"/>
      <c r="B376" s="138"/>
      <c r="L376" s="138"/>
      <c r="V376" s="138"/>
      <c r="AF376" s="138"/>
      <c r="AP376" s="138"/>
      <c r="AZ376" s="138"/>
      <c r="BJ376" s="138"/>
      <c r="BK376" s="138"/>
      <c r="BL376" s="138"/>
      <c r="BM376" s="138"/>
      <c r="BN376" s="138"/>
      <c r="BO376" s="138"/>
      <c r="BP376" s="138"/>
      <c r="BQ376" s="138"/>
      <c r="BT376" s="138"/>
      <c r="CD376" s="138"/>
      <c r="CN376" s="138"/>
      <c r="CX376" s="138"/>
      <c r="DH376" s="138"/>
      <c r="DR376" s="138"/>
      <c r="EB376" s="138"/>
      <c r="EL376" s="138"/>
      <c r="EV376" s="138"/>
      <c r="FF376" s="138"/>
      <c r="FP376" s="138"/>
      <c r="FZ376" s="138"/>
      <c r="GJ376" s="138"/>
      <c r="GT376" s="138"/>
      <c r="HD376" s="138"/>
      <c r="HN376" s="138"/>
      <c r="HX376" s="138"/>
      <c r="IH376" s="138"/>
    </row>
    <row xmlns:x14ac="http://schemas.microsoft.com/office/spreadsheetml/2009/9/ac" r="377" s="3" customFormat="true" x14ac:dyDescent="0.25">
      <c r="A377" s="414"/>
      <c r="B377" s="138"/>
      <c r="L377" s="138"/>
      <c r="V377" s="138"/>
      <c r="AF377" s="138"/>
      <c r="AP377" s="138"/>
      <c r="AZ377" s="138"/>
      <c r="BJ377" s="138"/>
      <c r="BK377" s="138"/>
      <c r="BL377" s="138"/>
      <c r="BM377" s="138"/>
      <c r="BN377" s="138"/>
      <c r="BO377" s="138"/>
      <c r="BP377" s="138"/>
      <c r="BQ377" s="138"/>
      <c r="BT377" s="138"/>
      <c r="CD377" s="138"/>
      <c r="CN377" s="138"/>
      <c r="CX377" s="138"/>
      <c r="DH377" s="138"/>
      <c r="DR377" s="138"/>
      <c r="EB377" s="138"/>
      <c r="EL377" s="138"/>
      <c r="EV377" s="138"/>
      <c r="FF377" s="138"/>
      <c r="FP377" s="138"/>
      <c r="FZ377" s="138"/>
      <c r="GJ377" s="138"/>
      <c r="GT377" s="138"/>
      <c r="HD377" s="138"/>
      <c r="HN377" s="138"/>
      <c r="HX377" s="138"/>
      <c r="IH377" s="138"/>
    </row>
    <row xmlns:x14ac="http://schemas.microsoft.com/office/spreadsheetml/2009/9/ac" r="378" s="3" customFormat="true" x14ac:dyDescent="0.25">
      <c r="A378" s="414"/>
      <c r="B378" s="138"/>
      <c r="L378" s="138"/>
      <c r="V378" s="138"/>
      <c r="AF378" s="138"/>
      <c r="AP378" s="138"/>
      <c r="AZ378" s="138"/>
      <c r="BJ378" s="138"/>
      <c r="BK378" s="138"/>
      <c r="BL378" s="138"/>
      <c r="BM378" s="138"/>
      <c r="BN378" s="138"/>
      <c r="BO378" s="138"/>
      <c r="BP378" s="138"/>
      <c r="BQ378" s="138"/>
      <c r="BT378" s="138"/>
      <c r="CD378" s="138"/>
      <c r="CN378" s="138"/>
      <c r="CX378" s="138"/>
      <c r="DH378" s="138"/>
      <c r="DR378" s="138"/>
      <c r="EB378" s="138"/>
      <c r="EL378" s="138"/>
      <c r="EV378" s="138"/>
      <c r="FF378" s="138"/>
      <c r="FP378" s="138"/>
      <c r="FZ378" s="138"/>
      <c r="GJ378" s="138"/>
      <c r="GT378" s="138"/>
      <c r="HD378" s="138"/>
      <c r="HN378" s="138"/>
      <c r="HX378" s="138"/>
      <c r="IH378" s="138"/>
    </row>
    <row xmlns:x14ac="http://schemas.microsoft.com/office/spreadsheetml/2009/9/ac" r="379" s="3" customFormat="true" x14ac:dyDescent="0.25">
      <c r="A379" s="414"/>
      <c r="B379" s="138"/>
      <c r="L379" s="138"/>
      <c r="V379" s="138"/>
      <c r="AF379" s="138"/>
      <c r="AP379" s="138"/>
      <c r="AZ379" s="138"/>
      <c r="BJ379" s="138"/>
      <c r="BK379" s="138"/>
      <c r="BL379" s="138"/>
      <c r="BM379" s="138"/>
      <c r="BN379" s="138"/>
      <c r="BO379" s="138"/>
      <c r="BP379" s="138"/>
      <c r="BQ379" s="138"/>
      <c r="BT379" s="138"/>
      <c r="CD379" s="138"/>
      <c r="CN379" s="138"/>
      <c r="CX379" s="138"/>
      <c r="DH379" s="138"/>
      <c r="DR379" s="138"/>
      <c r="EB379" s="138"/>
      <c r="EL379" s="138"/>
      <c r="EV379" s="138"/>
      <c r="FF379" s="138"/>
      <c r="FP379" s="138"/>
      <c r="FZ379" s="138"/>
      <c r="GJ379" s="138"/>
      <c r="GT379" s="138"/>
      <c r="HD379" s="138"/>
      <c r="HN379" s="138"/>
      <c r="HX379" s="138"/>
      <c r="IH379" s="138"/>
    </row>
    <row xmlns:x14ac="http://schemas.microsoft.com/office/spreadsheetml/2009/9/ac" r="380" s="3" customFormat="true" x14ac:dyDescent="0.25">
      <c r="A380" s="414"/>
      <c r="B380" s="138"/>
      <c r="L380" s="138"/>
      <c r="V380" s="138"/>
      <c r="AF380" s="138"/>
      <c r="AP380" s="138"/>
      <c r="AZ380" s="138"/>
      <c r="BJ380" s="138"/>
      <c r="BK380" s="138"/>
      <c r="BL380" s="138"/>
      <c r="BM380" s="138"/>
      <c r="BN380" s="138"/>
      <c r="BO380" s="138"/>
      <c r="BP380" s="138"/>
      <c r="BQ380" s="138"/>
      <c r="BT380" s="138"/>
      <c r="CD380" s="138"/>
      <c r="CN380" s="138"/>
      <c r="CX380" s="138"/>
      <c r="DH380" s="138"/>
      <c r="DR380" s="138"/>
      <c r="EB380" s="138"/>
      <c r="EL380" s="138"/>
      <c r="EV380" s="138"/>
      <c r="FF380" s="138"/>
      <c r="FP380" s="138"/>
      <c r="FZ380" s="138"/>
      <c r="GJ380" s="138"/>
      <c r="GT380" s="138"/>
      <c r="HD380" s="138"/>
      <c r="HN380" s="138"/>
      <c r="HX380" s="138"/>
      <c r="IH380" s="138"/>
    </row>
    <row xmlns:x14ac="http://schemas.microsoft.com/office/spreadsheetml/2009/9/ac" r="381" s="3" customFormat="true" x14ac:dyDescent="0.25">
      <c r="A381" s="414"/>
      <c r="B381" s="138"/>
      <c r="L381" s="138"/>
      <c r="V381" s="138"/>
      <c r="AF381" s="138"/>
      <c r="AP381" s="138"/>
      <c r="AZ381" s="138"/>
      <c r="BJ381" s="138"/>
      <c r="BK381" s="138"/>
      <c r="BL381" s="138"/>
      <c r="BM381" s="138"/>
      <c r="BN381" s="138"/>
      <c r="BO381" s="138"/>
      <c r="BP381" s="138"/>
      <c r="BQ381" s="138"/>
      <c r="BT381" s="138"/>
      <c r="CD381" s="138"/>
      <c r="CN381" s="138"/>
      <c r="CX381" s="138"/>
      <c r="DH381" s="138"/>
      <c r="DR381" s="138"/>
      <c r="EB381" s="138"/>
      <c r="EL381" s="138"/>
      <c r="EV381" s="138"/>
      <c r="FF381" s="138"/>
      <c r="FP381" s="138"/>
      <c r="FZ381" s="138"/>
      <c r="GJ381" s="138"/>
      <c r="GT381" s="138"/>
      <c r="HD381" s="138"/>
      <c r="HN381" s="138"/>
      <c r="HX381" s="138"/>
      <c r="IH381" s="138"/>
    </row>
    <row xmlns:x14ac="http://schemas.microsoft.com/office/spreadsheetml/2009/9/ac" r="382" s="3" customFormat="true" x14ac:dyDescent="0.25">
      <c r="A382" s="414"/>
      <c r="B382" s="138"/>
      <c r="L382" s="138"/>
      <c r="V382" s="138"/>
      <c r="AF382" s="138"/>
      <c r="AP382" s="138"/>
      <c r="AZ382" s="138"/>
      <c r="BJ382" s="138"/>
      <c r="BK382" s="138"/>
      <c r="BL382" s="138"/>
      <c r="BM382" s="138"/>
      <c r="BN382" s="138"/>
      <c r="BO382" s="138"/>
      <c r="BP382" s="138"/>
      <c r="BQ382" s="138"/>
      <c r="BT382" s="138"/>
      <c r="CD382" s="138"/>
      <c r="CN382" s="138"/>
      <c r="CX382" s="138"/>
      <c r="DH382" s="138"/>
      <c r="DR382" s="138"/>
      <c r="EB382" s="138"/>
      <c r="EL382" s="138"/>
      <c r="EV382" s="138"/>
      <c r="FF382" s="138"/>
      <c r="FP382" s="138"/>
      <c r="FZ382" s="138"/>
      <c r="GJ382" s="138"/>
      <c r="GT382" s="138"/>
      <c r="HD382" s="138"/>
      <c r="HN382" s="138"/>
      <c r="HX382" s="138"/>
      <c r="IH382" s="138"/>
    </row>
    <row xmlns:x14ac="http://schemas.microsoft.com/office/spreadsheetml/2009/9/ac" r="383" s="3" customFormat="true" x14ac:dyDescent="0.25">
      <c r="A383" s="414"/>
      <c r="B383" s="138"/>
      <c r="L383" s="138"/>
      <c r="V383" s="138"/>
      <c r="AF383" s="138"/>
      <c r="AP383" s="138"/>
      <c r="AZ383" s="138"/>
      <c r="BJ383" s="138"/>
      <c r="BK383" s="138"/>
      <c r="BL383" s="138"/>
      <c r="BM383" s="138"/>
      <c r="BN383" s="138"/>
      <c r="BO383" s="138"/>
      <c r="BP383" s="138"/>
      <c r="BQ383" s="138"/>
      <c r="BT383" s="138"/>
      <c r="CD383" s="138"/>
      <c r="CN383" s="138"/>
      <c r="CX383" s="138"/>
      <c r="DH383" s="138"/>
      <c r="DR383" s="138"/>
      <c r="EB383" s="138"/>
      <c r="EL383" s="138"/>
      <c r="EV383" s="138"/>
      <c r="FF383" s="138"/>
      <c r="FP383" s="138"/>
      <c r="FZ383" s="138"/>
      <c r="GJ383" s="138"/>
      <c r="GT383" s="138"/>
      <c r="HD383" s="138"/>
      <c r="HN383" s="138"/>
      <c r="HX383" s="138"/>
      <c r="IH383" s="138"/>
    </row>
    <row xmlns:x14ac="http://schemas.microsoft.com/office/spreadsheetml/2009/9/ac" r="384" s="3" customFormat="true" x14ac:dyDescent="0.25">
      <c r="A384" s="414"/>
      <c r="B384" s="138"/>
      <c r="L384" s="138"/>
      <c r="V384" s="138"/>
      <c r="AF384" s="138"/>
      <c r="AP384" s="138"/>
      <c r="AZ384" s="138"/>
      <c r="BJ384" s="138"/>
      <c r="BK384" s="138"/>
      <c r="BL384" s="138"/>
      <c r="BM384" s="138"/>
      <c r="BN384" s="138"/>
      <c r="BO384" s="138"/>
      <c r="BP384" s="138"/>
      <c r="BQ384" s="138"/>
      <c r="BT384" s="138"/>
      <c r="CD384" s="138"/>
      <c r="CN384" s="138"/>
      <c r="CX384" s="138"/>
      <c r="DH384" s="138"/>
      <c r="DR384" s="138"/>
      <c r="EB384" s="138"/>
      <c r="EL384" s="138"/>
      <c r="EV384" s="138"/>
      <c r="FF384" s="138"/>
      <c r="FP384" s="138"/>
      <c r="FZ384" s="138"/>
      <c r="GJ384" s="138"/>
      <c r="GT384" s="138"/>
      <c r="HD384" s="138"/>
      <c r="HN384" s="138"/>
      <c r="HX384" s="138"/>
      <c r="IH384" s="138"/>
    </row>
    <row xmlns:x14ac="http://schemas.microsoft.com/office/spreadsheetml/2009/9/ac" r="385" s="3" customFormat="true" x14ac:dyDescent="0.25">
      <c r="A385" s="414"/>
      <c r="B385" s="138"/>
      <c r="L385" s="138"/>
      <c r="V385" s="138"/>
      <c r="AF385" s="138"/>
      <c r="AP385" s="138"/>
      <c r="AZ385" s="138"/>
      <c r="BJ385" s="138"/>
      <c r="BK385" s="138"/>
      <c r="BL385" s="138"/>
      <c r="BM385" s="138"/>
      <c r="BN385" s="138"/>
      <c r="BO385" s="138"/>
      <c r="BP385" s="138"/>
      <c r="BQ385" s="138"/>
      <c r="BT385" s="138"/>
      <c r="CD385" s="138"/>
      <c r="CN385" s="138"/>
      <c r="CX385" s="138"/>
      <c r="DH385" s="138"/>
      <c r="DR385" s="138"/>
      <c r="EB385" s="138"/>
      <c r="EL385" s="138"/>
      <c r="EV385" s="138"/>
      <c r="FF385" s="138"/>
      <c r="FP385" s="138"/>
      <c r="FZ385" s="138"/>
      <c r="GJ385" s="138"/>
      <c r="GT385" s="138"/>
      <c r="HD385" s="138"/>
      <c r="HN385" s="138"/>
      <c r="HX385" s="138"/>
      <c r="IH385" s="138"/>
    </row>
    <row xmlns:x14ac="http://schemas.microsoft.com/office/spreadsheetml/2009/9/ac" r="386" s="3" customFormat="true" x14ac:dyDescent="0.25">
      <c r="A386" s="414"/>
      <c r="B386" s="138"/>
      <c r="L386" s="138"/>
      <c r="V386" s="138"/>
      <c r="AF386" s="138"/>
      <c r="AP386" s="138"/>
      <c r="AZ386" s="138"/>
      <c r="BJ386" s="138"/>
      <c r="BK386" s="138"/>
      <c r="BL386" s="138"/>
      <c r="BM386" s="138"/>
      <c r="BN386" s="138"/>
      <c r="BO386" s="138"/>
      <c r="BP386" s="138"/>
      <c r="BQ386" s="138"/>
      <c r="BT386" s="138"/>
      <c r="CD386" s="138"/>
      <c r="CN386" s="138"/>
      <c r="CX386" s="138"/>
      <c r="DH386" s="138"/>
      <c r="DR386" s="138"/>
      <c r="EB386" s="138"/>
      <c r="EL386" s="138"/>
      <c r="EV386" s="138"/>
      <c r="FF386" s="138"/>
      <c r="FP386" s="138"/>
      <c r="FZ386" s="138"/>
      <c r="GJ386" s="138"/>
      <c r="GT386" s="138"/>
      <c r="HD386" s="138"/>
      <c r="HN386" s="138"/>
      <c r="HX386" s="138"/>
      <c r="IH386" s="138"/>
    </row>
    <row xmlns:x14ac="http://schemas.microsoft.com/office/spreadsheetml/2009/9/ac" r="387" s="3" customFormat="true" x14ac:dyDescent="0.25">
      <c r="A387" s="414"/>
      <c r="B387" s="138"/>
      <c r="L387" s="138"/>
      <c r="V387" s="138"/>
      <c r="AF387" s="138"/>
      <c r="AP387" s="138"/>
      <c r="AZ387" s="138"/>
      <c r="BJ387" s="138"/>
      <c r="BK387" s="138"/>
      <c r="BL387" s="138"/>
      <c r="BM387" s="138"/>
      <c r="BN387" s="138"/>
      <c r="BO387" s="138"/>
      <c r="BP387" s="138"/>
      <c r="BQ387" s="138"/>
      <c r="BT387" s="138"/>
      <c r="CD387" s="138"/>
      <c r="CN387" s="138"/>
      <c r="CX387" s="138"/>
      <c r="DH387" s="138"/>
      <c r="DR387" s="138"/>
      <c r="EB387" s="138"/>
      <c r="EL387" s="138"/>
      <c r="EV387" s="138"/>
      <c r="FF387" s="138"/>
      <c r="FP387" s="138"/>
      <c r="FZ387" s="138"/>
      <c r="GJ387" s="138"/>
      <c r="GT387" s="138"/>
      <c r="HD387" s="138"/>
      <c r="HN387" s="138"/>
      <c r="HX387" s="138"/>
      <c r="IH387" s="138"/>
    </row>
    <row xmlns:x14ac="http://schemas.microsoft.com/office/spreadsheetml/2009/9/ac" r="388" s="3" customFormat="true" x14ac:dyDescent="0.25">
      <c r="A388" s="414"/>
      <c r="B388" s="138"/>
      <c r="L388" s="138"/>
      <c r="V388" s="138"/>
      <c r="AF388" s="138"/>
      <c r="AP388" s="138"/>
      <c r="AZ388" s="138"/>
      <c r="BJ388" s="138"/>
      <c r="BK388" s="138"/>
      <c r="BL388" s="138"/>
      <c r="BM388" s="138"/>
      <c r="BN388" s="138"/>
      <c r="BO388" s="138"/>
      <c r="BP388" s="138"/>
      <c r="BQ388" s="138"/>
      <c r="BT388" s="138"/>
      <c r="CD388" s="138"/>
      <c r="CN388" s="138"/>
      <c r="CX388" s="138"/>
      <c r="DH388" s="138"/>
      <c r="DR388" s="138"/>
      <c r="EB388" s="138"/>
      <c r="EL388" s="138"/>
      <c r="EV388" s="138"/>
      <c r="FF388" s="138"/>
      <c r="FP388" s="138"/>
      <c r="FZ388" s="138"/>
      <c r="GJ388" s="138"/>
      <c r="GT388" s="138"/>
      <c r="HD388" s="138"/>
      <c r="HN388" s="138"/>
      <c r="HX388" s="138"/>
      <c r="IH388" s="138"/>
    </row>
    <row xmlns:x14ac="http://schemas.microsoft.com/office/spreadsheetml/2009/9/ac" r="389" s="3" customFormat="true" x14ac:dyDescent="0.25">
      <c r="A389" s="414"/>
      <c r="B389" s="138"/>
      <c r="L389" s="138"/>
      <c r="V389" s="138"/>
      <c r="AF389" s="138"/>
      <c r="AP389" s="138"/>
      <c r="AZ389" s="138"/>
      <c r="BJ389" s="138"/>
      <c r="BK389" s="138"/>
      <c r="BL389" s="138"/>
      <c r="BM389" s="138"/>
      <c r="BN389" s="138"/>
      <c r="BO389" s="138"/>
      <c r="BP389" s="138"/>
      <c r="BQ389" s="138"/>
      <c r="BT389" s="138"/>
      <c r="CD389" s="138"/>
      <c r="CN389" s="138"/>
      <c r="CX389" s="138"/>
      <c r="DH389" s="138"/>
      <c r="DR389" s="138"/>
      <c r="EB389" s="138"/>
      <c r="EL389" s="138"/>
      <c r="EV389" s="138"/>
      <c r="FF389" s="138"/>
      <c r="FP389" s="138"/>
      <c r="FZ389" s="138"/>
      <c r="GJ389" s="138"/>
      <c r="GT389" s="138"/>
      <c r="HD389" s="138"/>
      <c r="HN389" s="138"/>
      <c r="HX389" s="138"/>
      <c r="IH389" s="138"/>
    </row>
    <row xmlns:x14ac="http://schemas.microsoft.com/office/spreadsheetml/2009/9/ac" r="390" s="3" customFormat="true" x14ac:dyDescent="0.25">
      <c r="A390" s="414"/>
      <c r="B390" s="138"/>
      <c r="L390" s="138"/>
      <c r="V390" s="138"/>
      <c r="AF390" s="138"/>
      <c r="AP390" s="138"/>
      <c r="AZ390" s="138"/>
      <c r="BJ390" s="138"/>
      <c r="BK390" s="138"/>
      <c r="BL390" s="138"/>
      <c r="BM390" s="138"/>
      <c r="BN390" s="138"/>
      <c r="BO390" s="138"/>
      <c r="BP390" s="138"/>
      <c r="BQ390" s="138"/>
      <c r="BT390" s="138"/>
      <c r="CD390" s="138"/>
      <c r="CN390" s="138"/>
      <c r="CX390" s="138"/>
      <c r="DH390" s="138"/>
      <c r="DR390" s="138"/>
      <c r="EB390" s="138"/>
      <c r="EL390" s="138"/>
      <c r="EV390" s="138"/>
      <c r="FF390" s="138"/>
      <c r="FP390" s="138"/>
      <c r="FZ390" s="138"/>
      <c r="GJ390" s="138"/>
      <c r="GT390" s="138"/>
      <c r="HD390" s="138"/>
      <c r="HN390" s="138"/>
      <c r="HX390" s="138"/>
      <c r="IH390" s="138"/>
    </row>
    <row xmlns:x14ac="http://schemas.microsoft.com/office/spreadsheetml/2009/9/ac" r="391" s="3" customFormat="true" x14ac:dyDescent="0.25">
      <c r="A391" s="414"/>
      <c r="B391" s="138"/>
      <c r="L391" s="138"/>
      <c r="V391" s="138"/>
      <c r="AF391" s="138"/>
      <c r="AP391" s="138"/>
      <c r="AZ391" s="138"/>
      <c r="BJ391" s="138"/>
      <c r="BK391" s="138"/>
      <c r="BL391" s="138"/>
      <c r="BM391" s="138"/>
      <c r="BN391" s="138"/>
      <c r="BO391" s="138"/>
      <c r="BP391" s="138"/>
      <c r="BQ391" s="138"/>
      <c r="BT391" s="138"/>
      <c r="CD391" s="138"/>
      <c r="CN391" s="138"/>
      <c r="CX391" s="138"/>
      <c r="DH391" s="138"/>
      <c r="DR391" s="138"/>
      <c r="EB391" s="138"/>
      <c r="EL391" s="138"/>
      <c r="EV391" s="138"/>
      <c r="FF391" s="138"/>
      <c r="FP391" s="138"/>
      <c r="FZ391" s="138"/>
      <c r="GJ391" s="138"/>
      <c r="GT391" s="138"/>
      <c r="HD391" s="138"/>
      <c r="HN391" s="138"/>
      <c r="HX391" s="138"/>
      <c r="IH391" s="138"/>
    </row>
    <row xmlns:x14ac="http://schemas.microsoft.com/office/spreadsheetml/2009/9/ac" r="392" s="3" customFormat="true" x14ac:dyDescent="0.25">
      <c r="A392" s="414"/>
      <c r="B392" s="138"/>
      <c r="L392" s="138"/>
      <c r="V392" s="138"/>
      <c r="AF392" s="138"/>
      <c r="AP392" s="138"/>
      <c r="AZ392" s="138"/>
      <c r="BJ392" s="138"/>
      <c r="BK392" s="138"/>
      <c r="BL392" s="138"/>
      <c r="BM392" s="138"/>
      <c r="BN392" s="138"/>
      <c r="BO392" s="138"/>
      <c r="BP392" s="138"/>
      <c r="BQ392" s="138"/>
      <c r="BT392" s="138"/>
      <c r="CD392" s="138"/>
      <c r="CN392" s="138"/>
      <c r="CX392" s="138"/>
      <c r="DH392" s="138"/>
      <c r="DR392" s="138"/>
      <c r="EB392" s="138"/>
      <c r="EL392" s="138"/>
      <c r="EV392" s="138"/>
      <c r="FF392" s="138"/>
      <c r="FP392" s="138"/>
      <c r="FZ392" s="138"/>
      <c r="GJ392" s="138"/>
      <c r="GT392" s="138"/>
      <c r="HD392" s="138"/>
      <c r="HN392" s="138"/>
      <c r="HX392" s="138"/>
      <c r="IH392" s="138"/>
    </row>
    <row xmlns:x14ac="http://schemas.microsoft.com/office/spreadsheetml/2009/9/ac" r="393" s="3" customFormat="true" x14ac:dyDescent="0.25">
      <c r="A393" s="414"/>
      <c r="B393" s="138"/>
      <c r="L393" s="138"/>
      <c r="V393" s="138"/>
      <c r="AF393" s="138"/>
      <c r="AP393" s="138"/>
      <c r="AZ393" s="138"/>
      <c r="BJ393" s="138"/>
      <c r="BK393" s="138"/>
      <c r="BL393" s="138"/>
      <c r="BM393" s="138"/>
      <c r="BN393" s="138"/>
      <c r="BO393" s="138"/>
      <c r="BP393" s="138"/>
      <c r="BQ393" s="138"/>
      <c r="BT393" s="138"/>
      <c r="CD393" s="138"/>
      <c r="CN393" s="138"/>
      <c r="CX393" s="138"/>
      <c r="DH393" s="138"/>
      <c r="DR393" s="138"/>
      <c r="EB393" s="138"/>
      <c r="EL393" s="138"/>
      <c r="EV393" s="138"/>
      <c r="FF393" s="138"/>
      <c r="FP393" s="138"/>
      <c r="FZ393" s="138"/>
      <c r="GJ393" s="138"/>
      <c r="GT393" s="138"/>
      <c r="HD393" s="138"/>
      <c r="HN393" s="138"/>
      <c r="HX393" s="138"/>
      <c r="IH393" s="138"/>
    </row>
    <row xmlns:x14ac="http://schemas.microsoft.com/office/spreadsheetml/2009/9/ac" r="394" s="3" customFormat="true" x14ac:dyDescent="0.25">
      <c r="A394" s="414"/>
      <c r="B394" s="138"/>
      <c r="L394" s="138"/>
      <c r="V394" s="138"/>
      <c r="AF394" s="138"/>
      <c r="AP394" s="138"/>
      <c r="AZ394" s="138"/>
      <c r="BJ394" s="138"/>
      <c r="BK394" s="138"/>
      <c r="BL394" s="138"/>
      <c r="BM394" s="138"/>
      <c r="BN394" s="138"/>
      <c r="BO394" s="138"/>
      <c r="BP394" s="138"/>
      <c r="BQ394" s="138"/>
      <c r="BT394" s="138"/>
      <c r="CD394" s="138"/>
      <c r="CN394" s="138"/>
      <c r="CX394" s="138"/>
      <c r="DH394" s="138"/>
      <c r="DR394" s="138"/>
      <c r="EB394" s="138"/>
      <c r="EL394" s="138"/>
      <c r="EV394" s="138"/>
      <c r="FF394" s="138"/>
      <c r="FP394" s="138"/>
      <c r="FZ394" s="138"/>
      <c r="GJ394" s="138"/>
      <c r="GT394" s="138"/>
      <c r="HD394" s="138"/>
      <c r="HN394" s="138"/>
      <c r="HX394" s="138"/>
      <c r="IH394" s="138"/>
    </row>
    <row xmlns:x14ac="http://schemas.microsoft.com/office/spreadsheetml/2009/9/ac" r="395" s="3" customFormat="true" x14ac:dyDescent="0.25">
      <c r="A395" s="414"/>
      <c r="B395" s="138"/>
      <c r="L395" s="138"/>
      <c r="V395" s="138"/>
      <c r="AF395" s="138"/>
      <c r="AP395" s="138"/>
      <c r="AZ395" s="138"/>
      <c r="BJ395" s="138"/>
      <c r="BK395" s="138"/>
      <c r="BL395" s="138"/>
      <c r="BM395" s="138"/>
      <c r="BN395" s="138"/>
      <c r="BO395" s="138"/>
      <c r="BP395" s="138"/>
      <c r="BQ395" s="138"/>
      <c r="BT395" s="138"/>
      <c r="CD395" s="138"/>
      <c r="CN395" s="138"/>
      <c r="CX395" s="138"/>
      <c r="DH395" s="138"/>
      <c r="DR395" s="138"/>
      <c r="EB395" s="138"/>
      <c r="EL395" s="138"/>
      <c r="EV395" s="138"/>
      <c r="FF395" s="138"/>
      <c r="FP395" s="138"/>
      <c r="FZ395" s="138"/>
      <c r="GJ395" s="138"/>
      <c r="GT395" s="138"/>
      <c r="HD395" s="138"/>
      <c r="HN395" s="138"/>
      <c r="HX395" s="138"/>
      <c r="IH395" s="138"/>
    </row>
    <row xmlns:x14ac="http://schemas.microsoft.com/office/spreadsheetml/2009/9/ac" r="396" s="3" customFormat="true" x14ac:dyDescent="0.25">
      <c r="A396" s="414"/>
      <c r="B396" s="138"/>
      <c r="L396" s="138"/>
      <c r="V396" s="138"/>
      <c r="AF396" s="138"/>
      <c r="AP396" s="138"/>
      <c r="AZ396" s="138"/>
      <c r="BJ396" s="138"/>
      <c r="BK396" s="138"/>
      <c r="BL396" s="138"/>
      <c r="BM396" s="138"/>
      <c r="BN396" s="138"/>
      <c r="BO396" s="138"/>
      <c r="BP396" s="138"/>
      <c r="BQ396" s="138"/>
      <c r="BT396" s="138"/>
      <c r="CD396" s="138"/>
      <c r="CN396" s="138"/>
      <c r="CX396" s="138"/>
      <c r="DH396" s="138"/>
      <c r="DR396" s="138"/>
      <c r="EB396" s="138"/>
      <c r="EL396" s="138"/>
      <c r="EV396" s="138"/>
      <c r="FF396" s="138"/>
      <c r="FP396" s="138"/>
      <c r="FZ396" s="138"/>
      <c r="GJ396" s="138"/>
      <c r="GT396" s="138"/>
      <c r="HD396" s="138"/>
      <c r="HN396" s="138"/>
      <c r="HX396" s="138"/>
      <c r="IH396" s="138"/>
    </row>
    <row xmlns:x14ac="http://schemas.microsoft.com/office/spreadsheetml/2009/9/ac" r="397" s="3" customFormat="true" x14ac:dyDescent="0.25">
      <c r="A397" s="414"/>
      <c r="B397" s="138"/>
      <c r="L397" s="138"/>
      <c r="V397" s="138"/>
      <c r="AF397" s="138"/>
      <c r="AP397" s="138"/>
      <c r="AZ397" s="138"/>
      <c r="BJ397" s="138"/>
      <c r="BK397" s="138"/>
      <c r="BL397" s="138"/>
      <c r="BM397" s="138"/>
      <c r="BN397" s="138"/>
      <c r="BO397" s="138"/>
      <c r="BP397" s="138"/>
      <c r="BQ397" s="138"/>
      <c r="BT397" s="138"/>
      <c r="CD397" s="138"/>
      <c r="CN397" s="138"/>
      <c r="CX397" s="138"/>
      <c r="DH397" s="138"/>
      <c r="DR397" s="138"/>
      <c r="EB397" s="138"/>
      <c r="EL397" s="138"/>
      <c r="EV397" s="138"/>
      <c r="FF397" s="138"/>
      <c r="FP397" s="138"/>
      <c r="FZ397" s="138"/>
      <c r="GJ397" s="138"/>
      <c r="GT397" s="138"/>
      <c r="HD397" s="138"/>
      <c r="HN397" s="138"/>
      <c r="HX397" s="138"/>
      <c r="IH397" s="138"/>
    </row>
    <row xmlns:x14ac="http://schemas.microsoft.com/office/spreadsheetml/2009/9/ac" r="398" s="3" customFormat="true" x14ac:dyDescent="0.25">
      <c r="A398" s="414"/>
      <c r="B398" s="138"/>
      <c r="L398" s="138"/>
      <c r="V398" s="138"/>
      <c r="AF398" s="138"/>
      <c r="AP398" s="138"/>
      <c r="AZ398" s="138"/>
      <c r="BJ398" s="138"/>
      <c r="BK398" s="138"/>
      <c r="BL398" s="138"/>
      <c r="BM398" s="138"/>
      <c r="BN398" s="138"/>
      <c r="BO398" s="138"/>
      <c r="BP398" s="138"/>
      <c r="BQ398" s="138"/>
      <c r="BT398" s="138"/>
      <c r="CD398" s="138"/>
      <c r="CN398" s="138"/>
      <c r="CX398" s="138"/>
      <c r="DH398" s="138"/>
      <c r="DR398" s="138"/>
      <c r="EB398" s="138"/>
      <c r="EL398" s="138"/>
      <c r="EV398" s="138"/>
      <c r="FF398" s="138"/>
      <c r="FP398" s="138"/>
      <c r="FZ398" s="138"/>
      <c r="GJ398" s="138"/>
      <c r="GT398" s="138"/>
      <c r="HD398" s="138"/>
      <c r="HN398" s="138"/>
      <c r="HX398" s="138"/>
      <c r="IH398" s="138"/>
    </row>
    <row xmlns:x14ac="http://schemas.microsoft.com/office/spreadsheetml/2009/9/ac" r="399" s="3" customFormat="true" x14ac:dyDescent="0.25">
      <c r="A399" s="414"/>
      <c r="B399" s="138"/>
      <c r="L399" s="138"/>
      <c r="V399" s="138"/>
      <c r="AF399" s="138"/>
      <c r="AP399" s="138"/>
      <c r="AZ399" s="138"/>
      <c r="BJ399" s="138"/>
      <c r="BK399" s="138"/>
      <c r="BL399" s="138"/>
      <c r="BM399" s="138"/>
      <c r="BN399" s="138"/>
      <c r="BO399" s="138"/>
      <c r="BP399" s="138"/>
      <c r="BQ399" s="138"/>
      <c r="BT399" s="138"/>
      <c r="CD399" s="138"/>
      <c r="CN399" s="138"/>
      <c r="CX399" s="138"/>
      <c r="DH399" s="138"/>
      <c r="DR399" s="138"/>
      <c r="EB399" s="138"/>
      <c r="EL399" s="138"/>
      <c r="EV399" s="138"/>
      <c r="FF399" s="138"/>
      <c r="FP399" s="138"/>
      <c r="FZ399" s="138"/>
      <c r="GJ399" s="138"/>
      <c r="GT399" s="138"/>
      <c r="HD399" s="138"/>
      <c r="HN399" s="138"/>
      <c r="HX399" s="138"/>
      <c r="IH399" s="138"/>
    </row>
    <row xmlns:x14ac="http://schemas.microsoft.com/office/spreadsheetml/2009/9/ac" r="400" s="3" customFormat="true" x14ac:dyDescent="0.25">
      <c r="A400" s="414"/>
      <c r="B400" s="138"/>
      <c r="L400" s="138"/>
      <c r="V400" s="138"/>
      <c r="AF400" s="138"/>
      <c r="AP400" s="138"/>
      <c r="AZ400" s="138"/>
      <c r="BJ400" s="138"/>
      <c r="BK400" s="138"/>
      <c r="BL400" s="138"/>
      <c r="BM400" s="138"/>
      <c r="BN400" s="138"/>
      <c r="BO400" s="138"/>
      <c r="BP400" s="138"/>
      <c r="BQ400" s="138"/>
      <c r="BT400" s="138"/>
      <c r="CD400" s="138"/>
      <c r="CN400" s="138"/>
      <c r="CX400" s="138"/>
      <c r="DH400" s="138"/>
      <c r="DR400" s="138"/>
      <c r="EB400" s="138"/>
      <c r="EL400" s="138"/>
      <c r="EV400" s="138"/>
      <c r="FF400" s="138"/>
      <c r="FP400" s="138"/>
      <c r="FZ400" s="138"/>
      <c r="GJ400" s="138"/>
      <c r="GT400" s="138"/>
      <c r="HD400" s="138"/>
      <c r="HN400" s="138"/>
      <c r="HX400" s="138"/>
      <c r="IH400" s="138"/>
    </row>
    <row xmlns:x14ac="http://schemas.microsoft.com/office/spreadsheetml/2009/9/ac" r="401" s="3" customFormat="true" x14ac:dyDescent="0.25">
      <c r="A401" s="414"/>
      <c r="B401" s="138"/>
      <c r="L401" s="138"/>
      <c r="V401" s="138"/>
      <c r="AF401" s="138"/>
      <c r="AP401" s="138"/>
      <c r="AZ401" s="138"/>
      <c r="BJ401" s="138"/>
      <c r="BK401" s="138"/>
      <c r="BL401" s="138"/>
      <c r="BM401" s="138"/>
      <c r="BN401" s="138"/>
      <c r="BO401" s="138"/>
      <c r="BP401" s="138"/>
      <c r="BQ401" s="138"/>
      <c r="BT401" s="138"/>
      <c r="CD401" s="138"/>
      <c r="CN401" s="138"/>
      <c r="CX401" s="138"/>
      <c r="DH401" s="138"/>
      <c r="DR401" s="138"/>
      <c r="EB401" s="138"/>
      <c r="EL401" s="138"/>
      <c r="EV401" s="138"/>
      <c r="FF401" s="138"/>
      <c r="FP401" s="138"/>
      <c r="FZ401" s="138"/>
      <c r="GJ401" s="138"/>
      <c r="GT401" s="138"/>
      <c r="HD401" s="138"/>
      <c r="HN401" s="138"/>
      <c r="HX401" s="138"/>
      <c r="IH401" s="138"/>
    </row>
    <row xmlns:x14ac="http://schemas.microsoft.com/office/spreadsheetml/2009/9/ac" r="402" s="3" customFormat="true" x14ac:dyDescent="0.25">
      <c r="A402" s="414"/>
      <c r="B402" s="138"/>
      <c r="L402" s="138"/>
      <c r="V402" s="138"/>
      <c r="AF402" s="138"/>
      <c r="AP402" s="138"/>
      <c r="AZ402" s="138"/>
      <c r="BJ402" s="138"/>
      <c r="BK402" s="138"/>
      <c r="BL402" s="138"/>
      <c r="BM402" s="138"/>
      <c r="BN402" s="138"/>
      <c r="BO402" s="138"/>
      <c r="BP402" s="138"/>
      <c r="BQ402" s="138"/>
      <c r="BT402" s="138"/>
      <c r="CD402" s="138"/>
      <c r="CN402" s="138"/>
      <c r="CX402" s="138"/>
      <c r="DH402" s="138"/>
      <c r="DR402" s="138"/>
      <c r="EB402" s="138"/>
      <c r="EL402" s="138"/>
      <c r="EV402" s="138"/>
      <c r="FF402" s="138"/>
      <c r="FP402" s="138"/>
      <c r="FZ402" s="138"/>
      <c r="GJ402" s="138"/>
      <c r="GT402" s="138"/>
      <c r="HD402" s="138"/>
      <c r="HN402" s="138"/>
      <c r="HX402" s="138"/>
      <c r="IH402" s="138"/>
    </row>
    <row xmlns:x14ac="http://schemas.microsoft.com/office/spreadsheetml/2009/9/ac" r="403" s="3" customFormat="true" x14ac:dyDescent="0.25">
      <c r="A403" s="414"/>
      <c r="B403" s="138"/>
      <c r="L403" s="138"/>
      <c r="V403" s="138"/>
      <c r="AF403" s="138"/>
      <c r="AP403" s="138"/>
      <c r="AZ403" s="138"/>
      <c r="BJ403" s="138"/>
      <c r="BK403" s="138"/>
      <c r="BL403" s="138"/>
      <c r="BM403" s="138"/>
      <c r="BN403" s="138"/>
      <c r="BO403" s="138"/>
      <c r="BP403" s="138"/>
      <c r="BQ403" s="138"/>
      <c r="BT403" s="138"/>
      <c r="CD403" s="138"/>
      <c r="CN403" s="138"/>
      <c r="CX403" s="138"/>
      <c r="DH403" s="138"/>
      <c r="DR403" s="138"/>
      <c r="EB403" s="138"/>
      <c r="EL403" s="138"/>
      <c r="EV403" s="138"/>
      <c r="FF403" s="138"/>
      <c r="FP403" s="138"/>
      <c r="FZ403" s="138"/>
      <c r="GJ403" s="138"/>
      <c r="GT403" s="138"/>
      <c r="HD403" s="138"/>
      <c r="HN403" s="138"/>
      <c r="HX403" s="138"/>
      <c r="IH403" s="138"/>
    </row>
    <row xmlns:x14ac="http://schemas.microsoft.com/office/spreadsheetml/2009/9/ac" r="404" s="3" customFormat="true" x14ac:dyDescent="0.25">
      <c r="A404" s="414"/>
      <c r="B404" s="138"/>
      <c r="L404" s="138"/>
      <c r="V404" s="138"/>
      <c r="AF404" s="138"/>
      <c r="AP404" s="138"/>
      <c r="AZ404" s="138"/>
      <c r="BJ404" s="138"/>
      <c r="BK404" s="138"/>
      <c r="BL404" s="138"/>
      <c r="BM404" s="138"/>
      <c r="BN404" s="138"/>
      <c r="BO404" s="138"/>
      <c r="BP404" s="138"/>
      <c r="BQ404" s="138"/>
      <c r="BT404" s="138"/>
      <c r="CD404" s="138"/>
      <c r="CN404" s="138"/>
      <c r="CX404" s="138"/>
      <c r="DH404" s="138"/>
      <c r="DR404" s="138"/>
      <c r="EB404" s="138"/>
      <c r="EL404" s="138"/>
      <c r="EV404" s="138"/>
      <c r="FF404" s="138"/>
      <c r="FP404" s="138"/>
      <c r="FZ404" s="138"/>
      <c r="GJ404" s="138"/>
      <c r="GT404" s="138"/>
      <c r="HD404" s="138"/>
      <c r="HN404" s="138"/>
      <c r="HX404" s="138"/>
      <c r="IH404" s="138"/>
    </row>
    <row xmlns:x14ac="http://schemas.microsoft.com/office/spreadsheetml/2009/9/ac" r="405" s="3" customFormat="true" x14ac:dyDescent="0.25">
      <c r="A405" s="414"/>
      <c r="B405" s="138"/>
      <c r="L405" s="138"/>
      <c r="V405" s="138"/>
      <c r="AF405" s="138"/>
      <c r="AP405" s="138"/>
      <c r="AZ405" s="138"/>
      <c r="BJ405" s="138"/>
      <c r="BK405" s="138"/>
      <c r="BL405" s="138"/>
      <c r="BM405" s="138"/>
      <c r="BN405" s="138"/>
      <c r="BO405" s="138"/>
      <c r="BP405" s="138"/>
      <c r="BQ405" s="138"/>
      <c r="BT405" s="138"/>
      <c r="CD405" s="138"/>
      <c r="CN405" s="138"/>
      <c r="CX405" s="138"/>
      <c r="DH405" s="138"/>
      <c r="DR405" s="138"/>
      <c r="EB405" s="138"/>
      <c r="EL405" s="138"/>
      <c r="EV405" s="138"/>
      <c r="FF405" s="138"/>
      <c r="FP405" s="138"/>
      <c r="FZ405" s="138"/>
      <c r="GJ405" s="138"/>
      <c r="GT405" s="138"/>
      <c r="HD405" s="138"/>
      <c r="HN405" s="138"/>
      <c r="HX405" s="138"/>
      <c r="IH405" s="138"/>
    </row>
    <row xmlns:x14ac="http://schemas.microsoft.com/office/spreadsheetml/2009/9/ac" r="406" s="3" customFormat="true" x14ac:dyDescent="0.25">
      <c r="A406" s="414"/>
      <c r="B406" s="138"/>
      <c r="L406" s="138"/>
      <c r="V406" s="138"/>
      <c r="AF406" s="138"/>
      <c r="AP406" s="138"/>
      <c r="AZ406" s="138"/>
      <c r="BJ406" s="138"/>
      <c r="BK406" s="138"/>
      <c r="BL406" s="138"/>
      <c r="BM406" s="138"/>
      <c r="BN406" s="138"/>
      <c r="BO406" s="138"/>
      <c r="BP406" s="138"/>
      <c r="BQ406" s="138"/>
      <c r="BT406" s="138"/>
      <c r="CD406" s="138"/>
      <c r="CN406" s="138"/>
      <c r="CX406" s="138"/>
      <c r="DH406" s="138"/>
      <c r="DR406" s="138"/>
      <c r="EB406" s="138"/>
      <c r="EL406" s="138"/>
      <c r="EV406" s="138"/>
      <c r="FF406" s="138"/>
      <c r="FP406" s="138"/>
      <c r="FZ406" s="138"/>
      <c r="GJ406" s="138"/>
      <c r="GT406" s="138"/>
      <c r="HD406" s="138"/>
      <c r="HN406" s="138"/>
      <c r="HX406" s="138"/>
      <c r="IH406" s="138"/>
    </row>
    <row xmlns:x14ac="http://schemas.microsoft.com/office/spreadsheetml/2009/9/ac" r="407" s="3" customFormat="true" x14ac:dyDescent="0.25">
      <c r="A407" s="414"/>
      <c r="B407" s="138"/>
      <c r="L407" s="138"/>
      <c r="V407" s="138"/>
      <c r="AF407" s="138"/>
      <c r="AP407" s="138"/>
      <c r="AZ407" s="138"/>
      <c r="BJ407" s="138"/>
      <c r="BK407" s="138"/>
      <c r="BL407" s="138"/>
      <c r="BM407" s="138"/>
      <c r="BN407" s="138"/>
      <c r="BO407" s="138"/>
      <c r="BP407" s="138"/>
      <c r="BQ407" s="138"/>
      <c r="BT407" s="138"/>
      <c r="CD407" s="138"/>
      <c r="CN407" s="138"/>
      <c r="CX407" s="138"/>
      <c r="DH407" s="138"/>
      <c r="DR407" s="138"/>
      <c r="EB407" s="138"/>
      <c r="EL407" s="138"/>
      <c r="EV407" s="138"/>
      <c r="FF407" s="138"/>
      <c r="FP407" s="138"/>
      <c r="FZ407" s="138"/>
      <c r="GJ407" s="138"/>
      <c r="GT407" s="138"/>
      <c r="HD407" s="138"/>
      <c r="HN407" s="138"/>
      <c r="HX407" s="138"/>
      <c r="IH407" s="138"/>
    </row>
    <row xmlns:x14ac="http://schemas.microsoft.com/office/spreadsheetml/2009/9/ac" r="408" s="3" customFormat="true" x14ac:dyDescent="0.25">
      <c r="A408" s="414"/>
      <c r="B408" s="138"/>
      <c r="L408" s="138"/>
      <c r="V408" s="138"/>
      <c r="AF408" s="138"/>
      <c r="AP408" s="138"/>
      <c r="AZ408" s="138"/>
      <c r="BJ408" s="138"/>
      <c r="BK408" s="138"/>
      <c r="BL408" s="138"/>
      <c r="BM408" s="138"/>
      <c r="BN408" s="138"/>
      <c r="BO408" s="138"/>
      <c r="BP408" s="138"/>
      <c r="BQ408" s="138"/>
      <c r="BT408" s="138"/>
      <c r="CD408" s="138"/>
      <c r="CN408" s="138"/>
      <c r="CX408" s="138"/>
      <c r="DH408" s="138"/>
      <c r="DR408" s="138"/>
      <c r="EB408" s="138"/>
      <c r="EL408" s="138"/>
      <c r="EV408" s="138"/>
      <c r="FF408" s="138"/>
      <c r="FP408" s="138"/>
      <c r="FZ408" s="138"/>
      <c r="GJ408" s="138"/>
      <c r="GT408" s="138"/>
      <c r="HD408" s="138"/>
      <c r="HN408" s="138"/>
      <c r="HX408" s="138"/>
      <c r="IH408" s="138"/>
    </row>
    <row xmlns:x14ac="http://schemas.microsoft.com/office/spreadsheetml/2009/9/ac" r="409" s="3" customFormat="true" x14ac:dyDescent="0.25">
      <c r="A409" s="414"/>
      <c r="B409" s="138"/>
      <c r="L409" s="138"/>
      <c r="V409" s="138"/>
      <c r="AF409" s="138"/>
      <c r="AP409" s="138"/>
      <c r="AZ409" s="138"/>
      <c r="BJ409" s="138"/>
      <c r="BK409" s="138"/>
      <c r="BL409" s="138"/>
      <c r="BM409" s="138"/>
      <c r="BN409" s="138"/>
      <c r="BO409" s="138"/>
      <c r="BP409" s="138"/>
      <c r="BQ409" s="138"/>
      <c r="BT409" s="138"/>
      <c r="CD409" s="138"/>
      <c r="CN409" s="138"/>
      <c r="CX409" s="138"/>
      <c r="DH409" s="138"/>
      <c r="DR409" s="138"/>
      <c r="EB409" s="138"/>
      <c r="EL409" s="138"/>
      <c r="EV409" s="138"/>
      <c r="FF409" s="138"/>
      <c r="FP409" s="138"/>
      <c r="FZ409" s="138"/>
      <c r="GJ409" s="138"/>
      <c r="GT409" s="138"/>
      <c r="HD409" s="138"/>
      <c r="HN409" s="138"/>
      <c r="HX409" s="138"/>
      <c r="IH409" s="138"/>
    </row>
    <row xmlns:x14ac="http://schemas.microsoft.com/office/spreadsheetml/2009/9/ac" r="410" s="3" customFormat="true" x14ac:dyDescent="0.25">
      <c r="A410" s="414"/>
      <c r="B410" s="138"/>
      <c r="L410" s="138"/>
      <c r="V410" s="138"/>
      <c r="AF410" s="138"/>
      <c r="AP410" s="138"/>
      <c r="AZ410" s="138"/>
      <c r="BJ410" s="138"/>
      <c r="BK410" s="138"/>
      <c r="BL410" s="138"/>
      <c r="BM410" s="138"/>
      <c r="BN410" s="138"/>
      <c r="BO410" s="138"/>
      <c r="BP410" s="138"/>
      <c r="BQ410" s="138"/>
      <c r="BT410" s="138"/>
      <c r="CD410" s="138"/>
      <c r="CN410" s="138"/>
      <c r="CX410" s="138"/>
      <c r="DH410" s="138"/>
      <c r="DR410" s="138"/>
      <c r="EB410" s="138"/>
      <c r="EL410" s="138"/>
      <c r="EV410" s="138"/>
      <c r="FF410" s="138"/>
      <c r="FP410" s="138"/>
      <c r="FZ410" s="138"/>
      <c r="GJ410" s="138"/>
      <c r="GT410" s="138"/>
      <c r="HD410" s="138"/>
      <c r="HN410" s="138"/>
      <c r="HX410" s="138"/>
      <c r="IH410" s="138"/>
    </row>
    <row xmlns:x14ac="http://schemas.microsoft.com/office/spreadsheetml/2009/9/ac" r="411" s="3" customFormat="true" x14ac:dyDescent="0.25">
      <c r="A411" s="414"/>
      <c r="B411" s="138"/>
      <c r="L411" s="138"/>
      <c r="V411" s="138"/>
      <c r="AF411" s="138"/>
      <c r="AP411" s="138"/>
      <c r="AZ411" s="138"/>
      <c r="BJ411" s="138"/>
      <c r="BK411" s="138"/>
      <c r="BL411" s="138"/>
      <c r="BM411" s="138"/>
      <c r="BN411" s="138"/>
      <c r="BO411" s="138"/>
      <c r="BP411" s="138"/>
      <c r="BQ411" s="138"/>
      <c r="BT411" s="138"/>
      <c r="CD411" s="138"/>
      <c r="CN411" s="138"/>
      <c r="CX411" s="138"/>
      <c r="DH411" s="138"/>
      <c r="DR411" s="138"/>
      <c r="EB411" s="138"/>
      <c r="EL411" s="138"/>
      <c r="EV411" s="138"/>
      <c r="FF411" s="138"/>
      <c r="FP411" s="138"/>
      <c r="FZ411" s="138"/>
      <c r="GJ411" s="138"/>
      <c r="GT411" s="138"/>
      <c r="HD411" s="138"/>
      <c r="HN411" s="138"/>
      <c r="HX411" s="138"/>
      <c r="IH411" s="138"/>
    </row>
    <row xmlns:x14ac="http://schemas.microsoft.com/office/spreadsheetml/2009/9/ac" r="412" s="3" customFormat="true" x14ac:dyDescent="0.25">
      <c r="A412" s="414"/>
      <c r="B412" s="138"/>
      <c r="L412" s="138"/>
      <c r="V412" s="138"/>
      <c r="AF412" s="138"/>
      <c r="AP412" s="138"/>
      <c r="AZ412" s="138"/>
      <c r="BJ412" s="138"/>
      <c r="BK412" s="138"/>
      <c r="BL412" s="138"/>
      <c r="BM412" s="138"/>
      <c r="BN412" s="138"/>
      <c r="BO412" s="138"/>
      <c r="BP412" s="138"/>
      <c r="BQ412" s="138"/>
      <c r="BT412" s="138"/>
      <c r="CD412" s="138"/>
      <c r="CN412" s="138"/>
      <c r="CX412" s="138"/>
      <c r="DH412" s="138"/>
      <c r="DR412" s="138"/>
      <c r="EB412" s="138"/>
      <c r="EL412" s="138"/>
      <c r="EV412" s="138"/>
      <c r="FF412" s="138"/>
      <c r="FP412" s="138"/>
      <c r="FZ412" s="138"/>
      <c r="GJ412" s="138"/>
      <c r="GT412" s="138"/>
      <c r="HD412" s="138"/>
      <c r="HN412" s="138"/>
      <c r="HX412" s="138"/>
      <c r="IH412" s="138"/>
    </row>
    <row xmlns:x14ac="http://schemas.microsoft.com/office/spreadsheetml/2009/9/ac" r="413" s="3" customFormat="true" x14ac:dyDescent="0.25">
      <c r="A413" s="414"/>
      <c r="B413" s="138"/>
      <c r="L413" s="138"/>
      <c r="V413" s="138"/>
      <c r="AF413" s="138"/>
      <c r="AP413" s="138"/>
      <c r="AZ413" s="138"/>
      <c r="BJ413" s="138"/>
      <c r="BK413" s="138"/>
      <c r="BL413" s="138"/>
      <c r="BM413" s="138"/>
      <c r="BN413" s="138"/>
      <c r="BO413" s="138"/>
      <c r="BP413" s="138"/>
      <c r="BQ413" s="138"/>
      <c r="BT413" s="138"/>
      <c r="CD413" s="138"/>
      <c r="CN413" s="138"/>
      <c r="CX413" s="138"/>
      <c r="DH413" s="138"/>
      <c r="DR413" s="138"/>
      <c r="EB413" s="138"/>
      <c r="EL413" s="138"/>
      <c r="EV413" s="138"/>
      <c r="FF413" s="138"/>
      <c r="FP413" s="138"/>
      <c r="FZ413" s="138"/>
      <c r="GJ413" s="138"/>
      <c r="GT413" s="138"/>
      <c r="HD413" s="138"/>
      <c r="HN413" s="138"/>
      <c r="HX413" s="138"/>
      <c r="IH413" s="138"/>
    </row>
    <row xmlns:x14ac="http://schemas.microsoft.com/office/spreadsheetml/2009/9/ac" r="414" s="3" customFormat="true" x14ac:dyDescent="0.25">
      <c r="A414" s="414"/>
      <c r="B414" s="138"/>
      <c r="L414" s="138"/>
      <c r="V414" s="138"/>
      <c r="AF414" s="138"/>
      <c r="AP414" s="138"/>
      <c r="AZ414" s="138"/>
      <c r="BJ414" s="138"/>
      <c r="BK414" s="138"/>
      <c r="BL414" s="138"/>
      <c r="BM414" s="138"/>
      <c r="BN414" s="138"/>
      <c r="BO414" s="138"/>
      <c r="BP414" s="138"/>
      <c r="BQ414" s="138"/>
      <c r="BT414" s="138"/>
      <c r="CD414" s="138"/>
      <c r="CN414" s="138"/>
      <c r="CX414" s="138"/>
      <c r="DH414" s="138"/>
      <c r="DR414" s="138"/>
      <c r="EB414" s="138"/>
      <c r="EL414" s="138"/>
      <c r="EV414" s="138"/>
      <c r="FF414" s="138"/>
      <c r="FP414" s="138"/>
      <c r="FZ414" s="138"/>
      <c r="GJ414" s="138"/>
      <c r="GT414" s="138"/>
      <c r="HD414" s="138"/>
      <c r="HN414" s="138"/>
      <c r="HX414" s="138"/>
      <c r="IH414" s="138"/>
    </row>
    <row xmlns:x14ac="http://schemas.microsoft.com/office/spreadsheetml/2009/9/ac" r="415" s="3" customFormat="true" x14ac:dyDescent="0.25">
      <c r="A415" s="414"/>
      <c r="B415" s="138"/>
      <c r="L415" s="138"/>
      <c r="V415" s="138"/>
      <c r="AF415" s="138"/>
      <c r="AP415" s="138"/>
      <c r="AZ415" s="138"/>
      <c r="BJ415" s="138"/>
      <c r="BK415" s="138"/>
      <c r="BL415" s="138"/>
      <c r="BM415" s="138"/>
      <c r="BN415" s="138"/>
      <c r="BO415" s="138"/>
      <c r="BP415" s="138"/>
      <c r="BQ415" s="138"/>
      <c r="BT415" s="138"/>
      <c r="CD415" s="138"/>
      <c r="CN415" s="138"/>
      <c r="CX415" s="138"/>
      <c r="DH415" s="138"/>
      <c r="DR415" s="138"/>
      <c r="EB415" s="138"/>
      <c r="EL415" s="138"/>
      <c r="EV415" s="138"/>
      <c r="FF415" s="138"/>
      <c r="FP415" s="138"/>
      <c r="FZ415" s="138"/>
      <c r="GJ415" s="138"/>
      <c r="GT415" s="138"/>
      <c r="HD415" s="138"/>
      <c r="HN415" s="138"/>
      <c r="HX415" s="138"/>
      <c r="IH415" s="138"/>
    </row>
    <row xmlns:x14ac="http://schemas.microsoft.com/office/spreadsheetml/2009/9/ac" r="416" s="3" customFormat="true" x14ac:dyDescent="0.25">
      <c r="A416" s="414"/>
      <c r="B416" s="138"/>
      <c r="L416" s="138"/>
      <c r="V416" s="138"/>
      <c r="AF416" s="138"/>
      <c r="AP416" s="138"/>
      <c r="AZ416" s="138"/>
      <c r="BJ416" s="138"/>
      <c r="BK416" s="138"/>
      <c r="BL416" s="138"/>
      <c r="BM416" s="138"/>
      <c r="BN416" s="138"/>
      <c r="BO416" s="138"/>
      <c r="BP416" s="138"/>
      <c r="BQ416" s="138"/>
      <c r="BT416" s="138"/>
      <c r="CD416" s="138"/>
      <c r="CN416" s="138"/>
      <c r="CX416" s="138"/>
      <c r="DH416" s="138"/>
      <c r="DR416" s="138"/>
      <c r="EB416" s="138"/>
      <c r="EL416" s="138"/>
      <c r="EV416" s="138"/>
      <c r="FF416" s="138"/>
      <c r="FP416" s="138"/>
      <c r="FZ416" s="138"/>
      <c r="GJ416" s="138"/>
      <c r="GT416" s="138"/>
      <c r="HD416" s="138"/>
      <c r="HN416" s="138"/>
      <c r="HX416" s="138"/>
      <c r="IH416" s="138"/>
    </row>
    <row xmlns:x14ac="http://schemas.microsoft.com/office/spreadsheetml/2009/9/ac" r="417" s="3" customFormat="true" x14ac:dyDescent="0.25">
      <c r="A417" s="414"/>
      <c r="B417" s="138"/>
      <c r="L417" s="138"/>
      <c r="V417" s="138"/>
      <c r="AF417" s="138"/>
      <c r="AP417" s="138"/>
      <c r="AZ417" s="138"/>
      <c r="BJ417" s="138"/>
      <c r="BK417" s="138"/>
      <c r="BL417" s="138"/>
      <c r="BM417" s="138"/>
      <c r="BN417" s="138"/>
      <c r="BO417" s="138"/>
      <c r="BP417" s="138"/>
      <c r="BQ417" s="138"/>
      <c r="BT417" s="138"/>
      <c r="CD417" s="138"/>
      <c r="CN417" s="138"/>
      <c r="CX417" s="138"/>
      <c r="DH417" s="138"/>
      <c r="DR417" s="138"/>
      <c r="EB417" s="138"/>
      <c r="EL417" s="138"/>
      <c r="EV417" s="138"/>
      <c r="FF417" s="138"/>
      <c r="FP417" s="138"/>
      <c r="FZ417" s="138"/>
      <c r="GJ417" s="138"/>
      <c r="GT417" s="138"/>
      <c r="HD417" s="138"/>
      <c r="HN417" s="138"/>
      <c r="HX417" s="138"/>
      <c r="IH417" s="138"/>
    </row>
    <row xmlns:x14ac="http://schemas.microsoft.com/office/spreadsheetml/2009/9/ac" r="418" s="3" customFormat="true" x14ac:dyDescent="0.25">
      <c r="A418" s="414"/>
      <c r="B418" s="138"/>
      <c r="L418" s="138"/>
      <c r="V418" s="138"/>
      <c r="AF418" s="138"/>
      <c r="AP418" s="138"/>
      <c r="AZ418" s="138"/>
      <c r="BJ418" s="138"/>
      <c r="BK418" s="138"/>
      <c r="BL418" s="138"/>
      <c r="BM418" s="138"/>
      <c r="BN418" s="138"/>
      <c r="BO418" s="138"/>
      <c r="BP418" s="138"/>
      <c r="BQ418" s="138"/>
      <c r="BT418" s="138"/>
      <c r="CD418" s="138"/>
      <c r="CN418" s="138"/>
      <c r="CX418" s="138"/>
      <c r="DH418" s="138"/>
      <c r="DR418" s="138"/>
      <c r="EB418" s="138"/>
      <c r="EL418" s="138"/>
      <c r="EV418" s="138"/>
      <c r="FF418" s="138"/>
      <c r="FP418" s="138"/>
      <c r="FZ418" s="138"/>
      <c r="GJ418" s="138"/>
      <c r="GT418" s="138"/>
      <c r="HD418" s="138"/>
      <c r="HN418" s="138"/>
      <c r="HX418" s="138"/>
      <c r="IH418" s="138"/>
    </row>
    <row xmlns:x14ac="http://schemas.microsoft.com/office/spreadsheetml/2009/9/ac" r="419" s="3" customFormat="true" x14ac:dyDescent="0.25">
      <c r="A419" s="414"/>
      <c r="B419" s="138"/>
      <c r="L419" s="138"/>
      <c r="V419" s="138"/>
      <c r="AF419" s="138"/>
      <c r="AP419" s="138"/>
      <c r="AZ419" s="138"/>
      <c r="BJ419" s="138"/>
      <c r="BK419" s="138"/>
      <c r="BL419" s="138"/>
      <c r="BM419" s="138"/>
      <c r="BN419" s="138"/>
      <c r="BO419" s="138"/>
      <c r="BP419" s="138"/>
      <c r="BQ419" s="138"/>
      <c r="BT419" s="138"/>
      <c r="CD419" s="138"/>
      <c r="CN419" s="138"/>
      <c r="CX419" s="138"/>
      <c r="DH419" s="138"/>
      <c r="DR419" s="138"/>
      <c r="EB419" s="138"/>
      <c r="EL419" s="138"/>
      <c r="EV419" s="138"/>
      <c r="FF419" s="138"/>
      <c r="FP419" s="138"/>
      <c r="FZ419" s="138"/>
      <c r="GJ419" s="138"/>
      <c r="GT419" s="138"/>
      <c r="HD419" s="138"/>
      <c r="HN419" s="138"/>
      <c r="HX419" s="138"/>
      <c r="IH419" s="138"/>
    </row>
    <row xmlns:x14ac="http://schemas.microsoft.com/office/spreadsheetml/2009/9/ac" r="420" s="3" customFormat="true" x14ac:dyDescent="0.25">
      <c r="A420" s="414"/>
      <c r="B420" s="138"/>
      <c r="L420" s="138"/>
      <c r="V420" s="138"/>
      <c r="AF420" s="138"/>
      <c r="AP420" s="138"/>
      <c r="AZ420" s="138"/>
      <c r="BJ420" s="138"/>
      <c r="BK420" s="138"/>
      <c r="BL420" s="138"/>
      <c r="BM420" s="138"/>
      <c r="BN420" s="138"/>
      <c r="BO420" s="138"/>
      <c r="BP420" s="138"/>
      <c r="BQ420" s="138"/>
      <c r="BT420" s="138"/>
      <c r="CD420" s="138"/>
      <c r="CN420" s="138"/>
      <c r="CX420" s="138"/>
      <c r="DH420" s="138"/>
      <c r="DR420" s="138"/>
      <c r="EB420" s="138"/>
      <c r="EL420" s="138"/>
      <c r="EV420" s="138"/>
      <c r="FF420" s="138"/>
      <c r="FP420" s="138"/>
      <c r="FZ420" s="138"/>
      <c r="GJ420" s="138"/>
      <c r="GT420" s="138"/>
      <c r="HD420" s="138"/>
      <c r="HN420" s="138"/>
      <c r="HX420" s="138"/>
      <c r="IH420" s="138"/>
    </row>
    <row xmlns:x14ac="http://schemas.microsoft.com/office/spreadsheetml/2009/9/ac" r="421" s="3" customFormat="true" x14ac:dyDescent="0.25">
      <c r="A421" s="414"/>
      <c r="B421" s="138"/>
      <c r="L421" s="138"/>
      <c r="V421" s="138"/>
      <c r="AF421" s="138"/>
      <c r="AP421" s="138"/>
      <c r="AZ421" s="138"/>
      <c r="BJ421" s="138"/>
      <c r="BK421" s="138"/>
      <c r="BL421" s="138"/>
      <c r="BM421" s="138"/>
      <c r="BN421" s="138"/>
      <c r="BO421" s="138"/>
      <c r="BP421" s="138"/>
      <c r="BQ421" s="138"/>
      <c r="BT421" s="138"/>
      <c r="CD421" s="138"/>
      <c r="CN421" s="138"/>
      <c r="CX421" s="138"/>
      <c r="DH421" s="138"/>
      <c r="DR421" s="138"/>
      <c r="EB421" s="138"/>
      <c r="EL421" s="138"/>
      <c r="EV421" s="138"/>
      <c r="FF421" s="138"/>
      <c r="FP421" s="138"/>
      <c r="FZ421" s="138"/>
      <c r="GJ421" s="138"/>
      <c r="GT421" s="138"/>
      <c r="HD421" s="138"/>
      <c r="HN421" s="138"/>
      <c r="HX421" s="138"/>
      <c r="IH421" s="138"/>
    </row>
    <row xmlns:x14ac="http://schemas.microsoft.com/office/spreadsheetml/2009/9/ac" r="422" s="3" customFormat="true" x14ac:dyDescent="0.25">
      <c r="A422" s="414"/>
      <c r="B422" s="138"/>
      <c r="L422" s="138"/>
      <c r="V422" s="138"/>
      <c r="AF422" s="138"/>
      <c r="AP422" s="138"/>
      <c r="AZ422" s="138"/>
      <c r="BJ422" s="138"/>
      <c r="BK422" s="138"/>
      <c r="BL422" s="138"/>
      <c r="BM422" s="138"/>
      <c r="BN422" s="138"/>
      <c r="BO422" s="138"/>
      <c r="BP422" s="138"/>
      <c r="BQ422" s="138"/>
      <c r="BT422" s="138"/>
      <c r="CD422" s="138"/>
      <c r="CN422" s="138"/>
      <c r="CX422" s="138"/>
      <c r="DH422" s="138"/>
      <c r="DR422" s="138"/>
      <c r="EB422" s="138"/>
      <c r="EL422" s="138"/>
      <c r="EV422" s="138"/>
      <c r="FF422" s="138"/>
      <c r="FP422" s="138"/>
      <c r="FZ422" s="138"/>
      <c r="GJ422" s="138"/>
      <c r="GT422" s="138"/>
      <c r="HD422" s="138"/>
      <c r="HN422" s="138"/>
      <c r="HX422" s="138"/>
      <c r="IH422" s="138"/>
    </row>
    <row xmlns:x14ac="http://schemas.microsoft.com/office/spreadsheetml/2009/9/ac" r="423" s="3" customFormat="true" x14ac:dyDescent="0.25">
      <c r="A423" s="414"/>
      <c r="B423" s="138"/>
      <c r="L423" s="138"/>
      <c r="V423" s="138"/>
      <c r="AF423" s="138"/>
      <c r="AP423" s="138"/>
      <c r="AZ423" s="138"/>
      <c r="BJ423" s="138"/>
      <c r="BK423" s="138"/>
      <c r="BL423" s="138"/>
      <c r="BM423" s="138"/>
      <c r="BN423" s="138"/>
      <c r="BO423" s="138"/>
      <c r="BP423" s="138"/>
      <c r="BQ423" s="138"/>
      <c r="BT423" s="138"/>
      <c r="CD423" s="138"/>
      <c r="CN423" s="138"/>
      <c r="CX423" s="138"/>
      <c r="DH423" s="138"/>
      <c r="DR423" s="138"/>
      <c r="EB423" s="138"/>
      <c r="EL423" s="138"/>
      <c r="EV423" s="138"/>
      <c r="FF423" s="138"/>
      <c r="FP423" s="138"/>
      <c r="FZ423" s="138"/>
      <c r="GJ423" s="138"/>
      <c r="GT423" s="138"/>
      <c r="HD423" s="138"/>
      <c r="HN423" s="138"/>
      <c r="HX423" s="138"/>
      <c r="IH423" s="138"/>
    </row>
    <row xmlns:x14ac="http://schemas.microsoft.com/office/spreadsheetml/2009/9/ac" r="424" s="3" customFormat="true" x14ac:dyDescent="0.25">
      <c r="A424" s="414"/>
      <c r="B424" s="138"/>
      <c r="L424" s="138"/>
      <c r="V424" s="138"/>
      <c r="AF424" s="138"/>
      <c r="AP424" s="138"/>
      <c r="AZ424" s="138"/>
      <c r="BJ424" s="138"/>
      <c r="BK424" s="138"/>
      <c r="BL424" s="138"/>
      <c r="BM424" s="138"/>
      <c r="BN424" s="138"/>
      <c r="BO424" s="138"/>
      <c r="BP424" s="138"/>
      <c r="BQ424" s="138"/>
      <c r="BT424" s="138"/>
      <c r="CD424" s="138"/>
      <c r="CN424" s="138"/>
      <c r="CX424" s="138"/>
      <c r="DH424" s="138"/>
      <c r="DR424" s="138"/>
      <c r="EB424" s="138"/>
      <c r="EL424" s="138"/>
      <c r="EV424" s="138"/>
      <c r="FF424" s="138"/>
      <c r="FP424" s="138"/>
      <c r="FZ424" s="138"/>
      <c r="GJ424" s="138"/>
      <c r="GT424" s="138"/>
      <c r="HD424" s="138"/>
      <c r="HN424" s="138"/>
      <c r="HX424" s="138"/>
      <c r="IH424" s="138"/>
    </row>
    <row xmlns:x14ac="http://schemas.microsoft.com/office/spreadsheetml/2009/9/ac" r="425" s="3" customFormat="true" x14ac:dyDescent="0.25">
      <c r="A425" s="414"/>
      <c r="B425" s="138"/>
      <c r="L425" s="138"/>
      <c r="V425" s="138"/>
      <c r="AF425" s="138"/>
      <c r="AP425" s="138"/>
      <c r="AZ425" s="138"/>
      <c r="BJ425" s="138"/>
      <c r="BK425" s="138"/>
      <c r="BL425" s="138"/>
      <c r="BM425" s="138"/>
      <c r="BN425" s="138"/>
      <c r="BO425" s="138"/>
      <c r="BP425" s="138"/>
      <c r="BQ425" s="138"/>
      <c r="BT425" s="138"/>
      <c r="CD425" s="138"/>
      <c r="CN425" s="138"/>
      <c r="CX425" s="138"/>
      <c r="DH425" s="138"/>
      <c r="DR425" s="138"/>
      <c r="EB425" s="138"/>
      <c r="EL425" s="138"/>
      <c r="EV425" s="138"/>
      <c r="FF425" s="138"/>
      <c r="FP425" s="138"/>
      <c r="FZ425" s="138"/>
      <c r="GJ425" s="138"/>
      <c r="GT425" s="138"/>
      <c r="HD425" s="138"/>
      <c r="HN425" s="138"/>
      <c r="HX425" s="138"/>
      <c r="IH425" s="138"/>
    </row>
    <row xmlns:x14ac="http://schemas.microsoft.com/office/spreadsheetml/2009/9/ac" r="426" s="3" customFormat="true" x14ac:dyDescent="0.25">
      <c r="A426" s="414"/>
      <c r="B426" s="138"/>
      <c r="L426" s="138"/>
      <c r="V426" s="138"/>
      <c r="AF426" s="138"/>
      <c r="AP426" s="138"/>
      <c r="AZ426" s="138"/>
      <c r="BJ426" s="138"/>
      <c r="BK426" s="138"/>
      <c r="BL426" s="138"/>
      <c r="BM426" s="138"/>
      <c r="BN426" s="138"/>
      <c r="BO426" s="138"/>
      <c r="BP426" s="138"/>
      <c r="BQ426" s="138"/>
      <c r="BT426" s="138"/>
      <c r="CD426" s="138"/>
      <c r="CN426" s="138"/>
      <c r="CX426" s="138"/>
      <c r="DH426" s="138"/>
      <c r="DR426" s="138"/>
      <c r="EB426" s="138"/>
      <c r="EL426" s="138"/>
      <c r="EV426" s="138"/>
      <c r="FF426" s="138"/>
      <c r="FP426" s="138"/>
      <c r="FZ426" s="138"/>
      <c r="GJ426" s="138"/>
      <c r="GT426" s="138"/>
      <c r="HD426" s="138"/>
      <c r="HN426" s="138"/>
      <c r="HX426" s="138"/>
      <c r="IH426" s="138"/>
    </row>
    <row xmlns:x14ac="http://schemas.microsoft.com/office/spreadsheetml/2009/9/ac" r="427" s="3" customFormat="true" x14ac:dyDescent="0.25">
      <c r="A427" s="414"/>
      <c r="B427" s="138"/>
      <c r="L427" s="138"/>
      <c r="V427" s="138"/>
      <c r="AF427" s="138"/>
      <c r="AP427" s="138"/>
      <c r="AZ427" s="138"/>
      <c r="BJ427" s="138"/>
      <c r="BK427" s="138"/>
      <c r="BL427" s="138"/>
      <c r="BM427" s="138"/>
      <c r="BN427" s="138"/>
      <c r="BO427" s="138"/>
      <c r="BP427" s="138"/>
      <c r="BQ427" s="138"/>
      <c r="BT427" s="138"/>
      <c r="CD427" s="138"/>
      <c r="CN427" s="138"/>
      <c r="CX427" s="138"/>
      <c r="DH427" s="138"/>
      <c r="DR427" s="138"/>
      <c r="EB427" s="138"/>
      <c r="EL427" s="138"/>
      <c r="EV427" s="138"/>
      <c r="FF427" s="138"/>
      <c r="FP427" s="138"/>
      <c r="FZ427" s="138"/>
      <c r="GJ427" s="138"/>
      <c r="GT427" s="138"/>
      <c r="HD427" s="138"/>
      <c r="HN427" s="138"/>
      <c r="HX427" s="138"/>
      <c r="IH427" s="138"/>
    </row>
    <row xmlns:x14ac="http://schemas.microsoft.com/office/spreadsheetml/2009/9/ac" r="428" s="3" customFormat="true" x14ac:dyDescent="0.25">
      <c r="A428" s="414"/>
      <c r="B428" s="138"/>
      <c r="L428" s="138"/>
      <c r="V428" s="138"/>
      <c r="AF428" s="138"/>
      <c r="AP428" s="138"/>
      <c r="AZ428" s="138"/>
      <c r="BJ428" s="138"/>
      <c r="BK428" s="138"/>
      <c r="BL428" s="138"/>
      <c r="BM428" s="138"/>
      <c r="BN428" s="138"/>
      <c r="BO428" s="138"/>
      <c r="BP428" s="138"/>
      <c r="BQ428" s="138"/>
      <c r="BT428" s="138"/>
      <c r="CD428" s="138"/>
      <c r="CN428" s="138"/>
      <c r="CX428" s="138"/>
      <c r="DH428" s="138"/>
      <c r="DR428" s="138"/>
      <c r="EB428" s="138"/>
      <c r="EL428" s="138"/>
      <c r="EV428" s="138"/>
      <c r="FF428" s="138"/>
      <c r="FP428" s="138"/>
      <c r="FZ428" s="138"/>
      <c r="GJ428" s="138"/>
      <c r="GT428" s="138"/>
      <c r="HD428" s="138"/>
      <c r="HN428" s="138"/>
      <c r="HX428" s="138"/>
      <c r="IH428" s="138"/>
    </row>
    <row xmlns:x14ac="http://schemas.microsoft.com/office/spreadsheetml/2009/9/ac" r="429" s="3" customFormat="true" x14ac:dyDescent="0.25">
      <c r="A429" s="414"/>
      <c r="B429" s="138"/>
      <c r="L429" s="138"/>
      <c r="V429" s="138"/>
      <c r="AF429" s="138"/>
      <c r="AP429" s="138"/>
      <c r="AZ429" s="138"/>
      <c r="BJ429" s="138"/>
      <c r="BK429" s="138"/>
      <c r="BL429" s="138"/>
      <c r="BM429" s="138"/>
      <c r="BN429" s="138"/>
      <c r="BO429" s="138"/>
      <c r="BP429" s="138"/>
      <c r="BQ429" s="138"/>
      <c r="BT429" s="138"/>
      <c r="CD429" s="138"/>
      <c r="CN429" s="138"/>
      <c r="CX429" s="138"/>
      <c r="DH429" s="138"/>
      <c r="DR429" s="138"/>
      <c r="EB429" s="138"/>
      <c r="EL429" s="138"/>
      <c r="EV429" s="138"/>
      <c r="FF429" s="138"/>
      <c r="FP429" s="138"/>
      <c r="FZ429" s="138"/>
      <c r="GJ429" s="138"/>
      <c r="GT429" s="138"/>
      <c r="HD429" s="138"/>
      <c r="HN429" s="138"/>
      <c r="HX429" s="138"/>
      <c r="IH429" s="138"/>
    </row>
    <row xmlns:x14ac="http://schemas.microsoft.com/office/spreadsheetml/2009/9/ac" r="430" s="3" customFormat="true" x14ac:dyDescent="0.25">
      <c r="A430" s="414"/>
      <c r="B430" s="138"/>
      <c r="L430" s="138"/>
      <c r="V430" s="138"/>
      <c r="AF430" s="138"/>
      <c r="AP430" s="138"/>
      <c r="AZ430" s="138"/>
      <c r="BJ430" s="138"/>
      <c r="BK430" s="138"/>
      <c r="BL430" s="138"/>
      <c r="BM430" s="138"/>
      <c r="BN430" s="138"/>
      <c r="BO430" s="138"/>
      <c r="BP430" s="138"/>
      <c r="BQ430" s="138"/>
      <c r="BT430" s="138"/>
      <c r="CD430" s="138"/>
      <c r="CN430" s="138"/>
      <c r="CX430" s="138"/>
      <c r="DH430" s="138"/>
      <c r="DR430" s="138"/>
      <c r="EB430" s="138"/>
      <c r="EL430" s="138"/>
      <c r="EV430" s="138"/>
      <c r="FF430" s="138"/>
      <c r="FP430" s="138"/>
      <c r="FZ430" s="138"/>
      <c r="GJ430" s="138"/>
      <c r="GT430" s="138"/>
      <c r="HD430" s="138"/>
      <c r="HN430" s="138"/>
      <c r="HX430" s="138"/>
      <c r="IH430" s="138"/>
    </row>
    <row xmlns:x14ac="http://schemas.microsoft.com/office/spreadsheetml/2009/9/ac" r="431" s="3" customFormat="true" x14ac:dyDescent="0.25">
      <c r="A431" s="414"/>
      <c r="B431" s="138"/>
      <c r="L431" s="138"/>
      <c r="V431" s="138"/>
      <c r="AF431" s="138"/>
      <c r="AP431" s="138"/>
      <c r="AZ431" s="138"/>
      <c r="BJ431" s="138"/>
      <c r="BK431" s="138"/>
      <c r="BL431" s="138"/>
      <c r="BM431" s="138"/>
      <c r="BN431" s="138"/>
      <c r="BO431" s="138"/>
      <c r="BP431" s="138"/>
      <c r="BQ431" s="138"/>
      <c r="BT431" s="138"/>
      <c r="CD431" s="138"/>
      <c r="CN431" s="138"/>
      <c r="CX431" s="138"/>
      <c r="DH431" s="138"/>
      <c r="DR431" s="138"/>
      <c r="EB431" s="138"/>
      <c r="EL431" s="138"/>
      <c r="EV431" s="138"/>
      <c r="FF431" s="138"/>
      <c r="FP431" s="138"/>
      <c r="FZ431" s="138"/>
      <c r="GJ431" s="138"/>
      <c r="GT431" s="138"/>
      <c r="HD431" s="138"/>
      <c r="HN431" s="138"/>
      <c r="HX431" s="138"/>
      <c r="IH431" s="138"/>
    </row>
    <row xmlns:x14ac="http://schemas.microsoft.com/office/spreadsheetml/2009/9/ac" r="432" s="3" customFormat="true" x14ac:dyDescent="0.25">
      <c r="A432" s="414"/>
      <c r="B432" s="138"/>
      <c r="L432" s="138"/>
      <c r="V432" s="138"/>
      <c r="AF432" s="138"/>
      <c r="AP432" s="138"/>
      <c r="AZ432" s="138"/>
      <c r="BJ432" s="138"/>
      <c r="BK432" s="138"/>
      <c r="BL432" s="138"/>
      <c r="BM432" s="138"/>
      <c r="BN432" s="138"/>
      <c r="BO432" s="138"/>
      <c r="BP432" s="138"/>
      <c r="BQ432" s="138"/>
      <c r="BT432" s="138"/>
      <c r="CD432" s="138"/>
      <c r="CN432" s="138"/>
      <c r="CX432" s="138"/>
      <c r="DH432" s="138"/>
      <c r="DR432" s="138"/>
      <c r="EB432" s="138"/>
      <c r="EL432" s="138"/>
      <c r="EV432" s="138"/>
      <c r="FF432" s="138"/>
      <c r="FP432" s="138"/>
      <c r="FZ432" s="138"/>
      <c r="GJ432" s="138"/>
      <c r="GT432" s="138"/>
      <c r="HD432" s="138"/>
      <c r="HN432" s="138"/>
      <c r="HX432" s="138"/>
      <c r="IH432" s="138"/>
    </row>
    <row xmlns:x14ac="http://schemas.microsoft.com/office/spreadsheetml/2009/9/ac" r="433" s="3" customFormat="true" x14ac:dyDescent="0.25">
      <c r="A433" s="414"/>
      <c r="B433" s="138"/>
      <c r="L433" s="138"/>
      <c r="V433" s="138"/>
      <c r="AF433" s="138"/>
      <c r="AP433" s="138"/>
      <c r="AZ433" s="138"/>
      <c r="BJ433" s="138"/>
      <c r="BK433" s="138"/>
      <c r="BL433" s="138"/>
      <c r="BM433" s="138"/>
      <c r="BN433" s="138"/>
      <c r="BO433" s="138"/>
      <c r="BP433" s="138"/>
      <c r="BQ433" s="138"/>
      <c r="BT433" s="138"/>
      <c r="CD433" s="138"/>
      <c r="CN433" s="138"/>
      <c r="CX433" s="138"/>
      <c r="DH433" s="138"/>
      <c r="DR433" s="138"/>
      <c r="EB433" s="138"/>
      <c r="EL433" s="138"/>
      <c r="EV433" s="138"/>
      <c r="FF433" s="138"/>
      <c r="FP433" s="138"/>
      <c r="FZ433" s="138"/>
      <c r="GJ433" s="138"/>
      <c r="GT433" s="138"/>
      <c r="HD433" s="138"/>
      <c r="HN433" s="138"/>
      <c r="HX433" s="138"/>
      <c r="IH433" s="138"/>
    </row>
    <row xmlns:x14ac="http://schemas.microsoft.com/office/spreadsheetml/2009/9/ac" r="434" s="3" customFormat="true" x14ac:dyDescent="0.25">
      <c r="A434" s="414"/>
      <c r="B434" s="138"/>
      <c r="L434" s="138"/>
      <c r="V434" s="138"/>
      <c r="AF434" s="138"/>
      <c r="AP434" s="138"/>
      <c r="AZ434" s="138"/>
      <c r="BJ434" s="138"/>
      <c r="BK434" s="138"/>
      <c r="BL434" s="138"/>
      <c r="BM434" s="138"/>
      <c r="BN434" s="138"/>
      <c r="BO434" s="138"/>
      <c r="BP434" s="138"/>
      <c r="BQ434" s="138"/>
      <c r="BT434" s="138"/>
      <c r="CD434" s="138"/>
      <c r="CN434" s="138"/>
      <c r="CX434" s="138"/>
      <c r="DH434" s="138"/>
      <c r="DR434" s="138"/>
      <c r="EB434" s="138"/>
      <c r="EL434" s="138"/>
      <c r="EV434" s="138"/>
      <c r="FF434" s="138"/>
      <c r="FP434" s="138"/>
      <c r="FZ434" s="138"/>
      <c r="GJ434" s="138"/>
      <c r="GT434" s="138"/>
      <c r="HD434" s="138"/>
      <c r="HN434" s="138"/>
      <c r="HX434" s="138"/>
      <c r="IH434" s="138"/>
    </row>
    <row xmlns:x14ac="http://schemas.microsoft.com/office/spreadsheetml/2009/9/ac" r="435" s="3" customFormat="true" x14ac:dyDescent="0.25">
      <c r="A435" s="414"/>
      <c r="B435" s="138"/>
      <c r="L435" s="138"/>
      <c r="V435" s="138"/>
      <c r="AF435" s="138"/>
      <c r="AP435" s="138"/>
      <c r="AZ435" s="138"/>
      <c r="BJ435" s="138"/>
      <c r="BK435" s="138"/>
      <c r="BL435" s="138"/>
      <c r="BM435" s="138"/>
      <c r="BN435" s="138"/>
      <c r="BO435" s="138"/>
      <c r="BP435" s="138"/>
      <c r="BQ435" s="138"/>
      <c r="BT435" s="138"/>
      <c r="CD435" s="138"/>
      <c r="CN435" s="138"/>
      <c r="CX435" s="138"/>
      <c r="DH435" s="138"/>
      <c r="DR435" s="138"/>
      <c r="EB435" s="138"/>
      <c r="EL435" s="138"/>
      <c r="EV435" s="138"/>
      <c r="FF435" s="138"/>
      <c r="FP435" s="138"/>
      <c r="FZ435" s="138"/>
      <c r="GJ435" s="138"/>
      <c r="GT435" s="138"/>
      <c r="HD435" s="138"/>
      <c r="HN435" s="138"/>
      <c r="HX435" s="138"/>
      <c r="IH435" s="138"/>
    </row>
    <row xmlns:x14ac="http://schemas.microsoft.com/office/spreadsheetml/2009/9/ac" r="436" s="3" customFormat="true" x14ac:dyDescent="0.25">
      <c r="A436" s="414"/>
      <c r="B436" s="138"/>
      <c r="L436" s="138"/>
      <c r="V436" s="138"/>
      <c r="AF436" s="138"/>
      <c r="AP436" s="138"/>
      <c r="AZ436" s="138"/>
      <c r="BJ436" s="138"/>
      <c r="BK436" s="138"/>
      <c r="BL436" s="138"/>
      <c r="BM436" s="138"/>
      <c r="BN436" s="138"/>
      <c r="BO436" s="138"/>
      <c r="BP436" s="138"/>
      <c r="BQ436" s="138"/>
      <c r="BT436" s="138"/>
      <c r="CD436" s="138"/>
      <c r="CN436" s="138"/>
      <c r="CX436" s="138"/>
      <c r="DH436" s="138"/>
      <c r="DR436" s="138"/>
      <c r="EB436" s="138"/>
      <c r="EL436" s="138"/>
      <c r="EV436" s="138"/>
      <c r="FF436" s="138"/>
      <c r="FP436" s="138"/>
      <c r="FZ436" s="138"/>
      <c r="GJ436" s="138"/>
      <c r="GT436" s="138"/>
      <c r="HD436" s="138"/>
      <c r="HN436" s="138"/>
      <c r="HX436" s="138"/>
      <c r="IH436" s="138"/>
    </row>
    <row xmlns:x14ac="http://schemas.microsoft.com/office/spreadsheetml/2009/9/ac" r="437" s="3" customFormat="true" x14ac:dyDescent="0.25">
      <c r="A437" s="414"/>
      <c r="B437" s="138"/>
      <c r="L437" s="138"/>
      <c r="V437" s="138"/>
      <c r="AF437" s="138"/>
      <c r="AP437" s="138"/>
      <c r="AZ437" s="138"/>
      <c r="BJ437" s="138"/>
      <c r="BK437" s="138"/>
      <c r="BL437" s="138"/>
      <c r="BM437" s="138"/>
      <c r="BN437" s="138"/>
      <c r="BO437" s="138"/>
      <c r="BP437" s="138"/>
      <c r="BQ437" s="138"/>
      <c r="BT437" s="138"/>
      <c r="CD437" s="138"/>
      <c r="CN437" s="138"/>
      <c r="CX437" s="138"/>
      <c r="DH437" s="138"/>
      <c r="DR437" s="138"/>
      <c r="EB437" s="138"/>
      <c r="EL437" s="138"/>
      <c r="EV437" s="138"/>
      <c r="FF437" s="138"/>
      <c r="FP437" s="138"/>
      <c r="FZ437" s="138"/>
      <c r="GJ437" s="138"/>
      <c r="GT437" s="138"/>
      <c r="HD437" s="138"/>
      <c r="HN437" s="138"/>
      <c r="HX437" s="138"/>
      <c r="IH437" s="138"/>
    </row>
    <row xmlns:x14ac="http://schemas.microsoft.com/office/spreadsheetml/2009/9/ac" r="438" s="3" customFormat="true" x14ac:dyDescent="0.25">
      <c r="A438" s="414"/>
      <c r="B438" s="138"/>
      <c r="L438" s="138"/>
      <c r="V438" s="138"/>
      <c r="AF438" s="138"/>
      <c r="AP438" s="138"/>
      <c r="AZ438" s="138"/>
      <c r="BJ438" s="138"/>
      <c r="BK438" s="138"/>
      <c r="BL438" s="138"/>
      <c r="BM438" s="138"/>
      <c r="BN438" s="138"/>
      <c r="BO438" s="138"/>
      <c r="BP438" s="138"/>
      <c r="BQ438" s="138"/>
      <c r="BT438" s="138"/>
      <c r="CD438" s="138"/>
      <c r="CN438" s="138"/>
      <c r="CX438" s="138"/>
      <c r="DH438" s="138"/>
      <c r="DR438" s="138"/>
      <c r="EB438" s="138"/>
      <c r="EL438" s="138"/>
      <c r="EV438" s="138"/>
      <c r="FF438" s="138"/>
      <c r="FP438" s="138"/>
      <c r="FZ438" s="138"/>
      <c r="GJ438" s="138"/>
      <c r="GT438" s="138"/>
      <c r="HD438" s="138"/>
      <c r="HN438" s="138"/>
      <c r="HX438" s="138"/>
      <c r="IH438" s="138"/>
    </row>
    <row xmlns:x14ac="http://schemas.microsoft.com/office/spreadsheetml/2009/9/ac" r="439" s="3" customFormat="true" x14ac:dyDescent="0.25">
      <c r="A439" s="414"/>
      <c r="B439" s="138"/>
      <c r="L439" s="138"/>
      <c r="V439" s="138"/>
      <c r="AF439" s="138"/>
      <c r="AP439" s="138"/>
      <c r="AZ439" s="138"/>
      <c r="BJ439" s="138"/>
      <c r="BK439" s="138"/>
      <c r="BL439" s="138"/>
      <c r="BM439" s="138"/>
      <c r="BN439" s="138"/>
      <c r="BO439" s="138"/>
      <c r="BP439" s="138"/>
      <c r="BQ439" s="138"/>
      <c r="BT439" s="138"/>
      <c r="CD439" s="138"/>
      <c r="CN439" s="138"/>
      <c r="CX439" s="138"/>
      <c r="DH439" s="138"/>
      <c r="DR439" s="138"/>
      <c r="EB439" s="138"/>
      <c r="EL439" s="138"/>
      <c r="EV439" s="138"/>
      <c r="FF439" s="138"/>
      <c r="FP439" s="138"/>
      <c r="FZ439" s="138"/>
      <c r="GJ439" s="138"/>
      <c r="GT439" s="138"/>
      <c r="HD439" s="138"/>
      <c r="HN439" s="138"/>
      <c r="HX439" s="138"/>
      <c r="IH439" s="138"/>
    </row>
    <row xmlns:x14ac="http://schemas.microsoft.com/office/spreadsheetml/2009/9/ac" r="440" s="3" customFormat="true" x14ac:dyDescent="0.25">
      <c r="A440" s="414"/>
      <c r="B440" s="138"/>
      <c r="L440" s="138"/>
      <c r="V440" s="138"/>
      <c r="AF440" s="138"/>
      <c r="AP440" s="138"/>
      <c r="AZ440" s="138"/>
      <c r="BJ440" s="138"/>
      <c r="BK440" s="138"/>
      <c r="BL440" s="138"/>
      <c r="BM440" s="138"/>
      <c r="BN440" s="138"/>
      <c r="BO440" s="138"/>
      <c r="BP440" s="138"/>
      <c r="BQ440" s="138"/>
      <c r="BT440" s="138"/>
      <c r="CD440" s="138"/>
      <c r="CN440" s="138"/>
      <c r="CX440" s="138"/>
      <c r="DH440" s="138"/>
      <c r="DR440" s="138"/>
      <c r="EB440" s="138"/>
      <c r="EL440" s="138"/>
      <c r="EV440" s="138"/>
      <c r="FF440" s="138"/>
      <c r="FP440" s="138"/>
      <c r="FZ440" s="138"/>
      <c r="GJ440" s="138"/>
      <c r="GT440" s="138"/>
      <c r="HD440" s="138"/>
      <c r="HN440" s="138"/>
      <c r="HX440" s="138"/>
      <c r="IH440" s="138"/>
    </row>
    <row xmlns:x14ac="http://schemas.microsoft.com/office/spreadsheetml/2009/9/ac" r="441" s="3" customFormat="true" x14ac:dyDescent="0.25">
      <c r="A441" s="414"/>
      <c r="B441" s="138"/>
      <c r="L441" s="138"/>
      <c r="V441" s="138"/>
      <c r="AF441" s="138"/>
      <c r="AP441" s="138"/>
      <c r="AZ441" s="138"/>
      <c r="BJ441" s="138"/>
      <c r="BK441" s="138"/>
      <c r="BL441" s="138"/>
      <c r="BM441" s="138"/>
      <c r="BN441" s="138"/>
      <c r="BO441" s="138"/>
      <c r="BP441" s="138"/>
      <c r="BQ441" s="138"/>
      <c r="BT441" s="138"/>
      <c r="CD441" s="138"/>
      <c r="CN441" s="138"/>
      <c r="CX441" s="138"/>
      <c r="DH441" s="138"/>
      <c r="DR441" s="138"/>
      <c r="EB441" s="138"/>
      <c r="EL441" s="138"/>
      <c r="EV441" s="138"/>
      <c r="FF441" s="138"/>
      <c r="FP441" s="138"/>
      <c r="FZ441" s="138"/>
      <c r="GJ441" s="138"/>
      <c r="GT441" s="138"/>
      <c r="HD441" s="138"/>
      <c r="HN441" s="138"/>
      <c r="HX441" s="138"/>
      <c r="IH441" s="138"/>
    </row>
    <row xmlns:x14ac="http://schemas.microsoft.com/office/spreadsheetml/2009/9/ac" r="442" s="3" customFormat="true" x14ac:dyDescent="0.25">
      <c r="A442" s="414"/>
      <c r="B442" s="138"/>
      <c r="L442" s="138"/>
      <c r="V442" s="138"/>
      <c r="AF442" s="138"/>
      <c r="AP442" s="138"/>
      <c r="AZ442" s="138"/>
      <c r="BJ442" s="138"/>
      <c r="BK442" s="138"/>
      <c r="BL442" s="138"/>
      <c r="BM442" s="138"/>
      <c r="BN442" s="138"/>
      <c r="BO442" s="138"/>
      <c r="BP442" s="138"/>
      <c r="BQ442" s="138"/>
      <c r="BT442" s="138"/>
      <c r="CD442" s="138"/>
      <c r="CN442" s="138"/>
      <c r="CX442" s="138"/>
      <c r="DH442" s="138"/>
      <c r="DR442" s="138"/>
      <c r="EB442" s="138"/>
      <c r="EL442" s="138"/>
      <c r="EV442" s="138"/>
      <c r="FF442" s="138"/>
      <c r="FP442" s="138"/>
      <c r="FZ442" s="138"/>
      <c r="GJ442" s="138"/>
      <c r="GT442" s="138"/>
      <c r="HD442" s="138"/>
      <c r="HN442" s="138"/>
      <c r="HX442" s="138"/>
      <c r="IH442" s="138"/>
    </row>
    <row xmlns:x14ac="http://schemas.microsoft.com/office/spreadsheetml/2009/9/ac" r="443" s="3" customFormat="true" x14ac:dyDescent="0.25">
      <c r="A443" s="414"/>
      <c r="B443" s="138"/>
      <c r="L443" s="138"/>
      <c r="V443" s="138"/>
      <c r="AF443" s="138"/>
      <c r="AP443" s="138"/>
      <c r="AZ443" s="138"/>
      <c r="BJ443" s="138"/>
      <c r="BK443" s="138"/>
      <c r="BL443" s="138"/>
      <c r="BM443" s="138"/>
      <c r="BN443" s="138"/>
      <c r="BO443" s="138"/>
      <c r="BP443" s="138"/>
      <c r="BQ443" s="138"/>
      <c r="BT443" s="138"/>
      <c r="CD443" s="138"/>
      <c r="CN443" s="138"/>
      <c r="CX443" s="138"/>
      <c r="DH443" s="138"/>
      <c r="DR443" s="138"/>
      <c r="EB443" s="138"/>
      <c r="EL443" s="138"/>
      <c r="EV443" s="138"/>
      <c r="FF443" s="138"/>
      <c r="FP443" s="138"/>
      <c r="FZ443" s="138"/>
      <c r="GJ443" s="138"/>
      <c r="GT443" s="138"/>
      <c r="HD443" s="138"/>
      <c r="HN443" s="138"/>
      <c r="HX443" s="138"/>
      <c r="IH443" s="138"/>
    </row>
    <row xmlns:x14ac="http://schemas.microsoft.com/office/spreadsheetml/2009/9/ac" r="444" s="3" customFormat="true" x14ac:dyDescent="0.25">
      <c r="A444" s="414"/>
      <c r="B444" s="138"/>
      <c r="L444" s="138"/>
      <c r="V444" s="138"/>
      <c r="AF444" s="138"/>
      <c r="AP444" s="138"/>
      <c r="AZ444" s="138"/>
      <c r="BJ444" s="138"/>
      <c r="BK444" s="138"/>
      <c r="BL444" s="138"/>
      <c r="BM444" s="138"/>
      <c r="BN444" s="138"/>
      <c r="BO444" s="138"/>
      <c r="BP444" s="138"/>
      <c r="BQ444" s="138"/>
      <c r="BT444" s="138"/>
      <c r="CD444" s="138"/>
      <c r="CN444" s="138"/>
      <c r="CX444" s="138"/>
      <c r="DH444" s="138"/>
      <c r="DR444" s="138"/>
      <c r="EB444" s="138"/>
      <c r="EL444" s="138"/>
      <c r="EV444" s="138"/>
      <c r="FF444" s="138"/>
      <c r="FP444" s="138"/>
      <c r="FZ444" s="138"/>
      <c r="GJ444" s="138"/>
      <c r="GT444" s="138"/>
      <c r="HD444" s="138"/>
      <c r="HN444" s="138"/>
      <c r="HX444" s="138"/>
      <c r="IH444" s="138"/>
    </row>
    <row xmlns:x14ac="http://schemas.microsoft.com/office/spreadsheetml/2009/9/ac" r="445" s="3" customFormat="true" x14ac:dyDescent="0.25">
      <c r="A445" s="414"/>
      <c r="B445" s="138"/>
      <c r="L445" s="138"/>
      <c r="V445" s="138"/>
      <c r="AF445" s="138"/>
      <c r="AP445" s="138"/>
      <c r="AZ445" s="138"/>
      <c r="BJ445" s="138"/>
      <c r="BK445" s="138"/>
      <c r="BL445" s="138"/>
      <c r="BM445" s="138"/>
      <c r="BN445" s="138"/>
      <c r="BO445" s="138"/>
      <c r="BP445" s="138"/>
      <c r="BQ445" s="138"/>
      <c r="BT445" s="138"/>
      <c r="CD445" s="138"/>
      <c r="CN445" s="138"/>
      <c r="CX445" s="138"/>
      <c r="DH445" s="138"/>
      <c r="DR445" s="138"/>
      <c r="EB445" s="138"/>
      <c r="EL445" s="138"/>
      <c r="EV445" s="138"/>
      <c r="FF445" s="138"/>
      <c r="FP445" s="138"/>
      <c r="FZ445" s="138"/>
      <c r="GJ445" s="138"/>
      <c r="GT445" s="138"/>
      <c r="HD445" s="138"/>
      <c r="HN445" s="138"/>
      <c r="HX445" s="138"/>
      <c r="IH445" s="138"/>
    </row>
    <row xmlns:x14ac="http://schemas.microsoft.com/office/spreadsheetml/2009/9/ac" r="446" s="3" customFormat="true" x14ac:dyDescent="0.25">
      <c r="A446" s="414"/>
      <c r="B446" s="138"/>
      <c r="L446" s="138"/>
      <c r="V446" s="138"/>
      <c r="AF446" s="138"/>
      <c r="AP446" s="138"/>
      <c r="AZ446" s="138"/>
      <c r="BJ446" s="138"/>
      <c r="BK446" s="138"/>
      <c r="BL446" s="138"/>
      <c r="BM446" s="138"/>
      <c r="BN446" s="138"/>
      <c r="BO446" s="138"/>
      <c r="BP446" s="138"/>
      <c r="BQ446" s="138"/>
      <c r="BT446" s="138"/>
      <c r="CD446" s="138"/>
      <c r="CN446" s="138"/>
      <c r="CX446" s="138"/>
      <c r="DH446" s="138"/>
      <c r="DR446" s="138"/>
      <c r="EB446" s="138"/>
      <c r="EL446" s="138"/>
      <c r="EV446" s="138"/>
      <c r="FF446" s="138"/>
      <c r="FP446" s="138"/>
      <c r="FZ446" s="138"/>
      <c r="GJ446" s="138"/>
      <c r="GT446" s="138"/>
      <c r="HD446" s="138"/>
      <c r="HN446" s="138"/>
      <c r="HX446" s="138"/>
      <c r="IH446" s="138"/>
    </row>
    <row xmlns:x14ac="http://schemas.microsoft.com/office/spreadsheetml/2009/9/ac" r="447" s="3" customFormat="true" x14ac:dyDescent="0.25">
      <c r="A447" s="414"/>
      <c r="B447" s="138"/>
      <c r="L447" s="138"/>
      <c r="V447" s="138"/>
      <c r="AF447" s="138"/>
      <c r="AP447" s="138"/>
      <c r="AZ447" s="138"/>
      <c r="BJ447" s="138"/>
      <c r="BK447" s="138"/>
      <c r="BL447" s="138"/>
      <c r="BM447" s="138"/>
      <c r="BN447" s="138"/>
      <c r="BO447" s="138"/>
      <c r="BP447" s="138"/>
      <c r="BQ447" s="138"/>
      <c r="BT447" s="138"/>
      <c r="CD447" s="138"/>
      <c r="CN447" s="138"/>
      <c r="CX447" s="138"/>
      <c r="DH447" s="138"/>
      <c r="DR447" s="138"/>
      <c r="EB447" s="138"/>
      <c r="EL447" s="138"/>
      <c r="EV447" s="138"/>
      <c r="FF447" s="138"/>
      <c r="FP447" s="138"/>
      <c r="FZ447" s="138"/>
      <c r="GJ447" s="138"/>
      <c r="GT447" s="138"/>
      <c r="HD447" s="138"/>
      <c r="HN447" s="138"/>
      <c r="HX447" s="138"/>
      <c r="IH447" s="138"/>
    </row>
    <row xmlns:x14ac="http://schemas.microsoft.com/office/spreadsheetml/2009/9/ac" r="448" s="3" customFormat="true" x14ac:dyDescent="0.25">
      <c r="A448" s="414"/>
      <c r="B448" s="138"/>
      <c r="L448" s="138"/>
      <c r="V448" s="138"/>
      <c r="AF448" s="138"/>
      <c r="AP448" s="138"/>
      <c r="AZ448" s="138"/>
      <c r="BJ448" s="138"/>
      <c r="BK448" s="138"/>
      <c r="BL448" s="138"/>
      <c r="BM448" s="138"/>
      <c r="BN448" s="138"/>
      <c r="BO448" s="138"/>
      <c r="BP448" s="138"/>
      <c r="BQ448" s="138"/>
      <c r="BT448" s="138"/>
      <c r="CD448" s="138"/>
      <c r="CN448" s="138"/>
      <c r="CX448" s="138"/>
      <c r="DH448" s="138"/>
      <c r="DR448" s="138"/>
      <c r="EB448" s="138"/>
      <c r="EL448" s="138"/>
      <c r="EV448" s="138"/>
      <c r="FF448" s="138"/>
      <c r="FP448" s="138"/>
      <c r="FZ448" s="138"/>
      <c r="GJ448" s="138"/>
      <c r="GT448" s="138"/>
      <c r="HD448" s="138"/>
      <c r="HN448" s="138"/>
      <c r="HX448" s="138"/>
      <c r="IH448" s="138"/>
    </row>
    <row xmlns:x14ac="http://schemas.microsoft.com/office/spreadsheetml/2009/9/ac" r="449" s="3" customFormat="true" x14ac:dyDescent="0.25">
      <c r="A449" s="414"/>
      <c r="B449" s="138"/>
      <c r="L449" s="138"/>
      <c r="V449" s="138"/>
      <c r="AF449" s="138"/>
      <c r="AP449" s="138"/>
      <c r="AZ449" s="138"/>
      <c r="BJ449" s="138"/>
      <c r="BK449" s="138"/>
      <c r="BL449" s="138"/>
      <c r="BM449" s="138"/>
      <c r="BN449" s="138"/>
      <c r="BO449" s="138"/>
      <c r="BP449" s="138"/>
      <c r="BQ449" s="138"/>
      <c r="BT449" s="138"/>
      <c r="CD449" s="138"/>
      <c r="CN449" s="138"/>
      <c r="CX449" s="138"/>
      <c r="DH449" s="138"/>
      <c r="DR449" s="138"/>
      <c r="EB449" s="138"/>
      <c r="EL449" s="138"/>
      <c r="EV449" s="138"/>
      <c r="FF449" s="138"/>
      <c r="FP449" s="138"/>
      <c r="FZ449" s="138"/>
      <c r="GJ449" s="138"/>
      <c r="GT449" s="138"/>
      <c r="HD449" s="138"/>
      <c r="HN449" s="138"/>
      <c r="HX449" s="138"/>
      <c r="IH449" s="138"/>
    </row>
    <row xmlns:x14ac="http://schemas.microsoft.com/office/spreadsheetml/2009/9/ac" r="450" s="3" customFormat="true" x14ac:dyDescent="0.25">
      <c r="A450" s="414"/>
      <c r="B450" s="138"/>
      <c r="L450" s="138"/>
      <c r="V450" s="138"/>
      <c r="AF450" s="138"/>
      <c r="AP450" s="138"/>
      <c r="AZ450" s="138"/>
      <c r="BJ450" s="138"/>
      <c r="BK450" s="138"/>
      <c r="BL450" s="138"/>
      <c r="BM450" s="138"/>
      <c r="BN450" s="138"/>
      <c r="BO450" s="138"/>
      <c r="BP450" s="138"/>
      <c r="BQ450" s="138"/>
      <c r="BT450" s="138"/>
      <c r="CD450" s="138"/>
      <c r="CN450" s="138"/>
      <c r="CX450" s="138"/>
      <c r="DH450" s="138"/>
      <c r="DR450" s="138"/>
      <c r="EB450" s="138"/>
      <c r="EL450" s="138"/>
      <c r="EV450" s="138"/>
      <c r="FF450" s="138"/>
      <c r="FP450" s="138"/>
      <c r="FZ450" s="138"/>
      <c r="GJ450" s="138"/>
      <c r="GT450" s="138"/>
      <c r="HD450" s="138"/>
      <c r="HN450" s="138"/>
      <c r="HX450" s="138"/>
      <c r="IH450" s="138"/>
    </row>
    <row xmlns:x14ac="http://schemas.microsoft.com/office/spreadsheetml/2009/9/ac" r="451" s="3" customFormat="true" x14ac:dyDescent="0.25">
      <c r="A451" s="414"/>
      <c r="B451" s="138"/>
      <c r="L451" s="138"/>
      <c r="V451" s="138"/>
      <c r="AF451" s="138"/>
      <c r="AP451" s="138"/>
      <c r="AZ451" s="138"/>
      <c r="BJ451" s="138"/>
      <c r="BK451" s="138"/>
      <c r="BL451" s="138"/>
      <c r="BM451" s="138"/>
      <c r="BN451" s="138"/>
      <c r="BO451" s="138"/>
      <c r="BP451" s="138"/>
      <c r="BQ451" s="138"/>
      <c r="BT451" s="138"/>
      <c r="CD451" s="138"/>
      <c r="CN451" s="138"/>
      <c r="CX451" s="138"/>
      <c r="DH451" s="138"/>
      <c r="DR451" s="138"/>
      <c r="EB451" s="138"/>
      <c r="EL451" s="138"/>
      <c r="EV451" s="138"/>
      <c r="FF451" s="138"/>
      <c r="FP451" s="138"/>
      <c r="FZ451" s="138"/>
      <c r="GJ451" s="138"/>
      <c r="GT451" s="138"/>
      <c r="HD451" s="138"/>
      <c r="HN451" s="138"/>
      <c r="HX451" s="138"/>
      <c r="IH451" s="138"/>
    </row>
    <row xmlns:x14ac="http://schemas.microsoft.com/office/spreadsheetml/2009/9/ac" r="452" s="3" customFormat="true" x14ac:dyDescent="0.25">
      <c r="A452" s="414"/>
      <c r="B452" s="138"/>
      <c r="L452" s="138"/>
      <c r="V452" s="138"/>
      <c r="AF452" s="138"/>
      <c r="AP452" s="138"/>
      <c r="AZ452" s="138"/>
      <c r="BJ452" s="138"/>
      <c r="BK452" s="138"/>
      <c r="BL452" s="138"/>
      <c r="BM452" s="138"/>
      <c r="BN452" s="138"/>
      <c r="BO452" s="138"/>
      <c r="BP452" s="138"/>
      <c r="BQ452" s="138"/>
      <c r="BT452" s="138"/>
      <c r="CD452" s="138"/>
      <c r="CN452" s="138"/>
      <c r="CX452" s="138"/>
      <c r="DH452" s="138"/>
      <c r="DR452" s="138"/>
      <c r="EB452" s="138"/>
      <c r="EL452" s="138"/>
      <c r="EV452" s="138"/>
      <c r="FF452" s="138"/>
      <c r="FP452" s="138"/>
      <c r="FZ452" s="138"/>
      <c r="GJ452" s="138"/>
      <c r="GT452" s="138"/>
      <c r="HD452" s="138"/>
      <c r="HN452" s="138"/>
      <c r="HX452" s="138"/>
      <c r="IH452" s="138"/>
    </row>
    <row xmlns:x14ac="http://schemas.microsoft.com/office/spreadsheetml/2009/9/ac" r="453" s="3" customFormat="true" x14ac:dyDescent="0.25">
      <c r="A453" s="414"/>
      <c r="B453" s="138"/>
      <c r="L453" s="138"/>
      <c r="V453" s="138"/>
      <c r="AF453" s="138"/>
      <c r="AP453" s="138"/>
      <c r="AZ453" s="138"/>
      <c r="BJ453" s="138"/>
      <c r="BK453" s="138"/>
      <c r="BL453" s="138"/>
      <c r="BM453" s="138"/>
      <c r="BN453" s="138"/>
      <c r="BO453" s="138"/>
      <c r="BP453" s="138"/>
      <c r="BQ453" s="138"/>
      <c r="BT453" s="138"/>
      <c r="CD453" s="138"/>
      <c r="CN453" s="138"/>
      <c r="CX453" s="138"/>
      <c r="DH453" s="138"/>
      <c r="DR453" s="138"/>
      <c r="EB453" s="138"/>
      <c r="EL453" s="138"/>
      <c r="EV453" s="138"/>
      <c r="FF453" s="138"/>
      <c r="FP453" s="138"/>
      <c r="FZ453" s="138"/>
      <c r="GJ453" s="138"/>
      <c r="GT453" s="138"/>
      <c r="HD453" s="138"/>
      <c r="HN453" s="138"/>
      <c r="HX453" s="138"/>
      <c r="IH453" s="138"/>
    </row>
    <row xmlns:x14ac="http://schemas.microsoft.com/office/spreadsheetml/2009/9/ac" r="454" s="3" customFormat="true" x14ac:dyDescent="0.25">
      <c r="A454" s="414"/>
      <c r="B454" s="138"/>
      <c r="L454" s="138"/>
      <c r="V454" s="138"/>
      <c r="AF454" s="138"/>
      <c r="AP454" s="138"/>
      <c r="AZ454" s="138"/>
      <c r="BJ454" s="138"/>
      <c r="BK454" s="138"/>
      <c r="BL454" s="138"/>
      <c r="BM454" s="138"/>
      <c r="BN454" s="138"/>
      <c r="BO454" s="138"/>
      <c r="BP454" s="138"/>
      <c r="BQ454" s="138"/>
      <c r="BT454" s="138"/>
      <c r="CD454" s="138"/>
      <c r="CN454" s="138"/>
      <c r="CX454" s="138"/>
      <c r="DH454" s="138"/>
      <c r="DR454" s="138"/>
      <c r="EB454" s="138"/>
      <c r="EL454" s="138"/>
      <c r="EV454" s="138"/>
      <c r="FF454" s="138"/>
      <c r="FP454" s="138"/>
      <c r="FZ454" s="138"/>
      <c r="GJ454" s="138"/>
      <c r="GT454" s="138"/>
      <c r="HD454" s="138"/>
      <c r="HN454" s="138"/>
      <c r="HX454" s="138"/>
      <c r="IH454" s="138"/>
    </row>
    <row xmlns:x14ac="http://schemas.microsoft.com/office/spreadsheetml/2009/9/ac" r="455" s="3" customFormat="true" x14ac:dyDescent="0.25">
      <c r="A455" s="414"/>
      <c r="B455" s="138"/>
      <c r="L455" s="138"/>
      <c r="V455" s="138"/>
      <c r="AF455" s="138"/>
      <c r="AP455" s="138"/>
      <c r="AZ455" s="138"/>
      <c r="BJ455" s="138"/>
      <c r="BK455" s="138"/>
      <c r="BL455" s="138"/>
      <c r="BM455" s="138"/>
      <c r="BN455" s="138"/>
      <c r="BO455" s="138"/>
      <c r="BP455" s="138"/>
      <c r="BQ455" s="138"/>
      <c r="BT455" s="138"/>
      <c r="CD455" s="138"/>
      <c r="CN455" s="138"/>
      <c r="CX455" s="138"/>
      <c r="DH455" s="138"/>
      <c r="DR455" s="138"/>
      <c r="EB455" s="138"/>
      <c r="EL455" s="138"/>
      <c r="EV455" s="138"/>
      <c r="FF455" s="138"/>
      <c r="FP455" s="138"/>
      <c r="FZ455" s="138"/>
      <c r="GJ455" s="138"/>
      <c r="GT455" s="138"/>
      <c r="HD455" s="138"/>
      <c r="HN455" s="138"/>
      <c r="HX455" s="138"/>
      <c r="IH455" s="138"/>
    </row>
    <row xmlns:x14ac="http://schemas.microsoft.com/office/spreadsheetml/2009/9/ac" r="456" s="3" customFormat="true" x14ac:dyDescent="0.25">
      <c r="A456" s="414"/>
      <c r="B456" s="138"/>
      <c r="L456" s="138"/>
      <c r="V456" s="138"/>
      <c r="AF456" s="138"/>
      <c r="AP456" s="138"/>
      <c r="AZ456" s="138"/>
      <c r="BJ456" s="138"/>
      <c r="BK456" s="138"/>
      <c r="BL456" s="138"/>
      <c r="BM456" s="138"/>
      <c r="BN456" s="138"/>
      <c r="BO456" s="138"/>
      <c r="BP456" s="138"/>
      <c r="BQ456" s="138"/>
      <c r="BT456" s="138"/>
      <c r="CD456" s="138"/>
      <c r="CN456" s="138"/>
      <c r="CX456" s="138"/>
      <c r="DH456" s="138"/>
      <c r="DR456" s="138"/>
      <c r="EB456" s="138"/>
      <c r="EL456" s="138"/>
      <c r="EV456" s="138"/>
      <c r="FF456" s="138"/>
      <c r="FP456" s="138"/>
      <c r="FZ456" s="138"/>
      <c r="GJ456" s="138"/>
      <c r="GT456" s="138"/>
      <c r="HD456" s="138"/>
      <c r="HN456" s="138"/>
      <c r="HX456" s="138"/>
      <c r="IH456" s="138"/>
    </row>
    <row xmlns:x14ac="http://schemas.microsoft.com/office/spreadsheetml/2009/9/ac" r="457" s="3" customFormat="true" x14ac:dyDescent="0.25">
      <c r="A457" s="414"/>
      <c r="B457" s="138"/>
      <c r="L457" s="138"/>
      <c r="V457" s="138"/>
      <c r="AF457" s="138"/>
      <c r="AP457" s="138"/>
      <c r="AZ457" s="138"/>
      <c r="BJ457" s="138"/>
      <c r="BK457" s="138"/>
      <c r="BL457" s="138"/>
      <c r="BM457" s="138"/>
      <c r="BN457" s="138"/>
      <c r="BO457" s="138"/>
      <c r="BP457" s="138"/>
      <c r="BQ457" s="138"/>
      <c r="BT457" s="138"/>
      <c r="CD457" s="138"/>
      <c r="CN457" s="138"/>
      <c r="CX457" s="138"/>
      <c r="DH457" s="138"/>
      <c r="DR457" s="138"/>
      <c r="EB457" s="138"/>
      <c r="EL457" s="138"/>
      <c r="EV457" s="138"/>
      <c r="FF457" s="138"/>
      <c r="FP457" s="138"/>
      <c r="FZ457" s="138"/>
      <c r="GJ457" s="138"/>
      <c r="GT457" s="138"/>
      <c r="HD457" s="138"/>
      <c r="HN457" s="138"/>
      <c r="HX457" s="138"/>
      <c r="IH457" s="138"/>
    </row>
    <row xmlns:x14ac="http://schemas.microsoft.com/office/spreadsheetml/2009/9/ac" r="458" s="3" customFormat="true" x14ac:dyDescent="0.25">
      <c r="A458" s="414"/>
      <c r="B458" s="138"/>
      <c r="L458" s="138"/>
      <c r="V458" s="138"/>
      <c r="AF458" s="138"/>
      <c r="AP458" s="138"/>
      <c r="AZ458" s="138"/>
      <c r="BJ458" s="138"/>
      <c r="BK458" s="138"/>
      <c r="BL458" s="138"/>
      <c r="BM458" s="138"/>
      <c r="BN458" s="138"/>
      <c r="BO458" s="138"/>
      <c r="BP458" s="138"/>
      <c r="BQ458" s="138"/>
      <c r="BT458" s="138"/>
      <c r="CD458" s="138"/>
      <c r="CN458" s="138"/>
      <c r="CX458" s="138"/>
      <c r="DH458" s="138"/>
      <c r="DR458" s="138"/>
      <c r="EB458" s="138"/>
      <c r="EL458" s="138"/>
      <c r="EV458" s="138"/>
      <c r="FF458" s="138"/>
      <c r="FP458" s="138"/>
      <c r="FZ458" s="138"/>
      <c r="GJ458" s="138"/>
      <c r="GT458" s="138"/>
      <c r="HD458" s="138"/>
      <c r="HN458" s="138"/>
      <c r="HX458" s="138"/>
      <c r="IH458" s="138"/>
    </row>
    <row xmlns:x14ac="http://schemas.microsoft.com/office/spreadsheetml/2009/9/ac" r="459" s="3" customFormat="true" x14ac:dyDescent="0.25">
      <c r="A459" s="414"/>
      <c r="B459" s="138"/>
      <c r="L459" s="138"/>
      <c r="V459" s="138"/>
      <c r="AF459" s="138"/>
      <c r="AP459" s="138"/>
      <c r="AZ459" s="138"/>
      <c r="BJ459" s="138"/>
      <c r="BK459" s="138"/>
      <c r="BL459" s="138"/>
      <c r="BM459" s="138"/>
      <c r="BN459" s="138"/>
      <c r="BO459" s="138"/>
      <c r="BP459" s="138"/>
      <c r="BQ459" s="138"/>
      <c r="BT459" s="138"/>
      <c r="CD459" s="138"/>
      <c r="CN459" s="138"/>
      <c r="CX459" s="138"/>
      <c r="DH459" s="138"/>
      <c r="DR459" s="138"/>
      <c r="EB459" s="138"/>
      <c r="EL459" s="138"/>
      <c r="EV459" s="138"/>
      <c r="FF459" s="138"/>
      <c r="FP459" s="138"/>
      <c r="FZ459" s="138"/>
      <c r="GJ459" s="138"/>
      <c r="GT459" s="138"/>
      <c r="HD459" s="138"/>
      <c r="HN459" s="138"/>
      <c r="HX459" s="138"/>
      <c r="IH459" s="138"/>
    </row>
    <row xmlns:x14ac="http://schemas.microsoft.com/office/spreadsheetml/2009/9/ac" r="460" s="3" customFormat="true" x14ac:dyDescent="0.25">
      <c r="A460" s="414"/>
      <c r="B460" s="138"/>
      <c r="L460" s="138"/>
      <c r="V460" s="138"/>
      <c r="AF460" s="138"/>
      <c r="AP460" s="138"/>
      <c r="AZ460" s="138"/>
      <c r="BJ460" s="138"/>
      <c r="BK460" s="138"/>
      <c r="BL460" s="138"/>
      <c r="BM460" s="138"/>
      <c r="BN460" s="138"/>
      <c r="BO460" s="138"/>
      <c r="BP460" s="138"/>
      <c r="BQ460" s="138"/>
      <c r="BT460" s="138"/>
      <c r="CD460" s="138"/>
      <c r="CN460" s="138"/>
      <c r="CX460" s="138"/>
      <c r="DH460" s="138"/>
      <c r="DR460" s="138"/>
      <c r="EB460" s="138"/>
      <c r="EL460" s="138"/>
      <c r="EV460" s="138"/>
      <c r="FF460" s="138"/>
      <c r="FP460" s="138"/>
      <c r="FZ460" s="138"/>
      <c r="GJ460" s="138"/>
      <c r="GT460" s="138"/>
      <c r="HD460" s="138"/>
      <c r="HN460" s="138"/>
      <c r="HX460" s="138"/>
      <c r="IH460" s="138"/>
    </row>
    <row xmlns:x14ac="http://schemas.microsoft.com/office/spreadsheetml/2009/9/ac" r="461" s="3" customFormat="true" x14ac:dyDescent="0.25">
      <c r="A461" s="414"/>
      <c r="B461" s="138"/>
      <c r="L461" s="138"/>
      <c r="V461" s="138"/>
      <c r="AF461" s="138"/>
      <c r="AP461" s="138"/>
      <c r="AZ461" s="138"/>
      <c r="BJ461" s="138"/>
      <c r="BK461" s="138"/>
      <c r="BL461" s="138"/>
      <c r="BM461" s="138"/>
      <c r="BN461" s="138"/>
      <c r="BO461" s="138"/>
      <c r="BP461" s="138"/>
      <c r="BQ461" s="138"/>
      <c r="BT461" s="138"/>
      <c r="CD461" s="138"/>
      <c r="CN461" s="138"/>
      <c r="CX461" s="138"/>
      <c r="DH461" s="138"/>
      <c r="DR461" s="138"/>
      <c r="EB461" s="138"/>
      <c r="EL461" s="138"/>
      <c r="EV461" s="138"/>
      <c r="FF461" s="138"/>
      <c r="FP461" s="138"/>
      <c r="FZ461" s="138"/>
      <c r="GJ461" s="138"/>
      <c r="GT461" s="138"/>
      <c r="HD461" s="138"/>
      <c r="HN461" s="138"/>
      <c r="HX461" s="138"/>
      <c r="IH461" s="138"/>
    </row>
    <row xmlns:x14ac="http://schemas.microsoft.com/office/spreadsheetml/2009/9/ac" r="462" s="3" customFormat="true" x14ac:dyDescent="0.25">
      <c r="A462" s="414"/>
      <c r="B462" s="138"/>
      <c r="L462" s="138"/>
      <c r="V462" s="138"/>
      <c r="AF462" s="138"/>
      <c r="AP462" s="138"/>
      <c r="AZ462" s="138"/>
      <c r="BJ462" s="138"/>
      <c r="BK462" s="138"/>
      <c r="BL462" s="138"/>
      <c r="BM462" s="138"/>
      <c r="BN462" s="138"/>
      <c r="BO462" s="138"/>
      <c r="BP462" s="138"/>
      <c r="BQ462" s="138"/>
      <c r="BT462" s="138"/>
      <c r="CD462" s="138"/>
      <c r="CN462" s="138"/>
      <c r="CX462" s="138"/>
      <c r="DH462" s="138"/>
      <c r="DR462" s="138"/>
      <c r="EB462" s="138"/>
      <c r="EL462" s="138"/>
      <c r="EV462" s="138"/>
      <c r="FF462" s="138"/>
      <c r="FP462" s="138"/>
      <c r="FZ462" s="138"/>
      <c r="GJ462" s="138"/>
      <c r="GT462" s="138"/>
      <c r="HD462" s="138"/>
      <c r="HN462" s="138"/>
      <c r="HX462" s="138"/>
      <c r="IH462" s="138"/>
    </row>
    <row xmlns:x14ac="http://schemas.microsoft.com/office/spreadsheetml/2009/9/ac" r="463" s="3" customFormat="true" x14ac:dyDescent="0.25">
      <c r="A463" s="414"/>
      <c r="B463" s="138"/>
      <c r="L463" s="138"/>
      <c r="V463" s="138"/>
      <c r="AF463" s="138"/>
      <c r="AP463" s="138"/>
      <c r="AZ463" s="138"/>
      <c r="BJ463" s="138"/>
      <c r="BK463" s="138"/>
      <c r="BL463" s="138"/>
      <c r="BM463" s="138"/>
      <c r="BN463" s="138"/>
      <c r="BO463" s="138"/>
      <c r="BP463" s="138"/>
      <c r="BQ463" s="138"/>
      <c r="BT463" s="138"/>
      <c r="CD463" s="138"/>
      <c r="CN463" s="138"/>
      <c r="CX463" s="138"/>
      <c r="DH463" s="138"/>
      <c r="DR463" s="138"/>
      <c r="EB463" s="138"/>
      <c r="EL463" s="138"/>
      <c r="EV463" s="138"/>
      <c r="FF463" s="138"/>
      <c r="FP463" s="138"/>
      <c r="FZ463" s="138"/>
      <c r="GJ463" s="138"/>
      <c r="GT463" s="138"/>
      <c r="HD463" s="138"/>
      <c r="HN463" s="138"/>
      <c r="HX463" s="138"/>
      <c r="IH463" s="138"/>
    </row>
    <row xmlns:x14ac="http://schemas.microsoft.com/office/spreadsheetml/2009/9/ac" r="464" s="3" customFormat="true" x14ac:dyDescent="0.25">
      <c r="A464" s="414"/>
      <c r="B464" s="138"/>
      <c r="L464" s="138"/>
      <c r="V464" s="138"/>
      <c r="AF464" s="138"/>
      <c r="AP464" s="138"/>
      <c r="AZ464" s="138"/>
      <c r="BJ464" s="138"/>
      <c r="BK464" s="138"/>
      <c r="BL464" s="138"/>
      <c r="BM464" s="138"/>
      <c r="BN464" s="138"/>
      <c r="BO464" s="138"/>
      <c r="BP464" s="138"/>
      <c r="BQ464" s="138"/>
      <c r="BT464" s="138"/>
      <c r="CD464" s="138"/>
      <c r="CN464" s="138"/>
      <c r="CX464" s="138"/>
      <c r="DH464" s="138"/>
      <c r="DR464" s="138"/>
      <c r="EB464" s="138"/>
      <c r="EL464" s="138"/>
      <c r="EV464" s="138"/>
      <c r="FF464" s="138"/>
      <c r="FP464" s="138"/>
      <c r="FZ464" s="138"/>
      <c r="GJ464" s="138"/>
      <c r="GT464" s="138"/>
      <c r="HD464" s="138"/>
      <c r="HN464" s="138"/>
      <c r="HX464" s="138"/>
      <c r="IH464" s="138"/>
    </row>
    <row xmlns:x14ac="http://schemas.microsoft.com/office/spreadsheetml/2009/9/ac" r="465" s="3" customFormat="true" x14ac:dyDescent="0.25">
      <c r="A465" s="414"/>
      <c r="B465" s="138"/>
      <c r="L465" s="138"/>
      <c r="V465" s="138"/>
      <c r="AF465" s="138"/>
      <c r="AP465" s="138"/>
      <c r="AZ465" s="138"/>
      <c r="BJ465" s="138"/>
      <c r="BK465" s="138"/>
      <c r="BL465" s="138"/>
      <c r="BM465" s="138"/>
      <c r="BN465" s="138"/>
      <c r="BO465" s="138"/>
      <c r="BP465" s="138"/>
      <c r="BQ465" s="138"/>
      <c r="BT465" s="138"/>
      <c r="CD465" s="138"/>
      <c r="CN465" s="138"/>
      <c r="CX465" s="138"/>
      <c r="DH465" s="138"/>
      <c r="DR465" s="138"/>
      <c r="EB465" s="138"/>
      <c r="EL465" s="138"/>
      <c r="EV465" s="138"/>
      <c r="FF465" s="138"/>
      <c r="FP465" s="138"/>
      <c r="FZ465" s="138"/>
      <c r="GJ465" s="138"/>
      <c r="GT465" s="138"/>
      <c r="HD465" s="138"/>
      <c r="HN465" s="138"/>
      <c r="HX465" s="138"/>
      <c r="IH465" s="138"/>
    </row>
    <row xmlns:x14ac="http://schemas.microsoft.com/office/spreadsheetml/2009/9/ac" r="466" s="3" customFormat="true" x14ac:dyDescent="0.25">
      <c r="A466" s="414"/>
      <c r="B466" s="138"/>
      <c r="L466" s="138"/>
      <c r="V466" s="138"/>
      <c r="AF466" s="138"/>
      <c r="AP466" s="138"/>
      <c r="AZ466" s="138"/>
      <c r="BJ466" s="138"/>
      <c r="BK466" s="138"/>
      <c r="BL466" s="138"/>
      <c r="BM466" s="138"/>
      <c r="BN466" s="138"/>
      <c r="BO466" s="138"/>
      <c r="BP466" s="138"/>
      <c r="BQ466" s="138"/>
      <c r="BT466" s="138"/>
      <c r="CD466" s="138"/>
      <c r="CN466" s="138"/>
      <c r="CX466" s="138"/>
      <c r="DH466" s="138"/>
      <c r="DR466" s="138"/>
      <c r="EB466" s="138"/>
      <c r="EL466" s="138"/>
      <c r="EV466" s="138"/>
      <c r="FF466" s="138"/>
      <c r="FP466" s="138"/>
      <c r="FZ466" s="138"/>
      <c r="GJ466" s="138"/>
      <c r="GT466" s="138"/>
      <c r="HD466" s="138"/>
      <c r="HN466" s="138"/>
      <c r="HX466" s="138"/>
      <c r="IH466" s="138"/>
    </row>
    <row xmlns:x14ac="http://schemas.microsoft.com/office/spreadsheetml/2009/9/ac" r="467" s="3" customFormat="true" x14ac:dyDescent="0.25">
      <c r="A467" s="414"/>
      <c r="B467" s="138"/>
      <c r="L467" s="138"/>
      <c r="V467" s="138"/>
      <c r="AF467" s="138"/>
      <c r="AP467" s="138"/>
      <c r="AZ467" s="138"/>
      <c r="BJ467" s="138"/>
      <c r="BK467" s="138"/>
      <c r="BL467" s="138"/>
      <c r="BM467" s="138"/>
      <c r="BN467" s="138"/>
      <c r="BO467" s="138"/>
      <c r="BP467" s="138"/>
      <c r="BQ467" s="138"/>
      <c r="BT467" s="138"/>
      <c r="CD467" s="138"/>
      <c r="CN467" s="138"/>
      <c r="CX467" s="138"/>
      <c r="DH467" s="138"/>
      <c r="DR467" s="138"/>
      <c r="EB467" s="138"/>
      <c r="EL467" s="138"/>
      <c r="EV467" s="138"/>
      <c r="FF467" s="138"/>
      <c r="FP467" s="138"/>
      <c r="FZ467" s="138"/>
      <c r="GJ467" s="138"/>
      <c r="GT467" s="138"/>
      <c r="HD467" s="138"/>
      <c r="HN467" s="138"/>
      <c r="HX467" s="138"/>
      <c r="IH467" s="138"/>
    </row>
    <row xmlns:x14ac="http://schemas.microsoft.com/office/spreadsheetml/2009/9/ac" r="468" s="3" customFormat="true" x14ac:dyDescent="0.25">
      <c r="A468" s="414"/>
      <c r="B468" s="138"/>
      <c r="L468" s="138"/>
      <c r="V468" s="138"/>
      <c r="AF468" s="138"/>
      <c r="AP468" s="138"/>
      <c r="AZ468" s="138"/>
      <c r="BJ468" s="138"/>
      <c r="BK468" s="138"/>
      <c r="BL468" s="138"/>
      <c r="BM468" s="138"/>
      <c r="BN468" s="138"/>
      <c r="BO468" s="138"/>
      <c r="BP468" s="138"/>
      <c r="BQ468" s="138"/>
      <c r="BT468" s="138"/>
      <c r="CD468" s="138"/>
      <c r="CN468" s="138"/>
      <c r="CX468" s="138"/>
      <c r="DH468" s="138"/>
      <c r="DR468" s="138"/>
      <c r="EB468" s="138"/>
      <c r="EL468" s="138"/>
      <c r="EV468" s="138"/>
      <c r="FF468" s="138"/>
      <c r="FP468" s="138"/>
      <c r="FZ468" s="138"/>
      <c r="GJ468" s="138"/>
      <c r="GT468" s="138"/>
      <c r="HD468" s="138"/>
      <c r="HN468" s="138"/>
      <c r="HX468" s="138"/>
      <c r="IH468" s="138"/>
    </row>
    <row xmlns:x14ac="http://schemas.microsoft.com/office/spreadsheetml/2009/9/ac" r="469" s="3" customFormat="true" x14ac:dyDescent="0.25">
      <c r="A469" s="414"/>
      <c r="B469" s="138"/>
      <c r="L469" s="138"/>
      <c r="V469" s="138"/>
      <c r="AF469" s="138"/>
      <c r="AP469" s="138"/>
      <c r="AZ469" s="138"/>
      <c r="BJ469" s="138"/>
      <c r="BK469" s="138"/>
      <c r="BL469" s="138"/>
      <c r="BM469" s="138"/>
      <c r="BN469" s="138"/>
      <c r="BO469" s="138"/>
      <c r="BP469" s="138"/>
      <c r="BQ469" s="138"/>
      <c r="BT469" s="138"/>
      <c r="CD469" s="138"/>
      <c r="CN469" s="138"/>
      <c r="CX469" s="138"/>
      <c r="DH469" s="138"/>
      <c r="DR469" s="138"/>
      <c r="EB469" s="138"/>
      <c r="EL469" s="138"/>
      <c r="EV469" s="138"/>
      <c r="FF469" s="138"/>
      <c r="FP469" s="138"/>
      <c r="FZ469" s="138"/>
      <c r="GJ469" s="138"/>
      <c r="GT469" s="138"/>
      <c r="HD469" s="138"/>
      <c r="HN469" s="138"/>
      <c r="HX469" s="138"/>
      <c r="IH469" s="138"/>
    </row>
    <row xmlns:x14ac="http://schemas.microsoft.com/office/spreadsheetml/2009/9/ac" r="470" s="3" customFormat="true" x14ac:dyDescent="0.25">
      <c r="A470" s="414"/>
      <c r="B470" s="138"/>
      <c r="L470" s="138"/>
      <c r="V470" s="138"/>
      <c r="AF470" s="138"/>
      <c r="AP470" s="138"/>
      <c r="AZ470" s="138"/>
      <c r="BJ470" s="138"/>
      <c r="BK470" s="138"/>
      <c r="BL470" s="138"/>
      <c r="BM470" s="138"/>
      <c r="BN470" s="138"/>
      <c r="BO470" s="138"/>
      <c r="BP470" s="138"/>
      <c r="BQ470" s="138"/>
      <c r="BT470" s="138"/>
      <c r="CD470" s="138"/>
      <c r="CN470" s="138"/>
      <c r="CX470" s="138"/>
      <c r="DH470" s="138"/>
      <c r="DR470" s="138"/>
      <c r="EB470" s="138"/>
      <c r="EL470" s="138"/>
      <c r="EV470" s="138"/>
      <c r="FF470" s="138"/>
      <c r="FP470" s="138"/>
      <c r="FZ470" s="138"/>
      <c r="GJ470" s="138"/>
      <c r="GT470" s="138"/>
      <c r="HD470" s="138"/>
      <c r="HN470" s="138"/>
      <c r="HX470" s="138"/>
      <c r="IH470" s="138"/>
    </row>
    <row xmlns:x14ac="http://schemas.microsoft.com/office/spreadsheetml/2009/9/ac" r="471" s="3" customFormat="true" x14ac:dyDescent="0.25">
      <c r="A471" s="414"/>
      <c r="B471" s="138"/>
      <c r="L471" s="138"/>
      <c r="V471" s="138"/>
      <c r="AF471" s="138"/>
      <c r="AP471" s="138"/>
      <c r="AZ471" s="138"/>
      <c r="BJ471" s="138"/>
      <c r="BK471" s="138"/>
      <c r="BL471" s="138"/>
      <c r="BM471" s="138"/>
      <c r="BN471" s="138"/>
      <c r="BO471" s="138"/>
      <c r="BP471" s="138"/>
      <c r="BQ471" s="138"/>
      <c r="BT471" s="138"/>
      <c r="CD471" s="138"/>
      <c r="CN471" s="138"/>
      <c r="CX471" s="138"/>
      <c r="DH471" s="138"/>
      <c r="DR471" s="138"/>
      <c r="EB471" s="138"/>
      <c r="EL471" s="138"/>
      <c r="EV471" s="138"/>
      <c r="FF471" s="138"/>
      <c r="FP471" s="138"/>
      <c r="FZ471" s="138"/>
      <c r="GJ471" s="138"/>
      <c r="GT471" s="138"/>
      <c r="HD471" s="138"/>
      <c r="HN471" s="138"/>
      <c r="HX471" s="138"/>
      <c r="IH471" s="138"/>
    </row>
    <row xmlns:x14ac="http://schemas.microsoft.com/office/spreadsheetml/2009/9/ac" r="472" s="3" customFormat="true" x14ac:dyDescent="0.25">
      <c r="A472" s="414"/>
      <c r="B472" s="138"/>
      <c r="L472" s="138"/>
      <c r="V472" s="138"/>
      <c r="AF472" s="138"/>
      <c r="AP472" s="138"/>
      <c r="AZ472" s="138"/>
      <c r="BJ472" s="138"/>
      <c r="BK472" s="138"/>
      <c r="BL472" s="138"/>
      <c r="BM472" s="138"/>
      <c r="BN472" s="138"/>
      <c r="BO472" s="138"/>
      <c r="BP472" s="138"/>
      <c r="BQ472" s="138"/>
      <c r="BT472" s="138"/>
      <c r="CD472" s="138"/>
      <c r="CN472" s="138"/>
      <c r="CX472" s="138"/>
      <c r="DH472" s="138"/>
      <c r="DR472" s="138"/>
      <c r="EB472" s="138"/>
      <c r="EL472" s="138"/>
      <c r="EV472" s="138"/>
      <c r="FF472" s="138"/>
      <c r="FP472" s="138"/>
      <c r="FZ472" s="138"/>
      <c r="GJ472" s="138"/>
      <c r="GT472" s="138"/>
      <c r="HD472" s="138"/>
      <c r="HN472" s="138"/>
      <c r="HX472" s="138"/>
      <c r="IH472" s="138"/>
    </row>
    <row xmlns:x14ac="http://schemas.microsoft.com/office/spreadsheetml/2009/9/ac" r="473" s="3" customFormat="true" x14ac:dyDescent="0.25">
      <c r="A473" s="414"/>
      <c r="B473" s="138"/>
      <c r="L473" s="138"/>
      <c r="V473" s="138"/>
      <c r="AF473" s="138"/>
      <c r="AP473" s="138"/>
      <c r="AZ473" s="138"/>
      <c r="BJ473" s="138"/>
      <c r="BK473" s="138"/>
      <c r="BL473" s="138"/>
      <c r="BM473" s="138"/>
      <c r="BN473" s="138"/>
      <c r="BO473" s="138"/>
      <c r="BP473" s="138"/>
      <c r="BQ473" s="138"/>
      <c r="BT473" s="138"/>
      <c r="CD473" s="138"/>
      <c r="CN473" s="138"/>
      <c r="CX473" s="138"/>
      <c r="DH473" s="138"/>
      <c r="DR473" s="138"/>
      <c r="EB473" s="138"/>
      <c r="EL473" s="138"/>
      <c r="EV473" s="138"/>
      <c r="FF473" s="138"/>
      <c r="FP473" s="138"/>
      <c r="FZ473" s="138"/>
      <c r="GJ473" s="138"/>
      <c r="GT473" s="138"/>
      <c r="HD473" s="138"/>
      <c r="HN473" s="138"/>
      <c r="HX473" s="138"/>
      <c r="IH473" s="138"/>
    </row>
    <row xmlns:x14ac="http://schemas.microsoft.com/office/spreadsheetml/2009/9/ac" r="474" s="3" customFormat="true" x14ac:dyDescent="0.25">
      <c r="A474" s="414"/>
      <c r="B474" s="138"/>
      <c r="L474" s="138"/>
      <c r="V474" s="138"/>
      <c r="AF474" s="138"/>
      <c r="AP474" s="138"/>
      <c r="AZ474" s="138"/>
      <c r="BJ474" s="138"/>
      <c r="BK474" s="138"/>
      <c r="BL474" s="138"/>
      <c r="BM474" s="138"/>
      <c r="BN474" s="138"/>
      <c r="BO474" s="138"/>
      <c r="BP474" s="138"/>
      <c r="BQ474" s="138"/>
      <c r="BT474" s="138"/>
      <c r="CD474" s="138"/>
      <c r="CN474" s="138"/>
      <c r="CX474" s="138"/>
      <c r="DH474" s="138"/>
      <c r="DR474" s="138"/>
      <c r="EB474" s="138"/>
      <c r="EL474" s="138"/>
      <c r="EV474" s="138"/>
      <c r="FF474" s="138"/>
      <c r="FP474" s="138"/>
      <c r="FZ474" s="138"/>
      <c r="GJ474" s="138"/>
      <c r="GT474" s="138"/>
      <c r="HD474" s="138"/>
      <c r="HN474" s="138"/>
      <c r="HX474" s="138"/>
      <c r="IH474" s="138"/>
    </row>
    <row xmlns:x14ac="http://schemas.microsoft.com/office/spreadsheetml/2009/9/ac" r="475" s="3" customFormat="true" x14ac:dyDescent="0.25">
      <c r="A475" s="414"/>
      <c r="B475" s="138"/>
      <c r="L475" s="138"/>
      <c r="V475" s="138"/>
      <c r="AF475" s="138"/>
      <c r="AP475" s="138"/>
      <c r="AZ475" s="138"/>
      <c r="BJ475" s="138"/>
      <c r="BK475" s="138"/>
      <c r="BL475" s="138"/>
      <c r="BM475" s="138"/>
      <c r="BN475" s="138"/>
      <c r="BO475" s="138"/>
      <c r="BP475" s="138"/>
      <c r="BQ475" s="138"/>
      <c r="BT475" s="138"/>
      <c r="CD475" s="138"/>
      <c r="CN475" s="138"/>
      <c r="CX475" s="138"/>
      <c r="DH475" s="138"/>
      <c r="DR475" s="138"/>
      <c r="EB475" s="138"/>
      <c r="EL475" s="138"/>
      <c r="EV475" s="138"/>
      <c r="FF475" s="138"/>
      <c r="FP475" s="138"/>
      <c r="FZ475" s="138"/>
      <c r="GJ475" s="138"/>
      <c r="GT475" s="138"/>
      <c r="HD475" s="138"/>
      <c r="HN475" s="138"/>
      <c r="HX475" s="138"/>
      <c r="IH475" s="138"/>
    </row>
    <row xmlns:x14ac="http://schemas.microsoft.com/office/spreadsheetml/2009/9/ac" r="476" s="3" customFormat="true" x14ac:dyDescent="0.25">
      <c r="A476" s="414"/>
      <c r="B476" s="138"/>
      <c r="L476" s="138"/>
      <c r="V476" s="138"/>
      <c r="AF476" s="138"/>
      <c r="AP476" s="138"/>
      <c r="AZ476" s="138"/>
      <c r="BJ476" s="138"/>
      <c r="BK476" s="138"/>
      <c r="BL476" s="138"/>
      <c r="BM476" s="138"/>
      <c r="BN476" s="138"/>
      <c r="BO476" s="138"/>
      <c r="BP476" s="138"/>
      <c r="BQ476" s="138"/>
      <c r="BT476" s="138"/>
      <c r="CD476" s="138"/>
      <c r="CN476" s="138"/>
      <c r="CX476" s="138"/>
      <c r="DH476" s="138"/>
      <c r="DR476" s="138"/>
      <c r="EB476" s="138"/>
      <c r="EL476" s="138"/>
      <c r="EV476" s="138"/>
      <c r="FF476" s="138"/>
      <c r="FP476" s="138"/>
      <c r="FZ476" s="138"/>
      <c r="GJ476" s="138"/>
      <c r="GT476" s="138"/>
      <c r="HD476" s="138"/>
      <c r="HN476" s="138"/>
      <c r="HX476" s="138"/>
      <c r="IH476" s="138"/>
    </row>
    <row xmlns:x14ac="http://schemas.microsoft.com/office/spreadsheetml/2009/9/ac" r="477" s="3" customFormat="true" x14ac:dyDescent="0.25">
      <c r="A477" s="414"/>
      <c r="B477" s="138"/>
      <c r="L477" s="138"/>
      <c r="V477" s="138"/>
      <c r="AF477" s="138"/>
      <c r="AP477" s="138"/>
      <c r="AZ477" s="138"/>
      <c r="BJ477" s="138"/>
      <c r="BK477" s="138"/>
      <c r="BL477" s="138"/>
      <c r="BM477" s="138"/>
      <c r="BN477" s="138"/>
      <c r="BO477" s="138"/>
      <c r="BP477" s="138"/>
      <c r="BQ477" s="138"/>
      <c r="BT477" s="138"/>
      <c r="CD477" s="138"/>
      <c r="CN477" s="138"/>
      <c r="CX477" s="138"/>
      <c r="DH477" s="138"/>
      <c r="DR477" s="138"/>
      <c r="EB477" s="138"/>
      <c r="EL477" s="138"/>
      <c r="EV477" s="138"/>
      <c r="FF477" s="138"/>
      <c r="FP477" s="138"/>
      <c r="FZ477" s="138"/>
      <c r="GJ477" s="138"/>
      <c r="GT477" s="138"/>
      <c r="HD477" s="138"/>
      <c r="HN477" s="138"/>
      <c r="HX477" s="138"/>
      <c r="IH477" s="138"/>
    </row>
    <row xmlns:x14ac="http://schemas.microsoft.com/office/spreadsheetml/2009/9/ac" r="478" s="3" customFormat="true" x14ac:dyDescent="0.25">
      <c r="A478" s="414"/>
      <c r="B478" s="138"/>
      <c r="L478" s="138"/>
      <c r="V478" s="138"/>
      <c r="AF478" s="138"/>
      <c r="AP478" s="138"/>
      <c r="AZ478" s="138"/>
      <c r="BJ478" s="138"/>
      <c r="BK478" s="138"/>
      <c r="BL478" s="138"/>
      <c r="BM478" s="138"/>
      <c r="BN478" s="138"/>
      <c r="BO478" s="138"/>
      <c r="BP478" s="138"/>
      <c r="BQ478" s="138"/>
      <c r="BT478" s="138"/>
      <c r="CD478" s="138"/>
      <c r="CN478" s="138"/>
      <c r="CX478" s="138"/>
      <c r="DH478" s="138"/>
      <c r="DR478" s="138"/>
      <c r="EB478" s="138"/>
      <c r="EL478" s="138"/>
      <c r="EV478" s="138"/>
      <c r="FF478" s="138"/>
      <c r="FP478" s="138"/>
      <c r="FZ478" s="138"/>
      <c r="GJ478" s="138"/>
      <c r="GT478" s="138"/>
      <c r="HD478" s="138"/>
      <c r="HN478" s="138"/>
      <c r="HX478" s="138"/>
      <c r="IH478" s="138"/>
    </row>
    <row xmlns:x14ac="http://schemas.microsoft.com/office/spreadsheetml/2009/9/ac" r="479" s="3" customFormat="true" x14ac:dyDescent="0.25">
      <c r="A479" s="414"/>
      <c r="B479" s="138"/>
      <c r="L479" s="138"/>
      <c r="V479" s="138"/>
      <c r="AF479" s="138"/>
      <c r="AP479" s="138"/>
      <c r="AZ479" s="138"/>
      <c r="BJ479" s="138"/>
      <c r="BK479" s="138"/>
      <c r="BL479" s="138"/>
      <c r="BM479" s="138"/>
      <c r="BN479" s="138"/>
      <c r="BO479" s="138"/>
      <c r="BP479" s="138"/>
      <c r="BQ479" s="138"/>
      <c r="BT479" s="138"/>
      <c r="CD479" s="138"/>
      <c r="CN479" s="138"/>
      <c r="CX479" s="138"/>
      <c r="DH479" s="138"/>
      <c r="DR479" s="138"/>
      <c r="EB479" s="138"/>
      <c r="EL479" s="138"/>
      <c r="EV479" s="138"/>
      <c r="FF479" s="138"/>
      <c r="FP479" s="138"/>
      <c r="FZ479" s="138"/>
      <c r="GJ479" s="138"/>
      <c r="GT479" s="138"/>
      <c r="HD479" s="138"/>
      <c r="HN479" s="138"/>
      <c r="HX479" s="138"/>
      <c r="IH479" s="138"/>
    </row>
    <row xmlns:x14ac="http://schemas.microsoft.com/office/spreadsheetml/2009/9/ac" r="480" s="3" customFormat="true" x14ac:dyDescent="0.25">
      <c r="A480" s="414"/>
      <c r="B480" s="138"/>
      <c r="L480" s="138"/>
      <c r="V480" s="138"/>
      <c r="AF480" s="138"/>
      <c r="AP480" s="138"/>
      <c r="AZ480" s="138"/>
      <c r="BJ480" s="138"/>
      <c r="BK480" s="138"/>
      <c r="BL480" s="138"/>
      <c r="BM480" s="138"/>
      <c r="BN480" s="138"/>
      <c r="BO480" s="138"/>
      <c r="BP480" s="138"/>
      <c r="BQ480" s="138"/>
      <c r="BT480" s="138"/>
      <c r="CD480" s="138"/>
      <c r="CN480" s="138"/>
      <c r="CX480" s="138"/>
      <c r="DH480" s="138"/>
      <c r="DR480" s="138"/>
      <c r="EB480" s="138"/>
      <c r="EL480" s="138"/>
      <c r="EV480" s="138"/>
      <c r="FF480" s="138"/>
      <c r="FP480" s="138"/>
      <c r="FZ480" s="138"/>
      <c r="GJ480" s="138"/>
      <c r="GT480" s="138"/>
      <c r="HD480" s="138"/>
      <c r="HN480" s="138"/>
      <c r="HX480" s="138"/>
      <c r="IH480" s="138"/>
    </row>
    <row xmlns:x14ac="http://schemas.microsoft.com/office/spreadsheetml/2009/9/ac" r="481" s="3" customFormat="true" x14ac:dyDescent="0.25">
      <c r="A481" s="414"/>
      <c r="B481" s="138"/>
      <c r="L481" s="138"/>
      <c r="V481" s="138"/>
      <c r="AF481" s="138"/>
      <c r="AP481" s="138"/>
      <c r="AZ481" s="138"/>
      <c r="BJ481" s="138"/>
      <c r="BK481" s="138"/>
      <c r="BL481" s="138"/>
      <c r="BM481" s="138"/>
      <c r="BN481" s="138"/>
      <c r="BO481" s="138"/>
      <c r="BP481" s="138"/>
      <c r="BQ481" s="138"/>
      <c r="BT481" s="138"/>
      <c r="CD481" s="138"/>
      <c r="CN481" s="138"/>
      <c r="CX481" s="138"/>
      <c r="DH481" s="138"/>
      <c r="DR481" s="138"/>
      <c r="EB481" s="138"/>
      <c r="EL481" s="138"/>
      <c r="EV481" s="138"/>
      <c r="FF481" s="138"/>
      <c r="FP481" s="138"/>
      <c r="FZ481" s="138"/>
      <c r="GJ481" s="138"/>
      <c r="GT481" s="138"/>
      <c r="HD481" s="138"/>
      <c r="HN481" s="138"/>
      <c r="HX481" s="138"/>
      <c r="IH481" s="138"/>
    </row>
    <row xmlns:x14ac="http://schemas.microsoft.com/office/spreadsheetml/2009/9/ac" r="482" s="3" customFormat="true" x14ac:dyDescent="0.25">
      <c r="A482" s="414"/>
      <c r="B482" s="138"/>
      <c r="L482" s="138"/>
      <c r="V482" s="138"/>
      <c r="AF482" s="138"/>
      <c r="AP482" s="138"/>
      <c r="AZ482" s="138"/>
      <c r="BJ482" s="138"/>
      <c r="BK482" s="138"/>
      <c r="BL482" s="138"/>
      <c r="BM482" s="138"/>
      <c r="BN482" s="138"/>
      <c r="BO482" s="138"/>
      <c r="BP482" s="138"/>
      <c r="BQ482" s="138"/>
      <c r="BT482" s="138"/>
      <c r="CD482" s="138"/>
      <c r="CN482" s="138"/>
      <c r="CX482" s="138"/>
      <c r="DH482" s="138"/>
      <c r="DR482" s="138"/>
      <c r="EB482" s="138"/>
      <c r="EL482" s="138"/>
      <c r="EV482" s="138"/>
      <c r="FF482" s="138"/>
      <c r="FP482" s="138"/>
      <c r="FZ482" s="138"/>
      <c r="GJ482" s="138"/>
      <c r="GT482" s="138"/>
      <c r="HD482" s="138"/>
      <c r="HN482" s="138"/>
      <c r="HX482" s="138"/>
      <c r="IH482" s="138"/>
    </row>
    <row xmlns:x14ac="http://schemas.microsoft.com/office/spreadsheetml/2009/9/ac" r="483" s="3" customFormat="true" x14ac:dyDescent="0.25">
      <c r="A483" s="414"/>
      <c r="B483" s="138"/>
      <c r="L483" s="138"/>
      <c r="V483" s="138"/>
      <c r="AF483" s="138"/>
      <c r="AP483" s="138"/>
      <c r="AZ483" s="138"/>
      <c r="BJ483" s="138"/>
      <c r="BK483" s="138"/>
      <c r="BL483" s="138"/>
      <c r="BM483" s="138"/>
      <c r="BN483" s="138"/>
      <c r="BO483" s="138"/>
      <c r="BP483" s="138"/>
      <c r="BQ483" s="138"/>
      <c r="BT483" s="138"/>
      <c r="CD483" s="138"/>
      <c r="CN483" s="138"/>
      <c r="CX483" s="138"/>
      <c r="DH483" s="138"/>
      <c r="DR483" s="138"/>
      <c r="EB483" s="138"/>
      <c r="EL483" s="138"/>
      <c r="EV483" s="138"/>
      <c r="FF483" s="138"/>
      <c r="FP483" s="138"/>
      <c r="FZ483" s="138"/>
      <c r="GJ483" s="138"/>
      <c r="GT483" s="138"/>
      <c r="HD483" s="138"/>
      <c r="HN483" s="138"/>
      <c r="HX483" s="138"/>
      <c r="IH483" s="138"/>
    </row>
    <row xmlns:x14ac="http://schemas.microsoft.com/office/spreadsheetml/2009/9/ac" r="484" s="3" customFormat="true" x14ac:dyDescent="0.25">
      <c r="A484" s="414"/>
      <c r="B484" s="138"/>
      <c r="L484" s="138"/>
      <c r="V484" s="138"/>
      <c r="AF484" s="138"/>
      <c r="AP484" s="138"/>
      <c r="AZ484" s="138"/>
      <c r="BJ484" s="138"/>
      <c r="BK484" s="138"/>
      <c r="BL484" s="138"/>
      <c r="BM484" s="138"/>
      <c r="BN484" s="138"/>
      <c r="BO484" s="138"/>
      <c r="BP484" s="138"/>
      <c r="BQ484" s="138"/>
      <c r="BT484" s="138"/>
      <c r="CD484" s="138"/>
      <c r="CN484" s="138"/>
      <c r="CX484" s="138"/>
      <c r="DH484" s="138"/>
      <c r="DR484" s="138"/>
      <c r="EB484" s="138"/>
      <c r="EL484" s="138"/>
      <c r="EV484" s="138"/>
      <c r="FF484" s="138"/>
      <c r="FP484" s="138"/>
      <c r="FZ484" s="138"/>
      <c r="GJ484" s="138"/>
      <c r="GT484" s="138"/>
      <c r="HD484" s="138"/>
      <c r="HN484" s="138"/>
      <c r="HX484" s="138"/>
      <c r="IH484" s="138"/>
    </row>
    <row xmlns:x14ac="http://schemas.microsoft.com/office/spreadsheetml/2009/9/ac" r="485" s="3" customFormat="true" x14ac:dyDescent="0.25">
      <c r="A485" s="414"/>
      <c r="B485" s="138"/>
      <c r="L485" s="138"/>
      <c r="V485" s="138"/>
      <c r="AF485" s="138"/>
      <c r="AP485" s="138"/>
      <c r="AZ485" s="138"/>
      <c r="BJ485" s="138"/>
      <c r="BK485" s="138"/>
      <c r="BL485" s="138"/>
      <c r="BM485" s="138"/>
      <c r="BN485" s="138"/>
      <c r="BO485" s="138"/>
      <c r="BP485" s="138"/>
      <c r="BQ485" s="138"/>
      <c r="BT485" s="138"/>
      <c r="CD485" s="138"/>
      <c r="CN485" s="138"/>
      <c r="CX485" s="138"/>
      <c r="DH485" s="138"/>
      <c r="DR485" s="138"/>
      <c r="EB485" s="138"/>
      <c r="EL485" s="138"/>
      <c r="EV485" s="138"/>
      <c r="FF485" s="138"/>
      <c r="FP485" s="138"/>
      <c r="FZ485" s="138"/>
      <c r="GJ485" s="138"/>
      <c r="GT485" s="138"/>
      <c r="HD485" s="138"/>
      <c r="HN485" s="138"/>
      <c r="HX485" s="138"/>
      <c r="IH485" s="138"/>
    </row>
    <row xmlns:x14ac="http://schemas.microsoft.com/office/spreadsheetml/2009/9/ac" r="486" s="3" customFormat="true" x14ac:dyDescent="0.25">
      <c r="A486" s="414"/>
      <c r="B486" s="138"/>
      <c r="L486" s="138"/>
      <c r="V486" s="138"/>
      <c r="AF486" s="138"/>
      <c r="AP486" s="138"/>
      <c r="AZ486" s="138"/>
      <c r="BJ486" s="138"/>
      <c r="BK486" s="138"/>
      <c r="BL486" s="138"/>
      <c r="BM486" s="138"/>
      <c r="BN486" s="138"/>
      <c r="BO486" s="138"/>
      <c r="BP486" s="138"/>
      <c r="BQ486" s="138"/>
      <c r="BT486" s="138"/>
      <c r="CD486" s="138"/>
      <c r="CN486" s="138"/>
      <c r="CX486" s="138"/>
      <c r="DH486" s="138"/>
      <c r="DR486" s="138"/>
      <c r="EB486" s="138"/>
      <c r="EL486" s="138"/>
      <c r="EV486" s="138"/>
      <c r="FF486" s="138"/>
      <c r="FP486" s="138"/>
      <c r="FZ486" s="138"/>
      <c r="GJ486" s="138"/>
      <c r="GT486" s="138"/>
      <c r="HD486" s="138"/>
      <c r="HN486" s="138"/>
      <c r="HX486" s="138"/>
      <c r="IH486" s="138"/>
    </row>
    <row xmlns:x14ac="http://schemas.microsoft.com/office/spreadsheetml/2009/9/ac" r="487" s="3" customFormat="true" x14ac:dyDescent="0.25">
      <c r="A487" s="414"/>
      <c r="B487" s="138"/>
      <c r="L487" s="138"/>
      <c r="V487" s="138"/>
      <c r="AF487" s="138"/>
      <c r="AP487" s="138"/>
      <c r="AZ487" s="138"/>
      <c r="BJ487" s="138"/>
      <c r="BK487" s="138"/>
      <c r="BL487" s="138"/>
      <c r="BM487" s="138"/>
      <c r="BN487" s="138"/>
      <c r="BO487" s="138"/>
      <c r="BP487" s="138"/>
      <c r="BQ487" s="138"/>
      <c r="BT487" s="138"/>
      <c r="CD487" s="138"/>
      <c r="CN487" s="138"/>
      <c r="CX487" s="138"/>
      <c r="DH487" s="138"/>
      <c r="DR487" s="138"/>
      <c r="EB487" s="138"/>
      <c r="EL487" s="138"/>
      <c r="EV487" s="138"/>
      <c r="FF487" s="138"/>
      <c r="FP487" s="138"/>
      <c r="FZ487" s="138"/>
      <c r="GJ487" s="138"/>
      <c r="GT487" s="138"/>
      <c r="HD487" s="138"/>
      <c r="HN487" s="138"/>
      <c r="HX487" s="138"/>
      <c r="IH487" s="138"/>
    </row>
    <row xmlns:x14ac="http://schemas.microsoft.com/office/spreadsheetml/2009/9/ac" r="488" s="3" customFormat="true" x14ac:dyDescent="0.25">
      <c r="A488" s="414"/>
      <c r="B488" s="138"/>
      <c r="L488" s="138"/>
      <c r="V488" s="138"/>
      <c r="AF488" s="138"/>
      <c r="AP488" s="138"/>
      <c r="AZ488" s="138"/>
      <c r="BJ488" s="138"/>
      <c r="BK488" s="138"/>
      <c r="BL488" s="138"/>
      <c r="BM488" s="138"/>
      <c r="BN488" s="138"/>
      <c r="BO488" s="138"/>
      <c r="BP488" s="138"/>
      <c r="BQ488" s="138"/>
      <c r="BT488" s="138"/>
      <c r="CD488" s="138"/>
      <c r="CN488" s="138"/>
      <c r="CX488" s="138"/>
      <c r="DH488" s="138"/>
      <c r="DR488" s="138"/>
      <c r="EB488" s="138"/>
      <c r="EL488" s="138"/>
      <c r="EV488" s="138"/>
      <c r="FF488" s="138"/>
      <c r="FP488" s="138"/>
      <c r="FZ488" s="138"/>
      <c r="GJ488" s="138"/>
      <c r="GT488" s="138"/>
      <c r="HD488" s="138"/>
      <c r="HN488" s="138"/>
      <c r="HX488" s="138"/>
      <c r="IH488" s="138"/>
    </row>
    <row xmlns:x14ac="http://schemas.microsoft.com/office/spreadsheetml/2009/9/ac" r="489" s="3" customFormat="true" x14ac:dyDescent="0.25">
      <c r="A489" s="414"/>
      <c r="B489" s="138"/>
      <c r="L489" s="138"/>
      <c r="V489" s="138"/>
      <c r="AF489" s="138"/>
      <c r="AP489" s="138"/>
      <c r="AZ489" s="138"/>
      <c r="BJ489" s="138"/>
      <c r="BK489" s="138"/>
      <c r="BL489" s="138"/>
      <c r="BM489" s="138"/>
      <c r="BN489" s="138"/>
      <c r="BO489" s="138"/>
      <c r="BP489" s="138"/>
      <c r="BQ489" s="138"/>
      <c r="BT489" s="138"/>
      <c r="CD489" s="138"/>
      <c r="CN489" s="138"/>
      <c r="CX489" s="138"/>
      <c r="DH489" s="138"/>
      <c r="DR489" s="138"/>
      <c r="EB489" s="138"/>
      <c r="EL489" s="138"/>
      <c r="EV489" s="138"/>
      <c r="FF489" s="138"/>
      <c r="FP489" s="138"/>
      <c r="FZ489" s="138"/>
      <c r="GJ489" s="138"/>
      <c r="GT489" s="138"/>
      <c r="HD489" s="138"/>
      <c r="HN489" s="138"/>
      <c r="HX489" s="138"/>
      <c r="IH489" s="138"/>
    </row>
    <row xmlns:x14ac="http://schemas.microsoft.com/office/spreadsheetml/2009/9/ac" r="490" s="3" customFormat="true" x14ac:dyDescent="0.25">
      <c r="A490" s="414"/>
      <c r="B490" s="138"/>
      <c r="L490" s="138"/>
      <c r="V490" s="138"/>
      <c r="AF490" s="138"/>
      <c r="AP490" s="138"/>
      <c r="AZ490" s="138"/>
      <c r="BJ490" s="138"/>
      <c r="BK490" s="138"/>
      <c r="BL490" s="138"/>
      <c r="BM490" s="138"/>
      <c r="BN490" s="138"/>
      <c r="BO490" s="138"/>
      <c r="BP490" s="138"/>
      <c r="BQ490" s="138"/>
      <c r="BT490" s="138"/>
      <c r="CD490" s="138"/>
      <c r="CN490" s="138"/>
      <c r="CX490" s="138"/>
      <c r="DH490" s="138"/>
      <c r="DR490" s="138"/>
      <c r="EB490" s="138"/>
      <c r="EL490" s="138"/>
      <c r="EV490" s="138"/>
      <c r="FF490" s="138"/>
      <c r="FP490" s="138"/>
      <c r="FZ490" s="138"/>
      <c r="GJ490" s="138"/>
      <c r="GT490" s="138"/>
      <c r="HD490" s="138"/>
      <c r="HN490" s="138"/>
      <c r="HX490" s="138"/>
      <c r="IH490" s="138"/>
    </row>
    <row xmlns:x14ac="http://schemas.microsoft.com/office/spreadsheetml/2009/9/ac" r="491" s="3" customFormat="true" x14ac:dyDescent="0.25">
      <c r="A491" s="414"/>
      <c r="B491" s="138"/>
      <c r="L491" s="138"/>
      <c r="V491" s="138"/>
      <c r="AF491" s="138"/>
      <c r="AP491" s="138"/>
      <c r="AZ491" s="138"/>
      <c r="BJ491" s="138"/>
      <c r="BK491" s="138"/>
      <c r="BL491" s="138"/>
      <c r="BM491" s="138"/>
      <c r="BN491" s="138"/>
      <c r="BO491" s="138"/>
      <c r="BP491" s="138"/>
      <c r="BQ491" s="138"/>
      <c r="BT491" s="138"/>
      <c r="CD491" s="138"/>
      <c r="CN491" s="138"/>
      <c r="CX491" s="138"/>
      <c r="DH491" s="138"/>
      <c r="DR491" s="138"/>
      <c r="EB491" s="138"/>
      <c r="EL491" s="138"/>
      <c r="EV491" s="138"/>
      <c r="FF491" s="138"/>
      <c r="FP491" s="138"/>
      <c r="FZ491" s="138"/>
      <c r="GJ491" s="138"/>
      <c r="GT491" s="138"/>
      <c r="HD491" s="138"/>
      <c r="HN491" s="138"/>
      <c r="HX491" s="138"/>
      <c r="IH491" s="138"/>
    </row>
    <row xmlns:x14ac="http://schemas.microsoft.com/office/spreadsheetml/2009/9/ac" r="492" s="3" customFormat="true" x14ac:dyDescent="0.25">
      <c r="A492" s="414"/>
      <c r="B492" s="138"/>
      <c r="L492" s="138"/>
      <c r="V492" s="138"/>
      <c r="AF492" s="138"/>
      <c r="AP492" s="138"/>
      <c r="AZ492" s="138"/>
      <c r="BJ492" s="138"/>
      <c r="BK492" s="138"/>
      <c r="BL492" s="138"/>
      <c r="BM492" s="138"/>
      <c r="BN492" s="138"/>
      <c r="BO492" s="138"/>
      <c r="BP492" s="138"/>
      <c r="BQ492" s="138"/>
      <c r="BT492" s="138"/>
      <c r="CD492" s="138"/>
      <c r="CN492" s="138"/>
      <c r="CX492" s="138"/>
      <c r="DH492" s="138"/>
      <c r="DR492" s="138"/>
      <c r="EB492" s="138"/>
      <c r="EL492" s="138"/>
      <c r="EV492" s="138"/>
      <c r="FF492" s="138"/>
      <c r="FP492" s="138"/>
      <c r="FZ492" s="138"/>
      <c r="GJ492" s="138"/>
      <c r="GT492" s="138"/>
      <c r="HD492" s="138"/>
      <c r="HN492" s="138"/>
      <c r="HX492" s="138"/>
      <c r="IH492" s="138"/>
    </row>
    <row xmlns:x14ac="http://schemas.microsoft.com/office/spreadsheetml/2009/9/ac" r="493" s="3" customFormat="true" x14ac:dyDescent="0.25">
      <c r="A493" s="414"/>
      <c r="B493" s="138"/>
      <c r="L493" s="138"/>
      <c r="V493" s="138"/>
      <c r="AF493" s="138"/>
      <c r="AP493" s="138"/>
      <c r="AZ493" s="138"/>
      <c r="BJ493" s="138"/>
      <c r="BK493" s="138"/>
      <c r="BL493" s="138"/>
      <c r="BM493" s="138"/>
      <c r="BN493" s="138"/>
      <c r="BO493" s="138"/>
      <c r="BP493" s="138"/>
      <c r="BQ493" s="138"/>
      <c r="BT493" s="138"/>
      <c r="CD493" s="138"/>
      <c r="CN493" s="138"/>
      <c r="CX493" s="138"/>
      <c r="DH493" s="138"/>
      <c r="DR493" s="138"/>
      <c r="EB493" s="138"/>
      <c r="EL493" s="138"/>
      <c r="EV493" s="138"/>
      <c r="FF493" s="138"/>
      <c r="FP493" s="138"/>
      <c r="FZ493" s="138"/>
      <c r="GJ493" s="138"/>
      <c r="GT493" s="138"/>
      <c r="HD493" s="138"/>
      <c r="HN493" s="138"/>
      <c r="HX493" s="138"/>
      <c r="IH493" s="138"/>
    </row>
    <row xmlns:x14ac="http://schemas.microsoft.com/office/spreadsheetml/2009/9/ac" r="494" s="3" customFormat="true" x14ac:dyDescent="0.25">
      <c r="A494" s="414"/>
      <c r="B494" s="138"/>
      <c r="L494" s="138"/>
      <c r="V494" s="138"/>
      <c r="AF494" s="138"/>
      <c r="AP494" s="138"/>
      <c r="AZ494" s="138"/>
      <c r="BJ494" s="138"/>
      <c r="BK494" s="138"/>
      <c r="BL494" s="138"/>
      <c r="BM494" s="138"/>
      <c r="BN494" s="138"/>
      <c r="BO494" s="138"/>
      <c r="BP494" s="138"/>
      <c r="BQ494" s="138"/>
      <c r="BT494" s="138"/>
      <c r="CD494" s="138"/>
      <c r="CN494" s="138"/>
      <c r="CX494" s="138"/>
      <c r="DH494" s="138"/>
      <c r="DR494" s="138"/>
      <c r="EB494" s="138"/>
      <c r="EL494" s="138"/>
      <c r="EV494" s="138"/>
      <c r="FF494" s="138"/>
      <c r="FP494" s="138"/>
      <c r="FZ494" s="138"/>
      <c r="GJ494" s="138"/>
      <c r="GT494" s="138"/>
      <c r="HD494" s="138"/>
      <c r="HN494" s="138"/>
      <c r="HX494" s="138"/>
      <c r="IH494" s="138"/>
    </row>
    <row xmlns:x14ac="http://schemas.microsoft.com/office/spreadsheetml/2009/9/ac" r="495" s="3" customFormat="true" x14ac:dyDescent="0.25">
      <c r="A495" s="414"/>
      <c r="B495" s="138"/>
      <c r="L495" s="138"/>
      <c r="V495" s="138"/>
      <c r="AF495" s="138"/>
      <c r="AP495" s="138"/>
      <c r="AZ495" s="138"/>
      <c r="BJ495" s="138"/>
      <c r="BK495" s="138"/>
      <c r="BL495" s="138"/>
      <c r="BM495" s="138"/>
      <c r="BN495" s="138"/>
      <c r="BO495" s="138"/>
      <c r="BP495" s="138"/>
      <c r="BQ495" s="138"/>
      <c r="BT495" s="138"/>
      <c r="CD495" s="138"/>
      <c r="CN495" s="138"/>
      <c r="CX495" s="138"/>
      <c r="DH495" s="138"/>
      <c r="DR495" s="138"/>
      <c r="EB495" s="138"/>
      <c r="EL495" s="138"/>
      <c r="EV495" s="138"/>
      <c r="FF495" s="138"/>
      <c r="FP495" s="138"/>
      <c r="FZ495" s="138"/>
      <c r="GJ495" s="138"/>
      <c r="GT495" s="138"/>
      <c r="HD495" s="138"/>
      <c r="HN495" s="138"/>
      <c r="HX495" s="138"/>
      <c r="IH495" s="138"/>
    </row>
    <row xmlns:x14ac="http://schemas.microsoft.com/office/spreadsheetml/2009/9/ac" r="496" s="3" customFormat="true" x14ac:dyDescent="0.25">
      <c r="A496" s="414"/>
      <c r="B496" s="138"/>
      <c r="L496" s="138"/>
      <c r="V496" s="138"/>
      <c r="AF496" s="138"/>
      <c r="AP496" s="138"/>
      <c r="AZ496" s="138"/>
      <c r="BJ496" s="138"/>
      <c r="BK496" s="138"/>
      <c r="BL496" s="138"/>
      <c r="BM496" s="138"/>
      <c r="BN496" s="138"/>
      <c r="BO496" s="138"/>
      <c r="BP496" s="138"/>
      <c r="BQ496" s="138"/>
      <c r="BT496" s="138"/>
      <c r="CD496" s="138"/>
      <c r="CN496" s="138"/>
      <c r="CX496" s="138"/>
      <c r="DH496" s="138"/>
      <c r="DR496" s="138"/>
      <c r="EB496" s="138"/>
      <c r="EL496" s="138"/>
      <c r="EV496" s="138"/>
      <c r="FF496" s="138"/>
      <c r="FP496" s="138"/>
      <c r="FZ496" s="138"/>
      <c r="GJ496" s="138"/>
      <c r="GT496" s="138"/>
      <c r="HD496" s="138"/>
      <c r="HN496" s="138"/>
      <c r="HX496" s="138"/>
      <c r="IH496" s="138"/>
    </row>
    <row xmlns:x14ac="http://schemas.microsoft.com/office/spreadsheetml/2009/9/ac" r="497" s="3" customFormat="true" x14ac:dyDescent="0.25">
      <c r="A497" s="414"/>
      <c r="B497" s="138"/>
      <c r="L497" s="138"/>
      <c r="V497" s="138"/>
      <c r="AF497" s="138"/>
      <c r="AP497" s="138"/>
      <c r="AZ497" s="138"/>
      <c r="BJ497" s="138"/>
      <c r="BK497" s="138"/>
      <c r="BL497" s="138"/>
      <c r="BM497" s="138"/>
      <c r="BN497" s="138"/>
      <c r="BO497" s="138"/>
      <c r="BP497" s="138"/>
      <c r="BQ497" s="138"/>
      <c r="BT497" s="138"/>
      <c r="CD497" s="138"/>
      <c r="CN497" s="138"/>
      <c r="CX497" s="138"/>
      <c r="DH497" s="138"/>
      <c r="DR497" s="138"/>
      <c r="EB497" s="138"/>
      <c r="EL497" s="138"/>
      <c r="EV497" s="138"/>
      <c r="FF497" s="138"/>
      <c r="FP497" s="138"/>
      <c r="FZ497" s="138"/>
      <c r="GJ497" s="138"/>
      <c r="GT497" s="138"/>
      <c r="HD497" s="138"/>
      <c r="HN497" s="138"/>
      <c r="HX497" s="138"/>
      <c r="IH497" s="138"/>
    </row>
    <row xmlns:x14ac="http://schemas.microsoft.com/office/spreadsheetml/2009/9/ac" r="498" s="3" customFormat="true" x14ac:dyDescent="0.25">
      <c r="A498" s="414"/>
      <c r="B498" s="138"/>
      <c r="L498" s="138"/>
      <c r="V498" s="138"/>
      <c r="AF498" s="138"/>
      <c r="AP498" s="138"/>
      <c r="AZ498" s="138"/>
      <c r="BJ498" s="138"/>
      <c r="BK498" s="138"/>
      <c r="BL498" s="138"/>
      <c r="BM498" s="138"/>
      <c r="BN498" s="138"/>
      <c r="BO498" s="138"/>
      <c r="BP498" s="138"/>
      <c r="BQ498" s="138"/>
      <c r="BT498" s="138"/>
      <c r="CD498" s="138"/>
      <c r="CN498" s="138"/>
      <c r="CX498" s="138"/>
      <c r="DH498" s="138"/>
      <c r="DR498" s="138"/>
      <c r="EB498" s="138"/>
      <c r="EL498" s="138"/>
      <c r="EV498" s="138"/>
      <c r="FF498" s="138"/>
      <c r="FP498" s="138"/>
      <c r="FZ498" s="138"/>
      <c r="GJ498" s="138"/>
      <c r="GT498" s="138"/>
      <c r="HD498" s="138"/>
      <c r="HN498" s="138"/>
      <c r="HX498" s="138"/>
      <c r="IH498" s="138"/>
    </row>
    <row xmlns:x14ac="http://schemas.microsoft.com/office/spreadsheetml/2009/9/ac" r="499" s="3" customFormat="true" x14ac:dyDescent="0.25">
      <c r="A499" s="414"/>
      <c r="B499" s="138"/>
      <c r="L499" s="138"/>
      <c r="V499" s="138"/>
      <c r="AF499" s="138"/>
      <c r="AP499" s="138"/>
      <c r="AZ499" s="138"/>
      <c r="BJ499" s="138"/>
      <c r="BK499" s="138"/>
      <c r="BL499" s="138"/>
      <c r="BM499" s="138"/>
      <c r="BN499" s="138"/>
      <c r="BO499" s="138"/>
      <c r="BP499" s="138"/>
      <c r="BQ499" s="138"/>
      <c r="BT499" s="138"/>
      <c r="CD499" s="138"/>
      <c r="CN499" s="138"/>
      <c r="CX499" s="138"/>
      <c r="DH499" s="138"/>
      <c r="DR499" s="138"/>
      <c r="EB499" s="138"/>
      <c r="EL499" s="138"/>
      <c r="EV499" s="138"/>
      <c r="FF499" s="138"/>
      <c r="FP499" s="138"/>
      <c r="FZ499" s="138"/>
      <c r="GJ499" s="138"/>
      <c r="GT499" s="138"/>
      <c r="HD499" s="138"/>
      <c r="HN499" s="138"/>
      <c r="HX499" s="138"/>
      <c r="IH499" s="138"/>
    </row>
    <row xmlns:x14ac="http://schemas.microsoft.com/office/spreadsheetml/2009/9/ac" r="500" s="3" customFormat="true" x14ac:dyDescent="0.25">
      <c r="A500" s="414"/>
      <c r="B500" s="138"/>
      <c r="L500" s="138"/>
      <c r="V500" s="138"/>
      <c r="AF500" s="138"/>
      <c r="AP500" s="138"/>
      <c r="AZ500" s="138"/>
      <c r="BJ500" s="138"/>
      <c r="BK500" s="138"/>
      <c r="BL500" s="138"/>
      <c r="BM500" s="138"/>
      <c r="BN500" s="138"/>
      <c r="BO500" s="138"/>
      <c r="BP500" s="138"/>
      <c r="BQ500" s="138"/>
      <c r="BT500" s="138"/>
      <c r="CD500" s="138"/>
      <c r="CN500" s="138"/>
      <c r="CX500" s="138"/>
      <c r="DH500" s="138"/>
      <c r="DR500" s="138"/>
      <c r="EB500" s="138"/>
      <c r="EL500" s="138"/>
      <c r="EV500" s="138"/>
      <c r="FF500" s="138"/>
      <c r="FP500" s="138"/>
      <c r="FZ500" s="138"/>
      <c r="GJ500" s="138"/>
      <c r="GT500" s="138"/>
      <c r="HD500" s="138"/>
      <c r="HN500" s="138"/>
      <c r="HX500" s="138"/>
      <c r="IH500" s="138"/>
    </row>
    <row xmlns:x14ac="http://schemas.microsoft.com/office/spreadsheetml/2009/9/ac" r="501" s="3" customFormat="true" x14ac:dyDescent="0.25">
      <c r="A501" s="414"/>
      <c r="B501" s="138"/>
      <c r="L501" s="138"/>
      <c r="V501" s="138"/>
      <c r="AF501" s="138"/>
      <c r="AP501" s="138"/>
      <c r="AZ501" s="138"/>
      <c r="BJ501" s="138"/>
      <c r="BK501" s="138"/>
      <c r="BL501" s="138"/>
      <c r="BM501" s="138"/>
      <c r="BN501" s="138"/>
      <c r="BO501" s="138"/>
      <c r="BP501" s="138"/>
      <c r="BQ501" s="138"/>
      <c r="BT501" s="138"/>
      <c r="CD501" s="138"/>
      <c r="CN501" s="138"/>
      <c r="CX501" s="138"/>
      <c r="DH501" s="138"/>
      <c r="DR501" s="138"/>
      <c r="EB501" s="138"/>
      <c r="EL501" s="138"/>
      <c r="EV501" s="138"/>
      <c r="FF501" s="138"/>
      <c r="FP501" s="138"/>
      <c r="FZ501" s="138"/>
      <c r="GJ501" s="138"/>
      <c r="GT501" s="138"/>
      <c r="HD501" s="138"/>
      <c r="HN501" s="138"/>
      <c r="HX501" s="138"/>
      <c r="IH501" s="138"/>
    </row>
    <row xmlns:x14ac="http://schemas.microsoft.com/office/spreadsheetml/2009/9/ac" r="502" s="3" customFormat="true" x14ac:dyDescent="0.25">
      <c r="A502" s="414"/>
      <c r="B502" s="138"/>
      <c r="L502" s="138"/>
      <c r="V502" s="138"/>
      <c r="AF502" s="138"/>
      <c r="AP502" s="138"/>
      <c r="AZ502" s="138"/>
      <c r="BJ502" s="138"/>
      <c r="BK502" s="138"/>
      <c r="BL502" s="138"/>
      <c r="BM502" s="138"/>
      <c r="BN502" s="138"/>
      <c r="BO502" s="138"/>
      <c r="BP502" s="138"/>
      <c r="BQ502" s="138"/>
      <c r="BT502" s="138"/>
      <c r="CD502" s="138"/>
      <c r="CN502" s="138"/>
      <c r="CX502" s="138"/>
      <c r="DH502" s="138"/>
      <c r="DR502" s="138"/>
      <c r="EB502" s="138"/>
      <c r="EL502" s="138"/>
      <c r="EV502" s="138"/>
      <c r="FF502" s="138"/>
      <c r="FP502" s="138"/>
      <c r="FZ502" s="138"/>
      <c r="GJ502" s="138"/>
      <c r="GT502" s="138"/>
      <c r="HD502" s="138"/>
      <c r="HN502" s="138"/>
      <c r="HX502" s="138"/>
      <c r="IH502" s="138"/>
    </row>
    <row xmlns:x14ac="http://schemas.microsoft.com/office/spreadsheetml/2009/9/ac" r="503" s="3" customFormat="true" x14ac:dyDescent="0.25">
      <c r="A503" s="414"/>
      <c r="B503" s="138"/>
      <c r="L503" s="138"/>
      <c r="V503" s="138"/>
      <c r="AF503" s="138"/>
      <c r="AP503" s="138"/>
      <c r="AZ503" s="138"/>
      <c r="BJ503" s="138"/>
      <c r="BK503" s="138"/>
      <c r="BL503" s="138"/>
      <c r="BM503" s="138"/>
      <c r="BN503" s="138"/>
      <c r="BO503" s="138"/>
      <c r="BP503" s="138"/>
      <c r="BQ503" s="138"/>
      <c r="BT503" s="138"/>
      <c r="CD503" s="138"/>
      <c r="CN503" s="138"/>
      <c r="CX503" s="138"/>
      <c r="DH503" s="138"/>
      <c r="DR503" s="138"/>
      <c r="EB503" s="138"/>
      <c r="EL503" s="138"/>
      <c r="EV503" s="138"/>
      <c r="FF503" s="138"/>
      <c r="FP503" s="138"/>
      <c r="FZ503" s="138"/>
      <c r="GJ503" s="138"/>
      <c r="GT503" s="138"/>
      <c r="HD503" s="138"/>
      <c r="HN503" s="138"/>
      <c r="HX503" s="138"/>
      <c r="IH503" s="138"/>
    </row>
    <row xmlns:x14ac="http://schemas.microsoft.com/office/spreadsheetml/2009/9/ac" r="504" s="3" customFormat="true" x14ac:dyDescent="0.25">
      <c r="A504" s="414"/>
      <c r="B504" s="138"/>
      <c r="L504" s="138"/>
      <c r="V504" s="138"/>
      <c r="AF504" s="138"/>
      <c r="AP504" s="138"/>
      <c r="AZ504" s="138"/>
      <c r="BJ504" s="138"/>
      <c r="BK504" s="138"/>
      <c r="BL504" s="138"/>
      <c r="BM504" s="138"/>
      <c r="BN504" s="138"/>
      <c r="BO504" s="138"/>
      <c r="BP504" s="138"/>
      <c r="BQ504" s="138"/>
      <c r="BT504" s="138"/>
      <c r="CD504" s="138"/>
      <c r="CN504" s="138"/>
      <c r="CX504" s="138"/>
      <c r="DH504" s="138"/>
      <c r="DR504" s="138"/>
      <c r="EB504" s="138"/>
      <c r="EL504" s="138"/>
      <c r="EV504" s="138"/>
      <c r="FF504" s="138"/>
      <c r="FP504" s="138"/>
      <c r="FZ504" s="138"/>
      <c r="GJ504" s="138"/>
      <c r="GT504" s="138"/>
      <c r="HD504" s="138"/>
      <c r="HN504" s="138"/>
      <c r="HX504" s="138"/>
      <c r="IH504" s="138"/>
    </row>
    <row xmlns:x14ac="http://schemas.microsoft.com/office/spreadsheetml/2009/9/ac" r="505" s="3" customFormat="true" x14ac:dyDescent="0.25">
      <c r="A505" s="414"/>
      <c r="B505" s="138"/>
      <c r="L505" s="138"/>
      <c r="V505" s="138"/>
      <c r="AF505" s="138"/>
      <c r="AP505" s="138"/>
      <c r="AZ505" s="138"/>
      <c r="BJ505" s="138"/>
      <c r="BK505" s="138"/>
      <c r="BL505" s="138"/>
      <c r="BM505" s="138"/>
      <c r="BN505" s="138"/>
      <c r="BO505" s="138"/>
      <c r="BP505" s="138"/>
      <c r="BQ505" s="138"/>
      <c r="BT505" s="138"/>
      <c r="CD505" s="138"/>
      <c r="CN505" s="138"/>
      <c r="CX505" s="138"/>
      <c r="DH505" s="138"/>
      <c r="DR505" s="138"/>
      <c r="EB505" s="138"/>
      <c r="EL505" s="138"/>
      <c r="EV505" s="138"/>
      <c r="FF505" s="138"/>
      <c r="FP505" s="138"/>
      <c r="FZ505" s="138"/>
      <c r="GJ505" s="138"/>
      <c r="GT505" s="138"/>
      <c r="HD505" s="138"/>
      <c r="HN505" s="138"/>
      <c r="HX505" s="138"/>
      <c r="IH505" s="138"/>
    </row>
    <row xmlns:x14ac="http://schemas.microsoft.com/office/spreadsheetml/2009/9/ac" r="506" s="3" customFormat="true" x14ac:dyDescent="0.25">
      <c r="A506" s="414"/>
      <c r="B506" s="138"/>
      <c r="L506" s="138"/>
      <c r="V506" s="138"/>
      <c r="AF506" s="138"/>
      <c r="AP506" s="138"/>
      <c r="AZ506" s="138"/>
      <c r="BJ506" s="138"/>
      <c r="BK506" s="138"/>
      <c r="BL506" s="138"/>
      <c r="BM506" s="138"/>
      <c r="BN506" s="138"/>
      <c r="BO506" s="138"/>
      <c r="BP506" s="138"/>
      <c r="BQ506" s="138"/>
      <c r="BT506" s="138"/>
      <c r="CD506" s="138"/>
      <c r="CN506" s="138"/>
      <c r="CX506" s="138"/>
      <c r="DH506" s="138"/>
      <c r="DR506" s="138"/>
      <c r="EB506" s="138"/>
      <c r="EL506" s="138"/>
      <c r="EV506" s="138"/>
      <c r="FF506" s="138"/>
      <c r="FP506" s="138"/>
      <c r="FZ506" s="138"/>
      <c r="GJ506" s="138"/>
      <c r="GT506" s="138"/>
      <c r="HD506" s="138"/>
      <c r="HN506" s="138"/>
      <c r="HX506" s="138"/>
      <c r="IH506" s="138"/>
    </row>
    <row xmlns:x14ac="http://schemas.microsoft.com/office/spreadsheetml/2009/9/ac" r="507" s="3" customFormat="true" x14ac:dyDescent="0.25">
      <c r="A507" s="414"/>
      <c r="B507" s="138"/>
      <c r="L507" s="138"/>
      <c r="V507" s="138"/>
      <c r="AF507" s="138"/>
      <c r="AP507" s="138"/>
      <c r="AZ507" s="138"/>
      <c r="BJ507" s="138"/>
      <c r="BK507" s="138"/>
      <c r="BL507" s="138"/>
      <c r="BM507" s="138"/>
      <c r="BN507" s="138"/>
      <c r="BO507" s="138"/>
      <c r="BP507" s="138"/>
      <c r="BQ507" s="138"/>
      <c r="BT507" s="138"/>
      <c r="CD507" s="138"/>
      <c r="CN507" s="138"/>
      <c r="CX507" s="138"/>
      <c r="DH507" s="138"/>
      <c r="DR507" s="138"/>
      <c r="EB507" s="138"/>
      <c r="EL507" s="138"/>
      <c r="EV507" s="138"/>
      <c r="FF507" s="138"/>
      <c r="FP507" s="138"/>
      <c r="FZ507" s="138"/>
      <c r="GJ507" s="138"/>
      <c r="GT507" s="138"/>
      <c r="HD507" s="138"/>
      <c r="HN507" s="138"/>
      <c r="HX507" s="138"/>
      <c r="IH507" s="138"/>
    </row>
    <row xmlns:x14ac="http://schemas.microsoft.com/office/spreadsheetml/2009/9/ac" r="508" s="3" customFormat="true" x14ac:dyDescent="0.25">
      <c r="A508" s="414"/>
      <c r="B508" s="138"/>
      <c r="L508" s="138"/>
      <c r="V508" s="138"/>
      <c r="AF508" s="138"/>
      <c r="AP508" s="138"/>
      <c r="AZ508" s="138"/>
      <c r="BJ508" s="138"/>
      <c r="BK508" s="138"/>
      <c r="BL508" s="138"/>
      <c r="BM508" s="138"/>
      <c r="BN508" s="138"/>
      <c r="BO508" s="138"/>
      <c r="BP508" s="138"/>
      <c r="BQ508" s="138"/>
      <c r="BT508" s="138"/>
      <c r="CD508" s="138"/>
      <c r="CN508" s="138"/>
      <c r="CX508" s="138"/>
      <c r="DH508" s="138"/>
      <c r="DR508" s="138"/>
      <c r="EB508" s="138"/>
      <c r="EL508" s="138"/>
      <c r="EV508" s="138"/>
      <c r="FF508" s="138"/>
      <c r="FP508" s="138"/>
      <c r="FZ508" s="138"/>
      <c r="GJ508" s="138"/>
      <c r="GT508" s="138"/>
      <c r="HD508" s="138"/>
      <c r="HN508" s="138"/>
      <c r="HX508" s="138"/>
      <c r="IH508" s="138"/>
    </row>
    <row xmlns:x14ac="http://schemas.microsoft.com/office/spreadsheetml/2009/9/ac" r="509" s="3" customFormat="true" x14ac:dyDescent="0.25">
      <c r="A509" s="414"/>
      <c r="B509" s="138"/>
      <c r="L509" s="138"/>
      <c r="V509" s="138"/>
      <c r="AF509" s="138"/>
      <c r="AP509" s="138"/>
      <c r="AZ509" s="138"/>
      <c r="BJ509" s="138"/>
      <c r="BK509" s="138"/>
      <c r="BL509" s="138"/>
      <c r="BM509" s="138"/>
      <c r="BN509" s="138"/>
      <c r="BO509" s="138"/>
      <c r="BP509" s="138"/>
      <c r="BQ509" s="138"/>
      <c r="BT509" s="138"/>
      <c r="CD509" s="138"/>
      <c r="CN509" s="138"/>
      <c r="CX509" s="138"/>
      <c r="DH509" s="138"/>
      <c r="DR509" s="138"/>
      <c r="EB509" s="138"/>
      <c r="EL509" s="138"/>
      <c r="EV509" s="138"/>
      <c r="FF509" s="138"/>
      <c r="FP509" s="138"/>
      <c r="FZ509" s="138"/>
      <c r="GJ509" s="138"/>
      <c r="GT509" s="138"/>
      <c r="HD509" s="138"/>
      <c r="HN509" s="138"/>
      <c r="HX509" s="138"/>
      <c r="IH509" s="138"/>
    </row>
    <row xmlns:x14ac="http://schemas.microsoft.com/office/spreadsheetml/2009/9/ac" r="510" s="3" customFormat="true" x14ac:dyDescent="0.25">
      <c r="A510" s="414"/>
      <c r="B510" s="138"/>
      <c r="L510" s="138"/>
      <c r="V510" s="138"/>
      <c r="AF510" s="138"/>
      <c r="AP510" s="138"/>
      <c r="AZ510" s="138"/>
      <c r="BJ510" s="138"/>
      <c r="BK510" s="138"/>
      <c r="BL510" s="138"/>
      <c r="BM510" s="138"/>
      <c r="BN510" s="138"/>
      <c r="BO510" s="138"/>
      <c r="BP510" s="138"/>
      <c r="BQ510" s="138"/>
      <c r="BT510" s="138"/>
      <c r="CD510" s="138"/>
      <c r="CN510" s="138"/>
      <c r="CX510" s="138"/>
      <c r="DH510" s="138"/>
      <c r="DR510" s="138"/>
      <c r="EB510" s="138"/>
      <c r="EL510" s="138"/>
      <c r="EV510" s="138"/>
      <c r="FF510" s="138"/>
      <c r="FP510" s="138"/>
      <c r="FZ510" s="138"/>
      <c r="GJ510" s="138"/>
      <c r="GT510" s="138"/>
      <c r="HD510" s="138"/>
      <c r="HN510" s="138"/>
      <c r="HX510" s="138"/>
      <c r="IH510" s="138"/>
    </row>
    <row xmlns:x14ac="http://schemas.microsoft.com/office/spreadsheetml/2009/9/ac" r="511" s="3" customFormat="true" x14ac:dyDescent="0.25">
      <c r="A511" s="414"/>
      <c r="B511" s="138"/>
      <c r="L511" s="138"/>
      <c r="V511" s="138"/>
      <c r="AF511" s="138"/>
      <c r="AP511" s="138"/>
      <c r="AZ511" s="138"/>
      <c r="BJ511" s="138"/>
      <c r="BK511" s="138"/>
      <c r="BL511" s="138"/>
      <c r="BM511" s="138"/>
      <c r="BN511" s="138"/>
      <c r="BO511" s="138"/>
      <c r="BP511" s="138"/>
      <c r="BQ511" s="138"/>
      <c r="BT511" s="138"/>
      <c r="CD511" s="138"/>
      <c r="CN511" s="138"/>
      <c r="CX511" s="138"/>
      <c r="DH511" s="138"/>
      <c r="DR511" s="138"/>
      <c r="EB511" s="138"/>
      <c r="EL511" s="138"/>
      <c r="EV511" s="138"/>
      <c r="FF511" s="138"/>
      <c r="FP511" s="138"/>
      <c r="FZ511" s="138"/>
      <c r="GJ511" s="138"/>
      <c r="GT511" s="138"/>
      <c r="HD511" s="138"/>
      <c r="HN511" s="138"/>
      <c r="HX511" s="138"/>
      <c r="IH511" s="138"/>
    </row>
    <row xmlns:x14ac="http://schemas.microsoft.com/office/spreadsheetml/2009/9/ac" r="512" s="3" customFormat="true" x14ac:dyDescent="0.25">
      <c r="A512" s="414"/>
      <c r="B512" s="138"/>
      <c r="L512" s="138"/>
      <c r="V512" s="138"/>
      <c r="AF512" s="138"/>
      <c r="AP512" s="138"/>
      <c r="AZ512" s="138"/>
      <c r="BJ512" s="138"/>
      <c r="BK512" s="138"/>
      <c r="BL512" s="138"/>
      <c r="BM512" s="138"/>
      <c r="BN512" s="138"/>
      <c r="BO512" s="138"/>
      <c r="BP512" s="138"/>
      <c r="BQ512" s="138"/>
      <c r="BT512" s="138"/>
      <c r="CD512" s="138"/>
      <c r="CN512" s="138"/>
      <c r="CX512" s="138"/>
      <c r="DH512" s="138"/>
      <c r="DR512" s="138"/>
      <c r="EB512" s="138"/>
      <c r="EL512" s="138"/>
      <c r="EV512" s="138"/>
      <c r="FF512" s="138"/>
      <c r="FP512" s="138"/>
      <c r="FZ512" s="138"/>
      <c r="GJ512" s="138"/>
      <c r="GT512" s="138"/>
      <c r="HD512" s="138"/>
      <c r="HN512" s="138"/>
      <c r="HX512" s="138"/>
      <c r="IH512" s="138"/>
    </row>
    <row xmlns:x14ac="http://schemas.microsoft.com/office/spreadsheetml/2009/9/ac" r="513" s="3" customFormat="true" x14ac:dyDescent="0.25">
      <c r="A513" s="414"/>
      <c r="B513" s="138"/>
      <c r="L513" s="138"/>
      <c r="V513" s="138"/>
      <c r="AF513" s="138"/>
      <c r="AP513" s="138"/>
      <c r="AZ513" s="138"/>
      <c r="BJ513" s="138"/>
      <c r="BK513" s="138"/>
      <c r="BL513" s="138"/>
      <c r="BM513" s="138"/>
      <c r="BN513" s="138"/>
      <c r="BO513" s="138"/>
      <c r="BP513" s="138"/>
      <c r="BQ513" s="138"/>
      <c r="BT513" s="138"/>
      <c r="CD513" s="138"/>
      <c r="CN513" s="138"/>
      <c r="CX513" s="138"/>
      <c r="DH513" s="138"/>
      <c r="DR513" s="138"/>
      <c r="EB513" s="138"/>
      <c r="EL513" s="138"/>
      <c r="EV513" s="138"/>
      <c r="FF513" s="138"/>
      <c r="FP513" s="138"/>
      <c r="FZ513" s="138"/>
      <c r="GJ513" s="138"/>
      <c r="GT513" s="138"/>
      <c r="HD513" s="138"/>
      <c r="HN513" s="138"/>
      <c r="HX513" s="138"/>
      <c r="IH513" s="138"/>
    </row>
    <row xmlns:x14ac="http://schemas.microsoft.com/office/spreadsheetml/2009/9/ac" r="514" s="3" customFormat="true" x14ac:dyDescent="0.25">
      <c r="A514" s="414"/>
      <c r="B514" s="138"/>
      <c r="L514" s="138"/>
      <c r="V514" s="138"/>
      <c r="AF514" s="138"/>
      <c r="AP514" s="138"/>
      <c r="AZ514" s="138"/>
      <c r="BJ514" s="138"/>
      <c r="BK514" s="138"/>
      <c r="BL514" s="138"/>
      <c r="BM514" s="138"/>
      <c r="BN514" s="138"/>
      <c r="BO514" s="138"/>
      <c r="BP514" s="138"/>
      <c r="BQ514" s="138"/>
      <c r="BT514" s="138"/>
      <c r="CD514" s="138"/>
      <c r="CN514" s="138"/>
      <c r="CX514" s="138"/>
      <c r="DH514" s="138"/>
      <c r="DR514" s="138"/>
      <c r="EB514" s="138"/>
      <c r="EL514" s="138"/>
      <c r="EV514" s="138"/>
      <c r="FF514" s="138"/>
      <c r="FP514" s="138"/>
      <c r="FZ514" s="138"/>
      <c r="GJ514" s="138"/>
      <c r="GT514" s="138"/>
      <c r="HD514" s="138"/>
      <c r="HN514" s="138"/>
      <c r="HX514" s="138"/>
      <c r="IH514" s="138"/>
    </row>
    <row xmlns:x14ac="http://schemas.microsoft.com/office/spreadsheetml/2009/9/ac" r="515" s="3" customFormat="true" x14ac:dyDescent="0.25">
      <c r="A515" s="414"/>
      <c r="B515" s="138"/>
      <c r="L515" s="138"/>
      <c r="V515" s="138"/>
      <c r="AF515" s="138"/>
      <c r="AP515" s="138"/>
      <c r="AZ515" s="138"/>
      <c r="BJ515" s="138"/>
      <c r="BK515" s="138"/>
      <c r="BL515" s="138"/>
      <c r="BM515" s="138"/>
      <c r="BN515" s="138"/>
      <c r="BO515" s="138"/>
      <c r="BP515" s="138"/>
      <c r="BQ515" s="138"/>
      <c r="BT515" s="138"/>
      <c r="CD515" s="138"/>
      <c r="CN515" s="138"/>
      <c r="CX515" s="138"/>
      <c r="DH515" s="138"/>
      <c r="DR515" s="138"/>
      <c r="EB515" s="138"/>
      <c r="EL515" s="138"/>
      <c r="EV515" s="138"/>
      <c r="FF515" s="138"/>
      <c r="FP515" s="138"/>
      <c r="FZ515" s="138"/>
      <c r="GJ515" s="138"/>
      <c r="GT515" s="138"/>
      <c r="HD515" s="138"/>
      <c r="HN515" s="138"/>
      <c r="HX515" s="138"/>
      <c r="IH515" s="138"/>
    </row>
    <row xmlns:x14ac="http://schemas.microsoft.com/office/spreadsheetml/2009/9/ac" r="516" s="3" customFormat="true" x14ac:dyDescent="0.25">
      <c r="A516" s="414"/>
      <c r="B516" s="138"/>
      <c r="L516" s="138"/>
      <c r="V516" s="138"/>
      <c r="AF516" s="138"/>
      <c r="AP516" s="138"/>
      <c r="AZ516" s="138"/>
      <c r="BJ516" s="138"/>
      <c r="BK516" s="138"/>
      <c r="BL516" s="138"/>
      <c r="BM516" s="138"/>
      <c r="BN516" s="138"/>
      <c r="BO516" s="138"/>
      <c r="BP516" s="138"/>
      <c r="BQ516" s="138"/>
      <c r="BT516" s="138"/>
      <c r="CD516" s="138"/>
      <c r="CN516" s="138"/>
      <c r="CX516" s="138"/>
      <c r="DH516" s="138"/>
      <c r="DR516" s="138"/>
      <c r="EB516" s="138"/>
      <c r="EL516" s="138"/>
      <c r="EV516" s="138"/>
      <c r="FF516" s="138"/>
      <c r="FP516" s="138"/>
      <c r="FZ516" s="138"/>
      <c r="GJ516" s="138"/>
      <c r="GT516" s="138"/>
      <c r="HD516" s="138"/>
      <c r="HN516" s="138"/>
      <c r="HX516" s="138"/>
      <c r="IH516" s="138"/>
    </row>
    <row xmlns:x14ac="http://schemas.microsoft.com/office/spreadsheetml/2009/9/ac" r="517" s="3" customFormat="true" x14ac:dyDescent="0.25">
      <c r="A517" s="414"/>
      <c r="B517" s="138"/>
      <c r="L517" s="138"/>
      <c r="V517" s="138"/>
      <c r="AF517" s="138"/>
      <c r="AP517" s="138"/>
      <c r="AZ517" s="138"/>
      <c r="BJ517" s="138"/>
      <c r="BK517" s="138"/>
      <c r="BL517" s="138"/>
      <c r="BM517" s="138"/>
      <c r="BN517" s="138"/>
      <c r="BO517" s="138"/>
      <c r="BP517" s="138"/>
      <c r="BQ517" s="138"/>
      <c r="BT517" s="138"/>
      <c r="CD517" s="138"/>
      <c r="CN517" s="138"/>
      <c r="CX517" s="138"/>
      <c r="DH517" s="138"/>
      <c r="DR517" s="138"/>
      <c r="EB517" s="138"/>
      <c r="EL517" s="138"/>
      <c r="EV517" s="138"/>
      <c r="FF517" s="138"/>
      <c r="FP517" s="138"/>
      <c r="FZ517" s="138"/>
      <c r="GJ517" s="138"/>
      <c r="GT517" s="138"/>
      <c r="HD517" s="138"/>
      <c r="HN517" s="138"/>
      <c r="HX517" s="138"/>
      <c r="IH517" s="138"/>
    </row>
    <row xmlns:x14ac="http://schemas.microsoft.com/office/spreadsheetml/2009/9/ac" r="518" s="3" customFormat="true" x14ac:dyDescent="0.25">
      <c r="A518" s="414"/>
      <c r="B518" s="138"/>
      <c r="L518" s="138"/>
      <c r="V518" s="138"/>
      <c r="AF518" s="138"/>
      <c r="AP518" s="138"/>
      <c r="AZ518" s="138"/>
      <c r="BJ518" s="138"/>
      <c r="BK518" s="138"/>
      <c r="BL518" s="138"/>
      <c r="BM518" s="138"/>
      <c r="BN518" s="138"/>
      <c r="BO518" s="138"/>
      <c r="BP518" s="138"/>
      <c r="BQ518" s="138"/>
      <c r="BT518" s="138"/>
      <c r="CD518" s="138"/>
      <c r="CN518" s="138"/>
      <c r="CX518" s="138"/>
      <c r="DH518" s="138"/>
      <c r="DR518" s="138"/>
      <c r="EB518" s="138"/>
      <c r="EL518" s="138"/>
      <c r="EV518" s="138"/>
      <c r="FF518" s="138"/>
      <c r="FP518" s="138"/>
      <c r="FZ518" s="138"/>
      <c r="GJ518" s="138"/>
      <c r="GT518" s="138"/>
      <c r="HD518" s="138"/>
      <c r="HN518" s="138"/>
      <c r="HX518" s="138"/>
      <c r="IH518" s="138"/>
    </row>
    <row xmlns:x14ac="http://schemas.microsoft.com/office/spreadsheetml/2009/9/ac" r="519" s="3" customFormat="true" x14ac:dyDescent="0.25">
      <c r="A519" s="414"/>
      <c r="B519" s="138"/>
      <c r="L519" s="138"/>
      <c r="V519" s="138"/>
      <c r="AF519" s="138"/>
      <c r="AP519" s="138"/>
      <c r="AZ519" s="138"/>
      <c r="BJ519" s="138"/>
      <c r="BK519" s="138"/>
      <c r="BL519" s="138"/>
      <c r="BM519" s="138"/>
      <c r="BN519" s="138"/>
      <c r="BO519" s="138"/>
      <c r="BP519" s="138"/>
      <c r="BQ519" s="138"/>
      <c r="BT519" s="138"/>
      <c r="CD519" s="138"/>
      <c r="CN519" s="138"/>
      <c r="CX519" s="138"/>
      <c r="DH519" s="138"/>
      <c r="DR519" s="138"/>
      <c r="EB519" s="138"/>
      <c r="EL519" s="138"/>
      <c r="EV519" s="138"/>
      <c r="FF519" s="138"/>
      <c r="FP519" s="138"/>
      <c r="FZ519" s="138"/>
      <c r="GJ519" s="138"/>
      <c r="GT519" s="138"/>
      <c r="HD519" s="138"/>
      <c r="HN519" s="138"/>
      <c r="HX519" s="138"/>
      <c r="IH519" s="138"/>
    </row>
    <row xmlns:x14ac="http://schemas.microsoft.com/office/spreadsheetml/2009/9/ac" r="520" s="3" customFormat="true" x14ac:dyDescent="0.25">
      <c r="A520" s="414"/>
      <c r="B520" s="138"/>
      <c r="L520" s="138"/>
      <c r="V520" s="138"/>
      <c r="AF520" s="138"/>
      <c r="AP520" s="138"/>
      <c r="AZ520" s="138"/>
      <c r="BJ520" s="138"/>
      <c r="BK520" s="138"/>
      <c r="BL520" s="138"/>
      <c r="BM520" s="138"/>
      <c r="BN520" s="138"/>
      <c r="BO520" s="138"/>
      <c r="BP520" s="138"/>
      <c r="BQ520" s="138"/>
      <c r="BT520" s="138"/>
      <c r="CD520" s="138"/>
      <c r="CN520" s="138"/>
      <c r="CX520" s="138"/>
      <c r="DH520" s="138"/>
      <c r="DR520" s="138"/>
      <c r="EB520" s="138"/>
      <c r="EL520" s="138"/>
      <c r="EV520" s="138"/>
      <c r="FF520" s="138"/>
      <c r="FP520" s="138"/>
      <c r="FZ520" s="138"/>
      <c r="GJ520" s="138"/>
      <c r="GT520" s="138"/>
      <c r="HD520" s="138"/>
      <c r="HN520" s="138"/>
      <c r="HX520" s="138"/>
      <c r="IH520" s="138"/>
    </row>
    <row xmlns:x14ac="http://schemas.microsoft.com/office/spreadsheetml/2009/9/ac" r="521" s="3" customFormat="true" x14ac:dyDescent="0.25">
      <c r="A521" s="414"/>
      <c r="B521" s="138"/>
      <c r="L521" s="138"/>
      <c r="V521" s="138"/>
      <c r="AF521" s="138"/>
      <c r="AP521" s="138"/>
      <c r="AZ521" s="138"/>
      <c r="BJ521" s="138"/>
      <c r="BK521" s="138"/>
      <c r="BL521" s="138"/>
      <c r="BM521" s="138"/>
      <c r="BN521" s="138"/>
      <c r="BO521" s="138"/>
      <c r="BP521" s="138"/>
      <c r="BQ521" s="138"/>
      <c r="BT521" s="138"/>
      <c r="CD521" s="138"/>
      <c r="CN521" s="138"/>
      <c r="CX521" s="138"/>
      <c r="DH521" s="138"/>
      <c r="DR521" s="138"/>
      <c r="EB521" s="138"/>
      <c r="EL521" s="138"/>
      <c r="EV521" s="138"/>
      <c r="FF521" s="138"/>
      <c r="FP521" s="138"/>
      <c r="FZ521" s="138"/>
      <c r="GJ521" s="138"/>
      <c r="GT521" s="138"/>
      <c r="HD521" s="138"/>
      <c r="HN521" s="138"/>
      <c r="HX521" s="138"/>
      <c r="IH521" s="138"/>
    </row>
    <row xmlns:x14ac="http://schemas.microsoft.com/office/spreadsheetml/2009/9/ac" r="522" s="3" customFormat="true" x14ac:dyDescent="0.25">
      <c r="A522" s="414"/>
      <c r="B522" s="138"/>
      <c r="L522" s="138"/>
      <c r="V522" s="138"/>
      <c r="AF522" s="138"/>
      <c r="AP522" s="138"/>
      <c r="AZ522" s="138"/>
      <c r="BJ522" s="138"/>
      <c r="BK522" s="138"/>
      <c r="BL522" s="138"/>
      <c r="BM522" s="138"/>
      <c r="BN522" s="138"/>
      <c r="BO522" s="138"/>
      <c r="BP522" s="138"/>
      <c r="BQ522" s="138"/>
      <c r="BT522" s="138"/>
      <c r="CD522" s="138"/>
      <c r="CN522" s="138"/>
      <c r="CX522" s="138"/>
      <c r="DH522" s="138"/>
      <c r="DR522" s="138"/>
      <c r="EB522" s="138"/>
      <c r="EL522" s="138"/>
      <c r="EV522" s="138"/>
      <c r="FF522" s="138"/>
      <c r="FP522" s="138"/>
      <c r="FZ522" s="138"/>
      <c r="GJ522" s="138"/>
      <c r="GT522" s="138"/>
      <c r="HD522" s="138"/>
      <c r="HN522" s="138"/>
      <c r="HX522" s="138"/>
      <c r="IH522" s="138"/>
    </row>
    <row xmlns:x14ac="http://schemas.microsoft.com/office/spreadsheetml/2009/9/ac" r="523" s="3" customFormat="true" x14ac:dyDescent="0.25">
      <c r="A523" s="414"/>
      <c r="B523" s="138"/>
      <c r="L523" s="138"/>
      <c r="V523" s="138"/>
      <c r="AF523" s="138"/>
      <c r="AP523" s="138"/>
      <c r="AZ523" s="138"/>
      <c r="BJ523" s="138"/>
      <c r="BK523" s="138"/>
      <c r="BL523" s="138"/>
      <c r="BM523" s="138"/>
      <c r="BN523" s="138"/>
      <c r="BO523" s="138"/>
      <c r="BP523" s="138"/>
      <c r="BQ523" s="138"/>
      <c r="BT523" s="138"/>
      <c r="CD523" s="138"/>
      <c r="CN523" s="138"/>
      <c r="CX523" s="138"/>
      <c r="DH523" s="138"/>
      <c r="DR523" s="138"/>
      <c r="EB523" s="138"/>
      <c r="EL523" s="138"/>
      <c r="EV523" s="138"/>
      <c r="FF523" s="138"/>
      <c r="FP523" s="138"/>
      <c r="FZ523" s="138"/>
      <c r="GJ523" s="138"/>
      <c r="GT523" s="138"/>
      <c r="HD523" s="138"/>
      <c r="HN523" s="138"/>
      <c r="HX523" s="138"/>
      <c r="IH523" s="138"/>
    </row>
    <row xmlns:x14ac="http://schemas.microsoft.com/office/spreadsheetml/2009/9/ac" r="524" s="3" customFormat="true" x14ac:dyDescent="0.25">
      <c r="A524" s="414"/>
      <c r="B524" s="138"/>
      <c r="L524" s="138"/>
      <c r="V524" s="138"/>
      <c r="AF524" s="138"/>
      <c r="AP524" s="138"/>
      <c r="AZ524" s="138"/>
      <c r="BJ524" s="138"/>
      <c r="BK524" s="138"/>
      <c r="BL524" s="138"/>
      <c r="BM524" s="138"/>
      <c r="BN524" s="138"/>
      <c r="BO524" s="138"/>
      <c r="BP524" s="138"/>
      <c r="BQ524" s="138"/>
      <c r="BT524" s="138"/>
      <c r="CD524" s="138"/>
      <c r="CN524" s="138"/>
      <c r="CX524" s="138"/>
      <c r="DH524" s="138"/>
      <c r="DR524" s="138"/>
      <c r="EB524" s="138"/>
      <c r="EL524" s="138"/>
      <c r="EV524" s="138"/>
      <c r="FF524" s="138"/>
      <c r="FP524" s="138"/>
      <c r="FZ524" s="138"/>
      <c r="GJ524" s="138"/>
      <c r="GT524" s="138"/>
      <c r="HD524" s="138"/>
      <c r="HN524" s="138"/>
      <c r="HX524" s="138"/>
      <c r="IH524" s="138"/>
    </row>
    <row xmlns:x14ac="http://schemas.microsoft.com/office/spreadsheetml/2009/9/ac" r="525" s="3" customFormat="true" x14ac:dyDescent="0.25">
      <c r="A525" s="414"/>
      <c r="B525" s="138"/>
      <c r="L525" s="138"/>
      <c r="V525" s="138"/>
      <c r="AF525" s="138"/>
      <c r="AP525" s="138"/>
      <c r="AZ525" s="138"/>
      <c r="BJ525" s="138"/>
      <c r="BK525" s="138"/>
      <c r="BL525" s="138"/>
      <c r="BM525" s="138"/>
      <c r="BN525" s="138"/>
      <c r="BO525" s="138"/>
      <c r="BP525" s="138"/>
      <c r="BQ525" s="138"/>
      <c r="BT525" s="138"/>
      <c r="CD525" s="138"/>
      <c r="CN525" s="138"/>
      <c r="CX525" s="138"/>
      <c r="DH525" s="138"/>
      <c r="DR525" s="138"/>
      <c r="EB525" s="138"/>
      <c r="EL525" s="138"/>
      <c r="EV525" s="138"/>
      <c r="FF525" s="138"/>
      <c r="FP525" s="138"/>
      <c r="FZ525" s="138"/>
      <c r="GJ525" s="138"/>
      <c r="GT525" s="138"/>
      <c r="HD525" s="138"/>
      <c r="HN525" s="138"/>
      <c r="HX525" s="138"/>
      <c r="IH525" s="138"/>
    </row>
    <row xmlns:x14ac="http://schemas.microsoft.com/office/spreadsheetml/2009/9/ac" r="526" s="3" customFormat="true" x14ac:dyDescent="0.25">
      <c r="A526" s="414"/>
      <c r="B526" s="138"/>
      <c r="L526" s="138"/>
      <c r="V526" s="138"/>
      <c r="AF526" s="138"/>
      <c r="AP526" s="138"/>
      <c r="AZ526" s="138"/>
      <c r="BJ526" s="138"/>
      <c r="BK526" s="138"/>
      <c r="BL526" s="138"/>
      <c r="BM526" s="138"/>
      <c r="BN526" s="138"/>
      <c r="BO526" s="138"/>
      <c r="BP526" s="138"/>
      <c r="BQ526" s="138"/>
      <c r="BT526" s="138"/>
      <c r="CD526" s="138"/>
      <c r="CN526" s="138"/>
      <c r="CX526" s="138"/>
      <c r="DH526" s="138"/>
      <c r="DR526" s="138"/>
      <c r="EB526" s="138"/>
      <c r="EL526" s="138"/>
      <c r="EV526" s="138"/>
      <c r="FF526" s="138"/>
      <c r="FP526" s="138"/>
      <c r="FZ526" s="138"/>
      <c r="GJ526" s="138"/>
      <c r="GT526" s="138"/>
      <c r="HD526" s="138"/>
      <c r="HN526" s="138"/>
      <c r="HX526" s="138"/>
      <c r="IH526" s="138"/>
    </row>
    <row xmlns:x14ac="http://schemas.microsoft.com/office/spreadsheetml/2009/9/ac" r="527" s="3" customFormat="true" x14ac:dyDescent="0.25">
      <c r="A527" s="414"/>
      <c r="B527" s="138"/>
      <c r="L527" s="138"/>
      <c r="V527" s="138"/>
      <c r="AF527" s="138"/>
      <c r="AP527" s="138"/>
      <c r="AZ527" s="138"/>
      <c r="BJ527" s="138"/>
      <c r="BK527" s="138"/>
      <c r="BL527" s="138"/>
      <c r="BM527" s="138"/>
      <c r="BN527" s="138"/>
      <c r="BO527" s="138"/>
      <c r="BP527" s="138"/>
      <c r="BQ527" s="138"/>
      <c r="BT527" s="138"/>
      <c r="CD527" s="138"/>
      <c r="CN527" s="138"/>
      <c r="CX527" s="138"/>
      <c r="DH527" s="138"/>
      <c r="DR527" s="138"/>
      <c r="EB527" s="138"/>
      <c r="EL527" s="138"/>
      <c r="EV527" s="138"/>
      <c r="FF527" s="138"/>
      <c r="FP527" s="138"/>
      <c r="FZ527" s="138"/>
      <c r="GJ527" s="138"/>
      <c r="GT527" s="138"/>
      <c r="HD527" s="138"/>
      <c r="HN527" s="138"/>
      <c r="HX527" s="138"/>
      <c r="IH527" s="138"/>
    </row>
    <row xmlns:x14ac="http://schemas.microsoft.com/office/spreadsheetml/2009/9/ac" r="528" s="3" customFormat="true" x14ac:dyDescent="0.25">
      <c r="A528" s="414"/>
      <c r="B528" s="138"/>
      <c r="L528" s="138"/>
      <c r="V528" s="138"/>
      <c r="AF528" s="138"/>
      <c r="AP528" s="138"/>
      <c r="AZ528" s="138"/>
      <c r="BJ528" s="138"/>
      <c r="BK528" s="138"/>
      <c r="BL528" s="138"/>
      <c r="BM528" s="138"/>
      <c r="BN528" s="138"/>
      <c r="BO528" s="138"/>
      <c r="BP528" s="138"/>
      <c r="BQ528" s="138"/>
      <c r="BT528" s="138"/>
      <c r="CD528" s="138"/>
      <c r="CN528" s="138"/>
      <c r="CX528" s="138"/>
      <c r="DH528" s="138"/>
      <c r="DR528" s="138"/>
      <c r="EB528" s="138"/>
      <c r="EL528" s="138"/>
      <c r="EV528" s="138"/>
      <c r="FF528" s="138"/>
      <c r="FP528" s="138"/>
      <c r="FZ528" s="138"/>
      <c r="GJ528" s="138"/>
      <c r="GT528" s="138"/>
      <c r="HD528" s="138"/>
      <c r="HN528" s="138"/>
      <c r="HX528" s="138"/>
      <c r="IH528" s="138"/>
    </row>
    <row xmlns:x14ac="http://schemas.microsoft.com/office/spreadsheetml/2009/9/ac" r="529" s="3" customFormat="true" x14ac:dyDescent="0.25">
      <c r="A529" s="414"/>
      <c r="B529" s="138"/>
      <c r="L529" s="138"/>
      <c r="V529" s="138"/>
      <c r="AF529" s="138"/>
      <c r="AP529" s="138"/>
      <c r="AZ529" s="138"/>
      <c r="BJ529" s="138"/>
      <c r="BK529" s="138"/>
      <c r="BL529" s="138"/>
      <c r="BM529" s="138"/>
      <c r="BN529" s="138"/>
      <c r="BO529" s="138"/>
      <c r="BP529" s="138"/>
      <c r="BQ529" s="138"/>
      <c r="BT529" s="138"/>
      <c r="CD529" s="138"/>
      <c r="CN529" s="138"/>
      <c r="CX529" s="138"/>
      <c r="DH529" s="138"/>
      <c r="DR529" s="138"/>
      <c r="EB529" s="138"/>
      <c r="EL529" s="138"/>
      <c r="EV529" s="138"/>
      <c r="FF529" s="138"/>
      <c r="FP529" s="138"/>
      <c r="FZ529" s="138"/>
      <c r="GJ529" s="138"/>
      <c r="GT529" s="138"/>
      <c r="HD529" s="138"/>
      <c r="HN529" s="138"/>
      <c r="HX529" s="138"/>
      <c r="IH529" s="138"/>
    </row>
    <row xmlns:x14ac="http://schemas.microsoft.com/office/spreadsheetml/2009/9/ac" r="530" s="3" customFormat="true" x14ac:dyDescent="0.25">
      <c r="A530" s="414"/>
      <c r="B530" s="138"/>
      <c r="L530" s="138"/>
      <c r="V530" s="138"/>
      <c r="AF530" s="138"/>
      <c r="AP530" s="138"/>
      <c r="AZ530" s="138"/>
      <c r="BJ530" s="138"/>
      <c r="BK530" s="138"/>
      <c r="BL530" s="138"/>
      <c r="BM530" s="138"/>
      <c r="BN530" s="138"/>
      <c r="BO530" s="138"/>
      <c r="BP530" s="138"/>
      <c r="BQ530" s="138"/>
      <c r="BT530" s="138"/>
      <c r="CD530" s="138"/>
      <c r="CN530" s="138"/>
      <c r="CX530" s="138"/>
      <c r="DH530" s="138"/>
      <c r="DR530" s="138"/>
      <c r="EB530" s="138"/>
      <c r="EL530" s="138"/>
      <c r="EV530" s="138"/>
      <c r="FF530" s="138"/>
      <c r="FP530" s="138"/>
      <c r="FZ530" s="138"/>
      <c r="GJ530" s="138"/>
      <c r="GT530" s="138"/>
      <c r="HD530" s="138"/>
      <c r="HN530" s="138"/>
      <c r="HX530" s="138"/>
      <c r="IH530" s="138"/>
    </row>
    <row xmlns:x14ac="http://schemas.microsoft.com/office/spreadsheetml/2009/9/ac" r="531" s="3" customFormat="true" x14ac:dyDescent="0.25">
      <c r="A531" s="414"/>
      <c r="B531" s="138"/>
      <c r="L531" s="138"/>
      <c r="V531" s="138"/>
      <c r="AF531" s="138"/>
      <c r="AP531" s="138"/>
      <c r="AZ531" s="138"/>
      <c r="BJ531" s="138"/>
      <c r="BK531" s="138"/>
      <c r="BL531" s="138"/>
      <c r="BM531" s="138"/>
      <c r="BN531" s="138"/>
      <c r="BO531" s="138"/>
      <c r="BP531" s="138"/>
      <c r="BQ531" s="138"/>
      <c r="BT531" s="138"/>
      <c r="CD531" s="138"/>
      <c r="CN531" s="138"/>
      <c r="CX531" s="138"/>
      <c r="DH531" s="138"/>
      <c r="DR531" s="138"/>
      <c r="EB531" s="138"/>
      <c r="EL531" s="138"/>
      <c r="EV531" s="138"/>
      <c r="FF531" s="138"/>
      <c r="FP531" s="138"/>
      <c r="FZ531" s="138"/>
      <c r="GJ531" s="138"/>
      <c r="GT531" s="138"/>
      <c r="HD531" s="138"/>
      <c r="HN531" s="138"/>
      <c r="HX531" s="138"/>
      <c r="IH531" s="138"/>
    </row>
    <row xmlns:x14ac="http://schemas.microsoft.com/office/spreadsheetml/2009/9/ac" r="532" s="3" customFormat="true" x14ac:dyDescent="0.25">
      <c r="A532" s="414"/>
      <c r="B532" s="138"/>
      <c r="L532" s="138"/>
      <c r="V532" s="138"/>
      <c r="AF532" s="138"/>
      <c r="AP532" s="138"/>
      <c r="AZ532" s="138"/>
      <c r="BJ532" s="138"/>
      <c r="BK532" s="138"/>
      <c r="BL532" s="138"/>
      <c r="BM532" s="138"/>
      <c r="BN532" s="138"/>
      <c r="BO532" s="138"/>
      <c r="BP532" s="138"/>
      <c r="BQ532" s="138"/>
      <c r="BT532" s="138"/>
      <c r="CD532" s="138"/>
      <c r="CN532" s="138"/>
      <c r="CX532" s="138"/>
      <c r="DH532" s="138"/>
      <c r="DR532" s="138"/>
      <c r="EB532" s="138"/>
      <c r="EL532" s="138"/>
      <c r="EV532" s="138"/>
      <c r="FF532" s="138"/>
      <c r="FP532" s="138"/>
      <c r="FZ532" s="138"/>
      <c r="GJ532" s="138"/>
      <c r="GT532" s="138"/>
      <c r="HD532" s="138"/>
      <c r="HN532" s="138"/>
      <c r="HX532" s="138"/>
      <c r="IH532" s="138"/>
    </row>
    <row xmlns:x14ac="http://schemas.microsoft.com/office/spreadsheetml/2009/9/ac" r="533" s="3" customFormat="true" x14ac:dyDescent="0.25">
      <c r="A533" s="414"/>
      <c r="B533" s="138"/>
      <c r="L533" s="138"/>
      <c r="V533" s="138"/>
      <c r="AF533" s="138"/>
      <c r="AP533" s="138"/>
      <c r="AZ533" s="138"/>
      <c r="BJ533" s="138"/>
      <c r="BK533" s="138"/>
      <c r="BL533" s="138"/>
      <c r="BM533" s="138"/>
      <c r="BN533" s="138"/>
      <c r="BO533" s="138"/>
      <c r="BP533" s="138"/>
      <c r="BQ533" s="138"/>
      <c r="BT533" s="138"/>
      <c r="CD533" s="138"/>
      <c r="CN533" s="138"/>
      <c r="CX533" s="138"/>
      <c r="DH533" s="138"/>
      <c r="DR533" s="138"/>
      <c r="EB533" s="138"/>
      <c r="EL533" s="138"/>
      <c r="EV533" s="138"/>
      <c r="FF533" s="138"/>
      <c r="FP533" s="138"/>
      <c r="FZ533" s="138"/>
      <c r="GJ533" s="138"/>
      <c r="GT533" s="138"/>
      <c r="HD533" s="138"/>
      <c r="HN533" s="138"/>
      <c r="HX533" s="138"/>
      <c r="IH533" s="138"/>
    </row>
    <row xmlns:x14ac="http://schemas.microsoft.com/office/spreadsheetml/2009/9/ac" r="534" s="3" customFormat="true" x14ac:dyDescent="0.25">
      <c r="A534" s="414"/>
      <c r="B534" s="138"/>
      <c r="L534" s="138"/>
      <c r="V534" s="138"/>
      <c r="AF534" s="138"/>
      <c r="AP534" s="138"/>
      <c r="AZ534" s="138"/>
      <c r="BJ534" s="138"/>
      <c r="BK534" s="138"/>
      <c r="BL534" s="138"/>
      <c r="BM534" s="138"/>
      <c r="BN534" s="138"/>
      <c r="BO534" s="138"/>
      <c r="BP534" s="138"/>
      <c r="BQ534" s="138"/>
      <c r="BT534" s="138"/>
      <c r="CD534" s="138"/>
      <c r="CN534" s="138"/>
      <c r="CX534" s="138"/>
      <c r="DH534" s="138"/>
      <c r="DR534" s="138"/>
      <c r="EB534" s="138"/>
      <c r="EL534" s="138"/>
      <c r="EV534" s="138"/>
      <c r="FF534" s="138"/>
      <c r="FP534" s="138"/>
      <c r="FZ534" s="138"/>
      <c r="GJ534" s="138"/>
      <c r="GT534" s="138"/>
      <c r="HD534" s="138"/>
      <c r="HN534" s="138"/>
      <c r="HX534" s="138"/>
      <c r="IH534" s="138"/>
    </row>
    <row xmlns:x14ac="http://schemas.microsoft.com/office/spreadsheetml/2009/9/ac" r="535" s="3" customFormat="true" x14ac:dyDescent="0.25">
      <c r="A535" s="414"/>
      <c r="B535" s="138"/>
      <c r="L535" s="138"/>
      <c r="V535" s="138"/>
      <c r="AF535" s="138"/>
      <c r="AP535" s="138"/>
      <c r="AZ535" s="138"/>
      <c r="BJ535" s="138"/>
      <c r="BK535" s="138"/>
      <c r="BL535" s="138"/>
      <c r="BM535" s="138"/>
      <c r="BN535" s="138"/>
      <c r="BO535" s="138"/>
      <c r="BP535" s="138"/>
      <c r="BQ535" s="138"/>
      <c r="BT535" s="138"/>
      <c r="CD535" s="138"/>
      <c r="CN535" s="138"/>
      <c r="CX535" s="138"/>
      <c r="DH535" s="138"/>
      <c r="DR535" s="138"/>
      <c r="EB535" s="138"/>
      <c r="EL535" s="138"/>
      <c r="EV535" s="138"/>
      <c r="FF535" s="138"/>
      <c r="FP535" s="138"/>
      <c r="FZ535" s="138"/>
      <c r="GJ535" s="138"/>
      <c r="GT535" s="138"/>
      <c r="HD535" s="138"/>
      <c r="HN535" s="138"/>
      <c r="HX535" s="138"/>
      <c r="IH535" s="138"/>
    </row>
    <row xmlns:x14ac="http://schemas.microsoft.com/office/spreadsheetml/2009/9/ac" r="536" s="3" customFormat="true" x14ac:dyDescent="0.25">
      <c r="A536" s="414"/>
      <c r="B536" s="138"/>
      <c r="L536" s="138"/>
      <c r="V536" s="138"/>
      <c r="AF536" s="138"/>
      <c r="AP536" s="138"/>
      <c r="AZ536" s="138"/>
      <c r="BJ536" s="138"/>
      <c r="BK536" s="138"/>
      <c r="BL536" s="138"/>
      <c r="BM536" s="138"/>
      <c r="BN536" s="138"/>
      <c r="BO536" s="138"/>
      <c r="BP536" s="138"/>
      <c r="BQ536" s="138"/>
      <c r="BT536" s="138"/>
      <c r="CD536" s="138"/>
      <c r="CN536" s="138"/>
      <c r="CX536" s="138"/>
      <c r="DH536" s="138"/>
      <c r="DR536" s="138"/>
      <c r="EB536" s="138"/>
      <c r="EL536" s="138"/>
      <c r="EV536" s="138"/>
      <c r="FF536" s="138"/>
      <c r="FP536" s="138"/>
      <c r="FZ536" s="138"/>
      <c r="GJ536" s="138"/>
      <c r="GT536" s="138"/>
      <c r="HD536" s="138"/>
      <c r="HN536" s="138"/>
      <c r="HX536" s="138"/>
      <c r="IH536" s="138"/>
    </row>
    <row xmlns:x14ac="http://schemas.microsoft.com/office/spreadsheetml/2009/9/ac" r="537" s="3" customFormat="true" x14ac:dyDescent="0.25">
      <c r="A537" s="414"/>
      <c r="B537" s="138"/>
      <c r="L537" s="138"/>
      <c r="V537" s="138"/>
      <c r="AF537" s="138"/>
      <c r="AP537" s="138"/>
      <c r="AZ537" s="138"/>
      <c r="BJ537" s="138"/>
      <c r="BK537" s="138"/>
      <c r="BL537" s="138"/>
      <c r="BM537" s="138"/>
      <c r="BN537" s="138"/>
      <c r="BO537" s="138"/>
      <c r="BP537" s="138"/>
      <c r="BQ537" s="138"/>
      <c r="BT537" s="138"/>
      <c r="CD537" s="138"/>
      <c r="CN537" s="138"/>
      <c r="CX537" s="138"/>
      <c r="DH537" s="138"/>
      <c r="DR537" s="138"/>
      <c r="EB537" s="138"/>
      <c r="EL537" s="138"/>
      <c r="EV537" s="138"/>
      <c r="FF537" s="138"/>
      <c r="FP537" s="138"/>
      <c r="FZ537" s="138"/>
      <c r="GJ537" s="138"/>
      <c r="GT537" s="138"/>
      <c r="HD537" s="138"/>
      <c r="HN537" s="138"/>
      <c r="HX537" s="138"/>
      <c r="IH537" s="138"/>
    </row>
    <row xmlns:x14ac="http://schemas.microsoft.com/office/spreadsheetml/2009/9/ac" r="538" s="3" customFormat="true" x14ac:dyDescent="0.25">
      <c r="A538" s="414"/>
      <c r="B538" s="138"/>
      <c r="L538" s="138"/>
      <c r="V538" s="138"/>
      <c r="AF538" s="138"/>
      <c r="AP538" s="138"/>
      <c r="AZ538" s="138"/>
      <c r="BJ538" s="138"/>
      <c r="BK538" s="138"/>
      <c r="BL538" s="138"/>
      <c r="BM538" s="138"/>
      <c r="BN538" s="138"/>
      <c r="BO538" s="138"/>
      <c r="BP538" s="138"/>
      <c r="BQ538" s="138"/>
      <c r="BT538" s="138"/>
      <c r="CD538" s="138"/>
      <c r="CN538" s="138"/>
      <c r="CX538" s="138"/>
      <c r="DH538" s="138"/>
      <c r="DR538" s="138"/>
      <c r="EB538" s="138"/>
      <c r="EL538" s="138"/>
      <c r="EV538" s="138"/>
      <c r="FF538" s="138"/>
      <c r="FP538" s="138"/>
      <c r="FZ538" s="138"/>
      <c r="GJ538" s="138"/>
      <c r="GT538" s="138"/>
      <c r="HD538" s="138"/>
      <c r="HN538" s="138"/>
      <c r="HX538" s="138"/>
      <c r="IH538" s="138"/>
    </row>
    <row xmlns:x14ac="http://schemas.microsoft.com/office/spreadsheetml/2009/9/ac" r="539" s="3" customFormat="true" x14ac:dyDescent="0.25">
      <c r="A539" s="414"/>
      <c r="B539" s="138"/>
      <c r="L539" s="138"/>
      <c r="V539" s="138"/>
      <c r="AF539" s="138"/>
      <c r="AP539" s="138"/>
      <c r="AZ539" s="138"/>
      <c r="BJ539" s="138"/>
      <c r="BK539" s="138"/>
      <c r="BL539" s="138"/>
      <c r="BM539" s="138"/>
      <c r="BN539" s="138"/>
      <c r="BO539" s="138"/>
      <c r="BP539" s="138"/>
      <c r="BQ539" s="138"/>
      <c r="BT539" s="138"/>
      <c r="CD539" s="138"/>
      <c r="CN539" s="138"/>
      <c r="CX539" s="138"/>
      <c r="DH539" s="138"/>
      <c r="DR539" s="138"/>
      <c r="EB539" s="138"/>
      <c r="EL539" s="138"/>
      <c r="EV539" s="138"/>
      <c r="FF539" s="138"/>
      <c r="FP539" s="138"/>
      <c r="FZ539" s="138"/>
      <c r="GJ539" s="138"/>
      <c r="GT539" s="138"/>
      <c r="HD539" s="138"/>
      <c r="HN539" s="138"/>
      <c r="HX539" s="138"/>
      <c r="IH539" s="138"/>
    </row>
    <row xmlns:x14ac="http://schemas.microsoft.com/office/spreadsheetml/2009/9/ac" r="540" s="3" customFormat="true" x14ac:dyDescent="0.25">
      <c r="A540" s="414"/>
      <c r="B540" s="138"/>
      <c r="L540" s="138"/>
      <c r="V540" s="138"/>
      <c r="AF540" s="138"/>
      <c r="AP540" s="138"/>
      <c r="AZ540" s="138"/>
      <c r="BJ540" s="138"/>
      <c r="BK540" s="138"/>
      <c r="BL540" s="138"/>
      <c r="BM540" s="138"/>
      <c r="BN540" s="138"/>
      <c r="BO540" s="138"/>
      <c r="BP540" s="138"/>
      <c r="BQ540" s="138"/>
      <c r="BT540" s="138"/>
      <c r="CD540" s="138"/>
      <c r="CN540" s="138"/>
      <c r="CX540" s="138"/>
      <c r="DH540" s="138"/>
      <c r="DR540" s="138"/>
      <c r="EB540" s="138"/>
      <c r="EL540" s="138"/>
      <c r="EV540" s="138"/>
      <c r="FF540" s="138"/>
      <c r="FP540" s="138"/>
      <c r="FZ540" s="138"/>
      <c r="GJ540" s="138"/>
      <c r="GT540" s="138"/>
      <c r="HD540" s="138"/>
      <c r="HN540" s="138"/>
      <c r="HX540" s="138"/>
      <c r="IH540" s="138"/>
    </row>
    <row xmlns:x14ac="http://schemas.microsoft.com/office/spreadsheetml/2009/9/ac" r="541" s="3" customFormat="true" x14ac:dyDescent="0.25">
      <c r="A541" s="414"/>
      <c r="B541" s="138"/>
      <c r="L541" s="138"/>
      <c r="V541" s="138"/>
      <c r="AF541" s="138"/>
      <c r="AP541" s="138"/>
      <c r="AZ541" s="138"/>
      <c r="BJ541" s="138"/>
      <c r="BK541" s="138"/>
      <c r="BL541" s="138"/>
      <c r="BM541" s="138"/>
      <c r="BN541" s="138"/>
      <c r="BO541" s="138"/>
      <c r="BP541" s="138"/>
      <c r="BQ541" s="138"/>
      <c r="BT541" s="138"/>
      <c r="CD541" s="138"/>
      <c r="CN541" s="138"/>
      <c r="CX541" s="138"/>
      <c r="DH541" s="138"/>
      <c r="DR541" s="138"/>
      <c r="EB541" s="138"/>
      <c r="EL541" s="138"/>
      <c r="EV541" s="138"/>
      <c r="FF541" s="138"/>
      <c r="FP541" s="138"/>
      <c r="FZ541" s="138"/>
      <c r="GJ541" s="138"/>
      <c r="GT541" s="138"/>
      <c r="HD541" s="138"/>
      <c r="HN541" s="138"/>
      <c r="HX541" s="138"/>
      <c r="IH541" s="138"/>
    </row>
    <row xmlns:x14ac="http://schemas.microsoft.com/office/spreadsheetml/2009/9/ac" r="542" s="3" customFormat="true" x14ac:dyDescent="0.25">
      <c r="A542" s="414"/>
      <c r="B542" s="138"/>
      <c r="L542" s="138"/>
      <c r="V542" s="138"/>
      <c r="AF542" s="138"/>
      <c r="AP542" s="138"/>
      <c r="AZ542" s="138"/>
      <c r="BJ542" s="138"/>
      <c r="BK542" s="138"/>
      <c r="BL542" s="138"/>
      <c r="BM542" s="138"/>
      <c r="BN542" s="138"/>
      <c r="BO542" s="138"/>
      <c r="BP542" s="138"/>
      <c r="BQ542" s="138"/>
      <c r="BT542" s="138"/>
      <c r="CD542" s="138"/>
      <c r="CN542" s="138"/>
      <c r="CX542" s="138"/>
      <c r="DH542" s="138"/>
      <c r="DR542" s="138"/>
      <c r="EB542" s="138"/>
      <c r="EL542" s="138"/>
      <c r="EV542" s="138"/>
      <c r="FF542" s="138"/>
      <c r="FP542" s="138"/>
      <c r="FZ542" s="138"/>
      <c r="GJ542" s="138"/>
      <c r="GT542" s="138"/>
      <c r="HD542" s="138"/>
      <c r="HN542" s="138"/>
      <c r="HX542" s="138"/>
      <c r="IH542" s="138"/>
    </row>
    <row xmlns:x14ac="http://schemas.microsoft.com/office/spreadsheetml/2009/9/ac" r="543" s="3" customFormat="true" x14ac:dyDescent="0.25">
      <c r="A543" s="414"/>
      <c r="B543" s="138"/>
      <c r="L543" s="138"/>
      <c r="V543" s="138"/>
      <c r="AF543" s="138"/>
      <c r="AP543" s="138"/>
      <c r="AZ543" s="138"/>
      <c r="BJ543" s="138"/>
      <c r="BK543" s="138"/>
      <c r="BL543" s="138"/>
      <c r="BM543" s="138"/>
      <c r="BN543" s="138"/>
      <c r="BO543" s="138"/>
      <c r="BP543" s="138"/>
      <c r="BQ543" s="138"/>
      <c r="BT543" s="138"/>
      <c r="CD543" s="138"/>
      <c r="CN543" s="138"/>
      <c r="CX543" s="138"/>
      <c r="DH543" s="138"/>
      <c r="DR543" s="138"/>
      <c r="EB543" s="138"/>
      <c r="EL543" s="138"/>
      <c r="EV543" s="138"/>
      <c r="FF543" s="138"/>
      <c r="FP543" s="138"/>
      <c r="FZ543" s="138"/>
      <c r="GJ543" s="138"/>
      <c r="GT543" s="138"/>
      <c r="HD543" s="138"/>
      <c r="HN543" s="138"/>
      <c r="HX543" s="138"/>
      <c r="IH543" s="138"/>
    </row>
    <row xmlns:x14ac="http://schemas.microsoft.com/office/spreadsheetml/2009/9/ac" r="544" s="3" customFormat="true" x14ac:dyDescent="0.25">
      <c r="A544" s="414"/>
      <c r="B544" s="138"/>
      <c r="L544" s="138"/>
      <c r="V544" s="138"/>
      <c r="AF544" s="138"/>
      <c r="AP544" s="138"/>
      <c r="AZ544" s="138"/>
      <c r="BJ544" s="138"/>
      <c r="BK544" s="138"/>
      <c r="BL544" s="138"/>
      <c r="BM544" s="138"/>
      <c r="BN544" s="138"/>
      <c r="BO544" s="138"/>
      <c r="BP544" s="138"/>
      <c r="BQ544" s="138"/>
      <c r="BT544" s="138"/>
      <c r="CD544" s="138"/>
      <c r="CN544" s="138"/>
      <c r="CX544" s="138"/>
      <c r="DH544" s="138"/>
      <c r="DR544" s="138"/>
      <c r="EB544" s="138"/>
      <c r="EL544" s="138"/>
      <c r="EV544" s="138"/>
      <c r="FF544" s="138"/>
      <c r="FP544" s="138"/>
      <c r="FZ544" s="138"/>
      <c r="GJ544" s="138"/>
      <c r="GT544" s="138"/>
      <c r="HD544" s="138"/>
      <c r="HN544" s="138"/>
      <c r="HX544" s="138"/>
      <c r="IH544" s="138"/>
    </row>
    <row xmlns:x14ac="http://schemas.microsoft.com/office/spreadsheetml/2009/9/ac" r="545" s="3" customFormat="true" x14ac:dyDescent="0.25">
      <c r="A545" s="414"/>
      <c r="B545" s="138"/>
      <c r="L545" s="138"/>
      <c r="V545" s="138"/>
      <c r="AF545" s="138"/>
      <c r="AP545" s="138"/>
      <c r="AZ545" s="138"/>
      <c r="BJ545" s="138"/>
      <c r="BK545" s="138"/>
      <c r="BL545" s="138"/>
      <c r="BM545" s="138"/>
      <c r="BN545" s="138"/>
      <c r="BO545" s="138"/>
      <c r="BP545" s="138"/>
      <c r="BQ545" s="138"/>
      <c r="BT545" s="138"/>
      <c r="CD545" s="138"/>
      <c r="CN545" s="138"/>
      <c r="CX545" s="138"/>
      <c r="DH545" s="138"/>
      <c r="DR545" s="138"/>
      <c r="EB545" s="138"/>
      <c r="EL545" s="138"/>
      <c r="EV545" s="138"/>
      <c r="FF545" s="138"/>
      <c r="FP545" s="138"/>
      <c r="FZ545" s="138"/>
      <c r="GJ545" s="138"/>
      <c r="GT545" s="138"/>
      <c r="HD545" s="138"/>
      <c r="HN545" s="138"/>
      <c r="HX545" s="138"/>
      <c r="IH545" s="138"/>
    </row>
    <row xmlns:x14ac="http://schemas.microsoft.com/office/spreadsheetml/2009/9/ac" r="546" s="3" customFormat="true" x14ac:dyDescent="0.25">
      <c r="A546" s="414"/>
      <c r="B546" s="138"/>
      <c r="L546" s="138"/>
      <c r="V546" s="138"/>
      <c r="AF546" s="138"/>
      <c r="AP546" s="138"/>
      <c r="AZ546" s="138"/>
      <c r="BJ546" s="138"/>
      <c r="BK546" s="138"/>
      <c r="BL546" s="138"/>
      <c r="BM546" s="138"/>
      <c r="BN546" s="138"/>
      <c r="BO546" s="138"/>
      <c r="BP546" s="138"/>
      <c r="BQ546" s="138"/>
      <c r="BT546" s="138"/>
      <c r="CD546" s="138"/>
      <c r="CN546" s="138"/>
      <c r="CX546" s="138"/>
      <c r="DH546" s="138"/>
      <c r="DR546" s="138"/>
      <c r="EB546" s="138"/>
      <c r="EL546" s="138"/>
      <c r="EV546" s="138"/>
      <c r="FF546" s="138"/>
      <c r="FP546" s="138"/>
      <c r="FZ546" s="138"/>
      <c r="GJ546" s="138"/>
      <c r="GT546" s="138"/>
      <c r="HD546" s="138"/>
      <c r="HN546" s="138"/>
      <c r="HX546" s="138"/>
      <c r="IH546" s="138"/>
    </row>
    <row xmlns:x14ac="http://schemas.microsoft.com/office/spreadsheetml/2009/9/ac" r="547" s="3" customFormat="true" x14ac:dyDescent="0.25">
      <c r="A547" s="414"/>
      <c r="B547" s="138"/>
      <c r="L547" s="138"/>
      <c r="V547" s="138"/>
      <c r="AF547" s="138"/>
      <c r="AP547" s="138"/>
      <c r="AZ547" s="138"/>
      <c r="BJ547" s="138"/>
      <c r="BK547" s="138"/>
      <c r="BL547" s="138"/>
      <c r="BM547" s="138"/>
      <c r="BN547" s="138"/>
      <c r="BO547" s="138"/>
      <c r="BP547" s="138"/>
      <c r="BQ547" s="138"/>
      <c r="BT547" s="138"/>
      <c r="CD547" s="138"/>
      <c r="CN547" s="138"/>
      <c r="CX547" s="138"/>
      <c r="DH547" s="138"/>
      <c r="DR547" s="138"/>
      <c r="EB547" s="138"/>
      <c r="EL547" s="138"/>
      <c r="EV547" s="138"/>
      <c r="FF547" s="138"/>
      <c r="FP547" s="138"/>
      <c r="FZ547" s="138"/>
      <c r="GJ547" s="138"/>
      <c r="GT547" s="138"/>
      <c r="HD547" s="138"/>
      <c r="HN547" s="138"/>
      <c r="HX547" s="138"/>
      <c r="IH547" s="138"/>
    </row>
    <row xmlns:x14ac="http://schemas.microsoft.com/office/spreadsheetml/2009/9/ac" r="548" s="3" customFormat="true" x14ac:dyDescent="0.25">
      <c r="A548" s="414"/>
      <c r="B548" s="138"/>
      <c r="L548" s="138"/>
      <c r="V548" s="138"/>
      <c r="AF548" s="138"/>
      <c r="AP548" s="138"/>
      <c r="AZ548" s="138"/>
      <c r="BJ548" s="138"/>
      <c r="BK548" s="138"/>
      <c r="BL548" s="138"/>
      <c r="BM548" s="138"/>
      <c r="BN548" s="138"/>
      <c r="BO548" s="138"/>
      <c r="BP548" s="138"/>
      <c r="BQ548" s="138"/>
      <c r="BT548" s="138"/>
      <c r="CD548" s="138"/>
      <c r="CN548" s="138"/>
      <c r="CX548" s="138"/>
      <c r="DH548" s="138"/>
      <c r="DR548" s="138"/>
      <c r="EB548" s="138"/>
      <c r="EL548" s="138"/>
      <c r="EV548" s="138"/>
      <c r="FF548" s="138"/>
      <c r="FP548" s="138"/>
      <c r="FZ548" s="138"/>
      <c r="GJ548" s="138"/>
      <c r="GT548" s="138"/>
      <c r="HD548" s="138"/>
      <c r="HN548" s="138"/>
      <c r="HX548" s="138"/>
      <c r="IH548" s="138"/>
    </row>
    <row xmlns:x14ac="http://schemas.microsoft.com/office/spreadsheetml/2009/9/ac" r="549" s="3" customFormat="true" x14ac:dyDescent="0.25">
      <c r="A549" s="414"/>
      <c r="B549" s="138"/>
      <c r="L549" s="138"/>
      <c r="V549" s="138"/>
      <c r="AF549" s="138"/>
      <c r="AP549" s="138"/>
      <c r="AZ549" s="138"/>
      <c r="BJ549" s="138"/>
      <c r="BK549" s="138"/>
      <c r="BL549" s="138"/>
      <c r="BM549" s="138"/>
      <c r="BN549" s="138"/>
      <c r="BO549" s="138"/>
      <c r="BP549" s="138"/>
      <c r="BQ549" s="138"/>
      <c r="BT549" s="138"/>
      <c r="CD549" s="138"/>
      <c r="CN549" s="138"/>
      <c r="CX549" s="138"/>
      <c r="DH549" s="138"/>
      <c r="DR549" s="138"/>
      <c r="EB549" s="138"/>
      <c r="EL549" s="138"/>
      <c r="EV549" s="138"/>
      <c r="FF549" s="138"/>
      <c r="FP549" s="138"/>
      <c r="FZ549" s="138"/>
      <c r="GJ549" s="138"/>
      <c r="GT549" s="138"/>
      <c r="HD549" s="138"/>
      <c r="HN549" s="138"/>
      <c r="HX549" s="138"/>
      <c r="IH549" s="138"/>
    </row>
    <row xmlns:x14ac="http://schemas.microsoft.com/office/spreadsheetml/2009/9/ac" r="550" s="3" customFormat="true" x14ac:dyDescent="0.25">
      <c r="A550" s="414"/>
      <c r="B550" s="138"/>
      <c r="L550" s="138"/>
      <c r="V550" s="138"/>
      <c r="AF550" s="138"/>
      <c r="AP550" s="138"/>
      <c r="AZ550" s="138"/>
      <c r="BJ550" s="138"/>
      <c r="BK550" s="138"/>
      <c r="BL550" s="138"/>
      <c r="BM550" s="138"/>
      <c r="BN550" s="138"/>
      <c r="BO550" s="138"/>
      <c r="BP550" s="138"/>
      <c r="BQ550" s="138"/>
      <c r="BT550" s="138"/>
      <c r="CD550" s="138"/>
      <c r="CN550" s="138"/>
      <c r="CX550" s="138"/>
      <c r="DH550" s="138"/>
      <c r="DR550" s="138"/>
      <c r="EB550" s="138"/>
      <c r="EL550" s="138"/>
      <c r="EV550" s="138"/>
      <c r="FF550" s="138"/>
      <c r="FP550" s="138"/>
      <c r="FZ550" s="138"/>
      <c r="GJ550" s="138"/>
      <c r="GT550" s="138"/>
      <c r="HD550" s="138"/>
      <c r="HN550" s="138"/>
      <c r="HX550" s="138"/>
      <c r="IH550" s="138"/>
    </row>
    <row xmlns:x14ac="http://schemas.microsoft.com/office/spreadsheetml/2009/9/ac" r="551" s="3" customFormat="true" x14ac:dyDescent="0.25">
      <c r="A551" s="414"/>
      <c r="B551" s="138"/>
      <c r="L551" s="138"/>
      <c r="V551" s="138"/>
      <c r="AF551" s="138"/>
      <c r="AP551" s="138"/>
      <c r="AZ551" s="138"/>
      <c r="BJ551" s="138"/>
      <c r="BK551" s="138"/>
      <c r="BL551" s="138"/>
      <c r="BM551" s="138"/>
      <c r="BN551" s="138"/>
      <c r="BO551" s="138"/>
      <c r="BP551" s="138"/>
      <c r="BQ551" s="138"/>
      <c r="BT551" s="138"/>
      <c r="CD551" s="138"/>
      <c r="CN551" s="138"/>
      <c r="CX551" s="138"/>
      <c r="DH551" s="138"/>
      <c r="DR551" s="138"/>
      <c r="EB551" s="138"/>
      <c r="EL551" s="138"/>
      <c r="EV551" s="138"/>
      <c r="FF551" s="138"/>
      <c r="FP551" s="138"/>
      <c r="FZ551" s="138"/>
      <c r="GJ551" s="138"/>
      <c r="GT551" s="138"/>
      <c r="HD551" s="138"/>
      <c r="HN551" s="138"/>
      <c r="HX551" s="138"/>
      <c r="IH551" s="138"/>
    </row>
    <row xmlns:x14ac="http://schemas.microsoft.com/office/spreadsheetml/2009/9/ac" r="552" s="3" customFormat="true" x14ac:dyDescent="0.25">
      <c r="A552" s="414"/>
      <c r="B552" s="138"/>
      <c r="L552" s="138"/>
      <c r="V552" s="138"/>
      <c r="AF552" s="138"/>
      <c r="AP552" s="138"/>
      <c r="AZ552" s="138"/>
      <c r="BJ552" s="138"/>
      <c r="BK552" s="138"/>
      <c r="BL552" s="138"/>
      <c r="BM552" s="138"/>
      <c r="BN552" s="138"/>
      <c r="BO552" s="138"/>
      <c r="BP552" s="138"/>
      <c r="BQ552" s="138"/>
      <c r="BT552" s="138"/>
      <c r="CD552" s="138"/>
      <c r="CN552" s="138"/>
      <c r="CX552" s="138"/>
      <c r="DH552" s="138"/>
      <c r="DR552" s="138"/>
      <c r="EB552" s="138"/>
      <c r="EL552" s="138"/>
      <c r="EV552" s="138"/>
      <c r="FF552" s="138"/>
      <c r="FP552" s="138"/>
      <c r="FZ552" s="138"/>
      <c r="GJ552" s="138"/>
      <c r="GT552" s="138"/>
      <c r="HD552" s="138"/>
      <c r="HN552" s="138"/>
      <c r="HX552" s="138"/>
      <c r="IH552" s="138"/>
    </row>
    <row xmlns:x14ac="http://schemas.microsoft.com/office/spreadsheetml/2009/9/ac" r="553" s="3" customFormat="true" x14ac:dyDescent="0.25">
      <c r="A553" s="414"/>
      <c r="B553" s="138"/>
      <c r="L553" s="138"/>
      <c r="V553" s="138"/>
      <c r="AF553" s="138"/>
      <c r="AP553" s="138"/>
      <c r="AZ553" s="138"/>
      <c r="BJ553" s="138"/>
      <c r="BK553" s="138"/>
      <c r="BL553" s="138"/>
      <c r="BM553" s="138"/>
      <c r="BN553" s="138"/>
      <c r="BO553" s="138"/>
      <c r="BP553" s="138"/>
      <c r="BQ553" s="138"/>
      <c r="BT553" s="138"/>
      <c r="CD553" s="138"/>
      <c r="CN553" s="138"/>
      <c r="CX553" s="138"/>
      <c r="DH553" s="138"/>
      <c r="DR553" s="138"/>
      <c r="EB553" s="138"/>
      <c r="EL553" s="138"/>
      <c r="EV553" s="138"/>
      <c r="FF553" s="138"/>
      <c r="FP553" s="138"/>
      <c r="FZ553" s="138"/>
      <c r="GJ553" s="138"/>
      <c r="GT553" s="138"/>
      <c r="HD553" s="138"/>
      <c r="HN553" s="138"/>
      <c r="HX553" s="138"/>
      <c r="IH553" s="138"/>
    </row>
    <row xmlns:x14ac="http://schemas.microsoft.com/office/spreadsheetml/2009/9/ac" r="554" s="3" customFormat="true" x14ac:dyDescent="0.25">
      <c r="A554" s="414"/>
      <c r="B554" s="138"/>
      <c r="L554" s="138"/>
      <c r="V554" s="138"/>
      <c r="AF554" s="138"/>
      <c r="AP554" s="138"/>
      <c r="AZ554" s="138"/>
      <c r="BJ554" s="138"/>
      <c r="BK554" s="138"/>
      <c r="BL554" s="138"/>
      <c r="BM554" s="138"/>
      <c r="BN554" s="138"/>
      <c r="BO554" s="138"/>
      <c r="BP554" s="138"/>
      <c r="BQ554" s="138"/>
      <c r="BT554" s="138"/>
      <c r="CD554" s="138"/>
      <c r="CN554" s="138"/>
      <c r="CX554" s="138"/>
      <c r="DH554" s="138"/>
      <c r="DR554" s="138"/>
      <c r="EB554" s="138"/>
      <c r="EL554" s="138"/>
      <c r="EV554" s="138"/>
      <c r="FF554" s="138"/>
      <c r="FP554" s="138"/>
      <c r="FZ554" s="138"/>
      <c r="GJ554" s="138"/>
      <c r="GT554" s="138"/>
      <c r="HD554" s="138"/>
      <c r="HN554" s="138"/>
      <c r="HX554" s="138"/>
      <c r="IH554" s="138"/>
    </row>
    <row xmlns:x14ac="http://schemas.microsoft.com/office/spreadsheetml/2009/9/ac" r="555" s="3" customFormat="true" x14ac:dyDescent="0.25">
      <c r="A555" s="414"/>
      <c r="B555" s="138"/>
      <c r="L555" s="138"/>
      <c r="V555" s="138"/>
      <c r="AF555" s="138"/>
      <c r="AP555" s="138"/>
      <c r="AZ555" s="138"/>
      <c r="BJ555" s="138"/>
      <c r="BK555" s="138"/>
      <c r="BL555" s="138"/>
      <c r="BM555" s="138"/>
      <c r="BN555" s="138"/>
      <c r="BO555" s="138"/>
      <c r="BP555" s="138"/>
      <c r="BQ555" s="138"/>
      <c r="BT555" s="138"/>
      <c r="CD555" s="138"/>
      <c r="CN555" s="138"/>
      <c r="CX555" s="138"/>
      <c r="DH555" s="138"/>
      <c r="DR555" s="138"/>
      <c r="EB555" s="138"/>
      <c r="EL555" s="138"/>
      <c r="EV555" s="138"/>
      <c r="FF555" s="138"/>
      <c r="FP555" s="138"/>
      <c r="FZ555" s="138"/>
      <c r="GJ555" s="138"/>
      <c r="GT555" s="138"/>
      <c r="HD555" s="138"/>
      <c r="HN555" s="138"/>
      <c r="HX555" s="138"/>
      <c r="IH555" s="138"/>
    </row>
    <row xmlns:x14ac="http://schemas.microsoft.com/office/spreadsheetml/2009/9/ac" r="556" s="3" customFormat="true" x14ac:dyDescent="0.25">
      <c r="A556" s="414"/>
      <c r="B556" s="138"/>
      <c r="L556" s="138"/>
      <c r="V556" s="138"/>
      <c r="AF556" s="138"/>
      <c r="AP556" s="138"/>
      <c r="AZ556" s="138"/>
      <c r="BJ556" s="138"/>
      <c r="BK556" s="138"/>
      <c r="BL556" s="138"/>
      <c r="BM556" s="138"/>
      <c r="BN556" s="138"/>
      <c r="BO556" s="138"/>
      <c r="BP556" s="138"/>
      <c r="BQ556" s="138"/>
      <c r="BT556" s="138"/>
      <c r="CD556" s="138"/>
      <c r="CN556" s="138"/>
      <c r="CX556" s="138"/>
      <c r="DH556" s="138"/>
      <c r="DR556" s="138"/>
      <c r="EB556" s="138"/>
      <c r="EL556" s="138"/>
      <c r="EV556" s="138"/>
      <c r="FF556" s="138"/>
      <c r="FP556" s="138"/>
      <c r="FZ556" s="138"/>
      <c r="GJ556" s="138"/>
      <c r="GT556" s="138"/>
      <c r="HD556" s="138"/>
      <c r="HN556" s="138"/>
      <c r="HX556" s="138"/>
      <c r="IH556" s="138"/>
    </row>
    <row xmlns:x14ac="http://schemas.microsoft.com/office/spreadsheetml/2009/9/ac" r="557" s="3" customFormat="true" x14ac:dyDescent="0.25">
      <c r="A557" s="414"/>
      <c r="B557" s="138"/>
      <c r="L557" s="138"/>
      <c r="V557" s="138"/>
      <c r="AF557" s="138"/>
      <c r="AP557" s="138"/>
      <c r="AZ557" s="138"/>
      <c r="BJ557" s="138"/>
      <c r="BK557" s="138"/>
      <c r="BL557" s="138"/>
      <c r="BM557" s="138"/>
      <c r="BN557" s="138"/>
      <c r="BO557" s="138"/>
      <c r="BP557" s="138"/>
      <c r="BQ557" s="138"/>
      <c r="BT557" s="138"/>
      <c r="CD557" s="138"/>
      <c r="CN557" s="138"/>
      <c r="CX557" s="138"/>
      <c r="DH557" s="138"/>
      <c r="DR557" s="138"/>
      <c r="EB557" s="138"/>
      <c r="EL557" s="138"/>
      <c r="EV557" s="138"/>
      <c r="FF557" s="138"/>
      <c r="FP557" s="138"/>
      <c r="FZ557" s="138"/>
      <c r="GJ557" s="138"/>
      <c r="GT557" s="138"/>
      <c r="HD557" s="138"/>
      <c r="HN557" s="138"/>
      <c r="HX557" s="138"/>
      <c r="IH557" s="138"/>
    </row>
    <row xmlns:x14ac="http://schemas.microsoft.com/office/spreadsheetml/2009/9/ac" r="558" s="3" customFormat="true" x14ac:dyDescent="0.25">
      <c r="A558" s="414"/>
      <c r="B558" s="138"/>
      <c r="L558" s="138"/>
      <c r="V558" s="138"/>
      <c r="AF558" s="138"/>
      <c r="AP558" s="138"/>
      <c r="AZ558" s="138"/>
      <c r="BJ558" s="138"/>
      <c r="BK558" s="138"/>
      <c r="BL558" s="138"/>
      <c r="BM558" s="138"/>
      <c r="BN558" s="138"/>
      <c r="BO558" s="138"/>
      <c r="BP558" s="138"/>
      <c r="BQ558" s="138"/>
      <c r="BT558" s="138"/>
      <c r="CD558" s="138"/>
      <c r="CN558" s="138"/>
      <c r="CX558" s="138"/>
      <c r="DH558" s="138"/>
      <c r="DR558" s="138"/>
      <c r="EB558" s="138"/>
      <c r="EL558" s="138"/>
      <c r="EV558" s="138"/>
      <c r="FF558" s="138"/>
      <c r="FP558" s="138"/>
      <c r="FZ558" s="138"/>
      <c r="GJ558" s="138"/>
      <c r="GT558" s="138"/>
      <c r="HD558" s="138"/>
      <c r="HN558" s="138"/>
      <c r="HX558" s="138"/>
      <c r="IH558" s="138"/>
    </row>
    <row xmlns:x14ac="http://schemas.microsoft.com/office/spreadsheetml/2009/9/ac" r="559" s="3" customFormat="true" x14ac:dyDescent="0.25">
      <c r="A559" s="414"/>
      <c r="B559" s="138"/>
      <c r="L559" s="138"/>
      <c r="V559" s="138"/>
      <c r="AF559" s="138"/>
      <c r="AP559" s="138"/>
      <c r="AZ559" s="138"/>
      <c r="BJ559" s="138"/>
      <c r="BK559" s="138"/>
      <c r="BL559" s="138"/>
      <c r="BM559" s="138"/>
      <c r="BN559" s="138"/>
      <c r="BO559" s="138"/>
      <c r="BP559" s="138"/>
      <c r="BQ559" s="138"/>
      <c r="BT559" s="138"/>
      <c r="CD559" s="138"/>
      <c r="CN559" s="138"/>
      <c r="CX559" s="138"/>
      <c r="DH559" s="138"/>
      <c r="DR559" s="138"/>
      <c r="EB559" s="138"/>
      <c r="EL559" s="138"/>
      <c r="EV559" s="138"/>
      <c r="FF559" s="138"/>
      <c r="FP559" s="138"/>
      <c r="FZ559" s="138"/>
      <c r="GJ559" s="138"/>
      <c r="GT559" s="138"/>
      <c r="HD559" s="138"/>
      <c r="HN559" s="138"/>
      <c r="HX559" s="138"/>
      <c r="IH559" s="138"/>
    </row>
    <row xmlns:x14ac="http://schemas.microsoft.com/office/spreadsheetml/2009/9/ac" r="560" s="3" customFormat="true" x14ac:dyDescent="0.25">
      <c r="A560" s="414"/>
      <c r="B560" s="138"/>
      <c r="L560" s="138"/>
      <c r="V560" s="138"/>
      <c r="AF560" s="138"/>
      <c r="AP560" s="138"/>
      <c r="AZ560" s="138"/>
      <c r="BJ560" s="138"/>
      <c r="BK560" s="138"/>
      <c r="BL560" s="138"/>
      <c r="BM560" s="138"/>
      <c r="BN560" s="138"/>
      <c r="BO560" s="138"/>
      <c r="BP560" s="138"/>
      <c r="BQ560" s="138"/>
      <c r="BT560" s="138"/>
      <c r="CD560" s="138"/>
      <c r="CN560" s="138"/>
      <c r="CX560" s="138"/>
      <c r="DH560" s="138"/>
      <c r="DR560" s="138"/>
      <c r="EB560" s="138"/>
      <c r="EL560" s="138"/>
      <c r="EV560" s="138"/>
      <c r="FF560" s="138"/>
      <c r="FP560" s="138"/>
      <c r="FZ560" s="138"/>
      <c r="GJ560" s="138"/>
      <c r="GT560" s="138"/>
      <c r="HD560" s="138"/>
      <c r="HN560" s="138"/>
      <c r="HX560" s="138"/>
      <c r="IH560" s="138"/>
    </row>
    <row xmlns:x14ac="http://schemas.microsoft.com/office/spreadsheetml/2009/9/ac" r="561" s="3" customFormat="true" x14ac:dyDescent="0.25">
      <c r="A561" s="414"/>
      <c r="B561" s="138"/>
      <c r="L561" s="138"/>
      <c r="V561" s="138"/>
      <c r="AF561" s="138"/>
      <c r="AP561" s="138"/>
      <c r="AZ561" s="138"/>
      <c r="BJ561" s="138"/>
      <c r="BK561" s="138"/>
      <c r="BL561" s="138"/>
      <c r="BM561" s="138"/>
      <c r="BN561" s="138"/>
      <c r="BO561" s="138"/>
      <c r="BP561" s="138"/>
      <c r="BQ561" s="138"/>
      <c r="BT561" s="138"/>
      <c r="CD561" s="138"/>
      <c r="CN561" s="138"/>
      <c r="CX561" s="138"/>
      <c r="DH561" s="138"/>
      <c r="DR561" s="138"/>
      <c r="EB561" s="138"/>
      <c r="EL561" s="138"/>
      <c r="EV561" s="138"/>
      <c r="FF561" s="138"/>
      <c r="FP561" s="138"/>
      <c r="FZ561" s="138"/>
      <c r="GJ561" s="138"/>
      <c r="GT561" s="138"/>
      <c r="HD561" s="138"/>
      <c r="HN561" s="138"/>
      <c r="HX561" s="138"/>
      <c r="IH561" s="138"/>
    </row>
    <row xmlns:x14ac="http://schemas.microsoft.com/office/spreadsheetml/2009/9/ac" r="562" s="3" customFormat="true" x14ac:dyDescent="0.25">
      <c r="A562" s="414"/>
      <c r="B562" s="138"/>
      <c r="L562" s="138"/>
      <c r="V562" s="138"/>
      <c r="AF562" s="138"/>
      <c r="AP562" s="138"/>
      <c r="AZ562" s="138"/>
      <c r="BJ562" s="138"/>
      <c r="BK562" s="138"/>
      <c r="BL562" s="138"/>
      <c r="BM562" s="138"/>
      <c r="BN562" s="138"/>
      <c r="BO562" s="138"/>
      <c r="BP562" s="138"/>
      <c r="BQ562" s="138"/>
      <c r="BT562" s="138"/>
      <c r="CD562" s="138"/>
      <c r="CN562" s="138"/>
      <c r="CX562" s="138"/>
      <c r="DH562" s="138"/>
      <c r="DR562" s="138"/>
      <c r="EB562" s="138"/>
      <c r="EL562" s="138"/>
      <c r="EV562" s="138"/>
      <c r="FF562" s="138"/>
      <c r="FP562" s="138"/>
      <c r="FZ562" s="138"/>
      <c r="GJ562" s="138"/>
      <c r="GT562" s="138"/>
      <c r="HD562" s="138"/>
      <c r="HN562" s="138"/>
      <c r="HX562" s="138"/>
      <c r="IH562" s="138"/>
    </row>
    <row xmlns:x14ac="http://schemas.microsoft.com/office/spreadsheetml/2009/9/ac" r="563" s="3" customFormat="true" x14ac:dyDescent="0.25">
      <c r="A563" s="414"/>
      <c r="B563" s="138"/>
      <c r="L563" s="138"/>
      <c r="V563" s="138"/>
      <c r="AF563" s="138"/>
      <c r="AP563" s="138"/>
      <c r="AZ563" s="138"/>
      <c r="BJ563" s="138"/>
      <c r="BK563" s="138"/>
      <c r="BL563" s="138"/>
      <c r="BM563" s="138"/>
      <c r="BN563" s="138"/>
      <c r="BO563" s="138"/>
      <c r="BP563" s="138"/>
      <c r="BQ563" s="138"/>
      <c r="BT563" s="138"/>
      <c r="CD563" s="138"/>
      <c r="CN563" s="138"/>
      <c r="CX563" s="138"/>
      <c r="DH563" s="138"/>
      <c r="DR563" s="138"/>
      <c r="EB563" s="138"/>
      <c r="EL563" s="138"/>
      <c r="EV563" s="138"/>
      <c r="FF563" s="138"/>
      <c r="FP563" s="138"/>
      <c r="FZ563" s="138"/>
      <c r="GJ563" s="138"/>
      <c r="GT563" s="138"/>
      <c r="HD563" s="138"/>
      <c r="HN563" s="138"/>
      <c r="HX563" s="138"/>
      <c r="IH563" s="138"/>
    </row>
    <row xmlns:x14ac="http://schemas.microsoft.com/office/spreadsheetml/2009/9/ac" r="564" s="3" customFormat="true" x14ac:dyDescent="0.25">
      <c r="A564" s="414"/>
      <c r="B564" s="138"/>
      <c r="L564" s="138"/>
      <c r="V564" s="138"/>
      <c r="AF564" s="138"/>
      <c r="AP564" s="138"/>
      <c r="AZ564" s="138"/>
      <c r="BJ564" s="138"/>
      <c r="BK564" s="138"/>
      <c r="BL564" s="138"/>
      <c r="BM564" s="138"/>
      <c r="BN564" s="138"/>
      <c r="BO564" s="138"/>
      <c r="BP564" s="138"/>
      <c r="BQ564" s="138"/>
      <c r="BT564" s="138"/>
      <c r="CD564" s="138"/>
      <c r="CN564" s="138"/>
      <c r="CX564" s="138"/>
      <c r="DH564" s="138"/>
      <c r="DR564" s="138"/>
      <c r="EB564" s="138"/>
      <c r="EL564" s="138"/>
      <c r="EV564" s="138"/>
      <c r="FF564" s="138"/>
      <c r="FP564" s="138"/>
      <c r="FZ564" s="138"/>
      <c r="GJ564" s="138"/>
      <c r="GT564" s="138"/>
      <c r="HD564" s="138"/>
      <c r="HN564" s="138"/>
      <c r="HX564" s="138"/>
      <c r="IH564" s="138"/>
    </row>
    <row xmlns:x14ac="http://schemas.microsoft.com/office/spreadsheetml/2009/9/ac" r="565" s="3" customFormat="true" x14ac:dyDescent="0.25">
      <c r="A565" s="414"/>
      <c r="B565" s="138"/>
      <c r="L565" s="138"/>
      <c r="V565" s="138"/>
      <c r="AF565" s="138"/>
      <c r="AP565" s="138"/>
      <c r="AZ565" s="138"/>
      <c r="BJ565" s="138"/>
      <c r="BK565" s="138"/>
      <c r="BL565" s="138"/>
      <c r="BM565" s="138"/>
      <c r="BN565" s="138"/>
      <c r="BO565" s="138"/>
      <c r="BP565" s="138"/>
      <c r="BQ565" s="138"/>
      <c r="BT565" s="138"/>
      <c r="CD565" s="138"/>
      <c r="CN565" s="138"/>
      <c r="CX565" s="138"/>
      <c r="DH565" s="138"/>
      <c r="DR565" s="138"/>
      <c r="EB565" s="138"/>
      <c r="EL565" s="138"/>
      <c r="EV565" s="138"/>
      <c r="FF565" s="138"/>
      <c r="FP565" s="138"/>
      <c r="FZ565" s="138"/>
      <c r="GJ565" s="138"/>
      <c r="GT565" s="138"/>
      <c r="HD565" s="138"/>
      <c r="HN565" s="138"/>
      <c r="HX565" s="138"/>
      <c r="IH565" s="138"/>
    </row>
    <row xmlns:x14ac="http://schemas.microsoft.com/office/spreadsheetml/2009/9/ac" r="566" s="3" customFormat="true" x14ac:dyDescent="0.25">
      <c r="A566" s="414"/>
      <c r="B566" s="138"/>
      <c r="L566" s="138"/>
      <c r="V566" s="138"/>
      <c r="AF566" s="138"/>
      <c r="AP566" s="138"/>
      <c r="AZ566" s="138"/>
      <c r="BJ566" s="138"/>
      <c r="BK566" s="138"/>
      <c r="BL566" s="138"/>
      <c r="BM566" s="138"/>
      <c r="BN566" s="138"/>
      <c r="BO566" s="138"/>
      <c r="BP566" s="138"/>
      <c r="BQ566" s="138"/>
      <c r="BT566" s="138"/>
      <c r="CD566" s="138"/>
      <c r="CN566" s="138"/>
      <c r="CX566" s="138"/>
      <c r="DH566" s="138"/>
      <c r="DR566" s="138"/>
      <c r="EB566" s="138"/>
      <c r="EL566" s="138"/>
      <c r="EV566" s="138"/>
      <c r="FF566" s="138"/>
      <c r="FP566" s="138"/>
      <c r="FZ566" s="138"/>
      <c r="GJ566" s="138"/>
      <c r="GT566" s="138"/>
      <c r="HD566" s="138"/>
      <c r="HN566" s="138"/>
      <c r="HX566" s="138"/>
      <c r="IH566" s="138"/>
    </row>
    <row xmlns:x14ac="http://schemas.microsoft.com/office/spreadsheetml/2009/9/ac" r="567" s="3" customFormat="true" x14ac:dyDescent="0.25">
      <c r="A567" s="414"/>
      <c r="B567" s="138"/>
      <c r="L567" s="138"/>
      <c r="V567" s="138"/>
      <c r="AF567" s="138"/>
      <c r="AP567" s="138"/>
      <c r="AZ567" s="138"/>
      <c r="BJ567" s="138"/>
      <c r="BK567" s="138"/>
      <c r="BL567" s="138"/>
      <c r="BM567" s="138"/>
      <c r="BN567" s="138"/>
      <c r="BO567" s="138"/>
      <c r="BP567" s="138"/>
      <c r="BQ567" s="138"/>
      <c r="BT567" s="138"/>
      <c r="CD567" s="138"/>
      <c r="CN567" s="138"/>
      <c r="CX567" s="138"/>
      <c r="DH567" s="138"/>
      <c r="DR567" s="138"/>
      <c r="EB567" s="138"/>
      <c r="EL567" s="138"/>
      <c r="EV567" s="138"/>
      <c r="FF567" s="138"/>
      <c r="FP567" s="138"/>
      <c r="FZ567" s="138"/>
      <c r="GJ567" s="138"/>
      <c r="GT567" s="138"/>
      <c r="HD567" s="138"/>
      <c r="HN567" s="138"/>
      <c r="HX567" s="138"/>
      <c r="IH567" s="138"/>
    </row>
    <row xmlns:x14ac="http://schemas.microsoft.com/office/spreadsheetml/2009/9/ac" r="568" s="3" customFormat="true" x14ac:dyDescent="0.25">
      <c r="A568" s="414"/>
      <c r="B568" s="138"/>
      <c r="L568" s="138"/>
      <c r="V568" s="138"/>
      <c r="AF568" s="138"/>
      <c r="AP568" s="138"/>
      <c r="AZ568" s="138"/>
      <c r="BJ568" s="138"/>
      <c r="BK568" s="138"/>
      <c r="BL568" s="138"/>
      <c r="BM568" s="138"/>
      <c r="BN568" s="138"/>
      <c r="BO568" s="138"/>
      <c r="BP568" s="138"/>
      <c r="BQ568" s="138"/>
      <c r="BT568" s="138"/>
      <c r="CD568" s="138"/>
      <c r="CN568" s="138"/>
      <c r="CX568" s="138"/>
      <c r="DH568" s="138"/>
      <c r="DR568" s="138"/>
      <c r="EB568" s="138"/>
      <c r="EL568" s="138"/>
      <c r="EV568" s="138"/>
      <c r="FF568" s="138"/>
      <c r="FP568" s="138"/>
      <c r="FZ568" s="138"/>
      <c r="GJ568" s="138"/>
      <c r="GT568" s="138"/>
      <c r="HD568" s="138"/>
      <c r="HN568" s="138"/>
      <c r="HX568" s="138"/>
      <c r="IH568" s="138"/>
    </row>
    <row xmlns:x14ac="http://schemas.microsoft.com/office/spreadsheetml/2009/9/ac" r="569" s="3" customFormat="true" x14ac:dyDescent="0.25">
      <c r="A569" s="414"/>
      <c r="B569" s="138"/>
      <c r="L569" s="138"/>
      <c r="V569" s="138"/>
      <c r="AF569" s="138"/>
      <c r="AP569" s="138"/>
      <c r="AZ569" s="138"/>
      <c r="BJ569" s="138"/>
      <c r="BK569" s="138"/>
      <c r="BL569" s="138"/>
      <c r="BM569" s="138"/>
      <c r="BN569" s="138"/>
      <c r="BO569" s="138"/>
      <c r="BP569" s="138"/>
      <c r="BQ569" s="138"/>
      <c r="BT569" s="138"/>
      <c r="CD569" s="138"/>
      <c r="CN569" s="138"/>
      <c r="CX569" s="138"/>
      <c r="DH569" s="138"/>
      <c r="DR569" s="138"/>
      <c r="EB569" s="138"/>
      <c r="EL569" s="138"/>
      <c r="EV569" s="138"/>
      <c r="FF569" s="138"/>
      <c r="FP569" s="138"/>
      <c r="FZ569" s="138"/>
      <c r="GJ569" s="138"/>
      <c r="GT569" s="138"/>
      <c r="HD569" s="138"/>
      <c r="HN569" s="138"/>
      <c r="HX569" s="138"/>
      <c r="IH569" s="138"/>
    </row>
    <row xmlns:x14ac="http://schemas.microsoft.com/office/spreadsheetml/2009/9/ac" r="570" s="3" customFormat="true" x14ac:dyDescent="0.25">
      <c r="A570" s="414"/>
      <c r="B570" s="138"/>
      <c r="L570" s="138"/>
      <c r="V570" s="138"/>
      <c r="AF570" s="138"/>
      <c r="AP570" s="138"/>
      <c r="AZ570" s="138"/>
      <c r="BJ570" s="138"/>
      <c r="BK570" s="138"/>
      <c r="BL570" s="138"/>
      <c r="BM570" s="138"/>
      <c r="BN570" s="138"/>
      <c r="BO570" s="138"/>
      <c r="BP570" s="138"/>
      <c r="BQ570" s="138"/>
      <c r="BT570" s="138"/>
      <c r="CD570" s="138"/>
      <c r="CN570" s="138"/>
      <c r="CX570" s="138"/>
      <c r="DH570" s="138"/>
      <c r="DR570" s="138"/>
      <c r="EB570" s="138"/>
      <c r="EL570" s="138"/>
      <c r="EV570" s="138"/>
      <c r="FF570" s="138"/>
      <c r="FP570" s="138"/>
      <c r="FZ570" s="138"/>
      <c r="GJ570" s="138"/>
      <c r="GT570" s="138"/>
      <c r="HD570" s="138"/>
      <c r="HN570" s="138"/>
      <c r="HX570" s="138"/>
      <c r="IH570" s="138"/>
    </row>
    <row xmlns:x14ac="http://schemas.microsoft.com/office/spreadsheetml/2009/9/ac" r="571" s="3" customFormat="true" x14ac:dyDescent="0.25">
      <c r="A571" s="414"/>
      <c r="B571" s="138"/>
      <c r="L571" s="138"/>
      <c r="V571" s="138"/>
      <c r="AF571" s="138"/>
      <c r="AP571" s="138"/>
      <c r="AZ571" s="138"/>
      <c r="BJ571" s="138"/>
      <c r="BK571" s="138"/>
      <c r="BL571" s="138"/>
      <c r="BM571" s="138"/>
      <c r="BN571" s="138"/>
      <c r="BO571" s="138"/>
      <c r="BP571" s="138"/>
      <c r="BQ571" s="138"/>
      <c r="BT571" s="138"/>
      <c r="CD571" s="138"/>
      <c r="CN571" s="138"/>
      <c r="CX571" s="138"/>
      <c r="DH571" s="138"/>
      <c r="DR571" s="138"/>
      <c r="EB571" s="138"/>
      <c r="EL571" s="138"/>
      <c r="EV571" s="138"/>
      <c r="FF571" s="138"/>
      <c r="FP571" s="138"/>
      <c r="FZ571" s="138"/>
      <c r="GJ571" s="138"/>
      <c r="GT571" s="138"/>
      <c r="HD571" s="138"/>
      <c r="HN571" s="138"/>
      <c r="HX571" s="138"/>
      <c r="IH571" s="138"/>
    </row>
    <row xmlns:x14ac="http://schemas.microsoft.com/office/spreadsheetml/2009/9/ac" r="572" s="3" customFormat="true" x14ac:dyDescent="0.25">
      <c r="A572" s="414"/>
      <c r="B572" s="138"/>
      <c r="L572" s="138"/>
      <c r="V572" s="138"/>
      <c r="AF572" s="138"/>
      <c r="AP572" s="138"/>
      <c r="AZ572" s="138"/>
      <c r="BJ572" s="138"/>
      <c r="BK572" s="138"/>
      <c r="BL572" s="138"/>
      <c r="BM572" s="138"/>
      <c r="BN572" s="138"/>
      <c r="BO572" s="138"/>
      <c r="BP572" s="138"/>
      <c r="BQ572" s="138"/>
      <c r="BT572" s="138"/>
      <c r="CD572" s="138"/>
      <c r="CN572" s="138"/>
      <c r="CX572" s="138"/>
      <c r="DH572" s="138"/>
      <c r="DR572" s="138"/>
      <c r="EB572" s="138"/>
      <c r="EL572" s="138"/>
      <c r="EV572" s="138"/>
      <c r="FF572" s="138"/>
      <c r="FP572" s="138"/>
      <c r="FZ572" s="138"/>
      <c r="GJ572" s="138"/>
      <c r="GT572" s="138"/>
      <c r="HD572" s="138"/>
      <c r="HN572" s="138"/>
      <c r="HX572" s="138"/>
      <c r="IH572" s="138"/>
    </row>
    <row xmlns:x14ac="http://schemas.microsoft.com/office/spreadsheetml/2009/9/ac" r="573" s="3" customFormat="true" x14ac:dyDescent="0.25">
      <c r="A573" s="414"/>
      <c r="B573" s="138"/>
      <c r="L573" s="138"/>
      <c r="V573" s="138"/>
      <c r="AF573" s="138"/>
      <c r="AP573" s="138"/>
      <c r="AZ573" s="138"/>
      <c r="BJ573" s="138"/>
      <c r="BK573" s="138"/>
      <c r="BL573" s="138"/>
      <c r="BM573" s="138"/>
      <c r="BN573" s="138"/>
      <c r="BO573" s="138"/>
      <c r="BP573" s="138"/>
      <c r="BQ573" s="138"/>
      <c r="BT573" s="138"/>
      <c r="CD573" s="138"/>
      <c r="CN573" s="138"/>
      <c r="CX573" s="138"/>
      <c r="DH573" s="138"/>
      <c r="DR573" s="138"/>
      <c r="EB573" s="138"/>
      <c r="EL573" s="138"/>
      <c r="EV573" s="138"/>
      <c r="FF573" s="138"/>
      <c r="FP573" s="138"/>
      <c r="FZ573" s="138"/>
      <c r="GJ573" s="138"/>
      <c r="GT573" s="138"/>
      <c r="HD573" s="138"/>
      <c r="HN573" s="138"/>
      <c r="HX573" s="138"/>
      <c r="IH573" s="138"/>
    </row>
    <row xmlns:x14ac="http://schemas.microsoft.com/office/spreadsheetml/2009/9/ac" r="574" s="3" customFormat="true" x14ac:dyDescent="0.25">
      <c r="A574" s="414"/>
      <c r="B574" s="138"/>
      <c r="L574" s="138"/>
      <c r="V574" s="138"/>
      <c r="AF574" s="138"/>
      <c r="AP574" s="138"/>
      <c r="AZ574" s="138"/>
      <c r="BJ574" s="138"/>
      <c r="BK574" s="138"/>
      <c r="BL574" s="138"/>
      <c r="BM574" s="138"/>
      <c r="BN574" s="138"/>
      <c r="BO574" s="138"/>
      <c r="BP574" s="138"/>
      <c r="BQ574" s="138"/>
      <c r="BT574" s="138"/>
      <c r="CD574" s="138"/>
      <c r="CN574" s="138"/>
      <c r="CX574" s="138"/>
      <c r="DH574" s="138"/>
      <c r="DR574" s="138"/>
      <c r="EB574" s="138"/>
      <c r="EL574" s="138"/>
      <c r="EV574" s="138"/>
      <c r="FF574" s="138"/>
      <c r="FP574" s="138"/>
      <c r="FZ574" s="138"/>
      <c r="GJ574" s="138"/>
      <c r="GT574" s="138"/>
      <c r="HD574" s="138"/>
      <c r="HN574" s="138"/>
      <c r="HX574" s="138"/>
      <c r="IH574" s="138"/>
    </row>
    <row xmlns:x14ac="http://schemas.microsoft.com/office/spreadsheetml/2009/9/ac" r="575" s="3" customFormat="true" x14ac:dyDescent="0.25">
      <c r="A575" s="414"/>
      <c r="B575" s="138"/>
      <c r="L575" s="138"/>
      <c r="V575" s="138"/>
      <c r="AF575" s="138"/>
      <c r="AP575" s="138"/>
      <c r="AZ575" s="138"/>
      <c r="BJ575" s="138"/>
      <c r="BK575" s="138"/>
      <c r="BL575" s="138"/>
      <c r="BM575" s="138"/>
      <c r="BN575" s="138"/>
      <c r="BO575" s="138"/>
      <c r="BP575" s="138"/>
      <c r="BQ575" s="138"/>
      <c r="BT575" s="138"/>
      <c r="CD575" s="138"/>
      <c r="CN575" s="138"/>
      <c r="CX575" s="138"/>
      <c r="DH575" s="138"/>
      <c r="DR575" s="138"/>
      <c r="EB575" s="138"/>
      <c r="EL575" s="138"/>
      <c r="EV575" s="138"/>
      <c r="FF575" s="138"/>
      <c r="FP575" s="138"/>
      <c r="FZ575" s="138"/>
      <c r="GJ575" s="138"/>
      <c r="GT575" s="138"/>
      <c r="HD575" s="138"/>
      <c r="HN575" s="138"/>
      <c r="HX575" s="138"/>
      <c r="IH575" s="138"/>
    </row>
    <row xmlns:x14ac="http://schemas.microsoft.com/office/spreadsheetml/2009/9/ac" r="576" s="3" customFormat="true" x14ac:dyDescent="0.25">
      <c r="A576" s="414"/>
      <c r="B576" s="138"/>
      <c r="L576" s="138"/>
      <c r="V576" s="138"/>
      <c r="AF576" s="138"/>
      <c r="AP576" s="138"/>
      <c r="AZ576" s="138"/>
      <c r="BJ576" s="138"/>
      <c r="BK576" s="138"/>
      <c r="BL576" s="138"/>
      <c r="BM576" s="138"/>
      <c r="BN576" s="138"/>
      <c r="BO576" s="138"/>
      <c r="BP576" s="138"/>
      <c r="BQ576" s="138"/>
      <c r="BT576" s="138"/>
      <c r="CD576" s="138"/>
      <c r="CN576" s="138"/>
      <c r="CX576" s="138"/>
      <c r="DH576" s="138"/>
      <c r="DR576" s="138"/>
      <c r="EB576" s="138"/>
      <c r="EL576" s="138"/>
      <c r="EV576" s="138"/>
      <c r="FF576" s="138"/>
      <c r="FP576" s="138"/>
      <c r="FZ576" s="138"/>
      <c r="GJ576" s="138"/>
      <c r="GT576" s="138"/>
      <c r="HD576" s="138"/>
      <c r="HN576" s="138"/>
      <c r="HX576" s="138"/>
      <c r="IH576" s="138"/>
    </row>
    <row xmlns:x14ac="http://schemas.microsoft.com/office/spreadsheetml/2009/9/ac" r="577" s="3" customFormat="true" x14ac:dyDescent="0.25">
      <c r="A577" s="414"/>
      <c r="B577" s="138"/>
      <c r="L577" s="138"/>
      <c r="V577" s="138"/>
      <c r="AF577" s="138"/>
      <c r="AP577" s="138"/>
      <c r="AZ577" s="138"/>
      <c r="BJ577" s="138"/>
      <c r="BK577" s="138"/>
      <c r="BL577" s="138"/>
      <c r="BM577" s="138"/>
      <c r="BN577" s="138"/>
      <c r="BO577" s="138"/>
      <c r="BP577" s="138"/>
      <c r="BQ577" s="138"/>
      <c r="BT577" s="138"/>
      <c r="CD577" s="138"/>
      <c r="CN577" s="138"/>
      <c r="CX577" s="138"/>
      <c r="DH577" s="138"/>
      <c r="DR577" s="138"/>
      <c r="EB577" s="138"/>
      <c r="EL577" s="138"/>
      <c r="EV577" s="138"/>
      <c r="FF577" s="138"/>
      <c r="FP577" s="138"/>
      <c r="FZ577" s="138"/>
      <c r="GJ577" s="138"/>
      <c r="GT577" s="138"/>
      <c r="HD577" s="138"/>
      <c r="HN577" s="138"/>
      <c r="HX577" s="138"/>
      <c r="IH577" s="138"/>
    </row>
    <row xmlns:x14ac="http://schemas.microsoft.com/office/spreadsheetml/2009/9/ac" r="578" s="3" customFormat="true" x14ac:dyDescent="0.25">
      <c r="A578" s="414"/>
      <c r="B578" s="138"/>
      <c r="L578" s="138"/>
      <c r="V578" s="138"/>
      <c r="AF578" s="138"/>
      <c r="AP578" s="138"/>
      <c r="AZ578" s="138"/>
      <c r="BJ578" s="138"/>
      <c r="BK578" s="138"/>
      <c r="BL578" s="138"/>
      <c r="BM578" s="138"/>
      <c r="BN578" s="138"/>
      <c r="BO578" s="138"/>
      <c r="BP578" s="138"/>
      <c r="BQ578" s="138"/>
      <c r="BT578" s="138"/>
      <c r="CD578" s="138"/>
      <c r="CN578" s="138"/>
      <c r="CX578" s="138"/>
      <c r="DH578" s="138"/>
      <c r="DR578" s="138"/>
      <c r="EB578" s="138"/>
      <c r="EL578" s="138"/>
      <c r="EV578" s="138"/>
      <c r="FF578" s="138"/>
      <c r="FP578" s="138"/>
      <c r="FZ578" s="138"/>
      <c r="GJ578" s="138"/>
      <c r="GT578" s="138"/>
      <c r="HD578" s="138"/>
      <c r="HN578" s="138"/>
      <c r="HX578" s="138"/>
      <c r="IH578" s="138"/>
    </row>
    <row xmlns:x14ac="http://schemas.microsoft.com/office/spreadsheetml/2009/9/ac" r="579" s="3" customFormat="true" x14ac:dyDescent="0.25">
      <c r="A579" s="414"/>
      <c r="B579" s="138"/>
      <c r="L579" s="138"/>
      <c r="V579" s="138"/>
      <c r="AF579" s="138"/>
      <c r="AP579" s="138"/>
      <c r="AZ579" s="138"/>
      <c r="BJ579" s="138"/>
      <c r="BK579" s="138"/>
      <c r="BL579" s="138"/>
      <c r="BM579" s="138"/>
      <c r="BN579" s="138"/>
      <c r="BO579" s="138"/>
      <c r="BP579" s="138"/>
      <c r="BQ579" s="138"/>
      <c r="BT579" s="138"/>
      <c r="CD579" s="138"/>
      <c r="CN579" s="138"/>
      <c r="CX579" s="138"/>
      <c r="DH579" s="138"/>
      <c r="DR579" s="138"/>
      <c r="EB579" s="138"/>
      <c r="EL579" s="138"/>
      <c r="EV579" s="138"/>
      <c r="FF579" s="138"/>
      <c r="FP579" s="138"/>
      <c r="FZ579" s="138"/>
      <c r="GJ579" s="138"/>
      <c r="GT579" s="138"/>
      <c r="HD579" s="138"/>
      <c r="HN579" s="138"/>
      <c r="HX579" s="138"/>
      <c r="IH579" s="138"/>
    </row>
    <row xmlns:x14ac="http://schemas.microsoft.com/office/spreadsheetml/2009/9/ac" r="580" s="3" customFormat="true" x14ac:dyDescent="0.25">
      <c r="A580" s="414"/>
      <c r="B580" s="138"/>
      <c r="L580" s="138"/>
      <c r="V580" s="138"/>
      <c r="AF580" s="138"/>
      <c r="AP580" s="138"/>
      <c r="AZ580" s="138"/>
      <c r="BJ580" s="138"/>
      <c r="BK580" s="138"/>
      <c r="BL580" s="138"/>
      <c r="BM580" s="138"/>
      <c r="BN580" s="138"/>
      <c r="BO580" s="138"/>
      <c r="BP580" s="138"/>
      <c r="BQ580" s="138"/>
      <c r="BT580" s="138"/>
      <c r="CD580" s="138"/>
      <c r="CN580" s="138"/>
      <c r="CX580" s="138"/>
      <c r="DH580" s="138"/>
      <c r="DR580" s="138"/>
      <c r="EB580" s="138"/>
      <c r="EL580" s="138"/>
      <c r="EV580" s="138"/>
      <c r="FF580" s="138"/>
      <c r="FP580" s="138"/>
      <c r="FZ580" s="138"/>
      <c r="GJ580" s="138"/>
      <c r="GT580" s="138"/>
      <c r="HD580" s="138"/>
      <c r="HN580" s="138"/>
      <c r="HX580" s="138"/>
      <c r="IH580" s="138"/>
    </row>
    <row xmlns:x14ac="http://schemas.microsoft.com/office/spreadsheetml/2009/9/ac" r="581" s="3" customFormat="true" x14ac:dyDescent="0.25">
      <c r="A581" s="414"/>
      <c r="B581" s="138"/>
      <c r="L581" s="138"/>
      <c r="V581" s="138"/>
      <c r="AF581" s="138"/>
      <c r="AP581" s="138"/>
      <c r="AZ581" s="138"/>
      <c r="BJ581" s="138"/>
      <c r="BK581" s="138"/>
      <c r="BL581" s="138"/>
      <c r="BM581" s="138"/>
      <c r="BN581" s="138"/>
      <c r="BO581" s="138"/>
      <c r="BP581" s="138"/>
      <c r="BQ581" s="138"/>
      <c r="BT581" s="138"/>
      <c r="CD581" s="138"/>
      <c r="CN581" s="138"/>
      <c r="CX581" s="138"/>
      <c r="DH581" s="138"/>
      <c r="DR581" s="138"/>
      <c r="EB581" s="138"/>
      <c r="EL581" s="138"/>
      <c r="EV581" s="138"/>
      <c r="FF581" s="138"/>
      <c r="FP581" s="138"/>
      <c r="FZ581" s="138"/>
      <c r="GJ581" s="138"/>
      <c r="GT581" s="138"/>
      <c r="HD581" s="138"/>
      <c r="HN581" s="138"/>
      <c r="HX581" s="138"/>
      <c r="IH581" s="138"/>
    </row>
    <row xmlns:x14ac="http://schemas.microsoft.com/office/spreadsheetml/2009/9/ac" r="582" s="3" customFormat="true" x14ac:dyDescent="0.25">
      <c r="A582" s="414"/>
      <c r="B582" s="138"/>
      <c r="L582" s="138"/>
      <c r="V582" s="138"/>
      <c r="AF582" s="138"/>
      <c r="AP582" s="138"/>
      <c r="AZ582" s="138"/>
      <c r="BJ582" s="138"/>
      <c r="BK582" s="138"/>
      <c r="BL582" s="138"/>
      <c r="BM582" s="138"/>
      <c r="BN582" s="138"/>
      <c r="BO582" s="138"/>
      <c r="BP582" s="138"/>
      <c r="BQ582" s="138"/>
      <c r="BT582" s="138"/>
      <c r="CD582" s="138"/>
      <c r="CN582" s="138"/>
      <c r="CX582" s="138"/>
      <c r="DH582" s="138"/>
      <c r="DR582" s="138"/>
      <c r="EB582" s="138"/>
      <c r="EL582" s="138"/>
      <c r="EV582" s="138"/>
      <c r="FF582" s="138"/>
      <c r="FP582" s="138"/>
      <c r="FZ582" s="138"/>
      <c r="GJ582" s="138"/>
      <c r="GT582" s="138"/>
      <c r="HD582" s="138"/>
      <c r="HN582" s="138"/>
      <c r="HX582" s="138"/>
      <c r="IH582" s="138"/>
    </row>
    <row xmlns:x14ac="http://schemas.microsoft.com/office/spreadsheetml/2009/9/ac" r="583" s="3" customFormat="true" x14ac:dyDescent="0.25">
      <c r="A583" s="414"/>
      <c r="B583" s="138"/>
      <c r="L583" s="138"/>
      <c r="V583" s="138"/>
      <c r="AF583" s="138"/>
      <c r="AP583" s="138"/>
      <c r="AZ583" s="138"/>
      <c r="BJ583" s="138"/>
      <c r="BK583" s="138"/>
      <c r="BL583" s="138"/>
      <c r="BM583" s="138"/>
      <c r="BN583" s="138"/>
      <c r="BO583" s="138"/>
      <c r="BP583" s="138"/>
      <c r="BQ583" s="138"/>
      <c r="BT583" s="138"/>
      <c r="CD583" s="138"/>
      <c r="CN583" s="138"/>
      <c r="CX583" s="138"/>
      <c r="DH583" s="138"/>
      <c r="DR583" s="138"/>
      <c r="EB583" s="138"/>
      <c r="EL583" s="138"/>
      <c r="EV583" s="138"/>
      <c r="FF583" s="138"/>
      <c r="FP583" s="138"/>
      <c r="FZ583" s="138"/>
      <c r="GJ583" s="138"/>
      <c r="GT583" s="138"/>
      <c r="HD583" s="138"/>
      <c r="HN583" s="138"/>
      <c r="HX583" s="138"/>
      <c r="IH583" s="138"/>
    </row>
    <row xmlns:x14ac="http://schemas.microsoft.com/office/spreadsheetml/2009/9/ac" r="584" s="3" customFormat="true" x14ac:dyDescent="0.25">
      <c r="A584" s="414"/>
      <c r="B584" s="138"/>
      <c r="L584" s="138"/>
      <c r="V584" s="138"/>
      <c r="AF584" s="138"/>
      <c r="AP584" s="138"/>
      <c r="AZ584" s="138"/>
      <c r="BJ584" s="138"/>
      <c r="BK584" s="138"/>
      <c r="BL584" s="138"/>
      <c r="BM584" s="138"/>
      <c r="BN584" s="138"/>
      <c r="BO584" s="138"/>
      <c r="BP584" s="138"/>
      <c r="BQ584" s="138"/>
      <c r="BT584" s="138"/>
      <c r="CD584" s="138"/>
      <c r="CN584" s="138"/>
      <c r="CX584" s="138"/>
      <c r="DH584" s="138"/>
      <c r="DR584" s="138"/>
      <c r="EB584" s="138"/>
      <c r="EL584" s="138"/>
      <c r="EV584" s="138"/>
      <c r="FF584" s="138"/>
      <c r="FP584" s="138"/>
      <c r="FZ584" s="138"/>
      <c r="GJ584" s="138"/>
      <c r="GT584" s="138"/>
      <c r="HD584" s="138"/>
      <c r="HN584" s="138"/>
      <c r="HX584" s="138"/>
      <c r="IH584" s="138"/>
    </row>
    <row xmlns:x14ac="http://schemas.microsoft.com/office/spreadsheetml/2009/9/ac" r="585" s="3" customFormat="true" x14ac:dyDescent="0.25">
      <c r="A585" s="414"/>
      <c r="B585" s="138"/>
      <c r="L585" s="138"/>
      <c r="V585" s="138"/>
      <c r="AF585" s="138"/>
      <c r="AP585" s="138"/>
      <c r="AZ585" s="138"/>
      <c r="BJ585" s="138"/>
      <c r="BK585" s="138"/>
      <c r="BL585" s="138"/>
      <c r="BM585" s="138"/>
      <c r="BN585" s="138"/>
      <c r="BO585" s="138"/>
      <c r="BP585" s="138"/>
      <c r="BQ585" s="138"/>
      <c r="BT585" s="138"/>
      <c r="CD585" s="138"/>
      <c r="CN585" s="138"/>
      <c r="CX585" s="138"/>
      <c r="DH585" s="138"/>
      <c r="DR585" s="138"/>
      <c r="EB585" s="138"/>
      <c r="EL585" s="138"/>
      <c r="EV585" s="138"/>
      <c r="FF585" s="138"/>
      <c r="FP585" s="138"/>
      <c r="FZ585" s="138"/>
      <c r="GJ585" s="138"/>
      <c r="GT585" s="138"/>
      <c r="HD585" s="138"/>
      <c r="HN585" s="138"/>
      <c r="HX585" s="138"/>
      <c r="IH585" s="138"/>
    </row>
    <row xmlns:x14ac="http://schemas.microsoft.com/office/spreadsheetml/2009/9/ac" r="586" s="3" customFormat="true" x14ac:dyDescent="0.25">
      <c r="A586" s="414"/>
      <c r="B586" s="138"/>
      <c r="L586" s="138"/>
      <c r="V586" s="138"/>
      <c r="AF586" s="138"/>
      <c r="AP586" s="138"/>
      <c r="AZ586" s="138"/>
      <c r="BJ586" s="138"/>
      <c r="BK586" s="138"/>
      <c r="BL586" s="138"/>
      <c r="BM586" s="138"/>
      <c r="BN586" s="138"/>
      <c r="BO586" s="138"/>
      <c r="BP586" s="138"/>
      <c r="BQ586" s="138"/>
      <c r="BT586" s="138"/>
      <c r="CD586" s="138"/>
      <c r="CN586" s="138"/>
      <c r="CX586" s="138"/>
      <c r="DH586" s="138"/>
      <c r="DR586" s="138"/>
      <c r="EB586" s="138"/>
      <c r="EL586" s="138"/>
      <c r="EV586" s="138"/>
      <c r="FF586" s="138"/>
      <c r="FP586" s="138"/>
      <c r="FZ586" s="138"/>
      <c r="GJ586" s="138"/>
      <c r="GT586" s="138"/>
      <c r="HD586" s="138"/>
      <c r="HN586" s="138"/>
      <c r="HX586" s="138"/>
      <c r="IH586" s="138"/>
    </row>
    <row xmlns:x14ac="http://schemas.microsoft.com/office/spreadsheetml/2009/9/ac" r="587" s="3" customFormat="true" x14ac:dyDescent="0.25">
      <c r="A587" s="414"/>
      <c r="B587" s="138"/>
      <c r="L587" s="138"/>
      <c r="V587" s="138"/>
      <c r="AF587" s="138"/>
      <c r="AP587" s="138"/>
      <c r="AZ587" s="138"/>
      <c r="BJ587" s="138"/>
      <c r="BK587" s="138"/>
      <c r="BL587" s="138"/>
      <c r="BM587" s="138"/>
      <c r="BN587" s="138"/>
      <c r="BO587" s="138"/>
      <c r="BP587" s="138"/>
      <c r="BQ587" s="138"/>
      <c r="BT587" s="138"/>
      <c r="CD587" s="138"/>
      <c r="CN587" s="138"/>
      <c r="CX587" s="138"/>
      <c r="DH587" s="138"/>
      <c r="DR587" s="138"/>
      <c r="EB587" s="138"/>
      <c r="EL587" s="138"/>
      <c r="EV587" s="138"/>
      <c r="FF587" s="138"/>
      <c r="FP587" s="138"/>
      <c r="FZ587" s="138"/>
      <c r="GJ587" s="138"/>
      <c r="GT587" s="138"/>
      <c r="HD587" s="138"/>
      <c r="HN587" s="138"/>
      <c r="HX587" s="138"/>
      <c r="IH587" s="138"/>
    </row>
    <row xmlns:x14ac="http://schemas.microsoft.com/office/spreadsheetml/2009/9/ac" r="588" s="3" customFormat="true" x14ac:dyDescent="0.25">
      <c r="A588" s="414"/>
      <c r="B588" s="138"/>
      <c r="L588" s="138"/>
      <c r="V588" s="138"/>
      <c r="AF588" s="138"/>
      <c r="AP588" s="138"/>
      <c r="AZ588" s="138"/>
      <c r="BJ588" s="138"/>
      <c r="BK588" s="138"/>
      <c r="BL588" s="138"/>
      <c r="BM588" s="138"/>
      <c r="BN588" s="138"/>
      <c r="BO588" s="138"/>
      <c r="BP588" s="138"/>
      <c r="BQ588" s="138"/>
      <c r="BT588" s="138"/>
      <c r="CD588" s="138"/>
      <c r="CN588" s="138"/>
      <c r="CX588" s="138"/>
      <c r="DH588" s="138"/>
      <c r="DR588" s="138"/>
      <c r="EB588" s="138"/>
      <c r="EL588" s="138"/>
      <c r="EV588" s="138"/>
      <c r="FF588" s="138"/>
      <c r="FP588" s="138"/>
      <c r="FZ588" s="138"/>
      <c r="GJ588" s="138"/>
      <c r="GT588" s="138"/>
      <c r="HD588" s="138"/>
      <c r="HN588" s="138"/>
      <c r="HX588" s="138"/>
      <c r="IH588" s="138"/>
    </row>
    <row xmlns:x14ac="http://schemas.microsoft.com/office/spreadsheetml/2009/9/ac" r="589" s="3" customFormat="true" x14ac:dyDescent="0.25">
      <c r="A589" s="414"/>
      <c r="B589" s="138"/>
      <c r="L589" s="138"/>
      <c r="V589" s="138"/>
      <c r="AF589" s="138"/>
      <c r="AP589" s="138"/>
      <c r="AZ589" s="138"/>
      <c r="BJ589" s="138"/>
      <c r="BK589" s="138"/>
      <c r="BL589" s="138"/>
      <c r="BM589" s="138"/>
      <c r="BN589" s="138"/>
      <c r="BO589" s="138"/>
      <c r="BP589" s="138"/>
      <c r="BQ589" s="138"/>
      <c r="BT589" s="138"/>
      <c r="CD589" s="138"/>
      <c r="CN589" s="138"/>
      <c r="CX589" s="138"/>
      <c r="DH589" s="138"/>
      <c r="DR589" s="138"/>
      <c r="EB589" s="138"/>
      <c r="EL589" s="138"/>
      <c r="EV589" s="138"/>
      <c r="FF589" s="138"/>
      <c r="FP589" s="138"/>
      <c r="FZ589" s="138"/>
      <c r="GJ589" s="138"/>
      <c r="GT589" s="138"/>
      <c r="HD589" s="138"/>
      <c r="HN589" s="138"/>
      <c r="HX589" s="138"/>
      <c r="IH589" s="138"/>
    </row>
    <row xmlns:x14ac="http://schemas.microsoft.com/office/spreadsheetml/2009/9/ac" r="590" s="3" customFormat="true" x14ac:dyDescent="0.25">
      <c r="A590" s="414"/>
      <c r="B590" s="138"/>
      <c r="L590" s="138"/>
      <c r="V590" s="138"/>
      <c r="AF590" s="138"/>
      <c r="AP590" s="138"/>
      <c r="AZ590" s="138"/>
      <c r="BJ590" s="138"/>
      <c r="BK590" s="138"/>
      <c r="BL590" s="138"/>
      <c r="BM590" s="138"/>
      <c r="BN590" s="138"/>
      <c r="BO590" s="138"/>
      <c r="BP590" s="138"/>
      <c r="BQ590" s="138"/>
      <c r="BT590" s="138"/>
      <c r="CD590" s="138"/>
      <c r="CN590" s="138"/>
      <c r="CX590" s="138"/>
      <c r="DH590" s="138"/>
      <c r="DR590" s="138"/>
      <c r="EB590" s="138"/>
      <c r="EL590" s="138"/>
      <c r="EV590" s="138"/>
      <c r="FF590" s="138"/>
      <c r="FP590" s="138"/>
      <c r="FZ590" s="138"/>
      <c r="GJ590" s="138"/>
      <c r="GT590" s="138"/>
      <c r="HD590" s="138"/>
      <c r="HN590" s="138"/>
      <c r="HX590" s="138"/>
      <c r="IH590" s="138"/>
    </row>
    <row xmlns:x14ac="http://schemas.microsoft.com/office/spreadsheetml/2009/9/ac" r="591" s="3" customFormat="true" x14ac:dyDescent="0.25">
      <c r="A591" s="414"/>
      <c r="B591" s="138"/>
      <c r="L591" s="138"/>
      <c r="V591" s="138"/>
      <c r="AF591" s="138"/>
      <c r="AP591" s="138"/>
      <c r="AZ591" s="138"/>
      <c r="BJ591" s="138"/>
      <c r="BK591" s="138"/>
      <c r="BL591" s="138"/>
      <c r="BM591" s="138"/>
      <c r="BN591" s="138"/>
      <c r="BO591" s="138"/>
      <c r="BP591" s="138"/>
      <c r="BQ591" s="138"/>
      <c r="BT591" s="138"/>
      <c r="CD591" s="138"/>
      <c r="CN591" s="138"/>
      <c r="CX591" s="138"/>
      <c r="DH591" s="138"/>
      <c r="DR591" s="138"/>
      <c r="EB591" s="138"/>
      <c r="EL591" s="138"/>
      <c r="EV591" s="138"/>
      <c r="FF591" s="138"/>
      <c r="FP591" s="138"/>
      <c r="FZ591" s="138"/>
      <c r="GJ591" s="138"/>
      <c r="GT591" s="138"/>
      <c r="HD591" s="138"/>
      <c r="HN591" s="138"/>
      <c r="HX591" s="138"/>
      <c r="IH591" s="138"/>
    </row>
    <row xmlns:x14ac="http://schemas.microsoft.com/office/spreadsheetml/2009/9/ac" r="592" s="3" customFormat="true" x14ac:dyDescent="0.25">
      <c r="A592" s="414"/>
      <c r="B592" s="138"/>
      <c r="L592" s="138"/>
      <c r="V592" s="138"/>
      <c r="AF592" s="138"/>
      <c r="AP592" s="138"/>
      <c r="AZ592" s="138"/>
      <c r="BJ592" s="138"/>
      <c r="BK592" s="138"/>
      <c r="BL592" s="138"/>
      <c r="BM592" s="138"/>
      <c r="BN592" s="138"/>
      <c r="BO592" s="138"/>
      <c r="BP592" s="138"/>
      <c r="BQ592" s="138"/>
      <c r="BT592" s="138"/>
      <c r="CD592" s="138"/>
      <c r="CN592" s="138"/>
      <c r="CX592" s="138"/>
      <c r="DH592" s="138"/>
      <c r="DR592" s="138"/>
      <c r="EB592" s="138"/>
      <c r="EL592" s="138"/>
      <c r="EV592" s="138"/>
      <c r="FF592" s="138"/>
      <c r="FP592" s="138"/>
      <c r="FZ592" s="138"/>
      <c r="GJ592" s="138"/>
      <c r="GT592" s="138"/>
      <c r="HD592" s="138"/>
      <c r="HN592" s="138"/>
      <c r="HX592" s="138"/>
      <c r="IH592" s="138"/>
    </row>
    <row xmlns:x14ac="http://schemas.microsoft.com/office/spreadsheetml/2009/9/ac" r="593" s="3" customFormat="true" x14ac:dyDescent="0.25">
      <c r="A593" s="414"/>
      <c r="B593" s="138"/>
      <c r="L593" s="138"/>
      <c r="V593" s="138"/>
      <c r="AF593" s="138"/>
      <c r="AP593" s="138"/>
      <c r="AZ593" s="138"/>
      <c r="BJ593" s="138"/>
      <c r="BK593" s="138"/>
      <c r="BL593" s="138"/>
      <c r="BM593" s="138"/>
      <c r="BN593" s="138"/>
      <c r="BO593" s="138"/>
      <c r="BP593" s="138"/>
      <c r="BQ593" s="138"/>
      <c r="BT593" s="138"/>
      <c r="CD593" s="138"/>
      <c r="CN593" s="138"/>
      <c r="CX593" s="138"/>
      <c r="DH593" s="138"/>
      <c r="DR593" s="138"/>
      <c r="EB593" s="138"/>
      <c r="EL593" s="138"/>
      <c r="EV593" s="138"/>
      <c r="FF593" s="138"/>
      <c r="FP593" s="138"/>
      <c r="FZ593" s="138"/>
      <c r="GJ593" s="138"/>
      <c r="GT593" s="138"/>
      <c r="HD593" s="138"/>
      <c r="HN593" s="138"/>
      <c r="HX593" s="138"/>
      <c r="IH593" s="138"/>
    </row>
    <row xmlns:x14ac="http://schemas.microsoft.com/office/spreadsheetml/2009/9/ac" r="594" s="3" customFormat="true" x14ac:dyDescent="0.25">
      <c r="A594" s="414"/>
      <c r="B594" s="138"/>
      <c r="L594" s="138"/>
      <c r="V594" s="138"/>
      <c r="AF594" s="138"/>
      <c r="AP594" s="138"/>
      <c r="AZ594" s="138"/>
      <c r="BJ594" s="138"/>
      <c r="BK594" s="138"/>
      <c r="BL594" s="138"/>
      <c r="BM594" s="138"/>
      <c r="BN594" s="138"/>
      <c r="BO594" s="138"/>
      <c r="BP594" s="138"/>
      <c r="BQ594" s="138"/>
      <c r="BT594" s="138"/>
      <c r="CD594" s="138"/>
      <c r="CN594" s="138"/>
      <c r="CX594" s="138"/>
      <c r="DH594" s="138"/>
      <c r="DR594" s="138"/>
      <c r="EB594" s="138"/>
      <c r="EL594" s="138"/>
      <c r="EV594" s="138"/>
      <c r="FF594" s="138"/>
      <c r="FP594" s="138"/>
      <c r="FZ594" s="138"/>
      <c r="GJ594" s="138"/>
      <c r="GT594" s="138"/>
      <c r="HD594" s="138"/>
      <c r="HN594" s="138"/>
      <c r="HX594" s="138"/>
      <c r="IH594" s="138"/>
    </row>
    <row xmlns:x14ac="http://schemas.microsoft.com/office/spreadsheetml/2009/9/ac" r="595" s="3" customFormat="true" x14ac:dyDescent="0.25">
      <c r="A595" s="414"/>
      <c r="B595" s="138"/>
      <c r="L595" s="138"/>
      <c r="V595" s="138"/>
      <c r="AF595" s="138"/>
      <c r="AP595" s="138"/>
      <c r="AZ595" s="138"/>
      <c r="BJ595" s="138"/>
      <c r="BK595" s="138"/>
      <c r="BL595" s="138"/>
      <c r="BM595" s="138"/>
      <c r="BN595" s="138"/>
      <c r="BO595" s="138"/>
      <c r="BP595" s="138"/>
      <c r="BQ595" s="138"/>
      <c r="BT595" s="138"/>
      <c r="CD595" s="138"/>
      <c r="CN595" s="138"/>
      <c r="CX595" s="138"/>
      <c r="DH595" s="138"/>
      <c r="DR595" s="138"/>
      <c r="EB595" s="138"/>
      <c r="EL595" s="138"/>
      <c r="EV595" s="138"/>
      <c r="FF595" s="138"/>
      <c r="FP595" s="138"/>
      <c r="FZ595" s="138"/>
      <c r="GJ595" s="138"/>
      <c r="GT595" s="138"/>
      <c r="HD595" s="138"/>
      <c r="HN595" s="138"/>
      <c r="HX595" s="138"/>
      <c r="IH595" s="138"/>
    </row>
    <row xmlns:x14ac="http://schemas.microsoft.com/office/spreadsheetml/2009/9/ac" r="596" s="3" customFormat="true" x14ac:dyDescent="0.25">
      <c r="A596" s="414"/>
      <c r="B596" s="138"/>
      <c r="L596" s="138"/>
      <c r="V596" s="138"/>
      <c r="AF596" s="138"/>
      <c r="AP596" s="138"/>
      <c r="AZ596" s="138"/>
      <c r="BJ596" s="138"/>
      <c r="BK596" s="138"/>
      <c r="BL596" s="138"/>
      <c r="BM596" s="138"/>
      <c r="BN596" s="138"/>
      <c r="BO596" s="138"/>
      <c r="BP596" s="138"/>
      <c r="BQ596" s="138"/>
      <c r="BT596" s="138"/>
      <c r="CD596" s="138"/>
      <c r="CN596" s="138"/>
      <c r="CX596" s="138"/>
      <c r="DH596" s="138"/>
      <c r="DR596" s="138"/>
      <c r="EB596" s="138"/>
      <c r="EL596" s="138"/>
      <c r="EV596" s="138"/>
      <c r="FF596" s="138"/>
      <c r="FP596" s="138"/>
      <c r="FZ596" s="138"/>
      <c r="GJ596" s="138"/>
      <c r="GT596" s="138"/>
      <c r="HD596" s="138"/>
      <c r="HN596" s="138"/>
      <c r="HX596" s="138"/>
      <c r="IH596" s="138"/>
    </row>
    <row xmlns:x14ac="http://schemas.microsoft.com/office/spreadsheetml/2009/9/ac" r="597" s="3" customFormat="true" x14ac:dyDescent="0.25">
      <c r="A597" s="414"/>
      <c r="B597" s="138"/>
      <c r="L597" s="138"/>
      <c r="V597" s="138"/>
      <c r="AF597" s="138"/>
      <c r="AP597" s="138"/>
      <c r="AZ597" s="138"/>
      <c r="BJ597" s="138"/>
      <c r="BK597" s="138"/>
      <c r="BL597" s="138"/>
      <c r="BM597" s="138"/>
      <c r="BN597" s="138"/>
      <c r="BO597" s="138"/>
      <c r="BP597" s="138"/>
      <c r="BQ597" s="138"/>
      <c r="BT597" s="138"/>
      <c r="CD597" s="138"/>
      <c r="CN597" s="138"/>
      <c r="CX597" s="138"/>
      <c r="DH597" s="138"/>
      <c r="DR597" s="138"/>
      <c r="EB597" s="138"/>
      <c r="EL597" s="138"/>
      <c r="EV597" s="138"/>
      <c r="FF597" s="138"/>
      <c r="FP597" s="138"/>
      <c r="FZ597" s="138"/>
      <c r="GJ597" s="138"/>
      <c r="GT597" s="138"/>
      <c r="HD597" s="138"/>
      <c r="HN597" s="138"/>
      <c r="HX597" s="138"/>
      <c r="IH597" s="138"/>
    </row>
    <row xmlns:x14ac="http://schemas.microsoft.com/office/spreadsheetml/2009/9/ac" r="598" s="3" customFormat="true" x14ac:dyDescent="0.25">
      <c r="A598" s="414"/>
      <c r="B598" s="138"/>
      <c r="L598" s="138"/>
      <c r="V598" s="138"/>
      <c r="AF598" s="138"/>
      <c r="AP598" s="138"/>
      <c r="AZ598" s="138"/>
      <c r="BJ598" s="138"/>
      <c r="BK598" s="138"/>
      <c r="BL598" s="138"/>
      <c r="BM598" s="138"/>
      <c r="BN598" s="138"/>
      <c r="BO598" s="138"/>
      <c r="BP598" s="138"/>
      <c r="BQ598" s="138"/>
      <c r="BT598" s="138"/>
      <c r="CD598" s="138"/>
      <c r="CN598" s="138"/>
      <c r="CX598" s="138"/>
      <c r="DH598" s="138"/>
      <c r="DR598" s="138"/>
      <c r="EB598" s="138"/>
      <c r="EL598" s="138"/>
      <c r="EV598" s="138"/>
      <c r="FF598" s="138"/>
      <c r="FP598" s="138"/>
      <c r="FZ598" s="138"/>
      <c r="GJ598" s="138"/>
      <c r="GT598" s="138"/>
      <c r="HD598" s="138"/>
      <c r="HN598" s="138"/>
      <c r="HX598" s="138"/>
      <c r="IH598" s="138"/>
    </row>
    <row xmlns:x14ac="http://schemas.microsoft.com/office/spreadsheetml/2009/9/ac" r="599" s="3" customFormat="true" x14ac:dyDescent="0.25">
      <c r="A599" s="414"/>
      <c r="B599" s="138"/>
      <c r="L599" s="138"/>
      <c r="V599" s="138"/>
      <c r="AF599" s="138"/>
      <c r="AP599" s="138"/>
      <c r="AZ599" s="138"/>
      <c r="BJ599" s="138"/>
      <c r="BK599" s="138"/>
      <c r="BL599" s="138"/>
      <c r="BM599" s="138"/>
      <c r="BN599" s="138"/>
      <c r="BO599" s="138"/>
      <c r="BP599" s="138"/>
      <c r="BQ599" s="138"/>
      <c r="BT599" s="138"/>
      <c r="CD599" s="138"/>
      <c r="CN599" s="138"/>
      <c r="CX599" s="138"/>
      <c r="DH599" s="138"/>
      <c r="DR599" s="138"/>
      <c r="EB599" s="138"/>
      <c r="EL599" s="138"/>
      <c r="EV599" s="138"/>
      <c r="FF599" s="138"/>
      <c r="FP599" s="138"/>
      <c r="FZ599" s="138"/>
      <c r="GJ599" s="138"/>
      <c r="GT599" s="138"/>
      <c r="HD599" s="138"/>
      <c r="HN599" s="138"/>
      <c r="HX599" s="138"/>
      <c r="IH599" s="138"/>
    </row>
    <row xmlns:x14ac="http://schemas.microsoft.com/office/spreadsheetml/2009/9/ac" r="600" s="3" customFormat="true" x14ac:dyDescent="0.25">
      <c r="A600" s="414"/>
      <c r="B600" s="138"/>
      <c r="L600" s="138"/>
      <c r="V600" s="138"/>
      <c r="AF600" s="138"/>
      <c r="AP600" s="138"/>
      <c r="AZ600" s="138"/>
      <c r="BJ600" s="138"/>
      <c r="BK600" s="138"/>
      <c r="BL600" s="138"/>
      <c r="BM600" s="138"/>
      <c r="BN600" s="138"/>
      <c r="BO600" s="138"/>
      <c r="BP600" s="138"/>
      <c r="BQ600" s="138"/>
      <c r="BT600" s="138"/>
      <c r="CD600" s="138"/>
      <c r="CN600" s="138"/>
      <c r="CX600" s="138"/>
      <c r="DH600" s="138"/>
      <c r="DR600" s="138"/>
      <c r="EB600" s="138"/>
      <c r="EL600" s="138"/>
      <c r="EV600" s="138"/>
      <c r="FF600" s="138"/>
      <c r="FP600" s="138"/>
      <c r="FZ600" s="138"/>
      <c r="GJ600" s="138"/>
      <c r="GT600" s="138"/>
      <c r="HD600" s="138"/>
      <c r="HN600" s="138"/>
      <c r="HX600" s="138"/>
      <c r="IH600" s="138"/>
    </row>
    <row xmlns:x14ac="http://schemas.microsoft.com/office/spreadsheetml/2009/9/ac" r="601" s="3" customFormat="true" x14ac:dyDescent="0.25">
      <c r="A601" s="414"/>
      <c r="B601" s="138"/>
      <c r="L601" s="138"/>
      <c r="V601" s="138"/>
      <c r="AF601" s="138"/>
      <c r="AP601" s="138"/>
      <c r="AZ601" s="138"/>
      <c r="BJ601" s="138"/>
      <c r="BK601" s="138"/>
      <c r="BL601" s="138"/>
      <c r="BM601" s="138"/>
      <c r="BN601" s="138"/>
      <c r="BO601" s="138"/>
      <c r="BP601" s="138"/>
      <c r="BQ601" s="138"/>
      <c r="BT601" s="138"/>
      <c r="CD601" s="138"/>
      <c r="CN601" s="138"/>
      <c r="CX601" s="138"/>
      <c r="DH601" s="138"/>
      <c r="DR601" s="138"/>
      <c r="EB601" s="138"/>
      <c r="EL601" s="138"/>
      <c r="EV601" s="138"/>
      <c r="FF601" s="138"/>
      <c r="FP601" s="138"/>
      <c r="FZ601" s="138"/>
      <c r="GJ601" s="138"/>
      <c r="GT601" s="138"/>
      <c r="HD601" s="138"/>
      <c r="HN601" s="138"/>
      <c r="HX601" s="138"/>
      <c r="IH601" s="138"/>
    </row>
    <row xmlns:x14ac="http://schemas.microsoft.com/office/spreadsheetml/2009/9/ac" r="602" s="3" customFormat="true" x14ac:dyDescent="0.25">
      <c r="A602" s="414"/>
      <c r="B602" s="138"/>
      <c r="L602" s="138"/>
      <c r="V602" s="138"/>
      <c r="AF602" s="138"/>
      <c r="AP602" s="138"/>
      <c r="AZ602" s="138"/>
      <c r="BJ602" s="138"/>
      <c r="BK602" s="138"/>
      <c r="BL602" s="138"/>
      <c r="BM602" s="138"/>
      <c r="BN602" s="138"/>
      <c r="BO602" s="138"/>
      <c r="BP602" s="138"/>
      <c r="BQ602" s="138"/>
      <c r="BT602" s="138"/>
      <c r="CD602" s="138"/>
      <c r="CN602" s="138"/>
      <c r="CX602" s="138"/>
      <c r="DH602" s="138"/>
      <c r="DR602" s="138"/>
      <c r="EB602" s="138"/>
      <c r="EL602" s="138"/>
      <c r="EV602" s="138"/>
      <c r="FF602" s="138"/>
      <c r="FP602" s="138"/>
      <c r="FZ602" s="138"/>
      <c r="GJ602" s="138"/>
      <c r="GT602" s="138"/>
      <c r="HD602" s="138"/>
      <c r="HN602" s="138"/>
      <c r="HX602" s="138"/>
      <c r="IH602" s="138"/>
    </row>
    <row xmlns:x14ac="http://schemas.microsoft.com/office/spreadsheetml/2009/9/ac" r="603" s="3" customFormat="true" x14ac:dyDescent="0.25">
      <c r="A603" s="414"/>
      <c r="B603" s="138"/>
      <c r="L603" s="138"/>
      <c r="V603" s="138"/>
      <c r="AF603" s="138"/>
      <c r="AP603" s="138"/>
      <c r="AZ603" s="138"/>
      <c r="BJ603" s="138"/>
      <c r="BK603" s="138"/>
      <c r="BL603" s="138"/>
      <c r="BM603" s="138"/>
      <c r="BN603" s="138"/>
      <c r="BO603" s="138"/>
      <c r="BP603" s="138"/>
      <c r="BQ603" s="138"/>
      <c r="BT603" s="138"/>
      <c r="CD603" s="138"/>
      <c r="CN603" s="138"/>
      <c r="CX603" s="138"/>
      <c r="DH603" s="138"/>
      <c r="DR603" s="138"/>
      <c r="EB603" s="138"/>
      <c r="EL603" s="138"/>
      <c r="EV603" s="138"/>
      <c r="FF603" s="138"/>
      <c r="FP603" s="138"/>
      <c r="FZ603" s="138"/>
      <c r="GJ603" s="138"/>
      <c r="GT603" s="138"/>
      <c r="HD603" s="138"/>
      <c r="HN603" s="138"/>
      <c r="HX603" s="138"/>
      <c r="IH603" s="138"/>
    </row>
    <row xmlns:x14ac="http://schemas.microsoft.com/office/spreadsheetml/2009/9/ac" r="604" s="3" customFormat="true" x14ac:dyDescent="0.25">
      <c r="A604" s="414"/>
      <c r="B604" s="138"/>
      <c r="L604" s="138"/>
      <c r="V604" s="138"/>
      <c r="AF604" s="138"/>
      <c r="AP604" s="138"/>
      <c r="AZ604" s="138"/>
      <c r="BJ604" s="138"/>
      <c r="BK604" s="138"/>
      <c r="BL604" s="138"/>
      <c r="BM604" s="138"/>
      <c r="BN604" s="138"/>
      <c r="BO604" s="138"/>
      <c r="BP604" s="138"/>
      <c r="BQ604" s="138"/>
      <c r="BT604" s="138"/>
      <c r="CD604" s="138"/>
      <c r="CN604" s="138"/>
      <c r="CX604" s="138"/>
      <c r="DH604" s="138"/>
      <c r="DR604" s="138"/>
      <c r="EB604" s="138"/>
      <c r="EL604" s="138"/>
      <c r="EV604" s="138"/>
      <c r="FF604" s="138"/>
      <c r="FP604" s="138"/>
      <c r="FZ604" s="138"/>
      <c r="GJ604" s="138"/>
      <c r="GT604" s="138"/>
      <c r="HD604" s="138"/>
      <c r="HN604" s="138"/>
      <c r="HX604" s="138"/>
      <c r="IH604" s="138"/>
    </row>
    <row xmlns:x14ac="http://schemas.microsoft.com/office/spreadsheetml/2009/9/ac" r="605" s="3" customFormat="true" x14ac:dyDescent="0.25">
      <c r="A605" s="414"/>
      <c r="B605" s="138"/>
      <c r="L605" s="138"/>
      <c r="V605" s="138"/>
      <c r="AF605" s="138"/>
      <c r="AP605" s="138"/>
      <c r="AZ605" s="138"/>
      <c r="BJ605" s="138"/>
      <c r="BK605" s="138"/>
      <c r="BL605" s="138"/>
      <c r="BM605" s="138"/>
      <c r="BN605" s="138"/>
      <c r="BO605" s="138"/>
      <c r="BP605" s="138"/>
      <c r="BQ605" s="138"/>
      <c r="BT605" s="138"/>
      <c r="CD605" s="138"/>
      <c r="CN605" s="138"/>
      <c r="CX605" s="138"/>
      <c r="DH605" s="138"/>
      <c r="DR605" s="138"/>
      <c r="EB605" s="138"/>
      <c r="EL605" s="138"/>
      <c r="EV605" s="138"/>
      <c r="FF605" s="138"/>
      <c r="FP605" s="138"/>
      <c r="FZ605" s="138"/>
      <c r="GJ605" s="138"/>
      <c r="GT605" s="138"/>
      <c r="HD605" s="138"/>
      <c r="HN605" s="138"/>
      <c r="HX605" s="138"/>
      <c r="IH605" s="138"/>
    </row>
    <row xmlns:x14ac="http://schemas.microsoft.com/office/spreadsheetml/2009/9/ac" r="606" s="3" customFormat="true" x14ac:dyDescent="0.25">
      <c r="A606" s="414"/>
      <c r="B606" s="138"/>
      <c r="L606" s="138"/>
      <c r="V606" s="138"/>
      <c r="AF606" s="138"/>
      <c r="AP606" s="138"/>
      <c r="AZ606" s="138"/>
      <c r="BJ606" s="138"/>
      <c r="BK606" s="138"/>
      <c r="BL606" s="138"/>
      <c r="BM606" s="138"/>
      <c r="BN606" s="138"/>
      <c r="BO606" s="138"/>
      <c r="BP606" s="138"/>
      <c r="BQ606" s="138"/>
      <c r="BT606" s="138"/>
      <c r="CD606" s="138"/>
      <c r="CN606" s="138"/>
      <c r="CX606" s="138"/>
      <c r="DH606" s="138"/>
      <c r="DR606" s="138"/>
      <c r="EB606" s="138"/>
      <c r="EL606" s="138"/>
      <c r="EV606" s="138"/>
      <c r="FF606" s="138"/>
      <c r="FP606" s="138"/>
      <c r="FZ606" s="138"/>
      <c r="GJ606" s="138"/>
      <c r="GT606" s="138"/>
      <c r="HD606" s="138"/>
      <c r="HN606" s="138"/>
      <c r="HX606" s="138"/>
      <c r="IH606" s="138"/>
    </row>
    <row xmlns:x14ac="http://schemas.microsoft.com/office/spreadsheetml/2009/9/ac" r="607" s="3" customFormat="true" x14ac:dyDescent="0.25">
      <c r="A607" s="414"/>
      <c r="B607" s="138"/>
      <c r="L607" s="138"/>
      <c r="V607" s="138"/>
      <c r="AF607" s="138"/>
      <c r="AP607" s="138"/>
      <c r="AZ607" s="138"/>
      <c r="BJ607" s="138"/>
      <c r="BK607" s="138"/>
      <c r="BL607" s="138"/>
      <c r="BM607" s="138"/>
      <c r="BN607" s="138"/>
      <c r="BO607" s="138"/>
      <c r="BP607" s="138"/>
      <c r="BQ607" s="138"/>
      <c r="BT607" s="138"/>
      <c r="CD607" s="138"/>
      <c r="CN607" s="138"/>
      <c r="CX607" s="138"/>
      <c r="DH607" s="138"/>
      <c r="DR607" s="138"/>
      <c r="EB607" s="138"/>
      <c r="EL607" s="138"/>
      <c r="EV607" s="138"/>
      <c r="FF607" s="138"/>
      <c r="FP607" s="138"/>
      <c r="FZ607" s="138"/>
      <c r="GJ607" s="138"/>
      <c r="GT607" s="138"/>
      <c r="HD607" s="138"/>
      <c r="HN607" s="138"/>
      <c r="HX607" s="138"/>
      <c r="IH607" s="138"/>
    </row>
    <row xmlns:x14ac="http://schemas.microsoft.com/office/spreadsheetml/2009/9/ac" r="608" s="3" customFormat="true" x14ac:dyDescent="0.25">
      <c r="A608" s="414"/>
      <c r="B608" s="138"/>
      <c r="L608" s="138"/>
      <c r="V608" s="138"/>
      <c r="AF608" s="138"/>
      <c r="AP608" s="138"/>
      <c r="AZ608" s="138"/>
      <c r="BJ608" s="138"/>
      <c r="BK608" s="138"/>
      <c r="BL608" s="138"/>
      <c r="BM608" s="138"/>
      <c r="BN608" s="138"/>
      <c r="BO608" s="138"/>
      <c r="BP608" s="138"/>
      <c r="BQ608" s="138"/>
      <c r="BT608" s="138"/>
      <c r="CD608" s="138"/>
      <c r="CN608" s="138"/>
      <c r="CX608" s="138"/>
      <c r="DH608" s="138"/>
      <c r="DR608" s="138"/>
      <c r="EB608" s="138"/>
      <c r="EL608" s="138"/>
      <c r="EV608" s="138"/>
      <c r="FF608" s="138"/>
      <c r="FP608" s="138"/>
      <c r="FZ608" s="138"/>
      <c r="GJ608" s="138"/>
      <c r="GT608" s="138"/>
      <c r="HD608" s="138"/>
      <c r="HN608" s="138"/>
      <c r="HX608" s="138"/>
      <c r="IH608" s="138"/>
    </row>
    <row xmlns:x14ac="http://schemas.microsoft.com/office/spreadsheetml/2009/9/ac" r="609" s="3" customFormat="true" x14ac:dyDescent="0.25">
      <c r="A609" s="414"/>
      <c r="B609" s="138"/>
      <c r="L609" s="138"/>
      <c r="V609" s="138"/>
      <c r="AF609" s="138"/>
      <c r="AP609" s="138"/>
      <c r="AZ609" s="138"/>
      <c r="BJ609" s="138"/>
      <c r="BK609" s="138"/>
      <c r="BL609" s="138"/>
      <c r="BM609" s="138"/>
      <c r="BN609" s="138"/>
      <c r="BO609" s="138"/>
      <c r="BP609" s="138"/>
      <c r="BQ609" s="138"/>
      <c r="BT609" s="138"/>
      <c r="CD609" s="138"/>
      <c r="CN609" s="138"/>
      <c r="CX609" s="138"/>
      <c r="DH609" s="138"/>
      <c r="DR609" s="138"/>
      <c r="EB609" s="138"/>
      <c r="EL609" s="138"/>
      <c r="EV609" s="138"/>
      <c r="FF609" s="138"/>
      <c r="FP609" s="138"/>
      <c r="FZ609" s="138"/>
      <c r="GJ609" s="138"/>
      <c r="GT609" s="138"/>
      <c r="HD609" s="138"/>
      <c r="HN609" s="138"/>
      <c r="HX609" s="138"/>
      <c r="IH609" s="138"/>
    </row>
    <row xmlns:x14ac="http://schemas.microsoft.com/office/spreadsheetml/2009/9/ac" r="610" s="3" customFormat="true" x14ac:dyDescent="0.25">
      <c r="A610" s="414"/>
      <c r="B610" s="138"/>
      <c r="L610" s="138"/>
      <c r="V610" s="138"/>
      <c r="AF610" s="138"/>
      <c r="AP610" s="138"/>
      <c r="AZ610" s="138"/>
      <c r="BJ610" s="138"/>
      <c r="BK610" s="138"/>
      <c r="BL610" s="138"/>
      <c r="BM610" s="138"/>
      <c r="BN610" s="138"/>
      <c r="BO610" s="138"/>
      <c r="BP610" s="138"/>
      <c r="BQ610" s="138"/>
      <c r="BT610" s="138"/>
      <c r="CD610" s="138"/>
      <c r="CN610" s="138"/>
      <c r="CX610" s="138"/>
      <c r="DH610" s="138"/>
      <c r="DR610" s="138"/>
      <c r="EB610" s="138"/>
      <c r="EL610" s="138"/>
      <c r="EV610" s="138"/>
      <c r="FF610" s="138"/>
      <c r="FP610" s="138"/>
      <c r="FZ610" s="138"/>
      <c r="GJ610" s="138"/>
      <c r="GT610" s="138"/>
      <c r="HD610" s="138"/>
      <c r="HN610" s="138"/>
      <c r="HX610" s="138"/>
      <c r="IH610" s="138"/>
    </row>
    <row xmlns:x14ac="http://schemas.microsoft.com/office/spreadsheetml/2009/9/ac" r="611" s="3" customFormat="true" x14ac:dyDescent="0.25">
      <c r="A611" s="414"/>
      <c r="B611" s="138"/>
      <c r="L611" s="138"/>
      <c r="V611" s="138"/>
      <c r="AF611" s="138"/>
      <c r="AP611" s="138"/>
      <c r="AZ611" s="138"/>
      <c r="BJ611" s="138"/>
      <c r="BK611" s="138"/>
      <c r="BL611" s="138"/>
      <c r="BM611" s="138"/>
      <c r="BN611" s="138"/>
      <c r="BO611" s="138"/>
      <c r="BP611" s="138"/>
      <c r="BQ611" s="138"/>
      <c r="BT611" s="138"/>
      <c r="CD611" s="138"/>
      <c r="CN611" s="138"/>
      <c r="CX611" s="138"/>
      <c r="DH611" s="138"/>
      <c r="DR611" s="138"/>
      <c r="EB611" s="138"/>
      <c r="EL611" s="138"/>
      <c r="EV611" s="138"/>
      <c r="FF611" s="138"/>
      <c r="FP611" s="138"/>
      <c r="FZ611" s="138"/>
      <c r="GJ611" s="138"/>
      <c r="GT611" s="138"/>
      <c r="HD611" s="138"/>
      <c r="HN611" s="138"/>
      <c r="HX611" s="138"/>
      <c r="IH611" s="138"/>
    </row>
    <row xmlns:x14ac="http://schemas.microsoft.com/office/spreadsheetml/2009/9/ac" r="612" s="3" customFormat="true" x14ac:dyDescent="0.25">
      <c r="A612" s="414"/>
      <c r="B612" s="138"/>
      <c r="L612" s="138"/>
      <c r="V612" s="138"/>
      <c r="AF612" s="138"/>
      <c r="AP612" s="138"/>
      <c r="AZ612" s="138"/>
      <c r="BJ612" s="138"/>
      <c r="BK612" s="138"/>
      <c r="BL612" s="138"/>
      <c r="BM612" s="138"/>
      <c r="BN612" s="138"/>
      <c r="BO612" s="138"/>
      <c r="BP612" s="138"/>
      <c r="BQ612" s="138"/>
      <c r="BT612" s="138"/>
      <c r="CD612" s="138"/>
      <c r="CN612" s="138"/>
      <c r="CX612" s="138"/>
      <c r="DH612" s="138"/>
      <c r="DR612" s="138"/>
      <c r="EB612" s="138"/>
      <c r="EL612" s="138"/>
      <c r="EV612" s="138"/>
      <c r="FF612" s="138"/>
      <c r="FP612" s="138"/>
      <c r="FZ612" s="138"/>
      <c r="GJ612" s="138"/>
      <c r="GT612" s="138"/>
      <c r="HD612" s="138"/>
      <c r="HN612" s="138"/>
      <c r="HX612" s="138"/>
      <c r="IH612" s="138"/>
    </row>
    <row xmlns:x14ac="http://schemas.microsoft.com/office/spreadsheetml/2009/9/ac" r="613" s="3" customFormat="true" x14ac:dyDescent="0.25">
      <c r="A613" s="414"/>
      <c r="B613" s="138"/>
      <c r="L613" s="138"/>
      <c r="V613" s="138"/>
      <c r="AF613" s="138"/>
      <c r="AP613" s="138"/>
      <c r="AZ613" s="138"/>
      <c r="BJ613" s="138"/>
      <c r="BK613" s="138"/>
      <c r="BL613" s="138"/>
      <c r="BM613" s="138"/>
      <c r="BN613" s="138"/>
      <c r="BO613" s="138"/>
      <c r="BP613" s="138"/>
      <c r="BQ613" s="138"/>
      <c r="BT613" s="138"/>
      <c r="CD613" s="138"/>
      <c r="CN613" s="138"/>
      <c r="CX613" s="138"/>
      <c r="DH613" s="138"/>
      <c r="DR613" s="138"/>
      <c r="EB613" s="138"/>
      <c r="EL613" s="138"/>
      <c r="EV613" s="138"/>
      <c r="FF613" s="138"/>
      <c r="FP613" s="138"/>
      <c r="FZ613" s="138"/>
      <c r="GJ613" s="138"/>
      <c r="GT613" s="138"/>
      <c r="HD613" s="138"/>
      <c r="HN613" s="138"/>
      <c r="HX613" s="138"/>
      <c r="IH613" s="138"/>
    </row>
    <row xmlns:x14ac="http://schemas.microsoft.com/office/spreadsheetml/2009/9/ac" r="614" s="3" customFormat="true" x14ac:dyDescent="0.25">
      <c r="A614" s="414"/>
      <c r="B614" s="138"/>
      <c r="L614" s="138"/>
      <c r="V614" s="138"/>
      <c r="AF614" s="138"/>
      <c r="AP614" s="138"/>
      <c r="AZ614" s="138"/>
      <c r="BJ614" s="138"/>
      <c r="BK614" s="138"/>
      <c r="BL614" s="138"/>
      <c r="BM614" s="138"/>
      <c r="BN614" s="138"/>
      <c r="BO614" s="138"/>
      <c r="BP614" s="138"/>
      <c r="BQ614" s="138"/>
      <c r="BT614" s="138"/>
      <c r="CD614" s="138"/>
      <c r="CN614" s="138"/>
      <c r="CX614" s="138"/>
      <c r="DH614" s="138"/>
      <c r="DR614" s="138"/>
      <c r="EB614" s="138"/>
      <c r="EL614" s="138"/>
      <c r="EV614" s="138"/>
      <c r="FF614" s="138"/>
      <c r="FP614" s="138"/>
      <c r="FZ614" s="138"/>
      <c r="GJ614" s="138"/>
      <c r="GT614" s="138"/>
      <c r="HD614" s="138"/>
      <c r="HN614" s="138"/>
      <c r="HX614" s="138"/>
      <c r="IH614" s="138"/>
    </row>
    <row xmlns:x14ac="http://schemas.microsoft.com/office/spreadsheetml/2009/9/ac" r="615" s="3" customFormat="true" x14ac:dyDescent="0.25">
      <c r="A615" s="414"/>
      <c r="B615" s="138"/>
      <c r="L615" s="138"/>
      <c r="V615" s="138"/>
      <c r="AF615" s="138"/>
      <c r="AP615" s="138"/>
      <c r="AZ615" s="138"/>
      <c r="BJ615" s="138"/>
      <c r="BK615" s="138"/>
      <c r="BL615" s="138"/>
      <c r="BM615" s="138"/>
      <c r="BN615" s="138"/>
      <c r="BO615" s="138"/>
      <c r="BP615" s="138"/>
      <c r="BQ615" s="138"/>
      <c r="BT615" s="138"/>
      <c r="CD615" s="138"/>
      <c r="CN615" s="138"/>
      <c r="CX615" s="138"/>
      <c r="DH615" s="138"/>
      <c r="DR615" s="138"/>
      <c r="EB615" s="138"/>
      <c r="EL615" s="138"/>
      <c r="EV615" s="138"/>
      <c r="FF615" s="138"/>
      <c r="FP615" s="138"/>
      <c r="FZ615" s="138"/>
      <c r="GJ615" s="138"/>
      <c r="GT615" s="138"/>
      <c r="HD615" s="138"/>
      <c r="HN615" s="138"/>
      <c r="HX615" s="138"/>
      <c r="IH615" s="138"/>
    </row>
    <row xmlns:x14ac="http://schemas.microsoft.com/office/spreadsheetml/2009/9/ac" r="616" s="3" customFormat="true" x14ac:dyDescent="0.25">
      <c r="A616" s="414"/>
      <c r="B616" s="138"/>
      <c r="L616" s="138"/>
      <c r="V616" s="138"/>
      <c r="AF616" s="138"/>
      <c r="AP616" s="138"/>
      <c r="AZ616" s="138"/>
      <c r="BJ616" s="138"/>
      <c r="BK616" s="138"/>
      <c r="BL616" s="138"/>
      <c r="BM616" s="138"/>
      <c r="BN616" s="138"/>
      <c r="BO616" s="138"/>
      <c r="BP616" s="138"/>
      <c r="BQ616" s="138"/>
      <c r="BT616" s="138"/>
      <c r="CD616" s="138"/>
      <c r="CN616" s="138"/>
      <c r="CX616" s="138"/>
      <c r="DH616" s="138"/>
      <c r="DR616" s="138"/>
      <c r="EB616" s="138"/>
      <c r="EL616" s="138"/>
      <c r="EV616" s="138"/>
      <c r="FF616" s="138"/>
      <c r="FP616" s="138"/>
      <c r="FZ616" s="138"/>
      <c r="GJ616" s="138"/>
      <c r="GT616" s="138"/>
      <c r="HD616" s="138"/>
      <c r="HN616" s="138"/>
      <c r="HX616" s="138"/>
      <c r="IH616" s="138"/>
    </row>
    <row xmlns:x14ac="http://schemas.microsoft.com/office/spreadsheetml/2009/9/ac" r="617" s="3" customFormat="true" x14ac:dyDescent="0.25">
      <c r="A617" s="414"/>
      <c r="B617" s="138"/>
      <c r="L617" s="138"/>
      <c r="V617" s="138"/>
      <c r="AF617" s="138"/>
      <c r="AP617" s="138"/>
      <c r="AZ617" s="138"/>
      <c r="BJ617" s="138"/>
      <c r="BK617" s="138"/>
      <c r="BL617" s="138"/>
      <c r="BM617" s="138"/>
      <c r="BN617" s="138"/>
      <c r="BO617" s="138"/>
      <c r="BP617" s="138"/>
      <c r="BQ617" s="138"/>
      <c r="BT617" s="138"/>
      <c r="CD617" s="138"/>
      <c r="CN617" s="138"/>
      <c r="CX617" s="138"/>
      <c r="DH617" s="138"/>
      <c r="DR617" s="138"/>
      <c r="EB617" s="138"/>
      <c r="EL617" s="138"/>
      <c r="EV617" s="138"/>
      <c r="FF617" s="138"/>
      <c r="FP617" s="138"/>
      <c r="FZ617" s="138"/>
      <c r="GJ617" s="138"/>
      <c r="GT617" s="138"/>
      <c r="HD617" s="138"/>
      <c r="HN617" s="138"/>
      <c r="HX617" s="138"/>
      <c r="IH617" s="138"/>
    </row>
    <row xmlns:x14ac="http://schemas.microsoft.com/office/spreadsheetml/2009/9/ac" r="618" s="3" customFormat="true" x14ac:dyDescent="0.25">
      <c r="A618" s="414"/>
      <c r="B618" s="138"/>
      <c r="L618" s="138"/>
      <c r="V618" s="138"/>
      <c r="AF618" s="138"/>
      <c r="AP618" s="138"/>
      <c r="AZ618" s="138"/>
      <c r="BJ618" s="138"/>
      <c r="BK618" s="138"/>
      <c r="BL618" s="138"/>
      <c r="BM618" s="138"/>
      <c r="BN618" s="138"/>
      <c r="BO618" s="138"/>
      <c r="BP618" s="138"/>
      <c r="BQ618" s="138"/>
      <c r="BT618" s="138"/>
      <c r="CD618" s="138"/>
      <c r="CN618" s="138"/>
      <c r="CX618" s="138"/>
      <c r="DH618" s="138"/>
      <c r="DR618" s="138"/>
      <c r="EB618" s="138"/>
      <c r="EL618" s="138"/>
      <c r="EV618" s="138"/>
      <c r="FF618" s="138"/>
      <c r="FP618" s="138"/>
      <c r="FZ618" s="138"/>
      <c r="GJ618" s="138"/>
      <c r="GT618" s="138"/>
      <c r="HD618" s="138"/>
      <c r="HN618" s="138"/>
      <c r="HX618" s="138"/>
      <c r="IH618" s="138"/>
    </row>
    <row xmlns:x14ac="http://schemas.microsoft.com/office/spreadsheetml/2009/9/ac" r="619" s="3" customFormat="true" x14ac:dyDescent="0.25">
      <c r="A619" s="414"/>
      <c r="B619" s="138"/>
      <c r="L619" s="138"/>
      <c r="V619" s="138"/>
      <c r="AF619" s="138"/>
      <c r="AP619" s="138"/>
      <c r="AZ619" s="138"/>
      <c r="BJ619" s="138"/>
      <c r="BK619" s="138"/>
      <c r="BL619" s="138"/>
      <c r="BM619" s="138"/>
      <c r="BN619" s="138"/>
      <c r="BO619" s="138"/>
      <c r="BP619" s="138"/>
      <c r="BQ619" s="138"/>
      <c r="BT619" s="138"/>
      <c r="CD619" s="138"/>
      <c r="CN619" s="138"/>
      <c r="CX619" s="138"/>
      <c r="DH619" s="138"/>
      <c r="DR619" s="138"/>
      <c r="EB619" s="138"/>
      <c r="EL619" s="138"/>
      <c r="EV619" s="138"/>
      <c r="FF619" s="138"/>
      <c r="FP619" s="138"/>
      <c r="FZ619" s="138"/>
      <c r="GJ619" s="138"/>
      <c r="GT619" s="138"/>
      <c r="HD619" s="138"/>
      <c r="HN619" s="138"/>
      <c r="HX619" s="138"/>
      <c r="IH619" s="138"/>
    </row>
    <row xmlns:x14ac="http://schemas.microsoft.com/office/spreadsheetml/2009/9/ac" r="620" s="3" customFormat="true" x14ac:dyDescent="0.25">
      <c r="A620" s="414"/>
      <c r="B620" s="138"/>
      <c r="L620" s="138"/>
      <c r="V620" s="138"/>
      <c r="AF620" s="138"/>
      <c r="AP620" s="138"/>
      <c r="AZ620" s="138"/>
      <c r="BJ620" s="138"/>
      <c r="BK620" s="138"/>
      <c r="BL620" s="138"/>
      <c r="BM620" s="138"/>
      <c r="BN620" s="138"/>
      <c r="BO620" s="138"/>
      <c r="BP620" s="138"/>
      <c r="BQ620" s="138"/>
      <c r="BT620" s="138"/>
      <c r="CD620" s="138"/>
      <c r="CN620" s="138"/>
      <c r="CX620" s="138"/>
      <c r="DH620" s="138"/>
      <c r="DR620" s="138"/>
      <c r="EB620" s="138"/>
      <c r="EL620" s="138"/>
      <c r="EV620" s="138"/>
      <c r="FF620" s="138"/>
      <c r="FP620" s="138"/>
      <c r="FZ620" s="138"/>
      <c r="GJ620" s="138"/>
      <c r="GT620" s="138"/>
      <c r="HD620" s="138"/>
      <c r="HN620" s="138"/>
      <c r="HX620" s="138"/>
      <c r="IH620" s="138"/>
    </row>
    <row xmlns:x14ac="http://schemas.microsoft.com/office/spreadsheetml/2009/9/ac" r="621" s="3" customFormat="true" x14ac:dyDescent="0.25">
      <c r="A621" s="414"/>
      <c r="B621" s="138"/>
      <c r="L621" s="138"/>
      <c r="V621" s="138"/>
      <c r="AF621" s="138"/>
      <c r="AP621" s="138"/>
      <c r="AZ621" s="138"/>
      <c r="BJ621" s="138"/>
      <c r="BK621" s="138"/>
      <c r="BL621" s="138"/>
      <c r="BM621" s="138"/>
      <c r="BN621" s="138"/>
      <c r="BO621" s="138"/>
      <c r="BP621" s="138"/>
      <c r="BQ621" s="138"/>
      <c r="BT621" s="138"/>
      <c r="CD621" s="138"/>
      <c r="CN621" s="138"/>
      <c r="CX621" s="138"/>
      <c r="DH621" s="138"/>
      <c r="DR621" s="138"/>
      <c r="EB621" s="138"/>
      <c r="EL621" s="138"/>
      <c r="EV621" s="138"/>
      <c r="FF621" s="138"/>
      <c r="FP621" s="138"/>
      <c r="FZ621" s="138"/>
      <c r="GJ621" s="138"/>
      <c r="GT621" s="138"/>
      <c r="HD621" s="138"/>
      <c r="HN621" s="138"/>
      <c r="HX621" s="138"/>
      <c r="IH621" s="138"/>
    </row>
    <row xmlns:x14ac="http://schemas.microsoft.com/office/spreadsheetml/2009/9/ac" r="622" s="3" customFormat="true" x14ac:dyDescent="0.25">
      <c r="A622" s="414"/>
      <c r="B622" s="138"/>
      <c r="L622" s="138"/>
      <c r="V622" s="138"/>
      <c r="AF622" s="138"/>
      <c r="AP622" s="138"/>
      <c r="AZ622" s="138"/>
      <c r="BJ622" s="138"/>
      <c r="BK622" s="138"/>
      <c r="BL622" s="138"/>
      <c r="BM622" s="138"/>
      <c r="BN622" s="138"/>
      <c r="BO622" s="138"/>
      <c r="BP622" s="138"/>
      <c r="BQ622" s="138"/>
      <c r="BT622" s="138"/>
      <c r="CD622" s="138"/>
      <c r="CN622" s="138"/>
      <c r="CX622" s="138"/>
      <c r="DH622" s="138"/>
      <c r="DR622" s="138"/>
      <c r="EB622" s="138"/>
      <c r="EL622" s="138"/>
      <c r="EV622" s="138"/>
      <c r="FF622" s="138"/>
      <c r="FP622" s="138"/>
      <c r="FZ622" s="138"/>
      <c r="GJ622" s="138"/>
      <c r="GT622" s="138"/>
      <c r="HD622" s="138"/>
      <c r="HN622" s="138"/>
      <c r="HX622" s="138"/>
      <c r="IH622" s="138"/>
    </row>
    <row xmlns:x14ac="http://schemas.microsoft.com/office/spreadsheetml/2009/9/ac" r="623" s="3" customFormat="true" x14ac:dyDescent="0.25">
      <c r="A623" s="414"/>
      <c r="B623" s="138"/>
      <c r="L623" s="138"/>
      <c r="V623" s="138"/>
      <c r="AF623" s="138"/>
      <c r="AP623" s="138"/>
      <c r="AZ623" s="138"/>
      <c r="BJ623" s="138"/>
      <c r="BK623" s="138"/>
      <c r="BL623" s="138"/>
      <c r="BM623" s="138"/>
      <c r="BN623" s="138"/>
      <c r="BO623" s="138"/>
      <c r="BP623" s="138"/>
      <c r="BQ623" s="138"/>
      <c r="BT623" s="138"/>
      <c r="CD623" s="138"/>
      <c r="CN623" s="138"/>
      <c r="CX623" s="138"/>
      <c r="DH623" s="138"/>
      <c r="DR623" s="138"/>
      <c r="EB623" s="138"/>
      <c r="EL623" s="138"/>
      <c r="EV623" s="138"/>
      <c r="FF623" s="138"/>
      <c r="FP623" s="138"/>
      <c r="FZ623" s="138"/>
      <c r="GJ623" s="138"/>
      <c r="GT623" s="138"/>
      <c r="HD623" s="138"/>
      <c r="HN623" s="138"/>
      <c r="HX623" s="138"/>
      <c r="IH623" s="138"/>
    </row>
    <row xmlns:x14ac="http://schemas.microsoft.com/office/spreadsheetml/2009/9/ac" r="624" s="3" customFormat="true" x14ac:dyDescent="0.25">
      <c r="A624" s="414"/>
      <c r="B624" s="138"/>
      <c r="L624" s="138"/>
      <c r="V624" s="138"/>
      <c r="AF624" s="138"/>
      <c r="AP624" s="138"/>
      <c r="AZ624" s="138"/>
      <c r="BJ624" s="138"/>
      <c r="BK624" s="138"/>
      <c r="BL624" s="138"/>
      <c r="BM624" s="138"/>
      <c r="BN624" s="138"/>
      <c r="BO624" s="138"/>
      <c r="BP624" s="138"/>
      <c r="BQ624" s="138"/>
      <c r="BT624" s="138"/>
      <c r="CD624" s="138"/>
      <c r="CN624" s="138"/>
      <c r="CX624" s="138"/>
      <c r="DH624" s="138"/>
      <c r="DR624" s="138"/>
      <c r="EB624" s="138"/>
      <c r="EL624" s="138"/>
      <c r="EV624" s="138"/>
      <c r="FF624" s="138"/>
      <c r="FP624" s="138"/>
      <c r="FZ624" s="138"/>
      <c r="GJ624" s="138"/>
      <c r="GT624" s="138"/>
      <c r="HD624" s="138"/>
      <c r="HN624" s="138"/>
      <c r="HX624" s="138"/>
      <c r="IH624" s="138"/>
    </row>
    <row xmlns:x14ac="http://schemas.microsoft.com/office/spreadsheetml/2009/9/ac" r="625" s="3" customFormat="true" x14ac:dyDescent="0.25">
      <c r="A625" s="414"/>
      <c r="B625" s="138"/>
      <c r="L625" s="138"/>
      <c r="V625" s="138"/>
      <c r="AF625" s="138"/>
      <c r="AP625" s="138"/>
      <c r="AZ625" s="138"/>
      <c r="BJ625" s="138"/>
      <c r="BK625" s="138"/>
      <c r="BL625" s="138"/>
      <c r="BM625" s="138"/>
      <c r="BN625" s="138"/>
      <c r="BO625" s="138"/>
      <c r="BP625" s="138"/>
      <c r="BQ625" s="138"/>
      <c r="BT625" s="138"/>
      <c r="CD625" s="138"/>
      <c r="CN625" s="138"/>
      <c r="CX625" s="138"/>
      <c r="DH625" s="138"/>
      <c r="DR625" s="138"/>
      <c r="EB625" s="138"/>
      <c r="EL625" s="138"/>
      <c r="EV625" s="138"/>
      <c r="FF625" s="138"/>
      <c r="FP625" s="138"/>
      <c r="FZ625" s="138"/>
      <c r="GJ625" s="138"/>
      <c r="GT625" s="138"/>
      <c r="HD625" s="138"/>
      <c r="HN625" s="138"/>
      <c r="HX625" s="138"/>
      <c r="IH625" s="138"/>
    </row>
    <row xmlns:x14ac="http://schemas.microsoft.com/office/spreadsheetml/2009/9/ac" r="626" s="3" customFormat="true" x14ac:dyDescent="0.25">
      <c r="A626" s="414"/>
      <c r="B626" s="138"/>
      <c r="L626" s="138"/>
      <c r="V626" s="138"/>
      <c r="AF626" s="138"/>
      <c r="AP626" s="138"/>
      <c r="AZ626" s="138"/>
      <c r="BJ626" s="138"/>
      <c r="BK626" s="138"/>
      <c r="BL626" s="138"/>
      <c r="BM626" s="138"/>
      <c r="BN626" s="138"/>
      <c r="BO626" s="138"/>
      <c r="BP626" s="138"/>
      <c r="BQ626" s="138"/>
      <c r="BT626" s="138"/>
      <c r="CD626" s="138"/>
      <c r="CN626" s="138"/>
      <c r="CX626" s="138"/>
      <c r="DH626" s="138"/>
      <c r="DR626" s="138"/>
      <c r="EB626" s="138"/>
      <c r="EL626" s="138"/>
      <c r="EV626" s="138"/>
      <c r="FF626" s="138"/>
      <c r="FP626" s="138"/>
      <c r="FZ626" s="138"/>
      <c r="GJ626" s="138"/>
      <c r="GT626" s="138"/>
      <c r="HD626" s="138"/>
      <c r="HN626" s="138"/>
      <c r="HX626" s="138"/>
      <c r="IH626" s="138"/>
    </row>
    <row xmlns:x14ac="http://schemas.microsoft.com/office/spreadsheetml/2009/9/ac" r="627" s="3" customFormat="true" x14ac:dyDescent="0.25">
      <c r="A627" s="414"/>
      <c r="B627" s="138"/>
      <c r="L627" s="138"/>
      <c r="V627" s="138"/>
      <c r="AF627" s="138"/>
      <c r="AP627" s="138"/>
      <c r="AZ627" s="138"/>
      <c r="BJ627" s="138"/>
      <c r="BK627" s="138"/>
      <c r="BL627" s="138"/>
      <c r="BM627" s="138"/>
      <c r="BN627" s="138"/>
      <c r="BO627" s="138"/>
      <c r="BP627" s="138"/>
      <c r="BQ627" s="138"/>
      <c r="BT627" s="138"/>
      <c r="CD627" s="138"/>
      <c r="CN627" s="138"/>
      <c r="CX627" s="138"/>
      <c r="DH627" s="138"/>
      <c r="DR627" s="138"/>
      <c r="EB627" s="138"/>
      <c r="EL627" s="138"/>
      <c r="EV627" s="138"/>
      <c r="FF627" s="138"/>
      <c r="FP627" s="138"/>
      <c r="FZ627" s="138"/>
      <c r="GJ627" s="138"/>
      <c r="GT627" s="138"/>
      <c r="HD627" s="138"/>
      <c r="HN627" s="138"/>
      <c r="HX627" s="138"/>
      <c r="IH627" s="138"/>
    </row>
    <row xmlns:x14ac="http://schemas.microsoft.com/office/spreadsheetml/2009/9/ac" r="628" s="3" customFormat="true" x14ac:dyDescent="0.25">
      <c r="A628" s="414"/>
      <c r="B628" s="138"/>
      <c r="L628" s="138"/>
      <c r="V628" s="138"/>
      <c r="AF628" s="138"/>
      <c r="AP628" s="138"/>
      <c r="AZ628" s="138"/>
      <c r="BJ628" s="138"/>
      <c r="BK628" s="138"/>
      <c r="BL628" s="138"/>
      <c r="BM628" s="138"/>
      <c r="BN628" s="138"/>
      <c r="BO628" s="138"/>
      <c r="BP628" s="138"/>
      <c r="BQ628" s="138"/>
      <c r="BT628" s="138"/>
      <c r="CD628" s="138"/>
      <c r="CN628" s="138"/>
      <c r="CX628" s="138"/>
      <c r="DH628" s="138"/>
      <c r="DR628" s="138"/>
      <c r="EB628" s="138"/>
      <c r="EL628" s="138"/>
      <c r="EV628" s="138"/>
      <c r="FF628" s="138"/>
      <c r="FP628" s="138"/>
      <c r="FZ628" s="138"/>
      <c r="GJ628" s="138"/>
      <c r="GT628" s="138"/>
      <c r="HD628" s="138"/>
      <c r="HN628" s="138"/>
      <c r="HX628" s="138"/>
      <c r="IH628" s="138"/>
    </row>
    <row xmlns:x14ac="http://schemas.microsoft.com/office/spreadsheetml/2009/9/ac" r="629" s="3" customFormat="true" x14ac:dyDescent="0.25">
      <c r="A629" s="414"/>
      <c r="B629" s="138"/>
      <c r="L629" s="138"/>
      <c r="V629" s="138"/>
      <c r="AF629" s="138"/>
      <c r="AP629" s="138"/>
      <c r="AZ629" s="138"/>
      <c r="BJ629" s="138"/>
      <c r="BK629" s="138"/>
      <c r="BL629" s="138"/>
      <c r="BM629" s="138"/>
      <c r="BN629" s="138"/>
      <c r="BO629" s="138"/>
      <c r="BP629" s="138"/>
      <c r="BQ629" s="138"/>
      <c r="BT629" s="138"/>
      <c r="CD629" s="138"/>
      <c r="CN629" s="138"/>
      <c r="CX629" s="138"/>
      <c r="DH629" s="138"/>
      <c r="DR629" s="138"/>
      <c r="EB629" s="138"/>
      <c r="EL629" s="138"/>
      <c r="EV629" s="138"/>
      <c r="FF629" s="138"/>
      <c r="FP629" s="138"/>
      <c r="FZ629" s="138"/>
      <c r="GJ629" s="138"/>
      <c r="GT629" s="138"/>
      <c r="HD629" s="138"/>
      <c r="HN629" s="138"/>
      <c r="HX629" s="138"/>
      <c r="IH629" s="138"/>
    </row>
    <row xmlns:x14ac="http://schemas.microsoft.com/office/spreadsheetml/2009/9/ac" r="630" s="3" customFormat="true" x14ac:dyDescent="0.25">
      <c r="A630" s="414"/>
      <c r="B630" s="138"/>
      <c r="L630" s="138"/>
      <c r="V630" s="138"/>
      <c r="AF630" s="138"/>
      <c r="AP630" s="138"/>
      <c r="AZ630" s="138"/>
      <c r="BJ630" s="138"/>
      <c r="BK630" s="138"/>
      <c r="BL630" s="138"/>
      <c r="BM630" s="138"/>
      <c r="BN630" s="138"/>
      <c r="BO630" s="138"/>
      <c r="BP630" s="138"/>
      <c r="BQ630" s="138"/>
      <c r="BT630" s="138"/>
      <c r="CD630" s="138"/>
      <c r="CN630" s="138"/>
      <c r="CX630" s="138"/>
      <c r="DH630" s="138"/>
      <c r="DR630" s="138"/>
      <c r="EB630" s="138"/>
      <c r="EL630" s="138"/>
      <c r="EV630" s="138"/>
      <c r="FF630" s="138"/>
      <c r="FP630" s="138"/>
      <c r="FZ630" s="138"/>
      <c r="GJ630" s="138"/>
      <c r="GT630" s="138"/>
      <c r="HD630" s="138"/>
      <c r="HN630" s="138"/>
      <c r="HX630" s="138"/>
      <c r="IH630" s="138"/>
    </row>
    <row xmlns:x14ac="http://schemas.microsoft.com/office/spreadsheetml/2009/9/ac" r="631" s="3" customFormat="true" x14ac:dyDescent="0.25">
      <c r="A631" s="414"/>
      <c r="B631" s="138"/>
      <c r="L631" s="138"/>
      <c r="V631" s="138"/>
      <c r="AF631" s="138"/>
      <c r="AP631" s="138"/>
      <c r="AZ631" s="138"/>
      <c r="BJ631" s="138"/>
      <c r="BK631" s="138"/>
      <c r="BL631" s="138"/>
      <c r="BM631" s="138"/>
      <c r="BN631" s="138"/>
      <c r="BO631" s="138"/>
      <c r="BP631" s="138"/>
      <c r="BQ631" s="138"/>
      <c r="BT631" s="138"/>
      <c r="CD631" s="138"/>
      <c r="CN631" s="138"/>
      <c r="CX631" s="138"/>
      <c r="DH631" s="138"/>
      <c r="DR631" s="138"/>
      <c r="EB631" s="138"/>
      <c r="EL631" s="138"/>
      <c r="EV631" s="138"/>
      <c r="FF631" s="138"/>
      <c r="FP631" s="138"/>
      <c r="FZ631" s="138"/>
      <c r="GJ631" s="138"/>
      <c r="GT631" s="138"/>
      <c r="HD631" s="138"/>
      <c r="HN631" s="138"/>
      <c r="HX631" s="138"/>
      <c r="IH631" s="138"/>
    </row>
    <row xmlns:x14ac="http://schemas.microsoft.com/office/spreadsheetml/2009/9/ac" r="632" s="3" customFormat="true" x14ac:dyDescent="0.25">
      <c r="A632" s="414"/>
      <c r="B632" s="138"/>
      <c r="L632" s="138"/>
      <c r="V632" s="138"/>
      <c r="AF632" s="138"/>
      <c r="AP632" s="138"/>
      <c r="AZ632" s="138"/>
      <c r="BJ632" s="138"/>
      <c r="BK632" s="138"/>
      <c r="BL632" s="138"/>
      <c r="BM632" s="138"/>
      <c r="BN632" s="138"/>
      <c r="BO632" s="138"/>
      <c r="BP632" s="138"/>
      <c r="BQ632" s="138"/>
      <c r="BT632" s="138"/>
      <c r="CD632" s="138"/>
      <c r="CN632" s="138"/>
      <c r="CX632" s="138"/>
      <c r="DH632" s="138"/>
      <c r="DR632" s="138"/>
      <c r="EB632" s="138"/>
      <c r="EL632" s="138"/>
      <c r="EV632" s="138"/>
      <c r="FF632" s="138"/>
      <c r="FP632" s="138"/>
      <c r="FZ632" s="138"/>
      <c r="GJ632" s="138"/>
      <c r="GT632" s="138"/>
      <c r="HD632" s="138"/>
      <c r="HN632" s="138"/>
      <c r="HX632" s="138"/>
      <c r="IH632" s="138"/>
    </row>
    <row xmlns:x14ac="http://schemas.microsoft.com/office/spreadsheetml/2009/9/ac" r="633" s="3" customFormat="true" x14ac:dyDescent="0.25">
      <c r="A633" s="414"/>
      <c r="B633" s="138"/>
      <c r="L633" s="138"/>
      <c r="V633" s="138"/>
      <c r="AF633" s="138"/>
      <c r="AP633" s="138"/>
      <c r="AZ633" s="138"/>
      <c r="BJ633" s="138"/>
      <c r="BK633" s="138"/>
      <c r="BL633" s="138"/>
      <c r="BM633" s="138"/>
      <c r="BN633" s="138"/>
      <c r="BO633" s="138"/>
      <c r="BP633" s="138"/>
      <c r="BQ633" s="138"/>
      <c r="BT633" s="138"/>
      <c r="CD633" s="138"/>
      <c r="CN633" s="138"/>
      <c r="CX633" s="138"/>
      <c r="DH633" s="138"/>
      <c r="DR633" s="138"/>
      <c r="EB633" s="138"/>
      <c r="EL633" s="138"/>
      <c r="EV633" s="138"/>
      <c r="FF633" s="138"/>
      <c r="FP633" s="138"/>
      <c r="FZ633" s="138"/>
      <c r="GJ633" s="138"/>
      <c r="GT633" s="138"/>
      <c r="HD633" s="138"/>
      <c r="HN633" s="138"/>
      <c r="HX633" s="138"/>
      <c r="IH633" s="138"/>
    </row>
    <row xmlns:x14ac="http://schemas.microsoft.com/office/spreadsheetml/2009/9/ac" r="634" s="3" customFormat="true" x14ac:dyDescent="0.25">
      <c r="A634" s="414"/>
      <c r="B634" s="138"/>
      <c r="L634" s="138"/>
      <c r="V634" s="138"/>
      <c r="AF634" s="138"/>
      <c r="AP634" s="138"/>
      <c r="AZ634" s="138"/>
      <c r="BJ634" s="138"/>
      <c r="BK634" s="138"/>
      <c r="BL634" s="138"/>
      <c r="BM634" s="138"/>
      <c r="BN634" s="138"/>
      <c r="BO634" s="138"/>
      <c r="BP634" s="138"/>
      <c r="BQ634" s="138"/>
      <c r="BT634" s="138"/>
      <c r="CD634" s="138"/>
      <c r="CN634" s="138"/>
      <c r="CX634" s="138"/>
      <c r="DH634" s="138"/>
      <c r="DR634" s="138"/>
      <c r="EB634" s="138"/>
      <c r="EL634" s="138"/>
      <c r="EV634" s="138"/>
      <c r="FF634" s="138"/>
      <c r="FP634" s="138"/>
      <c r="FZ634" s="138"/>
      <c r="GJ634" s="138"/>
      <c r="GT634" s="138"/>
      <c r="HD634" s="138"/>
      <c r="HN634" s="138"/>
      <c r="HX634" s="138"/>
      <c r="IH634" s="138"/>
    </row>
    <row xmlns:x14ac="http://schemas.microsoft.com/office/spreadsheetml/2009/9/ac" r="635" s="3" customFormat="true" x14ac:dyDescent="0.25">
      <c r="A635" s="414"/>
      <c r="B635" s="138"/>
      <c r="L635" s="138"/>
      <c r="V635" s="138"/>
      <c r="AF635" s="138"/>
      <c r="AP635" s="138"/>
      <c r="AZ635" s="138"/>
      <c r="BJ635" s="138"/>
      <c r="BK635" s="138"/>
      <c r="BL635" s="138"/>
      <c r="BM635" s="138"/>
      <c r="BN635" s="138"/>
      <c r="BO635" s="138"/>
      <c r="BP635" s="138"/>
      <c r="BQ635" s="138"/>
      <c r="BT635" s="138"/>
      <c r="CD635" s="138"/>
      <c r="CN635" s="138"/>
      <c r="CX635" s="138"/>
      <c r="DH635" s="138"/>
      <c r="DR635" s="138"/>
      <c r="EB635" s="138"/>
      <c r="EL635" s="138"/>
      <c r="EV635" s="138"/>
      <c r="FF635" s="138"/>
      <c r="FP635" s="138"/>
      <c r="FZ635" s="138"/>
      <c r="GJ635" s="138"/>
      <c r="GT635" s="138"/>
      <c r="HD635" s="138"/>
      <c r="HN635" s="138"/>
      <c r="HX635" s="138"/>
      <c r="IH635" s="138"/>
    </row>
    <row xmlns:x14ac="http://schemas.microsoft.com/office/spreadsheetml/2009/9/ac" r="636" s="3" customFormat="true" x14ac:dyDescent="0.25">
      <c r="A636" s="414"/>
      <c r="B636" s="138"/>
      <c r="L636" s="138"/>
      <c r="V636" s="138"/>
      <c r="AF636" s="138"/>
      <c r="AP636" s="138"/>
      <c r="AZ636" s="138"/>
      <c r="BJ636" s="138"/>
      <c r="BK636" s="138"/>
      <c r="BL636" s="138"/>
      <c r="BM636" s="138"/>
      <c r="BN636" s="138"/>
      <c r="BO636" s="138"/>
      <c r="BP636" s="138"/>
      <c r="BQ636" s="138"/>
      <c r="BT636" s="138"/>
      <c r="CD636" s="138"/>
      <c r="CN636" s="138"/>
      <c r="CX636" s="138"/>
      <c r="DH636" s="138"/>
      <c r="DR636" s="138"/>
      <c r="EB636" s="138"/>
      <c r="EL636" s="138"/>
      <c r="EV636" s="138"/>
      <c r="FF636" s="138"/>
      <c r="FP636" s="138"/>
      <c r="FZ636" s="138"/>
      <c r="GJ636" s="138"/>
      <c r="GT636" s="138"/>
      <c r="HD636" s="138"/>
      <c r="HN636" s="138"/>
      <c r="HX636" s="138"/>
      <c r="IH636" s="138"/>
    </row>
    <row xmlns:x14ac="http://schemas.microsoft.com/office/spreadsheetml/2009/9/ac" r="637" s="3" customFormat="true" x14ac:dyDescent="0.25">
      <c r="A637" s="414"/>
      <c r="B637" s="138"/>
      <c r="L637" s="138"/>
      <c r="V637" s="138"/>
      <c r="AF637" s="138"/>
      <c r="AP637" s="138"/>
      <c r="AZ637" s="138"/>
      <c r="BJ637" s="138"/>
      <c r="BK637" s="138"/>
      <c r="BL637" s="138"/>
      <c r="BM637" s="138"/>
      <c r="BN637" s="138"/>
      <c r="BO637" s="138"/>
      <c r="BP637" s="138"/>
      <c r="BQ637" s="138"/>
      <c r="BT637" s="138"/>
      <c r="CD637" s="138"/>
      <c r="CN637" s="138"/>
      <c r="CX637" s="138"/>
      <c r="DH637" s="138"/>
      <c r="DR637" s="138"/>
      <c r="EB637" s="138"/>
      <c r="EL637" s="138"/>
      <c r="EV637" s="138"/>
      <c r="FF637" s="138"/>
      <c r="FP637" s="138"/>
      <c r="FZ637" s="138"/>
      <c r="GJ637" s="138"/>
      <c r="GT637" s="138"/>
      <c r="HD637" s="138"/>
      <c r="HN637" s="138"/>
      <c r="HX637" s="138"/>
      <c r="IH637" s="138"/>
    </row>
    <row xmlns:x14ac="http://schemas.microsoft.com/office/spreadsheetml/2009/9/ac" r="638" s="3" customFormat="true" x14ac:dyDescent="0.25">
      <c r="A638" s="414"/>
      <c r="B638" s="138"/>
      <c r="L638" s="138"/>
      <c r="V638" s="138"/>
      <c r="AF638" s="138"/>
      <c r="AP638" s="138"/>
      <c r="AZ638" s="138"/>
      <c r="BJ638" s="138"/>
      <c r="BK638" s="138"/>
      <c r="BL638" s="138"/>
      <c r="BM638" s="138"/>
      <c r="BN638" s="138"/>
      <c r="BO638" s="138"/>
      <c r="BP638" s="138"/>
      <c r="BQ638" s="138"/>
      <c r="BT638" s="138"/>
      <c r="CD638" s="138"/>
      <c r="CN638" s="138"/>
      <c r="CX638" s="138"/>
      <c r="DH638" s="138"/>
      <c r="DR638" s="138"/>
      <c r="EB638" s="138"/>
      <c r="EL638" s="138"/>
      <c r="EV638" s="138"/>
      <c r="FF638" s="138"/>
      <c r="FP638" s="138"/>
      <c r="FZ638" s="138"/>
      <c r="GJ638" s="138"/>
      <c r="GT638" s="138"/>
      <c r="HD638" s="138"/>
      <c r="HN638" s="138"/>
      <c r="HX638" s="138"/>
      <c r="IH638" s="138"/>
    </row>
    <row xmlns:x14ac="http://schemas.microsoft.com/office/spreadsheetml/2009/9/ac" r="639" s="3" customFormat="true" x14ac:dyDescent="0.25">
      <c r="A639" s="414"/>
      <c r="B639" s="138"/>
      <c r="L639" s="138"/>
      <c r="V639" s="138"/>
      <c r="AF639" s="138"/>
      <c r="AP639" s="138"/>
      <c r="AZ639" s="138"/>
      <c r="BJ639" s="138"/>
      <c r="BK639" s="138"/>
      <c r="BL639" s="138"/>
      <c r="BM639" s="138"/>
      <c r="BN639" s="138"/>
      <c r="BO639" s="138"/>
      <c r="BP639" s="138"/>
      <c r="BQ639" s="138"/>
      <c r="BT639" s="138"/>
      <c r="CD639" s="138"/>
      <c r="CN639" s="138"/>
      <c r="CX639" s="138"/>
      <c r="DH639" s="138"/>
      <c r="DR639" s="138"/>
      <c r="EB639" s="138"/>
      <c r="EL639" s="138"/>
      <c r="EV639" s="138"/>
      <c r="FF639" s="138"/>
      <c r="FP639" s="138"/>
      <c r="FZ639" s="138"/>
      <c r="GJ639" s="138"/>
      <c r="GT639" s="138"/>
      <c r="HD639" s="138"/>
      <c r="HN639" s="138"/>
      <c r="HX639" s="138"/>
      <c r="IH639" s="138"/>
    </row>
    <row xmlns:x14ac="http://schemas.microsoft.com/office/spreadsheetml/2009/9/ac" r="640" s="3" customFormat="true" x14ac:dyDescent="0.25">
      <c r="A640" s="414"/>
      <c r="B640" s="138"/>
      <c r="L640" s="138"/>
      <c r="V640" s="138"/>
      <c r="AF640" s="138"/>
      <c r="AP640" s="138"/>
      <c r="AZ640" s="138"/>
      <c r="BJ640" s="138"/>
      <c r="BK640" s="138"/>
      <c r="BL640" s="138"/>
      <c r="BM640" s="138"/>
      <c r="BN640" s="138"/>
      <c r="BO640" s="138"/>
      <c r="BP640" s="138"/>
      <c r="BQ640" s="138"/>
      <c r="BT640" s="138"/>
      <c r="CD640" s="138"/>
      <c r="CN640" s="138"/>
      <c r="CX640" s="138"/>
      <c r="DH640" s="138"/>
      <c r="DR640" s="138"/>
      <c r="EB640" s="138"/>
      <c r="EL640" s="138"/>
      <c r="EV640" s="138"/>
      <c r="FF640" s="138"/>
      <c r="FP640" s="138"/>
      <c r="FZ640" s="138"/>
      <c r="GJ640" s="138"/>
      <c r="GT640" s="138"/>
      <c r="HD640" s="138"/>
      <c r="HN640" s="138"/>
      <c r="HX640" s="138"/>
      <c r="IH640" s="138"/>
    </row>
  </sheetData>
  <mergeCells count="45">
    <mergeCell ref="OC27:OI27"/>
    <mergeCell ref="PG27:PM27"/>
    <mergeCell ref="PQ27:PW27"/>
    <mergeCell ref="LU27:MA27"/>
    <mergeCell ref="MO27:MU27"/>
    <mergeCell ref="NI27:NO27"/>
    <mergeCell ref="NS27:NY27"/>
    <mergeCell ref="OM27:OS27"/>
    <mergeCell ref="OW27:PC27"/>
    <mergeCell ref="ME27:MK27"/>
    <mergeCell ref="MY27:NE27"/>
    <mergeCell ref="DS27:DY27"/>
    <mergeCell ref="BK27:BQ27"/>
    <mergeCell ref="BU27:CA27"/>
    <mergeCell ref="LA27:LG27"/>
    <mergeCell ref="IS27:IY27"/>
    <mergeCell ref="HY27:IE27"/>
    <mergeCell ref="II27:IO27"/>
    <mergeCell ref="JM27:JS27"/>
    <mergeCell ref="JW27:KC27"/>
    <mergeCell ref="KQ27:KW27"/>
    <mergeCell ref="KG27:KM27"/>
    <mergeCell ref="JC27:JI27"/>
    <mergeCell ref="HO27:HU27"/>
    <mergeCell ref="LK27:LQ27"/>
    <mergeCell ref="GU27:HA27"/>
    <mergeCell ref="HE27:HK27"/>
    <mergeCell ref="GA27:GG27"/>
    <mergeCell ref="GK27:GQ27"/>
    <mergeCell ref="A2:A3"/>
    <mergeCell ref="FG27:FM27"/>
    <mergeCell ref="FQ27:FW27"/>
    <mergeCell ref="EM27:ES27"/>
    <mergeCell ref="EW27:FC27"/>
    <mergeCell ref="W27:AC27"/>
    <mergeCell ref="CE27:CK27"/>
    <mergeCell ref="CO27:CU27"/>
    <mergeCell ref="C27:I27"/>
    <mergeCell ref="M27:S27"/>
    <mergeCell ref="AG27:AM27"/>
    <mergeCell ref="AQ27:AW27"/>
    <mergeCell ref="BA27:BG27"/>
    <mergeCell ref="EC27:EI27"/>
    <mergeCell ref="CY27:DE27"/>
    <mergeCell ref="DI27:DO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 ref="A32" location="myrangeS28" display="myrangeS28"/>
    <hyperlink ref="A33" location="myrangeS29" display="myrangeS29"/>
    <hyperlink ref="A34" location="myrangeS30" display="myrangeS30"/>
    <hyperlink ref="A35" location="myrangeS31" display="myrangeS31"/>
    <hyperlink ref="A36" location="myrangeS32" display="myrangeS32"/>
    <hyperlink ref="A37" location="myrangeS33" display="myrangeS33"/>
    <hyperlink ref="A38" location="myrangeS34" display="myrangeS34"/>
    <hyperlink ref="A39" location="myrangeS35" display="myrangeS35"/>
    <hyperlink ref="A40" location="myrangeS36" display="myrangeS36"/>
    <hyperlink ref="A41" location="myrangeS37" display="myrangeS37"/>
    <hyperlink ref="A42" location="myrangeS38" display="myrangeS38"/>
    <hyperlink ref="A43" location="myrangeS39" display="myrangeS39"/>
    <hyperlink ref="A44" location="myrangeS40" display="myrangeS40"/>
    <hyperlink ref="A45" location="myrangeS41" display="myrangeS41"/>
    <hyperlink ref="A46" location="myrangeS42" display="myrangeS42"/>
    <hyperlink ref="A47" location="myrangeS43" display="myrangeS4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132</vt:i4>
      </vt:variant>
    </vt:vector>
  </HeadingPairs>
  <TitlesOfParts>
    <vt:vector size="14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myrangeH28</vt:lpstr>
      <vt:lpstr>myrangeH29</vt:lpstr>
      <vt:lpstr>myrangeH3</vt:lpstr>
      <vt:lpstr>myrangeH30</vt:lpstr>
      <vt:lpstr>myrangeH31</vt:lpstr>
      <vt:lpstr>myrangeH32</vt:lpstr>
      <vt:lpstr>myrangeH33</vt:lpstr>
      <vt:lpstr>myrangeH34</vt:lpstr>
      <vt:lpstr>myrangeH35</vt:lpstr>
      <vt:lpstr>myrangeH36</vt:lpstr>
      <vt:lpstr>myrangeH37</vt:lpstr>
      <vt:lpstr>myrangeH38</vt:lpstr>
      <vt:lpstr>myrangeH39</vt:lpstr>
      <vt:lpstr>myrangeH4</vt:lpstr>
      <vt:lpstr>myrangeH40</vt:lpstr>
      <vt:lpstr>myrangeH41</vt:lpstr>
      <vt:lpstr>myrangeH42</vt:lpstr>
      <vt:lpstr>myrangeH43</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myrangeS28</vt:lpstr>
      <vt:lpstr>myrangeS29</vt:lpstr>
      <vt:lpstr>myrangeS3</vt:lpstr>
      <vt:lpstr>myrangeS30</vt:lpstr>
      <vt:lpstr>myrangeS31</vt:lpstr>
      <vt:lpstr>myrangeS32</vt:lpstr>
      <vt:lpstr>myrangeS33</vt:lpstr>
      <vt:lpstr>myrangeS34</vt:lpstr>
      <vt:lpstr>myrangeS35</vt:lpstr>
      <vt:lpstr>myrangeS36</vt:lpstr>
      <vt:lpstr>myrangeS37</vt:lpstr>
      <vt:lpstr>myrangeS38</vt:lpstr>
      <vt:lpstr>myrangeS39</vt:lpstr>
      <vt:lpstr>myrangeS4</vt:lpstr>
      <vt:lpstr>myrangeS40</vt:lpstr>
      <vt:lpstr>myrangeS41</vt:lpstr>
      <vt:lpstr>myrangeS42</vt:lpstr>
      <vt:lpstr>myrangeS43</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myrangeW28</vt:lpstr>
      <vt:lpstr>myrangeW29</vt:lpstr>
      <vt:lpstr>myrangeW3</vt:lpstr>
      <vt:lpstr>myrangeW30</vt:lpstr>
      <vt:lpstr>myrangeW31</vt:lpstr>
      <vt:lpstr>myrangeW32</vt:lpstr>
      <vt:lpstr>myrangeW33</vt:lpstr>
      <vt:lpstr>myrangeW34</vt:lpstr>
      <vt:lpstr>myrangeW35</vt:lpstr>
      <vt:lpstr>myrangeW36</vt:lpstr>
      <vt:lpstr>myrangeW37</vt:lpstr>
      <vt:lpstr>myrangeW38</vt:lpstr>
      <vt:lpstr>myrangeW39</vt:lpstr>
      <vt:lpstr>myrangeW4</vt:lpstr>
      <vt:lpstr>myrangeW40</vt:lpstr>
      <vt:lpstr>myrangeW41</vt:lpstr>
      <vt:lpstr>myrangeW42</vt:lpstr>
      <vt:lpstr>myrangeW43</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2024-04-24T06:13:57Z</dcterms:modified>
</cp:coreProperties>
</file>